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7628"/>
  <workbookPr/>
  <mc:AlternateContent xmlns:mc="http://schemas.openxmlformats.org/markup-compatibility/2006">
    <mc:Choice Requires="x15">
      <x15ac:absPath xmlns:x15ac="http://schemas.microsoft.com/office/spreadsheetml/2010/11/ac" url="https://wachalcz.sharepoint.com/sites/VWObchod/2024/1. Rozpracované_2024/27_2024_Nemocnice Olomouc - P4/6. NABÍDKY/4.NABÍDKA PRO INVESTORA/"/>
    </mc:Choice>
  </mc:AlternateContent>
  <xr:revisionPtr revIDLastSave="5" documentId="11_94AA9A1325543A3E232D8ED120B32D45F91CB898" xr6:coauthVersionLast="47" xr6:coauthVersionMax="47" xr10:uidLastSave="{B4E1211D-3866-4EC9-B158-1ED0EACBF1AC}"/>
  <bookViews>
    <workbookView xWindow="28680" yWindow="-120" windowWidth="29040" windowHeight="15720" tabRatio="857" firstSheet="19" activeTab="26" xr2:uid="{00000000-000D-0000-FFFF-FFFF00000000}"/>
  </bookViews>
  <sheets>
    <sheet name="Rekapitulace stavby" sheetId="1" r:id="rId1"/>
    <sheet name="D.1.1_2 - ASŘ a SKŘ" sheetId="2" r:id="rId2"/>
    <sheet name="D.1.4.A - Zařízení pro vy..." sheetId="3" r:id="rId3"/>
    <sheet name="D.1.4.B - Zařízení pro oc..." sheetId="4" r:id="rId4"/>
    <sheet name="D.1.4.C - Zařízení vzduch..." sheetId="5" r:id="rId5"/>
    <sheet name="D.1.4.D - Měření a regulace" sheetId="6" r:id="rId6"/>
    <sheet name="D.1.4.E - Zdravotně techn..." sheetId="7" r:id="rId7"/>
    <sheet name="D.1.4.G - Silnoproudá ele..." sheetId="8" r:id="rId8"/>
    <sheet name="D.1.4.H.a - SK - Struktur..." sheetId="9" r:id="rId9"/>
    <sheet name="D.1.4.H.b - PZTS - Poplac..." sheetId="10" r:id="rId10"/>
    <sheet name="D.1.4.H.c - CCTV - Kamero..." sheetId="11" r:id="rId11"/>
    <sheet name="D.1.4.H.d - EKV - Elektro..." sheetId="12" r:id="rId12"/>
    <sheet name="D.1.4.H.e - STA - Společn..." sheetId="13" r:id="rId13"/>
    <sheet name="D.1.4.H.f - JČ - Jednotný..." sheetId="14" r:id="rId14"/>
    <sheet name="D.1.4.H.g - VS - Vyvoláva..." sheetId="15" r:id="rId15"/>
    <sheet name="D.1.4.H.h - KS-SP - Komun..." sheetId="16" r:id="rId16"/>
    <sheet name="D.1.4.H.i - MT - Monitoro..." sheetId="17" r:id="rId17"/>
    <sheet name="D.1.4.H.j - AVT - Audio-V..." sheetId="18" r:id="rId18"/>
    <sheet name="D.1.4.I.a - EPS - Elektri..." sheetId="19" r:id="rId19"/>
    <sheet name="D.1.4.I.b - NZS - Nouzový..." sheetId="20" r:id="rId20"/>
    <sheet name="D.1.4.J - Medicinální plyny" sheetId="21" r:id="rId21"/>
    <sheet name="D.1.4.K - Potrubní pošta" sheetId="22" r:id="rId22"/>
    <sheet name="D.1.4.L.a - Interiér - pevný" sheetId="23" r:id="rId23"/>
    <sheet name="D.1.4.M - Informační systém" sheetId="24" r:id="rId24"/>
    <sheet name="D.1.4.N - GSM" sheetId="25" r:id="rId25"/>
    <sheet name="D.2.7 - FVE" sheetId="26" r:id="rId26"/>
    <sheet name="D.2.11.a - Zdravotnická t..." sheetId="27" r:id="rId27"/>
    <sheet name="Seznam figur" sheetId="28" r:id="rId28"/>
    <sheet name="Pokyny pro vyplnění" sheetId="29" r:id="rId29"/>
  </sheets>
  <definedNames>
    <definedName name="_xlnm._FilterDatabase" localSheetId="1" hidden="1">'D.1.1_2 - ASŘ a SKŘ'!$C$125:$K$8291</definedName>
    <definedName name="_xlnm._FilterDatabase" localSheetId="2" hidden="1">'D.1.4.A - Zařízení pro vy...'!$C$92:$K$253</definedName>
    <definedName name="_xlnm._FilterDatabase" localSheetId="3" hidden="1">'D.1.4.B - Zařízení pro oc...'!$C$92:$K$285</definedName>
    <definedName name="_xlnm._FilterDatabase" localSheetId="4" hidden="1">'D.1.4.C - Zařízení vzduch...'!$C$102:$K$579</definedName>
    <definedName name="_xlnm._FilterDatabase" localSheetId="5" hidden="1">'D.1.4.D - Měření a regulace'!$C$89:$K$419</definedName>
    <definedName name="_xlnm._FilterDatabase" localSheetId="6" hidden="1">'D.1.4.E - Zdravotně techn...'!$C$98:$K$1043</definedName>
    <definedName name="_xlnm._FilterDatabase" localSheetId="7" hidden="1">'D.1.4.G - Silnoproudá ele...'!$C$89:$K$230</definedName>
    <definedName name="_xlnm._FilterDatabase" localSheetId="8" hidden="1">'D.1.4.H.a - SK - Struktur...'!$C$85:$K$343</definedName>
    <definedName name="_xlnm._FilterDatabase" localSheetId="9" hidden="1">'D.1.4.H.b - PZTS - Poplac...'!$C$85:$K$231</definedName>
    <definedName name="_xlnm._FilterDatabase" localSheetId="10" hidden="1">'D.1.4.H.c - CCTV - Kamero...'!$C$85:$K$173</definedName>
    <definedName name="_xlnm._FilterDatabase" localSheetId="11" hidden="1">'D.1.4.H.d - EKV - Elektro...'!$C$85:$K$264</definedName>
    <definedName name="_xlnm._FilterDatabase" localSheetId="12" hidden="1">'D.1.4.H.e - STA - Společn...'!$C$85:$K$183</definedName>
    <definedName name="_xlnm._FilterDatabase" localSheetId="13" hidden="1">'D.1.4.H.f - JČ - Jednotný...'!$C$85:$K$173</definedName>
    <definedName name="_xlnm._FilterDatabase" localSheetId="14" hidden="1">'D.1.4.H.g - VS - Vyvoláva...'!$C$85:$K$177</definedName>
    <definedName name="_xlnm._FilterDatabase" localSheetId="15" hidden="1">'D.1.4.H.h - KS-SP - Komun...'!$C$85:$K$303</definedName>
    <definedName name="_xlnm._FilterDatabase" localSheetId="16" hidden="1">'D.1.4.H.i - MT - Monitoro...'!$C$85:$K$171</definedName>
    <definedName name="_xlnm._FilterDatabase" localSheetId="17" hidden="1">'D.1.4.H.j - AVT - Audio-V...'!$C$85:$K$151</definedName>
    <definedName name="_xlnm._FilterDatabase" localSheetId="18" hidden="1">'D.1.4.I.a - EPS - Elektri...'!$C$85:$K$431</definedName>
    <definedName name="_xlnm._FilterDatabase" localSheetId="19" hidden="1">'D.1.4.I.b - NZS - Nouzový...'!$C$85:$K$263</definedName>
    <definedName name="_xlnm._FilterDatabase" localSheetId="20" hidden="1">'D.1.4.J - Medicinální plyny'!$C$85:$K$134</definedName>
    <definedName name="_xlnm._FilterDatabase" localSheetId="21" hidden="1">'D.1.4.K - Potrubní pošta'!$C$93:$K$179</definedName>
    <definedName name="_xlnm._FilterDatabase" localSheetId="22" hidden="1">'D.1.4.L.a - Interiér - pevný'!$C$86:$K$175</definedName>
    <definedName name="_xlnm._FilterDatabase" localSheetId="23" hidden="1">'D.1.4.M - Informační systém'!$C$86:$K$137</definedName>
    <definedName name="_xlnm._FilterDatabase" localSheetId="24" hidden="1">'D.1.4.N - GSM'!$C$90:$K$126</definedName>
    <definedName name="_xlnm._FilterDatabase" localSheetId="26" hidden="1">'D.2.11.a - Zdravotnická t...'!$C$89:$K$114</definedName>
    <definedName name="_xlnm._FilterDatabase" localSheetId="25" hidden="1">'D.2.7 - FVE'!$C$89:$K$141</definedName>
    <definedName name="_xlnm.Print_Titles" localSheetId="1">'D.1.1_2 - ASŘ a SKŘ'!$125:$125</definedName>
    <definedName name="_xlnm.Print_Titles" localSheetId="2">'D.1.4.A - Zařízení pro vy...'!$92:$92</definedName>
    <definedName name="_xlnm.Print_Titles" localSheetId="3">'D.1.4.B - Zařízení pro oc...'!$92:$92</definedName>
    <definedName name="_xlnm.Print_Titles" localSheetId="4">'D.1.4.C - Zařízení vzduch...'!$102:$102</definedName>
    <definedName name="_xlnm.Print_Titles" localSheetId="5">'D.1.4.D - Měření a regulace'!$89:$89</definedName>
    <definedName name="_xlnm.Print_Titles" localSheetId="6">'D.1.4.E - Zdravotně techn...'!$98:$98</definedName>
    <definedName name="_xlnm.Print_Titles" localSheetId="7">'D.1.4.G - Silnoproudá ele...'!$89:$89</definedName>
    <definedName name="_xlnm.Print_Titles" localSheetId="8">'D.1.4.H.a - SK - Struktur...'!$85:$85</definedName>
    <definedName name="_xlnm.Print_Titles" localSheetId="9">'D.1.4.H.b - PZTS - Poplac...'!$85:$85</definedName>
    <definedName name="_xlnm.Print_Titles" localSheetId="10">'D.1.4.H.c - CCTV - Kamero...'!$85:$85</definedName>
    <definedName name="_xlnm.Print_Titles" localSheetId="11">'D.1.4.H.d - EKV - Elektro...'!$85:$85</definedName>
    <definedName name="_xlnm.Print_Titles" localSheetId="12">'D.1.4.H.e - STA - Společn...'!$85:$85</definedName>
    <definedName name="_xlnm.Print_Titles" localSheetId="13">'D.1.4.H.f - JČ - Jednotný...'!$85:$85</definedName>
    <definedName name="_xlnm.Print_Titles" localSheetId="14">'D.1.4.H.g - VS - Vyvoláva...'!$85:$85</definedName>
    <definedName name="_xlnm.Print_Titles" localSheetId="15">'D.1.4.H.h - KS-SP - Komun...'!$85:$85</definedName>
    <definedName name="_xlnm.Print_Titles" localSheetId="16">'D.1.4.H.i - MT - Monitoro...'!$85:$85</definedName>
    <definedName name="_xlnm.Print_Titles" localSheetId="17">'D.1.4.H.j - AVT - Audio-V...'!$85:$85</definedName>
    <definedName name="_xlnm.Print_Titles" localSheetId="18">'D.1.4.I.a - EPS - Elektri...'!$85:$85</definedName>
    <definedName name="_xlnm.Print_Titles" localSheetId="19">'D.1.4.I.b - NZS - Nouzový...'!$85:$85</definedName>
    <definedName name="_xlnm.Print_Titles" localSheetId="20">'D.1.4.J - Medicinální plyny'!$85:$85</definedName>
    <definedName name="_xlnm.Print_Titles" localSheetId="21">'D.1.4.K - Potrubní pošta'!$93:$93</definedName>
    <definedName name="_xlnm.Print_Titles" localSheetId="22">'D.1.4.L.a - Interiér - pevný'!$86:$86</definedName>
    <definedName name="_xlnm.Print_Titles" localSheetId="23">'D.1.4.M - Informační systém'!$86:$86</definedName>
    <definedName name="_xlnm.Print_Titles" localSheetId="24">'D.1.4.N - GSM'!$90:$90</definedName>
    <definedName name="_xlnm.Print_Titles" localSheetId="26">'D.2.11.a - Zdravotnická t...'!$89:$89</definedName>
    <definedName name="_xlnm.Print_Titles" localSheetId="25">'D.2.7 - FVE'!$89:$89</definedName>
    <definedName name="_xlnm.Print_Titles" localSheetId="0">'Rekapitulace stavby'!$52:$52</definedName>
    <definedName name="_xlnm.Print_Titles" localSheetId="27">'Seznam figur'!$9:$9</definedName>
    <definedName name="_xlnm.Print_Area" localSheetId="1">'D.1.1_2 - ASŘ a SKŘ'!$C$4:$J$41,'D.1.1_2 - ASŘ a SKŘ'!$C$47:$J$105,'D.1.1_2 - ASŘ a SKŘ'!$C$111:$K$8291</definedName>
    <definedName name="_xlnm.Print_Area" localSheetId="2">'D.1.4.A - Zařízení pro vy...'!$C$4:$J$41,'D.1.4.A - Zařízení pro vy...'!$C$47:$J$72,'D.1.4.A - Zařízení pro vy...'!$C$78:$K$253</definedName>
    <definedName name="_xlnm.Print_Area" localSheetId="3">'D.1.4.B - Zařízení pro oc...'!$C$4:$J$41,'D.1.4.B - Zařízení pro oc...'!$C$47:$J$72,'D.1.4.B - Zařízení pro oc...'!$C$78:$K$285</definedName>
    <definedName name="_xlnm.Print_Area" localSheetId="4">'D.1.4.C - Zařízení vzduch...'!$C$4:$J$41,'D.1.4.C - Zařízení vzduch...'!$C$47:$J$82,'D.1.4.C - Zařízení vzduch...'!$C$88:$K$579</definedName>
    <definedName name="_xlnm.Print_Area" localSheetId="5">'D.1.4.D - Měření a regulace'!$C$4:$J$41,'D.1.4.D - Měření a regulace'!$C$47:$J$69,'D.1.4.D - Měření a regulace'!$C$75:$K$419</definedName>
    <definedName name="_xlnm.Print_Area" localSheetId="6">'D.1.4.E - Zdravotně techn...'!$C$4:$J$41,'D.1.4.E - Zdravotně techn...'!$C$47:$J$78,'D.1.4.E - Zdravotně techn...'!$C$84:$K$1043</definedName>
    <definedName name="_xlnm.Print_Area" localSheetId="7">'D.1.4.G - Silnoproudá ele...'!$C$4:$J$41,'D.1.4.G - Silnoproudá ele...'!$C$47:$J$69,'D.1.4.G - Silnoproudá ele...'!$C$75:$K$230</definedName>
    <definedName name="_xlnm.Print_Area" localSheetId="8">'D.1.4.H.a - SK - Struktur...'!$C$4:$J$41,'D.1.4.H.a - SK - Struktur...'!$C$47:$J$65,'D.1.4.H.a - SK - Struktur...'!$C$71:$K$343</definedName>
    <definedName name="_xlnm.Print_Area" localSheetId="9">'D.1.4.H.b - PZTS - Poplac...'!$C$4:$J$41,'D.1.4.H.b - PZTS - Poplac...'!$C$47:$J$65,'D.1.4.H.b - PZTS - Poplac...'!$C$71:$K$231</definedName>
    <definedName name="_xlnm.Print_Area" localSheetId="10">'D.1.4.H.c - CCTV - Kamero...'!$C$4:$J$41,'D.1.4.H.c - CCTV - Kamero...'!$C$47:$J$65,'D.1.4.H.c - CCTV - Kamero...'!$C$71:$K$173</definedName>
    <definedName name="_xlnm.Print_Area" localSheetId="11">'D.1.4.H.d - EKV - Elektro...'!$C$4:$J$41,'D.1.4.H.d - EKV - Elektro...'!$C$47:$J$65,'D.1.4.H.d - EKV - Elektro...'!$C$71:$K$264</definedName>
    <definedName name="_xlnm.Print_Area" localSheetId="12">'D.1.4.H.e - STA - Společn...'!$C$4:$J$41,'D.1.4.H.e - STA - Společn...'!$C$47:$J$65,'D.1.4.H.e - STA - Společn...'!$C$71:$K$183</definedName>
    <definedName name="_xlnm.Print_Area" localSheetId="13">'D.1.4.H.f - JČ - Jednotný...'!$C$4:$J$41,'D.1.4.H.f - JČ - Jednotný...'!$C$47:$J$65,'D.1.4.H.f - JČ - Jednotný...'!$C$71:$K$173</definedName>
    <definedName name="_xlnm.Print_Area" localSheetId="14">'D.1.4.H.g - VS - Vyvoláva...'!$C$4:$J$41,'D.1.4.H.g - VS - Vyvoláva...'!$C$47:$J$65,'D.1.4.H.g - VS - Vyvoláva...'!$C$71:$K$177</definedName>
    <definedName name="_xlnm.Print_Area" localSheetId="15">'D.1.4.H.h - KS-SP - Komun...'!$C$4:$J$41,'D.1.4.H.h - KS-SP - Komun...'!$C$47:$J$65,'D.1.4.H.h - KS-SP - Komun...'!$C$71:$K$303</definedName>
    <definedName name="_xlnm.Print_Area" localSheetId="16">'D.1.4.H.i - MT - Monitoro...'!$C$4:$J$41,'D.1.4.H.i - MT - Monitoro...'!$C$47:$J$65,'D.1.4.H.i - MT - Monitoro...'!$C$71:$K$171</definedName>
    <definedName name="_xlnm.Print_Area" localSheetId="17">'D.1.4.H.j - AVT - Audio-V...'!$C$4:$J$41,'D.1.4.H.j - AVT - Audio-V...'!$C$47:$J$65,'D.1.4.H.j - AVT - Audio-V...'!$C$71:$K$151</definedName>
    <definedName name="_xlnm.Print_Area" localSheetId="18">'D.1.4.I.a - EPS - Elektri...'!$C$4:$J$41,'D.1.4.I.a - EPS - Elektri...'!$C$47:$J$65,'D.1.4.I.a - EPS - Elektri...'!$C$71:$K$431</definedName>
    <definedName name="_xlnm.Print_Area" localSheetId="19">'D.1.4.I.b - NZS - Nouzový...'!$C$4:$J$41,'D.1.4.I.b - NZS - Nouzový...'!$C$47:$J$65,'D.1.4.I.b - NZS - Nouzový...'!$C$71:$K$263</definedName>
    <definedName name="_xlnm.Print_Area" localSheetId="20">'D.1.4.J - Medicinální plyny'!$C$4:$J$41,'D.1.4.J - Medicinální plyny'!$C$47:$J$65,'D.1.4.J - Medicinální plyny'!$C$71:$K$134</definedName>
    <definedName name="_xlnm.Print_Area" localSheetId="21">'D.1.4.K - Potrubní pošta'!$C$4:$J$41,'D.1.4.K - Potrubní pošta'!$C$47:$J$73,'D.1.4.K - Potrubní pošta'!$C$79:$K$179</definedName>
    <definedName name="_xlnm.Print_Area" localSheetId="22">'D.1.4.L.a - Interiér - pevný'!$C$4:$J$41,'D.1.4.L.a - Interiér - pevný'!$C$47:$J$66,'D.1.4.L.a - Interiér - pevný'!$C$72:$K$175</definedName>
    <definedName name="_xlnm.Print_Area" localSheetId="23">'D.1.4.M - Informační systém'!$C$4:$J$41,'D.1.4.M - Informační systém'!$C$47:$J$66,'D.1.4.M - Informační systém'!$C$72:$K$137</definedName>
    <definedName name="_xlnm.Print_Area" localSheetId="24">'D.1.4.N - GSM'!$C$4:$J$41,'D.1.4.N - GSM'!$C$47:$J$70,'D.1.4.N - GSM'!$C$76:$K$126</definedName>
    <definedName name="_xlnm.Print_Area" localSheetId="26">'D.2.11.a - Zdravotnická t...'!$C$4:$J$41,'D.2.11.a - Zdravotnická t...'!$C$47:$J$69,'D.2.11.a - Zdravotnická t...'!$C$75:$K$114</definedName>
    <definedName name="_xlnm.Print_Area" localSheetId="25">'D.2.7 - FVE'!$C$4:$J$41,'D.2.7 - FVE'!$C$47:$J$69,'D.2.7 - FVE'!$C$75:$K$141</definedName>
    <definedName name="_xlnm.Print_Area" localSheetId="28">'Pokyny pro vyplnění'!$B$2:$K$71,'Pokyny pro vyplnění'!$B$74:$K$118,'Pokyny pro vyplnění'!$B$121:$K$161,'Pokyny pro vyplnění'!$B$164:$K$219</definedName>
    <definedName name="_xlnm.Print_Area" localSheetId="0">'Rekapitulace stavby'!$D$4:$AO$36,'Rekapitulace stavby'!$C$42:$AQ$84</definedName>
    <definedName name="_xlnm.Print_Area" localSheetId="27">'Seznam figur'!$C$4:$G$487</definedName>
  </definedNames>
  <calcPr calcId="181029"/>
</workbook>
</file>

<file path=xl/calcChain.xml><?xml version="1.0" encoding="utf-8"?>
<calcChain xmlns="http://schemas.openxmlformats.org/spreadsheetml/2006/main">
  <c r="D7" i="28" l="1"/>
  <c r="BK114" i="27"/>
  <c r="BI114" i="27"/>
  <c r="BH114" i="27"/>
  <c r="BG114" i="27"/>
  <c r="BF114" i="27"/>
  <c r="T114" i="27"/>
  <c r="R114" i="27"/>
  <c r="P114" i="27"/>
  <c r="P112" i="27" s="1"/>
  <c r="J114" i="27"/>
  <c r="BE114" i="27" s="1"/>
  <c r="BK113" i="27"/>
  <c r="BK112" i="27" s="1"/>
  <c r="J112" i="27" s="1"/>
  <c r="J68" i="27" s="1"/>
  <c r="BI113" i="27"/>
  <c r="BH113" i="27"/>
  <c r="BG113" i="27"/>
  <c r="BF113" i="27"/>
  <c r="T113" i="27"/>
  <c r="R113" i="27"/>
  <c r="P113" i="27"/>
  <c r="J113" i="27"/>
  <c r="BE113" i="27" s="1"/>
  <c r="T112" i="27"/>
  <c r="R112" i="27"/>
  <c r="BK111" i="27"/>
  <c r="BI111" i="27"/>
  <c r="BH111" i="27"/>
  <c r="BG111" i="27"/>
  <c r="BF111" i="27"/>
  <c r="T111" i="27"/>
  <c r="R111" i="27"/>
  <c r="P111" i="27"/>
  <c r="J111" i="27"/>
  <c r="BE111" i="27" s="1"/>
  <c r="BK109" i="27"/>
  <c r="BI109" i="27"/>
  <c r="BH109" i="27"/>
  <c r="BG109" i="27"/>
  <c r="BF109" i="27"/>
  <c r="T109" i="27"/>
  <c r="R109" i="27"/>
  <c r="P109" i="27"/>
  <c r="J109" i="27"/>
  <c r="BE109" i="27" s="1"/>
  <c r="BK108" i="27"/>
  <c r="BI108" i="27"/>
  <c r="BH108" i="27"/>
  <c r="BG108" i="27"/>
  <c r="BF108" i="27"/>
  <c r="T108" i="27"/>
  <c r="R108" i="27"/>
  <c r="P108" i="27"/>
  <c r="J108" i="27"/>
  <c r="BE108" i="27" s="1"/>
  <c r="BK106" i="27"/>
  <c r="BI106" i="27"/>
  <c r="BH106" i="27"/>
  <c r="BG106" i="27"/>
  <c r="BF106" i="27"/>
  <c r="T106" i="27"/>
  <c r="T103" i="27" s="1"/>
  <c r="R106" i="27"/>
  <c r="P106" i="27"/>
  <c r="J106" i="27"/>
  <c r="BE106" i="27" s="1"/>
  <c r="BK104" i="27"/>
  <c r="BK103" i="27" s="1"/>
  <c r="BI104" i="27"/>
  <c r="BH104" i="27"/>
  <c r="BG104" i="27"/>
  <c r="BF104" i="27"/>
  <c r="BE104" i="27"/>
  <c r="T104" i="27"/>
  <c r="R104" i="27"/>
  <c r="P104" i="27"/>
  <c r="J104" i="27"/>
  <c r="J103" i="27"/>
  <c r="J67" i="27" s="1"/>
  <c r="BK101" i="27"/>
  <c r="BI101" i="27"/>
  <c r="BH101" i="27"/>
  <c r="BG101" i="27"/>
  <c r="BF101" i="27"/>
  <c r="BE101" i="27"/>
  <c r="T101" i="27"/>
  <c r="R101" i="27"/>
  <c r="P101" i="27"/>
  <c r="J101" i="27"/>
  <c r="BK100" i="27"/>
  <c r="BI100" i="27"/>
  <c r="BH100" i="27"/>
  <c r="BG100" i="27"/>
  <c r="F37" i="27" s="1"/>
  <c r="BF100" i="27"/>
  <c r="T100" i="27"/>
  <c r="R100" i="27"/>
  <c r="P100" i="27"/>
  <c r="J100" i="27"/>
  <c r="BE100" i="27" s="1"/>
  <c r="BK98" i="27"/>
  <c r="BI98" i="27"/>
  <c r="BH98" i="27"/>
  <c r="BG98" i="27"/>
  <c r="BF98" i="27"/>
  <c r="J36" i="27" s="1"/>
  <c r="BE98" i="27"/>
  <c r="T98" i="27"/>
  <c r="R98" i="27"/>
  <c r="P98" i="27"/>
  <c r="J98" i="27"/>
  <c r="BK96" i="27"/>
  <c r="BI96" i="27"/>
  <c r="BH96" i="27"/>
  <c r="BG96" i="27"/>
  <c r="BF96" i="27"/>
  <c r="BE96" i="27"/>
  <c r="T96" i="27"/>
  <c r="T95" i="27" s="1"/>
  <c r="R96" i="27"/>
  <c r="R95" i="27" s="1"/>
  <c r="P96" i="27"/>
  <c r="P95" i="27" s="1"/>
  <c r="J96" i="27"/>
  <c r="BK94" i="27"/>
  <c r="BK93" i="27" s="1"/>
  <c r="BI94" i="27"/>
  <c r="BH94" i="27"/>
  <c r="BG94" i="27"/>
  <c r="BF94" i="27"/>
  <c r="BE94" i="27"/>
  <c r="T94" i="27"/>
  <c r="T93" i="27" s="1"/>
  <c r="R94" i="27"/>
  <c r="P94" i="27"/>
  <c r="J94" i="27"/>
  <c r="R93" i="27"/>
  <c r="P93" i="27"/>
  <c r="J93" i="27"/>
  <c r="J65" i="27" s="1"/>
  <c r="BK92" i="27"/>
  <c r="BK91" i="27" s="1"/>
  <c r="J91" i="27" s="1"/>
  <c r="J64" i="27" s="1"/>
  <c r="BI92" i="27"/>
  <c r="BH92" i="27"/>
  <c r="BG92" i="27"/>
  <c r="BF92" i="27"/>
  <c r="BE92" i="27"/>
  <c r="T92" i="27"/>
  <c r="R92" i="27"/>
  <c r="P92" i="27"/>
  <c r="J92" i="27"/>
  <c r="T91" i="27"/>
  <c r="R91" i="27"/>
  <c r="P91" i="27"/>
  <c r="J86" i="27"/>
  <c r="F86" i="27"/>
  <c r="F84" i="27"/>
  <c r="E82" i="27"/>
  <c r="J59" i="27"/>
  <c r="J58" i="27"/>
  <c r="F58" i="27"/>
  <c r="F56" i="27"/>
  <c r="E54" i="27"/>
  <c r="J39" i="27"/>
  <c r="J38" i="27"/>
  <c r="J37" i="27"/>
  <c r="J26" i="27"/>
  <c r="E26" i="27"/>
  <c r="J87" i="27" s="1"/>
  <c r="J25" i="27"/>
  <c r="J20" i="27"/>
  <c r="E20" i="27"/>
  <c r="F87" i="27" s="1"/>
  <c r="J19" i="27"/>
  <c r="J14" i="27"/>
  <c r="J56" i="27" s="1"/>
  <c r="E7" i="27"/>
  <c r="BK141" i="26"/>
  <c r="BI141" i="26"/>
  <c r="BH141" i="26"/>
  <c r="BG141" i="26"/>
  <c r="BF141" i="26"/>
  <c r="T141" i="26"/>
  <c r="R141" i="26"/>
  <c r="P141" i="26"/>
  <c r="J141" i="26"/>
  <c r="BE141" i="26" s="1"/>
  <c r="BK140" i="26"/>
  <c r="BI140" i="26"/>
  <c r="BH140" i="26"/>
  <c r="BG140" i="26"/>
  <c r="BF140" i="26"/>
  <c r="BE140" i="26"/>
  <c r="T140" i="26"/>
  <c r="R140" i="26"/>
  <c r="P140" i="26"/>
  <c r="J140" i="26"/>
  <c r="BK139" i="26"/>
  <c r="BI139" i="26"/>
  <c r="BH139" i="26"/>
  <c r="BG139" i="26"/>
  <c r="BF139" i="26"/>
  <c r="T139" i="26"/>
  <c r="R139" i="26"/>
  <c r="P139" i="26"/>
  <c r="J139" i="26"/>
  <c r="BE139" i="26" s="1"/>
  <c r="BK138" i="26"/>
  <c r="BI138" i="26"/>
  <c r="BH138" i="26"/>
  <c r="BG138" i="26"/>
  <c r="BF138" i="26"/>
  <c r="BE138" i="26"/>
  <c r="T138" i="26"/>
  <c r="R138" i="26"/>
  <c r="P138" i="26"/>
  <c r="J138" i="26"/>
  <c r="BK137" i="26"/>
  <c r="BI137" i="26"/>
  <c r="BH137" i="26"/>
  <c r="BG137" i="26"/>
  <c r="BF137" i="26"/>
  <c r="BE137" i="26"/>
  <c r="T137" i="26"/>
  <c r="R137" i="26"/>
  <c r="P137" i="26"/>
  <c r="J137" i="26"/>
  <c r="BK136" i="26"/>
  <c r="BI136" i="26"/>
  <c r="BH136" i="26"/>
  <c r="BG136" i="26"/>
  <c r="BF136" i="26"/>
  <c r="T136" i="26"/>
  <c r="R136" i="26"/>
  <c r="R132" i="26" s="1"/>
  <c r="P136" i="26"/>
  <c r="J136" i="26"/>
  <c r="BE136" i="26" s="1"/>
  <c r="BK135" i="26"/>
  <c r="BI135" i="26"/>
  <c r="BH135" i="26"/>
  <c r="BG135" i="26"/>
  <c r="BF135" i="26"/>
  <c r="T135" i="26"/>
  <c r="T132" i="26" s="1"/>
  <c r="R135" i="26"/>
  <c r="P135" i="26"/>
  <c r="J135" i="26"/>
  <c r="BE135" i="26" s="1"/>
  <c r="BK134" i="26"/>
  <c r="BI134" i="26"/>
  <c r="BH134" i="26"/>
  <c r="BG134" i="26"/>
  <c r="BF134" i="26"/>
  <c r="BE134" i="26"/>
  <c r="T134" i="26"/>
  <c r="R134" i="26"/>
  <c r="P134" i="26"/>
  <c r="J134" i="26"/>
  <c r="BK133" i="26"/>
  <c r="BK132" i="26" s="1"/>
  <c r="J132" i="26" s="1"/>
  <c r="J68" i="26" s="1"/>
  <c r="BI133" i="26"/>
  <c r="BH133" i="26"/>
  <c r="BG133" i="26"/>
  <c r="BF133" i="26"/>
  <c r="T133" i="26"/>
  <c r="R133" i="26"/>
  <c r="P133" i="26"/>
  <c r="J133" i="26"/>
  <c r="BE133" i="26" s="1"/>
  <c r="P132" i="26"/>
  <c r="BK131" i="26"/>
  <c r="BK125" i="26" s="1"/>
  <c r="J125" i="26" s="1"/>
  <c r="J67" i="26" s="1"/>
  <c r="BI131" i="26"/>
  <c r="BH131" i="26"/>
  <c r="BG131" i="26"/>
  <c r="BF131" i="26"/>
  <c r="T131" i="26"/>
  <c r="R131" i="26"/>
  <c r="P131" i="26"/>
  <c r="J131" i="26"/>
  <c r="BE131" i="26" s="1"/>
  <c r="BK130" i="26"/>
  <c r="BI130" i="26"/>
  <c r="BH130" i="26"/>
  <c r="BG130" i="26"/>
  <c r="BF130" i="26"/>
  <c r="T130" i="26"/>
  <c r="R130" i="26"/>
  <c r="P130" i="26"/>
  <c r="J130" i="26"/>
  <c r="BE130" i="26" s="1"/>
  <c r="BK129" i="26"/>
  <c r="BI129" i="26"/>
  <c r="BH129" i="26"/>
  <c r="BG129" i="26"/>
  <c r="BF129" i="26"/>
  <c r="BE129" i="26"/>
  <c r="T129" i="26"/>
  <c r="R129" i="26"/>
  <c r="P129" i="26"/>
  <c r="J129" i="26"/>
  <c r="BK128" i="26"/>
  <c r="BI128" i="26"/>
  <c r="BH128" i="26"/>
  <c r="BG128" i="26"/>
  <c r="BF128" i="26"/>
  <c r="BE128" i="26"/>
  <c r="T128" i="26"/>
  <c r="T125" i="26" s="1"/>
  <c r="R128" i="26"/>
  <c r="P128" i="26"/>
  <c r="J128" i="26"/>
  <c r="BK127" i="26"/>
  <c r="BI127" i="26"/>
  <c r="BH127" i="26"/>
  <c r="BG127" i="26"/>
  <c r="BF127" i="26"/>
  <c r="T127" i="26"/>
  <c r="R127" i="26"/>
  <c r="P127" i="26"/>
  <c r="J127" i="26"/>
  <c r="BE127" i="26" s="1"/>
  <c r="BK126" i="26"/>
  <c r="BI126" i="26"/>
  <c r="BH126" i="26"/>
  <c r="BG126" i="26"/>
  <c r="BF126" i="26"/>
  <c r="T126" i="26"/>
  <c r="R126" i="26"/>
  <c r="P126" i="26"/>
  <c r="J126" i="26"/>
  <c r="BE126" i="26" s="1"/>
  <c r="BK124" i="26"/>
  <c r="BI124" i="26"/>
  <c r="BH124" i="26"/>
  <c r="BG124" i="26"/>
  <c r="BF124" i="26"/>
  <c r="BE124" i="26"/>
  <c r="T124" i="26"/>
  <c r="R124" i="26"/>
  <c r="P124" i="26"/>
  <c r="J124" i="26"/>
  <c r="BK123" i="26"/>
  <c r="BI123" i="26"/>
  <c r="BH123" i="26"/>
  <c r="BG123" i="26"/>
  <c r="BF123" i="26"/>
  <c r="T123" i="26"/>
  <c r="R123" i="26"/>
  <c r="P123" i="26"/>
  <c r="J123" i="26"/>
  <c r="BE123" i="26" s="1"/>
  <c r="BK122" i="26"/>
  <c r="BI122" i="26"/>
  <c r="BH122" i="26"/>
  <c r="BG122" i="26"/>
  <c r="BF122" i="26"/>
  <c r="T122" i="26"/>
  <c r="R122" i="26"/>
  <c r="P122" i="26"/>
  <c r="J122" i="26"/>
  <c r="BE122" i="26" s="1"/>
  <c r="BK121" i="26"/>
  <c r="BI121" i="26"/>
  <c r="BH121" i="26"/>
  <c r="BG121" i="26"/>
  <c r="BF121" i="26"/>
  <c r="BE121" i="26"/>
  <c r="T121" i="26"/>
  <c r="R121" i="26"/>
  <c r="P121" i="26"/>
  <c r="J121" i="26"/>
  <c r="BK120" i="26"/>
  <c r="BI120" i="26"/>
  <c r="BH120" i="26"/>
  <c r="BG120" i="26"/>
  <c r="BF120" i="26"/>
  <c r="T120" i="26"/>
  <c r="R120" i="26"/>
  <c r="P120" i="26"/>
  <c r="J120" i="26"/>
  <c r="BE120" i="26" s="1"/>
  <c r="BK119" i="26"/>
  <c r="BI119" i="26"/>
  <c r="BH119" i="26"/>
  <c r="BG119" i="26"/>
  <c r="BF119" i="26"/>
  <c r="BE119" i="26"/>
  <c r="T119" i="26"/>
  <c r="R119" i="26"/>
  <c r="P119" i="26"/>
  <c r="J119" i="26"/>
  <c r="BK118" i="26"/>
  <c r="BI118" i="26"/>
  <c r="BH118" i="26"/>
  <c r="BG118" i="26"/>
  <c r="BF118" i="26"/>
  <c r="BE118" i="26"/>
  <c r="T118" i="26"/>
  <c r="R118" i="26"/>
  <c r="P118" i="26"/>
  <c r="J118" i="26"/>
  <c r="BK117" i="26"/>
  <c r="BI117" i="26"/>
  <c r="BH117" i="26"/>
  <c r="BG117" i="26"/>
  <c r="BF117" i="26"/>
  <c r="T117" i="26"/>
  <c r="R117" i="26"/>
  <c r="P117" i="26"/>
  <c r="J117" i="26"/>
  <c r="BE117" i="26" s="1"/>
  <c r="BK116" i="26"/>
  <c r="BI116" i="26"/>
  <c r="BH116" i="26"/>
  <c r="BG116" i="26"/>
  <c r="BF116" i="26"/>
  <c r="T116" i="26"/>
  <c r="R116" i="26"/>
  <c r="P116" i="26"/>
  <c r="J116" i="26"/>
  <c r="BE116" i="26" s="1"/>
  <c r="BK115" i="26"/>
  <c r="BI115" i="26"/>
  <c r="F39" i="26" s="1"/>
  <c r="BH115" i="26"/>
  <c r="BG115" i="26"/>
  <c r="BF115" i="26"/>
  <c r="BE115" i="26"/>
  <c r="T115" i="26"/>
  <c r="R115" i="26"/>
  <c r="P115" i="26"/>
  <c r="J115" i="26"/>
  <c r="BK114" i="26"/>
  <c r="BI114" i="26"/>
  <c r="BH114" i="26"/>
  <c r="BG114" i="26"/>
  <c r="BF114" i="26"/>
  <c r="T114" i="26"/>
  <c r="R114" i="26"/>
  <c r="P114" i="26"/>
  <c r="J114" i="26"/>
  <c r="BE114" i="26" s="1"/>
  <c r="BK113" i="26"/>
  <c r="BI113" i="26"/>
  <c r="BH113" i="26"/>
  <c r="BG113" i="26"/>
  <c r="BF113" i="26"/>
  <c r="BE113" i="26"/>
  <c r="T113" i="26"/>
  <c r="T102" i="26" s="1"/>
  <c r="R113" i="26"/>
  <c r="P113" i="26"/>
  <c r="J113" i="26"/>
  <c r="BK112" i="26"/>
  <c r="BI112" i="26"/>
  <c r="BH112" i="26"/>
  <c r="BG112" i="26"/>
  <c r="BF112" i="26"/>
  <c r="BE112" i="26"/>
  <c r="T112" i="26"/>
  <c r="R112" i="26"/>
  <c r="P112" i="26"/>
  <c r="J112" i="26"/>
  <c r="BK111" i="26"/>
  <c r="BI111" i="26"/>
  <c r="BH111" i="26"/>
  <c r="BG111" i="26"/>
  <c r="BF111" i="26"/>
  <c r="T111" i="26"/>
  <c r="R111" i="26"/>
  <c r="P111" i="26"/>
  <c r="J111" i="26"/>
  <c r="BE111" i="26" s="1"/>
  <c r="BK110" i="26"/>
  <c r="BI110" i="26"/>
  <c r="BH110" i="26"/>
  <c r="BG110" i="26"/>
  <c r="BF110" i="26"/>
  <c r="T110" i="26"/>
  <c r="R110" i="26"/>
  <c r="P110" i="26"/>
  <c r="J110" i="26"/>
  <c r="BE110" i="26" s="1"/>
  <c r="BK109" i="26"/>
  <c r="BI109" i="26"/>
  <c r="BH109" i="26"/>
  <c r="BG109" i="26"/>
  <c r="BF109" i="26"/>
  <c r="BE109" i="26"/>
  <c r="T109" i="26"/>
  <c r="R109" i="26"/>
  <c r="P109" i="26"/>
  <c r="J109" i="26"/>
  <c r="BK108" i="26"/>
  <c r="BI108" i="26"/>
  <c r="BH108" i="26"/>
  <c r="BG108" i="26"/>
  <c r="BF108" i="26"/>
  <c r="T108" i="26"/>
  <c r="R108" i="26"/>
  <c r="P108" i="26"/>
  <c r="J108" i="26"/>
  <c r="BE108" i="26" s="1"/>
  <c r="BK107" i="26"/>
  <c r="BI107" i="26"/>
  <c r="BH107" i="26"/>
  <c r="BG107" i="26"/>
  <c r="BF107" i="26"/>
  <c r="BE107" i="26"/>
  <c r="T107" i="26"/>
  <c r="R107" i="26"/>
  <c r="P107" i="26"/>
  <c r="J107" i="26"/>
  <c r="BK106" i="26"/>
  <c r="BI106" i="26"/>
  <c r="BH106" i="26"/>
  <c r="BG106" i="26"/>
  <c r="BF106" i="26"/>
  <c r="BE106" i="26"/>
  <c r="T106" i="26"/>
  <c r="R106" i="26"/>
  <c r="R102" i="26" s="1"/>
  <c r="P106" i="26"/>
  <c r="P102" i="26" s="1"/>
  <c r="J106" i="26"/>
  <c r="BK105" i="26"/>
  <c r="BI105" i="26"/>
  <c r="BH105" i="26"/>
  <c r="BG105" i="26"/>
  <c r="BF105" i="26"/>
  <c r="T105" i="26"/>
  <c r="R105" i="26"/>
  <c r="P105" i="26"/>
  <c r="J105" i="26"/>
  <c r="BE105" i="26" s="1"/>
  <c r="BK104" i="26"/>
  <c r="BI104" i="26"/>
  <c r="BH104" i="26"/>
  <c r="BG104" i="26"/>
  <c r="BF104" i="26"/>
  <c r="T104" i="26"/>
  <c r="R104" i="26"/>
  <c r="P104" i="26"/>
  <c r="J104" i="26"/>
  <c r="BE104" i="26" s="1"/>
  <c r="BK103" i="26"/>
  <c r="BI103" i="26"/>
  <c r="BH103" i="26"/>
  <c r="BG103" i="26"/>
  <c r="BF103" i="26"/>
  <c r="BE103" i="26"/>
  <c r="T103" i="26"/>
  <c r="R103" i="26"/>
  <c r="P103" i="26"/>
  <c r="J103" i="26"/>
  <c r="BK101" i="26"/>
  <c r="BI101" i="26"/>
  <c r="BH101" i="26"/>
  <c r="BG101" i="26"/>
  <c r="BF101" i="26"/>
  <c r="T101" i="26"/>
  <c r="R101" i="26"/>
  <c r="P101" i="26"/>
  <c r="P96" i="26" s="1"/>
  <c r="J101" i="26"/>
  <c r="BE101" i="26" s="1"/>
  <c r="BK100" i="26"/>
  <c r="BI100" i="26"/>
  <c r="BH100" i="26"/>
  <c r="BG100" i="26"/>
  <c r="BF100" i="26"/>
  <c r="T100" i="26"/>
  <c r="R100" i="26"/>
  <c r="P100" i="26"/>
  <c r="J100" i="26"/>
  <c r="BE100" i="26" s="1"/>
  <c r="BK99" i="26"/>
  <c r="BK96" i="26" s="1"/>
  <c r="J96" i="26" s="1"/>
  <c r="J65" i="26" s="1"/>
  <c r="BI99" i="26"/>
  <c r="BH99" i="26"/>
  <c r="BG99" i="26"/>
  <c r="BF99" i="26"/>
  <c r="T99" i="26"/>
  <c r="R99" i="26"/>
  <c r="P99" i="26"/>
  <c r="J99" i="26"/>
  <c r="BE99" i="26" s="1"/>
  <c r="BK98" i="26"/>
  <c r="BI98" i="26"/>
  <c r="BH98" i="26"/>
  <c r="BG98" i="26"/>
  <c r="BF98" i="26"/>
  <c r="BE98" i="26"/>
  <c r="T98" i="26"/>
  <c r="R98" i="26"/>
  <c r="P98" i="26"/>
  <c r="J98" i="26"/>
  <c r="BK97" i="26"/>
  <c r="BI97" i="26"/>
  <c r="BH97" i="26"/>
  <c r="BG97" i="26"/>
  <c r="BF97" i="26"/>
  <c r="BE97" i="26"/>
  <c r="T97" i="26"/>
  <c r="T96" i="26" s="1"/>
  <c r="R97" i="26"/>
  <c r="R96" i="26" s="1"/>
  <c r="P97" i="26"/>
  <c r="J97" i="26"/>
  <c r="BK95" i="26"/>
  <c r="BI95" i="26"/>
  <c r="BH95" i="26"/>
  <c r="BG95" i="26"/>
  <c r="BF95" i="26"/>
  <c r="T95" i="26"/>
  <c r="R95" i="26"/>
  <c r="P95" i="26"/>
  <c r="J95" i="26"/>
  <c r="BE95" i="26" s="1"/>
  <c r="BK94" i="26"/>
  <c r="BI94" i="26"/>
  <c r="BH94" i="26"/>
  <c r="BG94" i="26"/>
  <c r="BF94" i="26"/>
  <c r="BE94" i="26"/>
  <c r="T94" i="26"/>
  <c r="R94" i="26"/>
  <c r="P94" i="26"/>
  <c r="J94" i="26"/>
  <c r="BK93" i="26"/>
  <c r="BI93" i="26"/>
  <c r="BH93" i="26"/>
  <c r="BG93" i="26"/>
  <c r="BF93" i="26"/>
  <c r="BE93" i="26"/>
  <c r="T93" i="26"/>
  <c r="R93" i="26"/>
  <c r="P93" i="26"/>
  <c r="J93" i="26"/>
  <c r="BK92" i="26"/>
  <c r="BI92" i="26"/>
  <c r="BH92" i="26"/>
  <c r="BG92" i="26"/>
  <c r="BF92" i="26"/>
  <c r="T92" i="26"/>
  <c r="R92" i="26"/>
  <c r="P92" i="26"/>
  <c r="J92" i="26"/>
  <c r="BE92" i="26" s="1"/>
  <c r="BK91" i="26"/>
  <c r="J86" i="26"/>
  <c r="F86" i="26"/>
  <c r="F84" i="26"/>
  <c r="E82" i="26"/>
  <c r="J58" i="26"/>
  <c r="F58" i="26"/>
  <c r="F56" i="26"/>
  <c r="E54" i="26"/>
  <c r="J39" i="26"/>
  <c r="J38" i="26"/>
  <c r="J37" i="26"/>
  <c r="J26" i="26"/>
  <c r="E26" i="26"/>
  <c r="J59" i="26" s="1"/>
  <c r="J25" i="26"/>
  <c r="J20" i="26"/>
  <c r="E20" i="26"/>
  <c r="F59" i="26" s="1"/>
  <c r="J19" i="26"/>
  <c r="J14" i="26"/>
  <c r="J84" i="26" s="1"/>
  <c r="E7" i="26"/>
  <c r="E78" i="26" s="1"/>
  <c r="BK126" i="25"/>
  <c r="BI126" i="25"/>
  <c r="BH126" i="25"/>
  <c r="BG126" i="25"/>
  <c r="BF126" i="25"/>
  <c r="BE126" i="25"/>
  <c r="T126" i="25"/>
  <c r="R126" i="25"/>
  <c r="P126" i="25"/>
  <c r="J126" i="25"/>
  <c r="BK125" i="25"/>
  <c r="BI125" i="25"/>
  <c r="BH125" i="25"/>
  <c r="BG125" i="25"/>
  <c r="BF125" i="25"/>
  <c r="T125" i="25"/>
  <c r="R125" i="25"/>
  <c r="P125" i="25"/>
  <c r="J125" i="25"/>
  <c r="BE125" i="25" s="1"/>
  <c r="BK124" i="25"/>
  <c r="BI124" i="25"/>
  <c r="BH124" i="25"/>
  <c r="BG124" i="25"/>
  <c r="BF124" i="25"/>
  <c r="T124" i="25"/>
  <c r="R124" i="25"/>
  <c r="P124" i="25"/>
  <c r="J124" i="25"/>
  <c r="BE124" i="25" s="1"/>
  <c r="BK123" i="25"/>
  <c r="BI123" i="25"/>
  <c r="BH123" i="25"/>
  <c r="BG123" i="25"/>
  <c r="BF123" i="25"/>
  <c r="BE123" i="25"/>
  <c r="T123" i="25"/>
  <c r="R123" i="25"/>
  <c r="P123" i="25"/>
  <c r="P120" i="25" s="1"/>
  <c r="J123" i="25"/>
  <c r="BK122" i="25"/>
  <c r="BI122" i="25"/>
  <c r="BH122" i="25"/>
  <c r="BG122" i="25"/>
  <c r="BF122" i="25"/>
  <c r="T122" i="25"/>
  <c r="R122" i="25"/>
  <c r="P122" i="25"/>
  <c r="J122" i="25"/>
  <c r="BE122" i="25" s="1"/>
  <c r="BK121" i="25"/>
  <c r="BK120" i="25" s="1"/>
  <c r="J120" i="25" s="1"/>
  <c r="J69" i="25" s="1"/>
  <c r="BI121" i="25"/>
  <c r="BH121" i="25"/>
  <c r="BG121" i="25"/>
  <c r="BF121" i="25"/>
  <c r="BE121" i="25"/>
  <c r="T121" i="25"/>
  <c r="T120" i="25" s="1"/>
  <c r="R121" i="25"/>
  <c r="P121" i="25"/>
  <c r="J121" i="25"/>
  <c r="BK119" i="25"/>
  <c r="BK118" i="25" s="1"/>
  <c r="BI119" i="25"/>
  <c r="BH119" i="25"/>
  <c r="BG119" i="25"/>
  <c r="BF119" i="25"/>
  <c r="T119" i="25"/>
  <c r="R119" i="25"/>
  <c r="P119" i="25"/>
  <c r="J119" i="25"/>
  <c r="BE119" i="25" s="1"/>
  <c r="T118" i="25"/>
  <c r="R118" i="25"/>
  <c r="P118" i="25"/>
  <c r="J118" i="25"/>
  <c r="J68" i="25" s="1"/>
  <c r="BK117" i="25"/>
  <c r="BI117" i="25"/>
  <c r="BH117" i="25"/>
  <c r="BG117" i="25"/>
  <c r="BF117" i="25"/>
  <c r="T117" i="25"/>
  <c r="R117" i="25"/>
  <c r="P117" i="25"/>
  <c r="J117" i="25"/>
  <c r="BE117" i="25" s="1"/>
  <c r="BK116" i="25"/>
  <c r="BI116" i="25"/>
  <c r="BH116" i="25"/>
  <c r="BG116" i="25"/>
  <c r="BF116" i="25"/>
  <c r="BE116" i="25"/>
  <c r="T116" i="25"/>
  <c r="R116" i="25"/>
  <c r="P116" i="25"/>
  <c r="J116" i="25"/>
  <c r="BK115" i="25"/>
  <c r="BI115" i="25"/>
  <c r="BH115" i="25"/>
  <c r="BG115" i="25"/>
  <c r="BF115" i="25"/>
  <c r="T115" i="25"/>
  <c r="R115" i="25"/>
  <c r="P115" i="25"/>
  <c r="J115" i="25"/>
  <c r="BE115" i="25" s="1"/>
  <c r="BK114" i="25"/>
  <c r="BI114" i="25"/>
  <c r="BH114" i="25"/>
  <c r="BG114" i="25"/>
  <c r="BF114" i="25"/>
  <c r="BE114" i="25"/>
  <c r="T114" i="25"/>
  <c r="R114" i="25"/>
  <c r="P114" i="25"/>
  <c r="J114" i="25"/>
  <c r="BK113" i="25"/>
  <c r="BI113" i="25"/>
  <c r="BH113" i="25"/>
  <c r="BG113" i="25"/>
  <c r="BF113" i="25"/>
  <c r="BE113" i="25"/>
  <c r="T113" i="25"/>
  <c r="T109" i="25" s="1"/>
  <c r="R113" i="25"/>
  <c r="P113" i="25"/>
  <c r="J113" i="25"/>
  <c r="BK112" i="25"/>
  <c r="BI112" i="25"/>
  <c r="BH112" i="25"/>
  <c r="BG112" i="25"/>
  <c r="BF112" i="25"/>
  <c r="T112" i="25"/>
  <c r="R112" i="25"/>
  <c r="P112" i="25"/>
  <c r="J112" i="25"/>
  <c r="BE112" i="25" s="1"/>
  <c r="BK111" i="25"/>
  <c r="BI111" i="25"/>
  <c r="BH111" i="25"/>
  <c r="BG111" i="25"/>
  <c r="BF111" i="25"/>
  <c r="T111" i="25"/>
  <c r="R111" i="25"/>
  <c r="P111" i="25"/>
  <c r="J111" i="25"/>
  <c r="BE111" i="25" s="1"/>
  <c r="BK110" i="25"/>
  <c r="BI110" i="25"/>
  <c r="BH110" i="25"/>
  <c r="BG110" i="25"/>
  <c r="BF110" i="25"/>
  <c r="BE110" i="25"/>
  <c r="T110" i="25"/>
  <c r="R110" i="25"/>
  <c r="P110" i="25"/>
  <c r="J110" i="25"/>
  <c r="R109" i="25"/>
  <c r="P109" i="25"/>
  <c r="BK108" i="25"/>
  <c r="BI108" i="25"/>
  <c r="BH108" i="25"/>
  <c r="BG108" i="25"/>
  <c r="BF108" i="25"/>
  <c r="T108" i="25"/>
  <c r="R108" i="25"/>
  <c r="P108" i="25"/>
  <c r="J108" i="25"/>
  <c r="BE108" i="25" s="1"/>
  <c r="BK107" i="25"/>
  <c r="BI107" i="25"/>
  <c r="BH107" i="25"/>
  <c r="BG107" i="25"/>
  <c r="BF107" i="25"/>
  <c r="T107" i="25"/>
  <c r="R107" i="25"/>
  <c r="P107" i="25"/>
  <c r="J107" i="25"/>
  <c r="BE107" i="25" s="1"/>
  <c r="BK106" i="25"/>
  <c r="BI106" i="25"/>
  <c r="BH106" i="25"/>
  <c r="BG106" i="25"/>
  <c r="BF106" i="25"/>
  <c r="T106" i="25"/>
  <c r="R106" i="25"/>
  <c r="P106" i="25"/>
  <c r="J106" i="25"/>
  <c r="BE106" i="25" s="1"/>
  <c r="BK105" i="25"/>
  <c r="BI105" i="25"/>
  <c r="BH105" i="25"/>
  <c r="BG105" i="25"/>
  <c r="BF105" i="25"/>
  <c r="BE105" i="25"/>
  <c r="T105" i="25"/>
  <c r="R105" i="25"/>
  <c r="P105" i="25"/>
  <c r="J105" i="25"/>
  <c r="BK104" i="25"/>
  <c r="BI104" i="25"/>
  <c r="BH104" i="25"/>
  <c r="BG104" i="25"/>
  <c r="BF104" i="25"/>
  <c r="J36" i="25" s="1"/>
  <c r="BE104" i="25"/>
  <c r="T104" i="25"/>
  <c r="R104" i="25"/>
  <c r="P104" i="25"/>
  <c r="J104" i="25"/>
  <c r="BK103" i="25"/>
  <c r="BI103" i="25"/>
  <c r="BH103" i="25"/>
  <c r="BG103" i="25"/>
  <c r="BF103" i="25"/>
  <c r="BE103" i="25"/>
  <c r="T103" i="25"/>
  <c r="R103" i="25"/>
  <c r="P103" i="25"/>
  <c r="J103" i="25"/>
  <c r="BK102" i="25"/>
  <c r="BI102" i="25"/>
  <c r="BH102" i="25"/>
  <c r="BG102" i="25"/>
  <c r="BF102" i="25"/>
  <c r="T102" i="25"/>
  <c r="R102" i="25"/>
  <c r="R100" i="25" s="1"/>
  <c r="P102" i="25"/>
  <c r="P100" i="25" s="1"/>
  <c r="J102" i="25"/>
  <c r="BE102" i="25" s="1"/>
  <c r="BK101" i="25"/>
  <c r="BI101" i="25"/>
  <c r="BH101" i="25"/>
  <c r="BG101" i="25"/>
  <c r="BF101" i="25"/>
  <c r="T101" i="25"/>
  <c r="R101" i="25"/>
  <c r="P101" i="25"/>
  <c r="J101" i="25"/>
  <c r="BE101" i="25" s="1"/>
  <c r="BK100" i="25"/>
  <c r="J100" i="25" s="1"/>
  <c r="J66" i="25" s="1"/>
  <c r="T100" i="25"/>
  <c r="BK99" i="25"/>
  <c r="BI99" i="25"/>
  <c r="BH99" i="25"/>
  <c r="BG99" i="25"/>
  <c r="BF99" i="25"/>
  <c r="T99" i="25"/>
  <c r="R99" i="25"/>
  <c r="P99" i="25"/>
  <c r="P96" i="25" s="1"/>
  <c r="J99" i="25"/>
  <c r="BE99" i="25" s="1"/>
  <c r="BK98" i="25"/>
  <c r="BK96" i="25" s="1"/>
  <c r="BI98" i="25"/>
  <c r="BH98" i="25"/>
  <c r="BG98" i="25"/>
  <c r="BF98" i="25"/>
  <c r="T98" i="25"/>
  <c r="R98" i="25"/>
  <c r="P98" i="25"/>
  <c r="J98" i="25"/>
  <c r="BE98" i="25" s="1"/>
  <c r="BK97" i="25"/>
  <c r="BI97" i="25"/>
  <c r="BH97" i="25"/>
  <c r="BG97" i="25"/>
  <c r="BF97" i="25"/>
  <c r="BE97" i="25"/>
  <c r="T97" i="25"/>
  <c r="R97" i="25"/>
  <c r="P97" i="25"/>
  <c r="J97" i="25"/>
  <c r="T96" i="25"/>
  <c r="R96" i="25"/>
  <c r="J96" i="25"/>
  <c r="J65" i="25" s="1"/>
  <c r="BK95" i="25"/>
  <c r="BI95" i="25"/>
  <c r="BH95" i="25"/>
  <c r="BG95" i="25"/>
  <c r="BF95" i="25"/>
  <c r="T95" i="25"/>
  <c r="R95" i="25"/>
  <c r="R92" i="25" s="1"/>
  <c r="P95" i="25"/>
  <c r="J95" i="25"/>
  <c r="BE95" i="25" s="1"/>
  <c r="BK94" i="25"/>
  <c r="BI94" i="25"/>
  <c r="BH94" i="25"/>
  <c r="BG94" i="25"/>
  <c r="BF94" i="25"/>
  <c r="T94" i="25"/>
  <c r="R94" i="25"/>
  <c r="P94" i="25"/>
  <c r="J94" i="25"/>
  <c r="BE94" i="25" s="1"/>
  <c r="BK93" i="25"/>
  <c r="BK92" i="25" s="1"/>
  <c r="BI93" i="25"/>
  <c r="BH93" i="25"/>
  <c r="BG93" i="25"/>
  <c r="BF93" i="25"/>
  <c r="T93" i="25"/>
  <c r="R93" i="25"/>
  <c r="P93" i="25"/>
  <c r="J93" i="25"/>
  <c r="BE93" i="25" s="1"/>
  <c r="T92" i="25"/>
  <c r="P92" i="25"/>
  <c r="J92" i="25"/>
  <c r="J64" i="25" s="1"/>
  <c r="F87" i="25"/>
  <c r="F85" i="25"/>
  <c r="E83" i="25"/>
  <c r="E79" i="25"/>
  <c r="J59" i="25"/>
  <c r="F58" i="25"/>
  <c r="F56" i="25"/>
  <c r="E54" i="25"/>
  <c r="E50" i="25"/>
  <c r="J39" i="25"/>
  <c r="J38" i="25"/>
  <c r="J37" i="25"/>
  <c r="F37" i="25"/>
  <c r="J26" i="25"/>
  <c r="E26" i="25"/>
  <c r="J88" i="25" s="1"/>
  <c r="J25" i="25"/>
  <c r="J23" i="25"/>
  <c r="E23" i="25"/>
  <c r="J87" i="25" s="1"/>
  <c r="J22" i="25"/>
  <c r="J20" i="25"/>
  <c r="E20" i="25"/>
  <c r="J19" i="25"/>
  <c r="J17" i="25"/>
  <c r="E17" i="25"/>
  <c r="J16" i="25"/>
  <c r="J14" i="25"/>
  <c r="J56" i="25" s="1"/>
  <c r="E7" i="25"/>
  <c r="BK136" i="24"/>
  <c r="BI136" i="24"/>
  <c r="BH136" i="24"/>
  <c r="BG136" i="24"/>
  <c r="BF136" i="24"/>
  <c r="BE136" i="24"/>
  <c r="T136" i="24"/>
  <c r="R136" i="24"/>
  <c r="P136" i="24"/>
  <c r="J136" i="24"/>
  <c r="BK134" i="24"/>
  <c r="BI134" i="24"/>
  <c r="BH134" i="24"/>
  <c r="BG134" i="24"/>
  <c r="BF134" i="24"/>
  <c r="BE134" i="24"/>
  <c r="T134" i="24"/>
  <c r="R134" i="24"/>
  <c r="P134" i="24"/>
  <c r="J134" i="24"/>
  <c r="BK132" i="24"/>
  <c r="BI132" i="24"/>
  <c r="BH132" i="24"/>
  <c r="BG132" i="24"/>
  <c r="BF132" i="24"/>
  <c r="T132" i="24"/>
  <c r="R132" i="24"/>
  <c r="P132" i="24"/>
  <c r="J132" i="24"/>
  <c r="BE132" i="24" s="1"/>
  <c r="BK130" i="24"/>
  <c r="BI130" i="24"/>
  <c r="BH130" i="24"/>
  <c r="BG130" i="24"/>
  <c r="BF130" i="24"/>
  <c r="T130" i="24"/>
  <c r="R130" i="24"/>
  <c r="P130" i="24"/>
  <c r="J130" i="24"/>
  <c r="BE130" i="24" s="1"/>
  <c r="BK128" i="24"/>
  <c r="BI128" i="24"/>
  <c r="BH128" i="24"/>
  <c r="BG128" i="24"/>
  <c r="BF128" i="24"/>
  <c r="BE128" i="24"/>
  <c r="T128" i="24"/>
  <c r="R128" i="24"/>
  <c r="P128" i="24"/>
  <c r="J128" i="24"/>
  <c r="BK126" i="24"/>
  <c r="BI126" i="24"/>
  <c r="BH126" i="24"/>
  <c r="BG126" i="24"/>
  <c r="BF126" i="24"/>
  <c r="T126" i="24"/>
  <c r="R126" i="24"/>
  <c r="P126" i="24"/>
  <c r="J126" i="24"/>
  <c r="BE126" i="24" s="1"/>
  <c r="BK124" i="24"/>
  <c r="BI124" i="24"/>
  <c r="BH124" i="24"/>
  <c r="BG124" i="24"/>
  <c r="BF124" i="24"/>
  <c r="BE124" i="24"/>
  <c r="T124" i="24"/>
  <c r="R124" i="24"/>
  <c r="P124" i="24"/>
  <c r="J124" i="24"/>
  <c r="BK122" i="24"/>
  <c r="BI122" i="24"/>
  <c r="BH122" i="24"/>
  <c r="BG122" i="24"/>
  <c r="BF122" i="24"/>
  <c r="BE122" i="24"/>
  <c r="T122" i="24"/>
  <c r="R122" i="24"/>
  <c r="P122" i="24"/>
  <c r="J122" i="24"/>
  <c r="BK120" i="24"/>
  <c r="BI120" i="24"/>
  <c r="BH120" i="24"/>
  <c r="BG120" i="24"/>
  <c r="BF120" i="24"/>
  <c r="T120" i="24"/>
  <c r="R120" i="24"/>
  <c r="P120" i="24"/>
  <c r="J120" i="24"/>
  <c r="BE120" i="24" s="1"/>
  <c r="BK118" i="24"/>
  <c r="BI118" i="24"/>
  <c r="BH118" i="24"/>
  <c r="BG118" i="24"/>
  <c r="BF118" i="24"/>
  <c r="T118" i="24"/>
  <c r="R118" i="24"/>
  <c r="P118" i="24"/>
  <c r="J118" i="24"/>
  <c r="BE118" i="24" s="1"/>
  <c r="BK116" i="24"/>
  <c r="BI116" i="24"/>
  <c r="BH116" i="24"/>
  <c r="BG116" i="24"/>
  <c r="BF116" i="24"/>
  <c r="BE116" i="24"/>
  <c r="T116" i="24"/>
  <c r="R116" i="24"/>
  <c r="P116" i="24"/>
  <c r="J116" i="24"/>
  <c r="BK114" i="24"/>
  <c r="BI114" i="24"/>
  <c r="BH114" i="24"/>
  <c r="BG114" i="24"/>
  <c r="BF114" i="24"/>
  <c r="T114" i="24"/>
  <c r="R114" i="24"/>
  <c r="P114" i="24"/>
  <c r="J114" i="24"/>
  <c r="BE114" i="24" s="1"/>
  <c r="BK112" i="24"/>
  <c r="BI112" i="24"/>
  <c r="BH112" i="24"/>
  <c r="BG112" i="24"/>
  <c r="BF112" i="24"/>
  <c r="BE112" i="24"/>
  <c r="T112" i="24"/>
  <c r="R112" i="24"/>
  <c r="P112" i="24"/>
  <c r="J112" i="24"/>
  <c r="BK110" i="24"/>
  <c r="BI110" i="24"/>
  <c r="BH110" i="24"/>
  <c r="BG110" i="24"/>
  <c r="BF110" i="24"/>
  <c r="BE110" i="24"/>
  <c r="T110" i="24"/>
  <c r="R110" i="24"/>
  <c r="P110" i="24"/>
  <c r="J110" i="24"/>
  <c r="BK108" i="24"/>
  <c r="BI108" i="24"/>
  <c r="BH108" i="24"/>
  <c r="BG108" i="24"/>
  <c r="BF108" i="24"/>
  <c r="T108" i="24"/>
  <c r="R108" i="24"/>
  <c r="P108" i="24"/>
  <c r="J108" i="24"/>
  <c r="BE108" i="24" s="1"/>
  <c r="BK106" i="24"/>
  <c r="BI106" i="24"/>
  <c r="BH106" i="24"/>
  <c r="BG106" i="24"/>
  <c r="BF106" i="24"/>
  <c r="T106" i="24"/>
  <c r="R106" i="24"/>
  <c r="P106" i="24"/>
  <c r="J106" i="24"/>
  <c r="BE106" i="24" s="1"/>
  <c r="BK104" i="24"/>
  <c r="BI104" i="24"/>
  <c r="BH104" i="24"/>
  <c r="BG104" i="24"/>
  <c r="BF104" i="24"/>
  <c r="BE104" i="24"/>
  <c r="T104" i="24"/>
  <c r="R104" i="24"/>
  <c r="P104" i="24"/>
  <c r="J104" i="24"/>
  <c r="BK102" i="24"/>
  <c r="BI102" i="24"/>
  <c r="BH102" i="24"/>
  <c r="BG102" i="24"/>
  <c r="BF102" i="24"/>
  <c r="T102" i="24"/>
  <c r="R102" i="24"/>
  <c r="P102" i="24"/>
  <c r="J102" i="24"/>
  <c r="BE102" i="24" s="1"/>
  <c r="BK100" i="24"/>
  <c r="BI100" i="24"/>
  <c r="BH100" i="24"/>
  <c r="BG100" i="24"/>
  <c r="BF100" i="24"/>
  <c r="BE100" i="24"/>
  <c r="T100" i="24"/>
  <c r="R100" i="24"/>
  <c r="P100" i="24"/>
  <c r="J100" i="24"/>
  <c r="BK98" i="24"/>
  <c r="BI98" i="24"/>
  <c r="BH98" i="24"/>
  <c r="BG98" i="24"/>
  <c r="BF98" i="24"/>
  <c r="BE98" i="24"/>
  <c r="T98" i="24"/>
  <c r="R98" i="24"/>
  <c r="P98" i="24"/>
  <c r="J98" i="24"/>
  <c r="BK96" i="24"/>
  <c r="BI96" i="24"/>
  <c r="BH96" i="24"/>
  <c r="BG96" i="24"/>
  <c r="BF96" i="24"/>
  <c r="T96" i="24"/>
  <c r="R96" i="24"/>
  <c r="R89" i="24" s="1"/>
  <c r="R88" i="24" s="1"/>
  <c r="R87" i="24" s="1"/>
  <c r="P96" i="24"/>
  <c r="P89" i="24" s="1"/>
  <c r="P88" i="24" s="1"/>
  <c r="P87" i="24" s="1"/>
  <c r="J96" i="24"/>
  <c r="BE96" i="24" s="1"/>
  <c r="BK94" i="24"/>
  <c r="BI94" i="24"/>
  <c r="BH94" i="24"/>
  <c r="BG94" i="24"/>
  <c r="BF94" i="24"/>
  <c r="T94" i="24"/>
  <c r="R94" i="24"/>
  <c r="P94" i="24"/>
  <c r="J94" i="24"/>
  <c r="BE94" i="24" s="1"/>
  <c r="BK92" i="24"/>
  <c r="BI92" i="24"/>
  <c r="BH92" i="24"/>
  <c r="BG92" i="24"/>
  <c r="BF92" i="24"/>
  <c r="BE92" i="24"/>
  <c r="T92" i="24"/>
  <c r="R92" i="24"/>
  <c r="P92" i="24"/>
  <c r="J92" i="24"/>
  <c r="BK90" i="24"/>
  <c r="BI90" i="24"/>
  <c r="F39" i="24" s="1"/>
  <c r="BH90" i="24"/>
  <c r="BG90" i="24"/>
  <c r="F37" i="24" s="1"/>
  <c r="BF90" i="24"/>
  <c r="T90" i="24"/>
  <c r="R90" i="24"/>
  <c r="P90" i="24"/>
  <c r="J90" i="24"/>
  <c r="BE90" i="24" s="1"/>
  <c r="J84" i="24"/>
  <c r="J83" i="24"/>
  <c r="F83" i="24"/>
  <c r="F81" i="24"/>
  <c r="E79" i="24"/>
  <c r="J59" i="24"/>
  <c r="J58" i="24"/>
  <c r="F58" i="24"/>
  <c r="F56" i="24"/>
  <c r="E54" i="24"/>
  <c r="J39" i="24"/>
  <c r="J38" i="24"/>
  <c r="J37" i="24"/>
  <c r="J26" i="24"/>
  <c r="E26" i="24"/>
  <c r="J25" i="24"/>
  <c r="J20" i="24"/>
  <c r="E20" i="24"/>
  <c r="F59" i="24" s="1"/>
  <c r="J19" i="24"/>
  <c r="J14" i="24"/>
  <c r="J81" i="24" s="1"/>
  <c r="E7" i="24"/>
  <c r="BK174" i="23"/>
  <c r="BI174" i="23"/>
  <c r="BH174" i="23"/>
  <c r="BG174" i="23"/>
  <c r="BF174" i="23"/>
  <c r="T174" i="23"/>
  <c r="R174" i="23"/>
  <c r="P174" i="23"/>
  <c r="J174" i="23"/>
  <c r="BE174" i="23" s="1"/>
  <c r="BK172" i="23"/>
  <c r="BI172" i="23"/>
  <c r="BH172" i="23"/>
  <c r="BG172" i="23"/>
  <c r="BF172" i="23"/>
  <c r="BE172" i="23"/>
  <c r="T172" i="23"/>
  <c r="R172" i="23"/>
  <c r="P172" i="23"/>
  <c r="J172" i="23"/>
  <c r="BK170" i="23"/>
  <c r="BI170" i="23"/>
  <c r="BH170" i="23"/>
  <c r="BG170" i="23"/>
  <c r="BF170" i="23"/>
  <c r="T170" i="23"/>
  <c r="R170" i="23"/>
  <c r="P170" i="23"/>
  <c r="J170" i="23"/>
  <c r="BE170" i="23" s="1"/>
  <c r="BK168" i="23"/>
  <c r="BI168" i="23"/>
  <c r="BH168" i="23"/>
  <c r="BG168" i="23"/>
  <c r="BF168" i="23"/>
  <c r="BE168" i="23"/>
  <c r="T168" i="23"/>
  <c r="R168" i="23"/>
  <c r="P168" i="23"/>
  <c r="J168" i="23"/>
  <c r="BK166" i="23"/>
  <c r="BI166" i="23"/>
  <c r="BH166" i="23"/>
  <c r="BG166" i="23"/>
  <c r="BF166" i="23"/>
  <c r="BE166" i="23"/>
  <c r="T166" i="23"/>
  <c r="R166" i="23"/>
  <c r="P166" i="23"/>
  <c r="J166" i="23"/>
  <c r="BK164" i="23"/>
  <c r="BI164" i="23"/>
  <c r="BH164" i="23"/>
  <c r="BG164" i="23"/>
  <c r="BF164" i="23"/>
  <c r="T164" i="23"/>
  <c r="R164" i="23"/>
  <c r="P164" i="23"/>
  <c r="J164" i="23"/>
  <c r="BE164" i="23" s="1"/>
  <c r="BK162" i="23"/>
  <c r="BI162" i="23"/>
  <c r="BH162" i="23"/>
  <c r="BG162" i="23"/>
  <c r="BF162" i="23"/>
  <c r="T162" i="23"/>
  <c r="R162" i="23"/>
  <c r="P162" i="23"/>
  <c r="J162" i="23"/>
  <c r="BE162" i="23" s="1"/>
  <c r="BK160" i="23"/>
  <c r="BI160" i="23"/>
  <c r="BH160" i="23"/>
  <c r="BG160" i="23"/>
  <c r="BF160" i="23"/>
  <c r="BE160" i="23"/>
  <c r="T160" i="23"/>
  <c r="R160" i="23"/>
  <c r="P160" i="23"/>
  <c r="J160" i="23"/>
  <c r="BK158" i="23"/>
  <c r="BI158" i="23"/>
  <c r="BH158" i="23"/>
  <c r="BG158" i="23"/>
  <c r="BF158" i="23"/>
  <c r="T158" i="23"/>
  <c r="R158" i="23"/>
  <c r="P158" i="23"/>
  <c r="J158" i="23"/>
  <c r="BE158" i="23" s="1"/>
  <c r="BK156" i="23"/>
  <c r="BI156" i="23"/>
  <c r="BH156" i="23"/>
  <c r="BG156" i="23"/>
  <c r="BF156" i="23"/>
  <c r="BE156" i="23"/>
  <c r="T156" i="23"/>
  <c r="R156" i="23"/>
  <c r="P156" i="23"/>
  <c r="J156" i="23"/>
  <c r="BK154" i="23"/>
  <c r="BI154" i="23"/>
  <c r="BH154" i="23"/>
  <c r="BG154" i="23"/>
  <c r="BF154" i="23"/>
  <c r="BE154" i="23"/>
  <c r="T154" i="23"/>
  <c r="R154" i="23"/>
  <c r="P154" i="23"/>
  <c r="J154" i="23"/>
  <c r="BK152" i="23"/>
  <c r="BI152" i="23"/>
  <c r="BH152" i="23"/>
  <c r="BG152" i="23"/>
  <c r="BF152" i="23"/>
  <c r="T152" i="23"/>
  <c r="R152" i="23"/>
  <c r="P152" i="23"/>
  <c r="J152" i="23"/>
  <c r="BE152" i="23" s="1"/>
  <c r="BK150" i="23"/>
  <c r="BI150" i="23"/>
  <c r="BH150" i="23"/>
  <c r="BG150" i="23"/>
  <c r="BF150" i="23"/>
  <c r="T150" i="23"/>
  <c r="R150" i="23"/>
  <c r="P150" i="23"/>
  <c r="J150" i="23"/>
  <c r="BE150" i="23" s="1"/>
  <c r="BK148" i="23"/>
  <c r="BI148" i="23"/>
  <c r="BH148" i="23"/>
  <c r="BG148" i="23"/>
  <c r="BF148" i="23"/>
  <c r="BE148" i="23"/>
  <c r="T148" i="23"/>
  <c r="R148" i="23"/>
  <c r="P148" i="23"/>
  <c r="J148" i="23"/>
  <c r="BK146" i="23"/>
  <c r="BI146" i="23"/>
  <c r="BH146" i="23"/>
  <c r="BG146" i="23"/>
  <c r="BF146" i="23"/>
  <c r="T146" i="23"/>
  <c r="R146" i="23"/>
  <c r="P146" i="23"/>
  <c r="J146" i="23"/>
  <c r="BE146" i="23" s="1"/>
  <c r="BK144" i="23"/>
  <c r="BI144" i="23"/>
  <c r="BH144" i="23"/>
  <c r="BG144" i="23"/>
  <c r="BF144" i="23"/>
  <c r="BE144" i="23"/>
  <c r="T144" i="23"/>
  <c r="R144" i="23"/>
  <c r="P144" i="23"/>
  <c r="J144" i="23"/>
  <c r="BK142" i="23"/>
  <c r="BI142" i="23"/>
  <c r="BH142" i="23"/>
  <c r="BG142" i="23"/>
  <c r="BF142" i="23"/>
  <c r="BE142" i="23"/>
  <c r="T142" i="23"/>
  <c r="R142" i="23"/>
  <c r="P142" i="23"/>
  <c r="J142" i="23"/>
  <c r="BK140" i="23"/>
  <c r="BI140" i="23"/>
  <c r="BH140" i="23"/>
  <c r="BG140" i="23"/>
  <c r="BF140" i="23"/>
  <c r="T140" i="23"/>
  <c r="R140" i="23"/>
  <c r="P140" i="23"/>
  <c r="J140" i="23"/>
  <c r="BE140" i="23" s="1"/>
  <c r="BK138" i="23"/>
  <c r="BI138" i="23"/>
  <c r="BH138" i="23"/>
  <c r="BG138" i="23"/>
  <c r="BF138" i="23"/>
  <c r="T138" i="23"/>
  <c r="R138" i="23"/>
  <c r="P138" i="23"/>
  <c r="J138" i="23"/>
  <c r="BE138" i="23" s="1"/>
  <c r="BK136" i="23"/>
  <c r="BI136" i="23"/>
  <c r="BH136" i="23"/>
  <c r="BG136" i="23"/>
  <c r="BF136" i="23"/>
  <c r="BE136" i="23"/>
  <c r="T136" i="23"/>
  <c r="R136" i="23"/>
  <c r="P136" i="23"/>
  <c r="J136" i="23"/>
  <c r="BK134" i="23"/>
  <c r="BI134" i="23"/>
  <c r="BH134" i="23"/>
  <c r="BG134" i="23"/>
  <c r="BF134" i="23"/>
  <c r="T134" i="23"/>
  <c r="R134" i="23"/>
  <c r="P134" i="23"/>
  <c r="J134" i="23"/>
  <c r="BE134" i="23" s="1"/>
  <c r="BK132" i="23"/>
  <c r="BI132" i="23"/>
  <c r="BH132" i="23"/>
  <c r="BG132" i="23"/>
  <c r="BF132" i="23"/>
  <c r="BE132" i="23"/>
  <c r="T132" i="23"/>
  <c r="R132" i="23"/>
  <c r="P132" i="23"/>
  <c r="J132" i="23"/>
  <c r="BK130" i="23"/>
  <c r="BI130" i="23"/>
  <c r="BH130" i="23"/>
  <c r="BG130" i="23"/>
  <c r="BF130" i="23"/>
  <c r="BE130" i="23"/>
  <c r="T130" i="23"/>
  <c r="R130" i="23"/>
  <c r="P130" i="23"/>
  <c r="J130" i="23"/>
  <c r="BK128" i="23"/>
  <c r="BI128" i="23"/>
  <c r="BH128" i="23"/>
  <c r="BG128" i="23"/>
  <c r="BF128" i="23"/>
  <c r="T128" i="23"/>
  <c r="R128" i="23"/>
  <c r="P128" i="23"/>
  <c r="J128" i="23"/>
  <c r="BE128" i="23" s="1"/>
  <c r="BK126" i="23"/>
  <c r="BI126" i="23"/>
  <c r="BH126" i="23"/>
  <c r="BG126" i="23"/>
  <c r="BF126" i="23"/>
  <c r="T126" i="23"/>
  <c r="R126" i="23"/>
  <c r="P126" i="23"/>
  <c r="J126" i="23"/>
  <c r="BE126" i="23" s="1"/>
  <c r="BK124" i="23"/>
  <c r="BI124" i="23"/>
  <c r="BH124" i="23"/>
  <c r="BG124" i="23"/>
  <c r="BF124" i="23"/>
  <c r="BE124" i="23"/>
  <c r="T124" i="23"/>
  <c r="R124" i="23"/>
  <c r="P124" i="23"/>
  <c r="J124" i="23"/>
  <c r="BK122" i="23"/>
  <c r="BI122" i="23"/>
  <c r="BH122" i="23"/>
  <c r="BG122" i="23"/>
  <c r="BF122" i="23"/>
  <c r="T122" i="23"/>
  <c r="R122" i="23"/>
  <c r="P122" i="23"/>
  <c r="J122" i="23"/>
  <c r="BE122" i="23" s="1"/>
  <c r="BK120" i="23"/>
  <c r="BI120" i="23"/>
  <c r="BH120" i="23"/>
  <c r="BG120" i="23"/>
  <c r="BF120" i="23"/>
  <c r="BE120" i="23"/>
  <c r="T120" i="23"/>
  <c r="R120" i="23"/>
  <c r="P120" i="23"/>
  <c r="J120" i="23"/>
  <c r="BK118" i="23"/>
  <c r="BI118" i="23"/>
  <c r="BH118" i="23"/>
  <c r="BG118" i="23"/>
  <c r="BF118" i="23"/>
  <c r="BE118" i="23"/>
  <c r="T118" i="23"/>
  <c r="R118" i="23"/>
  <c r="P118" i="23"/>
  <c r="J118" i="23"/>
  <c r="BK116" i="23"/>
  <c r="BI116" i="23"/>
  <c r="BH116" i="23"/>
  <c r="BG116" i="23"/>
  <c r="BF116" i="23"/>
  <c r="T116" i="23"/>
  <c r="R116" i="23"/>
  <c r="P116" i="23"/>
  <c r="J116" i="23"/>
  <c r="BE116" i="23" s="1"/>
  <c r="BK114" i="23"/>
  <c r="BI114" i="23"/>
  <c r="BH114" i="23"/>
  <c r="BG114" i="23"/>
  <c r="BF114" i="23"/>
  <c r="T114" i="23"/>
  <c r="R114" i="23"/>
  <c r="P114" i="23"/>
  <c r="J114" i="23"/>
  <c r="BE114" i="23" s="1"/>
  <c r="BK112" i="23"/>
  <c r="BI112" i="23"/>
  <c r="BH112" i="23"/>
  <c r="BG112" i="23"/>
  <c r="BF112" i="23"/>
  <c r="BE112" i="23"/>
  <c r="T112" i="23"/>
  <c r="R112" i="23"/>
  <c r="P112" i="23"/>
  <c r="J112" i="23"/>
  <c r="BK110" i="23"/>
  <c r="BI110" i="23"/>
  <c r="BH110" i="23"/>
  <c r="F38" i="23" s="1"/>
  <c r="BG110" i="23"/>
  <c r="BF110" i="23"/>
  <c r="T110" i="23"/>
  <c r="R110" i="23"/>
  <c r="P110" i="23"/>
  <c r="J110" i="23"/>
  <c r="BE110" i="23" s="1"/>
  <c r="BK108" i="23"/>
  <c r="BI108" i="23"/>
  <c r="BH108" i="23"/>
  <c r="BG108" i="23"/>
  <c r="BF108" i="23"/>
  <c r="BE108" i="23"/>
  <c r="T108" i="23"/>
  <c r="R108" i="23"/>
  <c r="P108" i="23"/>
  <c r="J108" i="23"/>
  <c r="BK106" i="23"/>
  <c r="BI106" i="23"/>
  <c r="BH106" i="23"/>
  <c r="BG106" i="23"/>
  <c r="BF106" i="23"/>
  <c r="BE106" i="23"/>
  <c r="T106" i="23"/>
  <c r="R106" i="23"/>
  <c r="R89" i="23" s="1"/>
  <c r="R88" i="23" s="1"/>
  <c r="R87" i="23" s="1"/>
  <c r="P106" i="23"/>
  <c r="J106" i="23"/>
  <c r="BK104" i="23"/>
  <c r="BI104" i="23"/>
  <c r="BH104" i="23"/>
  <c r="BG104" i="23"/>
  <c r="BF104" i="23"/>
  <c r="T104" i="23"/>
  <c r="R104" i="23"/>
  <c r="P104" i="23"/>
  <c r="J104" i="23"/>
  <c r="BE104" i="23" s="1"/>
  <c r="BK102" i="23"/>
  <c r="BI102" i="23"/>
  <c r="BH102" i="23"/>
  <c r="BG102" i="23"/>
  <c r="BF102" i="23"/>
  <c r="T102" i="23"/>
  <c r="R102" i="23"/>
  <c r="P102" i="23"/>
  <c r="J102" i="23"/>
  <c r="BE102" i="23" s="1"/>
  <c r="BK100" i="23"/>
  <c r="BI100" i="23"/>
  <c r="F39" i="23" s="1"/>
  <c r="BH100" i="23"/>
  <c r="BG100" i="23"/>
  <c r="BF100" i="23"/>
  <c r="BE100" i="23"/>
  <c r="T100" i="23"/>
  <c r="R100" i="23"/>
  <c r="P100" i="23"/>
  <c r="J100" i="23"/>
  <c r="BK98" i="23"/>
  <c r="BI98" i="23"/>
  <c r="BH98" i="23"/>
  <c r="BG98" i="23"/>
  <c r="BF98" i="23"/>
  <c r="T98" i="23"/>
  <c r="R98" i="23"/>
  <c r="P98" i="23"/>
  <c r="J98" i="23"/>
  <c r="BE98" i="23" s="1"/>
  <c r="BK96" i="23"/>
  <c r="BI96" i="23"/>
  <c r="BH96" i="23"/>
  <c r="BG96" i="23"/>
  <c r="BF96" i="23"/>
  <c r="BE96" i="23"/>
  <c r="T96" i="23"/>
  <c r="R96" i="23"/>
  <c r="P96" i="23"/>
  <c r="J96" i="23"/>
  <c r="BK94" i="23"/>
  <c r="BI94" i="23"/>
  <c r="BH94" i="23"/>
  <c r="BG94" i="23"/>
  <c r="BF94" i="23"/>
  <c r="BE94" i="23"/>
  <c r="T94" i="23"/>
  <c r="R94" i="23"/>
  <c r="P94" i="23"/>
  <c r="J94" i="23"/>
  <c r="BK92" i="23"/>
  <c r="BI92" i="23"/>
  <c r="BH92" i="23"/>
  <c r="BG92" i="23"/>
  <c r="BF92" i="23"/>
  <c r="T92" i="23"/>
  <c r="T89" i="23" s="1"/>
  <c r="T88" i="23" s="1"/>
  <c r="T87" i="23" s="1"/>
  <c r="R92" i="23"/>
  <c r="P92" i="23"/>
  <c r="J92" i="23"/>
  <c r="BE92" i="23" s="1"/>
  <c r="BK90" i="23"/>
  <c r="BK89" i="23" s="1"/>
  <c r="BI90" i="23"/>
  <c r="BH90" i="23"/>
  <c r="BG90" i="23"/>
  <c r="BF90" i="23"/>
  <c r="T90" i="23"/>
  <c r="R90" i="23"/>
  <c r="P90" i="23"/>
  <c r="J90" i="23"/>
  <c r="BE90" i="23" s="1"/>
  <c r="J83" i="23"/>
  <c r="F83" i="23"/>
  <c r="F81" i="23"/>
  <c r="E79" i="23"/>
  <c r="E75" i="23"/>
  <c r="J58" i="23"/>
  <c r="F58" i="23"/>
  <c r="F56" i="23"/>
  <c r="E54" i="23"/>
  <c r="J39" i="23"/>
  <c r="J38" i="23"/>
  <c r="J37" i="23"/>
  <c r="J26" i="23"/>
  <c r="E26" i="23"/>
  <c r="J84" i="23" s="1"/>
  <c r="J25" i="23"/>
  <c r="J20" i="23"/>
  <c r="E20" i="23"/>
  <c r="J19" i="23"/>
  <c r="J14" i="23"/>
  <c r="J56" i="23" s="1"/>
  <c r="E7" i="23"/>
  <c r="E50" i="23" s="1"/>
  <c r="BK179" i="22"/>
  <c r="BI179" i="22"/>
  <c r="BH179" i="22"/>
  <c r="BG179" i="22"/>
  <c r="BF179" i="22"/>
  <c r="BE179" i="22"/>
  <c r="T179" i="22"/>
  <c r="R179" i="22"/>
  <c r="P179" i="22"/>
  <c r="J179" i="22"/>
  <c r="BK178" i="22"/>
  <c r="BI178" i="22"/>
  <c r="BH178" i="22"/>
  <c r="BG178" i="22"/>
  <c r="BF178" i="22"/>
  <c r="T178" i="22"/>
  <c r="R178" i="22"/>
  <c r="P178" i="22"/>
  <c r="J178" i="22"/>
  <c r="BE178" i="22" s="1"/>
  <c r="BK177" i="22"/>
  <c r="BK171" i="22" s="1"/>
  <c r="J171" i="22" s="1"/>
  <c r="J72" i="22" s="1"/>
  <c r="BI177" i="22"/>
  <c r="BH177" i="22"/>
  <c r="BG177" i="22"/>
  <c r="BF177" i="22"/>
  <c r="T177" i="22"/>
  <c r="R177" i="22"/>
  <c r="P177" i="22"/>
  <c r="J177" i="22"/>
  <c r="BE177" i="22" s="1"/>
  <c r="BK176" i="22"/>
  <c r="BI176" i="22"/>
  <c r="BH176" i="22"/>
  <c r="BG176" i="22"/>
  <c r="BF176" i="22"/>
  <c r="BE176" i="22"/>
  <c r="T176" i="22"/>
  <c r="R176" i="22"/>
  <c r="P176" i="22"/>
  <c r="J176" i="22"/>
  <c r="BK175" i="22"/>
  <c r="BI175" i="22"/>
  <c r="BH175" i="22"/>
  <c r="BG175" i="22"/>
  <c r="BF175" i="22"/>
  <c r="T175" i="22"/>
  <c r="R175" i="22"/>
  <c r="P175" i="22"/>
  <c r="J175" i="22"/>
  <c r="BE175" i="22" s="1"/>
  <c r="BK174" i="22"/>
  <c r="BI174" i="22"/>
  <c r="BH174" i="22"/>
  <c r="BG174" i="22"/>
  <c r="BF174" i="22"/>
  <c r="BE174" i="22"/>
  <c r="T174" i="22"/>
  <c r="R174" i="22"/>
  <c r="P174" i="22"/>
  <c r="J174" i="22"/>
  <c r="BK173" i="22"/>
  <c r="BI173" i="22"/>
  <c r="BH173" i="22"/>
  <c r="BG173" i="22"/>
  <c r="BF173" i="22"/>
  <c r="BE173" i="22"/>
  <c r="T173" i="22"/>
  <c r="R173" i="22"/>
  <c r="P173" i="22"/>
  <c r="J173" i="22"/>
  <c r="BK172" i="22"/>
  <c r="BI172" i="22"/>
  <c r="BH172" i="22"/>
  <c r="BG172" i="22"/>
  <c r="BF172" i="22"/>
  <c r="T172" i="22"/>
  <c r="R172" i="22"/>
  <c r="P172" i="22"/>
  <c r="J172" i="22"/>
  <c r="BE172" i="22" s="1"/>
  <c r="BK170" i="22"/>
  <c r="BI170" i="22"/>
  <c r="BH170" i="22"/>
  <c r="BG170" i="22"/>
  <c r="BF170" i="22"/>
  <c r="BE170" i="22"/>
  <c r="T170" i="22"/>
  <c r="R170" i="22"/>
  <c r="P170" i="22"/>
  <c r="J170" i="22"/>
  <c r="BK169" i="22"/>
  <c r="BI169" i="22"/>
  <c r="BH169" i="22"/>
  <c r="BG169" i="22"/>
  <c r="BF169" i="22"/>
  <c r="BE169" i="22"/>
  <c r="T169" i="22"/>
  <c r="T165" i="22" s="1"/>
  <c r="R169" i="22"/>
  <c r="P169" i="22"/>
  <c r="J169" i="22"/>
  <c r="BK168" i="22"/>
  <c r="BI168" i="22"/>
  <c r="BH168" i="22"/>
  <c r="BG168" i="22"/>
  <c r="BF168" i="22"/>
  <c r="T168" i="22"/>
  <c r="R168" i="22"/>
  <c r="R165" i="22" s="1"/>
  <c r="P168" i="22"/>
  <c r="P165" i="22" s="1"/>
  <c r="J168" i="22"/>
  <c r="BE168" i="22" s="1"/>
  <c r="BK167" i="22"/>
  <c r="BI167" i="22"/>
  <c r="BH167" i="22"/>
  <c r="BG167" i="22"/>
  <c r="BF167" i="22"/>
  <c r="T167" i="22"/>
  <c r="R167" i="22"/>
  <c r="P167" i="22"/>
  <c r="J167" i="22"/>
  <c r="BE167" i="22" s="1"/>
  <c r="BK166" i="22"/>
  <c r="BK165" i="22" s="1"/>
  <c r="J165" i="22" s="1"/>
  <c r="J71" i="22" s="1"/>
  <c r="BI166" i="22"/>
  <c r="BH166" i="22"/>
  <c r="BG166" i="22"/>
  <c r="BF166" i="22"/>
  <c r="T166" i="22"/>
  <c r="R166" i="22"/>
  <c r="P166" i="22"/>
  <c r="J166" i="22"/>
  <c r="BE166" i="22" s="1"/>
  <c r="BK164" i="22"/>
  <c r="BI164" i="22"/>
  <c r="BH164" i="22"/>
  <c r="BG164" i="22"/>
  <c r="BF164" i="22"/>
  <c r="T164" i="22"/>
  <c r="R164" i="22"/>
  <c r="P164" i="22"/>
  <c r="J164" i="22"/>
  <c r="BE164" i="22" s="1"/>
  <c r="BK163" i="22"/>
  <c r="BI163" i="22"/>
  <c r="BH163" i="22"/>
  <c r="BG163" i="22"/>
  <c r="BF163" i="22"/>
  <c r="BE163" i="22"/>
  <c r="T163" i="22"/>
  <c r="R163" i="22"/>
  <c r="P163" i="22"/>
  <c r="J163" i="22"/>
  <c r="BK162" i="22"/>
  <c r="BI162" i="22"/>
  <c r="BH162" i="22"/>
  <c r="BG162" i="22"/>
  <c r="BF162" i="22"/>
  <c r="T162" i="22"/>
  <c r="R162" i="22"/>
  <c r="P162" i="22"/>
  <c r="J162" i="22"/>
  <c r="BE162" i="22" s="1"/>
  <c r="BK161" i="22"/>
  <c r="BI161" i="22"/>
  <c r="BH161" i="22"/>
  <c r="BG161" i="22"/>
  <c r="BF161" i="22"/>
  <c r="BE161" i="22"/>
  <c r="T161" i="22"/>
  <c r="R161" i="22"/>
  <c r="P161" i="22"/>
  <c r="J161" i="22"/>
  <c r="BK160" i="22"/>
  <c r="BI160" i="22"/>
  <c r="BH160" i="22"/>
  <c r="BG160" i="22"/>
  <c r="BF160" i="22"/>
  <c r="BE160" i="22"/>
  <c r="T160" i="22"/>
  <c r="R160" i="22"/>
  <c r="P160" i="22"/>
  <c r="J160" i="22"/>
  <c r="BK159" i="22"/>
  <c r="BI159" i="22"/>
  <c r="BH159" i="22"/>
  <c r="BG159" i="22"/>
  <c r="BF159" i="22"/>
  <c r="T159" i="22"/>
  <c r="R159" i="22"/>
  <c r="P159" i="22"/>
  <c r="J159" i="22"/>
  <c r="BE159" i="22" s="1"/>
  <c r="BK158" i="22"/>
  <c r="BI158" i="22"/>
  <c r="BH158" i="22"/>
  <c r="BG158" i="22"/>
  <c r="BF158" i="22"/>
  <c r="T158" i="22"/>
  <c r="R158" i="22"/>
  <c r="P158" i="22"/>
  <c r="J158" i="22"/>
  <c r="BE158" i="22" s="1"/>
  <c r="BK157" i="22"/>
  <c r="BI157" i="22"/>
  <c r="BH157" i="22"/>
  <c r="BG157" i="22"/>
  <c r="BF157" i="22"/>
  <c r="BE157" i="22"/>
  <c r="T157" i="22"/>
  <c r="R157" i="22"/>
  <c r="P157" i="22"/>
  <c r="J157" i="22"/>
  <c r="BK156" i="22"/>
  <c r="BI156" i="22"/>
  <c r="BH156" i="22"/>
  <c r="BG156" i="22"/>
  <c r="BF156" i="22"/>
  <c r="T156" i="22"/>
  <c r="R156" i="22"/>
  <c r="P156" i="22"/>
  <c r="J156" i="22"/>
  <c r="BE156" i="22" s="1"/>
  <c r="BK155" i="22"/>
  <c r="BI155" i="22"/>
  <c r="BH155" i="22"/>
  <c r="BG155" i="22"/>
  <c r="BF155" i="22"/>
  <c r="BE155" i="22"/>
  <c r="T155" i="22"/>
  <c r="R155" i="22"/>
  <c r="P155" i="22"/>
  <c r="J155" i="22"/>
  <c r="BK154" i="22"/>
  <c r="BI154" i="22"/>
  <c r="BH154" i="22"/>
  <c r="BG154" i="22"/>
  <c r="BF154" i="22"/>
  <c r="BE154" i="22"/>
  <c r="T154" i="22"/>
  <c r="R154" i="22"/>
  <c r="P154" i="22"/>
  <c r="J154" i="22"/>
  <c r="BK152" i="22"/>
  <c r="BI152" i="22"/>
  <c r="BH152" i="22"/>
  <c r="BG152" i="22"/>
  <c r="BF152" i="22"/>
  <c r="BE152" i="22"/>
  <c r="T152" i="22"/>
  <c r="R152" i="22"/>
  <c r="P152" i="22"/>
  <c r="J152" i="22"/>
  <c r="BK151" i="22"/>
  <c r="BI151" i="22"/>
  <c r="BH151" i="22"/>
  <c r="BG151" i="22"/>
  <c r="BF151" i="22"/>
  <c r="BE151" i="22"/>
  <c r="T151" i="22"/>
  <c r="R151" i="22"/>
  <c r="P151" i="22"/>
  <c r="J151" i="22"/>
  <c r="BK150" i="22"/>
  <c r="BI150" i="22"/>
  <c r="BH150" i="22"/>
  <c r="BG150" i="22"/>
  <c r="BF150" i="22"/>
  <c r="T150" i="22"/>
  <c r="T147" i="22" s="1"/>
  <c r="R150" i="22"/>
  <c r="R147" i="22" s="1"/>
  <c r="P150" i="22"/>
  <c r="J150" i="22"/>
  <c r="BE150" i="22" s="1"/>
  <c r="BK149" i="22"/>
  <c r="BI149" i="22"/>
  <c r="BH149" i="22"/>
  <c r="BG149" i="22"/>
  <c r="BF149" i="22"/>
  <c r="T149" i="22"/>
  <c r="R149" i="22"/>
  <c r="P149" i="22"/>
  <c r="J149" i="22"/>
  <c r="BE149" i="22" s="1"/>
  <c r="BK148" i="22"/>
  <c r="BK147" i="22" s="1"/>
  <c r="J147" i="22" s="1"/>
  <c r="J69" i="22" s="1"/>
  <c r="BI148" i="22"/>
  <c r="BH148" i="22"/>
  <c r="BG148" i="22"/>
  <c r="BF148" i="22"/>
  <c r="T148" i="22"/>
  <c r="R148" i="22"/>
  <c r="P148" i="22"/>
  <c r="J148" i="22"/>
  <c r="BE148" i="22" s="1"/>
  <c r="P147" i="22"/>
  <c r="BK146" i="22"/>
  <c r="BI146" i="22"/>
  <c r="BH146" i="22"/>
  <c r="BG146" i="22"/>
  <c r="BF146" i="22"/>
  <c r="T146" i="22"/>
  <c r="R146" i="22"/>
  <c r="P146" i="22"/>
  <c r="J146" i="22"/>
  <c r="BE146" i="22" s="1"/>
  <c r="BK145" i="22"/>
  <c r="BI145" i="22"/>
  <c r="BH145" i="22"/>
  <c r="BG145" i="22"/>
  <c r="BF145" i="22"/>
  <c r="T145" i="22"/>
  <c r="R145" i="22"/>
  <c r="P145" i="22"/>
  <c r="J145" i="22"/>
  <c r="BE145" i="22" s="1"/>
  <c r="BK144" i="22"/>
  <c r="BI144" i="22"/>
  <c r="BH144" i="22"/>
  <c r="BG144" i="22"/>
  <c r="BF144" i="22"/>
  <c r="BE144" i="22"/>
  <c r="T144" i="22"/>
  <c r="R144" i="22"/>
  <c r="P144" i="22"/>
  <c r="J144" i="22"/>
  <c r="BK143" i="22"/>
  <c r="BI143" i="22"/>
  <c r="BH143" i="22"/>
  <c r="BG143" i="22"/>
  <c r="BF143" i="22"/>
  <c r="T143" i="22"/>
  <c r="R143" i="22"/>
  <c r="P143" i="22"/>
  <c r="J143" i="22"/>
  <c r="BE143" i="22" s="1"/>
  <c r="BK142" i="22"/>
  <c r="BI142" i="22"/>
  <c r="BH142" i="22"/>
  <c r="BG142" i="22"/>
  <c r="BF142" i="22"/>
  <c r="BE142" i="22"/>
  <c r="T142" i="22"/>
  <c r="R142" i="22"/>
  <c r="P142" i="22"/>
  <c r="J142" i="22"/>
  <c r="BK141" i="22"/>
  <c r="BI141" i="22"/>
  <c r="BH141" i="22"/>
  <c r="BG141" i="22"/>
  <c r="BF141" i="22"/>
  <c r="BE141" i="22"/>
  <c r="T141" i="22"/>
  <c r="R141" i="22"/>
  <c r="P141" i="22"/>
  <c r="J141" i="22"/>
  <c r="BK140" i="22"/>
  <c r="BI140" i="22"/>
  <c r="BH140" i="22"/>
  <c r="BG140" i="22"/>
  <c r="BF140" i="22"/>
  <c r="T140" i="22"/>
  <c r="R140" i="22"/>
  <c r="P140" i="22"/>
  <c r="J140" i="22"/>
  <c r="BE140" i="22" s="1"/>
  <c r="BK139" i="22"/>
  <c r="BI139" i="22"/>
  <c r="BH139" i="22"/>
  <c r="BG139" i="22"/>
  <c r="BF139" i="22"/>
  <c r="T139" i="22"/>
  <c r="R139" i="22"/>
  <c r="P139" i="22"/>
  <c r="J139" i="22"/>
  <c r="BE139" i="22" s="1"/>
  <c r="BK138" i="22"/>
  <c r="BI138" i="22"/>
  <c r="BH138" i="22"/>
  <c r="BG138" i="22"/>
  <c r="BF138" i="22"/>
  <c r="BE138" i="22"/>
  <c r="T138" i="22"/>
  <c r="R138" i="22"/>
  <c r="P138" i="22"/>
  <c r="J138" i="22"/>
  <c r="BK137" i="22"/>
  <c r="BI137" i="22"/>
  <c r="BH137" i="22"/>
  <c r="BG137" i="22"/>
  <c r="BF137" i="22"/>
  <c r="T137" i="22"/>
  <c r="R137" i="22"/>
  <c r="P137" i="22"/>
  <c r="J137" i="22"/>
  <c r="BE137" i="22" s="1"/>
  <c r="BK136" i="22"/>
  <c r="BI136" i="22"/>
  <c r="BH136" i="22"/>
  <c r="BG136" i="22"/>
  <c r="BF136" i="22"/>
  <c r="BE136" i="22"/>
  <c r="T136" i="22"/>
  <c r="R136" i="22"/>
  <c r="P136" i="22"/>
  <c r="J136" i="22"/>
  <c r="BK135" i="22"/>
  <c r="BI135" i="22"/>
  <c r="BH135" i="22"/>
  <c r="BG135" i="22"/>
  <c r="BF135" i="22"/>
  <c r="BE135" i="22"/>
  <c r="T135" i="22"/>
  <c r="R135" i="22"/>
  <c r="P135" i="22"/>
  <c r="J135" i="22"/>
  <c r="BK134" i="22"/>
  <c r="BI134" i="22"/>
  <c r="BH134" i="22"/>
  <c r="BG134" i="22"/>
  <c r="BF134" i="22"/>
  <c r="T134" i="22"/>
  <c r="R134" i="22"/>
  <c r="P134" i="22"/>
  <c r="J134" i="22"/>
  <c r="BE134" i="22" s="1"/>
  <c r="BK133" i="22"/>
  <c r="BI133" i="22"/>
  <c r="BH133" i="22"/>
  <c r="BG133" i="22"/>
  <c r="BF133" i="22"/>
  <c r="T133" i="22"/>
  <c r="R133" i="22"/>
  <c r="P133" i="22"/>
  <c r="J133" i="22"/>
  <c r="BE133" i="22" s="1"/>
  <c r="BK132" i="22"/>
  <c r="BI132" i="22"/>
  <c r="BH132" i="22"/>
  <c r="BG132" i="22"/>
  <c r="BF132" i="22"/>
  <c r="BE132" i="22"/>
  <c r="T132" i="22"/>
  <c r="R132" i="22"/>
  <c r="P132" i="22"/>
  <c r="J132" i="22"/>
  <c r="BK131" i="22"/>
  <c r="BI131" i="22"/>
  <c r="BH131" i="22"/>
  <c r="BG131" i="22"/>
  <c r="BF131" i="22"/>
  <c r="T131" i="22"/>
  <c r="R131" i="22"/>
  <c r="P131" i="22"/>
  <c r="J131" i="22"/>
  <c r="BE131" i="22" s="1"/>
  <c r="BK130" i="22"/>
  <c r="BI130" i="22"/>
  <c r="BH130" i="22"/>
  <c r="BG130" i="22"/>
  <c r="BF130" i="22"/>
  <c r="BE130" i="22"/>
  <c r="T130" i="22"/>
  <c r="R130" i="22"/>
  <c r="P130" i="22"/>
  <c r="J130" i="22"/>
  <c r="BK129" i="22"/>
  <c r="BI129" i="22"/>
  <c r="BH129" i="22"/>
  <c r="BG129" i="22"/>
  <c r="BF129" i="22"/>
  <c r="BE129" i="22"/>
  <c r="T129" i="22"/>
  <c r="T126" i="22" s="1"/>
  <c r="R129" i="22"/>
  <c r="P129" i="22"/>
  <c r="J129" i="22"/>
  <c r="BK128" i="22"/>
  <c r="BI128" i="22"/>
  <c r="BH128" i="22"/>
  <c r="BG128" i="22"/>
  <c r="BF128" i="22"/>
  <c r="T128" i="22"/>
  <c r="R128" i="22"/>
  <c r="P128" i="22"/>
  <c r="J128" i="22"/>
  <c r="BE128" i="22" s="1"/>
  <c r="BK127" i="22"/>
  <c r="BK126" i="22" s="1"/>
  <c r="J126" i="22" s="1"/>
  <c r="J68" i="22" s="1"/>
  <c r="BI127" i="22"/>
  <c r="BH127" i="22"/>
  <c r="BG127" i="22"/>
  <c r="BF127" i="22"/>
  <c r="T127" i="22"/>
  <c r="R127" i="22"/>
  <c r="P127" i="22"/>
  <c r="J127" i="22"/>
  <c r="BE127" i="22" s="1"/>
  <c r="R126" i="22"/>
  <c r="BK125" i="22"/>
  <c r="BI125" i="22"/>
  <c r="BH125" i="22"/>
  <c r="BG125" i="22"/>
  <c r="BF125" i="22"/>
  <c r="T125" i="22"/>
  <c r="T122" i="22" s="1"/>
  <c r="R125" i="22"/>
  <c r="P125" i="22"/>
  <c r="P122" i="22" s="1"/>
  <c r="J125" i="22"/>
  <c r="BE125" i="22" s="1"/>
  <c r="BK124" i="22"/>
  <c r="BI124" i="22"/>
  <c r="BH124" i="22"/>
  <c r="BG124" i="22"/>
  <c r="BF124" i="22"/>
  <c r="T124" i="22"/>
  <c r="R124" i="22"/>
  <c r="P124" i="22"/>
  <c r="J124" i="22"/>
  <c r="BE124" i="22" s="1"/>
  <c r="BK123" i="22"/>
  <c r="BK122" i="22" s="1"/>
  <c r="J122" i="22" s="1"/>
  <c r="J67" i="22" s="1"/>
  <c r="BI123" i="22"/>
  <c r="BH123" i="22"/>
  <c r="BG123" i="22"/>
  <c r="BF123" i="22"/>
  <c r="T123" i="22"/>
  <c r="R123" i="22"/>
  <c r="P123" i="22"/>
  <c r="J123" i="22"/>
  <c r="BE123" i="22" s="1"/>
  <c r="R122" i="22"/>
  <c r="BK121" i="22"/>
  <c r="BI121" i="22"/>
  <c r="BH121" i="22"/>
  <c r="BG121" i="22"/>
  <c r="BF121" i="22"/>
  <c r="T121" i="22"/>
  <c r="R121" i="22"/>
  <c r="R116" i="22" s="1"/>
  <c r="P121" i="22"/>
  <c r="J121" i="22"/>
  <c r="BE121" i="22" s="1"/>
  <c r="BK120" i="22"/>
  <c r="BI120" i="22"/>
  <c r="BH120" i="22"/>
  <c r="BG120" i="22"/>
  <c r="BF120" i="22"/>
  <c r="T120" i="22"/>
  <c r="R120" i="22"/>
  <c r="P120" i="22"/>
  <c r="J120" i="22"/>
  <c r="BE120" i="22" s="1"/>
  <c r="BK119" i="22"/>
  <c r="BI119" i="22"/>
  <c r="BH119" i="22"/>
  <c r="BG119" i="22"/>
  <c r="BF119" i="22"/>
  <c r="BE119" i="22"/>
  <c r="T119" i="22"/>
  <c r="R119" i="22"/>
  <c r="P119" i="22"/>
  <c r="J119" i="22"/>
  <c r="BK118" i="22"/>
  <c r="BI118" i="22"/>
  <c r="BH118" i="22"/>
  <c r="BG118" i="22"/>
  <c r="BF118" i="22"/>
  <c r="T118" i="22"/>
  <c r="R118" i="22"/>
  <c r="P118" i="22"/>
  <c r="J118" i="22"/>
  <c r="BE118" i="22" s="1"/>
  <c r="BK117" i="22"/>
  <c r="BI117" i="22"/>
  <c r="BH117" i="22"/>
  <c r="BG117" i="22"/>
  <c r="BF117" i="22"/>
  <c r="BE117" i="22"/>
  <c r="T117" i="22"/>
  <c r="R117" i="22"/>
  <c r="P117" i="22"/>
  <c r="J117" i="22"/>
  <c r="BK115" i="22"/>
  <c r="BI115" i="22"/>
  <c r="BH115" i="22"/>
  <c r="BG115" i="22"/>
  <c r="BF115" i="22"/>
  <c r="BE115" i="22"/>
  <c r="T115" i="22"/>
  <c r="R115" i="22"/>
  <c r="P115" i="22"/>
  <c r="J115" i="22"/>
  <c r="BK114" i="22"/>
  <c r="BI114" i="22"/>
  <c r="BH114" i="22"/>
  <c r="BG114" i="22"/>
  <c r="BF114" i="22"/>
  <c r="BE114" i="22"/>
  <c r="T114" i="22"/>
  <c r="R114" i="22"/>
  <c r="P114" i="22"/>
  <c r="J114" i="22"/>
  <c r="BK113" i="22"/>
  <c r="BI113" i="22"/>
  <c r="BH113" i="22"/>
  <c r="BG113" i="22"/>
  <c r="BF113" i="22"/>
  <c r="BE113" i="22"/>
  <c r="T113" i="22"/>
  <c r="R113" i="22"/>
  <c r="R109" i="22" s="1"/>
  <c r="P113" i="22"/>
  <c r="J113" i="22"/>
  <c r="BK112" i="22"/>
  <c r="BI112" i="22"/>
  <c r="BH112" i="22"/>
  <c r="BG112" i="22"/>
  <c r="BF112" i="22"/>
  <c r="T112" i="22"/>
  <c r="R112" i="22"/>
  <c r="P112" i="22"/>
  <c r="J112" i="22"/>
  <c r="BE112" i="22" s="1"/>
  <c r="BK111" i="22"/>
  <c r="BI111" i="22"/>
  <c r="BH111" i="22"/>
  <c r="BG111" i="22"/>
  <c r="BF111" i="22"/>
  <c r="T111" i="22"/>
  <c r="R111" i="22"/>
  <c r="P111" i="22"/>
  <c r="J111" i="22"/>
  <c r="BE111" i="22" s="1"/>
  <c r="BK110" i="22"/>
  <c r="BK109" i="22" s="1"/>
  <c r="J109" i="22" s="1"/>
  <c r="J65" i="22" s="1"/>
  <c r="BI110" i="22"/>
  <c r="BH110" i="22"/>
  <c r="BG110" i="22"/>
  <c r="BF110" i="22"/>
  <c r="T110" i="22"/>
  <c r="R110" i="22"/>
  <c r="P110" i="22"/>
  <c r="J110" i="22"/>
  <c r="BE110" i="22" s="1"/>
  <c r="BK108" i="22"/>
  <c r="BI108" i="22"/>
  <c r="BH108" i="22"/>
  <c r="BG108" i="22"/>
  <c r="BF108" i="22"/>
  <c r="T108" i="22"/>
  <c r="R108" i="22"/>
  <c r="P108" i="22"/>
  <c r="J108" i="22"/>
  <c r="BE108" i="22" s="1"/>
  <c r="BK107" i="22"/>
  <c r="BI107" i="22"/>
  <c r="BH107" i="22"/>
  <c r="BG107" i="22"/>
  <c r="BF107" i="22"/>
  <c r="T107" i="22"/>
  <c r="R107" i="22"/>
  <c r="P107" i="22"/>
  <c r="J107" i="22"/>
  <c r="BE107" i="22" s="1"/>
  <c r="BK106" i="22"/>
  <c r="BI106" i="22"/>
  <c r="BH106" i="22"/>
  <c r="BG106" i="22"/>
  <c r="BF106" i="22"/>
  <c r="BE106" i="22"/>
  <c r="T106" i="22"/>
  <c r="R106" i="22"/>
  <c r="P106" i="22"/>
  <c r="J106" i="22"/>
  <c r="BK105" i="22"/>
  <c r="BI105" i="22"/>
  <c r="BH105" i="22"/>
  <c r="BG105" i="22"/>
  <c r="BF105" i="22"/>
  <c r="T105" i="22"/>
  <c r="R105" i="22"/>
  <c r="P105" i="22"/>
  <c r="J105" i="22"/>
  <c r="BE105" i="22" s="1"/>
  <c r="BK104" i="22"/>
  <c r="BI104" i="22"/>
  <c r="BH104" i="22"/>
  <c r="BG104" i="22"/>
  <c r="BF104" i="22"/>
  <c r="BE104" i="22"/>
  <c r="T104" i="22"/>
  <c r="R104" i="22"/>
  <c r="P104" i="22"/>
  <c r="J104" i="22"/>
  <c r="BK103" i="22"/>
  <c r="BI103" i="22"/>
  <c r="BH103" i="22"/>
  <c r="BG103" i="22"/>
  <c r="BF103" i="22"/>
  <c r="BE103" i="22"/>
  <c r="T103" i="22"/>
  <c r="R103" i="22"/>
  <c r="P103" i="22"/>
  <c r="J103" i="22"/>
  <c r="BK102" i="22"/>
  <c r="BI102" i="22"/>
  <c r="BH102" i="22"/>
  <c r="BG102" i="22"/>
  <c r="BF102" i="22"/>
  <c r="T102" i="22"/>
  <c r="R102" i="22"/>
  <c r="P102" i="22"/>
  <c r="J102" i="22"/>
  <c r="BE102" i="22" s="1"/>
  <c r="BK101" i="22"/>
  <c r="BI101" i="22"/>
  <c r="BH101" i="22"/>
  <c r="BG101" i="22"/>
  <c r="BF101" i="22"/>
  <c r="T101" i="22"/>
  <c r="R101" i="22"/>
  <c r="P101" i="22"/>
  <c r="J101" i="22"/>
  <c r="BE101" i="22" s="1"/>
  <c r="BK100" i="22"/>
  <c r="BI100" i="22"/>
  <c r="BH100" i="22"/>
  <c r="BG100" i="22"/>
  <c r="BF100" i="22"/>
  <c r="BE100" i="22"/>
  <c r="T100" i="22"/>
  <c r="R100" i="22"/>
  <c r="P100" i="22"/>
  <c r="J100" i="22"/>
  <c r="BK99" i="22"/>
  <c r="BK95" i="22" s="1"/>
  <c r="BI99" i="22"/>
  <c r="BH99" i="22"/>
  <c r="BG99" i="22"/>
  <c r="BF99" i="22"/>
  <c r="T99" i="22"/>
  <c r="R99" i="22"/>
  <c r="P99" i="22"/>
  <c r="J99" i="22"/>
  <c r="BE99" i="22" s="1"/>
  <c r="BK98" i="22"/>
  <c r="BI98" i="22"/>
  <c r="BH98" i="22"/>
  <c r="BG98" i="22"/>
  <c r="BF98" i="22"/>
  <c r="BE98" i="22"/>
  <c r="T98" i="22"/>
  <c r="R98" i="22"/>
  <c r="P98" i="22"/>
  <c r="J98" i="22"/>
  <c r="BK97" i="22"/>
  <c r="BI97" i="22"/>
  <c r="BH97" i="22"/>
  <c r="BG97" i="22"/>
  <c r="BF97" i="22"/>
  <c r="BE97" i="22"/>
  <c r="T97" i="22"/>
  <c r="R97" i="22"/>
  <c r="P97" i="22"/>
  <c r="J97" i="22"/>
  <c r="BK96" i="22"/>
  <c r="BI96" i="22"/>
  <c r="BH96" i="22"/>
  <c r="BG96" i="22"/>
  <c r="BF96" i="22"/>
  <c r="T96" i="22"/>
  <c r="R96" i="22"/>
  <c r="R95" i="22" s="1"/>
  <c r="P96" i="22"/>
  <c r="P95" i="22" s="1"/>
  <c r="J96" i="22"/>
  <c r="BE96" i="22" s="1"/>
  <c r="J91" i="22"/>
  <c r="J90" i="22"/>
  <c r="F90" i="22"/>
  <c r="J88" i="22"/>
  <c r="F88" i="22"/>
  <c r="E86" i="22"/>
  <c r="J58" i="22"/>
  <c r="F58" i="22"/>
  <c r="F56" i="22"/>
  <c r="E54" i="22"/>
  <c r="E50" i="22"/>
  <c r="J39" i="22"/>
  <c r="J38" i="22"/>
  <c r="J37" i="22"/>
  <c r="J26" i="22"/>
  <c r="E26" i="22"/>
  <c r="J59" i="22" s="1"/>
  <c r="J25" i="22"/>
  <c r="J20" i="22"/>
  <c r="E20" i="22"/>
  <c r="F59" i="22" s="1"/>
  <c r="J19" i="22"/>
  <c r="J14" i="22"/>
  <c r="J56" i="22" s="1"/>
  <c r="E7" i="22"/>
  <c r="E82" i="22" s="1"/>
  <c r="BK134" i="21"/>
  <c r="BI134" i="21"/>
  <c r="BH134" i="21"/>
  <c r="BG134" i="21"/>
  <c r="BF134" i="21"/>
  <c r="T134" i="21"/>
  <c r="R134" i="21"/>
  <c r="P134" i="21"/>
  <c r="J134" i="21"/>
  <c r="BE134" i="21" s="1"/>
  <c r="BK133" i="21"/>
  <c r="BI133" i="21"/>
  <c r="BH133" i="21"/>
  <c r="BG133" i="21"/>
  <c r="BF133" i="21"/>
  <c r="BE133" i="21"/>
  <c r="T133" i="21"/>
  <c r="R133" i="21"/>
  <c r="P133" i="21"/>
  <c r="J133" i="21"/>
  <c r="BK132" i="21"/>
  <c r="BI132" i="21"/>
  <c r="BH132" i="21"/>
  <c r="BG132" i="21"/>
  <c r="BF132" i="21"/>
  <c r="BE132" i="21"/>
  <c r="T132" i="21"/>
  <c r="R132" i="21"/>
  <c r="P132" i="21"/>
  <c r="J132" i="21"/>
  <c r="BK131" i="21"/>
  <c r="BI131" i="21"/>
  <c r="BH131" i="21"/>
  <c r="BG131" i="21"/>
  <c r="BF131" i="21"/>
  <c r="T131" i="21"/>
  <c r="R131" i="21"/>
  <c r="P131" i="21"/>
  <c r="J131" i="21"/>
  <c r="BE131" i="21" s="1"/>
  <c r="BK130" i="21"/>
  <c r="BI130" i="21"/>
  <c r="BH130" i="21"/>
  <c r="BG130" i="21"/>
  <c r="BF130" i="21"/>
  <c r="T130" i="21"/>
  <c r="R130" i="21"/>
  <c r="P130" i="21"/>
  <c r="J130" i="21"/>
  <c r="BE130" i="21" s="1"/>
  <c r="BK129" i="21"/>
  <c r="BI129" i="21"/>
  <c r="BH129" i="21"/>
  <c r="BG129" i="21"/>
  <c r="BF129" i="21"/>
  <c r="T129" i="21"/>
  <c r="R129" i="21"/>
  <c r="P129" i="21"/>
  <c r="J129" i="21"/>
  <c r="BE129" i="21" s="1"/>
  <c r="BK128" i="21"/>
  <c r="BI128" i="21"/>
  <c r="BH128" i="21"/>
  <c r="BG128" i="21"/>
  <c r="BF128" i="21"/>
  <c r="T128" i="21"/>
  <c r="R128" i="21"/>
  <c r="P128" i="21"/>
  <c r="J128" i="21"/>
  <c r="BE128" i="21" s="1"/>
  <c r="BK127" i="21"/>
  <c r="BI127" i="21"/>
  <c r="BH127" i="21"/>
  <c r="BG127" i="21"/>
  <c r="BF127" i="21"/>
  <c r="BE127" i="21"/>
  <c r="T127" i="21"/>
  <c r="R127" i="21"/>
  <c r="P127" i="21"/>
  <c r="J127" i="21"/>
  <c r="BK126" i="21"/>
  <c r="BI126" i="21"/>
  <c r="BH126" i="21"/>
  <c r="BG126" i="21"/>
  <c r="BF126" i="21"/>
  <c r="BE126" i="21"/>
  <c r="T126" i="21"/>
  <c r="R126" i="21"/>
  <c r="P126" i="21"/>
  <c r="J126" i="21"/>
  <c r="BK125" i="21"/>
  <c r="BI125" i="21"/>
  <c r="BH125" i="21"/>
  <c r="BG125" i="21"/>
  <c r="BF125" i="21"/>
  <c r="T125" i="21"/>
  <c r="R125" i="21"/>
  <c r="P125" i="21"/>
  <c r="J125" i="21"/>
  <c r="BE125" i="21" s="1"/>
  <c r="BK124" i="21"/>
  <c r="BI124" i="21"/>
  <c r="BH124" i="21"/>
  <c r="BG124" i="21"/>
  <c r="BF124" i="21"/>
  <c r="T124" i="21"/>
  <c r="R124" i="21"/>
  <c r="P124" i="21"/>
  <c r="J124" i="21"/>
  <c r="BE124" i="21" s="1"/>
  <c r="BK123" i="21"/>
  <c r="BI123" i="21"/>
  <c r="BH123" i="21"/>
  <c r="BG123" i="21"/>
  <c r="BF123" i="21"/>
  <c r="T123" i="21"/>
  <c r="R123" i="21"/>
  <c r="P123" i="21"/>
  <c r="J123" i="21"/>
  <c r="BE123" i="21" s="1"/>
  <c r="BK122" i="21"/>
  <c r="BI122" i="21"/>
  <c r="BH122" i="21"/>
  <c r="BG122" i="21"/>
  <c r="BF122" i="21"/>
  <c r="T122" i="21"/>
  <c r="R122" i="21"/>
  <c r="P122" i="21"/>
  <c r="J122" i="21"/>
  <c r="BE122" i="21" s="1"/>
  <c r="BK121" i="21"/>
  <c r="BI121" i="21"/>
  <c r="BH121" i="21"/>
  <c r="BG121" i="21"/>
  <c r="BF121" i="21"/>
  <c r="BE121" i="21"/>
  <c r="T121" i="21"/>
  <c r="R121" i="21"/>
  <c r="P121" i="21"/>
  <c r="J121" i="21"/>
  <c r="BK120" i="21"/>
  <c r="BI120" i="21"/>
  <c r="BH120" i="21"/>
  <c r="BG120" i="21"/>
  <c r="BF120" i="21"/>
  <c r="BE120" i="21"/>
  <c r="T120" i="21"/>
  <c r="R120" i="21"/>
  <c r="P120" i="21"/>
  <c r="J120" i="21"/>
  <c r="BK119" i="21"/>
  <c r="BI119" i="21"/>
  <c r="BH119" i="21"/>
  <c r="BG119" i="21"/>
  <c r="BF119" i="21"/>
  <c r="T119" i="21"/>
  <c r="R119" i="21"/>
  <c r="P119" i="21"/>
  <c r="J119" i="21"/>
  <c r="BE119" i="21" s="1"/>
  <c r="BK118" i="21"/>
  <c r="BI118" i="21"/>
  <c r="BH118" i="21"/>
  <c r="BG118" i="21"/>
  <c r="BF118" i="21"/>
  <c r="T118" i="21"/>
  <c r="R118" i="21"/>
  <c r="P118" i="21"/>
  <c r="J118" i="21"/>
  <c r="BE118" i="21" s="1"/>
  <c r="BK117" i="21"/>
  <c r="BI117" i="21"/>
  <c r="BH117" i="21"/>
  <c r="BG117" i="21"/>
  <c r="BF117" i="21"/>
  <c r="T117" i="21"/>
  <c r="R117" i="21"/>
  <c r="P117" i="21"/>
  <c r="J117" i="21"/>
  <c r="BE117" i="21" s="1"/>
  <c r="BK115" i="21"/>
  <c r="BI115" i="21"/>
  <c r="BH115" i="21"/>
  <c r="BG115" i="21"/>
  <c r="BF115" i="21"/>
  <c r="T115" i="21"/>
  <c r="R115" i="21"/>
  <c r="P115" i="21"/>
  <c r="J115" i="21"/>
  <c r="BE115" i="21" s="1"/>
  <c r="BK114" i="21"/>
  <c r="BI114" i="21"/>
  <c r="BH114" i="21"/>
  <c r="BG114" i="21"/>
  <c r="BF114" i="21"/>
  <c r="BE114" i="21"/>
  <c r="T114" i="21"/>
  <c r="R114" i="21"/>
  <c r="P114" i="21"/>
  <c r="J114" i="21"/>
  <c r="BK113" i="21"/>
  <c r="BI113" i="21"/>
  <c r="BH113" i="21"/>
  <c r="BG113" i="21"/>
  <c r="BF113" i="21"/>
  <c r="BE113" i="21"/>
  <c r="T113" i="21"/>
  <c r="R113" i="21"/>
  <c r="P113" i="21"/>
  <c r="J113" i="21"/>
  <c r="BK112" i="21"/>
  <c r="BI112" i="21"/>
  <c r="BH112" i="21"/>
  <c r="BG112" i="21"/>
  <c r="BF112" i="21"/>
  <c r="T112" i="21"/>
  <c r="R112" i="21"/>
  <c r="P112" i="21"/>
  <c r="J112" i="21"/>
  <c r="BE112" i="21" s="1"/>
  <c r="BK111" i="21"/>
  <c r="BI111" i="21"/>
  <c r="BH111" i="21"/>
  <c r="BG111" i="21"/>
  <c r="BF111" i="21"/>
  <c r="T111" i="21"/>
  <c r="R111" i="21"/>
  <c r="P111" i="21"/>
  <c r="J111" i="21"/>
  <c r="BE111" i="21" s="1"/>
  <c r="BK110" i="21"/>
  <c r="BI110" i="21"/>
  <c r="BH110" i="21"/>
  <c r="BG110" i="21"/>
  <c r="BF110" i="21"/>
  <c r="T110" i="21"/>
  <c r="R110" i="21"/>
  <c r="P110" i="21"/>
  <c r="J110" i="21"/>
  <c r="BE110" i="21" s="1"/>
  <c r="BK109" i="21"/>
  <c r="BI109" i="21"/>
  <c r="BH109" i="21"/>
  <c r="BG109" i="21"/>
  <c r="BF109" i="21"/>
  <c r="T109" i="21"/>
  <c r="R109" i="21"/>
  <c r="P109" i="21"/>
  <c r="J109" i="21"/>
  <c r="BE109" i="21" s="1"/>
  <c r="BK108" i="21"/>
  <c r="BI108" i="21"/>
  <c r="BH108" i="21"/>
  <c r="BG108" i="21"/>
  <c r="BF108" i="21"/>
  <c r="BE108" i="21"/>
  <c r="T108" i="21"/>
  <c r="R108" i="21"/>
  <c r="P108" i="21"/>
  <c r="J108" i="21"/>
  <c r="BK107" i="21"/>
  <c r="BI107" i="21"/>
  <c r="BH107" i="21"/>
  <c r="BG107" i="21"/>
  <c r="BF107" i="21"/>
  <c r="BE107" i="21"/>
  <c r="T107" i="21"/>
  <c r="R107" i="21"/>
  <c r="P107" i="21"/>
  <c r="J107" i="21"/>
  <c r="BK105" i="21"/>
  <c r="BI105" i="21"/>
  <c r="BH105" i="21"/>
  <c r="BG105" i="21"/>
  <c r="BF105" i="21"/>
  <c r="T105" i="21"/>
  <c r="R105" i="21"/>
  <c r="P105" i="21"/>
  <c r="J105" i="21"/>
  <c r="BE105" i="21" s="1"/>
  <c r="BK104" i="21"/>
  <c r="BI104" i="21"/>
  <c r="BH104" i="21"/>
  <c r="BG104" i="21"/>
  <c r="BF104" i="21"/>
  <c r="T104" i="21"/>
  <c r="R104" i="21"/>
  <c r="P104" i="21"/>
  <c r="J104" i="21"/>
  <c r="BE104" i="21" s="1"/>
  <c r="BK103" i="21"/>
  <c r="BI103" i="21"/>
  <c r="BH103" i="21"/>
  <c r="BG103" i="21"/>
  <c r="BF103" i="21"/>
  <c r="T103" i="21"/>
  <c r="R103" i="21"/>
  <c r="P103" i="21"/>
  <c r="J103" i="21"/>
  <c r="BE103" i="21" s="1"/>
  <c r="BK102" i="21"/>
  <c r="BI102" i="21"/>
  <c r="BH102" i="21"/>
  <c r="BG102" i="21"/>
  <c r="BF102" i="21"/>
  <c r="T102" i="21"/>
  <c r="R102" i="21"/>
  <c r="P102" i="21"/>
  <c r="J102" i="21"/>
  <c r="BE102" i="21" s="1"/>
  <c r="BK101" i="21"/>
  <c r="BI101" i="21"/>
  <c r="BH101" i="21"/>
  <c r="BG101" i="21"/>
  <c r="BF101" i="21"/>
  <c r="BE101" i="21"/>
  <c r="T101" i="21"/>
  <c r="R101" i="21"/>
  <c r="P101" i="21"/>
  <c r="J101" i="21"/>
  <c r="BK100" i="21"/>
  <c r="BI100" i="21"/>
  <c r="BH100" i="21"/>
  <c r="BG100" i="21"/>
  <c r="BF100" i="21"/>
  <c r="BE100" i="21"/>
  <c r="T100" i="21"/>
  <c r="R100" i="21"/>
  <c r="P100" i="21"/>
  <c r="J100" i="21"/>
  <c r="BK99" i="21"/>
  <c r="BI99" i="21"/>
  <c r="BH99" i="21"/>
  <c r="BG99" i="21"/>
  <c r="BF99" i="21"/>
  <c r="T99" i="21"/>
  <c r="R99" i="21"/>
  <c r="P99" i="21"/>
  <c r="J99" i="21"/>
  <c r="BE99" i="21" s="1"/>
  <c r="BK98" i="21"/>
  <c r="BI98" i="21"/>
  <c r="BH98" i="21"/>
  <c r="BG98" i="21"/>
  <c r="BF98" i="21"/>
  <c r="T98" i="21"/>
  <c r="R98" i="21"/>
  <c r="P98" i="21"/>
  <c r="J98" i="21"/>
  <c r="BE98" i="21" s="1"/>
  <c r="BK97" i="21"/>
  <c r="BI97" i="21"/>
  <c r="BH97" i="21"/>
  <c r="BG97" i="21"/>
  <c r="BF97" i="21"/>
  <c r="BE97" i="21"/>
  <c r="T97" i="21"/>
  <c r="R97" i="21"/>
  <c r="P97" i="21"/>
  <c r="J97" i="21"/>
  <c r="BK96" i="21"/>
  <c r="BI96" i="21"/>
  <c r="BH96" i="21"/>
  <c r="BG96" i="21"/>
  <c r="BF96" i="21"/>
  <c r="T96" i="21"/>
  <c r="R96" i="21"/>
  <c r="P96" i="21"/>
  <c r="J96" i="21"/>
  <c r="BE96" i="21" s="1"/>
  <c r="BK95" i="21"/>
  <c r="BI95" i="21"/>
  <c r="BH95" i="21"/>
  <c r="BG95" i="21"/>
  <c r="BF95" i="21"/>
  <c r="BE95" i="21"/>
  <c r="T95" i="21"/>
  <c r="R95" i="21"/>
  <c r="P95" i="21"/>
  <c r="J95" i="21"/>
  <c r="BK94" i="21"/>
  <c r="BI94" i="21"/>
  <c r="BH94" i="21"/>
  <c r="BG94" i="21"/>
  <c r="BF94" i="21"/>
  <c r="BE94" i="21"/>
  <c r="T94" i="21"/>
  <c r="R94" i="21"/>
  <c r="P94" i="21"/>
  <c r="J94" i="21"/>
  <c r="BK93" i="21"/>
  <c r="BI93" i="21"/>
  <c r="BH93" i="21"/>
  <c r="BG93" i="21"/>
  <c r="BF93" i="21"/>
  <c r="T93" i="21"/>
  <c r="R93" i="21"/>
  <c r="P93" i="21"/>
  <c r="J93" i="21"/>
  <c r="BE93" i="21" s="1"/>
  <c r="BK92" i="21"/>
  <c r="BI92" i="21"/>
  <c r="BH92" i="21"/>
  <c r="BG92" i="21"/>
  <c r="BF92" i="21"/>
  <c r="T92" i="21"/>
  <c r="R92" i="21"/>
  <c r="P92" i="21"/>
  <c r="J92" i="21"/>
  <c r="BE92" i="21" s="1"/>
  <c r="BK91" i="21"/>
  <c r="BI91" i="21"/>
  <c r="BH91" i="21"/>
  <c r="BG91" i="21"/>
  <c r="BF91" i="21"/>
  <c r="BE91" i="21"/>
  <c r="T91" i="21"/>
  <c r="R91" i="21"/>
  <c r="P91" i="21"/>
  <c r="J91" i="21"/>
  <c r="BK90" i="21"/>
  <c r="BI90" i="21"/>
  <c r="BH90" i="21"/>
  <c r="BG90" i="21"/>
  <c r="BF90" i="21"/>
  <c r="T90" i="21"/>
  <c r="R90" i="21"/>
  <c r="P90" i="21"/>
  <c r="J90" i="21"/>
  <c r="BE90" i="21" s="1"/>
  <c r="BK89" i="21"/>
  <c r="BI89" i="21"/>
  <c r="BH89" i="21"/>
  <c r="BG89" i="21"/>
  <c r="F37" i="21" s="1"/>
  <c r="BF89" i="21"/>
  <c r="BE89" i="21"/>
  <c r="T89" i="21"/>
  <c r="R89" i="21"/>
  <c r="P89" i="21"/>
  <c r="J89" i="21"/>
  <c r="BK88" i="21"/>
  <c r="BI88" i="21"/>
  <c r="BH88" i="21"/>
  <c r="BG88" i="21"/>
  <c r="BF88" i="21"/>
  <c r="BE88" i="21"/>
  <c r="T88" i="21"/>
  <c r="R88" i="21"/>
  <c r="P88" i="21"/>
  <c r="J88" i="21"/>
  <c r="J83" i="21"/>
  <c r="J82" i="21"/>
  <c r="F82" i="21"/>
  <c r="F80" i="21"/>
  <c r="E78" i="21"/>
  <c r="E74" i="21"/>
  <c r="J59" i="21"/>
  <c r="J58" i="21"/>
  <c r="F58" i="21"/>
  <c r="F56" i="21"/>
  <c r="E54" i="21"/>
  <c r="J39" i="21"/>
  <c r="J38" i="21"/>
  <c r="J37" i="21"/>
  <c r="J26" i="21"/>
  <c r="E26" i="21"/>
  <c r="J25" i="21"/>
  <c r="J20" i="21"/>
  <c r="E20" i="21"/>
  <c r="F83" i="21" s="1"/>
  <c r="J19" i="21"/>
  <c r="J14" i="21"/>
  <c r="J80" i="21" s="1"/>
  <c r="E7" i="21"/>
  <c r="E50" i="21" s="1"/>
  <c r="BK260" i="20"/>
  <c r="BI260" i="20"/>
  <c r="BH260" i="20"/>
  <c r="BG260" i="20"/>
  <c r="BF260" i="20"/>
  <c r="T260" i="20"/>
  <c r="R260" i="20"/>
  <c r="P260" i="20"/>
  <c r="J260" i="20"/>
  <c r="BE260" i="20" s="1"/>
  <c r="BK256" i="20"/>
  <c r="BI256" i="20"/>
  <c r="BH256" i="20"/>
  <c r="BG256" i="20"/>
  <c r="BF256" i="20"/>
  <c r="T256" i="20"/>
  <c r="R256" i="20"/>
  <c r="P256" i="20"/>
  <c r="J256" i="20"/>
  <c r="BE256" i="20" s="1"/>
  <c r="BK252" i="20"/>
  <c r="BI252" i="20"/>
  <c r="BH252" i="20"/>
  <c r="BG252" i="20"/>
  <c r="BF252" i="20"/>
  <c r="T252" i="20"/>
  <c r="R252" i="20"/>
  <c r="P252" i="20"/>
  <c r="J252" i="20"/>
  <c r="BE252" i="20" s="1"/>
  <c r="BK248" i="20"/>
  <c r="BI248" i="20"/>
  <c r="BH248" i="20"/>
  <c r="BG248" i="20"/>
  <c r="BF248" i="20"/>
  <c r="T248" i="20"/>
  <c r="R248" i="20"/>
  <c r="P248" i="20"/>
  <c r="J248" i="20"/>
  <c r="BE248" i="20" s="1"/>
  <c r="BK244" i="20"/>
  <c r="BI244" i="20"/>
  <c r="BH244" i="20"/>
  <c r="BG244" i="20"/>
  <c r="BF244" i="20"/>
  <c r="BE244" i="20"/>
  <c r="T244" i="20"/>
  <c r="R244" i="20"/>
  <c r="P244" i="20"/>
  <c r="J244" i="20"/>
  <c r="BK240" i="20"/>
  <c r="BI240" i="20"/>
  <c r="BH240" i="20"/>
  <c r="BG240" i="20"/>
  <c r="BF240" i="20"/>
  <c r="BE240" i="20"/>
  <c r="T240" i="20"/>
  <c r="R240" i="20"/>
  <c r="P240" i="20"/>
  <c r="J240" i="20"/>
  <c r="BK236" i="20"/>
  <c r="BI236" i="20"/>
  <c r="BH236" i="20"/>
  <c r="BG236" i="20"/>
  <c r="BF236" i="20"/>
  <c r="T236" i="20"/>
  <c r="R236" i="20"/>
  <c r="P236" i="20"/>
  <c r="J236" i="20"/>
  <c r="BE236" i="20" s="1"/>
  <c r="BK232" i="20"/>
  <c r="BI232" i="20"/>
  <c r="BH232" i="20"/>
  <c r="BG232" i="20"/>
  <c r="BF232" i="20"/>
  <c r="T232" i="20"/>
  <c r="R232" i="20"/>
  <c r="P232" i="20"/>
  <c r="J232" i="20"/>
  <c r="BE232" i="20" s="1"/>
  <c r="BK228" i="20"/>
  <c r="BI228" i="20"/>
  <c r="BH228" i="20"/>
  <c r="BG228" i="20"/>
  <c r="BF228" i="20"/>
  <c r="T228" i="20"/>
  <c r="R228" i="20"/>
  <c r="P228" i="20"/>
  <c r="J228" i="20"/>
  <c r="BE228" i="20" s="1"/>
  <c r="BK224" i="20"/>
  <c r="BI224" i="20"/>
  <c r="BH224" i="20"/>
  <c r="BG224" i="20"/>
  <c r="BF224" i="20"/>
  <c r="T224" i="20"/>
  <c r="R224" i="20"/>
  <c r="P224" i="20"/>
  <c r="J224" i="20"/>
  <c r="BE224" i="20" s="1"/>
  <c r="BK220" i="20"/>
  <c r="BI220" i="20"/>
  <c r="BH220" i="20"/>
  <c r="BG220" i="20"/>
  <c r="BF220" i="20"/>
  <c r="BE220" i="20"/>
  <c r="T220" i="20"/>
  <c r="R220" i="20"/>
  <c r="P220" i="20"/>
  <c r="J220" i="20"/>
  <c r="BK219" i="20"/>
  <c r="BI219" i="20"/>
  <c r="BH219" i="20"/>
  <c r="BG219" i="20"/>
  <c r="BF219" i="20"/>
  <c r="BE219" i="20"/>
  <c r="T219" i="20"/>
  <c r="R219" i="20"/>
  <c r="P219" i="20"/>
  <c r="J219" i="20"/>
  <c r="BK215" i="20"/>
  <c r="BI215" i="20"/>
  <c r="BH215" i="20"/>
  <c r="BG215" i="20"/>
  <c r="BF215" i="20"/>
  <c r="T215" i="20"/>
  <c r="R215" i="20"/>
  <c r="P215" i="20"/>
  <c r="J215" i="20"/>
  <c r="BE215" i="20" s="1"/>
  <c r="BK211" i="20"/>
  <c r="BI211" i="20"/>
  <c r="BH211" i="20"/>
  <c r="BG211" i="20"/>
  <c r="BF211" i="20"/>
  <c r="T211" i="20"/>
  <c r="R211" i="20"/>
  <c r="P211" i="20"/>
  <c r="J211" i="20"/>
  <c r="BE211" i="20" s="1"/>
  <c r="BK207" i="20"/>
  <c r="BI207" i="20"/>
  <c r="BH207" i="20"/>
  <c r="BG207" i="20"/>
  <c r="BF207" i="20"/>
  <c r="T207" i="20"/>
  <c r="R207" i="20"/>
  <c r="P207" i="20"/>
  <c r="J207" i="20"/>
  <c r="BE207" i="20" s="1"/>
  <c r="BK206" i="20"/>
  <c r="BI206" i="20"/>
  <c r="BH206" i="20"/>
  <c r="BG206" i="20"/>
  <c r="BF206" i="20"/>
  <c r="T206" i="20"/>
  <c r="R206" i="20"/>
  <c r="P206" i="20"/>
  <c r="J206" i="20"/>
  <c r="BE206" i="20" s="1"/>
  <c r="BK202" i="20"/>
  <c r="BI202" i="20"/>
  <c r="BH202" i="20"/>
  <c r="BG202" i="20"/>
  <c r="BF202" i="20"/>
  <c r="BE202" i="20"/>
  <c r="T202" i="20"/>
  <c r="R202" i="20"/>
  <c r="P202" i="20"/>
  <c r="J202" i="20"/>
  <c r="BK201" i="20"/>
  <c r="BI201" i="20"/>
  <c r="BH201" i="20"/>
  <c r="BG201" i="20"/>
  <c r="BF201" i="20"/>
  <c r="BE201" i="20"/>
  <c r="T201" i="20"/>
  <c r="R201" i="20"/>
  <c r="P201" i="20"/>
  <c r="J201" i="20"/>
  <c r="BK197" i="20"/>
  <c r="BI197" i="20"/>
  <c r="BH197" i="20"/>
  <c r="BG197" i="20"/>
  <c r="BF197" i="20"/>
  <c r="T197" i="20"/>
  <c r="R197" i="20"/>
  <c r="P197" i="20"/>
  <c r="J197" i="20"/>
  <c r="BE197" i="20" s="1"/>
  <c r="BK196" i="20"/>
  <c r="BI196" i="20"/>
  <c r="BH196" i="20"/>
  <c r="BG196" i="20"/>
  <c r="BF196" i="20"/>
  <c r="T196" i="20"/>
  <c r="R196" i="20"/>
  <c r="P196" i="20"/>
  <c r="J196" i="20"/>
  <c r="BE196" i="20" s="1"/>
  <c r="BK192" i="20"/>
  <c r="BI192" i="20"/>
  <c r="BH192" i="20"/>
  <c r="BG192" i="20"/>
  <c r="BF192" i="20"/>
  <c r="BE192" i="20"/>
  <c r="T192" i="20"/>
  <c r="R192" i="20"/>
  <c r="P192" i="20"/>
  <c r="J192" i="20"/>
  <c r="BK191" i="20"/>
  <c r="BI191" i="20"/>
  <c r="BH191" i="20"/>
  <c r="BG191" i="20"/>
  <c r="BF191" i="20"/>
  <c r="BE191" i="20"/>
  <c r="T191" i="20"/>
  <c r="R191" i="20"/>
  <c r="P191" i="20"/>
  <c r="J191" i="20"/>
  <c r="BK190" i="20"/>
  <c r="BI190" i="20"/>
  <c r="BH190" i="20"/>
  <c r="BG190" i="20"/>
  <c r="BF190" i="20"/>
  <c r="BE190" i="20"/>
  <c r="T190" i="20"/>
  <c r="R190" i="20"/>
  <c r="P190" i="20"/>
  <c r="J190" i="20"/>
  <c r="BK189" i="20"/>
  <c r="BI189" i="20"/>
  <c r="BH189" i="20"/>
  <c r="BG189" i="20"/>
  <c r="BF189" i="20"/>
  <c r="BE189" i="20"/>
  <c r="T189" i="20"/>
  <c r="R189" i="20"/>
  <c r="P189" i="20"/>
  <c r="J189" i="20"/>
  <c r="BK185" i="20"/>
  <c r="BI185" i="20"/>
  <c r="BH185" i="20"/>
  <c r="BG185" i="20"/>
  <c r="BF185" i="20"/>
  <c r="T185" i="20"/>
  <c r="R185" i="20"/>
  <c r="P185" i="20"/>
  <c r="J185" i="20"/>
  <c r="BE185" i="20" s="1"/>
  <c r="BK181" i="20"/>
  <c r="BI181" i="20"/>
  <c r="BH181" i="20"/>
  <c r="BG181" i="20"/>
  <c r="BF181" i="20"/>
  <c r="T181" i="20"/>
  <c r="R181" i="20"/>
  <c r="P181" i="20"/>
  <c r="J181" i="20"/>
  <c r="BE181" i="20" s="1"/>
  <c r="BK180" i="20"/>
  <c r="BI180" i="20"/>
  <c r="BH180" i="20"/>
  <c r="BG180" i="20"/>
  <c r="BF180" i="20"/>
  <c r="BE180" i="20"/>
  <c r="T180" i="20"/>
  <c r="R180" i="20"/>
  <c r="P180" i="20"/>
  <c r="J180" i="20"/>
  <c r="BK176" i="20"/>
  <c r="BI176" i="20"/>
  <c r="BH176" i="20"/>
  <c r="BG176" i="20"/>
  <c r="BF176" i="20"/>
  <c r="BE176" i="20"/>
  <c r="T176" i="20"/>
  <c r="R176" i="20"/>
  <c r="P176" i="20"/>
  <c r="J176" i="20"/>
  <c r="BK175" i="20"/>
  <c r="BI175" i="20"/>
  <c r="BH175" i="20"/>
  <c r="BG175" i="20"/>
  <c r="BF175" i="20"/>
  <c r="BE175" i="20"/>
  <c r="T175" i="20"/>
  <c r="R175" i="20"/>
  <c r="P175" i="20"/>
  <c r="J175" i="20"/>
  <c r="BK171" i="20"/>
  <c r="BI171" i="20"/>
  <c r="BH171" i="20"/>
  <c r="BG171" i="20"/>
  <c r="BF171" i="20"/>
  <c r="BE171" i="20"/>
  <c r="T171" i="20"/>
  <c r="R171" i="20"/>
  <c r="P171" i="20"/>
  <c r="J171" i="20"/>
  <c r="BK170" i="20"/>
  <c r="BI170" i="20"/>
  <c r="BH170" i="20"/>
  <c r="BG170" i="20"/>
  <c r="BF170" i="20"/>
  <c r="T170" i="20"/>
  <c r="R170" i="20"/>
  <c r="P170" i="20"/>
  <c r="J170" i="20"/>
  <c r="BE170" i="20" s="1"/>
  <c r="BK169" i="20"/>
  <c r="BI169" i="20"/>
  <c r="BH169" i="20"/>
  <c r="BG169" i="20"/>
  <c r="BF169" i="20"/>
  <c r="T169" i="20"/>
  <c r="R169" i="20"/>
  <c r="P169" i="20"/>
  <c r="J169" i="20"/>
  <c r="BE169" i="20" s="1"/>
  <c r="BK168" i="20"/>
  <c r="BI168" i="20"/>
  <c r="BH168" i="20"/>
  <c r="BG168" i="20"/>
  <c r="BF168" i="20"/>
  <c r="BE168" i="20"/>
  <c r="T168" i="20"/>
  <c r="R168" i="20"/>
  <c r="P168" i="20"/>
  <c r="J168" i="20"/>
  <c r="BK164" i="20"/>
  <c r="BI164" i="20"/>
  <c r="BH164" i="20"/>
  <c r="BG164" i="20"/>
  <c r="BF164" i="20"/>
  <c r="BE164" i="20"/>
  <c r="T164" i="20"/>
  <c r="R164" i="20"/>
  <c r="P164" i="20"/>
  <c r="J164" i="20"/>
  <c r="BK163" i="20"/>
  <c r="BI163" i="20"/>
  <c r="BH163" i="20"/>
  <c r="BG163" i="20"/>
  <c r="BF163" i="20"/>
  <c r="BE163" i="20"/>
  <c r="T163" i="20"/>
  <c r="R163" i="20"/>
  <c r="P163" i="20"/>
  <c r="J163" i="20"/>
  <c r="BK159" i="20"/>
  <c r="BI159" i="20"/>
  <c r="BH159" i="20"/>
  <c r="BG159" i="20"/>
  <c r="BF159" i="20"/>
  <c r="BE159" i="20"/>
  <c r="T159" i="20"/>
  <c r="R159" i="20"/>
  <c r="P159" i="20"/>
  <c r="J159" i="20"/>
  <c r="BK158" i="20"/>
  <c r="BI158" i="20"/>
  <c r="BH158" i="20"/>
  <c r="BG158" i="20"/>
  <c r="BF158" i="20"/>
  <c r="T158" i="20"/>
  <c r="R158" i="20"/>
  <c r="P158" i="20"/>
  <c r="J158" i="20"/>
  <c r="BE158" i="20" s="1"/>
  <c r="BK154" i="20"/>
  <c r="BI154" i="20"/>
  <c r="BH154" i="20"/>
  <c r="BG154" i="20"/>
  <c r="BF154" i="20"/>
  <c r="T154" i="20"/>
  <c r="R154" i="20"/>
  <c r="P154" i="20"/>
  <c r="J154" i="20"/>
  <c r="BE154" i="20" s="1"/>
  <c r="BK153" i="20"/>
  <c r="BI153" i="20"/>
  <c r="BH153" i="20"/>
  <c r="BG153" i="20"/>
  <c r="BF153" i="20"/>
  <c r="BE153" i="20"/>
  <c r="T153" i="20"/>
  <c r="R153" i="20"/>
  <c r="P153" i="20"/>
  <c r="J153" i="20"/>
  <c r="BK149" i="20"/>
  <c r="BI149" i="20"/>
  <c r="BH149" i="20"/>
  <c r="BG149" i="20"/>
  <c r="BF149" i="20"/>
  <c r="BE149" i="20"/>
  <c r="T149" i="20"/>
  <c r="R149" i="20"/>
  <c r="P149" i="20"/>
  <c r="J149" i="20"/>
  <c r="BK148" i="20"/>
  <c r="BI148" i="20"/>
  <c r="BH148" i="20"/>
  <c r="BG148" i="20"/>
  <c r="BF148" i="20"/>
  <c r="BE148" i="20"/>
  <c r="T148" i="20"/>
  <c r="R148" i="20"/>
  <c r="P148" i="20"/>
  <c r="J148" i="20"/>
  <c r="BK144" i="20"/>
  <c r="BI144" i="20"/>
  <c r="BH144" i="20"/>
  <c r="BG144" i="20"/>
  <c r="BF144" i="20"/>
  <c r="BE144" i="20"/>
  <c r="T144" i="20"/>
  <c r="R144" i="20"/>
  <c r="P144" i="20"/>
  <c r="J144" i="20"/>
  <c r="BK143" i="20"/>
  <c r="BI143" i="20"/>
  <c r="BH143" i="20"/>
  <c r="BG143" i="20"/>
  <c r="BF143" i="20"/>
  <c r="T143" i="20"/>
  <c r="R143" i="20"/>
  <c r="P143" i="20"/>
  <c r="J143" i="20"/>
  <c r="BE143" i="20" s="1"/>
  <c r="BK139" i="20"/>
  <c r="BI139" i="20"/>
  <c r="BH139" i="20"/>
  <c r="BG139" i="20"/>
  <c r="BF139" i="20"/>
  <c r="T139" i="20"/>
  <c r="R139" i="20"/>
  <c r="P139" i="20"/>
  <c r="J139" i="20"/>
  <c r="BE139" i="20" s="1"/>
  <c r="BK138" i="20"/>
  <c r="BI138" i="20"/>
  <c r="BH138" i="20"/>
  <c r="BG138" i="20"/>
  <c r="BF138" i="20"/>
  <c r="BE138" i="20"/>
  <c r="T138" i="20"/>
  <c r="R138" i="20"/>
  <c r="P138" i="20"/>
  <c r="J138" i="20"/>
  <c r="BK134" i="20"/>
  <c r="BI134" i="20"/>
  <c r="BH134" i="20"/>
  <c r="BG134" i="20"/>
  <c r="BF134" i="20"/>
  <c r="BE134" i="20"/>
  <c r="T134" i="20"/>
  <c r="R134" i="20"/>
  <c r="P134" i="20"/>
  <c r="J134" i="20"/>
  <c r="BK133" i="20"/>
  <c r="BI133" i="20"/>
  <c r="BH133" i="20"/>
  <c r="BG133" i="20"/>
  <c r="BF133" i="20"/>
  <c r="BE133" i="20"/>
  <c r="T133" i="20"/>
  <c r="R133" i="20"/>
  <c r="P133" i="20"/>
  <c r="J133" i="20"/>
  <c r="BK129" i="20"/>
  <c r="BI129" i="20"/>
  <c r="BH129" i="20"/>
  <c r="BG129" i="20"/>
  <c r="BF129" i="20"/>
  <c r="BE129" i="20"/>
  <c r="T129" i="20"/>
  <c r="R129" i="20"/>
  <c r="P129" i="20"/>
  <c r="J129" i="20"/>
  <c r="BK128" i="20"/>
  <c r="BI128" i="20"/>
  <c r="BH128" i="20"/>
  <c r="BG128" i="20"/>
  <c r="BF128" i="20"/>
  <c r="T128" i="20"/>
  <c r="R128" i="20"/>
  <c r="P128" i="20"/>
  <c r="J128" i="20"/>
  <c r="BE128" i="20" s="1"/>
  <c r="BK124" i="20"/>
  <c r="BI124" i="20"/>
  <c r="BH124" i="20"/>
  <c r="BG124" i="20"/>
  <c r="BF124" i="20"/>
  <c r="T124" i="20"/>
  <c r="R124" i="20"/>
  <c r="P124" i="20"/>
  <c r="J124" i="20"/>
  <c r="BE124" i="20" s="1"/>
  <c r="BK123" i="20"/>
  <c r="BI123" i="20"/>
  <c r="BH123" i="20"/>
  <c r="BG123" i="20"/>
  <c r="BF123" i="20"/>
  <c r="T123" i="20"/>
  <c r="R123" i="20"/>
  <c r="P123" i="20"/>
  <c r="J123" i="20"/>
  <c r="BE123" i="20" s="1"/>
  <c r="BK119" i="20"/>
  <c r="BI119" i="20"/>
  <c r="BH119" i="20"/>
  <c r="BG119" i="20"/>
  <c r="BF119" i="20"/>
  <c r="BE119" i="20"/>
  <c r="T119" i="20"/>
  <c r="R119" i="20"/>
  <c r="P119" i="20"/>
  <c r="J119" i="20"/>
  <c r="BK118" i="20"/>
  <c r="BI118" i="20"/>
  <c r="BH118" i="20"/>
  <c r="BG118" i="20"/>
  <c r="BF118" i="20"/>
  <c r="BE118" i="20"/>
  <c r="T118" i="20"/>
  <c r="R118" i="20"/>
  <c r="P118" i="20"/>
  <c r="J118" i="20"/>
  <c r="BK114" i="20"/>
  <c r="BI114" i="20"/>
  <c r="BH114" i="20"/>
  <c r="BG114" i="20"/>
  <c r="BF114" i="20"/>
  <c r="BE114" i="20"/>
  <c r="T114" i="20"/>
  <c r="R114" i="20"/>
  <c r="P114" i="20"/>
  <c r="J114" i="20"/>
  <c r="BK113" i="20"/>
  <c r="BI113" i="20"/>
  <c r="BH113" i="20"/>
  <c r="BG113" i="20"/>
  <c r="BF113" i="20"/>
  <c r="T113" i="20"/>
  <c r="R113" i="20"/>
  <c r="P113" i="20"/>
  <c r="J113" i="20"/>
  <c r="BE113" i="20" s="1"/>
  <c r="BK109" i="20"/>
  <c r="BI109" i="20"/>
  <c r="BH109" i="20"/>
  <c r="BG109" i="20"/>
  <c r="BF109" i="20"/>
  <c r="T109" i="20"/>
  <c r="R109" i="20"/>
  <c r="P109" i="20"/>
  <c r="J109" i="20"/>
  <c r="BE109" i="20" s="1"/>
  <c r="BK108" i="20"/>
  <c r="BI108" i="20"/>
  <c r="F39" i="20" s="1"/>
  <c r="BH108" i="20"/>
  <c r="BG108" i="20"/>
  <c r="BF108" i="20"/>
  <c r="T108" i="20"/>
  <c r="R108" i="20"/>
  <c r="P108" i="20"/>
  <c r="J108" i="20"/>
  <c r="BE108" i="20" s="1"/>
  <c r="BK104" i="20"/>
  <c r="BI104" i="20"/>
  <c r="BH104" i="20"/>
  <c r="BG104" i="20"/>
  <c r="BF104" i="20"/>
  <c r="BE104" i="20"/>
  <c r="T104" i="20"/>
  <c r="R104" i="20"/>
  <c r="P104" i="20"/>
  <c r="J104" i="20"/>
  <c r="BK103" i="20"/>
  <c r="BI103" i="20"/>
  <c r="BH103" i="20"/>
  <c r="BG103" i="20"/>
  <c r="BF103" i="20"/>
  <c r="BE103" i="20"/>
  <c r="T103" i="20"/>
  <c r="R103" i="20"/>
  <c r="P103" i="20"/>
  <c r="J103" i="20"/>
  <c r="BK99" i="20"/>
  <c r="BI99" i="20"/>
  <c r="BH99" i="20"/>
  <c r="BG99" i="20"/>
  <c r="BF99" i="20"/>
  <c r="BE99" i="20"/>
  <c r="T99" i="20"/>
  <c r="R99" i="20"/>
  <c r="P99" i="20"/>
  <c r="J99" i="20"/>
  <c r="BK98" i="20"/>
  <c r="BI98" i="20"/>
  <c r="BH98" i="20"/>
  <c r="BG98" i="20"/>
  <c r="BF98" i="20"/>
  <c r="T98" i="20"/>
  <c r="R98" i="20"/>
  <c r="P98" i="20"/>
  <c r="J98" i="20"/>
  <c r="BE98" i="20" s="1"/>
  <c r="BK94" i="20"/>
  <c r="BI94" i="20"/>
  <c r="BH94" i="20"/>
  <c r="BG94" i="20"/>
  <c r="BF94" i="20"/>
  <c r="T94" i="20"/>
  <c r="R94" i="20"/>
  <c r="P94" i="20"/>
  <c r="J94" i="20"/>
  <c r="BE94" i="20" s="1"/>
  <c r="BK93" i="20"/>
  <c r="BI93" i="20"/>
  <c r="BH93" i="20"/>
  <c r="BG93" i="20"/>
  <c r="BF93" i="20"/>
  <c r="BE93" i="20"/>
  <c r="T93" i="20"/>
  <c r="R93" i="20"/>
  <c r="P93" i="20"/>
  <c r="J93" i="20"/>
  <c r="BK89" i="20"/>
  <c r="BI89" i="20"/>
  <c r="BH89" i="20"/>
  <c r="BG89" i="20"/>
  <c r="BF89" i="20"/>
  <c r="T89" i="20"/>
  <c r="R89" i="20"/>
  <c r="R87" i="20" s="1"/>
  <c r="R86" i="20" s="1"/>
  <c r="P89" i="20"/>
  <c r="J89" i="20"/>
  <c r="BE89" i="20" s="1"/>
  <c r="BK88" i="20"/>
  <c r="BI88" i="20"/>
  <c r="BH88" i="20"/>
  <c r="BG88" i="20"/>
  <c r="BF88" i="20"/>
  <c r="BE88" i="20"/>
  <c r="T88" i="20"/>
  <c r="R88" i="20"/>
  <c r="P88" i="20"/>
  <c r="J88" i="20"/>
  <c r="J82" i="20"/>
  <c r="F82" i="20"/>
  <c r="F80" i="20"/>
  <c r="E78" i="20"/>
  <c r="E74" i="20"/>
  <c r="J59" i="20"/>
  <c r="J58" i="20"/>
  <c r="F58" i="20"/>
  <c r="F56" i="20"/>
  <c r="E54" i="20"/>
  <c r="J39" i="20"/>
  <c r="J38" i="20"/>
  <c r="J37" i="20"/>
  <c r="F37" i="20"/>
  <c r="J26" i="20"/>
  <c r="E26" i="20"/>
  <c r="J83" i="20" s="1"/>
  <c r="J25" i="20"/>
  <c r="J20" i="20"/>
  <c r="E20" i="20"/>
  <c r="J19" i="20"/>
  <c r="J14" i="20"/>
  <c r="E7" i="20"/>
  <c r="E50" i="20" s="1"/>
  <c r="BK428" i="19"/>
  <c r="BI428" i="19"/>
  <c r="BH428" i="19"/>
  <c r="BG428" i="19"/>
  <c r="BF428" i="19"/>
  <c r="BE428" i="19"/>
  <c r="T428" i="19"/>
  <c r="R428" i="19"/>
  <c r="P428" i="19"/>
  <c r="J428" i="19"/>
  <c r="BK424" i="19"/>
  <c r="BI424" i="19"/>
  <c r="BH424" i="19"/>
  <c r="BG424" i="19"/>
  <c r="BF424" i="19"/>
  <c r="T424" i="19"/>
  <c r="R424" i="19"/>
  <c r="P424" i="19"/>
  <c r="J424" i="19"/>
  <c r="BE424" i="19" s="1"/>
  <c r="BK420" i="19"/>
  <c r="BI420" i="19"/>
  <c r="BH420" i="19"/>
  <c r="BG420" i="19"/>
  <c r="BF420" i="19"/>
  <c r="T420" i="19"/>
  <c r="R420" i="19"/>
  <c r="P420" i="19"/>
  <c r="J420" i="19"/>
  <c r="BE420" i="19" s="1"/>
  <c r="BK416" i="19"/>
  <c r="BI416" i="19"/>
  <c r="BH416" i="19"/>
  <c r="BG416" i="19"/>
  <c r="BF416" i="19"/>
  <c r="BE416" i="19"/>
  <c r="T416" i="19"/>
  <c r="R416" i="19"/>
  <c r="P416" i="19"/>
  <c r="J416" i="19"/>
  <c r="BK412" i="19"/>
  <c r="BI412" i="19"/>
  <c r="BH412" i="19"/>
  <c r="BG412" i="19"/>
  <c r="BF412" i="19"/>
  <c r="T412" i="19"/>
  <c r="R412" i="19"/>
  <c r="P412" i="19"/>
  <c r="J412" i="19"/>
  <c r="BE412" i="19" s="1"/>
  <c r="BK408" i="19"/>
  <c r="BI408" i="19"/>
  <c r="BH408" i="19"/>
  <c r="BG408" i="19"/>
  <c r="BF408" i="19"/>
  <c r="BE408" i="19"/>
  <c r="T408" i="19"/>
  <c r="R408" i="19"/>
  <c r="P408" i="19"/>
  <c r="J408" i="19"/>
  <c r="BK404" i="19"/>
  <c r="BI404" i="19"/>
  <c r="BH404" i="19"/>
  <c r="BG404" i="19"/>
  <c r="BF404" i="19"/>
  <c r="BE404" i="19"/>
  <c r="T404" i="19"/>
  <c r="R404" i="19"/>
  <c r="P404" i="19"/>
  <c r="J404" i="19"/>
  <c r="BK400" i="19"/>
  <c r="BI400" i="19"/>
  <c r="BH400" i="19"/>
  <c r="BG400" i="19"/>
  <c r="BF400" i="19"/>
  <c r="T400" i="19"/>
  <c r="R400" i="19"/>
  <c r="P400" i="19"/>
  <c r="J400" i="19"/>
  <c r="BE400" i="19" s="1"/>
  <c r="BK396" i="19"/>
  <c r="BI396" i="19"/>
  <c r="BH396" i="19"/>
  <c r="BG396" i="19"/>
  <c r="BF396" i="19"/>
  <c r="T396" i="19"/>
  <c r="R396" i="19"/>
  <c r="P396" i="19"/>
  <c r="J396" i="19"/>
  <c r="BE396" i="19" s="1"/>
  <c r="BK392" i="19"/>
  <c r="BI392" i="19"/>
  <c r="BH392" i="19"/>
  <c r="BG392" i="19"/>
  <c r="BF392" i="19"/>
  <c r="BE392" i="19"/>
  <c r="T392" i="19"/>
  <c r="R392" i="19"/>
  <c r="P392" i="19"/>
  <c r="J392" i="19"/>
  <c r="BK388" i="19"/>
  <c r="BI388" i="19"/>
  <c r="BH388" i="19"/>
  <c r="BG388" i="19"/>
  <c r="BF388" i="19"/>
  <c r="BE388" i="19"/>
  <c r="T388" i="19"/>
  <c r="R388" i="19"/>
  <c r="P388" i="19"/>
  <c r="J388" i="19"/>
  <c r="BK384" i="19"/>
  <c r="BI384" i="19"/>
  <c r="BH384" i="19"/>
  <c r="BG384" i="19"/>
  <c r="BF384" i="19"/>
  <c r="BE384" i="19"/>
  <c r="T384" i="19"/>
  <c r="R384" i="19"/>
  <c r="P384" i="19"/>
  <c r="J384" i="19"/>
  <c r="BK383" i="19"/>
  <c r="BI383" i="19"/>
  <c r="BH383" i="19"/>
  <c r="BG383" i="19"/>
  <c r="BF383" i="19"/>
  <c r="BE383" i="19"/>
  <c r="T383" i="19"/>
  <c r="R383" i="19"/>
  <c r="P383" i="19"/>
  <c r="J383" i="19"/>
  <c r="BK379" i="19"/>
  <c r="BI379" i="19"/>
  <c r="BH379" i="19"/>
  <c r="BG379" i="19"/>
  <c r="BF379" i="19"/>
  <c r="T379" i="19"/>
  <c r="R379" i="19"/>
  <c r="P379" i="19"/>
  <c r="J379" i="19"/>
  <c r="BE379" i="19" s="1"/>
  <c r="BK375" i="19"/>
  <c r="BI375" i="19"/>
  <c r="BH375" i="19"/>
  <c r="BG375" i="19"/>
  <c r="BF375" i="19"/>
  <c r="T375" i="19"/>
  <c r="R375" i="19"/>
  <c r="P375" i="19"/>
  <c r="J375" i="19"/>
  <c r="BE375" i="19" s="1"/>
  <c r="BK371" i="19"/>
  <c r="BI371" i="19"/>
  <c r="BH371" i="19"/>
  <c r="BG371" i="19"/>
  <c r="BF371" i="19"/>
  <c r="BE371" i="19"/>
  <c r="T371" i="19"/>
  <c r="R371" i="19"/>
  <c r="P371" i="19"/>
  <c r="J371" i="19"/>
  <c r="BK370" i="19"/>
  <c r="BI370" i="19"/>
  <c r="BH370" i="19"/>
  <c r="BG370" i="19"/>
  <c r="BF370" i="19"/>
  <c r="BE370" i="19"/>
  <c r="T370" i="19"/>
  <c r="R370" i="19"/>
  <c r="P370" i="19"/>
  <c r="J370" i="19"/>
  <c r="BK366" i="19"/>
  <c r="BI366" i="19"/>
  <c r="BH366" i="19"/>
  <c r="BG366" i="19"/>
  <c r="BF366" i="19"/>
  <c r="BE366" i="19"/>
  <c r="T366" i="19"/>
  <c r="R366" i="19"/>
  <c r="P366" i="19"/>
  <c r="J366" i="19"/>
  <c r="BK365" i="19"/>
  <c r="BI365" i="19"/>
  <c r="BH365" i="19"/>
  <c r="BG365" i="19"/>
  <c r="BF365" i="19"/>
  <c r="BE365" i="19"/>
  <c r="T365" i="19"/>
  <c r="R365" i="19"/>
  <c r="P365" i="19"/>
  <c r="J365" i="19"/>
  <c r="BK361" i="19"/>
  <c r="BI361" i="19"/>
  <c r="BH361" i="19"/>
  <c r="BG361" i="19"/>
  <c r="BF361" i="19"/>
  <c r="T361" i="19"/>
  <c r="R361" i="19"/>
  <c r="P361" i="19"/>
  <c r="J361" i="19"/>
  <c r="BE361" i="19" s="1"/>
  <c r="BK360" i="19"/>
  <c r="BI360" i="19"/>
  <c r="BH360" i="19"/>
  <c r="BG360" i="19"/>
  <c r="BF360" i="19"/>
  <c r="T360" i="19"/>
  <c r="R360" i="19"/>
  <c r="P360" i="19"/>
  <c r="J360" i="19"/>
  <c r="BE360" i="19" s="1"/>
  <c r="BK356" i="19"/>
  <c r="BI356" i="19"/>
  <c r="BH356" i="19"/>
  <c r="BG356" i="19"/>
  <c r="BF356" i="19"/>
  <c r="T356" i="19"/>
  <c r="R356" i="19"/>
  <c r="P356" i="19"/>
  <c r="J356" i="19"/>
  <c r="BE356" i="19" s="1"/>
  <c r="BK355" i="19"/>
  <c r="BI355" i="19"/>
  <c r="BH355" i="19"/>
  <c r="BG355" i="19"/>
  <c r="BF355" i="19"/>
  <c r="BE355" i="19"/>
  <c r="T355" i="19"/>
  <c r="R355" i="19"/>
  <c r="P355" i="19"/>
  <c r="J355" i="19"/>
  <c r="BK351" i="19"/>
  <c r="BI351" i="19"/>
  <c r="BH351" i="19"/>
  <c r="BG351" i="19"/>
  <c r="BF351" i="19"/>
  <c r="BE351" i="19"/>
  <c r="T351" i="19"/>
  <c r="R351" i="19"/>
  <c r="P351" i="19"/>
  <c r="J351" i="19"/>
  <c r="BK350" i="19"/>
  <c r="BI350" i="19"/>
  <c r="BH350" i="19"/>
  <c r="BG350" i="19"/>
  <c r="BF350" i="19"/>
  <c r="BE350" i="19"/>
  <c r="T350" i="19"/>
  <c r="R350" i="19"/>
  <c r="P350" i="19"/>
  <c r="J350" i="19"/>
  <c r="BK346" i="19"/>
  <c r="BI346" i="19"/>
  <c r="BH346" i="19"/>
  <c r="BG346" i="19"/>
  <c r="BF346" i="19"/>
  <c r="BE346" i="19"/>
  <c r="T346" i="19"/>
  <c r="R346" i="19"/>
  <c r="P346" i="19"/>
  <c r="J346" i="19"/>
  <c r="BK345" i="19"/>
  <c r="BI345" i="19"/>
  <c r="BH345" i="19"/>
  <c r="BG345" i="19"/>
  <c r="BF345" i="19"/>
  <c r="T345" i="19"/>
  <c r="R345" i="19"/>
  <c r="P345" i="19"/>
  <c r="J345" i="19"/>
  <c r="BE345" i="19" s="1"/>
  <c r="BK341" i="19"/>
  <c r="BI341" i="19"/>
  <c r="BH341" i="19"/>
  <c r="BG341" i="19"/>
  <c r="BF341" i="19"/>
  <c r="T341" i="19"/>
  <c r="R341" i="19"/>
  <c r="P341" i="19"/>
  <c r="J341" i="19"/>
  <c r="BE341" i="19" s="1"/>
  <c r="BK340" i="19"/>
  <c r="BI340" i="19"/>
  <c r="BH340" i="19"/>
  <c r="BG340" i="19"/>
  <c r="BF340" i="19"/>
  <c r="BE340" i="19"/>
  <c r="T340" i="19"/>
  <c r="R340" i="19"/>
  <c r="P340" i="19"/>
  <c r="J340" i="19"/>
  <c r="BK336" i="19"/>
  <c r="BI336" i="19"/>
  <c r="BH336" i="19"/>
  <c r="BG336" i="19"/>
  <c r="BF336" i="19"/>
  <c r="T336" i="19"/>
  <c r="R336" i="19"/>
  <c r="P336" i="19"/>
  <c r="J336" i="19"/>
  <c r="BE336" i="19" s="1"/>
  <c r="BK335" i="19"/>
  <c r="BI335" i="19"/>
  <c r="BH335" i="19"/>
  <c r="BG335" i="19"/>
  <c r="BF335" i="19"/>
  <c r="BE335" i="19"/>
  <c r="T335" i="19"/>
  <c r="R335" i="19"/>
  <c r="P335" i="19"/>
  <c r="J335" i="19"/>
  <c r="BK331" i="19"/>
  <c r="BI331" i="19"/>
  <c r="BH331" i="19"/>
  <c r="BG331" i="19"/>
  <c r="BF331" i="19"/>
  <c r="BE331" i="19"/>
  <c r="T331" i="19"/>
  <c r="R331" i="19"/>
  <c r="P331" i="19"/>
  <c r="J331" i="19"/>
  <c r="BK330" i="19"/>
  <c r="BI330" i="19"/>
  <c r="BH330" i="19"/>
  <c r="BG330" i="19"/>
  <c r="BF330" i="19"/>
  <c r="T330" i="19"/>
  <c r="R330" i="19"/>
  <c r="P330" i="19"/>
  <c r="J330" i="19"/>
  <c r="BE330" i="19" s="1"/>
  <c r="BK325" i="19"/>
  <c r="BI325" i="19"/>
  <c r="BH325" i="19"/>
  <c r="BG325" i="19"/>
  <c r="BF325" i="19"/>
  <c r="T325" i="19"/>
  <c r="R325" i="19"/>
  <c r="P325" i="19"/>
  <c r="J325" i="19"/>
  <c r="BE325" i="19" s="1"/>
  <c r="BK324" i="19"/>
  <c r="BI324" i="19"/>
  <c r="BH324" i="19"/>
  <c r="BG324" i="19"/>
  <c r="BF324" i="19"/>
  <c r="T324" i="19"/>
  <c r="R324" i="19"/>
  <c r="P324" i="19"/>
  <c r="J324" i="19"/>
  <c r="BE324" i="19" s="1"/>
  <c r="BK319" i="19"/>
  <c r="BI319" i="19"/>
  <c r="BH319" i="19"/>
  <c r="BG319" i="19"/>
  <c r="BF319" i="19"/>
  <c r="T319" i="19"/>
  <c r="R319" i="19"/>
  <c r="P319" i="19"/>
  <c r="J319" i="19"/>
  <c r="BE319" i="19" s="1"/>
  <c r="BK318" i="19"/>
  <c r="BI318" i="19"/>
  <c r="BH318" i="19"/>
  <c r="BG318" i="19"/>
  <c r="BF318" i="19"/>
  <c r="BE318" i="19"/>
  <c r="T318" i="19"/>
  <c r="R318" i="19"/>
  <c r="P318" i="19"/>
  <c r="J318" i="19"/>
  <c r="BK314" i="19"/>
  <c r="BI314" i="19"/>
  <c r="BH314" i="19"/>
  <c r="BG314" i="19"/>
  <c r="BF314" i="19"/>
  <c r="BE314" i="19"/>
  <c r="T314" i="19"/>
  <c r="R314" i="19"/>
  <c r="P314" i="19"/>
  <c r="J314" i="19"/>
  <c r="BK313" i="19"/>
  <c r="BI313" i="19"/>
  <c r="BH313" i="19"/>
  <c r="BG313" i="19"/>
  <c r="BF313" i="19"/>
  <c r="T313" i="19"/>
  <c r="R313" i="19"/>
  <c r="P313" i="19"/>
  <c r="J313" i="19"/>
  <c r="BE313" i="19" s="1"/>
  <c r="BK309" i="19"/>
  <c r="BI309" i="19"/>
  <c r="BH309" i="19"/>
  <c r="BG309" i="19"/>
  <c r="BF309" i="19"/>
  <c r="BE309" i="19"/>
  <c r="T309" i="19"/>
  <c r="R309" i="19"/>
  <c r="P309" i="19"/>
  <c r="J309" i="19"/>
  <c r="BK308" i="19"/>
  <c r="BI308" i="19"/>
  <c r="BH308" i="19"/>
  <c r="BG308" i="19"/>
  <c r="BF308" i="19"/>
  <c r="BE308" i="19"/>
  <c r="T308" i="19"/>
  <c r="R308" i="19"/>
  <c r="P308" i="19"/>
  <c r="J308" i="19"/>
  <c r="BK304" i="19"/>
  <c r="BI304" i="19"/>
  <c r="BH304" i="19"/>
  <c r="BG304" i="19"/>
  <c r="BF304" i="19"/>
  <c r="BE304" i="19"/>
  <c r="T304" i="19"/>
  <c r="R304" i="19"/>
  <c r="P304" i="19"/>
  <c r="J304" i="19"/>
  <c r="BK300" i="19"/>
  <c r="BI300" i="19"/>
  <c r="BH300" i="19"/>
  <c r="BG300" i="19"/>
  <c r="BF300" i="19"/>
  <c r="BE300" i="19"/>
  <c r="T300" i="19"/>
  <c r="R300" i="19"/>
  <c r="P300" i="19"/>
  <c r="J300" i="19"/>
  <c r="BK296" i="19"/>
  <c r="BI296" i="19"/>
  <c r="BH296" i="19"/>
  <c r="BG296" i="19"/>
  <c r="BF296" i="19"/>
  <c r="T296" i="19"/>
  <c r="R296" i="19"/>
  <c r="P296" i="19"/>
  <c r="J296" i="19"/>
  <c r="BE296" i="19" s="1"/>
  <c r="BK295" i="19"/>
  <c r="BI295" i="19"/>
  <c r="BH295" i="19"/>
  <c r="BG295" i="19"/>
  <c r="BF295" i="19"/>
  <c r="T295" i="19"/>
  <c r="R295" i="19"/>
  <c r="P295" i="19"/>
  <c r="J295" i="19"/>
  <c r="BE295" i="19" s="1"/>
  <c r="BK291" i="19"/>
  <c r="BI291" i="19"/>
  <c r="BH291" i="19"/>
  <c r="BG291" i="19"/>
  <c r="BF291" i="19"/>
  <c r="T291" i="19"/>
  <c r="R291" i="19"/>
  <c r="P291" i="19"/>
  <c r="J291" i="19"/>
  <c r="BE291" i="19" s="1"/>
  <c r="BK290" i="19"/>
  <c r="BI290" i="19"/>
  <c r="BH290" i="19"/>
  <c r="BG290" i="19"/>
  <c r="BF290" i="19"/>
  <c r="T290" i="19"/>
  <c r="R290" i="19"/>
  <c r="P290" i="19"/>
  <c r="J290" i="19"/>
  <c r="BE290" i="19" s="1"/>
  <c r="BK286" i="19"/>
  <c r="BI286" i="19"/>
  <c r="BH286" i="19"/>
  <c r="BG286" i="19"/>
  <c r="BF286" i="19"/>
  <c r="BE286" i="19"/>
  <c r="T286" i="19"/>
  <c r="R286" i="19"/>
  <c r="P286" i="19"/>
  <c r="J286" i="19"/>
  <c r="BK285" i="19"/>
  <c r="BI285" i="19"/>
  <c r="BH285" i="19"/>
  <c r="BG285" i="19"/>
  <c r="BF285" i="19"/>
  <c r="T285" i="19"/>
  <c r="R285" i="19"/>
  <c r="P285" i="19"/>
  <c r="J285" i="19"/>
  <c r="BE285" i="19" s="1"/>
  <c r="BK281" i="19"/>
  <c r="BI281" i="19"/>
  <c r="BH281" i="19"/>
  <c r="BG281" i="19"/>
  <c r="BF281" i="19"/>
  <c r="T281" i="19"/>
  <c r="R281" i="19"/>
  <c r="P281" i="19"/>
  <c r="J281" i="19"/>
  <c r="BE281" i="19" s="1"/>
  <c r="BK280" i="19"/>
  <c r="BI280" i="19"/>
  <c r="BH280" i="19"/>
  <c r="BG280" i="19"/>
  <c r="BF280" i="19"/>
  <c r="BE280" i="19"/>
  <c r="T280" i="19"/>
  <c r="R280" i="19"/>
  <c r="P280" i="19"/>
  <c r="J280" i="19"/>
  <c r="BK276" i="19"/>
  <c r="BI276" i="19"/>
  <c r="BH276" i="19"/>
  <c r="BG276" i="19"/>
  <c r="BF276" i="19"/>
  <c r="BE276" i="19"/>
  <c r="T276" i="19"/>
  <c r="R276" i="19"/>
  <c r="P276" i="19"/>
  <c r="J276" i="19"/>
  <c r="BK275" i="19"/>
  <c r="BI275" i="19"/>
  <c r="BH275" i="19"/>
  <c r="BG275" i="19"/>
  <c r="BF275" i="19"/>
  <c r="BE275" i="19"/>
  <c r="T275" i="19"/>
  <c r="R275" i="19"/>
  <c r="P275" i="19"/>
  <c r="J275" i="19"/>
  <c r="BK271" i="19"/>
  <c r="BI271" i="19"/>
  <c r="BH271" i="19"/>
  <c r="BG271" i="19"/>
  <c r="BF271" i="19"/>
  <c r="BE271" i="19"/>
  <c r="T271" i="19"/>
  <c r="R271" i="19"/>
  <c r="P271" i="19"/>
  <c r="J271" i="19"/>
  <c r="BK270" i="19"/>
  <c r="BI270" i="19"/>
  <c r="BH270" i="19"/>
  <c r="BG270" i="19"/>
  <c r="BF270" i="19"/>
  <c r="T270" i="19"/>
  <c r="R270" i="19"/>
  <c r="P270" i="19"/>
  <c r="J270" i="19"/>
  <c r="BE270" i="19" s="1"/>
  <c r="BK266" i="19"/>
  <c r="BI266" i="19"/>
  <c r="BH266" i="19"/>
  <c r="BG266" i="19"/>
  <c r="BF266" i="19"/>
  <c r="T266" i="19"/>
  <c r="R266" i="19"/>
  <c r="P266" i="19"/>
  <c r="J266" i="19"/>
  <c r="BE266" i="19" s="1"/>
  <c r="BK265" i="19"/>
  <c r="BI265" i="19"/>
  <c r="BH265" i="19"/>
  <c r="BG265" i="19"/>
  <c r="BF265" i="19"/>
  <c r="BE265" i="19"/>
  <c r="T265" i="19"/>
  <c r="R265" i="19"/>
  <c r="P265" i="19"/>
  <c r="J265" i="19"/>
  <c r="BK261" i="19"/>
  <c r="BI261" i="19"/>
  <c r="BH261" i="19"/>
  <c r="BG261" i="19"/>
  <c r="BF261" i="19"/>
  <c r="BE261" i="19"/>
  <c r="T261" i="19"/>
  <c r="R261" i="19"/>
  <c r="P261" i="19"/>
  <c r="J261" i="19"/>
  <c r="BK260" i="19"/>
  <c r="BI260" i="19"/>
  <c r="BH260" i="19"/>
  <c r="BG260" i="19"/>
  <c r="BF260" i="19"/>
  <c r="BE260" i="19"/>
  <c r="T260" i="19"/>
  <c r="R260" i="19"/>
  <c r="P260" i="19"/>
  <c r="J260" i="19"/>
  <c r="BK256" i="19"/>
  <c r="BI256" i="19"/>
  <c r="BH256" i="19"/>
  <c r="BG256" i="19"/>
  <c r="BF256" i="19"/>
  <c r="BE256" i="19"/>
  <c r="T256" i="19"/>
  <c r="R256" i="19"/>
  <c r="P256" i="19"/>
  <c r="J256" i="19"/>
  <c r="BK255" i="19"/>
  <c r="BI255" i="19"/>
  <c r="BH255" i="19"/>
  <c r="BG255" i="19"/>
  <c r="BF255" i="19"/>
  <c r="T255" i="19"/>
  <c r="R255" i="19"/>
  <c r="P255" i="19"/>
  <c r="J255" i="19"/>
  <c r="BE255" i="19" s="1"/>
  <c r="BK251" i="19"/>
  <c r="BI251" i="19"/>
  <c r="BH251" i="19"/>
  <c r="BG251" i="19"/>
  <c r="BF251" i="19"/>
  <c r="T251" i="19"/>
  <c r="R251" i="19"/>
  <c r="P251" i="19"/>
  <c r="J251" i="19"/>
  <c r="BE251" i="19" s="1"/>
  <c r="BK250" i="19"/>
  <c r="BI250" i="19"/>
  <c r="BH250" i="19"/>
  <c r="BG250" i="19"/>
  <c r="BF250" i="19"/>
  <c r="BE250" i="19"/>
  <c r="T250" i="19"/>
  <c r="R250" i="19"/>
  <c r="P250" i="19"/>
  <c r="J250" i="19"/>
  <c r="BK246" i="19"/>
  <c r="BI246" i="19"/>
  <c r="BH246" i="19"/>
  <c r="BG246" i="19"/>
  <c r="BF246" i="19"/>
  <c r="BE246" i="19"/>
  <c r="T246" i="19"/>
  <c r="R246" i="19"/>
  <c r="P246" i="19"/>
  <c r="J246" i="19"/>
  <c r="BK245" i="19"/>
  <c r="BI245" i="19"/>
  <c r="BH245" i="19"/>
  <c r="BG245" i="19"/>
  <c r="BF245" i="19"/>
  <c r="BE245" i="19"/>
  <c r="T245" i="19"/>
  <c r="R245" i="19"/>
  <c r="P245" i="19"/>
  <c r="J245" i="19"/>
  <c r="BK241" i="19"/>
  <c r="BI241" i="19"/>
  <c r="BH241" i="19"/>
  <c r="BG241" i="19"/>
  <c r="BF241" i="19"/>
  <c r="BE241" i="19"/>
  <c r="T241" i="19"/>
  <c r="R241" i="19"/>
  <c r="P241" i="19"/>
  <c r="J241" i="19"/>
  <c r="BK240" i="19"/>
  <c r="BI240" i="19"/>
  <c r="BH240" i="19"/>
  <c r="BG240" i="19"/>
  <c r="BF240" i="19"/>
  <c r="T240" i="19"/>
  <c r="T87" i="19" s="1"/>
  <c r="T86" i="19" s="1"/>
  <c r="R240" i="19"/>
  <c r="P240" i="19"/>
  <c r="J240" i="19"/>
  <c r="BE240" i="19" s="1"/>
  <c r="BK239" i="19"/>
  <c r="BI239" i="19"/>
  <c r="BH239" i="19"/>
  <c r="BG239" i="19"/>
  <c r="BF239" i="19"/>
  <c r="T239" i="19"/>
  <c r="R239" i="19"/>
  <c r="P239" i="19"/>
  <c r="J239" i="19"/>
  <c r="BE239" i="19" s="1"/>
  <c r="BK238" i="19"/>
  <c r="BI238" i="19"/>
  <c r="BH238" i="19"/>
  <c r="BG238" i="19"/>
  <c r="BF238" i="19"/>
  <c r="BE238" i="19"/>
  <c r="T238" i="19"/>
  <c r="R238" i="19"/>
  <c r="P238" i="19"/>
  <c r="J238" i="19"/>
  <c r="BK234" i="19"/>
  <c r="BI234" i="19"/>
  <c r="BH234" i="19"/>
  <c r="BG234" i="19"/>
  <c r="BF234" i="19"/>
  <c r="BE234" i="19"/>
  <c r="T234" i="19"/>
  <c r="R234" i="19"/>
  <c r="P234" i="19"/>
  <c r="J234" i="19"/>
  <c r="BK233" i="19"/>
  <c r="BI233" i="19"/>
  <c r="BH233" i="19"/>
  <c r="BG233" i="19"/>
  <c r="BF233" i="19"/>
  <c r="BE233" i="19"/>
  <c r="T233" i="19"/>
  <c r="R233" i="19"/>
  <c r="P233" i="19"/>
  <c r="J233" i="19"/>
  <c r="BK229" i="19"/>
  <c r="BI229" i="19"/>
  <c r="BH229" i="19"/>
  <c r="BG229" i="19"/>
  <c r="BF229" i="19"/>
  <c r="BE229" i="19"/>
  <c r="T229" i="19"/>
  <c r="R229" i="19"/>
  <c r="P229" i="19"/>
  <c r="J229" i="19"/>
  <c r="BK228" i="19"/>
  <c r="BI228" i="19"/>
  <c r="BH228" i="19"/>
  <c r="BG228" i="19"/>
  <c r="BF228" i="19"/>
  <c r="T228" i="19"/>
  <c r="R228" i="19"/>
  <c r="P228" i="19"/>
  <c r="J228" i="19"/>
  <c r="BE228" i="19" s="1"/>
  <c r="BK224" i="19"/>
  <c r="BI224" i="19"/>
  <c r="BH224" i="19"/>
  <c r="BG224" i="19"/>
  <c r="BF224" i="19"/>
  <c r="T224" i="19"/>
  <c r="R224" i="19"/>
  <c r="P224" i="19"/>
  <c r="J224" i="19"/>
  <c r="BE224" i="19" s="1"/>
  <c r="BK223" i="19"/>
  <c r="BI223" i="19"/>
  <c r="BH223" i="19"/>
  <c r="BG223" i="19"/>
  <c r="BF223" i="19"/>
  <c r="BE223" i="19"/>
  <c r="T223" i="19"/>
  <c r="R223" i="19"/>
  <c r="P223" i="19"/>
  <c r="J223" i="19"/>
  <c r="BK222" i="19"/>
  <c r="BI222" i="19"/>
  <c r="BH222" i="19"/>
  <c r="BG222" i="19"/>
  <c r="BF222" i="19"/>
  <c r="BE222" i="19"/>
  <c r="T222" i="19"/>
  <c r="R222" i="19"/>
  <c r="P222" i="19"/>
  <c r="J222" i="19"/>
  <c r="BK221" i="19"/>
  <c r="BI221" i="19"/>
  <c r="BH221" i="19"/>
  <c r="BG221" i="19"/>
  <c r="BF221" i="19"/>
  <c r="BE221" i="19"/>
  <c r="T221" i="19"/>
  <c r="R221" i="19"/>
  <c r="P221" i="19"/>
  <c r="J221" i="19"/>
  <c r="BK217" i="19"/>
  <c r="BI217" i="19"/>
  <c r="BH217" i="19"/>
  <c r="BG217" i="19"/>
  <c r="BF217" i="19"/>
  <c r="BE217" i="19"/>
  <c r="T217" i="19"/>
  <c r="R217" i="19"/>
  <c r="P217" i="19"/>
  <c r="J217" i="19"/>
  <c r="BK216" i="19"/>
  <c r="BI216" i="19"/>
  <c r="BH216" i="19"/>
  <c r="BG216" i="19"/>
  <c r="BF216" i="19"/>
  <c r="T216" i="19"/>
  <c r="R216" i="19"/>
  <c r="P216" i="19"/>
  <c r="J216" i="19"/>
  <c r="BE216" i="19" s="1"/>
  <c r="BK212" i="19"/>
  <c r="BI212" i="19"/>
  <c r="BH212" i="19"/>
  <c r="BG212" i="19"/>
  <c r="BF212" i="19"/>
  <c r="T212" i="19"/>
  <c r="R212" i="19"/>
  <c r="P212" i="19"/>
  <c r="J212" i="19"/>
  <c r="BE212" i="19" s="1"/>
  <c r="BK211" i="19"/>
  <c r="BI211" i="19"/>
  <c r="BH211" i="19"/>
  <c r="BG211" i="19"/>
  <c r="BF211" i="19"/>
  <c r="BE211" i="19"/>
  <c r="T211" i="19"/>
  <c r="R211" i="19"/>
  <c r="P211" i="19"/>
  <c r="J211" i="19"/>
  <c r="BK207" i="19"/>
  <c r="BI207" i="19"/>
  <c r="BH207" i="19"/>
  <c r="BG207" i="19"/>
  <c r="BF207" i="19"/>
  <c r="T207" i="19"/>
  <c r="R207" i="19"/>
  <c r="P207" i="19"/>
  <c r="J207" i="19"/>
  <c r="BE207" i="19" s="1"/>
  <c r="BK206" i="19"/>
  <c r="BI206" i="19"/>
  <c r="BH206" i="19"/>
  <c r="BG206" i="19"/>
  <c r="BF206" i="19"/>
  <c r="BE206" i="19"/>
  <c r="T206" i="19"/>
  <c r="R206" i="19"/>
  <c r="P206" i="19"/>
  <c r="J206" i="19"/>
  <c r="BK202" i="19"/>
  <c r="BI202" i="19"/>
  <c r="BH202" i="19"/>
  <c r="BG202" i="19"/>
  <c r="BF202" i="19"/>
  <c r="BE202" i="19"/>
  <c r="T202" i="19"/>
  <c r="R202" i="19"/>
  <c r="P202" i="19"/>
  <c r="J202" i="19"/>
  <c r="BK201" i="19"/>
  <c r="BI201" i="19"/>
  <c r="BH201" i="19"/>
  <c r="BG201" i="19"/>
  <c r="BF201" i="19"/>
  <c r="T201" i="19"/>
  <c r="R201" i="19"/>
  <c r="P201" i="19"/>
  <c r="J201" i="19"/>
  <c r="BE201" i="19" s="1"/>
  <c r="BK197" i="19"/>
  <c r="BI197" i="19"/>
  <c r="BH197" i="19"/>
  <c r="BG197" i="19"/>
  <c r="BF197" i="19"/>
  <c r="T197" i="19"/>
  <c r="R197" i="19"/>
  <c r="P197" i="19"/>
  <c r="J197" i="19"/>
  <c r="BE197" i="19" s="1"/>
  <c r="BK196" i="19"/>
  <c r="BI196" i="19"/>
  <c r="BH196" i="19"/>
  <c r="BG196" i="19"/>
  <c r="BF196" i="19"/>
  <c r="BE196" i="19"/>
  <c r="T196" i="19"/>
  <c r="R196" i="19"/>
  <c r="P196" i="19"/>
  <c r="J196" i="19"/>
  <c r="BK192" i="19"/>
  <c r="BI192" i="19"/>
  <c r="BH192" i="19"/>
  <c r="BG192" i="19"/>
  <c r="BF192" i="19"/>
  <c r="T192" i="19"/>
  <c r="R192" i="19"/>
  <c r="P192" i="19"/>
  <c r="J192" i="19"/>
  <c r="BE192" i="19" s="1"/>
  <c r="BK191" i="19"/>
  <c r="BI191" i="19"/>
  <c r="BH191" i="19"/>
  <c r="BG191" i="19"/>
  <c r="BF191" i="19"/>
  <c r="BE191" i="19"/>
  <c r="T191" i="19"/>
  <c r="R191" i="19"/>
  <c r="P191" i="19"/>
  <c r="J191" i="19"/>
  <c r="BK190" i="19"/>
  <c r="BI190" i="19"/>
  <c r="BH190" i="19"/>
  <c r="BG190" i="19"/>
  <c r="BF190" i="19"/>
  <c r="BE190" i="19"/>
  <c r="T190" i="19"/>
  <c r="R190" i="19"/>
  <c r="P190" i="19"/>
  <c r="J190" i="19"/>
  <c r="BK189" i="19"/>
  <c r="BI189" i="19"/>
  <c r="BH189" i="19"/>
  <c r="BG189" i="19"/>
  <c r="BF189" i="19"/>
  <c r="T189" i="19"/>
  <c r="R189" i="19"/>
  <c r="P189" i="19"/>
  <c r="J189" i="19"/>
  <c r="BE189" i="19" s="1"/>
  <c r="BK185" i="19"/>
  <c r="BI185" i="19"/>
  <c r="BH185" i="19"/>
  <c r="BG185" i="19"/>
  <c r="BF185" i="19"/>
  <c r="T185" i="19"/>
  <c r="R185" i="19"/>
  <c r="P185" i="19"/>
  <c r="J185" i="19"/>
  <c r="BE185" i="19" s="1"/>
  <c r="BK184" i="19"/>
  <c r="BI184" i="19"/>
  <c r="BH184" i="19"/>
  <c r="BG184" i="19"/>
  <c r="BF184" i="19"/>
  <c r="BE184" i="19"/>
  <c r="T184" i="19"/>
  <c r="R184" i="19"/>
  <c r="P184" i="19"/>
  <c r="J184" i="19"/>
  <c r="BK180" i="19"/>
  <c r="BI180" i="19"/>
  <c r="BH180" i="19"/>
  <c r="BG180" i="19"/>
  <c r="BF180" i="19"/>
  <c r="T180" i="19"/>
  <c r="R180" i="19"/>
  <c r="P180" i="19"/>
  <c r="J180" i="19"/>
  <c r="BE180" i="19" s="1"/>
  <c r="BK179" i="19"/>
  <c r="BI179" i="19"/>
  <c r="BH179" i="19"/>
  <c r="BG179" i="19"/>
  <c r="BF179" i="19"/>
  <c r="BE179" i="19"/>
  <c r="T179" i="19"/>
  <c r="R179" i="19"/>
  <c r="P179" i="19"/>
  <c r="J179" i="19"/>
  <c r="BK175" i="19"/>
  <c r="BI175" i="19"/>
  <c r="BH175" i="19"/>
  <c r="BG175" i="19"/>
  <c r="BF175" i="19"/>
  <c r="BE175" i="19"/>
  <c r="T175" i="19"/>
  <c r="R175" i="19"/>
  <c r="P175" i="19"/>
  <c r="J175" i="19"/>
  <c r="BK174" i="19"/>
  <c r="BI174" i="19"/>
  <c r="BH174" i="19"/>
  <c r="BG174" i="19"/>
  <c r="BF174" i="19"/>
  <c r="T174" i="19"/>
  <c r="R174" i="19"/>
  <c r="P174" i="19"/>
  <c r="J174" i="19"/>
  <c r="BE174" i="19" s="1"/>
  <c r="BK170" i="19"/>
  <c r="BI170" i="19"/>
  <c r="BH170" i="19"/>
  <c r="BG170" i="19"/>
  <c r="BF170" i="19"/>
  <c r="T170" i="19"/>
  <c r="R170" i="19"/>
  <c r="P170" i="19"/>
  <c r="J170" i="19"/>
  <c r="BE170" i="19" s="1"/>
  <c r="BK169" i="19"/>
  <c r="BI169" i="19"/>
  <c r="BH169" i="19"/>
  <c r="BG169" i="19"/>
  <c r="BF169" i="19"/>
  <c r="BE169" i="19"/>
  <c r="T169" i="19"/>
  <c r="R169" i="19"/>
  <c r="P169" i="19"/>
  <c r="J169" i="19"/>
  <c r="BK165" i="19"/>
  <c r="BI165" i="19"/>
  <c r="BH165" i="19"/>
  <c r="BG165" i="19"/>
  <c r="BF165" i="19"/>
  <c r="T165" i="19"/>
  <c r="R165" i="19"/>
  <c r="P165" i="19"/>
  <c r="J165" i="19"/>
  <c r="BE165" i="19" s="1"/>
  <c r="BK164" i="19"/>
  <c r="BI164" i="19"/>
  <c r="BH164" i="19"/>
  <c r="BG164" i="19"/>
  <c r="BF164" i="19"/>
  <c r="BE164" i="19"/>
  <c r="T164" i="19"/>
  <c r="R164" i="19"/>
  <c r="P164" i="19"/>
  <c r="J164" i="19"/>
  <c r="BK160" i="19"/>
  <c r="BI160" i="19"/>
  <c r="BH160" i="19"/>
  <c r="BG160" i="19"/>
  <c r="BF160" i="19"/>
  <c r="BE160" i="19"/>
  <c r="T160" i="19"/>
  <c r="R160" i="19"/>
  <c r="P160" i="19"/>
  <c r="J160" i="19"/>
  <c r="BK159" i="19"/>
  <c r="BI159" i="19"/>
  <c r="BH159" i="19"/>
  <c r="BG159" i="19"/>
  <c r="BF159" i="19"/>
  <c r="T159" i="19"/>
  <c r="R159" i="19"/>
  <c r="P159" i="19"/>
  <c r="J159" i="19"/>
  <c r="BE159" i="19" s="1"/>
  <c r="BK154" i="19"/>
  <c r="BI154" i="19"/>
  <c r="BH154" i="19"/>
  <c r="BG154" i="19"/>
  <c r="BF154" i="19"/>
  <c r="T154" i="19"/>
  <c r="R154" i="19"/>
  <c r="P154" i="19"/>
  <c r="J154" i="19"/>
  <c r="BE154" i="19" s="1"/>
  <c r="BK153" i="19"/>
  <c r="BI153" i="19"/>
  <c r="BH153" i="19"/>
  <c r="BG153" i="19"/>
  <c r="BF153" i="19"/>
  <c r="BE153" i="19"/>
  <c r="T153" i="19"/>
  <c r="R153" i="19"/>
  <c r="P153" i="19"/>
  <c r="J153" i="19"/>
  <c r="BK149" i="19"/>
  <c r="BI149" i="19"/>
  <c r="BH149" i="19"/>
  <c r="BG149" i="19"/>
  <c r="BF149" i="19"/>
  <c r="BE149" i="19"/>
  <c r="T149" i="19"/>
  <c r="R149" i="19"/>
  <c r="P149" i="19"/>
  <c r="J149" i="19"/>
  <c r="BK145" i="19"/>
  <c r="BI145" i="19"/>
  <c r="BH145" i="19"/>
  <c r="BG145" i="19"/>
  <c r="BF145" i="19"/>
  <c r="BE145" i="19"/>
  <c r="T145" i="19"/>
  <c r="R145" i="19"/>
  <c r="P145" i="19"/>
  <c r="J145" i="19"/>
  <c r="BK141" i="19"/>
  <c r="BI141" i="19"/>
  <c r="BH141" i="19"/>
  <c r="BG141" i="19"/>
  <c r="BF141" i="19"/>
  <c r="BE141" i="19"/>
  <c r="T141" i="19"/>
  <c r="R141" i="19"/>
  <c r="P141" i="19"/>
  <c r="J141" i="19"/>
  <c r="BK140" i="19"/>
  <c r="BI140" i="19"/>
  <c r="BH140" i="19"/>
  <c r="BG140" i="19"/>
  <c r="BF140" i="19"/>
  <c r="T140" i="19"/>
  <c r="R140" i="19"/>
  <c r="P140" i="19"/>
  <c r="J140" i="19"/>
  <c r="BE140" i="19" s="1"/>
  <c r="BK135" i="19"/>
  <c r="BI135" i="19"/>
  <c r="BH135" i="19"/>
  <c r="BG135" i="19"/>
  <c r="BF135" i="19"/>
  <c r="T135" i="19"/>
  <c r="R135" i="19"/>
  <c r="P135" i="19"/>
  <c r="J135" i="19"/>
  <c r="BE135" i="19" s="1"/>
  <c r="BK134" i="19"/>
  <c r="BI134" i="19"/>
  <c r="BH134" i="19"/>
  <c r="BG134" i="19"/>
  <c r="BF134" i="19"/>
  <c r="T134" i="19"/>
  <c r="R134" i="19"/>
  <c r="P134" i="19"/>
  <c r="J134" i="19"/>
  <c r="BE134" i="19" s="1"/>
  <c r="BK130" i="19"/>
  <c r="BI130" i="19"/>
  <c r="BH130" i="19"/>
  <c r="BG130" i="19"/>
  <c r="BF130" i="19"/>
  <c r="BE130" i="19"/>
  <c r="T130" i="19"/>
  <c r="R130" i="19"/>
  <c r="P130" i="19"/>
  <c r="J130" i="19"/>
  <c r="BK129" i="19"/>
  <c r="BI129" i="19"/>
  <c r="BH129" i="19"/>
  <c r="BG129" i="19"/>
  <c r="BF129" i="19"/>
  <c r="BE129" i="19"/>
  <c r="T129" i="19"/>
  <c r="R129" i="19"/>
  <c r="P129" i="19"/>
  <c r="J129" i="19"/>
  <c r="BK125" i="19"/>
  <c r="BI125" i="19"/>
  <c r="BH125" i="19"/>
  <c r="BG125" i="19"/>
  <c r="BF125" i="19"/>
  <c r="BE125" i="19"/>
  <c r="T125" i="19"/>
  <c r="R125" i="19"/>
  <c r="P125" i="19"/>
  <c r="J125" i="19"/>
  <c r="BK124" i="19"/>
  <c r="BI124" i="19"/>
  <c r="BH124" i="19"/>
  <c r="BG124" i="19"/>
  <c r="BF124" i="19"/>
  <c r="T124" i="19"/>
  <c r="R124" i="19"/>
  <c r="P124" i="19"/>
  <c r="J124" i="19"/>
  <c r="BE124" i="19" s="1"/>
  <c r="BK120" i="19"/>
  <c r="BI120" i="19"/>
  <c r="BH120" i="19"/>
  <c r="BG120" i="19"/>
  <c r="BF120" i="19"/>
  <c r="T120" i="19"/>
  <c r="R120" i="19"/>
  <c r="P120" i="19"/>
  <c r="J120" i="19"/>
  <c r="BE120" i="19" s="1"/>
  <c r="BK119" i="19"/>
  <c r="BI119" i="19"/>
  <c r="BH119" i="19"/>
  <c r="BG119" i="19"/>
  <c r="BF119" i="19"/>
  <c r="BE119" i="19"/>
  <c r="T119" i="19"/>
  <c r="R119" i="19"/>
  <c r="P119" i="19"/>
  <c r="J119" i="19"/>
  <c r="BK115" i="19"/>
  <c r="BI115" i="19"/>
  <c r="BH115" i="19"/>
  <c r="BG115" i="19"/>
  <c r="BF115" i="19"/>
  <c r="BE115" i="19"/>
  <c r="T115" i="19"/>
  <c r="R115" i="19"/>
  <c r="P115" i="19"/>
  <c r="J115" i="19"/>
  <c r="BK114" i="19"/>
  <c r="BI114" i="19"/>
  <c r="BH114" i="19"/>
  <c r="BG114" i="19"/>
  <c r="BF114" i="19"/>
  <c r="BE114" i="19"/>
  <c r="T114" i="19"/>
  <c r="R114" i="19"/>
  <c r="P114" i="19"/>
  <c r="J114" i="19"/>
  <c r="BK110" i="19"/>
  <c r="BI110" i="19"/>
  <c r="BH110" i="19"/>
  <c r="BG110" i="19"/>
  <c r="BF110" i="19"/>
  <c r="BE110" i="19"/>
  <c r="T110" i="19"/>
  <c r="R110" i="19"/>
  <c r="P110" i="19"/>
  <c r="J110" i="19"/>
  <c r="BK109" i="19"/>
  <c r="BI109" i="19"/>
  <c r="BH109" i="19"/>
  <c r="BG109" i="19"/>
  <c r="BF109" i="19"/>
  <c r="T109" i="19"/>
  <c r="R109" i="19"/>
  <c r="P109" i="19"/>
  <c r="J109" i="19"/>
  <c r="BE109" i="19" s="1"/>
  <c r="BK105" i="19"/>
  <c r="BI105" i="19"/>
  <c r="BH105" i="19"/>
  <c r="BG105" i="19"/>
  <c r="BF105" i="19"/>
  <c r="T105" i="19"/>
  <c r="R105" i="19"/>
  <c r="P105" i="19"/>
  <c r="J105" i="19"/>
  <c r="BE105" i="19" s="1"/>
  <c r="BK104" i="19"/>
  <c r="BI104" i="19"/>
  <c r="BH104" i="19"/>
  <c r="BG104" i="19"/>
  <c r="BF104" i="19"/>
  <c r="BE104" i="19"/>
  <c r="T104" i="19"/>
  <c r="R104" i="19"/>
  <c r="P104" i="19"/>
  <c r="J104" i="19"/>
  <c r="BK100" i="19"/>
  <c r="BK87" i="19" s="1"/>
  <c r="BI100" i="19"/>
  <c r="BH100" i="19"/>
  <c r="BG100" i="19"/>
  <c r="BF100" i="19"/>
  <c r="BE100" i="19"/>
  <c r="T100" i="19"/>
  <c r="R100" i="19"/>
  <c r="P100" i="19"/>
  <c r="J100" i="19"/>
  <c r="BK99" i="19"/>
  <c r="BI99" i="19"/>
  <c r="BH99" i="19"/>
  <c r="F38" i="19" s="1"/>
  <c r="BG99" i="19"/>
  <c r="BF99" i="19"/>
  <c r="BE99" i="19"/>
  <c r="T99" i="19"/>
  <c r="R99" i="19"/>
  <c r="P99" i="19"/>
  <c r="J99" i="19"/>
  <c r="BK95" i="19"/>
  <c r="BI95" i="19"/>
  <c r="BH95" i="19"/>
  <c r="BG95" i="19"/>
  <c r="BF95" i="19"/>
  <c r="BE95" i="19"/>
  <c r="T95" i="19"/>
  <c r="R95" i="19"/>
  <c r="P95" i="19"/>
  <c r="J95" i="19"/>
  <c r="BK94" i="19"/>
  <c r="BI94" i="19"/>
  <c r="BH94" i="19"/>
  <c r="BG94" i="19"/>
  <c r="BF94" i="19"/>
  <c r="T94" i="19"/>
  <c r="R94" i="19"/>
  <c r="R87" i="19" s="1"/>
  <c r="R86" i="19" s="1"/>
  <c r="P94" i="19"/>
  <c r="J94" i="19"/>
  <c r="BE94" i="19" s="1"/>
  <c r="BK89" i="19"/>
  <c r="BI89" i="19"/>
  <c r="BH89" i="19"/>
  <c r="BG89" i="19"/>
  <c r="BF89" i="19"/>
  <c r="T89" i="19"/>
  <c r="R89" i="19"/>
  <c r="P89" i="19"/>
  <c r="J89" i="19"/>
  <c r="BE89" i="19" s="1"/>
  <c r="BK88" i="19"/>
  <c r="BI88" i="19"/>
  <c r="BH88" i="19"/>
  <c r="BG88" i="19"/>
  <c r="BF88" i="19"/>
  <c r="BE88" i="19"/>
  <c r="T88" i="19"/>
  <c r="R88" i="19"/>
  <c r="P88" i="19"/>
  <c r="J88" i="19"/>
  <c r="J82" i="19"/>
  <c r="F82" i="19"/>
  <c r="F80" i="19"/>
  <c r="E78" i="19"/>
  <c r="J58" i="19"/>
  <c r="F58" i="19"/>
  <c r="F56" i="19"/>
  <c r="E54" i="19"/>
  <c r="E50" i="19"/>
  <c r="J39" i="19"/>
  <c r="J38" i="19"/>
  <c r="J37" i="19"/>
  <c r="J26" i="19"/>
  <c r="E26" i="19"/>
  <c r="J59" i="19" s="1"/>
  <c r="J25" i="19"/>
  <c r="J20" i="19"/>
  <c r="E20" i="19"/>
  <c r="F59" i="19" s="1"/>
  <c r="J19" i="19"/>
  <c r="J14" i="19"/>
  <c r="J80" i="19" s="1"/>
  <c r="E7" i="19"/>
  <c r="E74" i="19" s="1"/>
  <c r="BK148" i="18"/>
  <c r="BI148" i="18"/>
  <c r="BH148" i="18"/>
  <c r="BG148" i="18"/>
  <c r="BF148" i="18"/>
  <c r="BE148" i="18"/>
  <c r="T148" i="18"/>
  <c r="R148" i="18"/>
  <c r="P148" i="18"/>
  <c r="J148" i="18"/>
  <c r="BK144" i="18"/>
  <c r="BI144" i="18"/>
  <c r="BH144" i="18"/>
  <c r="BG144" i="18"/>
  <c r="BF144" i="18"/>
  <c r="BE144" i="18"/>
  <c r="T144" i="18"/>
  <c r="R144" i="18"/>
  <c r="P144" i="18"/>
  <c r="J144" i="18"/>
  <c r="BK140" i="18"/>
  <c r="BI140" i="18"/>
  <c r="BH140" i="18"/>
  <c r="BG140" i="18"/>
  <c r="BF140" i="18"/>
  <c r="BE140" i="18"/>
  <c r="T140" i="18"/>
  <c r="R140" i="18"/>
  <c r="P140" i="18"/>
  <c r="J140" i="18"/>
  <c r="BK136" i="18"/>
  <c r="BI136" i="18"/>
  <c r="BH136" i="18"/>
  <c r="BG136" i="18"/>
  <c r="BF136" i="18"/>
  <c r="T136" i="18"/>
  <c r="R136" i="18"/>
  <c r="P136" i="18"/>
  <c r="J136" i="18"/>
  <c r="BE136" i="18" s="1"/>
  <c r="BK135" i="18"/>
  <c r="BI135" i="18"/>
  <c r="BH135" i="18"/>
  <c r="BG135" i="18"/>
  <c r="BF135" i="18"/>
  <c r="T135" i="18"/>
  <c r="R135" i="18"/>
  <c r="P135" i="18"/>
  <c r="J135" i="18"/>
  <c r="BE135" i="18" s="1"/>
  <c r="BK131" i="18"/>
  <c r="BI131" i="18"/>
  <c r="BH131" i="18"/>
  <c r="BG131" i="18"/>
  <c r="BF131" i="18"/>
  <c r="BE131" i="18"/>
  <c r="T131" i="18"/>
  <c r="R131" i="18"/>
  <c r="P131" i="18"/>
  <c r="J131" i="18"/>
  <c r="BK130" i="18"/>
  <c r="BI130" i="18"/>
  <c r="BH130" i="18"/>
  <c r="BG130" i="18"/>
  <c r="BF130" i="18"/>
  <c r="BE130" i="18"/>
  <c r="T130" i="18"/>
  <c r="R130" i="18"/>
  <c r="P130" i="18"/>
  <c r="J130" i="18"/>
  <c r="BK126" i="18"/>
  <c r="BI126" i="18"/>
  <c r="BH126" i="18"/>
  <c r="BG126" i="18"/>
  <c r="BF126" i="18"/>
  <c r="BE126" i="18"/>
  <c r="T126" i="18"/>
  <c r="R126" i="18"/>
  <c r="P126" i="18"/>
  <c r="J126" i="18"/>
  <c r="BK125" i="18"/>
  <c r="BI125" i="18"/>
  <c r="BH125" i="18"/>
  <c r="BG125" i="18"/>
  <c r="BF125" i="18"/>
  <c r="BE125" i="18"/>
  <c r="T125" i="18"/>
  <c r="R125" i="18"/>
  <c r="P125" i="18"/>
  <c r="J125" i="18"/>
  <c r="BK121" i="18"/>
  <c r="BI121" i="18"/>
  <c r="BH121" i="18"/>
  <c r="BG121" i="18"/>
  <c r="BF121" i="18"/>
  <c r="T121" i="18"/>
  <c r="R121" i="18"/>
  <c r="P121" i="18"/>
  <c r="J121" i="18"/>
  <c r="BE121" i="18" s="1"/>
  <c r="BK120" i="18"/>
  <c r="BI120" i="18"/>
  <c r="BH120" i="18"/>
  <c r="BG120" i="18"/>
  <c r="BF120" i="18"/>
  <c r="T120" i="18"/>
  <c r="R120" i="18"/>
  <c r="P120" i="18"/>
  <c r="J120" i="18"/>
  <c r="BE120" i="18" s="1"/>
  <c r="BK116" i="18"/>
  <c r="BI116" i="18"/>
  <c r="BH116" i="18"/>
  <c r="BG116" i="18"/>
  <c r="BF116" i="18"/>
  <c r="BE116" i="18"/>
  <c r="T116" i="18"/>
  <c r="R116" i="18"/>
  <c r="P116" i="18"/>
  <c r="J116" i="18"/>
  <c r="BK115" i="18"/>
  <c r="BI115" i="18"/>
  <c r="BH115" i="18"/>
  <c r="BG115" i="18"/>
  <c r="BF115" i="18"/>
  <c r="BE115" i="18"/>
  <c r="T115" i="18"/>
  <c r="R115" i="18"/>
  <c r="P115" i="18"/>
  <c r="J115" i="18"/>
  <c r="BK111" i="18"/>
  <c r="BI111" i="18"/>
  <c r="BH111" i="18"/>
  <c r="BG111" i="18"/>
  <c r="F37" i="18" s="1"/>
  <c r="BF111" i="18"/>
  <c r="BE111" i="18"/>
  <c r="T111" i="18"/>
  <c r="R111" i="18"/>
  <c r="P111" i="18"/>
  <c r="J111" i="18"/>
  <c r="BK110" i="18"/>
  <c r="BI110" i="18"/>
  <c r="BH110" i="18"/>
  <c r="BG110" i="18"/>
  <c r="BF110" i="18"/>
  <c r="BE110" i="18"/>
  <c r="T110" i="18"/>
  <c r="R110" i="18"/>
  <c r="P110" i="18"/>
  <c r="J110" i="18"/>
  <c r="BK105" i="18"/>
  <c r="BI105" i="18"/>
  <c r="BH105" i="18"/>
  <c r="BG105" i="18"/>
  <c r="BF105" i="18"/>
  <c r="T105" i="18"/>
  <c r="R105" i="18"/>
  <c r="P105" i="18"/>
  <c r="J105" i="18"/>
  <c r="BE105" i="18" s="1"/>
  <c r="BK104" i="18"/>
  <c r="BI104" i="18"/>
  <c r="BH104" i="18"/>
  <c r="BG104" i="18"/>
  <c r="BF104" i="18"/>
  <c r="T104" i="18"/>
  <c r="R104" i="18"/>
  <c r="P104" i="18"/>
  <c r="J104" i="18"/>
  <c r="BE104" i="18" s="1"/>
  <c r="BK100" i="18"/>
  <c r="BI100" i="18"/>
  <c r="BH100" i="18"/>
  <c r="BG100" i="18"/>
  <c r="BF100" i="18"/>
  <c r="BE100" i="18"/>
  <c r="T100" i="18"/>
  <c r="R100" i="18"/>
  <c r="P100" i="18"/>
  <c r="J100" i="18"/>
  <c r="BK99" i="18"/>
  <c r="BI99" i="18"/>
  <c r="BH99" i="18"/>
  <c r="BG99" i="18"/>
  <c r="BF99" i="18"/>
  <c r="BE99" i="18"/>
  <c r="T99" i="18"/>
  <c r="R99" i="18"/>
  <c r="P99" i="18"/>
  <c r="J99" i="18"/>
  <c r="BK95" i="18"/>
  <c r="BI95" i="18"/>
  <c r="BH95" i="18"/>
  <c r="BG95" i="18"/>
  <c r="BF95" i="18"/>
  <c r="BE95" i="18"/>
  <c r="T95" i="18"/>
  <c r="R95" i="18"/>
  <c r="P95" i="18"/>
  <c r="J95" i="18"/>
  <c r="BK94" i="18"/>
  <c r="BI94" i="18"/>
  <c r="BH94" i="18"/>
  <c r="BG94" i="18"/>
  <c r="BF94" i="18"/>
  <c r="BE94" i="18"/>
  <c r="T94" i="18"/>
  <c r="R94" i="18"/>
  <c r="P94" i="18"/>
  <c r="J94" i="18"/>
  <c r="BK89" i="18"/>
  <c r="BI89" i="18"/>
  <c r="BH89" i="18"/>
  <c r="BG89" i="18"/>
  <c r="BF89" i="18"/>
  <c r="T89" i="18"/>
  <c r="R89" i="18"/>
  <c r="P89" i="18"/>
  <c r="J89" i="18"/>
  <c r="BE89" i="18" s="1"/>
  <c r="BK88" i="18"/>
  <c r="BI88" i="18"/>
  <c r="BH88" i="18"/>
  <c r="BG88" i="18"/>
  <c r="BF88" i="18"/>
  <c r="T88" i="18"/>
  <c r="R88" i="18"/>
  <c r="P88" i="18"/>
  <c r="J88" i="18"/>
  <c r="BE88" i="18" s="1"/>
  <c r="J83" i="18"/>
  <c r="J82" i="18"/>
  <c r="F82" i="18"/>
  <c r="F80" i="18"/>
  <c r="E78" i="18"/>
  <c r="J58" i="18"/>
  <c r="F58" i="18"/>
  <c r="F56" i="18"/>
  <c r="E54" i="18"/>
  <c r="J39" i="18"/>
  <c r="J38" i="18"/>
  <c r="J37" i="18"/>
  <c r="J26" i="18"/>
  <c r="E26" i="18"/>
  <c r="J59" i="18" s="1"/>
  <c r="J25" i="18"/>
  <c r="J20" i="18"/>
  <c r="E20" i="18"/>
  <c r="F59" i="18" s="1"/>
  <c r="J19" i="18"/>
  <c r="J14" i="18"/>
  <c r="E7" i="18"/>
  <c r="BK168" i="17"/>
  <c r="BI168" i="17"/>
  <c r="BH168" i="17"/>
  <c r="BG168" i="17"/>
  <c r="BF168" i="17"/>
  <c r="BE168" i="17"/>
  <c r="T168" i="17"/>
  <c r="R168" i="17"/>
  <c r="P168" i="17"/>
  <c r="J168" i="17"/>
  <c r="BK164" i="17"/>
  <c r="BI164" i="17"/>
  <c r="BH164" i="17"/>
  <c r="BG164" i="17"/>
  <c r="BF164" i="17"/>
  <c r="BE164" i="17"/>
  <c r="T164" i="17"/>
  <c r="R164" i="17"/>
  <c r="P164" i="17"/>
  <c r="J164" i="17"/>
  <c r="BK160" i="17"/>
  <c r="BI160" i="17"/>
  <c r="BH160" i="17"/>
  <c r="BG160" i="17"/>
  <c r="BF160" i="17"/>
  <c r="BE160" i="17"/>
  <c r="T160" i="17"/>
  <c r="R160" i="17"/>
  <c r="P160" i="17"/>
  <c r="J160" i="17"/>
  <c r="BK156" i="17"/>
  <c r="BI156" i="17"/>
  <c r="BH156" i="17"/>
  <c r="BG156" i="17"/>
  <c r="BF156" i="17"/>
  <c r="BE156" i="17"/>
  <c r="T156" i="17"/>
  <c r="R156" i="17"/>
  <c r="P156" i="17"/>
  <c r="J156" i="17"/>
  <c r="BK152" i="17"/>
  <c r="BI152" i="17"/>
  <c r="BH152" i="17"/>
  <c r="BG152" i="17"/>
  <c r="BF152" i="17"/>
  <c r="T152" i="17"/>
  <c r="R152" i="17"/>
  <c r="P152" i="17"/>
  <c r="J152" i="17"/>
  <c r="BE152" i="17" s="1"/>
  <c r="BK148" i="17"/>
  <c r="BI148" i="17"/>
  <c r="BH148" i="17"/>
  <c r="BG148" i="17"/>
  <c r="BF148" i="17"/>
  <c r="T148" i="17"/>
  <c r="R148" i="17"/>
  <c r="P148" i="17"/>
  <c r="J148" i="17"/>
  <c r="BE148" i="17" s="1"/>
  <c r="BK144" i="17"/>
  <c r="BI144" i="17"/>
  <c r="BH144" i="17"/>
  <c r="BG144" i="17"/>
  <c r="BF144" i="17"/>
  <c r="BE144" i="17"/>
  <c r="T144" i="17"/>
  <c r="R144" i="17"/>
  <c r="P144" i="17"/>
  <c r="J144" i="17"/>
  <c r="BK140" i="17"/>
  <c r="BI140" i="17"/>
  <c r="BH140" i="17"/>
  <c r="BG140" i="17"/>
  <c r="BF140" i="17"/>
  <c r="BE140" i="17"/>
  <c r="T140" i="17"/>
  <c r="R140" i="17"/>
  <c r="P140" i="17"/>
  <c r="J140" i="17"/>
  <c r="BK139" i="17"/>
  <c r="BI139" i="17"/>
  <c r="BH139" i="17"/>
  <c r="BG139" i="17"/>
  <c r="BF139" i="17"/>
  <c r="BE139" i="17"/>
  <c r="T139" i="17"/>
  <c r="R139" i="17"/>
  <c r="P139" i="17"/>
  <c r="J139" i="17"/>
  <c r="BK135" i="17"/>
  <c r="BI135" i="17"/>
  <c r="BH135" i="17"/>
  <c r="BG135" i="17"/>
  <c r="BF135" i="17"/>
  <c r="BE135" i="17"/>
  <c r="T135" i="17"/>
  <c r="R135" i="17"/>
  <c r="P135" i="17"/>
  <c r="J135" i="17"/>
  <c r="BK134" i="17"/>
  <c r="BI134" i="17"/>
  <c r="BH134" i="17"/>
  <c r="BG134" i="17"/>
  <c r="BF134" i="17"/>
  <c r="T134" i="17"/>
  <c r="R134" i="17"/>
  <c r="P134" i="17"/>
  <c r="J134" i="17"/>
  <c r="BE134" i="17" s="1"/>
  <c r="BK133" i="17"/>
  <c r="BI133" i="17"/>
  <c r="BH133" i="17"/>
  <c r="BG133" i="17"/>
  <c r="BF133" i="17"/>
  <c r="T133" i="17"/>
  <c r="R133" i="17"/>
  <c r="P133" i="17"/>
  <c r="J133" i="17"/>
  <c r="BE133" i="17" s="1"/>
  <c r="BK129" i="17"/>
  <c r="BI129" i="17"/>
  <c r="BH129" i="17"/>
  <c r="BG129" i="17"/>
  <c r="BF129" i="17"/>
  <c r="T129" i="17"/>
  <c r="R129" i="17"/>
  <c r="P129" i="17"/>
  <c r="J129" i="17"/>
  <c r="BE129" i="17" s="1"/>
  <c r="BK128" i="17"/>
  <c r="BI128" i="17"/>
  <c r="BH128" i="17"/>
  <c r="BG128" i="17"/>
  <c r="BF128" i="17"/>
  <c r="BE128" i="17"/>
  <c r="T128" i="17"/>
  <c r="R128" i="17"/>
  <c r="P128" i="17"/>
  <c r="J128" i="17"/>
  <c r="BK124" i="17"/>
  <c r="BI124" i="17"/>
  <c r="BH124" i="17"/>
  <c r="BG124" i="17"/>
  <c r="BF124" i="17"/>
  <c r="BE124" i="17"/>
  <c r="T124" i="17"/>
  <c r="R124" i="17"/>
  <c r="P124" i="17"/>
  <c r="J124" i="17"/>
  <c r="BK123" i="17"/>
  <c r="BI123" i="17"/>
  <c r="BH123" i="17"/>
  <c r="BG123" i="17"/>
  <c r="BF123" i="17"/>
  <c r="BE123" i="17"/>
  <c r="T123" i="17"/>
  <c r="R123" i="17"/>
  <c r="P123" i="17"/>
  <c r="J123" i="17"/>
  <c r="BK119" i="17"/>
  <c r="BI119" i="17"/>
  <c r="BH119" i="17"/>
  <c r="BG119" i="17"/>
  <c r="BF119" i="17"/>
  <c r="T119" i="17"/>
  <c r="R119" i="17"/>
  <c r="P119" i="17"/>
  <c r="J119" i="17"/>
  <c r="BE119" i="17" s="1"/>
  <c r="BK118" i="17"/>
  <c r="BI118" i="17"/>
  <c r="BH118" i="17"/>
  <c r="BG118" i="17"/>
  <c r="BF118" i="17"/>
  <c r="T118" i="17"/>
  <c r="R118" i="17"/>
  <c r="P118" i="17"/>
  <c r="J118" i="17"/>
  <c r="BE118" i="17" s="1"/>
  <c r="BK113" i="17"/>
  <c r="BI113" i="17"/>
  <c r="BH113" i="17"/>
  <c r="BG113" i="17"/>
  <c r="BF113" i="17"/>
  <c r="BE113" i="17"/>
  <c r="T113" i="17"/>
  <c r="R113" i="17"/>
  <c r="P113" i="17"/>
  <c r="J113" i="17"/>
  <c r="BK112" i="17"/>
  <c r="BI112" i="17"/>
  <c r="BH112" i="17"/>
  <c r="BG112" i="17"/>
  <c r="BF112" i="17"/>
  <c r="BE112" i="17"/>
  <c r="T112" i="17"/>
  <c r="R112" i="17"/>
  <c r="P112" i="17"/>
  <c r="J112" i="17"/>
  <c r="BK108" i="17"/>
  <c r="BI108" i="17"/>
  <c r="BH108" i="17"/>
  <c r="F38" i="17" s="1"/>
  <c r="BG108" i="17"/>
  <c r="BF108" i="17"/>
  <c r="BE108" i="17"/>
  <c r="T108" i="17"/>
  <c r="R108" i="17"/>
  <c r="P108" i="17"/>
  <c r="J108" i="17"/>
  <c r="BK104" i="17"/>
  <c r="BI104" i="17"/>
  <c r="BH104" i="17"/>
  <c r="BG104" i="17"/>
  <c r="BF104" i="17"/>
  <c r="BE104" i="17"/>
  <c r="F35" i="17" s="1"/>
  <c r="T104" i="17"/>
  <c r="R104" i="17"/>
  <c r="P104" i="17"/>
  <c r="J104" i="17"/>
  <c r="BK100" i="17"/>
  <c r="BI100" i="17"/>
  <c r="BH100" i="17"/>
  <c r="BG100" i="17"/>
  <c r="BF100" i="17"/>
  <c r="T100" i="17"/>
  <c r="R100" i="17"/>
  <c r="R87" i="17" s="1"/>
  <c r="R86" i="17" s="1"/>
  <c r="P100" i="17"/>
  <c r="J100" i="17"/>
  <c r="BE100" i="17" s="1"/>
  <c r="BK96" i="17"/>
  <c r="BI96" i="17"/>
  <c r="BH96" i="17"/>
  <c r="BG96" i="17"/>
  <c r="BF96" i="17"/>
  <c r="T96" i="17"/>
  <c r="R96" i="17"/>
  <c r="P96" i="17"/>
  <c r="P87" i="17" s="1"/>
  <c r="P86" i="17" s="1"/>
  <c r="J96" i="17"/>
  <c r="BE96" i="17" s="1"/>
  <c r="BK92" i="17"/>
  <c r="BI92" i="17"/>
  <c r="BH92" i="17"/>
  <c r="BG92" i="17"/>
  <c r="BF92" i="17"/>
  <c r="T92" i="17"/>
  <c r="R92" i="17"/>
  <c r="P92" i="17"/>
  <c r="J92" i="17"/>
  <c r="BE92" i="17" s="1"/>
  <c r="BK88" i="17"/>
  <c r="BI88" i="17"/>
  <c r="BH88" i="17"/>
  <c r="BG88" i="17"/>
  <c r="F37" i="17" s="1"/>
  <c r="BF88" i="17"/>
  <c r="BE88" i="17"/>
  <c r="T88" i="17"/>
  <c r="R88" i="17"/>
  <c r="P88" i="17"/>
  <c r="J88" i="17"/>
  <c r="J82" i="17"/>
  <c r="F82" i="17"/>
  <c r="J80" i="17"/>
  <c r="F80" i="17"/>
  <c r="E78" i="17"/>
  <c r="E74" i="17"/>
  <c r="J58" i="17"/>
  <c r="F58" i="17"/>
  <c r="F56" i="17"/>
  <c r="E54" i="17"/>
  <c r="E50" i="17"/>
  <c r="J39" i="17"/>
  <c r="J38" i="17"/>
  <c r="J37" i="17"/>
  <c r="J26" i="17"/>
  <c r="E26" i="17"/>
  <c r="J59" i="17" s="1"/>
  <c r="J25" i="17"/>
  <c r="J20" i="17"/>
  <c r="E20" i="17"/>
  <c r="F59" i="17" s="1"/>
  <c r="J19" i="17"/>
  <c r="J14" i="17"/>
  <c r="J56" i="17" s="1"/>
  <c r="E7" i="17"/>
  <c r="BK300" i="16"/>
  <c r="BI300" i="16"/>
  <c r="BH300" i="16"/>
  <c r="BG300" i="16"/>
  <c r="BF300" i="16"/>
  <c r="BE300" i="16"/>
  <c r="T300" i="16"/>
  <c r="R300" i="16"/>
  <c r="P300" i="16"/>
  <c r="J300" i="16"/>
  <c r="BK296" i="16"/>
  <c r="BI296" i="16"/>
  <c r="BH296" i="16"/>
  <c r="BG296" i="16"/>
  <c r="BF296" i="16"/>
  <c r="BE296" i="16"/>
  <c r="T296" i="16"/>
  <c r="R296" i="16"/>
  <c r="P296" i="16"/>
  <c r="J296" i="16"/>
  <c r="BK292" i="16"/>
  <c r="BI292" i="16"/>
  <c r="BH292" i="16"/>
  <c r="BG292" i="16"/>
  <c r="BF292" i="16"/>
  <c r="T292" i="16"/>
  <c r="R292" i="16"/>
  <c r="P292" i="16"/>
  <c r="J292" i="16"/>
  <c r="BE292" i="16" s="1"/>
  <c r="BK288" i="16"/>
  <c r="BI288" i="16"/>
  <c r="BH288" i="16"/>
  <c r="BG288" i="16"/>
  <c r="BF288" i="16"/>
  <c r="T288" i="16"/>
  <c r="R288" i="16"/>
  <c r="P288" i="16"/>
  <c r="J288" i="16"/>
  <c r="BE288" i="16" s="1"/>
  <c r="BK284" i="16"/>
  <c r="BI284" i="16"/>
  <c r="BH284" i="16"/>
  <c r="BG284" i="16"/>
  <c r="BF284" i="16"/>
  <c r="T284" i="16"/>
  <c r="R284" i="16"/>
  <c r="P284" i="16"/>
  <c r="J284" i="16"/>
  <c r="BE284" i="16" s="1"/>
  <c r="BK280" i="16"/>
  <c r="BI280" i="16"/>
  <c r="BH280" i="16"/>
  <c r="BG280" i="16"/>
  <c r="BF280" i="16"/>
  <c r="T280" i="16"/>
  <c r="R280" i="16"/>
  <c r="P280" i="16"/>
  <c r="J280" i="16"/>
  <c r="BE280" i="16" s="1"/>
  <c r="BK276" i="16"/>
  <c r="BI276" i="16"/>
  <c r="BH276" i="16"/>
  <c r="BG276" i="16"/>
  <c r="BF276" i="16"/>
  <c r="BE276" i="16"/>
  <c r="T276" i="16"/>
  <c r="R276" i="16"/>
  <c r="P276" i="16"/>
  <c r="J276" i="16"/>
  <c r="BK272" i="16"/>
  <c r="BI272" i="16"/>
  <c r="BH272" i="16"/>
  <c r="BG272" i="16"/>
  <c r="BF272" i="16"/>
  <c r="BE272" i="16"/>
  <c r="T272" i="16"/>
  <c r="R272" i="16"/>
  <c r="P272" i="16"/>
  <c r="J272" i="16"/>
  <c r="BK268" i="16"/>
  <c r="BI268" i="16"/>
  <c r="BH268" i="16"/>
  <c r="BG268" i="16"/>
  <c r="BF268" i="16"/>
  <c r="T268" i="16"/>
  <c r="R268" i="16"/>
  <c r="P268" i="16"/>
  <c r="J268" i="16"/>
  <c r="BE268" i="16" s="1"/>
  <c r="BK267" i="16"/>
  <c r="BI267" i="16"/>
  <c r="BH267" i="16"/>
  <c r="BG267" i="16"/>
  <c r="BF267" i="16"/>
  <c r="T267" i="16"/>
  <c r="R267" i="16"/>
  <c r="P267" i="16"/>
  <c r="J267" i="16"/>
  <c r="BE267" i="16" s="1"/>
  <c r="BK263" i="16"/>
  <c r="BI263" i="16"/>
  <c r="BH263" i="16"/>
  <c r="BG263" i="16"/>
  <c r="BF263" i="16"/>
  <c r="BE263" i="16"/>
  <c r="T263" i="16"/>
  <c r="R263" i="16"/>
  <c r="P263" i="16"/>
  <c r="J263" i="16"/>
  <c r="BK259" i="16"/>
  <c r="BI259" i="16"/>
  <c r="BH259" i="16"/>
  <c r="BG259" i="16"/>
  <c r="BF259" i="16"/>
  <c r="T259" i="16"/>
  <c r="R259" i="16"/>
  <c r="P259" i="16"/>
  <c r="J259" i="16"/>
  <c r="BE259" i="16" s="1"/>
  <c r="BK258" i="16"/>
  <c r="BI258" i="16"/>
  <c r="BH258" i="16"/>
  <c r="F38" i="16" s="1"/>
  <c r="BG258" i="16"/>
  <c r="BF258" i="16"/>
  <c r="BE258" i="16"/>
  <c r="T258" i="16"/>
  <c r="R258" i="16"/>
  <c r="P258" i="16"/>
  <c r="J258" i="16"/>
  <c r="BK254" i="16"/>
  <c r="BI254" i="16"/>
  <c r="BH254" i="16"/>
  <c r="BG254" i="16"/>
  <c r="BF254" i="16"/>
  <c r="BE254" i="16"/>
  <c r="T254" i="16"/>
  <c r="R254" i="16"/>
  <c r="P254" i="16"/>
  <c r="J254" i="16"/>
  <c r="BK253" i="16"/>
  <c r="BI253" i="16"/>
  <c r="BH253" i="16"/>
  <c r="BG253" i="16"/>
  <c r="BF253" i="16"/>
  <c r="T253" i="16"/>
  <c r="R253" i="16"/>
  <c r="P253" i="16"/>
  <c r="J253" i="16"/>
  <c r="BE253" i="16" s="1"/>
  <c r="BK249" i="16"/>
  <c r="BI249" i="16"/>
  <c r="BH249" i="16"/>
  <c r="BG249" i="16"/>
  <c r="BF249" i="16"/>
  <c r="T249" i="16"/>
  <c r="R249" i="16"/>
  <c r="P249" i="16"/>
  <c r="J249" i="16"/>
  <c r="BE249" i="16" s="1"/>
  <c r="BK248" i="16"/>
  <c r="BI248" i="16"/>
  <c r="BH248" i="16"/>
  <c r="BG248" i="16"/>
  <c r="BF248" i="16"/>
  <c r="BE248" i="16"/>
  <c r="T248" i="16"/>
  <c r="R248" i="16"/>
  <c r="P248" i="16"/>
  <c r="J248" i="16"/>
  <c r="BK244" i="16"/>
  <c r="BI244" i="16"/>
  <c r="BH244" i="16"/>
  <c r="BG244" i="16"/>
  <c r="BF244" i="16"/>
  <c r="BE244" i="16"/>
  <c r="T244" i="16"/>
  <c r="R244" i="16"/>
  <c r="P244" i="16"/>
  <c r="J244" i="16"/>
  <c r="BK243" i="16"/>
  <c r="BI243" i="16"/>
  <c r="BH243" i="16"/>
  <c r="BG243" i="16"/>
  <c r="BF243" i="16"/>
  <c r="BE243" i="16"/>
  <c r="T243" i="16"/>
  <c r="R243" i="16"/>
  <c r="P243" i="16"/>
  <c r="J243" i="16"/>
  <c r="BK239" i="16"/>
  <c r="BI239" i="16"/>
  <c r="BH239" i="16"/>
  <c r="BG239" i="16"/>
  <c r="BF239" i="16"/>
  <c r="BE239" i="16"/>
  <c r="T239" i="16"/>
  <c r="R239" i="16"/>
  <c r="P239" i="16"/>
  <c r="J239" i="16"/>
  <c r="BK238" i="16"/>
  <c r="BI238" i="16"/>
  <c r="BH238" i="16"/>
  <c r="BG238" i="16"/>
  <c r="BF238" i="16"/>
  <c r="T238" i="16"/>
  <c r="R238" i="16"/>
  <c r="P238" i="16"/>
  <c r="J238" i="16"/>
  <c r="BE238" i="16" s="1"/>
  <c r="BK234" i="16"/>
  <c r="BI234" i="16"/>
  <c r="BH234" i="16"/>
  <c r="BG234" i="16"/>
  <c r="BF234" i="16"/>
  <c r="T234" i="16"/>
  <c r="R234" i="16"/>
  <c r="P234" i="16"/>
  <c r="J234" i="16"/>
  <c r="BE234" i="16" s="1"/>
  <c r="BK233" i="16"/>
  <c r="BI233" i="16"/>
  <c r="BH233" i="16"/>
  <c r="BG233" i="16"/>
  <c r="BF233" i="16"/>
  <c r="T233" i="16"/>
  <c r="R233" i="16"/>
  <c r="P233" i="16"/>
  <c r="J233" i="16"/>
  <c r="BE233" i="16" s="1"/>
  <c r="BK229" i="16"/>
  <c r="BI229" i="16"/>
  <c r="BH229" i="16"/>
  <c r="BG229" i="16"/>
  <c r="BF229" i="16"/>
  <c r="T229" i="16"/>
  <c r="R229" i="16"/>
  <c r="P229" i="16"/>
  <c r="J229" i="16"/>
  <c r="BE229" i="16" s="1"/>
  <c r="BK228" i="16"/>
  <c r="BI228" i="16"/>
  <c r="BH228" i="16"/>
  <c r="BG228" i="16"/>
  <c r="BF228" i="16"/>
  <c r="BE228" i="16"/>
  <c r="T228" i="16"/>
  <c r="R228" i="16"/>
  <c r="P228" i="16"/>
  <c r="J228" i="16"/>
  <c r="BK224" i="16"/>
  <c r="BI224" i="16"/>
  <c r="BH224" i="16"/>
  <c r="BG224" i="16"/>
  <c r="BF224" i="16"/>
  <c r="BE224" i="16"/>
  <c r="T224" i="16"/>
  <c r="R224" i="16"/>
  <c r="P224" i="16"/>
  <c r="J224" i="16"/>
  <c r="BK223" i="16"/>
  <c r="BI223" i="16"/>
  <c r="BH223" i="16"/>
  <c r="BG223" i="16"/>
  <c r="BF223" i="16"/>
  <c r="T223" i="16"/>
  <c r="R223" i="16"/>
  <c r="P223" i="16"/>
  <c r="J223" i="16"/>
  <c r="BE223" i="16" s="1"/>
  <c r="BK219" i="16"/>
  <c r="BI219" i="16"/>
  <c r="BH219" i="16"/>
  <c r="BG219" i="16"/>
  <c r="BF219" i="16"/>
  <c r="T219" i="16"/>
  <c r="R219" i="16"/>
  <c r="P219" i="16"/>
  <c r="J219" i="16"/>
  <c r="BE219" i="16" s="1"/>
  <c r="BK218" i="16"/>
  <c r="BI218" i="16"/>
  <c r="BH218" i="16"/>
  <c r="BG218" i="16"/>
  <c r="BF218" i="16"/>
  <c r="T218" i="16"/>
  <c r="R218" i="16"/>
  <c r="P218" i="16"/>
  <c r="J218" i="16"/>
  <c r="BE218" i="16" s="1"/>
  <c r="BK214" i="16"/>
  <c r="BI214" i="16"/>
  <c r="BH214" i="16"/>
  <c r="BG214" i="16"/>
  <c r="BF214" i="16"/>
  <c r="BE214" i="16"/>
  <c r="T214" i="16"/>
  <c r="R214" i="16"/>
  <c r="P214" i="16"/>
  <c r="J214" i="16"/>
  <c r="BK213" i="16"/>
  <c r="BI213" i="16"/>
  <c r="BH213" i="16"/>
  <c r="BG213" i="16"/>
  <c r="BF213" i="16"/>
  <c r="BE213" i="16"/>
  <c r="T213" i="16"/>
  <c r="R213" i="16"/>
  <c r="P213" i="16"/>
  <c r="J213" i="16"/>
  <c r="BK209" i="16"/>
  <c r="BI209" i="16"/>
  <c r="BH209" i="16"/>
  <c r="BG209" i="16"/>
  <c r="BF209" i="16"/>
  <c r="BE209" i="16"/>
  <c r="T209" i="16"/>
  <c r="R209" i="16"/>
  <c r="P209" i="16"/>
  <c r="J209" i="16"/>
  <c r="BK208" i="16"/>
  <c r="BI208" i="16"/>
  <c r="BH208" i="16"/>
  <c r="BG208" i="16"/>
  <c r="BF208" i="16"/>
  <c r="T208" i="16"/>
  <c r="R208" i="16"/>
  <c r="P208" i="16"/>
  <c r="J208" i="16"/>
  <c r="BE208" i="16" s="1"/>
  <c r="BK204" i="16"/>
  <c r="BI204" i="16"/>
  <c r="BH204" i="16"/>
  <c r="BG204" i="16"/>
  <c r="BF204" i="16"/>
  <c r="T204" i="16"/>
  <c r="R204" i="16"/>
  <c r="P204" i="16"/>
  <c r="J204" i="16"/>
  <c r="BE204" i="16" s="1"/>
  <c r="BK203" i="16"/>
  <c r="BI203" i="16"/>
  <c r="BH203" i="16"/>
  <c r="BG203" i="16"/>
  <c r="BF203" i="16"/>
  <c r="T203" i="16"/>
  <c r="R203" i="16"/>
  <c r="P203" i="16"/>
  <c r="J203" i="16"/>
  <c r="BE203" i="16" s="1"/>
  <c r="BK199" i="16"/>
  <c r="BI199" i="16"/>
  <c r="BH199" i="16"/>
  <c r="BG199" i="16"/>
  <c r="BF199" i="16"/>
  <c r="T199" i="16"/>
  <c r="R199" i="16"/>
  <c r="P199" i="16"/>
  <c r="J199" i="16"/>
  <c r="BE199" i="16" s="1"/>
  <c r="BK198" i="16"/>
  <c r="BI198" i="16"/>
  <c r="BH198" i="16"/>
  <c r="BG198" i="16"/>
  <c r="BF198" i="16"/>
  <c r="BE198" i="16"/>
  <c r="T198" i="16"/>
  <c r="R198" i="16"/>
  <c r="P198" i="16"/>
  <c r="J198" i="16"/>
  <c r="BK194" i="16"/>
  <c r="BI194" i="16"/>
  <c r="BH194" i="16"/>
  <c r="BG194" i="16"/>
  <c r="BF194" i="16"/>
  <c r="BE194" i="16"/>
  <c r="T194" i="16"/>
  <c r="R194" i="16"/>
  <c r="P194" i="16"/>
  <c r="J194" i="16"/>
  <c r="BK193" i="16"/>
  <c r="BI193" i="16"/>
  <c r="BH193" i="16"/>
  <c r="BG193" i="16"/>
  <c r="BF193" i="16"/>
  <c r="T193" i="16"/>
  <c r="R193" i="16"/>
  <c r="P193" i="16"/>
  <c r="J193" i="16"/>
  <c r="BE193" i="16" s="1"/>
  <c r="BK189" i="16"/>
  <c r="BI189" i="16"/>
  <c r="BH189" i="16"/>
  <c r="BG189" i="16"/>
  <c r="BF189" i="16"/>
  <c r="T189" i="16"/>
  <c r="R189" i="16"/>
  <c r="P189" i="16"/>
  <c r="J189" i="16"/>
  <c r="BE189" i="16" s="1"/>
  <c r="BK188" i="16"/>
  <c r="BI188" i="16"/>
  <c r="BH188" i="16"/>
  <c r="BG188" i="16"/>
  <c r="BF188" i="16"/>
  <c r="BE188" i="16"/>
  <c r="T188" i="16"/>
  <c r="R188" i="16"/>
  <c r="P188" i="16"/>
  <c r="J188" i="16"/>
  <c r="BK184" i="16"/>
  <c r="BI184" i="16"/>
  <c r="BH184" i="16"/>
  <c r="BG184" i="16"/>
  <c r="BF184" i="16"/>
  <c r="T184" i="16"/>
  <c r="R184" i="16"/>
  <c r="P184" i="16"/>
  <c r="J184" i="16"/>
  <c r="BE184" i="16" s="1"/>
  <c r="BK183" i="16"/>
  <c r="BI183" i="16"/>
  <c r="BH183" i="16"/>
  <c r="BG183" i="16"/>
  <c r="BF183" i="16"/>
  <c r="BE183" i="16"/>
  <c r="T183" i="16"/>
  <c r="R183" i="16"/>
  <c r="P183" i="16"/>
  <c r="J183" i="16"/>
  <c r="BK179" i="16"/>
  <c r="BI179" i="16"/>
  <c r="BH179" i="16"/>
  <c r="BG179" i="16"/>
  <c r="BF179" i="16"/>
  <c r="BE179" i="16"/>
  <c r="T179" i="16"/>
  <c r="R179" i="16"/>
  <c r="P179" i="16"/>
  <c r="J179" i="16"/>
  <c r="BK178" i="16"/>
  <c r="BI178" i="16"/>
  <c r="BH178" i="16"/>
  <c r="BG178" i="16"/>
  <c r="BF178" i="16"/>
  <c r="T178" i="16"/>
  <c r="R178" i="16"/>
  <c r="P178" i="16"/>
  <c r="J178" i="16"/>
  <c r="BE178" i="16" s="1"/>
  <c r="BK174" i="16"/>
  <c r="BI174" i="16"/>
  <c r="BH174" i="16"/>
  <c r="BG174" i="16"/>
  <c r="BF174" i="16"/>
  <c r="T174" i="16"/>
  <c r="R174" i="16"/>
  <c r="P174" i="16"/>
  <c r="J174" i="16"/>
  <c r="BE174" i="16" s="1"/>
  <c r="BK173" i="16"/>
  <c r="BI173" i="16"/>
  <c r="BH173" i="16"/>
  <c r="BG173" i="16"/>
  <c r="BF173" i="16"/>
  <c r="BE173" i="16"/>
  <c r="T173" i="16"/>
  <c r="R173" i="16"/>
  <c r="P173" i="16"/>
  <c r="J173" i="16"/>
  <c r="BK169" i="16"/>
  <c r="BI169" i="16"/>
  <c r="BH169" i="16"/>
  <c r="BG169" i="16"/>
  <c r="BF169" i="16"/>
  <c r="T169" i="16"/>
  <c r="R169" i="16"/>
  <c r="P169" i="16"/>
  <c r="J169" i="16"/>
  <c r="BE169" i="16" s="1"/>
  <c r="BK168" i="16"/>
  <c r="BI168" i="16"/>
  <c r="BH168" i="16"/>
  <c r="BG168" i="16"/>
  <c r="BF168" i="16"/>
  <c r="BE168" i="16"/>
  <c r="T168" i="16"/>
  <c r="R168" i="16"/>
  <c r="P168" i="16"/>
  <c r="J168" i="16"/>
  <c r="BK164" i="16"/>
  <c r="BI164" i="16"/>
  <c r="BH164" i="16"/>
  <c r="BG164" i="16"/>
  <c r="BF164" i="16"/>
  <c r="BE164" i="16"/>
  <c r="T164" i="16"/>
  <c r="R164" i="16"/>
  <c r="P164" i="16"/>
  <c r="J164" i="16"/>
  <c r="BK163" i="16"/>
  <c r="BI163" i="16"/>
  <c r="BH163" i="16"/>
  <c r="BG163" i="16"/>
  <c r="BF163" i="16"/>
  <c r="T163" i="16"/>
  <c r="R163" i="16"/>
  <c r="P163" i="16"/>
  <c r="J163" i="16"/>
  <c r="BE163" i="16" s="1"/>
  <c r="BK159" i="16"/>
  <c r="BI159" i="16"/>
  <c r="BH159" i="16"/>
  <c r="BG159" i="16"/>
  <c r="BF159" i="16"/>
  <c r="T159" i="16"/>
  <c r="R159" i="16"/>
  <c r="P159" i="16"/>
  <c r="J159" i="16"/>
  <c r="BE159" i="16" s="1"/>
  <c r="BK158" i="16"/>
  <c r="BI158" i="16"/>
  <c r="BH158" i="16"/>
  <c r="BG158" i="16"/>
  <c r="BF158" i="16"/>
  <c r="BE158" i="16"/>
  <c r="T158" i="16"/>
  <c r="R158" i="16"/>
  <c r="P158" i="16"/>
  <c r="J158" i="16"/>
  <c r="BK154" i="16"/>
  <c r="BI154" i="16"/>
  <c r="BH154" i="16"/>
  <c r="BG154" i="16"/>
  <c r="BF154" i="16"/>
  <c r="T154" i="16"/>
  <c r="R154" i="16"/>
  <c r="P154" i="16"/>
  <c r="J154" i="16"/>
  <c r="BE154" i="16" s="1"/>
  <c r="BK153" i="16"/>
  <c r="BI153" i="16"/>
  <c r="BH153" i="16"/>
  <c r="BG153" i="16"/>
  <c r="BF153" i="16"/>
  <c r="BE153" i="16"/>
  <c r="T153" i="16"/>
  <c r="R153" i="16"/>
  <c r="P153" i="16"/>
  <c r="J153" i="16"/>
  <c r="BK149" i="16"/>
  <c r="BI149" i="16"/>
  <c r="BH149" i="16"/>
  <c r="BG149" i="16"/>
  <c r="BF149" i="16"/>
  <c r="BE149" i="16"/>
  <c r="T149" i="16"/>
  <c r="R149" i="16"/>
  <c r="P149" i="16"/>
  <c r="J149" i="16"/>
  <c r="BK148" i="16"/>
  <c r="BI148" i="16"/>
  <c r="BH148" i="16"/>
  <c r="BG148" i="16"/>
  <c r="BF148" i="16"/>
  <c r="T148" i="16"/>
  <c r="R148" i="16"/>
  <c r="P148" i="16"/>
  <c r="J148" i="16"/>
  <c r="BE148" i="16" s="1"/>
  <c r="BK144" i="16"/>
  <c r="BI144" i="16"/>
  <c r="BH144" i="16"/>
  <c r="BG144" i="16"/>
  <c r="BF144" i="16"/>
  <c r="T144" i="16"/>
  <c r="R144" i="16"/>
  <c r="P144" i="16"/>
  <c r="J144" i="16"/>
  <c r="BE144" i="16" s="1"/>
  <c r="BK143" i="16"/>
  <c r="BI143" i="16"/>
  <c r="BH143" i="16"/>
  <c r="BG143" i="16"/>
  <c r="BF143" i="16"/>
  <c r="BE143" i="16"/>
  <c r="T143" i="16"/>
  <c r="R143" i="16"/>
  <c r="P143" i="16"/>
  <c r="J143" i="16"/>
  <c r="BK139" i="16"/>
  <c r="BI139" i="16"/>
  <c r="BH139" i="16"/>
  <c r="BG139" i="16"/>
  <c r="BF139" i="16"/>
  <c r="T139" i="16"/>
  <c r="R139" i="16"/>
  <c r="P139" i="16"/>
  <c r="J139" i="16"/>
  <c r="BE139" i="16" s="1"/>
  <c r="BK138" i="16"/>
  <c r="BI138" i="16"/>
  <c r="BH138" i="16"/>
  <c r="BG138" i="16"/>
  <c r="BF138" i="16"/>
  <c r="BE138" i="16"/>
  <c r="T138" i="16"/>
  <c r="R138" i="16"/>
  <c r="P138" i="16"/>
  <c r="J138" i="16"/>
  <c r="BK134" i="16"/>
  <c r="BI134" i="16"/>
  <c r="BH134" i="16"/>
  <c r="BG134" i="16"/>
  <c r="BF134" i="16"/>
  <c r="BE134" i="16"/>
  <c r="T134" i="16"/>
  <c r="R134" i="16"/>
  <c r="P134" i="16"/>
  <c r="J134" i="16"/>
  <c r="BK133" i="16"/>
  <c r="BI133" i="16"/>
  <c r="BH133" i="16"/>
  <c r="BG133" i="16"/>
  <c r="BF133" i="16"/>
  <c r="T133" i="16"/>
  <c r="R133" i="16"/>
  <c r="P133" i="16"/>
  <c r="J133" i="16"/>
  <c r="BE133" i="16" s="1"/>
  <c r="BK129" i="16"/>
  <c r="BI129" i="16"/>
  <c r="BH129" i="16"/>
  <c r="BG129" i="16"/>
  <c r="BF129" i="16"/>
  <c r="T129" i="16"/>
  <c r="R129" i="16"/>
  <c r="P129" i="16"/>
  <c r="J129" i="16"/>
  <c r="BE129" i="16" s="1"/>
  <c r="BK128" i="16"/>
  <c r="BI128" i="16"/>
  <c r="BH128" i="16"/>
  <c r="BG128" i="16"/>
  <c r="BF128" i="16"/>
  <c r="BE128" i="16"/>
  <c r="T128" i="16"/>
  <c r="R128" i="16"/>
  <c r="P128" i="16"/>
  <c r="J128" i="16"/>
  <c r="BK124" i="16"/>
  <c r="BI124" i="16"/>
  <c r="BH124" i="16"/>
  <c r="BG124" i="16"/>
  <c r="BF124" i="16"/>
  <c r="T124" i="16"/>
  <c r="R124" i="16"/>
  <c r="P124" i="16"/>
  <c r="J124" i="16"/>
  <c r="BE124" i="16" s="1"/>
  <c r="BK123" i="16"/>
  <c r="BI123" i="16"/>
  <c r="BH123" i="16"/>
  <c r="BG123" i="16"/>
  <c r="BF123" i="16"/>
  <c r="BE123" i="16"/>
  <c r="T123" i="16"/>
  <c r="R123" i="16"/>
  <c r="P123" i="16"/>
  <c r="J123" i="16"/>
  <c r="BK119" i="16"/>
  <c r="BI119" i="16"/>
  <c r="BH119" i="16"/>
  <c r="BG119" i="16"/>
  <c r="BF119" i="16"/>
  <c r="BE119" i="16"/>
  <c r="T119" i="16"/>
  <c r="R119" i="16"/>
  <c r="P119" i="16"/>
  <c r="J119" i="16"/>
  <c r="BK118" i="16"/>
  <c r="BI118" i="16"/>
  <c r="BH118" i="16"/>
  <c r="BG118" i="16"/>
  <c r="BF118" i="16"/>
  <c r="T118" i="16"/>
  <c r="R118" i="16"/>
  <c r="P118" i="16"/>
  <c r="J118" i="16"/>
  <c r="BE118" i="16" s="1"/>
  <c r="BK114" i="16"/>
  <c r="BI114" i="16"/>
  <c r="BH114" i="16"/>
  <c r="BG114" i="16"/>
  <c r="BF114" i="16"/>
  <c r="T114" i="16"/>
  <c r="R114" i="16"/>
  <c r="P114" i="16"/>
  <c r="J114" i="16"/>
  <c r="BE114" i="16" s="1"/>
  <c r="BK113" i="16"/>
  <c r="BI113" i="16"/>
  <c r="BH113" i="16"/>
  <c r="BG113" i="16"/>
  <c r="BF113" i="16"/>
  <c r="BE113" i="16"/>
  <c r="T113" i="16"/>
  <c r="R113" i="16"/>
  <c r="P113" i="16"/>
  <c r="J113" i="16"/>
  <c r="BK109" i="16"/>
  <c r="BI109" i="16"/>
  <c r="BH109" i="16"/>
  <c r="BG109" i="16"/>
  <c r="BF109" i="16"/>
  <c r="T109" i="16"/>
  <c r="R109" i="16"/>
  <c r="P109" i="16"/>
  <c r="J109" i="16"/>
  <c r="BE109" i="16" s="1"/>
  <c r="BK108" i="16"/>
  <c r="BI108" i="16"/>
  <c r="BH108" i="16"/>
  <c r="BG108" i="16"/>
  <c r="BF108" i="16"/>
  <c r="BE108" i="16"/>
  <c r="T108" i="16"/>
  <c r="R108" i="16"/>
  <c r="P108" i="16"/>
  <c r="J108" i="16"/>
  <c r="BK104" i="16"/>
  <c r="BI104" i="16"/>
  <c r="BH104" i="16"/>
  <c r="BG104" i="16"/>
  <c r="BF104" i="16"/>
  <c r="BE104" i="16"/>
  <c r="T104" i="16"/>
  <c r="R104" i="16"/>
  <c r="P104" i="16"/>
  <c r="J104" i="16"/>
  <c r="BK103" i="16"/>
  <c r="BI103" i="16"/>
  <c r="BH103" i="16"/>
  <c r="BG103" i="16"/>
  <c r="BF103" i="16"/>
  <c r="T103" i="16"/>
  <c r="R103" i="16"/>
  <c r="P103" i="16"/>
  <c r="J103" i="16"/>
  <c r="BE103" i="16" s="1"/>
  <c r="BK99" i="16"/>
  <c r="BI99" i="16"/>
  <c r="BH99" i="16"/>
  <c r="BG99" i="16"/>
  <c r="BF99" i="16"/>
  <c r="T99" i="16"/>
  <c r="R99" i="16"/>
  <c r="P99" i="16"/>
  <c r="J99" i="16"/>
  <c r="BE99" i="16" s="1"/>
  <c r="BK98" i="16"/>
  <c r="BI98" i="16"/>
  <c r="BH98" i="16"/>
  <c r="BG98" i="16"/>
  <c r="BF98" i="16"/>
  <c r="BE98" i="16"/>
  <c r="T98" i="16"/>
  <c r="R98" i="16"/>
  <c r="P98" i="16"/>
  <c r="J98" i="16"/>
  <c r="BK94" i="16"/>
  <c r="BI94" i="16"/>
  <c r="BH94" i="16"/>
  <c r="BG94" i="16"/>
  <c r="BF94" i="16"/>
  <c r="T94" i="16"/>
  <c r="R94" i="16"/>
  <c r="P94" i="16"/>
  <c r="J94" i="16"/>
  <c r="BE94" i="16" s="1"/>
  <c r="BK93" i="16"/>
  <c r="BI93" i="16"/>
  <c r="BH93" i="16"/>
  <c r="BG93" i="16"/>
  <c r="BF93" i="16"/>
  <c r="BE93" i="16"/>
  <c r="T93" i="16"/>
  <c r="R93" i="16"/>
  <c r="P93" i="16"/>
  <c r="J93" i="16"/>
  <c r="BK89" i="16"/>
  <c r="BI89" i="16"/>
  <c r="BH89" i="16"/>
  <c r="BG89" i="16"/>
  <c r="BF89" i="16"/>
  <c r="BE89" i="16"/>
  <c r="T89" i="16"/>
  <c r="R89" i="16"/>
  <c r="P89" i="16"/>
  <c r="J89" i="16"/>
  <c r="BK88" i="16"/>
  <c r="BI88" i="16"/>
  <c r="BH88" i="16"/>
  <c r="BG88" i="16"/>
  <c r="BF88" i="16"/>
  <c r="T88" i="16"/>
  <c r="R88" i="16"/>
  <c r="P88" i="16"/>
  <c r="J88" i="16"/>
  <c r="BE88" i="16" s="1"/>
  <c r="J82" i="16"/>
  <c r="F82" i="16"/>
  <c r="F80" i="16"/>
  <c r="E78" i="16"/>
  <c r="E74" i="16"/>
  <c r="J59" i="16"/>
  <c r="J58" i="16"/>
  <c r="F58" i="16"/>
  <c r="F56" i="16"/>
  <c r="E54" i="16"/>
  <c r="J39" i="16"/>
  <c r="J38" i="16"/>
  <c r="J37" i="16"/>
  <c r="J26" i="16"/>
  <c r="E26" i="16"/>
  <c r="J83" i="16" s="1"/>
  <c r="J25" i="16"/>
  <c r="J20" i="16"/>
  <c r="E20" i="16"/>
  <c r="F83" i="16" s="1"/>
  <c r="J19" i="16"/>
  <c r="J14" i="16"/>
  <c r="J56" i="16" s="1"/>
  <c r="E7" i="16"/>
  <c r="E50" i="16" s="1"/>
  <c r="BK174" i="15"/>
  <c r="BI174" i="15"/>
  <c r="BH174" i="15"/>
  <c r="BG174" i="15"/>
  <c r="BF174" i="15"/>
  <c r="T174" i="15"/>
  <c r="R174" i="15"/>
  <c r="P174" i="15"/>
  <c r="J174" i="15"/>
  <c r="BE174" i="15" s="1"/>
  <c r="BK170" i="15"/>
  <c r="BI170" i="15"/>
  <c r="BH170" i="15"/>
  <c r="BG170" i="15"/>
  <c r="BF170" i="15"/>
  <c r="BE170" i="15"/>
  <c r="T170" i="15"/>
  <c r="R170" i="15"/>
  <c r="P170" i="15"/>
  <c r="J170" i="15"/>
  <c r="BK166" i="15"/>
  <c r="BI166" i="15"/>
  <c r="BH166" i="15"/>
  <c r="BG166" i="15"/>
  <c r="BF166" i="15"/>
  <c r="T166" i="15"/>
  <c r="R166" i="15"/>
  <c r="P166" i="15"/>
  <c r="J166" i="15"/>
  <c r="BE166" i="15" s="1"/>
  <c r="BK162" i="15"/>
  <c r="BI162" i="15"/>
  <c r="BH162" i="15"/>
  <c r="BG162" i="15"/>
  <c r="BF162" i="15"/>
  <c r="BE162" i="15"/>
  <c r="T162" i="15"/>
  <c r="R162" i="15"/>
  <c r="P162" i="15"/>
  <c r="J162" i="15"/>
  <c r="BK158" i="15"/>
  <c r="BI158" i="15"/>
  <c r="BH158" i="15"/>
  <c r="BG158" i="15"/>
  <c r="BF158" i="15"/>
  <c r="F36" i="15" s="1"/>
  <c r="BE158" i="15"/>
  <c r="T158" i="15"/>
  <c r="R158" i="15"/>
  <c r="P158" i="15"/>
  <c r="J158" i="15"/>
  <c r="BK154" i="15"/>
  <c r="BI154" i="15"/>
  <c r="BH154" i="15"/>
  <c r="BG154" i="15"/>
  <c r="BF154" i="15"/>
  <c r="T154" i="15"/>
  <c r="R154" i="15"/>
  <c r="P154" i="15"/>
  <c r="J154" i="15"/>
  <c r="BE154" i="15" s="1"/>
  <c r="BK150" i="15"/>
  <c r="BI150" i="15"/>
  <c r="BH150" i="15"/>
  <c r="BG150" i="15"/>
  <c r="BF150" i="15"/>
  <c r="T150" i="15"/>
  <c r="R150" i="15"/>
  <c r="P150" i="15"/>
  <c r="J150" i="15"/>
  <c r="BE150" i="15" s="1"/>
  <c r="BK145" i="15"/>
  <c r="BI145" i="15"/>
  <c r="BH145" i="15"/>
  <c r="BG145" i="15"/>
  <c r="BF145" i="15"/>
  <c r="T145" i="15"/>
  <c r="R145" i="15"/>
  <c r="P145" i="15"/>
  <c r="J145" i="15"/>
  <c r="BE145" i="15" s="1"/>
  <c r="BK141" i="15"/>
  <c r="BI141" i="15"/>
  <c r="BH141" i="15"/>
  <c r="BG141" i="15"/>
  <c r="BF141" i="15"/>
  <c r="T141" i="15"/>
  <c r="R141" i="15"/>
  <c r="P141" i="15"/>
  <c r="J141" i="15"/>
  <c r="BE141" i="15" s="1"/>
  <c r="BK140" i="15"/>
  <c r="BI140" i="15"/>
  <c r="BH140" i="15"/>
  <c r="BG140" i="15"/>
  <c r="BF140" i="15"/>
  <c r="BE140" i="15"/>
  <c r="T140" i="15"/>
  <c r="R140" i="15"/>
  <c r="P140" i="15"/>
  <c r="J140" i="15"/>
  <c r="BK136" i="15"/>
  <c r="BI136" i="15"/>
  <c r="BH136" i="15"/>
  <c r="BG136" i="15"/>
  <c r="BF136" i="15"/>
  <c r="BE136" i="15"/>
  <c r="T136" i="15"/>
  <c r="R136" i="15"/>
  <c r="P136" i="15"/>
  <c r="J136" i="15"/>
  <c r="BK135" i="15"/>
  <c r="BI135" i="15"/>
  <c r="BH135" i="15"/>
  <c r="BG135" i="15"/>
  <c r="BF135" i="15"/>
  <c r="T135" i="15"/>
  <c r="R135" i="15"/>
  <c r="P135" i="15"/>
  <c r="J135" i="15"/>
  <c r="BE135" i="15" s="1"/>
  <c r="BK131" i="15"/>
  <c r="BI131" i="15"/>
  <c r="BH131" i="15"/>
  <c r="BG131" i="15"/>
  <c r="BF131" i="15"/>
  <c r="T131" i="15"/>
  <c r="R131" i="15"/>
  <c r="P131" i="15"/>
  <c r="J131" i="15"/>
  <c r="BE131" i="15" s="1"/>
  <c r="BK130" i="15"/>
  <c r="BI130" i="15"/>
  <c r="BH130" i="15"/>
  <c r="BG130" i="15"/>
  <c r="BF130" i="15"/>
  <c r="BE130" i="15"/>
  <c r="T130" i="15"/>
  <c r="R130" i="15"/>
  <c r="P130" i="15"/>
  <c r="J130" i="15"/>
  <c r="BK126" i="15"/>
  <c r="BK87" i="15" s="1"/>
  <c r="BI126" i="15"/>
  <c r="BH126" i="15"/>
  <c r="BG126" i="15"/>
  <c r="BF126" i="15"/>
  <c r="T126" i="15"/>
  <c r="R126" i="15"/>
  <c r="P126" i="15"/>
  <c r="J126" i="15"/>
  <c r="BE126" i="15" s="1"/>
  <c r="BK125" i="15"/>
  <c r="BI125" i="15"/>
  <c r="BH125" i="15"/>
  <c r="BG125" i="15"/>
  <c r="BF125" i="15"/>
  <c r="BE125" i="15"/>
  <c r="T125" i="15"/>
  <c r="R125" i="15"/>
  <c r="P125" i="15"/>
  <c r="J125" i="15"/>
  <c r="BK121" i="15"/>
  <c r="BI121" i="15"/>
  <c r="BH121" i="15"/>
  <c r="BG121" i="15"/>
  <c r="BF121" i="15"/>
  <c r="BE121" i="15"/>
  <c r="T121" i="15"/>
  <c r="R121" i="15"/>
  <c r="P121" i="15"/>
  <c r="J121" i="15"/>
  <c r="BK117" i="15"/>
  <c r="BI117" i="15"/>
  <c r="BH117" i="15"/>
  <c r="BG117" i="15"/>
  <c r="BF117" i="15"/>
  <c r="T117" i="15"/>
  <c r="T87" i="15" s="1"/>
  <c r="T86" i="15" s="1"/>
  <c r="R117" i="15"/>
  <c r="P117" i="15"/>
  <c r="J117" i="15"/>
  <c r="BE117" i="15" s="1"/>
  <c r="BK116" i="15"/>
  <c r="BI116" i="15"/>
  <c r="BH116" i="15"/>
  <c r="BG116" i="15"/>
  <c r="BF116" i="15"/>
  <c r="T116" i="15"/>
  <c r="R116" i="15"/>
  <c r="P116" i="15"/>
  <c r="J116" i="15"/>
  <c r="BE116" i="15" s="1"/>
  <c r="BK112" i="15"/>
  <c r="BI112" i="15"/>
  <c r="BH112" i="15"/>
  <c r="BG112" i="15"/>
  <c r="BF112" i="15"/>
  <c r="BE112" i="15"/>
  <c r="T112" i="15"/>
  <c r="R112" i="15"/>
  <c r="P112" i="15"/>
  <c r="J112" i="15"/>
  <c r="BK108" i="15"/>
  <c r="BI108" i="15"/>
  <c r="BH108" i="15"/>
  <c r="BG108" i="15"/>
  <c r="BF108" i="15"/>
  <c r="T108" i="15"/>
  <c r="R108" i="15"/>
  <c r="P108" i="15"/>
  <c r="J108" i="15"/>
  <c r="BE108" i="15" s="1"/>
  <c r="BK104" i="15"/>
  <c r="BI104" i="15"/>
  <c r="BH104" i="15"/>
  <c r="BG104" i="15"/>
  <c r="BF104" i="15"/>
  <c r="BE104" i="15"/>
  <c r="T104" i="15"/>
  <c r="R104" i="15"/>
  <c r="P104" i="15"/>
  <c r="J104" i="15"/>
  <c r="BK100" i="15"/>
  <c r="BI100" i="15"/>
  <c r="BH100" i="15"/>
  <c r="BG100" i="15"/>
  <c r="BF100" i="15"/>
  <c r="BE100" i="15"/>
  <c r="T100" i="15"/>
  <c r="R100" i="15"/>
  <c r="P100" i="15"/>
  <c r="J100" i="15"/>
  <c r="BK96" i="15"/>
  <c r="BI96" i="15"/>
  <c r="BH96" i="15"/>
  <c r="BG96" i="15"/>
  <c r="BF96" i="15"/>
  <c r="T96" i="15"/>
  <c r="R96" i="15"/>
  <c r="P96" i="15"/>
  <c r="J96" i="15"/>
  <c r="BE96" i="15" s="1"/>
  <c r="BK92" i="15"/>
  <c r="BI92" i="15"/>
  <c r="BH92" i="15"/>
  <c r="BG92" i="15"/>
  <c r="BF92" i="15"/>
  <c r="BE92" i="15"/>
  <c r="T92" i="15"/>
  <c r="R92" i="15"/>
  <c r="P92" i="15"/>
  <c r="J92" i="15"/>
  <c r="BK88" i="15"/>
  <c r="BI88" i="15"/>
  <c r="BH88" i="15"/>
  <c r="BG88" i="15"/>
  <c r="BF88" i="15"/>
  <c r="T88" i="15"/>
  <c r="R88" i="15"/>
  <c r="P88" i="15"/>
  <c r="J88" i="15"/>
  <c r="BE88" i="15" s="1"/>
  <c r="J82" i="15"/>
  <c r="F82" i="15"/>
  <c r="F80" i="15"/>
  <c r="E78" i="15"/>
  <c r="F59" i="15"/>
  <c r="J58" i="15"/>
  <c r="F58" i="15"/>
  <c r="J56" i="15"/>
  <c r="F56" i="15"/>
  <c r="E54" i="15"/>
  <c r="E50" i="15"/>
  <c r="J39" i="15"/>
  <c r="J38" i="15"/>
  <c r="J37" i="15"/>
  <c r="J26" i="15"/>
  <c r="E26" i="15"/>
  <c r="J59" i="15" s="1"/>
  <c r="J25" i="15"/>
  <c r="J20" i="15"/>
  <c r="E20" i="15"/>
  <c r="F83" i="15" s="1"/>
  <c r="J19" i="15"/>
  <c r="J14" i="15"/>
  <c r="J80" i="15" s="1"/>
  <c r="E7" i="15"/>
  <c r="E74" i="15" s="1"/>
  <c r="BK170" i="14"/>
  <c r="BI170" i="14"/>
  <c r="BH170" i="14"/>
  <c r="BG170" i="14"/>
  <c r="BF170" i="14"/>
  <c r="T170" i="14"/>
  <c r="R170" i="14"/>
  <c r="P170" i="14"/>
  <c r="J170" i="14"/>
  <c r="BE170" i="14" s="1"/>
  <c r="BK166" i="14"/>
  <c r="BI166" i="14"/>
  <c r="BH166" i="14"/>
  <c r="BG166" i="14"/>
  <c r="BF166" i="14"/>
  <c r="BE166" i="14"/>
  <c r="T166" i="14"/>
  <c r="R166" i="14"/>
  <c r="P166" i="14"/>
  <c r="J166" i="14"/>
  <c r="BK162" i="14"/>
  <c r="BI162" i="14"/>
  <c r="BH162" i="14"/>
  <c r="BG162" i="14"/>
  <c r="BF162" i="14"/>
  <c r="BE162" i="14"/>
  <c r="T162" i="14"/>
  <c r="R162" i="14"/>
  <c r="P162" i="14"/>
  <c r="J162" i="14"/>
  <c r="BK158" i="14"/>
  <c r="BI158" i="14"/>
  <c r="BH158" i="14"/>
  <c r="BG158" i="14"/>
  <c r="BF158" i="14"/>
  <c r="T158" i="14"/>
  <c r="R158" i="14"/>
  <c r="P158" i="14"/>
  <c r="J158" i="14"/>
  <c r="BE158" i="14" s="1"/>
  <c r="BK154" i="14"/>
  <c r="BI154" i="14"/>
  <c r="BH154" i="14"/>
  <c r="BG154" i="14"/>
  <c r="BF154" i="14"/>
  <c r="BE154" i="14"/>
  <c r="T154" i="14"/>
  <c r="R154" i="14"/>
  <c r="P154" i="14"/>
  <c r="J154" i="14"/>
  <c r="BK150" i="14"/>
  <c r="BI150" i="14"/>
  <c r="BH150" i="14"/>
  <c r="BG150" i="14"/>
  <c r="BF150" i="14"/>
  <c r="T150" i="14"/>
  <c r="R150" i="14"/>
  <c r="P150" i="14"/>
  <c r="J150" i="14"/>
  <c r="BE150" i="14" s="1"/>
  <c r="BK146" i="14"/>
  <c r="BI146" i="14"/>
  <c r="BH146" i="14"/>
  <c r="BG146" i="14"/>
  <c r="BF146" i="14"/>
  <c r="T146" i="14"/>
  <c r="R146" i="14"/>
  <c r="P146" i="14"/>
  <c r="J146" i="14"/>
  <c r="BE146" i="14" s="1"/>
  <c r="BK142" i="14"/>
  <c r="BI142" i="14"/>
  <c r="BH142" i="14"/>
  <c r="BG142" i="14"/>
  <c r="BF142" i="14"/>
  <c r="BE142" i="14"/>
  <c r="T142" i="14"/>
  <c r="R142" i="14"/>
  <c r="P142" i="14"/>
  <c r="J142" i="14"/>
  <c r="BK138" i="14"/>
  <c r="BI138" i="14"/>
  <c r="BH138" i="14"/>
  <c r="BG138" i="14"/>
  <c r="BF138" i="14"/>
  <c r="BE138" i="14"/>
  <c r="T138" i="14"/>
  <c r="R138" i="14"/>
  <c r="P138" i="14"/>
  <c r="J138" i="14"/>
  <c r="BK137" i="14"/>
  <c r="BI137" i="14"/>
  <c r="BH137" i="14"/>
  <c r="BG137" i="14"/>
  <c r="BF137" i="14"/>
  <c r="T137" i="14"/>
  <c r="R137" i="14"/>
  <c r="P137" i="14"/>
  <c r="J137" i="14"/>
  <c r="BE137" i="14" s="1"/>
  <c r="BK133" i="14"/>
  <c r="BI133" i="14"/>
  <c r="BH133" i="14"/>
  <c r="BG133" i="14"/>
  <c r="BF133" i="14"/>
  <c r="T133" i="14"/>
  <c r="R133" i="14"/>
  <c r="P133" i="14"/>
  <c r="J133" i="14"/>
  <c r="BE133" i="14" s="1"/>
  <c r="BK129" i="14"/>
  <c r="BI129" i="14"/>
  <c r="BH129" i="14"/>
  <c r="BG129" i="14"/>
  <c r="BF129" i="14"/>
  <c r="BE129" i="14"/>
  <c r="T129" i="14"/>
  <c r="R129" i="14"/>
  <c r="P129" i="14"/>
  <c r="J129" i="14"/>
  <c r="BK125" i="14"/>
  <c r="BI125" i="14"/>
  <c r="BH125" i="14"/>
  <c r="BG125" i="14"/>
  <c r="BF125" i="14"/>
  <c r="T125" i="14"/>
  <c r="R125" i="14"/>
  <c r="P125" i="14"/>
  <c r="J125" i="14"/>
  <c r="BE125" i="14" s="1"/>
  <c r="BK124" i="14"/>
  <c r="BI124" i="14"/>
  <c r="BH124" i="14"/>
  <c r="F38" i="14" s="1"/>
  <c r="BG124" i="14"/>
  <c r="BF124" i="14"/>
  <c r="BE124" i="14"/>
  <c r="T124" i="14"/>
  <c r="R124" i="14"/>
  <c r="P124" i="14"/>
  <c r="J124" i="14"/>
  <c r="BK120" i="14"/>
  <c r="BI120" i="14"/>
  <c r="BH120" i="14"/>
  <c r="BG120" i="14"/>
  <c r="BF120" i="14"/>
  <c r="BE120" i="14"/>
  <c r="T120" i="14"/>
  <c r="R120" i="14"/>
  <c r="P120" i="14"/>
  <c r="J120" i="14"/>
  <c r="BK119" i="14"/>
  <c r="BI119" i="14"/>
  <c r="BH119" i="14"/>
  <c r="BG119" i="14"/>
  <c r="BF119" i="14"/>
  <c r="T119" i="14"/>
  <c r="R119" i="14"/>
  <c r="P119" i="14"/>
  <c r="J119" i="14"/>
  <c r="BE119" i="14" s="1"/>
  <c r="BK115" i="14"/>
  <c r="BI115" i="14"/>
  <c r="BH115" i="14"/>
  <c r="BG115" i="14"/>
  <c r="BF115" i="14"/>
  <c r="T115" i="14"/>
  <c r="R115" i="14"/>
  <c r="P115" i="14"/>
  <c r="J115" i="14"/>
  <c r="BE115" i="14" s="1"/>
  <c r="BK114" i="14"/>
  <c r="BI114" i="14"/>
  <c r="BH114" i="14"/>
  <c r="BG114" i="14"/>
  <c r="BF114" i="14"/>
  <c r="T114" i="14"/>
  <c r="R114" i="14"/>
  <c r="P114" i="14"/>
  <c r="J114" i="14"/>
  <c r="BE114" i="14" s="1"/>
  <c r="BK110" i="14"/>
  <c r="BI110" i="14"/>
  <c r="BH110" i="14"/>
  <c r="BG110" i="14"/>
  <c r="BF110" i="14"/>
  <c r="T110" i="14"/>
  <c r="R110" i="14"/>
  <c r="P110" i="14"/>
  <c r="J110" i="14"/>
  <c r="BE110" i="14" s="1"/>
  <c r="BK109" i="14"/>
  <c r="BI109" i="14"/>
  <c r="BH109" i="14"/>
  <c r="BG109" i="14"/>
  <c r="BF109" i="14"/>
  <c r="BE109" i="14"/>
  <c r="T109" i="14"/>
  <c r="R109" i="14"/>
  <c r="P109" i="14"/>
  <c r="J109" i="14"/>
  <c r="BK105" i="14"/>
  <c r="BI105" i="14"/>
  <c r="BH105" i="14"/>
  <c r="BG105" i="14"/>
  <c r="BF105" i="14"/>
  <c r="BE105" i="14"/>
  <c r="T105" i="14"/>
  <c r="R105" i="14"/>
  <c r="P105" i="14"/>
  <c r="J105" i="14"/>
  <c r="BK104" i="14"/>
  <c r="BI104" i="14"/>
  <c r="BH104" i="14"/>
  <c r="BG104" i="14"/>
  <c r="BF104" i="14"/>
  <c r="T104" i="14"/>
  <c r="R104" i="14"/>
  <c r="P104" i="14"/>
  <c r="J104" i="14"/>
  <c r="BE104" i="14" s="1"/>
  <c r="BK100" i="14"/>
  <c r="BI100" i="14"/>
  <c r="BH100" i="14"/>
  <c r="BG100" i="14"/>
  <c r="BF100" i="14"/>
  <c r="T100" i="14"/>
  <c r="R100" i="14"/>
  <c r="P100" i="14"/>
  <c r="J100" i="14"/>
  <c r="BE100" i="14" s="1"/>
  <c r="BK99" i="14"/>
  <c r="BI99" i="14"/>
  <c r="BH99" i="14"/>
  <c r="BG99" i="14"/>
  <c r="BF99" i="14"/>
  <c r="T99" i="14"/>
  <c r="R99" i="14"/>
  <c r="P99" i="14"/>
  <c r="J99" i="14"/>
  <c r="BE99" i="14" s="1"/>
  <c r="BK95" i="14"/>
  <c r="BI95" i="14"/>
  <c r="BH95" i="14"/>
  <c r="BG95" i="14"/>
  <c r="BF95" i="14"/>
  <c r="T95" i="14"/>
  <c r="R95" i="14"/>
  <c r="P95" i="14"/>
  <c r="J95" i="14"/>
  <c r="BE95" i="14" s="1"/>
  <c r="BK94" i="14"/>
  <c r="BI94" i="14"/>
  <c r="BH94" i="14"/>
  <c r="BG94" i="14"/>
  <c r="BF94" i="14"/>
  <c r="BE94" i="14"/>
  <c r="T94" i="14"/>
  <c r="R94" i="14"/>
  <c r="P94" i="14"/>
  <c r="J94" i="14"/>
  <c r="BK89" i="14"/>
  <c r="BI89" i="14"/>
  <c r="BH89" i="14"/>
  <c r="BG89" i="14"/>
  <c r="BF89" i="14"/>
  <c r="BE89" i="14"/>
  <c r="T89" i="14"/>
  <c r="R89" i="14"/>
  <c r="P89" i="14"/>
  <c r="J89" i="14"/>
  <c r="BK88" i="14"/>
  <c r="BI88" i="14"/>
  <c r="BH88" i="14"/>
  <c r="BG88" i="14"/>
  <c r="BF88" i="14"/>
  <c r="T88" i="14"/>
  <c r="R88" i="14"/>
  <c r="P88" i="14"/>
  <c r="J88" i="14"/>
  <c r="BE88" i="14" s="1"/>
  <c r="J82" i="14"/>
  <c r="F82" i="14"/>
  <c r="F80" i="14"/>
  <c r="E78" i="14"/>
  <c r="E74" i="14"/>
  <c r="J59" i="14"/>
  <c r="J58" i="14"/>
  <c r="F58" i="14"/>
  <c r="F56" i="14"/>
  <c r="E54" i="14"/>
  <c r="J39" i="14"/>
  <c r="J38" i="14"/>
  <c r="J37" i="14"/>
  <c r="J26" i="14"/>
  <c r="E26" i="14"/>
  <c r="J83" i="14" s="1"/>
  <c r="J25" i="14"/>
  <c r="J20" i="14"/>
  <c r="E20" i="14"/>
  <c r="F83" i="14" s="1"/>
  <c r="J19" i="14"/>
  <c r="J14" i="14"/>
  <c r="J56" i="14" s="1"/>
  <c r="E7" i="14"/>
  <c r="E50" i="14" s="1"/>
  <c r="BK180" i="13"/>
  <c r="BI180" i="13"/>
  <c r="BH180" i="13"/>
  <c r="BG180" i="13"/>
  <c r="BF180" i="13"/>
  <c r="T180" i="13"/>
  <c r="R180" i="13"/>
  <c r="P180" i="13"/>
  <c r="J180" i="13"/>
  <c r="BE180" i="13" s="1"/>
  <c r="BK176" i="13"/>
  <c r="BI176" i="13"/>
  <c r="BH176" i="13"/>
  <c r="BG176" i="13"/>
  <c r="BF176" i="13"/>
  <c r="T176" i="13"/>
  <c r="R176" i="13"/>
  <c r="P176" i="13"/>
  <c r="J176" i="13"/>
  <c r="BE176" i="13" s="1"/>
  <c r="BK172" i="13"/>
  <c r="BI172" i="13"/>
  <c r="BH172" i="13"/>
  <c r="BG172" i="13"/>
  <c r="BF172" i="13"/>
  <c r="T172" i="13"/>
  <c r="R172" i="13"/>
  <c r="P172" i="13"/>
  <c r="J172" i="13"/>
  <c r="BE172" i="13" s="1"/>
  <c r="BK168" i="13"/>
  <c r="BI168" i="13"/>
  <c r="BH168" i="13"/>
  <c r="BG168" i="13"/>
  <c r="BF168" i="13"/>
  <c r="BE168" i="13"/>
  <c r="T168" i="13"/>
  <c r="R168" i="13"/>
  <c r="P168" i="13"/>
  <c r="J168" i="13"/>
  <c r="BK164" i="13"/>
  <c r="BI164" i="13"/>
  <c r="BH164" i="13"/>
  <c r="BG164" i="13"/>
  <c r="BF164" i="13"/>
  <c r="BE164" i="13"/>
  <c r="T164" i="13"/>
  <c r="R164" i="13"/>
  <c r="P164" i="13"/>
  <c r="J164" i="13"/>
  <c r="BK160" i="13"/>
  <c r="BI160" i="13"/>
  <c r="BH160" i="13"/>
  <c r="BG160" i="13"/>
  <c r="BF160" i="13"/>
  <c r="T160" i="13"/>
  <c r="R160" i="13"/>
  <c r="P160" i="13"/>
  <c r="J160" i="13"/>
  <c r="BE160" i="13" s="1"/>
  <c r="BK156" i="13"/>
  <c r="BI156" i="13"/>
  <c r="BH156" i="13"/>
  <c r="BG156" i="13"/>
  <c r="BF156" i="13"/>
  <c r="BE156" i="13"/>
  <c r="T156" i="13"/>
  <c r="R156" i="13"/>
  <c r="P156" i="13"/>
  <c r="J156" i="13"/>
  <c r="BK152" i="13"/>
  <c r="BI152" i="13"/>
  <c r="BH152" i="13"/>
  <c r="BG152" i="13"/>
  <c r="BF152" i="13"/>
  <c r="T152" i="13"/>
  <c r="R152" i="13"/>
  <c r="P152" i="13"/>
  <c r="J152" i="13"/>
  <c r="BE152" i="13" s="1"/>
  <c r="BK151" i="13"/>
  <c r="BI151" i="13"/>
  <c r="BH151" i="13"/>
  <c r="BG151" i="13"/>
  <c r="BF151" i="13"/>
  <c r="T151" i="13"/>
  <c r="R151" i="13"/>
  <c r="P151" i="13"/>
  <c r="J151" i="13"/>
  <c r="BE151" i="13" s="1"/>
  <c r="BK147" i="13"/>
  <c r="BI147" i="13"/>
  <c r="BH147" i="13"/>
  <c r="BG147" i="13"/>
  <c r="BF147" i="13"/>
  <c r="BE147" i="13"/>
  <c r="T147" i="13"/>
  <c r="R147" i="13"/>
  <c r="P147" i="13"/>
  <c r="J147" i="13"/>
  <c r="BK143" i="13"/>
  <c r="BI143" i="13"/>
  <c r="BH143" i="13"/>
  <c r="BG143" i="13"/>
  <c r="BF143" i="13"/>
  <c r="BE143" i="13"/>
  <c r="T143" i="13"/>
  <c r="R143" i="13"/>
  <c r="P143" i="13"/>
  <c r="J143" i="13"/>
  <c r="BK142" i="13"/>
  <c r="BI142" i="13"/>
  <c r="BH142" i="13"/>
  <c r="BG142" i="13"/>
  <c r="BF142" i="13"/>
  <c r="T142" i="13"/>
  <c r="R142" i="13"/>
  <c r="P142" i="13"/>
  <c r="J142" i="13"/>
  <c r="BE142" i="13" s="1"/>
  <c r="BK138" i="13"/>
  <c r="BI138" i="13"/>
  <c r="BH138" i="13"/>
  <c r="BG138" i="13"/>
  <c r="BF138" i="13"/>
  <c r="T138" i="13"/>
  <c r="R138" i="13"/>
  <c r="P138" i="13"/>
  <c r="J138" i="13"/>
  <c r="BE138" i="13" s="1"/>
  <c r="BK137" i="13"/>
  <c r="BI137" i="13"/>
  <c r="BH137" i="13"/>
  <c r="BG137" i="13"/>
  <c r="BF137" i="13"/>
  <c r="T137" i="13"/>
  <c r="R137" i="13"/>
  <c r="P137" i="13"/>
  <c r="J137" i="13"/>
  <c r="BE137" i="13" s="1"/>
  <c r="BK133" i="13"/>
  <c r="BI133" i="13"/>
  <c r="BH133" i="13"/>
  <c r="BG133" i="13"/>
  <c r="BF133" i="13"/>
  <c r="T133" i="13"/>
  <c r="R133" i="13"/>
  <c r="P133" i="13"/>
  <c r="J133" i="13"/>
  <c r="BE133" i="13" s="1"/>
  <c r="BK132" i="13"/>
  <c r="BI132" i="13"/>
  <c r="BH132" i="13"/>
  <c r="BG132" i="13"/>
  <c r="BF132" i="13"/>
  <c r="BE132" i="13"/>
  <c r="T132" i="13"/>
  <c r="R132" i="13"/>
  <c r="P132" i="13"/>
  <c r="J132" i="13"/>
  <c r="BK131" i="13"/>
  <c r="BI131" i="13"/>
  <c r="BH131" i="13"/>
  <c r="BG131" i="13"/>
  <c r="BF131" i="13"/>
  <c r="BE131" i="13"/>
  <c r="T131" i="13"/>
  <c r="R131" i="13"/>
  <c r="P131" i="13"/>
  <c r="J131" i="13"/>
  <c r="BK130" i="13"/>
  <c r="BI130" i="13"/>
  <c r="BH130" i="13"/>
  <c r="BG130" i="13"/>
  <c r="BF130" i="13"/>
  <c r="T130" i="13"/>
  <c r="R130" i="13"/>
  <c r="P130" i="13"/>
  <c r="J130" i="13"/>
  <c r="BE130" i="13" s="1"/>
  <c r="BK126" i="13"/>
  <c r="BI126" i="13"/>
  <c r="BH126" i="13"/>
  <c r="BG126" i="13"/>
  <c r="BF126" i="13"/>
  <c r="T126" i="13"/>
  <c r="R126" i="13"/>
  <c r="P126" i="13"/>
  <c r="J126" i="13"/>
  <c r="BE126" i="13" s="1"/>
  <c r="BK125" i="13"/>
  <c r="BI125" i="13"/>
  <c r="BH125" i="13"/>
  <c r="BG125" i="13"/>
  <c r="BF125" i="13"/>
  <c r="T125" i="13"/>
  <c r="R125" i="13"/>
  <c r="P125" i="13"/>
  <c r="J125" i="13"/>
  <c r="BE125" i="13" s="1"/>
  <c r="BK121" i="13"/>
  <c r="BI121" i="13"/>
  <c r="BH121" i="13"/>
  <c r="BG121" i="13"/>
  <c r="BF121" i="13"/>
  <c r="T121" i="13"/>
  <c r="R121" i="13"/>
  <c r="P121" i="13"/>
  <c r="J121" i="13"/>
  <c r="BE121" i="13" s="1"/>
  <c r="BK120" i="13"/>
  <c r="BI120" i="13"/>
  <c r="BH120" i="13"/>
  <c r="BG120" i="13"/>
  <c r="BF120" i="13"/>
  <c r="BE120" i="13"/>
  <c r="T120" i="13"/>
  <c r="R120" i="13"/>
  <c r="P120" i="13"/>
  <c r="J120" i="13"/>
  <c r="BK116" i="13"/>
  <c r="BI116" i="13"/>
  <c r="BH116" i="13"/>
  <c r="BG116" i="13"/>
  <c r="BF116" i="13"/>
  <c r="BE116" i="13"/>
  <c r="T116" i="13"/>
  <c r="R116" i="13"/>
  <c r="P116" i="13"/>
  <c r="J116" i="13"/>
  <c r="BK115" i="13"/>
  <c r="BI115" i="13"/>
  <c r="BH115" i="13"/>
  <c r="BG115" i="13"/>
  <c r="BF115" i="13"/>
  <c r="T115" i="13"/>
  <c r="R115" i="13"/>
  <c r="P115" i="13"/>
  <c r="J115" i="13"/>
  <c r="BE115" i="13" s="1"/>
  <c r="BK111" i="13"/>
  <c r="BI111" i="13"/>
  <c r="BH111" i="13"/>
  <c r="BG111" i="13"/>
  <c r="BF111" i="13"/>
  <c r="T111" i="13"/>
  <c r="R111" i="13"/>
  <c r="P111" i="13"/>
  <c r="J111" i="13"/>
  <c r="BE111" i="13" s="1"/>
  <c r="BK110" i="13"/>
  <c r="BI110" i="13"/>
  <c r="BH110" i="13"/>
  <c r="BG110" i="13"/>
  <c r="BF110" i="13"/>
  <c r="T110" i="13"/>
  <c r="R110" i="13"/>
  <c r="P110" i="13"/>
  <c r="J110" i="13"/>
  <c r="BE110" i="13" s="1"/>
  <c r="BK106" i="13"/>
  <c r="BI106" i="13"/>
  <c r="BH106" i="13"/>
  <c r="BG106" i="13"/>
  <c r="BF106" i="13"/>
  <c r="T106" i="13"/>
  <c r="R106" i="13"/>
  <c r="P106" i="13"/>
  <c r="J106" i="13"/>
  <c r="BE106" i="13" s="1"/>
  <c r="BK105" i="13"/>
  <c r="BI105" i="13"/>
  <c r="BH105" i="13"/>
  <c r="BG105" i="13"/>
  <c r="BF105" i="13"/>
  <c r="BE105" i="13"/>
  <c r="T105" i="13"/>
  <c r="R105" i="13"/>
  <c r="P105" i="13"/>
  <c r="J105" i="13"/>
  <c r="BK101" i="13"/>
  <c r="BI101" i="13"/>
  <c r="BH101" i="13"/>
  <c r="BG101" i="13"/>
  <c r="BF101" i="13"/>
  <c r="BE101" i="13"/>
  <c r="T101" i="13"/>
  <c r="R101" i="13"/>
  <c r="P101" i="13"/>
  <c r="J101" i="13"/>
  <c r="BK100" i="13"/>
  <c r="BI100" i="13"/>
  <c r="BH100" i="13"/>
  <c r="BG100" i="13"/>
  <c r="BF100" i="13"/>
  <c r="T100" i="13"/>
  <c r="R100" i="13"/>
  <c r="P100" i="13"/>
  <c r="J100" i="13"/>
  <c r="BE100" i="13" s="1"/>
  <c r="BK99" i="13"/>
  <c r="BI99" i="13"/>
  <c r="BH99" i="13"/>
  <c r="BG99" i="13"/>
  <c r="BF99" i="13"/>
  <c r="BE99" i="13"/>
  <c r="T99" i="13"/>
  <c r="R99" i="13"/>
  <c r="P99" i="13"/>
  <c r="J99" i="13"/>
  <c r="BK98" i="13"/>
  <c r="BI98" i="13"/>
  <c r="BH98" i="13"/>
  <c r="BG98" i="13"/>
  <c r="BF98" i="13"/>
  <c r="T98" i="13"/>
  <c r="R98" i="13"/>
  <c r="P98" i="13"/>
  <c r="J98" i="13"/>
  <c r="BE98" i="13" s="1"/>
  <c r="BK94" i="13"/>
  <c r="BI94" i="13"/>
  <c r="BH94" i="13"/>
  <c r="BG94" i="13"/>
  <c r="BF94" i="13"/>
  <c r="T94" i="13"/>
  <c r="R94" i="13"/>
  <c r="P94" i="13"/>
  <c r="J94" i="13"/>
  <c r="BE94" i="13" s="1"/>
  <c r="BK93" i="13"/>
  <c r="BI93" i="13"/>
  <c r="BH93" i="13"/>
  <c r="F38" i="13" s="1"/>
  <c r="BG93" i="13"/>
  <c r="BF93" i="13"/>
  <c r="BE93" i="13"/>
  <c r="T93" i="13"/>
  <c r="R93" i="13"/>
  <c r="P93" i="13"/>
  <c r="J93" i="13"/>
  <c r="BK89" i="13"/>
  <c r="BI89" i="13"/>
  <c r="BH89" i="13"/>
  <c r="BG89" i="13"/>
  <c r="BF89" i="13"/>
  <c r="BE89" i="13"/>
  <c r="T89" i="13"/>
  <c r="R89" i="13"/>
  <c r="P89" i="13"/>
  <c r="J89" i="13"/>
  <c r="BK88" i="13"/>
  <c r="BI88" i="13"/>
  <c r="BH88" i="13"/>
  <c r="BG88" i="13"/>
  <c r="BF88" i="13"/>
  <c r="T88" i="13"/>
  <c r="T87" i="13" s="1"/>
  <c r="T86" i="13" s="1"/>
  <c r="R88" i="13"/>
  <c r="P88" i="13"/>
  <c r="J88" i="13"/>
  <c r="BE88" i="13" s="1"/>
  <c r="J82" i="13"/>
  <c r="F82" i="13"/>
  <c r="F80" i="13"/>
  <c r="E78" i="13"/>
  <c r="J58" i="13"/>
  <c r="F58" i="13"/>
  <c r="F56" i="13"/>
  <c r="E54" i="13"/>
  <c r="J39" i="13"/>
  <c r="J38" i="13"/>
  <c r="J37" i="13"/>
  <c r="J36" i="13"/>
  <c r="J26" i="13"/>
  <c r="E26" i="13"/>
  <c r="J83" i="13" s="1"/>
  <c r="J25" i="13"/>
  <c r="J20" i="13"/>
  <c r="E20" i="13"/>
  <c r="F59" i="13" s="1"/>
  <c r="J19" i="13"/>
  <c r="J14" i="13"/>
  <c r="J56" i="13" s="1"/>
  <c r="E7" i="13"/>
  <c r="E50" i="13" s="1"/>
  <c r="BK261" i="12"/>
  <c r="BI261" i="12"/>
  <c r="BH261" i="12"/>
  <c r="BG261" i="12"/>
  <c r="BF261" i="12"/>
  <c r="BE261" i="12"/>
  <c r="T261" i="12"/>
  <c r="R261" i="12"/>
  <c r="P261" i="12"/>
  <c r="J261" i="12"/>
  <c r="BK257" i="12"/>
  <c r="BI257" i="12"/>
  <c r="BH257" i="12"/>
  <c r="BG257" i="12"/>
  <c r="BF257" i="12"/>
  <c r="BE257" i="12"/>
  <c r="T257" i="12"/>
  <c r="R257" i="12"/>
  <c r="P257" i="12"/>
  <c r="J257" i="12"/>
  <c r="BK253" i="12"/>
  <c r="BI253" i="12"/>
  <c r="BH253" i="12"/>
  <c r="BG253" i="12"/>
  <c r="BF253" i="12"/>
  <c r="T253" i="12"/>
  <c r="R253" i="12"/>
  <c r="P253" i="12"/>
  <c r="J253" i="12"/>
  <c r="BE253" i="12" s="1"/>
  <c r="BK249" i="12"/>
  <c r="BI249" i="12"/>
  <c r="BH249" i="12"/>
  <c r="BG249" i="12"/>
  <c r="BF249" i="12"/>
  <c r="BE249" i="12"/>
  <c r="T249" i="12"/>
  <c r="R249" i="12"/>
  <c r="P249" i="12"/>
  <c r="J249" i="12"/>
  <c r="BK245" i="12"/>
  <c r="BI245" i="12"/>
  <c r="BH245" i="12"/>
  <c r="BG245" i="12"/>
  <c r="BF245" i="12"/>
  <c r="BE245" i="12"/>
  <c r="T245" i="12"/>
  <c r="R245" i="12"/>
  <c r="P245" i="12"/>
  <c r="J245" i="12"/>
  <c r="BK241" i="12"/>
  <c r="BI241" i="12"/>
  <c r="BH241" i="12"/>
  <c r="BG241" i="12"/>
  <c r="BF241" i="12"/>
  <c r="T241" i="12"/>
  <c r="R241" i="12"/>
  <c r="P241" i="12"/>
  <c r="J241" i="12"/>
  <c r="BE241" i="12" s="1"/>
  <c r="BK237" i="12"/>
  <c r="BI237" i="12"/>
  <c r="BH237" i="12"/>
  <c r="BG237" i="12"/>
  <c r="BF237" i="12"/>
  <c r="BE237" i="12"/>
  <c r="T237" i="12"/>
  <c r="R237" i="12"/>
  <c r="P237" i="12"/>
  <c r="J237" i="12"/>
  <c r="BK233" i="12"/>
  <c r="BI233" i="12"/>
  <c r="BH233" i="12"/>
  <c r="BG233" i="12"/>
  <c r="BF233" i="12"/>
  <c r="T233" i="12"/>
  <c r="R233" i="12"/>
  <c r="P233" i="12"/>
  <c r="J233" i="12"/>
  <c r="BE233" i="12" s="1"/>
  <c r="BK229" i="12"/>
  <c r="BI229" i="12"/>
  <c r="BH229" i="12"/>
  <c r="BG229" i="12"/>
  <c r="BF229" i="12"/>
  <c r="T229" i="12"/>
  <c r="R229" i="12"/>
  <c r="P229" i="12"/>
  <c r="J229" i="12"/>
  <c r="BE229" i="12" s="1"/>
  <c r="BK228" i="12"/>
  <c r="BI228" i="12"/>
  <c r="BH228" i="12"/>
  <c r="BG228" i="12"/>
  <c r="BF228" i="12"/>
  <c r="T228" i="12"/>
  <c r="R228" i="12"/>
  <c r="P228" i="12"/>
  <c r="J228" i="12"/>
  <c r="BE228" i="12" s="1"/>
  <c r="BK224" i="12"/>
  <c r="BI224" i="12"/>
  <c r="BH224" i="12"/>
  <c r="BG224" i="12"/>
  <c r="BF224" i="12"/>
  <c r="T224" i="12"/>
  <c r="R224" i="12"/>
  <c r="P224" i="12"/>
  <c r="J224" i="12"/>
  <c r="BE224" i="12" s="1"/>
  <c r="BK220" i="12"/>
  <c r="BI220" i="12"/>
  <c r="BH220" i="12"/>
  <c r="BG220" i="12"/>
  <c r="BF220" i="12"/>
  <c r="BE220" i="12"/>
  <c r="T220" i="12"/>
  <c r="R220" i="12"/>
  <c r="P220" i="12"/>
  <c r="J220" i="12"/>
  <c r="BK216" i="12"/>
  <c r="BI216" i="12"/>
  <c r="BH216" i="12"/>
  <c r="BG216" i="12"/>
  <c r="BF216" i="12"/>
  <c r="BE216" i="12"/>
  <c r="T216" i="12"/>
  <c r="R216" i="12"/>
  <c r="P216" i="12"/>
  <c r="J216" i="12"/>
  <c r="BK215" i="12"/>
  <c r="BI215" i="12"/>
  <c r="BH215" i="12"/>
  <c r="BG215" i="12"/>
  <c r="BF215" i="12"/>
  <c r="T215" i="12"/>
  <c r="R215" i="12"/>
  <c r="P215" i="12"/>
  <c r="J215" i="12"/>
  <c r="BE215" i="12" s="1"/>
  <c r="BK211" i="12"/>
  <c r="BI211" i="12"/>
  <c r="BH211" i="12"/>
  <c r="BG211" i="12"/>
  <c r="BF211" i="12"/>
  <c r="T211" i="12"/>
  <c r="R211" i="12"/>
  <c r="P211" i="12"/>
  <c r="J211" i="12"/>
  <c r="BE211" i="12" s="1"/>
  <c r="BK210" i="12"/>
  <c r="BI210" i="12"/>
  <c r="BH210" i="12"/>
  <c r="BG210" i="12"/>
  <c r="BF210" i="12"/>
  <c r="T210" i="12"/>
  <c r="R210" i="12"/>
  <c r="P210" i="12"/>
  <c r="J210" i="12"/>
  <c r="BE210" i="12" s="1"/>
  <c r="BK206" i="12"/>
  <c r="BI206" i="12"/>
  <c r="BH206" i="12"/>
  <c r="BG206" i="12"/>
  <c r="BF206" i="12"/>
  <c r="T206" i="12"/>
  <c r="R206" i="12"/>
  <c r="P206" i="12"/>
  <c r="J206" i="12"/>
  <c r="BE206" i="12" s="1"/>
  <c r="BK205" i="12"/>
  <c r="BI205" i="12"/>
  <c r="BH205" i="12"/>
  <c r="BG205" i="12"/>
  <c r="BF205" i="12"/>
  <c r="BE205" i="12"/>
  <c r="T205" i="12"/>
  <c r="R205" i="12"/>
  <c r="P205" i="12"/>
  <c r="J205" i="12"/>
  <c r="BK201" i="12"/>
  <c r="BI201" i="12"/>
  <c r="BH201" i="12"/>
  <c r="BG201" i="12"/>
  <c r="BF201" i="12"/>
  <c r="BE201" i="12"/>
  <c r="T201" i="12"/>
  <c r="R201" i="12"/>
  <c r="P201" i="12"/>
  <c r="J201" i="12"/>
  <c r="BK200" i="12"/>
  <c r="BI200" i="12"/>
  <c r="BH200" i="12"/>
  <c r="BG200" i="12"/>
  <c r="BF200" i="12"/>
  <c r="T200" i="12"/>
  <c r="R200" i="12"/>
  <c r="P200" i="12"/>
  <c r="J200" i="12"/>
  <c r="BE200" i="12" s="1"/>
  <c r="BK196" i="12"/>
  <c r="BI196" i="12"/>
  <c r="BH196" i="12"/>
  <c r="BG196" i="12"/>
  <c r="BF196" i="12"/>
  <c r="T196" i="12"/>
  <c r="R196" i="12"/>
  <c r="P196" i="12"/>
  <c r="J196" i="12"/>
  <c r="BE196" i="12" s="1"/>
  <c r="BK195" i="12"/>
  <c r="BI195" i="12"/>
  <c r="BH195" i="12"/>
  <c r="BG195" i="12"/>
  <c r="BF195" i="12"/>
  <c r="T195" i="12"/>
  <c r="R195" i="12"/>
  <c r="P195" i="12"/>
  <c r="J195" i="12"/>
  <c r="BE195" i="12" s="1"/>
  <c r="BK191" i="12"/>
  <c r="BI191" i="12"/>
  <c r="BH191" i="12"/>
  <c r="BG191" i="12"/>
  <c r="BF191" i="12"/>
  <c r="T191" i="12"/>
  <c r="R191" i="12"/>
  <c r="P191" i="12"/>
  <c r="J191" i="12"/>
  <c r="BE191" i="12" s="1"/>
  <c r="BK190" i="12"/>
  <c r="BI190" i="12"/>
  <c r="BH190" i="12"/>
  <c r="BG190" i="12"/>
  <c r="BF190" i="12"/>
  <c r="BE190" i="12"/>
  <c r="T190" i="12"/>
  <c r="R190" i="12"/>
  <c r="P190" i="12"/>
  <c r="J190" i="12"/>
  <c r="BK186" i="12"/>
  <c r="BI186" i="12"/>
  <c r="BH186" i="12"/>
  <c r="BG186" i="12"/>
  <c r="BF186" i="12"/>
  <c r="BE186" i="12"/>
  <c r="T186" i="12"/>
  <c r="R186" i="12"/>
  <c r="P186" i="12"/>
  <c r="J186" i="12"/>
  <c r="BK185" i="12"/>
  <c r="BI185" i="12"/>
  <c r="BH185" i="12"/>
  <c r="BG185" i="12"/>
  <c r="BF185" i="12"/>
  <c r="T185" i="12"/>
  <c r="R185" i="12"/>
  <c r="P185" i="12"/>
  <c r="J185" i="12"/>
  <c r="BE185" i="12" s="1"/>
  <c r="BK181" i="12"/>
  <c r="BI181" i="12"/>
  <c r="BH181" i="12"/>
  <c r="BG181" i="12"/>
  <c r="BF181" i="12"/>
  <c r="T181" i="12"/>
  <c r="R181" i="12"/>
  <c r="P181" i="12"/>
  <c r="J181" i="12"/>
  <c r="BE181" i="12" s="1"/>
  <c r="BK180" i="12"/>
  <c r="BI180" i="12"/>
  <c r="BH180" i="12"/>
  <c r="BG180" i="12"/>
  <c r="BF180" i="12"/>
  <c r="T180" i="12"/>
  <c r="R180" i="12"/>
  <c r="P180" i="12"/>
  <c r="J180" i="12"/>
  <c r="BE180" i="12" s="1"/>
  <c r="BK176" i="12"/>
  <c r="BI176" i="12"/>
  <c r="BH176" i="12"/>
  <c r="BG176" i="12"/>
  <c r="BF176" i="12"/>
  <c r="T176" i="12"/>
  <c r="R176" i="12"/>
  <c r="P176" i="12"/>
  <c r="J176" i="12"/>
  <c r="BE176" i="12" s="1"/>
  <c r="BK175" i="12"/>
  <c r="BI175" i="12"/>
  <c r="BH175" i="12"/>
  <c r="BG175" i="12"/>
  <c r="BF175" i="12"/>
  <c r="BE175" i="12"/>
  <c r="T175" i="12"/>
  <c r="R175" i="12"/>
  <c r="P175" i="12"/>
  <c r="J175" i="12"/>
  <c r="BK171" i="12"/>
  <c r="BI171" i="12"/>
  <c r="BH171" i="12"/>
  <c r="BG171" i="12"/>
  <c r="BF171" i="12"/>
  <c r="BE171" i="12"/>
  <c r="T171" i="12"/>
  <c r="R171" i="12"/>
  <c r="P171" i="12"/>
  <c r="J171" i="12"/>
  <c r="BK170" i="12"/>
  <c r="BI170" i="12"/>
  <c r="BH170" i="12"/>
  <c r="BG170" i="12"/>
  <c r="BF170" i="12"/>
  <c r="T170" i="12"/>
  <c r="R170" i="12"/>
  <c r="P170" i="12"/>
  <c r="J170" i="12"/>
  <c r="BE170" i="12" s="1"/>
  <c r="BK166" i="12"/>
  <c r="BI166" i="12"/>
  <c r="BH166" i="12"/>
  <c r="BG166" i="12"/>
  <c r="BF166" i="12"/>
  <c r="T166" i="12"/>
  <c r="R166" i="12"/>
  <c r="P166" i="12"/>
  <c r="J166" i="12"/>
  <c r="BE166" i="12" s="1"/>
  <c r="BK165" i="12"/>
  <c r="BI165" i="12"/>
  <c r="BH165" i="12"/>
  <c r="BG165" i="12"/>
  <c r="BF165" i="12"/>
  <c r="T165" i="12"/>
  <c r="R165" i="12"/>
  <c r="P165" i="12"/>
  <c r="J165" i="12"/>
  <c r="BE165" i="12" s="1"/>
  <c r="BK161" i="12"/>
  <c r="BI161" i="12"/>
  <c r="BH161" i="12"/>
  <c r="BG161" i="12"/>
  <c r="BF161" i="12"/>
  <c r="T161" i="12"/>
  <c r="R161" i="12"/>
  <c r="P161" i="12"/>
  <c r="J161" i="12"/>
  <c r="BE161" i="12" s="1"/>
  <c r="BK160" i="12"/>
  <c r="BI160" i="12"/>
  <c r="BH160" i="12"/>
  <c r="BG160" i="12"/>
  <c r="BF160" i="12"/>
  <c r="BE160" i="12"/>
  <c r="T160" i="12"/>
  <c r="R160" i="12"/>
  <c r="P160" i="12"/>
  <c r="J160" i="12"/>
  <c r="BK156" i="12"/>
  <c r="BI156" i="12"/>
  <c r="BH156" i="12"/>
  <c r="BG156" i="12"/>
  <c r="BF156" i="12"/>
  <c r="BE156" i="12"/>
  <c r="T156" i="12"/>
  <c r="R156" i="12"/>
  <c r="P156" i="12"/>
  <c r="J156" i="12"/>
  <c r="BK155" i="12"/>
  <c r="BI155" i="12"/>
  <c r="BH155" i="12"/>
  <c r="BG155" i="12"/>
  <c r="BF155" i="12"/>
  <c r="T155" i="12"/>
  <c r="R155" i="12"/>
  <c r="P155" i="12"/>
  <c r="J155" i="12"/>
  <c r="BE155" i="12" s="1"/>
  <c r="BK151" i="12"/>
  <c r="BI151" i="12"/>
  <c r="BH151" i="12"/>
  <c r="BG151" i="12"/>
  <c r="BF151" i="12"/>
  <c r="T151" i="12"/>
  <c r="R151" i="12"/>
  <c r="P151" i="12"/>
  <c r="J151" i="12"/>
  <c r="BE151" i="12" s="1"/>
  <c r="BK150" i="12"/>
  <c r="BI150" i="12"/>
  <c r="BH150" i="12"/>
  <c r="BG150" i="12"/>
  <c r="BF150" i="12"/>
  <c r="T150" i="12"/>
  <c r="R150" i="12"/>
  <c r="P150" i="12"/>
  <c r="J150" i="12"/>
  <c r="BE150" i="12" s="1"/>
  <c r="BK146" i="12"/>
  <c r="BI146" i="12"/>
  <c r="BH146" i="12"/>
  <c r="BG146" i="12"/>
  <c r="BF146" i="12"/>
  <c r="T146" i="12"/>
  <c r="R146" i="12"/>
  <c r="P146" i="12"/>
  <c r="J146" i="12"/>
  <c r="BE146" i="12" s="1"/>
  <c r="BK145" i="12"/>
  <c r="BI145" i="12"/>
  <c r="BH145" i="12"/>
  <c r="BG145" i="12"/>
  <c r="BF145" i="12"/>
  <c r="BE145" i="12"/>
  <c r="T145" i="12"/>
  <c r="R145" i="12"/>
  <c r="P145" i="12"/>
  <c r="J145" i="12"/>
  <c r="BK141" i="12"/>
  <c r="BI141" i="12"/>
  <c r="BH141" i="12"/>
  <c r="BG141" i="12"/>
  <c r="BF141" i="12"/>
  <c r="BE141" i="12"/>
  <c r="T141" i="12"/>
  <c r="R141" i="12"/>
  <c r="P141" i="12"/>
  <c r="J141" i="12"/>
  <c r="BK140" i="12"/>
  <c r="BI140" i="12"/>
  <c r="BH140" i="12"/>
  <c r="BG140" i="12"/>
  <c r="BF140" i="12"/>
  <c r="T140" i="12"/>
  <c r="R140" i="12"/>
  <c r="P140" i="12"/>
  <c r="J140" i="12"/>
  <c r="BE140" i="12" s="1"/>
  <c r="BK136" i="12"/>
  <c r="BI136" i="12"/>
  <c r="BH136" i="12"/>
  <c r="BG136" i="12"/>
  <c r="BF136" i="12"/>
  <c r="T136" i="12"/>
  <c r="R136" i="12"/>
  <c r="P136" i="12"/>
  <c r="J136" i="12"/>
  <c r="BE136" i="12" s="1"/>
  <c r="BK135" i="12"/>
  <c r="BI135" i="12"/>
  <c r="BH135" i="12"/>
  <c r="BG135" i="12"/>
  <c r="BF135" i="12"/>
  <c r="T135" i="12"/>
  <c r="R135" i="12"/>
  <c r="P135" i="12"/>
  <c r="J135" i="12"/>
  <c r="BE135" i="12" s="1"/>
  <c r="BK131" i="12"/>
  <c r="BI131" i="12"/>
  <c r="BH131" i="12"/>
  <c r="BG131" i="12"/>
  <c r="BF131" i="12"/>
  <c r="T131" i="12"/>
  <c r="R131" i="12"/>
  <c r="P131" i="12"/>
  <c r="J131" i="12"/>
  <c r="BE131" i="12" s="1"/>
  <c r="BK130" i="12"/>
  <c r="BI130" i="12"/>
  <c r="BH130" i="12"/>
  <c r="BG130" i="12"/>
  <c r="BF130" i="12"/>
  <c r="BE130" i="12"/>
  <c r="T130" i="12"/>
  <c r="R130" i="12"/>
  <c r="P130" i="12"/>
  <c r="J130" i="12"/>
  <c r="BK126" i="12"/>
  <c r="BI126" i="12"/>
  <c r="BH126" i="12"/>
  <c r="BG126" i="12"/>
  <c r="BF126" i="12"/>
  <c r="BE126" i="12"/>
  <c r="T126" i="12"/>
  <c r="R126" i="12"/>
  <c r="P126" i="12"/>
  <c r="J126" i="12"/>
  <c r="BK125" i="12"/>
  <c r="BI125" i="12"/>
  <c r="BH125" i="12"/>
  <c r="BG125" i="12"/>
  <c r="BF125" i="12"/>
  <c r="T125" i="12"/>
  <c r="R125" i="12"/>
  <c r="P125" i="12"/>
  <c r="J125" i="12"/>
  <c r="BE125" i="12" s="1"/>
  <c r="BK121" i="12"/>
  <c r="BI121" i="12"/>
  <c r="BH121" i="12"/>
  <c r="BG121" i="12"/>
  <c r="BF121" i="12"/>
  <c r="T121" i="12"/>
  <c r="R121" i="12"/>
  <c r="P121" i="12"/>
  <c r="J121" i="12"/>
  <c r="BE121" i="12" s="1"/>
  <c r="BK117" i="12"/>
  <c r="BI117" i="12"/>
  <c r="BH117" i="12"/>
  <c r="BG117" i="12"/>
  <c r="BF117" i="12"/>
  <c r="T117" i="12"/>
  <c r="R117" i="12"/>
  <c r="P117" i="12"/>
  <c r="J117" i="12"/>
  <c r="BE117" i="12" s="1"/>
  <c r="BK116" i="12"/>
  <c r="BI116" i="12"/>
  <c r="BH116" i="12"/>
  <c r="BG116" i="12"/>
  <c r="BF116" i="12"/>
  <c r="T116" i="12"/>
  <c r="R116" i="12"/>
  <c r="P116" i="12"/>
  <c r="J116" i="12"/>
  <c r="BE116" i="12" s="1"/>
  <c r="BK112" i="12"/>
  <c r="BI112" i="12"/>
  <c r="BH112" i="12"/>
  <c r="BG112" i="12"/>
  <c r="BF112" i="12"/>
  <c r="BE112" i="12"/>
  <c r="T112" i="12"/>
  <c r="R112" i="12"/>
  <c r="P112" i="12"/>
  <c r="J112" i="12"/>
  <c r="BK111" i="12"/>
  <c r="BI111" i="12"/>
  <c r="BH111" i="12"/>
  <c r="BG111" i="12"/>
  <c r="BF111" i="12"/>
  <c r="BE111" i="12"/>
  <c r="T111" i="12"/>
  <c r="R111" i="12"/>
  <c r="P111" i="12"/>
  <c r="J111" i="12"/>
  <c r="BK107" i="12"/>
  <c r="BI107" i="12"/>
  <c r="BH107" i="12"/>
  <c r="BG107" i="12"/>
  <c r="BF107" i="12"/>
  <c r="T107" i="12"/>
  <c r="R107" i="12"/>
  <c r="P107" i="12"/>
  <c r="J107" i="12"/>
  <c r="BE107" i="12" s="1"/>
  <c r="BK106" i="12"/>
  <c r="BI106" i="12"/>
  <c r="BH106" i="12"/>
  <c r="BG106" i="12"/>
  <c r="BF106" i="12"/>
  <c r="T106" i="12"/>
  <c r="R106" i="12"/>
  <c r="P106" i="12"/>
  <c r="J106" i="12"/>
  <c r="BE106" i="12" s="1"/>
  <c r="BK101" i="12"/>
  <c r="BI101" i="12"/>
  <c r="BH101" i="12"/>
  <c r="BG101" i="12"/>
  <c r="BF101" i="12"/>
  <c r="T101" i="12"/>
  <c r="R101" i="12"/>
  <c r="P101" i="12"/>
  <c r="J101" i="12"/>
  <c r="BE101" i="12" s="1"/>
  <c r="BK100" i="12"/>
  <c r="BK87" i="12" s="1"/>
  <c r="BI100" i="12"/>
  <c r="BH100" i="12"/>
  <c r="BG100" i="12"/>
  <c r="BF100" i="12"/>
  <c r="T100" i="12"/>
  <c r="R100" i="12"/>
  <c r="P100" i="12"/>
  <c r="J100" i="12"/>
  <c r="BE100" i="12" s="1"/>
  <c r="BK95" i="12"/>
  <c r="BI95" i="12"/>
  <c r="BH95" i="12"/>
  <c r="BG95" i="12"/>
  <c r="BF95" i="12"/>
  <c r="BE95" i="12"/>
  <c r="T95" i="12"/>
  <c r="R95" i="12"/>
  <c r="P95" i="12"/>
  <c r="J95" i="12"/>
  <c r="BK94" i="12"/>
  <c r="BI94" i="12"/>
  <c r="F39" i="12" s="1"/>
  <c r="BD66" i="1" s="1"/>
  <c r="BH94" i="12"/>
  <c r="BG94" i="12"/>
  <c r="BF94" i="12"/>
  <c r="F36" i="12" s="1"/>
  <c r="BE94" i="12"/>
  <c r="T94" i="12"/>
  <c r="R94" i="12"/>
  <c r="P94" i="12"/>
  <c r="J94" i="12"/>
  <c r="BK89" i="12"/>
  <c r="BI89" i="12"/>
  <c r="BH89" i="12"/>
  <c r="F38" i="12" s="1"/>
  <c r="BG89" i="12"/>
  <c r="F37" i="12" s="1"/>
  <c r="BB66" i="1" s="1"/>
  <c r="BF89" i="12"/>
  <c r="T89" i="12"/>
  <c r="T87" i="12" s="1"/>
  <c r="T86" i="12" s="1"/>
  <c r="R89" i="12"/>
  <c r="P89" i="12"/>
  <c r="J89" i="12"/>
  <c r="BE89" i="12" s="1"/>
  <c r="BK88" i="12"/>
  <c r="BI88" i="12"/>
  <c r="BH88" i="12"/>
  <c r="BG88" i="12"/>
  <c r="BF88" i="12"/>
  <c r="T88" i="12"/>
  <c r="R88" i="12"/>
  <c r="R87" i="12" s="1"/>
  <c r="R86" i="12" s="1"/>
  <c r="P88" i="12"/>
  <c r="P87" i="12" s="1"/>
  <c r="P86" i="12" s="1"/>
  <c r="J88" i="12"/>
  <c r="BE88" i="12" s="1"/>
  <c r="J83" i="12"/>
  <c r="J82" i="12"/>
  <c r="F82" i="12"/>
  <c r="F80" i="12"/>
  <c r="E78" i="12"/>
  <c r="J59" i="12"/>
  <c r="J58" i="12"/>
  <c r="F58" i="12"/>
  <c r="F56" i="12"/>
  <c r="E54" i="12"/>
  <c r="J39" i="12"/>
  <c r="J38" i="12"/>
  <c r="J37" i="12"/>
  <c r="J36" i="12"/>
  <c r="J26" i="12"/>
  <c r="E26" i="12"/>
  <c r="J25" i="12"/>
  <c r="J20" i="12"/>
  <c r="E20" i="12"/>
  <c r="F59" i="12" s="1"/>
  <c r="J19" i="12"/>
  <c r="J14" i="12"/>
  <c r="J80" i="12" s="1"/>
  <c r="E7" i="12"/>
  <c r="BK170" i="11"/>
  <c r="BI170" i="11"/>
  <c r="BH170" i="11"/>
  <c r="BG170" i="11"/>
  <c r="BF170" i="11"/>
  <c r="T170" i="11"/>
  <c r="R170" i="11"/>
  <c r="P170" i="11"/>
  <c r="J170" i="11"/>
  <c r="BE170" i="11" s="1"/>
  <c r="BK166" i="11"/>
  <c r="BI166" i="11"/>
  <c r="BH166" i="11"/>
  <c r="BG166" i="11"/>
  <c r="BF166" i="11"/>
  <c r="T166" i="11"/>
  <c r="R166" i="11"/>
  <c r="P166" i="11"/>
  <c r="J166" i="11"/>
  <c r="BE166" i="11" s="1"/>
  <c r="BK162" i="11"/>
  <c r="BI162" i="11"/>
  <c r="BH162" i="11"/>
  <c r="BG162" i="11"/>
  <c r="BF162" i="11"/>
  <c r="BE162" i="11"/>
  <c r="T162" i="11"/>
  <c r="R162" i="11"/>
  <c r="P162" i="11"/>
  <c r="J162" i="11"/>
  <c r="BK158" i="11"/>
  <c r="BI158" i="11"/>
  <c r="BH158" i="11"/>
  <c r="BG158" i="11"/>
  <c r="BF158" i="11"/>
  <c r="BE158" i="11"/>
  <c r="T158" i="11"/>
  <c r="R158" i="11"/>
  <c r="P158" i="11"/>
  <c r="J158" i="11"/>
  <c r="BK154" i="11"/>
  <c r="BI154" i="11"/>
  <c r="BH154" i="11"/>
  <c r="BG154" i="11"/>
  <c r="BF154" i="11"/>
  <c r="T154" i="11"/>
  <c r="R154" i="11"/>
  <c r="P154" i="11"/>
  <c r="J154" i="11"/>
  <c r="BE154" i="11" s="1"/>
  <c r="BK150" i="11"/>
  <c r="BI150" i="11"/>
  <c r="BH150" i="11"/>
  <c r="BG150" i="11"/>
  <c r="BF150" i="11"/>
  <c r="T150" i="11"/>
  <c r="R150" i="11"/>
  <c r="P150" i="11"/>
  <c r="J150" i="11"/>
  <c r="BE150" i="11" s="1"/>
  <c r="BK146" i="11"/>
  <c r="BI146" i="11"/>
  <c r="BH146" i="11"/>
  <c r="BG146" i="11"/>
  <c r="BF146" i="11"/>
  <c r="T146" i="11"/>
  <c r="R146" i="11"/>
  <c r="P146" i="11"/>
  <c r="J146" i="11"/>
  <c r="BE146" i="11" s="1"/>
  <c r="BK142" i="11"/>
  <c r="BI142" i="11"/>
  <c r="BH142" i="11"/>
  <c r="BG142" i="11"/>
  <c r="BF142" i="11"/>
  <c r="T142" i="11"/>
  <c r="R142" i="11"/>
  <c r="P142" i="11"/>
  <c r="J142" i="11"/>
  <c r="BE142" i="11" s="1"/>
  <c r="BK138" i="11"/>
  <c r="BI138" i="11"/>
  <c r="BH138" i="11"/>
  <c r="BG138" i="11"/>
  <c r="BF138" i="11"/>
  <c r="BE138" i="11"/>
  <c r="T138" i="11"/>
  <c r="R138" i="11"/>
  <c r="P138" i="11"/>
  <c r="J138" i="11"/>
  <c r="BK133" i="11"/>
  <c r="BI133" i="11"/>
  <c r="BH133" i="11"/>
  <c r="BG133" i="11"/>
  <c r="BF133" i="11"/>
  <c r="BE133" i="11"/>
  <c r="T133" i="11"/>
  <c r="R133" i="11"/>
  <c r="P133" i="11"/>
  <c r="J133" i="11"/>
  <c r="BK132" i="11"/>
  <c r="BI132" i="11"/>
  <c r="BH132" i="11"/>
  <c r="BG132" i="11"/>
  <c r="BF132" i="11"/>
  <c r="T132" i="11"/>
  <c r="R132" i="11"/>
  <c r="P132" i="11"/>
  <c r="J132" i="11"/>
  <c r="BE132" i="11" s="1"/>
  <c r="BK127" i="11"/>
  <c r="BI127" i="11"/>
  <c r="BH127" i="11"/>
  <c r="BG127" i="11"/>
  <c r="BF127" i="11"/>
  <c r="T127" i="11"/>
  <c r="R127" i="11"/>
  <c r="P127" i="11"/>
  <c r="J127" i="11"/>
  <c r="BE127" i="11" s="1"/>
  <c r="BK126" i="11"/>
  <c r="BI126" i="11"/>
  <c r="BH126" i="11"/>
  <c r="BG126" i="11"/>
  <c r="BF126" i="11"/>
  <c r="T126" i="11"/>
  <c r="R126" i="11"/>
  <c r="P126" i="11"/>
  <c r="J126" i="11"/>
  <c r="BE126" i="11" s="1"/>
  <c r="BK122" i="11"/>
  <c r="BI122" i="11"/>
  <c r="BH122" i="11"/>
  <c r="BG122" i="11"/>
  <c r="BF122" i="11"/>
  <c r="T122" i="11"/>
  <c r="R122" i="11"/>
  <c r="P122" i="11"/>
  <c r="J122" i="11"/>
  <c r="BE122" i="11" s="1"/>
  <c r="BK121" i="11"/>
  <c r="BI121" i="11"/>
  <c r="BH121" i="11"/>
  <c r="BG121" i="11"/>
  <c r="BF121" i="11"/>
  <c r="BE121" i="11"/>
  <c r="T121" i="11"/>
  <c r="R121" i="11"/>
  <c r="P121" i="11"/>
  <c r="J121" i="11"/>
  <c r="BK116" i="11"/>
  <c r="BI116" i="11"/>
  <c r="BH116" i="11"/>
  <c r="BG116" i="11"/>
  <c r="BF116" i="11"/>
  <c r="BE116" i="11"/>
  <c r="T116" i="11"/>
  <c r="R116" i="11"/>
  <c r="P116" i="11"/>
  <c r="J116" i="11"/>
  <c r="BK115" i="11"/>
  <c r="BI115" i="11"/>
  <c r="BH115" i="11"/>
  <c r="BG115" i="11"/>
  <c r="BF115" i="11"/>
  <c r="T115" i="11"/>
  <c r="R115" i="11"/>
  <c r="P115" i="11"/>
  <c r="J115" i="11"/>
  <c r="BE115" i="11" s="1"/>
  <c r="BK111" i="11"/>
  <c r="BI111" i="11"/>
  <c r="BH111" i="11"/>
  <c r="BG111" i="11"/>
  <c r="BF111" i="11"/>
  <c r="T111" i="11"/>
  <c r="R111" i="11"/>
  <c r="P111" i="11"/>
  <c r="J111" i="11"/>
  <c r="BE111" i="11" s="1"/>
  <c r="BK110" i="11"/>
  <c r="BI110" i="11"/>
  <c r="BH110" i="11"/>
  <c r="BG110" i="11"/>
  <c r="BF110" i="11"/>
  <c r="T110" i="11"/>
  <c r="R110" i="11"/>
  <c r="P110" i="11"/>
  <c r="J110" i="11"/>
  <c r="BE110" i="11" s="1"/>
  <c r="BK106" i="11"/>
  <c r="BI106" i="11"/>
  <c r="BH106" i="11"/>
  <c r="BG106" i="11"/>
  <c r="BF106" i="11"/>
  <c r="T106" i="11"/>
  <c r="R106" i="11"/>
  <c r="P106" i="11"/>
  <c r="J106" i="11"/>
  <c r="BE106" i="11" s="1"/>
  <c r="BK105" i="11"/>
  <c r="BI105" i="11"/>
  <c r="BH105" i="11"/>
  <c r="BG105" i="11"/>
  <c r="BF105" i="11"/>
  <c r="BE105" i="11"/>
  <c r="T105" i="11"/>
  <c r="R105" i="11"/>
  <c r="P105" i="11"/>
  <c r="J105" i="11"/>
  <c r="BK100" i="11"/>
  <c r="BI100" i="11"/>
  <c r="BH100" i="11"/>
  <c r="BG100" i="11"/>
  <c r="BF100" i="11"/>
  <c r="BE100" i="11"/>
  <c r="T100" i="11"/>
  <c r="R100" i="11"/>
  <c r="P100" i="11"/>
  <c r="J100" i="11"/>
  <c r="BK99" i="11"/>
  <c r="BI99" i="11"/>
  <c r="BH99" i="11"/>
  <c r="BG99" i="11"/>
  <c r="BF99" i="11"/>
  <c r="T99" i="11"/>
  <c r="R99" i="11"/>
  <c r="P99" i="11"/>
  <c r="J99" i="11"/>
  <c r="BE99" i="11" s="1"/>
  <c r="BK95" i="11"/>
  <c r="BI95" i="11"/>
  <c r="BH95" i="11"/>
  <c r="BG95" i="11"/>
  <c r="BF95" i="11"/>
  <c r="T95" i="11"/>
  <c r="R95" i="11"/>
  <c r="P95" i="11"/>
  <c r="J95" i="11"/>
  <c r="BE95" i="11" s="1"/>
  <c r="BK94" i="11"/>
  <c r="BI94" i="11"/>
  <c r="BH94" i="11"/>
  <c r="BG94" i="11"/>
  <c r="BF94" i="11"/>
  <c r="T94" i="11"/>
  <c r="R94" i="11"/>
  <c r="P94" i="11"/>
  <c r="J94" i="11"/>
  <c r="BE94" i="11" s="1"/>
  <c r="BK89" i="11"/>
  <c r="BK87" i="11" s="1"/>
  <c r="J87" i="11" s="1"/>
  <c r="J64" i="11" s="1"/>
  <c r="BI89" i="11"/>
  <c r="BH89" i="11"/>
  <c r="BG89" i="11"/>
  <c r="BF89" i="11"/>
  <c r="T89" i="11"/>
  <c r="R89" i="11"/>
  <c r="P89" i="11"/>
  <c r="P87" i="11" s="1"/>
  <c r="P86" i="11" s="1"/>
  <c r="J89" i="11"/>
  <c r="BE89" i="11" s="1"/>
  <c r="BK88" i="11"/>
  <c r="BI88" i="11"/>
  <c r="BH88" i="11"/>
  <c r="F38" i="11" s="1"/>
  <c r="BG88" i="11"/>
  <c r="BF88" i="11"/>
  <c r="J36" i="11" s="1"/>
  <c r="BE88" i="11"/>
  <c r="T88" i="11"/>
  <c r="R88" i="11"/>
  <c r="P88" i="11"/>
  <c r="J88" i="11"/>
  <c r="T87" i="11"/>
  <c r="T86" i="11" s="1"/>
  <c r="J82" i="11"/>
  <c r="F82" i="11"/>
  <c r="F80" i="11"/>
  <c r="E78" i="11"/>
  <c r="E74" i="11"/>
  <c r="J58" i="11"/>
  <c r="F58" i="11"/>
  <c r="J56" i="11"/>
  <c r="F56" i="11"/>
  <c r="E54" i="11"/>
  <c r="E50" i="11"/>
  <c r="J39" i="11"/>
  <c r="J38" i="11"/>
  <c r="J37" i="11"/>
  <c r="J26" i="11"/>
  <c r="E26" i="11"/>
  <c r="J25" i="11"/>
  <c r="J20" i="11"/>
  <c r="E20" i="11"/>
  <c r="F59" i="11" s="1"/>
  <c r="J19" i="11"/>
  <c r="J14" i="11"/>
  <c r="J80" i="11" s="1"/>
  <c r="E7" i="11"/>
  <c r="BK228" i="10"/>
  <c r="BI228" i="10"/>
  <c r="BH228" i="10"/>
  <c r="BG228" i="10"/>
  <c r="BF228" i="10"/>
  <c r="BE228" i="10"/>
  <c r="T228" i="10"/>
  <c r="R228" i="10"/>
  <c r="P228" i="10"/>
  <c r="J228" i="10"/>
  <c r="BK224" i="10"/>
  <c r="BI224" i="10"/>
  <c r="BH224" i="10"/>
  <c r="BG224" i="10"/>
  <c r="BF224" i="10"/>
  <c r="T224" i="10"/>
  <c r="R224" i="10"/>
  <c r="P224" i="10"/>
  <c r="J224" i="10"/>
  <c r="BE224" i="10" s="1"/>
  <c r="BK220" i="10"/>
  <c r="BI220" i="10"/>
  <c r="BH220" i="10"/>
  <c r="BG220" i="10"/>
  <c r="BF220" i="10"/>
  <c r="T220" i="10"/>
  <c r="R220" i="10"/>
  <c r="P220" i="10"/>
  <c r="J220" i="10"/>
  <c r="BE220" i="10" s="1"/>
  <c r="BK216" i="10"/>
  <c r="BI216" i="10"/>
  <c r="BH216" i="10"/>
  <c r="BG216" i="10"/>
  <c r="BF216" i="10"/>
  <c r="BE216" i="10"/>
  <c r="T216" i="10"/>
  <c r="R216" i="10"/>
  <c r="P216" i="10"/>
  <c r="J216" i="10"/>
  <c r="BK212" i="10"/>
  <c r="BI212" i="10"/>
  <c r="BH212" i="10"/>
  <c r="BG212" i="10"/>
  <c r="BF212" i="10"/>
  <c r="T212" i="10"/>
  <c r="R212" i="10"/>
  <c r="P212" i="10"/>
  <c r="J212" i="10"/>
  <c r="BE212" i="10" s="1"/>
  <c r="BK208" i="10"/>
  <c r="BI208" i="10"/>
  <c r="BH208" i="10"/>
  <c r="BG208" i="10"/>
  <c r="BF208" i="10"/>
  <c r="T208" i="10"/>
  <c r="R208" i="10"/>
  <c r="P208" i="10"/>
  <c r="J208" i="10"/>
  <c r="BE208" i="10" s="1"/>
  <c r="BK204" i="10"/>
  <c r="BI204" i="10"/>
  <c r="BH204" i="10"/>
  <c r="BG204" i="10"/>
  <c r="BF204" i="10"/>
  <c r="BE204" i="10"/>
  <c r="T204" i="10"/>
  <c r="R204" i="10"/>
  <c r="P204" i="10"/>
  <c r="J204" i="10"/>
  <c r="BK200" i="10"/>
  <c r="BI200" i="10"/>
  <c r="BH200" i="10"/>
  <c r="BG200" i="10"/>
  <c r="BF200" i="10"/>
  <c r="T200" i="10"/>
  <c r="R200" i="10"/>
  <c r="P200" i="10"/>
  <c r="J200" i="10"/>
  <c r="BE200" i="10" s="1"/>
  <c r="BK196" i="10"/>
  <c r="BI196" i="10"/>
  <c r="BH196" i="10"/>
  <c r="BG196" i="10"/>
  <c r="BF196" i="10"/>
  <c r="T196" i="10"/>
  <c r="R196" i="10"/>
  <c r="P196" i="10"/>
  <c r="J196" i="10"/>
  <c r="BE196" i="10" s="1"/>
  <c r="BK192" i="10"/>
  <c r="BI192" i="10"/>
  <c r="BH192" i="10"/>
  <c r="BG192" i="10"/>
  <c r="BF192" i="10"/>
  <c r="BE192" i="10"/>
  <c r="T192" i="10"/>
  <c r="R192" i="10"/>
  <c r="P192" i="10"/>
  <c r="J192" i="10"/>
  <c r="BK188" i="10"/>
  <c r="BI188" i="10"/>
  <c r="BH188" i="10"/>
  <c r="BG188" i="10"/>
  <c r="BF188" i="10"/>
  <c r="T188" i="10"/>
  <c r="R188" i="10"/>
  <c r="P188" i="10"/>
  <c r="J188" i="10"/>
  <c r="BE188" i="10" s="1"/>
  <c r="BK187" i="10"/>
  <c r="BI187" i="10"/>
  <c r="BH187" i="10"/>
  <c r="BG187" i="10"/>
  <c r="BF187" i="10"/>
  <c r="T187" i="10"/>
  <c r="R187" i="10"/>
  <c r="P187" i="10"/>
  <c r="J187" i="10"/>
  <c r="BE187" i="10" s="1"/>
  <c r="BK183" i="10"/>
  <c r="BI183" i="10"/>
  <c r="BH183" i="10"/>
  <c r="BG183" i="10"/>
  <c r="BF183" i="10"/>
  <c r="BE183" i="10"/>
  <c r="T183" i="10"/>
  <c r="R183" i="10"/>
  <c r="P183" i="10"/>
  <c r="J183" i="10"/>
  <c r="BK179" i="10"/>
  <c r="BI179" i="10"/>
  <c r="BH179" i="10"/>
  <c r="BG179" i="10"/>
  <c r="BF179" i="10"/>
  <c r="T179" i="10"/>
  <c r="R179" i="10"/>
  <c r="P179" i="10"/>
  <c r="J179" i="10"/>
  <c r="BE179" i="10" s="1"/>
  <c r="BK175" i="10"/>
  <c r="BI175" i="10"/>
  <c r="BH175" i="10"/>
  <c r="BG175" i="10"/>
  <c r="BF175" i="10"/>
  <c r="T175" i="10"/>
  <c r="R175" i="10"/>
  <c r="P175" i="10"/>
  <c r="J175" i="10"/>
  <c r="BE175" i="10" s="1"/>
  <c r="BK174" i="10"/>
  <c r="BI174" i="10"/>
  <c r="BH174" i="10"/>
  <c r="BG174" i="10"/>
  <c r="BF174" i="10"/>
  <c r="BE174" i="10"/>
  <c r="T174" i="10"/>
  <c r="R174" i="10"/>
  <c r="P174" i="10"/>
  <c r="J174" i="10"/>
  <c r="BK170" i="10"/>
  <c r="BI170" i="10"/>
  <c r="BH170" i="10"/>
  <c r="BG170" i="10"/>
  <c r="BF170" i="10"/>
  <c r="T170" i="10"/>
  <c r="R170" i="10"/>
  <c r="P170" i="10"/>
  <c r="J170" i="10"/>
  <c r="BE170" i="10" s="1"/>
  <c r="BK169" i="10"/>
  <c r="BI169" i="10"/>
  <c r="BH169" i="10"/>
  <c r="BG169" i="10"/>
  <c r="BF169" i="10"/>
  <c r="T169" i="10"/>
  <c r="R169" i="10"/>
  <c r="P169" i="10"/>
  <c r="J169" i="10"/>
  <c r="BE169" i="10" s="1"/>
  <c r="BK165" i="10"/>
  <c r="BI165" i="10"/>
  <c r="BH165" i="10"/>
  <c r="BG165" i="10"/>
  <c r="BF165" i="10"/>
  <c r="BE165" i="10"/>
  <c r="T165" i="10"/>
  <c r="R165" i="10"/>
  <c r="P165" i="10"/>
  <c r="J165" i="10"/>
  <c r="BK164" i="10"/>
  <c r="BI164" i="10"/>
  <c r="BH164" i="10"/>
  <c r="BG164" i="10"/>
  <c r="BF164" i="10"/>
  <c r="T164" i="10"/>
  <c r="R164" i="10"/>
  <c r="P164" i="10"/>
  <c r="J164" i="10"/>
  <c r="BE164" i="10" s="1"/>
  <c r="BK160" i="10"/>
  <c r="BI160" i="10"/>
  <c r="BH160" i="10"/>
  <c r="BG160" i="10"/>
  <c r="BF160" i="10"/>
  <c r="T160" i="10"/>
  <c r="R160" i="10"/>
  <c r="P160" i="10"/>
  <c r="J160" i="10"/>
  <c r="BE160" i="10" s="1"/>
  <c r="BK159" i="10"/>
  <c r="BI159" i="10"/>
  <c r="BH159" i="10"/>
  <c r="BG159" i="10"/>
  <c r="BF159" i="10"/>
  <c r="BE159" i="10"/>
  <c r="T159" i="10"/>
  <c r="R159" i="10"/>
  <c r="P159" i="10"/>
  <c r="J159" i="10"/>
  <c r="BK155" i="10"/>
  <c r="BI155" i="10"/>
  <c r="BH155" i="10"/>
  <c r="BG155" i="10"/>
  <c r="BF155" i="10"/>
  <c r="T155" i="10"/>
  <c r="R155" i="10"/>
  <c r="P155" i="10"/>
  <c r="J155" i="10"/>
  <c r="BE155" i="10" s="1"/>
  <c r="BK154" i="10"/>
  <c r="BI154" i="10"/>
  <c r="BH154" i="10"/>
  <c r="BG154" i="10"/>
  <c r="BF154" i="10"/>
  <c r="T154" i="10"/>
  <c r="R154" i="10"/>
  <c r="P154" i="10"/>
  <c r="J154" i="10"/>
  <c r="BE154" i="10" s="1"/>
  <c r="BK150" i="10"/>
  <c r="BI150" i="10"/>
  <c r="BH150" i="10"/>
  <c r="BG150" i="10"/>
  <c r="BF150" i="10"/>
  <c r="BE150" i="10"/>
  <c r="T150" i="10"/>
  <c r="R150" i="10"/>
  <c r="P150" i="10"/>
  <c r="J150" i="10"/>
  <c r="BK146" i="10"/>
  <c r="BI146" i="10"/>
  <c r="BH146" i="10"/>
  <c r="BG146" i="10"/>
  <c r="BF146" i="10"/>
  <c r="T146" i="10"/>
  <c r="R146" i="10"/>
  <c r="P146" i="10"/>
  <c r="J146" i="10"/>
  <c r="BE146" i="10" s="1"/>
  <c r="BK145" i="10"/>
  <c r="BI145" i="10"/>
  <c r="BH145" i="10"/>
  <c r="BG145" i="10"/>
  <c r="BF145" i="10"/>
  <c r="T145" i="10"/>
  <c r="R145" i="10"/>
  <c r="P145" i="10"/>
  <c r="J145" i="10"/>
  <c r="BE145" i="10" s="1"/>
  <c r="BK141" i="10"/>
  <c r="BI141" i="10"/>
  <c r="BH141" i="10"/>
  <c r="BG141" i="10"/>
  <c r="BF141" i="10"/>
  <c r="BE141" i="10"/>
  <c r="T141" i="10"/>
  <c r="R141" i="10"/>
  <c r="P141" i="10"/>
  <c r="J141" i="10"/>
  <c r="BK140" i="10"/>
  <c r="BI140" i="10"/>
  <c r="BH140" i="10"/>
  <c r="BG140" i="10"/>
  <c r="BF140" i="10"/>
  <c r="T140" i="10"/>
  <c r="R140" i="10"/>
  <c r="P140" i="10"/>
  <c r="J140" i="10"/>
  <c r="BE140" i="10" s="1"/>
  <c r="BK136" i="10"/>
  <c r="BI136" i="10"/>
  <c r="BH136" i="10"/>
  <c r="BG136" i="10"/>
  <c r="BF136" i="10"/>
  <c r="T136" i="10"/>
  <c r="R136" i="10"/>
  <c r="P136" i="10"/>
  <c r="J136" i="10"/>
  <c r="BE136" i="10" s="1"/>
  <c r="BK135" i="10"/>
  <c r="BI135" i="10"/>
  <c r="BH135" i="10"/>
  <c r="BG135" i="10"/>
  <c r="BF135" i="10"/>
  <c r="BE135" i="10"/>
  <c r="T135" i="10"/>
  <c r="R135" i="10"/>
  <c r="P135" i="10"/>
  <c r="J135" i="10"/>
  <c r="BK131" i="10"/>
  <c r="BI131" i="10"/>
  <c r="BH131" i="10"/>
  <c r="BG131" i="10"/>
  <c r="BF131" i="10"/>
  <c r="T131" i="10"/>
  <c r="R131" i="10"/>
  <c r="P131" i="10"/>
  <c r="J131" i="10"/>
  <c r="BE131" i="10" s="1"/>
  <c r="BK130" i="10"/>
  <c r="BI130" i="10"/>
  <c r="BH130" i="10"/>
  <c r="BG130" i="10"/>
  <c r="BF130" i="10"/>
  <c r="T130" i="10"/>
  <c r="R130" i="10"/>
  <c r="P130" i="10"/>
  <c r="J130" i="10"/>
  <c r="BE130" i="10" s="1"/>
  <c r="BK126" i="10"/>
  <c r="BI126" i="10"/>
  <c r="BH126" i="10"/>
  <c r="BG126" i="10"/>
  <c r="BF126" i="10"/>
  <c r="BE126" i="10"/>
  <c r="T126" i="10"/>
  <c r="R126" i="10"/>
  <c r="P126" i="10"/>
  <c r="J126" i="10"/>
  <c r="BK125" i="10"/>
  <c r="BI125" i="10"/>
  <c r="BH125" i="10"/>
  <c r="BG125" i="10"/>
  <c r="BF125" i="10"/>
  <c r="T125" i="10"/>
  <c r="R125" i="10"/>
  <c r="P125" i="10"/>
  <c r="J125" i="10"/>
  <c r="BE125" i="10" s="1"/>
  <c r="BK121" i="10"/>
  <c r="BI121" i="10"/>
  <c r="BH121" i="10"/>
  <c r="BG121" i="10"/>
  <c r="BF121" i="10"/>
  <c r="T121" i="10"/>
  <c r="R121" i="10"/>
  <c r="P121" i="10"/>
  <c r="J121" i="10"/>
  <c r="BE121" i="10" s="1"/>
  <c r="BK120" i="10"/>
  <c r="BI120" i="10"/>
  <c r="BH120" i="10"/>
  <c r="BG120" i="10"/>
  <c r="BF120" i="10"/>
  <c r="BE120" i="10"/>
  <c r="T120" i="10"/>
  <c r="R120" i="10"/>
  <c r="P120" i="10"/>
  <c r="J120" i="10"/>
  <c r="BK116" i="10"/>
  <c r="BI116" i="10"/>
  <c r="BH116" i="10"/>
  <c r="BG116" i="10"/>
  <c r="BF116" i="10"/>
  <c r="T116" i="10"/>
  <c r="R116" i="10"/>
  <c r="P116" i="10"/>
  <c r="J116" i="10"/>
  <c r="BE116" i="10" s="1"/>
  <c r="BK115" i="10"/>
  <c r="BI115" i="10"/>
  <c r="BH115" i="10"/>
  <c r="BG115" i="10"/>
  <c r="BF115" i="10"/>
  <c r="T115" i="10"/>
  <c r="R115" i="10"/>
  <c r="P115" i="10"/>
  <c r="J115" i="10"/>
  <c r="BE115" i="10" s="1"/>
  <c r="BK111" i="10"/>
  <c r="BI111" i="10"/>
  <c r="BH111" i="10"/>
  <c r="BG111" i="10"/>
  <c r="BF111" i="10"/>
  <c r="BE111" i="10"/>
  <c r="T111" i="10"/>
  <c r="R111" i="10"/>
  <c r="P111" i="10"/>
  <c r="J111" i="10"/>
  <c r="BK110" i="10"/>
  <c r="BI110" i="10"/>
  <c r="BH110" i="10"/>
  <c r="BG110" i="10"/>
  <c r="BF110" i="10"/>
  <c r="T110" i="10"/>
  <c r="R110" i="10"/>
  <c r="P110" i="10"/>
  <c r="J110" i="10"/>
  <c r="BE110" i="10" s="1"/>
  <c r="BK106" i="10"/>
  <c r="BI106" i="10"/>
  <c r="BH106" i="10"/>
  <c r="BG106" i="10"/>
  <c r="BF106" i="10"/>
  <c r="T106" i="10"/>
  <c r="R106" i="10"/>
  <c r="P106" i="10"/>
  <c r="J106" i="10"/>
  <c r="BE106" i="10" s="1"/>
  <c r="BK105" i="10"/>
  <c r="BI105" i="10"/>
  <c r="BH105" i="10"/>
  <c r="BG105" i="10"/>
  <c r="BF105" i="10"/>
  <c r="BE105" i="10"/>
  <c r="T105" i="10"/>
  <c r="R105" i="10"/>
  <c r="P105" i="10"/>
  <c r="J105" i="10"/>
  <c r="BK101" i="10"/>
  <c r="BI101" i="10"/>
  <c r="BH101" i="10"/>
  <c r="BG101" i="10"/>
  <c r="BF101" i="10"/>
  <c r="T101" i="10"/>
  <c r="R101" i="10"/>
  <c r="P101" i="10"/>
  <c r="J101" i="10"/>
  <c r="BE101" i="10" s="1"/>
  <c r="BK100" i="10"/>
  <c r="BI100" i="10"/>
  <c r="BH100" i="10"/>
  <c r="BG100" i="10"/>
  <c r="BF100" i="10"/>
  <c r="T100" i="10"/>
  <c r="R100" i="10"/>
  <c r="P100" i="10"/>
  <c r="J100" i="10"/>
  <c r="BE100" i="10" s="1"/>
  <c r="BK95" i="10"/>
  <c r="BI95" i="10"/>
  <c r="BH95" i="10"/>
  <c r="BG95" i="10"/>
  <c r="BF95" i="10"/>
  <c r="BE95" i="10"/>
  <c r="T95" i="10"/>
  <c r="R95" i="10"/>
  <c r="P95" i="10"/>
  <c r="J95" i="10"/>
  <c r="BK94" i="10"/>
  <c r="BI94" i="10"/>
  <c r="BH94" i="10"/>
  <c r="BG94" i="10"/>
  <c r="BF94" i="10"/>
  <c r="T94" i="10"/>
  <c r="R94" i="10"/>
  <c r="P94" i="10"/>
  <c r="J94" i="10"/>
  <c r="BE94" i="10" s="1"/>
  <c r="BK89" i="10"/>
  <c r="BI89" i="10"/>
  <c r="BH89" i="10"/>
  <c r="F38" i="10" s="1"/>
  <c r="BG89" i="10"/>
  <c r="F37" i="10" s="1"/>
  <c r="BF89" i="10"/>
  <c r="T89" i="10"/>
  <c r="R89" i="10"/>
  <c r="P89" i="10"/>
  <c r="J89" i="10"/>
  <c r="BE89" i="10" s="1"/>
  <c r="BK88" i="10"/>
  <c r="BK87" i="10" s="1"/>
  <c r="BI88" i="10"/>
  <c r="BH88" i="10"/>
  <c r="BG88" i="10"/>
  <c r="BF88" i="10"/>
  <c r="J36" i="10" s="1"/>
  <c r="BE88" i="10"/>
  <c r="T88" i="10"/>
  <c r="R88" i="10"/>
  <c r="P88" i="10"/>
  <c r="J88" i="10"/>
  <c r="T87" i="10"/>
  <c r="T86" i="10" s="1"/>
  <c r="P87" i="10"/>
  <c r="P86" i="10" s="1"/>
  <c r="J82" i="10"/>
  <c r="F82" i="10"/>
  <c r="F80" i="10"/>
  <c r="E78" i="10"/>
  <c r="J58" i="10"/>
  <c r="F58" i="10"/>
  <c r="F56" i="10"/>
  <c r="E54" i="10"/>
  <c r="E50" i="10"/>
  <c r="J39" i="10"/>
  <c r="J38" i="10"/>
  <c r="J37" i="10"/>
  <c r="J26" i="10"/>
  <c r="E26" i="10"/>
  <c r="J83" i="10" s="1"/>
  <c r="J25" i="10"/>
  <c r="J20" i="10"/>
  <c r="E20" i="10"/>
  <c r="F83" i="10" s="1"/>
  <c r="J19" i="10"/>
  <c r="J14" i="10"/>
  <c r="J56" i="10" s="1"/>
  <c r="E7" i="10"/>
  <c r="E74" i="10" s="1"/>
  <c r="BK340" i="9"/>
  <c r="BI340" i="9"/>
  <c r="BH340" i="9"/>
  <c r="BG340" i="9"/>
  <c r="BF340" i="9"/>
  <c r="T340" i="9"/>
  <c r="R340" i="9"/>
  <c r="P340" i="9"/>
  <c r="J340" i="9"/>
  <c r="BE340" i="9" s="1"/>
  <c r="BK336" i="9"/>
  <c r="BI336" i="9"/>
  <c r="BH336" i="9"/>
  <c r="BG336" i="9"/>
  <c r="BF336" i="9"/>
  <c r="T336" i="9"/>
  <c r="R336" i="9"/>
  <c r="P336" i="9"/>
  <c r="J336" i="9"/>
  <c r="BE336" i="9" s="1"/>
  <c r="BK332" i="9"/>
  <c r="BI332" i="9"/>
  <c r="BH332" i="9"/>
  <c r="BG332" i="9"/>
  <c r="BF332" i="9"/>
  <c r="BE332" i="9"/>
  <c r="T332" i="9"/>
  <c r="R332" i="9"/>
  <c r="P332" i="9"/>
  <c r="J332" i="9"/>
  <c r="BK328" i="9"/>
  <c r="BI328" i="9"/>
  <c r="BH328" i="9"/>
  <c r="BG328" i="9"/>
  <c r="BF328" i="9"/>
  <c r="T328" i="9"/>
  <c r="R328" i="9"/>
  <c r="P328" i="9"/>
  <c r="J328" i="9"/>
  <c r="BE328" i="9" s="1"/>
  <c r="BK324" i="9"/>
  <c r="BI324" i="9"/>
  <c r="BH324" i="9"/>
  <c r="BG324" i="9"/>
  <c r="BF324" i="9"/>
  <c r="T324" i="9"/>
  <c r="R324" i="9"/>
  <c r="P324" i="9"/>
  <c r="J324" i="9"/>
  <c r="BE324" i="9" s="1"/>
  <c r="BK320" i="9"/>
  <c r="BI320" i="9"/>
  <c r="BH320" i="9"/>
  <c r="BG320" i="9"/>
  <c r="BF320" i="9"/>
  <c r="BE320" i="9"/>
  <c r="T320" i="9"/>
  <c r="R320" i="9"/>
  <c r="P320" i="9"/>
  <c r="J320" i="9"/>
  <c r="BK316" i="9"/>
  <c r="BI316" i="9"/>
  <c r="BH316" i="9"/>
  <c r="BG316" i="9"/>
  <c r="BF316" i="9"/>
  <c r="T316" i="9"/>
  <c r="R316" i="9"/>
  <c r="P316" i="9"/>
  <c r="J316" i="9"/>
  <c r="BE316" i="9" s="1"/>
  <c r="BK312" i="9"/>
  <c r="BI312" i="9"/>
  <c r="BH312" i="9"/>
  <c r="BG312" i="9"/>
  <c r="BF312" i="9"/>
  <c r="T312" i="9"/>
  <c r="R312" i="9"/>
  <c r="P312" i="9"/>
  <c r="J312" i="9"/>
  <c r="BE312" i="9" s="1"/>
  <c r="BK308" i="9"/>
  <c r="BI308" i="9"/>
  <c r="BH308" i="9"/>
  <c r="BG308" i="9"/>
  <c r="BF308" i="9"/>
  <c r="BE308" i="9"/>
  <c r="T308" i="9"/>
  <c r="R308" i="9"/>
  <c r="P308" i="9"/>
  <c r="J308" i="9"/>
  <c r="BK304" i="9"/>
  <c r="BI304" i="9"/>
  <c r="BH304" i="9"/>
  <c r="BG304" i="9"/>
  <c r="BF304" i="9"/>
  <c r="T304" i="9"/>
  <c r="R304" i="9"/>
  <c r="P304" i="9"/>
  <c r="J304" i="9"/>
  <c r="BE304" i="9" s="1"/>
  <c r="BK300" i="9"/>
  <c r="BI300" i="9"/>
  <c r="BH300" i="9"/>
  <c r="BG300" i="9"/>
  <c r="BF300" i="9"/>
  <c r="T300" i="9"/>
  <c r="R300" i="9"/>
  <c r="P300" i="9"/>
  <c r="J300" i="9"/>
  <c r="BE300" i="9" s="1"/>
  <c r="BK299" i="9"/>
  <c r="BI299" i="9"/>
  <c r="BH299" i="9"/>
  <c r="BG299" i="9"/>
  <c r="BF299" i="9"/>
  <c r="BE299" i="9"/>
  <c r="T299" i="9"/>
  <c r="R299" i="9"/>
  <c r="P299" i="9"/>
  <c r="J299" i="9"/>
  <c r="BK295" i="9"/>
  <c r="BI295" i="9"/>
  <c r="BH295" i="9"/>
  <c r="BG295" i="9"/>
  <c r="BF295" i="9"/>
  <c r="T295" i="9"/>
  <c r="R295" i="9"/>
  <c r="P295" i="9"/>
  <c r="J295" i="9"/>
  <c r="BE295" i="9" s="1"/>
  <c r="BK291" i="9"/>
  <c r="BI291" i="9"/>
  <c r="BH291" i="9"/>
  <c r="BG291" i="9"/>
  <c r="BF291" i="9"/>
  <c r="T291" i="9"/>
  <c r="R291" i="9"/>
  <c r="P291" i="9"/>
  <c r="J291" i="9"/>
  <c r="BE291" i="9" s="1"/>
  <c r="BK287" i="9"/>
  <c r="BI287" i="9"/>
  <c r="BH287" i="9"/>
  <c r="BG287" i="9"/>
  <c r="BF287" i="9"/>
  <c r="BE287" i="9"/>
  <c r="T287" i="9"/>
  <c r="R287" i="9"/>
  <c r="P287" i="9"/>
  <c r="J287" i="9"/>
  <c r="BK286" i="9"/>
  <c r="BI286" i="9"/>
  <c r="BH286" i="9"/>
  <c r="BG286" i="9"/>
  <c r="BF286" i="9"/>
  <c r="T286" i="9"/>
  <c r="R286" i="9"/>
  <c r="P286" i="9"/>
  <c r="J286" i="9"/>
  <c r="BE286" i="9" s="1"/>
  <c r="BK282" i="9"/>
  <c r="BI282" i="9"/>
  <c r="BH282" i="9"/>
  <c r="BG282" i="9"/>
  <c r="BF282" i="9"/>
  <c r="T282" i="9"/>
  <c r="R282" i="9"/>
  <c r="P282" i="9"/>
  <c r="J282" i="9"/>
  <c r="BE282" i="9" s="1"/>
  <c r="BK281" i="9"/>
  <c r="BI281" i="9"/>
  <c r="BH281" i="9"/>
  <c r="BG281" i="9"/>
  <c r="BF281" i="9"/>
  <c r="BE281" i="9"/>
  <c r="T281" i="9"/>
  <c r="R281" i="9"/>
  <c r="P281" i="9"/>
  <c r="J281" i="9"/>
  <c r="BK280" i="9"/>
  <c r="BI280" i="9"/>
  <c r="BH280" i="9"/>
  <c r="BG280" i="9"/>
  <c r="BF280" i="9"/>
  <c r="T280" i="9"/>
  <c r="R280" i="9"/>
  <c r="P280" i="9"/>
  <c r="J280" i="9"/>
  <c r="BE280" i="9" s="1"/>
  <c r="BK279" i="9"/>
  <c r="BI279" i="9"/>
  <c r="BH279" i="9"/>
  <c r="BG279" i="9"/>
  <c r="BF279" i="9"/>
  <c r="T279" i="9"/>
  <c r="R279" i="9"/>
  <c r="P279" i="9"/>
  <c r="J279" i="9"/>
  <c r="BE279" i="9" s="1"/>
  <c r="BK275" i="9"/>
  <c r="BI275" i="9"/>
  <c r="BH275" i="9"/>
  <c r="BG275" i="9"/>
  <c r="BF275" i="9"/>
  <c r="BE275" i="9"/>
  <c r="T275" i="9"/>
  <c r="R275" i="9"/>
  <c r="P275" i="9"/>
  <c r="J275" i="9"/>
  <c r="BK274" i="9"/>
  <c r="BI274" i="9"/>
  <c r="BH274" i="9"/>
  <c r="BG274" i="9"/>
  <c r="BF274" i="9"/>
  <c r="T274" i="9"/>
  <c r="R274" i="9"/>
  <c r="P274" i="9"/>
  <c r="J274" i="9"/>
  <c r="BE274" i="9" s="1"/>
  <c r="BK273" i="9"/>
  <c r="BI273" i="9"/>
  <c r="BH273" i="9"/>
  <c r="BG273" i="9"/>
  <c r="BF273" i="9"/>
  <c r="T273" i="9"/>
  <c r="R273" i="9"/>
  <c r="P273" i="9"/>
  <c r="J273" i="9"/>
  <c r="BE273" i="9" s="1"/>
  <c r="BK272" i="9"/>
  <c r="BI272" i="9"/>
  <c r="BH272" i="9"/>
  <c r="BG272" i="9"/>
  <c r="BF272" i="9"/>
  <c r="BE272" i="9"/>
  <c r="T272" i="9"/>
  <c r="R272" i="9"/>
  <c r="P272" i="9"/>
  <c r="J272" i="9"/>
  <c r="BK271" i="9"/>
  <c r="BI271" i="9"/>
  <c r="BH271" i="9"/>
  <c r="BG271" i="9"/>
  <c r="BF271" i="9"/>
  <c r="T271" i="9"/>
  <c r="R271" i="9"/>
  <c r="P271" i="9"/>
  <c r="J271" i="9"/>
  <c r="BE271" i="9" s="1"/>
  <c r="BK270" i="9"/>
  <c r="BI270" i="9"/>
  <c r="BH270" i="9"/>
  <c r="BG270" i="9"/>
  <c r="BF270" i="9"/>
  <c r="T270" i="9"/>
  <c r="R270" i="9"/>
  <c r="P270" i="9"/>
  <c r="J270" i="9"/>
  <c r="BE270" i="9" s="1"/>
  <c r="BK266" i="9"/>
  <c r="BI266" i="9"/>
  <c r="BH266" i="9"/>
  <c r="BG266" i="9"/>
  <c r="BF266" i="9"/>
  <c r="BE266" i="9"/>
  <c r="T266" i="9"/>
  <c r="R266" i="9"/>
  <c r="P266" i="9"/>
  <c r="J266" i="9"/>
  <c r="BK265" i="9"/>
  <c r="BI265" i="9"/>
  <c r="BH265" i="9"/>
  <c r="BG265" i="9"/>
  <c r="BF265" i="9"/>
  <c r="T265" i="9"/>
  <c r="R265" i="9"/>
  <c r="P265" i="9"/>
  <c r="J265" i="9"/>
  <c r="BE265" i="9" s="1"/>
  <c r="BK261" i="9"/>
  <c r="BI261" i="9"/>
  <c r="BH261" i="9"/>
  <c r="BG261" i="9"/>
  <c r="BF261" i="9"/>
  <c r="T261" i="9"/>
  <c r="R261" i="9"/>
  <c r="P261" i="9"/>
  <c r="J261" i="9"/>
  <c r="BE261" i="9" s="1"/>
  <c r="BK260" i="9"/>
  <c r="BI260" i="9"/>
  <c r="BH260" i="9"/>
  <c r="BG260" i="9"/>
  <c r="BF260" i="9"/>
  <c r="BE260" i="9"/>
  <c r="T260" i="9"/>
  <c r="R260" i="9"/>
  <c r="P260" i="9"/>
  <c r="J260" i="9"/>
  <c r="BK256" i="9"/>
  <c r="BI256" i="9"/>
  <c r="BH256" i="9"/>
  <c r="BG256" i="9"/>
  <c r="BF256" i="9"/>
  <c r="T256" i="9"/>
  <c r="R256" i="9"/>
  <c r="P256" i="9"/>
  <c r="J256" i="9"/>
  <c r="BE256" i="9" s="1"/>
  <c r="BK255" i="9"/>
  <c r="BI255" i="9"/>
  <c r="BH255" i="9"/>
  <c r="BG255" i="9"/>
  <c r="BF255" i="9"/>
  <c r="T255" i="9"/>
  <c r="R255" i="9"/>
  <c r="P255" i="9"/>
  <c r="J255" i="9"/>
  <c r="BE255" i="9" s="1"/>
  <c r="BK251" i="9"/>
  <c r="BI251" i="9"/>
  <c r="BH251" i="9"/>
  <c r="BG251" i="9"/>
  <c r="BF251" i="9"/>
  <c r="BE251" i="9"/>
  <c r="T251" i="9"/>
  <c r="R251" i="9"/>
  <c r="P251" i="9"/>
  <c r="J251" i="9"/>
  <c r="BK250" i="9"/>
  <c r="BI250" i="9"/>
  <c r="BH250" i="9"/>
  <c r="BG250" i="9"/>
  <c r="BF250" i="9"/>
  <c r="T250" i="9"/>
  <c r="R250" i="9"/>
  <c r="P250" i="9"/>
  <c r="J250" i="9"/>
  <c r="BE250" i="9" s="1"/>
  <c r="BK246" i="9"/>
  <c r="BI246" i="9"/>
  <c r="BH246" i="9"/>
  <c r="BG246" i="9"/>
  <c r="BF246" i="9"/>
  <c r="T246" i="9"/>
  <c r="R246" i="9"/>
  <c r="P246" i="9"/>
  <c r="J246" i="9"/>
  <c r="BE246" i="9" s="1"/>
  <c r="BK245" i="9"/>
  <c r="BI245" i="9"/>
  <c r="BH245" i="9"/>
  <c r="BG245" i="9"/>
  <c r="BF245" i="9"/>
  <c r="BE245" i="9"/>
  <c r="T245" i="9"/>
  <c r="R245" i="9"/>
  <c r="P245" i="9"/>
  <c r="J245" i="9"/>
  <c r="BK241" i="9"/>
  <c r="BI241" i="9"/>
  <c r="BH241" i="9"/>
  <c r="BG241" i="9"/>
  <c r="BF241" i="9"/>
  <c r="T241" i="9"/>
  <c r="R241" i="9"/>
  <c r="P241" i="9"/>
  <c r="J241" i="9"/>
  <c r="BE241" i="9" s="1"/>
  <c r="BK240" i="9"/>
  <c r="BI240" i="9"/>
  <c r="BH240" i="9"/>
  <c r="BG240" i="9"/>
  <c r="BF240" i="9"/>
  <c r="T240" i="9"/>
  <c r="R240" i="9"/>
  <c r="P240" i="9"/>
  <c r="J240" i="9"/>
  <c r="BE240" i="9" s="1"/>
  <c r="BK236" i="9"/>
  <c r="BI236" i="9"/>
  <c r="BH236" i="9"/>
  <c r="BG236" i="9"/>
  <c r="BF236" i="9"/>
  <c r="BE236" i="9"/>
  <c r="T236" i="9"/>
  <c r="R236" i="9"/>
  <c r="P236" i="9"/>
  <c r="J236" i="9"/>
  <c r="BK235" i="9"/>
  <c r="BI235" i="9"/>
  <c r="BH235" i="9"/>
  <c r="BG235" i="9"/>
  <c r="BF235" i="9"/>
  <c r="T235" i="9"/>
  <c r="R235" i="9"/>
  <c r="P235" i="9"/>
  <c r="J235" i="9"/>
  <c r="BE235" i="9" s="1"/>
  <c r="BK231" i="9"/>
  <c r="BI231" i="9"/>
  <c r="BH231" i="9"/>
  <c r="BG231" i="9"/>
  <c r="BF231" i="9"/>
  <c r="T231" i="9"/>
  <c r="R231" i="9"/>
  <c r="P231" i="9"/>
  <c r="J231" i="9"/>
  <c r="BE231" i="9" s="1"/>
  <c r="BK230" i="9"/>
  <c r="BI230" i="9"/>
  <c r="BH230" i="9"/>
  <c r="BG230" i="9"/>
  <c r="BF230" i="9"/>
  <c r="BE230" i="9"/>
  <c r="T230" i="9"/>
  <c r="R230" i="9"/>
  <c r="P230" i="9"/>
  <c r="J230" i="9"/>
  <c r="BK226" i="9"/>
  <c r="BI226" i="9"/>
  <c r="BH226" i="9"/>
  <c r="BG226" i="9"/>
  <c r="BF226" i="9"/>
  <c r="T226" i="9"/>
  <c r="R226" i="9"/>
  <c r="P226" i="9"/>
  <c r="J226" i="9"/>
  <c r="BE226" i="9" s="1"/>
  <c r="BK225" i="9"/>
  <c r="BI225" i="9"/>
  <c r="BH225" i="9"/>
  <c r="BG225" i="9"/>
  <c r="BF225" i="9"/>
  <c r="T225" i="9"/>
  <c r="R225" i="9"/>
  <c r="P225" i="9"/>
  <c r="J225" i="9"/>
  <c r="BE225" i="9" s="1"/>
  <c r="BK221" i="9"/>
  <c r="BI221" i="9"/>
  <c r="BH221" i="9"/>
  <c r="BG221" i="9"/>
  <c r="BF221" i="9"/>
  <c r="BE221" i="9"/>
  <c r="T221" i="9"/>
  <c r="R221" i="9"/>
  <c r="P221" i="9"/>
  <c r="J221" i="9"/>
  <c r="BK220" i="9"/>
  <c r="BI220" i="9"/>
  <c r="BH220" i="9"/>
  <c r="BG220" i="9"/>
  <c r="BF220" i="9"/>
  <c r="T220" i="9"/>
  <c r="R220" i="9"/>
  <c r="P220" i="9"/>
  <c r="J220" i="9"/>
  <c r="BE220" i="9" s="1"/>
  <c r="BK216" i="9"/>
  <c r="BI216" i="9"/>
  <c r="BH216" i="9"/>
  <c r="BG216" i="9"/>
  <c r="BF216" i="9"/>
  <c r="T216" i="9"/>
  <c r="R216" i="9"/>
  <c r="P216" i="9"/>
  <c r="J216" i="9"/>
  <c r="BE216" i="9" s="1"/>
  <c r="BK215" i="9"/>
  <c r="BI215" i="9"/>
  <c r="BH215" i="9"/>
  <c r="BG215" i="9"/>
  <c r="BF215" i="9"/>
  <c r="BE215" i="9"/>
  <c r="T215" i="9"/>
  <c r="R215" i="9"/>
  <c r="P215" i="9"/>
  <c r="J215" i="9"/>
  <c r="BK211" i="9"/>
  <c r="BI211" i="9"/>
  <c r="BH211" i="9"/>
  <c r="BG211" i="9"/>
  <c r="BF211" i="9"/>
  <c r="T211" i="9"/>
  <c r="R211" i="9"/>
  <c r="P211" i="9"/>
  <c r="J211" i="9"/>
  <c r="BE211" i="9" s="1"/>
  <c r="BK210" i="9"/>
  <c r="BI210" i="9"/>
  <c r="BH210" i="9"/>
  <c r="BG210" i="9"/>
  <c r="BF210" i="9"/>
  <c r="T210" i="9"/>
  <c r="R210" i="9"/>
  <c r="P210" i="9"/>
  <c r="J210" i="9"/>
  <c r="BE210" i="9" s="1"/>
  <c r="BK206" i="9"/>
  <c r="BI206" i="9"/>
  <c r="BH206" i="9"/>
  <c r="BG206" i="9"/>
  <c r="BF206" i="9"/>
  <c r="BE206" i="9"/>
  <c r="T206" i="9"/>
  <c r="R206" i="9"/>
  <c r="P206" i="9"/>
  <c r="J206" i="9"/>
  <c r="BK205" i="9"/>
  <c r="BI205" i="9"/>
  <c r="BH205" i="9"/>
  <c r="BG205" i="9"/>
  <c r="BF205" i="9"/>
  <c r="T205" i="9"/>
  <c r="R205" i="9"/>
  <c r="P205" i="9"/>
  <c r="J205" i="9"/>
  <c r="BE205" i="9" s="1"/>
  <c r="BK204" i="9"/>
  <c r="BI204" i="9"/>
  <c r="BH204" i="9"/>
  <c r="BG204" i="9"/>
  <c r="BF204" i="9"/>
  <c r="T204" i="9"/>
  <c r="R204" i="9"/>
  <c r="P204" i="9"/>
  <c r="J204" i="9"/>
  <c r="BE204" i="9" s="1"/>
  <c r="BK203" i="9"/>
  <c r="BI203" i="9"/>
  <c r="BH203" i="9"/>
  <c r="BG203" i="9"/>
  <c r="BF203" i="9"/>
  <c r="BE203" i="9"/>
  <c r="T203" i="9"/>
  <c r="R203" i="9"/>
  <c r="P203" i="9"/>
  <c r="J203" i="9"/>
  <c r="BK199" i="9"/>
  <c r="BI199" i="9"/>
  <c r="BH199" i="9"/>
  <c r="BG199" i="9"/>
  <c r="BF199" i="9"/>
  <c r="T199" i="9"/>
  <c r="R199" i="9"/>
  <c r="P199" i="9"/>
  <c r="J199" i="9"/>
  <c r="BE199" i="9" s="1"/>
  <c r="BK198" i="9"/>
  <c r="BI198" i="9"/>
  <c r="BH198" i="9"/>
  <c r="BG198" i="9"/>
  <c r="BF198" i="9"/>
  <c r="T198" i="9"/>
  <c r="R198" i="9"/>
  <c r="P198" i="9"/>
  <c r="J198" i="9"/>
  <c r="BE198" i="9" s="1"/>
  <c r="BK194" i="9"/>
  <c r="BI194" i="9"/>
  <c r="BH194" i="9"/>
  <c r="BG194" i="9"/>
  <c r="BF194" i="9"/>
  <c r="BE194" i="9"/>
  <c r="T194" i="9"/>
  <c r="R194" i="9"/>
  <c r="P194" i="9"/>
  <c r="J194" i="9"/>
  <c r="BK193" i="9"/>
  <c r="BI193" i="9"/>
  <c r="BH193" i="9"/>
  <c r="BG193" i="9"/>
  <c r="BF193" i="9"/>
  <c r="T193" i="9"/>
  <c r="R193" i="9"/>
  <c r="P193" i="9"/>
  <c r="J193" i="9"/>
  <c r="BE193" i="9" s="1"/>
  <c r="BK192" i="9"/>
  <c r="BI192" i="9"/>
  <c r="BH192" i="9"/>
  <c r="BG192" i="9"/>
  <c r="BF192" i="9"/>
  <c r="T192" i="9"/>
  <c r="R192" i="9"/>
  <c r="P192" i="9"/>
  <c r="J192" i="9"/>
  <c r="BE192" i="9" s="1"/>
  <c r="BK191" i="9"/>
  <c r="BI191" i="9"/>
  <c r="BH191" i="9"/>
  <c r="BG191" i="9"/>
  <c r="BF191" i="9"/>
  <c r="BE191" i="9"/>
  <c r="T191" i="9"/>
  <c r="R191" i="9"/>
  <c r="P191" i="9"/>
  <c r="J191" i="9"/>
  <c r="BK186" i="9"/>
  <c r="BI186" i="9"/>
  <c r="BH186" i="9"/>
  <c r="BG186" i="9"/>
  <c r="BF186" i="9"/>
  <c r="T186" i="9"/>
  <c r="R186" i="9"/>
  <c r="P186" i="9"/>
  <c r="J186" i="9"/>
  <c r="BE186" i="9" s="1"/>
  <c r="BK185" i="9"/>
  <c r="BI185" i="9"/>
  <c r="BH185" i="9"/>
  <c r="BG185" i="9"/>
  <c r="BF185" i="9"/>
  <c r="T185" i="9"/>
  <c r="R185" i="9"/>
  <c r="P185" i="9"/>
  <c r="J185" i="9"/>
  <c r="BE185" i="9" s="1"/>
  <c r="BK180" i="9"/>
  <c r="BI180" i="9"/>
  <c r="BH180" i="9"/>
  <c r="BG180" i="9"/>
  <c r="BF180" i="9"/>
  <c r="BE180" i="9"/>
  <c r="T180" i="9"/>
  <c r="R180" i="9"/>
  <c r="P180" i="9"/>
  <c r="J180" i="9"/>
  <c r="BK179" i="9"/>
  <c r="BI179" i="9"/>
  <c r="BH179" i="9"/>
  <c r="BG179" i="9"/>
  <c r="BF179" i="9"/>
  <c r="T179" i="9"/>
  <c r="R179" i="9"/>
  <c r="P179" i="9"/>
  <c r="J179" i="9"/>
  <c r="BE179" i="9" s="1"/>
  <c r="BK174" i="9"/>
  <c r="BI174" i="9"/>
  <c r="BH174" i="9"/>
  <c r="BG174" i="9"/>
  <c r="BF174" i="9"/>
  <c r="T174" i="9"/>
  <c r="R174" i="9"/>
  <c r="P174" i="9"/>
  <c r="J174" i="9"/>
  <c r="BE174" i="9" s="1"/>
  <c r="BK173" i="9"/>
  <c r="BI173" i="9"/>
  <c r="BH173" i="9"/>
  <c r="BG173" i="9"/>
  <c r="BF173" i="9"/>
  <c r="BE173" i="9"/>
  <c r="T173" i="9"/>
  <c r="R173" i="9"/>
  <c r="P173" i="9"/>
  <c r="J173" i="9"/>
  <c r="BK169" i="9"/>
  <c r="BI169" i="9"/>
  <c r="BH169" i="9"/>
  <c r="BG169" i="9"/>
  <c r="BF169" i="9"/>
  <c r="BE169" i="9"/>
  <c r="T169" i="9"/>
  <c r="R169" i="9"/>
  <c r="P169" i="9"/>
  <c r="J169" i="9"/>
  <c r="BK165" i="9"/>
  <c r="BI165" i="9"/>
  <c r="BH165" i="9"/>
  <c r="BG165" i="9"/>
  <c r="BF165" i="9"/>
  <c r="T165" i="9"/>
  <c r="R165" i="9"/>
  <c r="P165" i="9"/>
  <c r="J165" i="9"/>
  <c r="BE165" i="9" s="1"/>
  <c r="BK161" i="9"/>
  <c r="BI161" i="9"/>
  <c r="BH161" i="9"/>
  <c r="BG161" i="9"/>
  <c r="BF161" i="9"/>
  <c r="BE161" i="9"/>
  <c r="T161" i="9"/>
  <c r="R161" i="9"/>
  <c r="P161" i="9"/>
  <c r="J161" i="9"/>
  <c r="BK160" i="9"/>
  <c r="BI160" i="9"/>
  <c r="BH160" i="9"/>
  <c r="BG160" i="9"/>
  <c r="BF160" i="9"/>
  <c r="T160" i="9"/>
  <c r="R160" i="9"/>
  <c r="P160" i="9"/>
  <c r="J160" i="9"/>
  <c r="BE160" i="9" s="1"/>
  <c r="BK159" i="9"/>
  <c r="BI159" i="9"/>
  <c r="BH159" i="9"/>
  <c r="BG159" i="9"/>
  <c r="BF159" i="9"/>
  <c r="T159" i="9"/>
  <c r="R159" i="9"/>
  <c r="P159" i="9"/>
  <c r="J159" i="9"/>
  <c r="BE159" i="9" s="1"/>
  <c r="BK158" i="9"/>
  <c r="BI158" i="9"/>
  <c r="BH158" i="9"/>
  <c r="BG158" i="9"/>
  <c r="BF158" i="9"/>
  <c r="BE158" i="9"/>
  <c r="T158" i="9"/>
  <c r="R158" i="9"/>
  <c r="P158" i="9"/>
  <c r="J158" i="9"/>
  <c r="BK154" i="9"/>
  <c r="BI154" i="9"/>
  <c r="BH154" i="9"/>
  <c r="BG154" i="9"/>
  <c r="BF154" i="9"/>
  <c r="BE154" i="9"/>
  <c r="T154" i="9"/>
  <c r="R154" i="9"/>
  <c r="P154" i="9"/>
  <c r="J154" i="9"/>
  <c r="BK153" i="9"/>
  <c r="BI153" i="9"/>
  <c r="BH153" i="9"/>
  <c r="BG153" i="9"/>
  <c r="BF153" i="9"/>
  <c r="T153" i="9"/>
  <c r="R153" i="9"/>
  <c r="P153" i="9"/>
  <c r="J153" i="9"/>
  <c r="BE153" i="9" s="1"/>
  <c r="BK149" i="9"/>
  <c r="BI149" i="9"/>
  <c r="BH149" i="9"/>
  <c r="BG149" i="9"/>
  <c r="BF149" i="9"/>
  <c r="BE149" i="9"/>
  <c r="T149" i="9"/>
  <c r="R149" i="9"/>
  <c r="P149" i="9"/>
  <c r="J149" i="9"/>
  <c r="BK148" i="9"/>
  <c r="BI148" i="9"/>
  <c r="BH148" i="9"/>
  <c r="BG148" i="9"/>
  <c r="BF148" i="9"/>
  <c r="T148" i="9"/>
  <c r="R148" i="9"/>
  <c r="P148" i="9"/>
  <c r="J148" i="9"/>
  <c r="BE148" i="9" s="1"/>
  <c r="BK144" i="9"/>
  <c r="BI144" i="9"/>
  <c r="BH144" i="9"/>
  <c r="BG144" i="9"/>
  <c r="BF144" i="9"/>
  <c r="T144" i="9"/>
  <c r="R144" i="9"/>
  <c r="P144" i="9"/>
  <c r="J144" i="9"/>
  <c r="BE144" i="9" s="1"/>
  <c r="BK143" i="9"/>
  <c r="BI143" i="9"/>
  <c r="BH143" i="9"/>
  <c r="BG143" i="9"/>
  <c r="BF143" i="9"/>
  <c r="BE143" i="9"/>
  <c r="T143" i="9"/>
  <c r="R143" i="9"/>
  <c r="P143" i="9"/>
  <c r="J143" i="9"/>
  <c r="BK139" i="9"/>
  <c r="BI139" i="9"/>
  <c r="BH139" i="9"/>
  <c r="BG139" i="9"/>
  <c r="BF139" i="9"/>
  <c r="T139" i="9"/>
  <c r="R139" i="9"/>
  <c r="P139" i="9"/>
  <c r="J139" i="9"/>
  <c r="BE139" i="9" s="1"/>
  <c r="BK138" i="9"/>
  <c r="BI138" i="9"/>
  <c r="BH138" i="9"/>
  <c r="BG138" i="9"/>
  <c r="BF138" i="9"/>
  <c r="T138" i="9"/>
  <c r="R138" i="9"/>
  <c r="P138" i="9"/>
  <c r="J138" i="9"/>
  <c r="BE138" i="9" s="1"/>
  <c r="BK134" i="9"/>
  <c r="BI134" i="9"/>
  <c r="BH134" i="9"/>
  <c r="BG134" i="9"/>
  <c r="BF134" i="9"/>
  <c r="BE134" i="9"/>
  <c r="T134" i="9"/>
  <c r="R134" i="9"/>
  <c r="P134" i="9"/>
  <c r="J134" i="9"/>
  <c r="BK133" i="9"/>
  <c r="BI133" i="9"/>
  <c r="BH133" i="9"/>
  <c r="BG133" i="9"/>
  <c r="BF133" i="9"/>
  <c r="T133" i="9"/>
  <c r="R133" i="9"/>
  <c r="P133" i="9"/>
  <c r="J133" i="9"/>
  <c r="BE133" i="9" s="1"/>
  <c r="BK129" i="9"/>
  <c r="BI129" i="9"/>
  <c r="BH129" i="9"/>
  <c r="BG129" i="9"/>
  <c r="BF129" i="9"/>
  <c r="T129" i="9"/>
  <c r="R129" i="9"/>
  <c r="P129" i="9"/>
  <c r="J129" i="9"/>
  <c r="BE129" i="9" s="1"/>
  <c r="BK128" i="9"/>
  <c r="BI128" i="9"/>
  <c r="BH128" i="9"/>
  <c r="BG128" i="9"/>
  <c r="BF128" i="9"/>
  <c r="BE128" i="9"/>
  <c r="T128" i="9"/>
  <c r="R128" i="9"/>
  <c r="P128" i="9"/>
  <c r="J128" i="9"/>
  <c r="BK124" i="9"/>
  <c r="BI124" i="9"/>
  <c r="BH124" i="9"/>
  <c r="BG124" i="9"/>
  <c r="BF124" i="9"/>
  <c r="BE124" i="9"/>
  <c r="T124" i="9"/>
  <c r="R124" i="9"/>
  <c r="P124" i="9"/>
  <c r="J124" i="9"/>
  <c r="BK123" i="9"/>
  <c r="BI123" i="9"/>
  <c r="BH123" i="9"/>
  <c r="BG123" i="9"/>
  <c r="BF123" i="9"/>
  <c r="T123" i="9"/>
  <c r="R123" i="9"/>
  <c r="P123" i="9"/>
  <c r="J123" i="9"/>
  <c r="BE123" i="9" s="1"/>
  <c r="BK119" i="9"/>
  <c r="BI119" i="9"/>
  <c r="BH119" i="9"/>
  <c r="BG119" i="9"/>
  <c r="BF119" i="9"/>
  <c r="BE119" i="9"/>
  <c r="T119" i="9"/>
  <c r="R119" i="9"/>
  <c r="P119" i="9"/>
  <c r="J119" i="9"/>
  <c r="BK118" i="9"/>
  <c r="BI118" i="9"/>
  <c r="BH118" i="9"/>
  <c r="BG118" i="9"/>
  <c r="BF118" i="9"/>
  <c r="T118" i="9"/>
  <c r="R118" i="9"/>
  <c r="P118" i="9"/>
  <c r="J118" i="9"/>
  <c r="BE118" i="9" s="1"/>
  <c r="BK114" i="9"/>
  <c r="BI114" i="9"/>
  <c r="BH114" i="9"/>
  <c r="BG114" i="9"/>
  <c r="BF114" i="9"/>
  <c r="T114" i="9"/>
  <c r="R114" i="9"/>
  <c r="P114" i="9"/>
  <c r="J114" i="9"/>
  <c r="BE114" i="9" s="1"/>
  <c r="BK113" i="9"/>
  <c r="BI113" i="9"/>
  <c r="BH113" i="9"/>
  <c r="BG113" i="9"/>
  <c r="BF113" i="9"/>
  <c r="BE113" i="9"/>
  <c r="T113" i="9"/>
  <c r="R113" i="9"/>
  <c r="P113" i="9"/>
  <c r="J113" i="9"/>
  <c r="BK109" i="9"/>
  <c r="BI109" i="9"/>
  <c r="BH109" i="9"/>
  <c r="BG109" i="9"/>
  <c r="BF109" i="9"/>
  <c r="T109" i="9"/>
  <c r="R109" i="9"/>
  <c r="P109" i="9"/>
  <c r="J109" i="9"/>
  <c r="BE109" i="9" s="1"/>
  <c r="BK108" i="9"/>
  <c r="BI108" i="9"/>
  <c r="BH108" i="9"/>
  <c r="BG108" i="9"/>
  <c r="BF108" i="9"/>
  <c r="T108" i="9"/>
  <c r="R108" i="9"/>
  <c r="P108" i="9"/>
  <c r="J108" i="9"/>
  <c r="BE108" i="9" s="1"/>
  <c r="BK104" i="9"/>
  <c r="BI104" i="9"/>
  <c r="BH104" i="9"/>
  <c r="BG104" i="9"/>
  <c r="BF104" i="9"/>
  <c r="BE104" i="9"/>
  <c r="T104" i="9"/>
  <c r="R104" i="9"/>
  <c r="P104" i="9"/>
  <c r="J104" i="9"/>
  <c r="BK103" i="9"/>
  <c r="BI103" i="9"/>
  <c r="BH103" i="9"/>
  <c r="BG103" i="9"/>
  <c r="BF103" i="9"/>
  <c r="T103" i="9"/>
  <c r="R103" i="9"/>
  <c r="P103" i="9"/>
  <c r="J103" i="9"/>
  <c r="BE103" i="9" s="1"/>
  <c r="BK99" i="9"/>
  <c r="BI99" i="9"/>
  <c r="BH99" i="9"/>
  <c r="BG99" i="9"/>
  <c r="BF99" i="9"/>
  <c r="T99" i="9"/>
  <c r="R99" i="9"/>
  <c r="P99" i="9"/>
  <c r="J99" i="9"/>
  <c r="BE99" i="9" s="1"/>
  <c r="BK98" i="9"/>
  <c r="BI98" i="9"/>
  <c r="BH98" i="9"/>
  <c r="BG98" i="9"/>
  <c r="BF98" i="9"/>
  <c r="BE98" i="9"/>
  <c r="T98" i="9"/>
  <c r="R98" i="9"/>
  <c r="P98" i="9"/>
  <c r="J98" i="9"/>
  <c r="BK94" i="9"/>
  <c r="BI94" i="9"/>
  <c r="BH94" i="9"/>
  <c r="BG94" i="9"/>
  <c r="BF94" i="9"/>
  <c r="BE94" i="9"/>
  <c r="T94" i="9"/>
  <c r="R94" i="9"/>
  <c r="P94" i="9"/>
  <c r="J94" i="9"/>
  <c r="BK93" i="9"/>
  <c r="BI93" i="9"/>
  <c r="BH93" i="9"/>
  <c r="BG93" i="9"/>
  <c r="BF93" i="9"/>
  <c r="T93" i="9"/>
  <c r="R93" i="9"/>
  <c r="P93" i="9"/>
  <c r="J93" i="9"/>
  <c r="BE93" i="9" s="1"/>
  <c r="BK89" i="9"/>
  <c r="BI89" i="9"/>
  <c r="BH89" i="9"/>
  <c r="BG89" i="9"/>
  <c r="BF89" i="9"/>
  <c r="BE89" i="9"/>
  <c r="T89" i="9"/>
  <c r="R89" i="9"/>
  <c r="P89" i="9"/>
  <c r="J89" i="9"/>
  <c r="BK88" i="9"/>
  <c r="BI88" i="9"/>
  <c r="F39" i="9" s="1"/>
  <c r="BH88" i="9"/>
  <c r="BG88" i="9"/>
  <c r="BF88" i="9"/>
  <c r="T88" i="9"/>
  <c r="R88" i="9"/>
  <c r="P88" i="9"/>
  <c r="J88" i="9"/>
  <c r="BE88" i="9" s="1"/>
  <c r="BK87" i="9"/>
  <c r="J87" i="9" s="1"/>
  <c r="J64" i="9" s="1"/>
  <c r="T87" i="9"/>
  <c r="T86" i="9" s="1"/>
  <c r="P87" i="9"/>
  <c r="P86" i="9" s="1"/>
  <c r="F83" i="9"/>
  <c r="J82" i="9"/>
  <c r="F82" i="9"/>
  <c r="F80" i="9"/>
  <c r="E78" i="9"/>
  <c r="J58" i="9"/>
  <c r="F58" i="9"/>
  <c r="F56" i="9"/>
  <c r="E54" i="9"/>
  <c r="E50" i="9"/>
  <c r="J39" i="9"/>
  <c r="J38" i="9"/>
  <c r="F38" i="9"/>
  <c r="J37" i="9"/>
  <c r="J36" i="9"/>
  <c r="F36" i="9"/>
  <c r="J26" i="9"/>
  <c r="E26" i="9"/>
  <c r="J59" i="9" s="1"/>
  <c r="J25" i="9"/>
  <c r="J20" i="9"/>
  <c r="E20" i="9"/>
  <c r="F59" i="9" s="1"/>
  <c r="J19" i="9"/>
  <c r="J14" i="9"/>
  <c r="J80" i="9" s="1"/>
  <c r="E7" i="9"/>
  <c r="E74" i="9" s="1"/>
  <c r="BK230" i="8"/>
  <c r="BI230" i="8"/>
  <c r="BH230" i="8"/>
  <c r="BG230" i="8"/>
  <c r="BF230" i="8"/>
  <c r="T230" i="8"/>
  <c r="R230" i="8"/>
  <c r="P230" i="8"/>
  <c r="J230" i="8"/>
  <c r="BE230" i="8" s="1"/>
  <c r="BK229" i="8"/>
  <c r="BI229" i="8"/>
  <c r="BH229" i="8"/>
  <c r="BG229" i="8"/>
  <c r="BF229" i="8"/>
  <c r="BE229" i="8"/>
  <c r="T229" i="8"/>
  <c r="R229" i="8"/>
  <c r="P229" i="8"/>
  <c r="J229" i="8"/>
  <c r="BK228" i="8"/>
  <c r="BI228" i="8"/>
  <c r="BH228" i="8"/>
  <c r="BG228" i="8"/>
  <c r="BF228" i="8"/>
  <c r="BE228" i="8"/>
  <c r="T228" i="8"/>
  <c r="R228" i="8"/>
  <c r="P228" i="8"/>
  <c r="J228" i="8"/>
  <c r="BK227" i="8"/>
  <c r="BI227" i="8"/>
  <c r="BH227" i="8"/>
  <c r="BG227" i="8"/>
  <c r="BF227" i="8"/>
  <c r="T227" i="8"/>
  <c r="R227" i="8"/>
  <c r="P227" i="8"/>
  <c r="J227" i="8"/>
  <c r="BE227" i="8" s="1"/>
  <c r="BK225" i="8"/>
  <c r="BI225" i="8"/>
  <c r="BH225" i="8"/>
  <c r="BG225" i="8"/>
  <c r="BF225" i="8"/>
  <c r="BE225" i="8"/>
  <c r="T225" i="8"/>
  <c r="R225" i="8"/>
  <c r="P225" i="8"/>
  <c r="J225" i="8"/>
  <c r="BK224" i="8"/>
  <c r="BI224" i="8"/>
  <c r="BH224" i="8"/>
  <c r="BG224" i="8"/>
  <c r="BF224" i="8"/>
  <c r="T224" i="8"/>
  <c r="R224" i="8"/>
  <c r="R221" i="8" s="1"/>
  <c r="P224" i="8"/>
  <c r="J224" i="8"/>
  <c r="BE224" i="8" s="1"/>
  <c r="BK223" i="8"/>
  <c r="BK221" i="8" s="1"/>
  <c r="J221" i="8" s="1"/>
  <c r="J68" i="8" s="1"/>
  <c r="BI223" i="8"/>
  <c r="BH223" i="8"/>
  <c r="BG223" i="8"/>
  <c r="BF223" i="8"/>
  <c r="T223" i="8"/>
  <c r="R223" i="8"/>
  <c r="P223" i="8"/>
  <c r="J223" i="8"/>
  <c r="BE223" i="8" s="1"/>
  <c r="BK222" i="8"/>
  <c r="BI222" i="8"/>
  <c r="BH222" i="8"/>
  <c r="BG222" i="8"/>
  <c r="BF222" i="8"/>
  <c r="BE222" i="8"/>
  <c r="T222" i="8"/>
  <c r="R222" i="8"/>
  <c r="P222" i="8"/>
  <c r="J222" i="8"/>
  <c r="T221" i="8"/>
  <c r="P221" i="8"/>
  <c r="BK220" i="8"/>
  <c r="BI220" i="8"/>
  <c r="BH220" i="8"/>
  <c r="BG220" i="8"/>
  <c r="BF220" i="8"/>
  <c r="T220" i="8"/>
  <c r="R220" i="8"/>
  <c r="P220" i="8"/>
  <c r="J220" i="8"/>
  <c r="BE220" i="8" s="1"/>
  <c r="BK219" i="8"/>
  <c r="BI219" i="8"/>
  <c r="BH219" i="8"/>
  <c r="BG219" i="8"/>
  <c r="BF219" i="8"/>
  <c r="T219" i="8"/>
  <c r="R219" i="8"/>
  <c r="P219" i="8"/>
  <c r="J219" i="8"/>
  <c r="BE219" i="8" s="1"/>
  <c r="BK218" i="8"/>
  <c r="BI218" i="8"/>
  <c r="BH218" i="8"/>
  <c r="BG218" i="8"/>
  <c r="BF218" i="8"/>
  <c r="T218" i="8"/>
  <c r="R218" i="8"/>
  <c r="P218" i="8"/>
  <c r="J218" i="8"/>
  <c r="BE218" i="8" s="1"/>
  <c r="BK217" i="8"/>
  <c r="BI217" i="8"/>
  <c r="BH217" i="8"/>
  <c r="BG217" i="8"/>
  <c r="BF217" i="8"/>
  <c r="BE217" i="8"/>
  <c r="T217" i="8"/>
  <c r="R217" i="8"/>
  <c r="P217" i="8"/>
  <c r="J217" i="8"/>
  <c r="BK216" i="8"/>
  <c r="BI216" i="8"/>
  <c r="BH216" i="8"/>
  <c r="BG216" i="8"/>
  <c r="BF216" i="8"/>
  <c r="BE216" i="8"/>
  <c r="T216" i="8"/>
  <c r="R216" i="8"/>
  <c r="P216" i="8"/>
  <c r="J216" i="8"/>
  <c r="BK215" i="8"/>
  <c r="BI215" i="8"/>
  <c r="BH215" i="8"/>
  <c r="BG215" i="8"/>
  <c r="BF215" i="8"/>
  <c r="T215" i="8"/>
  <c r="R215" i="8"/>
  <c r="P215" i="8"/>
  <c r="J215" i="8"/>
  <c r="BE215" i="8" s="1"/>
  <c r="BK214" i="8"/>
  <c r="BI214" i="8"/>
  <c r="BH214" i="8"/>
  <c r="BG214" i="8"/>
  <c r="BF214" i="8"/>
  <c r="BE214" i="8"/>
  <c r="T214" i="8"/>
  <c r="R214" i="8"/>
  <c r="P214" i="8"/>
  <c r="J214" i="8"/>
  <c r="BK213" i="8"/>
  <c r="BI213" i="8"/>
  <c r="BH213" i="8"/>
  <c r="BG213" i="8"/>
  <c r="BF213" i="8"/>
  <c r="T213" i="8"/>
  <c r="R213" i="8"/>
  <c r="P213" i="8"/>
  <c r="J213" i="8"/>
  <c r="BE213" i="8" s="1"/>
  <c r="BK212" i="8"/>
  <c r="BI212" i="8"/>
  <c r="BH212" i="8"/>
  <c r="BG212" i="8"/>
  <c r="BF212" i="8"/>
  <c r="BE212" i="8"/>
  <c r="T212" i="8"/>
  <c r="R212" i="8"/>
  <c r="P212" i="8"/>
  <c r="J212" i="8"/>
  <c r="BK211" i="8"/>
  <c r="BI211" i="8"/>
  <c r="BH211" i="8"/>
  <c r="BG211" i="8"/>
  <c r="BF211" i="8"/>
  <c r="BE211" i="8"/>
  <c r="T211" i="8"/>
  <c r="R211" i="8"/>
  <c r="P211" i="8"/>
  <c r="J211" i="8"/>
  <c r="BK210" i="8"/>
  <c r="BI210" i="8"/>
  <c r="BH210" i="8"/>
  <c r="BG210" i="8"/>
  <c r="BF210" i="8"/>
  <c r="T210" i="8"/>
  <c r="R210" i="8"/>
  <c r="P210" i="8"/>
  <c r="J210" i="8"/>
  <c r="BE210" i="8" s="1"/>
  <c r="BK209" i="8"/>
  <c r="BI209" i="8"/>
  <c r="BH209" i="8"/>
  <c r="BG209" i="8"/>
  <c r="BF209" i="8"/>
  <c r="T209" i="8"/>
  <c r="R209" i="8"/>
  <c r="P209" i="8"/>
  <c r="J209" i="8"/>
  <c r="BE209" i="8" s="1"/>
  <c r="BK208" i="8"/>
  <c r="BI208" i="8"/>
  <c r="BH208" i="8"/>
  <c r="BG208" i="8"/>
  <c r="BF208" i="8"/>
  <c r="T208" i="8"/>
  <c r="R208" i="8"/>
  <c r="P208" i="8"/>
  <c r="J208" i="8"/>
  <c r="BE208" i="8" s="1"/>
  <c r="BK207" i="8"/>
  <c r="BI207" i="8"/>
  <c r="BH207" i="8"/>
  <c r="BG207" i="8"/>
  <c r="BF207" i="8"/>
  <c r="T207" i="8"/>
  <c r="R207" i="8"/>
  <c r="P207" i="8"/>
  <c r="J207" i="8"/>
  <c r="BE207" i="8" s="1"/>
  <c r="BK206" i="8"/>
  <c r="BI206" i="8"/>
  <c r="BH206" i="8"/>
  <c r="BG206" i="8"/>
  <c r="BF206" i="8"/>
  <c r="BE206" i="8"/>
  <c r="T206" i="8"/>
  <c r="R206" i="8"/>
  <c r="P206" i="8"/>
  <c r="J206" i="8"/>
  <c r="BK205" i="8"/>
  <c r="BI205" i="8"/>
  <c r="BH205" i="8"/>
  <c r="BG205" i="8"/>
  <c r="BF205" i="8"/>
  <c r="BE205" i="8"/>
  <c r="T205" i="8"/>
  <c r="R205" i="8"/>
  <c r="P205" i="8"/>
  <c r="J205" i="8"/>
  <c r="BK204" i="8"/>
  <c r="BI204" i="8"/>
  <c r="BH204" i="8"/>
  <c r="BG204" i="8"/>
  <c r="BF204" i="8"/>
  <c r="T204" i="8"/>
  <c r="R204" i="8"/>
  <c r="P204" i="8"/>
  <c r="J204" i="8"/>
  <c r="BE204" i="8" s="1"/>
  <c r="BK203" i="8"/>
  <c r="BI203" i="8"/>
  <c r="BH203" i="8"/>
  <c r="BG203" i="8"/>
  <c r="BF203" i="8"/>
  <c r="T203" i="8"/>
  <c r="R203" i="8"/>
  <c r="P203" i="8"/>
  <c r="J203" i="8"/>
  <c r="BE203" i="8" s="1"/>
  <c r="BK202" i="8"/>
  <c r="BI202" i="8"/>
  <c r="BH202" i="8"/>
  <c r="BG202" i="8"/>
  <c r="BF202" i="8"/>
  <c r="BE202" i="8"/>
  <c r="T202" i="8"/>
  <c r="R202" i="8"/>
  <c r="P202" i="8"/>
  <c r="J202" i="8"/>
  <c r="BK201" i="8"/>
  <c r="BI201" i="8"/>
  <c r="BH201" i="8"/>
  <c r="BG201" i="8"/>
  <c r="BF201" i="8"/>
  <c r="T201" i="8"/>
  <c r="R201" i="8"/>
  <c r="P201" i="8"/>
  <c r="J201" i="8"/>
  <c r="BE201" i="8" s="1"/>
  <c r="BK200" i="8"/>
  <c r="BI200" i="8"/>
  <c r="BH200" i="8"/>
  <c r="BG200" i="8"/>
  <c r="BF200" i="8"/>
  <c r="BE200" i="8"/>
  <c r="T200" i="8"/>
  <c r="R200" i="8"/>
  <c r="P200" i="8"/>
  <c r="J200" i="8"/>
  <c r="BK199" i="8"/>
  <c r="BI199" i="8"/>
  <c r="BH199" i="8"/>
  <c r="BG199" i="8"/>
  <c r="BF199" i="8"/>
  <c r="BE199" i="8"/>
  <c r="T199" i="8"/>
  <c r="R199" i="8"/>
  <c r="P199" i="8"/>
  <c r="J199" i="8"/>
  <c r="BK198" i="8"/>
  <c r="BI198" i="8"/>
  <c r="BH198" i="8"/>
  <c r="BG198" i="8"/>
  <c r="BF198" i="8"/>
  <c r="BE198" i="8"/>
  <c r="T198" i="8"/>
  <c r="R198" i="8"/>
  <c r="P198" i="8"/>
  <c r="J198" i="8"/>
  <c r="BK197" i="8"/>
  <c r="BI197" i="8"/>
  <c r="BH197" i="8"/>
  <c r="BG197" i="8"/>
  <c r="BF197" i="8"/>
  <c r="T197" i="8"/>
  <c r="R197" i="8"/>
  <c r="P197" i="8"/>
  <c r="J197" i="8"/>
  <c r="BE197" i="8" s="1"/>
  <c r="BK196" i="8"/>
  <c r="BI196" i="8"/>
  <c r="BH196" i="8"/>
  <c r="BG196" i="8"/>
  <c r="BF196" i="8"/>
  <c r="T196" i="8"/>
  <c r="R196" i="8"/>
  <c r="P196" i="8"/>
  <c r="J196" i="8"/>
  <c r="BE196" i="8" s="1"/>
  <c r="BK195" i="8"/>
  <c r="BI195" i="8"/>
  <c r="BH195" i="8"/>
  <c r="BG195" i="8"/>
  <c r="BF195" i="8"/>
  <c r="T195" i="8"/>
  <c r="R195" i="8"/>
  <c r="P195" i="8"/>
  <c r="J195" i="8"/>
  <c r="BE195" i="8" s="1"/>
  <c r="BK193" i="8"/>
  <c r="BI193" i="8"/>
  <c r="BH193" i="8"/>
  <c r="BG193" i="8"/>
  <c r="BF193" i="8"/>
  <c r="BE193" i="8"/>
  <c r="T193" i="8"/>
  <c r="R193" i="8"/>
  <c r="P193" i="8"/>
  <c r="J193" i="8"/>
  <c r="BK191" i="8"/>
  <c r="BI191" i="8"/>
  <c r="BH191" i="8"/>
  <c r="BG191" i="8"/>
  <c r="BF191" i="8"/>
  <c r="BE191" i="8"/>
  <c r="T191" i="8"/>
  <c r="R191" i="8"/>
  <c r="P191" i="8"/>
  <c r="J191" i="8"/>
  <c r="BK189" i="8"/>
  <c r="BI189" i="8"/>
  <c r="BH189" i="8"/>
  <c r="BG189" i="8"/>
  <c r="BF189" i="8"/>
  <c r="T189" i="8"/>
  <c r="R189" i="8"/>
  <c r="P189" i="8"/>
  <c r="J189" i="8"/>
  <c r="BE189" i="8" s="1"/>
  <c r="BK187" i="8"/>
  <c r="BI187" i="8"/>
  <c r="BH187" i="8"/>
  <c r="BG187" i="8"/>
  <c r="BF187" i="8"/>
  <c r="T187" i="8"/>
  <c r="R187" i="8"/>
  <c r="P187" i="8"/>
  <c r="J187" i="8"/>
  <c r="BE187" i="8" s="1"/>
  <c r="BK185" i="8"/>
  <c r="BI185" i="8"/>
  <c r="BH185" i="8"/>
  <c r="BG185" i="8"/>
  <c r="BF185" i="8"/>
  <c r="T185" i="8"/>
  <c r="R185" i="8"/>
  <c r="P185" i="8"/>
  <c r="J185" i="8"/>
  <c r="BE185" i="8" s="1"/>
  <c r="BK183" i="8"/>
  <c r="BI183" i="8"/>
  <c r="BH183" i="8"/>
  <c r="BG183" i="8"/>
  <c r="BF183" i="8"/>
  <c r="T183" i="8"/>
  <c r="R183" i="8"/>
  <c r="P183" i="8"/>
  <c r="J183" i="8"/>
  <c r="BE183" i="8" s="1"/>
  <c r="BK181" i="8"/>
  <c r="BI181" i="8"/>
  <c r="BH181" i="8"/>
  <c r="BG181" i="8"/>
  <c r="BF181" i="8"/>
  <c r="BE181" i="8"/>
  <c r="T181" i="8"/>
  <c r="R181" i="8"/>
  <c r="P181" i="8"/>
  <c r="J181" i="8"/>
  <c r="BK179" i="8"/>
  <c r="BI179" i="8"/>
  <c r="BH179" i="8"/>
  <c r="BG179" i="8"/>
  <c r="BF179" i="8"/>
  <c r="BE179" i="8"/>
  <c r="T179" i="8"/>
  <c r="R179" i="8"/>
  <c r="P179" i="8"/>
  <c r="J179" i="8"/>
  <c r="BK177" i="8"/>
  <c r="BI177" i="8"/>
  <c r="BH177" i="8"/>
  <c r="BG177" i="8"/>
  <c r="BF177" i="8"/>
  <c r="T177" i="8"/>
  <c r="R177" i="8"/>
  <c r="P177" i="8"/>
  <c r="J177" i="8"/>
  <c r="BE177" i="8" s="1"/>
  <c r="BK176" i="8"/>
  <c r="BI176" i="8"/>
  <c r="BH176" i="8"/>
  <c r="BG176" i="8"/>
  <c r="BF176" i="8"/>
  <c r="T176" i="8"/>
  <c r="R176" i="8"/>
  <c r="P176" i="8"/>
  <c r="J176" i="8"/>
  <c r="BE176" i="8" s="1"/>
  <c r="R175" i="8"/>
  <c r="BK174" i="8"/>
  <c r="BI174" i="8"/>
  <c r="BH174" i="8"/>
  <c r="BG174" i="8"/>
  <c r="BF174" i="8"/>
  <c r="T174" i="8"/>
  <c r="R174" i="8"/>
  <c r="P174" i="8"/>
  <c r="J174" i="8"/>
  <c r="BE174" i="8" s="1"/>
  <c r="BK173" i="8"/>
  <c r="BI173" i="8"/>
  <c r="BH173" i="8"/>
  <c r="BG173" i="8"/>
  <c r="BF173" i="8"/>
  <c r="BE173" i="8"/>
  <c r="T173" i="8"/>
  <c r="R173" i="8"/>
  <c r="P173" i="8"/>
  <c r="J173" i="8"/>
  <c r="BK171" i="8"/>
  <c r="BI171" i="8"/>
  <c r="BH171" i="8"/>
  <c r="BG171" i="8"/>
  <c r="BF171" i="8"/>
  <c r="T171" i="8"/>
  <c r="R171" i="8"/>
  <c r="P171" i="8"/>
  <c r="J171" i="8"/>
  <c r="BE171" i="8" s="1"/>
  <c r="BK169" i="8"/>
  <c r="BI169" i="8"/>
  <c r="BH169" i="8"/>
  <c r="BG169" i="8"/>
  <c r="BF169" i="8"/>
  <c r="T169" i="8"/>
  <c r="R169" i="8"/>
  <c r="P169" i="8"/>
  <c r="J169" i="8"/>
  <c r="BE169" i="8" s="1"/>
  <c r="BK167" i="8"/>
  <c r="BI167" i="8"/>
  <c r="BH167" i="8"/>
  <c r="BG167" i="8"/>
  <c r="BF167" i="8"/>
  <c r="BE167" i="8"/>
  <c r="T167" i="8"/>
  <c r="R167" i="8"/>
  <c r="P167" i="8"/>
  <c r="J167" i="8"/>
  <c r="BK166" i="8"/>
  <c r="BI166" i="8"/>
  <c r="BH166" i="8"/>
  <c r="BG166" i="8"/>
  <c r="BF166" i="8"/>
  <c r="BE166" i="8"/>
  <c r="T166" i="8"/>
  <c r="R166" i="8"/>
  <c r="P166" i="8"/>
  <c r="J166" i="8"/>
  <c r="BK165" i="8"/>
  <c r="BI165" i="8"/>
  <c r="BH165" i="8"/>
  <c r="BG165" i="8"/>
  <c r="BF165" i="8"/>
  <c r="T165" i="8"/>
  <c r="R165" i="8"/>
  <c r="P165" i="8"/>
  <c r="J165" i="8"/>
  <c r="BE165" i="8" s="1"/>
  <c r="BK164" i="8"/>
  <c r="BI164" i="8"/>
  <c r="BH164" i="8"/>
  <c r="BG164" i="8"/>
  <c r="BF164" i="8"/>
  <c r="BE164" i="8"/>
  <c r="T164" i="8"/>
  <c r="R164" i="8"/>
  <c r="P164" i="8"/>
  <c r="J164" i="8"/>
  <c r="BK163" i="8"/>
  <c r="BI163" i="8"/>
  <c r="BH163" i="8"/>
  <c r="BG163" i="8"/>
  <c r="BF163" i="8"/>
  <c r="T163" i="8"/>
  <c r="R163" i="8"/>
  <c r="P163" i="8"/>
  <c r="J163" i="8"/>
  <c r="BE163" i="8" s="1"/>
  <c r="BK162" i="8"/>
  <c r="BI162" i="8"/>
  <c r="BH162" i="8"/>
  <c r="BG162" i="8"/>
  <c r="BF162" i="8"/>
  <c r="T162" i="8"/>
  <c r="R162" i="8"/>
  <c r="P162" i="8"/>
  <c r="J162" i="8"/>
  <c r="BE162" i="8" s="1"/>
  <c r="BK161" i="8"/>
  <c r="BI161" i="8"/>
  <c r="BH161" i="8"/>
  <c r="BG161" i="8"/>
  <c r="BF161" i="8"/>
  <c r="BE161" i="8"/>
  <c r="T161" i="8"/>
  <c r="R161" i="8"/>
  <c r="P161" i="8"/>
  <c r="J161" i="8"/>
  <c r="BK160" i="8"/>
  <c r="BI160" i="8"/>
  <c r="BH160" i="8"/>
  <c r="BG160" i="8"/>
  <c r="BF160" i="8"/>
  <c r="BE160" i="8"/>
  <c r="T160" i="8"/>
  <c r="R160" i="8"/>
  <c r="P160" i="8"/>
  <c r="J160" i="8"/>
  <c r="BK159" i="8"/>
  <c r="BI159" i="8"/>
  <c r="BH159" i="8"/>
  <c r="BG159" i="8"/>
  <c r="BF159" i="8"/>
  <c r="T159" i="8"/>
  <c r="R159" i="8"/>
  <c r="P159" i="8"/>
  <c r="J159" i="8"/>
  <c r="BE159" i="8" s="1"/>
  <c r="BK158" i="8"/>
  <c r="BI158" i="8"/>
  <c r="BH158" i="8"/>
  <c r="BG158" i="8"/>
  <c r="BF158" i="8"/>
  <c r="BE158" i="8"/>
  <c r="T158" i="8"/>
  <c r="R158" i="8"/>
  <c r="P158" i="8"/>
  <c r="J158" i="8"/>
  <c r="BK157" i="8"/>
  <c r="BI157" i="8"/>
  <c r="BH157" i="8"/>
  <c r="BG157" i="8"/>
  <c r="BF157" i="8"/>
  <c r="T157" i="8"/>
  <c r="R157" i="8"/>
  <c r="P157" i="8"/>
  <c r="J157" i="8"/>
  <c r="BE157" i="8" s="1"/>
  <c r="BK156" i="8"/>
  <c r="BI156" i="8"/>
  <c r="BH156" i="8"/>
  <c r="BG156" i="8"/>
  <c r="BF156" i="8"/>
  <c r="T156" i="8"/>
  <c r="R156" i="8"/>
  <c r="P156" i="8"/>
  <c r="J156" i="8"/>
  <c r="BE156" i="8" s="1"/>
  <c r="BK155" i="8"/>
  <c r="BI155" i="8"/>
  <c r="BH155" i="8"/>
  <c r="BG155" i="8"/>
  <c r="BF155" i="8"/>
  <c r="BE155" i="8"/>
  <c r="T155" i="8"/>
  <c r="R155" i="8"/>
  <c r="P155" i="8"/>
  <c r="J155" i="8"/>
  <c r="BK154" i="8"/>
  <c r="BI154" i="8"/>
  <c r="BH154" i="8"/>
  <c r="BG154" i="8"/>
  <c r="BF154" i="8"/>
  <c r="BE154" i="8"/>
  <c r="T154" i="8"/>
  <c r="R154" i="8"/>
  <c r="P154" i="8"/>
  <c r="J154" i="8"/>
  <c r="BK153" i="8"/>
  <c r="BI153" i="8"/>
  <c r="BH153" i="8"/>
  <c r="BG153" i="8"/>
  <c r="BF153" i="8"/>
  <c r="T153" i="8"/>
  <c r="R153" i="8"/>
  <c r="P153" i="8"/>
  <c r="J153" i="8"/>
  <c r="BE153" i="8" s="1"/>
  <c r="BK152" i="8"/>
  <c r="BI152" i="8"/>
  <c r="BH152" i="8"/>
  <c r="BG152" i="8"/>
  <c r="BF152" i="8"/>
  <c r="BE152" i="8"/>
  <c r="T152" i="8"/>
  <c r="R152" i="8"/>
  <c r="P152" i="8"/>
  <c r="J152" i="8"/>
  <c r="BK151" i="8"/>
  <c r="BI151" i="8"/>
  <c r="BH151" i="8"/>
  <c r="BG151" i="8"/>
  <c r="BF151" i="8"/>
  <c r="T151" i="8"/>
  <c r="R151" i="8"/>
  <c r="P151" i="8"/>
  <c r="J151" i="8"/>
  <c r="BE151" i="8" s="1"/>
  <c r="BK150" i="8"/>
  <c r="BI150" i="8"/>
  <c r="BH150" i="8"/>
  <c r="BG150" i="8"/>
  <c r="BF150" i="8"/>
  <c r="T150" i="8"/>
  <c r="R150" i="8"/>
  <c r="P150" i="8"/>
  <c r="J150" i="8"/>
  <c r="BE150" i="8" s="1"/>
  <c r="BK149" i="8"/>
  <c r="BI149" i="8"/>
  <c r="BH149" i="8"/>
  <c r="BG149" i="8"/>
  <c r="BF149" i="8"/>
  <c r="BE149" i="8"/>
  <c r="T149" i="8"/>
  <c r="R149" i="8"/>
  <c r="P149" i="8"/>
  <c r="J149" i="8"/>
  <c r="BK148" i="8"/>
  <c r="BI148" i="8"/>
  <c r="BH148" i="8"/>
  <c r="BG148" i="8"/>
  <c r="BF148" i="8"/>
  <c r="BE148" i="8"/>
  <c r="T148" i="8"/>
  <c r="R148" i="8"/>
  <c r="P148" i="8"/>
  <c r="J148" i="8"/>
  <c r="BK147" i="8"/>
  <c r="BI147" i="8"/>
  <c r="BH147" i="8"/>
  <c r="BG147" i="8"/>
  <c r="BF147" i="8"/>
  <c r="T147" i="8"/>
  <c r="R147" i="8"/>
  <c r="P147" i="8"/>
  <c r="J147" i="8"/>
  <c r="BE147" i="8" s="1"/>
  <c r="BK146" i="8"/>
  <c r="BI146" i="8"/>
  <c r="BH146" i="8"/>
  <c r="BG146" i="8"/>
  <c r="BF146" i="8"/>
  <c r="BE146" i="8"/>
  <c r="T146" i="8"/>
  <c r="R146" i="8"/>
  <c r="P146" i="8"/>
  <c r="J146" i="8"/>
  <c r="BK145" i="8"/>
  <c r="BI145" i="8"/>
  <c r="BH145" i="8"/>
  <c r="BG145" i="8"/>
  <c r="BF145" i="8"/>
  <c r="T145" i="8"/>
  <c r="R145" i="8"/>
  <c r="P145" i="8"/>
  <c r="J145" i="8"/>
  <c r="BE145" i="8" s="1"/>
  <c r="BK144" i="8"/>
  <c r="BI144" i="8"/>
  <c r="BH144" i="8"/>
  <c r="BG144" i="8"/>
  <c r="BF144" i="8"/>
  <c r="T144" i="8"/>
  <c r="R144" i="8"/>
  <c r="P144" i="8"/>
  <c r="J144" i="8"/>
  <c r="BE144" i="8" s="1"/>
  <c r="BK143" i="8"/>
  <c r="BI143" i="8"/>
  <c r="BH143" i="8"/>
  <c r="BG143" i="8"/>
  <c r="BF143" i="8"/>
  <c r="BE143" i="8"/>
  <c r="T143" i="8"/>
  <c r="R143" i="8"/>
  <c r="P143" i="8"/>
  <c r="J143" i="8"/>
  <c r="BK142" i="8"/>
  <c r="BI142" i="8"/>
  <c r="BH142" i="8"/>
  <c r="BG142" i="8"/>
  <c r="BF142" i="8"/>
  <c r="T142" i="8"/>
  <c r="R142" i="8"/>
  <c r="P142" i="8"/>
  <c r="J142" i="8"/>
  <c r="BE142" i="8" s="1"/>
  <c r="BK141" i="8"/>
  <c r="BI141" i="8"/>
  <c r="BH141" i="8"/>
  <c r="BG141" i="8"/>
  <c r="BF141" i="8"/>
  <c r="T141" i="8"/>
  <c r="R141" i="8"/>
  <c r="P141" i="8"/>
  <c r="J141" i="8"/>
  <c r="BE141" i="8" s="1"/>
  <c r="BK140" i="8"/>
  <c r="BI140" i="8"/>
  <c r="BH140" i="8"/>
  <c r="BG140" i="8"/>
  <c r="BF140" i="8"/>
  <c r="BE140" i="8"/>
  <c r="T140" i="8"/>
  <c r="R140" i="8"/>
  <c r="P140" i="8"/>
  <c r="J140" i="8"/>
  <c r="BK139" i="8"/>
  <c r="BI139" i="8"/>
  <c r="BH139" i="8"/>
  <c r="BG139" i="8"/>
  <c r="BF139" i="8"/>
  <c r="T139" i="8"/>
  <c r="R139" i="8"/>
  <c r="P139" i="8"/>
  <c r="J139" i="8"/>
  <c r="BE139" i="8" s="1"/>
  <c r="BK138" i="8"/>
  <c r="BI138" i="8"/>
  <c r="BH138" i="8"/>
  <c r="BG138" i="8"/>
  <c r="BF138" i="8"/>
  <c r="T138" i="8"/>
  <c r="R138" i="8"/>
  <c r="P138" i="8"/>
  <c r="J138" i="8"/>
  <c r="BE138" i="8" s="1"/>
  <c r="BK137" i="8"/>
  <c r="BI137" i="8"/>
  <c r="BH137" i="8"/>
  <c r="BG137" i="8"/>
  <c r="BF137" i="8"/>
  <c r="BE137" i="8"/>
  <c r="T137" i="8"/>
  <c r="R137" i="8"/>
  <c r="P137" i="8"/>
  <c r="J137" i="8"/>
  <c r="BK136" i="8"/>
  <c r="BI136" i="8"/>
  <c r="BH136" i="8"/>
  <c r="BG136" i="8"/>
  <c r="BF136" i="8"/>
  <c r="BE136" i="8"/>
  <c r="T136" i="8"/>
  <c r="R136" i="8"/>
  <c r="P136" i="8"/>
  <c r="J136" i="8"/>
  <c r="BK135" i="8"/>
  <c r="BI135" i="8"/>
  <c r="BH135" i="8"/>
  <c r="BG135" i="8"/>
  <c r="BF135" i="8"/>
  <c r="T135" i="8"/>
  <c r="R135" i="8"/>
  <c r="P135" i="8"/>
  <c r="J135" i="8"/>
  <c r="BE135" i="8" s="1"/>
  <c r="BK134" i="8"/>
  <c r="BI134" i="8"/>
  <c r="BH134" i="8"/>
  <c r="BG134" i="8"/>
  <c r="BF134" i="8"/>
  <c r="BE134" i="8"/>
  <c r="T134" i="8"/>
  <c r="R134" i="8"/>
  <c r="P134" i="8"/>
  <c r="J134" i="8"/>
  <c r="BK133" i="8"/>
  <c r="J133" i="8" s="1"/>
  <c r="J66" i="8" s="1"/>
  <c r="T133" i="8"/>
  <c r="P133" i="8"/>
  <c r="BK132" i="8"/>
  <c r="BI132" i="8"/>
  <c r="BH132" i="8"/>
  <c r="BG132" i="8"/>
  <c r="BF132" i="8"/>
  <c r="BE132" i="8"/>
  <c r="T132" i="8"/>
  <c r="R132" i="8"/>
  <c r="P132" i="8"/>
  <c r="J132" i="8"/>
  <c r="BK131" i="8"/>
  <c r="BI131" i="8"/>
  <c r="BH131" i="8"/>
  <c r="BG131" i="8"/>
  <c r="BF131" i="8"/>
  <c r="BE131" i="8"/>
  <c r="T131" i="8"/>
  <c r="R131" i="8"/>
  <c r="P131" i="8"/>
  <c r="J131" i="8"/>
  <c r="BK130" i="8"/>
  <c r="BI130" i="8"/>
  <c r="BH130" i="8"/>
  <c r="BG130" i="8"/>
  <c r="BF130" i="8"/>
  <c r="T130" i="8"/>
  <c r="R130" i="8"/>
  <c r="P130" i="8"/>
  <c r="J130" i="8"/>
  <c r="BE130" i="8" s="1"/>
  <c r="BK129" i="8"/>
  <c r="BI129" i="8"/>
  <c r="BH129" i="8"/>
  <c r="BG129" i="8"/>
  <c r="BF129" i="8"/>
  <c r="T129" i="8"/>
  <c r="R129" i="8"/>
  <c r="P129" i="8"/>
  <c r="J129" i="8"/>
  <c r="BE129" i="8" s="1"/>
  <c r="BK128" i="8"/>
  <c r="BI128" i="8"/>
  <c r="BH128" i="8"/>
  <c r="BG128" i="8"/>
  <c r="BF128" i="8"/>
  <c r="BE128" i="8"/>
  <c r="T128" i="8"/>
  <c r="R128" i="8"/>
  <c r="P128" i="8"/>
  <c r="J128" i="8"/>
  <c r="BK127" i="8"/>
  <c r="BI127" i="8"/>
  <c r="BH127" i="8"/>
  <c r="BG127" i="8"/>
  <c r="BF127" i="8"/>
  <c r="BE127" i="8"/>
  <c r="T127" i="8"/>
  <c r="R127" i="8"/>
  <c r="P127" i="8"/>
  <c r="J127" i="8"/>
  <c r="BK126" i="8"/>
  <c r="BI126" i="8"/>
  <c r="BH126" i="8"/>
  <c r="BG126" i="8"/>
  <c r="BF126" i="8"/>
  <c r="BE126" i="8"/>
  <c r="T126" i="8"/>
  <c r="R126" i="8"/>
  <c r="P126" i="8"/>
  <c r="J126" i="8"/>
  <c r="BK125" i="8"/>
  <c r="BI125" i="8"/>
  <c r="BH125" i="8"/>
  <c r="BG125" i="8"/>
  <c r="BF125" i="8"/>
  <c r="BE125" i="8"/>
  <c r="T125" i="8"/>
  <c r="R125" i="8"/>
  <c r="P125" i="8"/>
  <c r="J125" i="8"/>
  <c r="BK124" i="8"/>
  <c r="BI124" i="8"/>
  <c r="BH124" i="8"/>
  <c r="BG124" i="8"/>
  <c r="BF124" i="8"/>
  <c r="T124" i="8"/>
  <c r="R124" i="8"/>
  <c r="P124" i="8"/>
  <c r="J124" i="8"/>
  <c r="BE124" i="8" s="1"/>
  <c r="BK123" i="8"/>
  <c r="BI123" i="8"/>
  <c r="BH123" i="8"/>
  <c r="BG123" i="8"/>
  <c r="BF123" i="8"/>
  <c r="T123" i="8"/>
  <c r="R123" i="8"/>
  <c r="P123" i="8"/>
  <c r="J123" i="8"/>
  <c r="BE123" i="8" s="1"/>
  <c r="BK122" i="8"/>
  <c r="BI122" i="8"/>
  <c r="BH122" i="8"/>
  <c r="BG122" i="8"/>
  <c r="BF122" i="8"/>
  <c r="T122" i="8"/>
  <c r="R122" i="8"/>
  <c r="P122" i="8"/>
  <c r="J122" i="8"/>
  <c r="BE122" i="8" s="1"/>
  <c r="BK121" i="8"/>
  <c r="BI121" i="8"/>
  <c r="BH121" i="8"/>
  <c r="BG121" i="8"/>
  <c r="BF121" i="8"/>
  <c r="BE121" i="8"/>
  <c r="T121" i="8"/>
  <c r="R121" i="8"/>
  <c r="P121" i="8"/>
  <c r="J121" i="8"/>
  <c r="BK120" i="8"/>
  <c r="BI120" i="8"/>
  <c r="BH120" i="8"/>
  <c r="BG120" i="8"/>
  <c r="BF120" i="8"/>
  <c r="T120" i="8"/>
  <c r="R120" i="8"/>
  <c r="P120" i="8"/>
  <c r="J120" i="8"/>
  <c r="BE120" i="8" s="1"/>
  <c r="BK119" i="8"/>
  <c r="BI119" i="8"/>
  <c r="BH119" i="8"/>
  <c r="BG119" i="8"/>
  <c r="BF119" i="8"/>
  <c r="BE119" i="8"/>
  <c r="T119" i="8"/>
  <c r="R119" i="8"/>
  <c r="P119" i="8"/>
  <c r="J119" i="8"/>
  <c r="BK118" i="8"/>
  <c r="BI118" i="8"/>
  <c r="BH118" i="8"/>
  <c r="BG118" i="8"/>
  <c r="BF118" i="8"/>
  <c r="BE118" i="8"/>
  <c r="T118" i="8"/>
  <c r="R118" i="8"/>
  <c r="P118" i="8"/>
  <c r="J118" i="8"/>
  <c r="BK117" i="8"/>
  <c r="BI117" i="8"/>
  <c r="BH117" i="8"/>
  <c r="BG117" i="8"/>
  <c r="BF117" i="8"/>
  <c r="T117" i="8"/>
  <c r="R117" i="8"/>
  <c r="P117" i="8"/>
  <c r="J117" i="8"/>
  <c r="BE117" i="8" s="1"/>
  <c r="BK116" i="8"/>
  <c r="BI116" i="8"/>
  <c r="BH116" i="8"/>
  <c r="BG116" i="8"/>
  <c r="BF116" i="8"/>
  <c r="T116" i="8"/>
  <c r="R116" i="8"/>
  <c r="P116" i="8"/>
  <c r="J116" i="8"/>
  <c r="BE116" i="8" s="1"/>
  <c r="BK115" i="8"/>
  <c r="BI115" i="8"/>
  <c r="BH115" i="8"/>
  <c r="BG115" i="8"/>
  <c r="BF115" i="8"/>
  <c r="BE115" i="8"/>
  <c r="T115" i="8"/>
  <c r="R115" i="8"/>
  <c r="P115" i="8"/>
  <c r="J115" i="8"/>
  <c r="BK114" i="8"/>
  <c r="BI114" i="8"/>
  <c r="BH114" i="8"/>
  <c r="BG114" i="8"/>
  <c r="BF114" i="8"/>
  <c r="T114" i="8"/>
  <c r="R114" i="8"/>
  <c r="P114" i="8"/>
  <c r="J114" i="8"/>
  <c r="BE114" i="8" s="1"/>
  <c r="BK113" i="8"/>
  <c r="BI113" i="8"/>
  <c r="BH113" i="8"/>
  <c r="BG113" i="8"/>
  <c r="BF113" i="8"/>
  <c r="BE113" i="8"/>
  <c r="T113" i="8"/>
  <c r="R113" i="8"/>
  <c r="P113" i="8"/>
  <c r="J113" i="8"/>
  <c r="BK112" i="8"/>
  <c r="BI112" i="8"/>
  <c r="BH112" i="8"/>
  <c r="BG112" i="8"/>
  <c r="BF112" i="8"/>
  <c r="BE112" i="8"/>
  <c r="T112" i="8"/>
  <c r="R112" i="8"/>
  <c r="P112" i="8"/>
  <c r="J112" i="8"/>
  <c r="BK111" i="8"/>
  <c r="BI111" i="8"/>
  <c r="BH111" i="8"/>
  <c r="BG111" i="8"/>
  <c r="BF111" i="8"/>
  <c r="T111" i="8"/>
  <c r="R111" i="8"/>
  <c r="P111" i="8"/>
  <c r="J111" i="8"/>
  <c r="BE111" i="8" s="1"/>
  <c r="BK110" i="8"/>
  <c r="BI110" i="8"/>
  <c r="BH110" i="8"/>
  <c r="BG110" i="8"/>
  <c r="BF110" i="8"/>
  <c r="T110" i="8"/>
  <c r="R110" i="8"/>
  <c r="P110" i="8"/>
  <c r="J110" i="8"/>
  <c r="BE110" i="8" s="1"/>
  <c r="BK109" i="8"/>
  <c r="BI109" i="8"/>
  <c r="BH109" i="8"/>
  <c r="BG109" i="8"/>
  <c r="BF109" i="8"/>
  <c r="T109" i="8"/>
  <c r="R109" i="8"/>
  <c r="P109" i="8"/>
  <c r="J109" i="8"/>
  <c r="BE109" i="8" s="1"/>
  <c r="BK108" i="8"/>
  <c r="BI108" i="8"/>
  <c r="BH108" i="8"/>
  <c r="BG108" i="8"/>
  <c r="BF108" i="8"/>
  <c r="T108" i="8"/>
  <c r="R108" i="8"/>
  <c r="P108" i="8"/>
  <c r="J108" i="8"/>
  <c r="BE108" i="8" s="1"/>
  <c r="BK107" i="8"/>
  <c r="BI107" i="8"/>
  <c r="BH107" i="8"/>
  <c r="BG107" i="8"/>
  <c r="BF107" i="8"/>
  <c r="T107" i="8"/>
  <c r="R107" i="8"/>
  <c r="P107" i="8"/>
  <c r="J107" i="8"/>
  <c r="BE107" i="8" s="1"/>
  <c r="BK106" i="8"/>
  <c r="BI106" i="8"/>
  <c r="BH106" i="8"/>
  <c r="BG106" i="8"/>
  <c r="BF106" i="8"/>
  <c r="BE106" i="8"/>
  <c r="T106" i="8"/>
  <c r="R106" i="8"/>
  <c r="P106" i="8"/>
  <c r="J106" i="8"/>
  <c r="BK105" i="8"/>
  <c r="BI105" i="8"/>
  <c r="BH105" i="8"/>
  <c r="BG105" i="8"/>
  <c r="BF105" i="8"/>
  <c r="BE105" i="8"/>
  <c r="T105" i="8"/>
  <c r="R105" i="8"/>
  <c r="P105" i="8"/>
  <c r="J105" i="8"/>
  <c r="BK104" i="8"/>
  <c r="BI104" i="8"/>
  <c r="BH104" i="8"/>
  <c r="BG104" i="8"/>
  <c r="BF104" i="8"/>
  <c r="BE104" i="8"/>
  <c r="T104" i="8"/>
  <c r="R104" i="8"/>
  <c r="P104" i="8"/>
  <c r="J104" i="8"/>
  <c r="BK103" i="8"/>
  <c r="BI103" i="8"/>
  <c r="BH103" i="8"/>
  <c r="BG103" i="8"/>
  <c r="BF103" i="8"/>
  <c r="T103" i="8"/>
  <c r="R103" i="8"/>
  <c r="P103" i="8"/>
  <c r="J103" i="8"/>
  <c r="BE103" i="8" s="1"/>
  <c r="R102" i="8"/>
  <c r="BK101" i="8"/>
  <c r="BI101" i="8"/>
  <c r="BH101" i="8"/>
  <c r="BG101" i="8"/>
  <c r="BF101" i="8"/>
  <c r="T101" i="8"/>
  <c r="R101" i="8"/>
  <c r="P101" i="8"/>
  <c r="J101" i="8"/>
  <c r="BE101" i="8" s="1"/>
  <c r="BK100" i="8"/>
  <c r="BI100" i="8"/>
  <c r="BH100" i="8"/>
  <c r="BG100" i="8"/>
  <c r="BF100" i="8"/>
  <c r="BE100" i="8"/>
  <c r="T100" i="8"/>
  <c r="R100" i="8"/>
  <c r="P100" i="8"/>
  <c r="J100" i="8"/>
  <c r="BK99" i="8"/>
  <c r="BI99" i="8"/>
  <c r="BH99" i="8"/>
  <c r="BG99" i="8"/>
  <c r="BF99" i="8"/>
  <c r="BE99" i="8"/>
  <c r="T99" i="8"/>
  <c r="R99" i="8"/>
  <c r="P99" i="8"/>
  <c r="J99" i="8"/>
  <c r="BK98" i="8"/>
  <c r="BI98" i="8"/>
  <c r="BH98" i="8"/>
  <c r="BG98" i="8"/>
  <c r="BF98" i="8"/>
  <c r="T98" i="8"/>
  <c r="R98" i="8"/>
  <c r="P98" i="8"/>
  <c r="J98" i="8"/>
  <c r="BE98" i="8" s="1"/>
  <c r="BK97" i="8"/>
  <c r="BI97" i="8"/>
  <c r="BH97" i="8"/>
  <c r="BG97" i="8"/>
  <c r="BF97" i="8"/>
  <c r="BE97" i="8"/>
  <c r="T97" i="8"/>
  <c r="R97" i="8"/>
  <c r="P97" i="8"/>
  <c r="J97" i="8"/>
  <c r="BK96" i="8"/>
  <c r="BI96" i="8"/>
  <c r="BH96" i="8"/>
  <c r="BG96" i="8"/>
  <c r="BF96" i="8"/>
  <c r="T96" i="8"/>
  <c r="R96" i="8"/>
  <c r="P96" i="8"/>
  <c r="J96" i="8"/>
  <c r="BE96" i="8" s="1"/>
  <c r="BK95" i="8"/>
  <c r="BI95" i="8"/>
  <c r="BH95" i="8"/>
  <c r="BG95" i="8"/>
  <c r="BF95" i="8"/>
  <c r="T95" i="8"/>
  <c r="R95" i="8"/>
  <c r="P95" i="8"/>
  <c r="J95" i="8"/>
  <c r="BE95" i="8" s="1"/>
  <c r="BK94" i="8"/>
  <c r="BI94" i="8"/>
  <c r="BH94" i="8"/>
  <c r="BG94" i="8"/>
  <c r="BF94" i="8"/>
  <c r="BE94" i="8"/>
  <c r="T94" i="8"/>
  <c r="R94" i="8"/>
  <c r="P94" i="8"/>
  <c r="J94" i="8"/>
  <c r="BK93" i="8"/>
  <c r="BI93" i="8"/>
  <c r="BH93" i="8"/>
  <c r="BG93" i="8"/>
  <c r="BF93" i="8"/>
  <c r="BE93" i="8"/>
  <c r="T93" i="8"/>
  <c r="T91" i="8" s="1"/>
  <c r="R93" i="8"/>
  <c r="R91" i="8" s="1"/>
  <c r="P93" i="8"/>
  <c r="J93" i="8"/>
  <c r="BK92" i="8"/>
  <c r="BI92" i="8"/>
  <c r="BH92" i="8"/>
  <c r="BG92" i="8"/>
  <c r="BF92" i="8"/>
  <c r="T92" i="8"/>
  <c r="R92" i="8"/>
  <c r="P92" i="8"/>
  <c r="P91" i="8" s="1"/>
  <c r="J92" i="8"/>
  <c r="BE92" i="8" s="1"/>
  <c r="BK91" i="8"/>
  <c r="J91" i="8" s="1"/>
  <c r="J64" i="8" s="1"/>
  <c r="J86" i="8"/>
  <c r="F86" i="8"/>
  <c r="F84" i="8"/>
  <c r="E82" i="8"/>
  <c r="E78" i="8"/>
  <c r="J59" i="8"/>
  <c r="J58" i="8"/>
  <c r="F58" i="8"/>
  <c r="F56" i="8"/>
  <c r="E54" i="8"/>
  <c r="E50" i="8"/>
  <c r="J39" i="8"/>
  <c r="J38" i="8"/>
  <c r="J37" i="8"/>
  <c r="J26" i="8"/>
  <c r="E26" i="8"/>
  <c r="J87" i="8" s="1"/>
  <c r="J25" i="8"/>
  <c r="J20" i="8"/>
  <c r="E20" i="8"/>
  <c r="F59" i="8" s="1"/>
  <c r="J19" i="8"/>
  <c r="J14" i="8"/>
  <c r="J84" i="8" s="1"/>
  <c r="E7" i="8"/>
  <c r="BK1040" i="7"/>
  <c r="BK1039" i="7" s="1"/>
  <c r="J1039" i="7" s="1"/>
  <c r="BI1040" i="7"/>
  <c r="BH1040" i="7"/>
  <c r="BG1040" i="7"/>
  <c r="BF1040" i="7"/>
  <c r="T1040" i="7"/>
  <c r="T1039" i="7" s="1"/>
  <c r="R1040" i="7"/>
  <c r="R1039" i="7" s="1"/>
  <c r="P1040" i="7"/>
  <c r="J1040" i="7"/>
  <c r="BE1040" i="7" s="1"/>
  <c r="P1039" i="7"/>
  <c r="BK1032" i="7"/>
  <c r="BI1032" i="7"/>
  <c r="BH1032" i="7"/>
  <c r="BG1032" i="7"/>
  <c r="BF1032" i="7"/>
  <c r="T1032" i="7"/>
  <c r="R1032" i="7"/>
  <c r="P1032" i="7"/>
  <c r="P1031" i="7" s="1"/>
  <c r="J1032" i="7"/>
  <c r="BE1032" i="7" s="1"/>
  <c r="BK1031" i="7"/>
  <c r="J1031" i="7" s="1"/>
  <c r="T1031" i="7"/>
  <c r="R1031" i="7"/>
  <c r="BK1027" i="7"/>
  <c r="BI1027" i="7"/>
  <c r="BH1027" i="7"/>
  <c r="BG1027" i="7"/>
  <c r="BF1027" i="7"/>
  <c r="T1027" i="7"/>
  <c r="R1027" i="7"/>
  <c r="R1018" i="7" s="1"/>
  <c r="P1027" i="7"/>
  <c r="J1027" i="7"/>
  <c r="BE1027" i="7" s="1"/>
  <c r="BK1023" i="7"/>
  <c r="BI1023" i="7"/>
  <c r="BH1023" i="7"/>
  <c r="BG1023" i="7"/>
  <c r="BF1023" i="7"/>
  <c r="T1023" i="7"/>
  <c r="R1023" i="7"/>
  <c r="P1023" i="7"/>
  <c r="J1023" i="7"/>
  <c r="BE1023" i="7" s="1"/>
  <c r="BK1019" i="7"/>
  <c r="BI1019" i="7"/>
  <c r="BH1019" i="7"/>
  <c r="BG1019" i="7"/>
  <c r="BF1019" i="7"/>
  <c r="BE1019" i="7"/>
  <c r="T1019" i="7"/>
  <c r="R1019" i="7"/>
  <c r="P1019" i="7"/>
  <c r="J1019" i="7"/>
  <c r="BK1018" i="7"/>
  <c r="J1018" i="7" s="1"/>
  <c r="T1018" i="7"/>
  <c r="P1018" i="7"/>
  <c r="BK1017" i="7"/>
  <c r="BI1017" i="7"/>
  <c r="BH1017" i="7"/>
  <c r="BG1017" i="7"/>
  <c r="BF1017" i="7"/>
  <c r="T1017" i="7"/>
  <c r="R1017" i="7"/>
  <c r="P1017" i="7"/>
  <c r="P1009" i="7" s="1"/>
  <c r="J1017" i="7"/>
  <c r="BE1017" i="7" s="1"/>
  <c r="BK1010" i="7"/>
  <c r="BI1010" i="7"/>
  <c r="BH1010" i="7"/>
  <c r="BG1010" i="7"/>
  <c r="BF1010" i="7"/>
  <c r="BE1010" i="7"/>
  <c r="T1010" i="7"/>
  <c r="R1010" i="7"/>
  <c r="P1010" i="7"/>
  <c r="J1010" i="7"/>
  <c r="BK1009" i="7"/>
  <c r="J1009" i="7" s="1"/>
  <c r="T1009" i="7"/>
  <c r="R1009" i="7"/>
  <c r="BK1008" i="7"/>
  <c r="BI1008" i="7"/>
  <c r="BH1008" i="7"/>
  <c r="BG1008" i="7"/>
  <c r="BF1008" i="7"/>
  <c r="T1008" i="7"/>
  <c r="R1008" i="7"/>
  <c r="P1008" i="7"/>
  <c r="J1008" i="7"/>
  <c r="BE1008" i="7" s="1"/>
  <c r="BK1003" i="7"/>
  <c r="BI1003" i="7"/>
  <c r="BH1003" i="7"/>
  <c r="BG1003" i="7"/>
  <c r="BF1003" i="7"/>
  <c r="T1003" i="7"/>
  <c r="R1003" i="7"/>
  <c r="P1003" i="7"/>
  <c r="J1003" i="7"/>
  <c r="BE1003" i="7" s="1"/>
  <c r="BK996" i="7"/>
  <c r="BI996" i="7"/>
  <c r="BH996" i="7"/>
  <c r="BG996" i="7"/>
  <c r="BF996" i="7"/>
  <c r="BE996" i="7"/>
  <c r="T996" i="7"/>
  <c r="R996" i="7"/>
  <c r="P996" i="7"/>
  <c r="J996" i="7"/>
  <c r="BK990" i="7"/>
  <c r="BI990" i="7"/>
  <c r="BH990" i="7"/>
  <c r="BG990" i="7"/>
  <c r="BF990" i="7"/>
  <c r="BE990" i="7"/>
  <c r="T990" i="7"/>
  <c r="R990" i="7"/>
  <c r="P990" i="7"/>
  <c r="J990" i="7"/>
  <c r="BK976" i="7"/>
  <c r="BI976" i="7"/>
  <c r="BH976" i="7"/>
  <c r="BG976" i="7"/>
  <c r="BF976" i="7"/>
  <c r="T976" i="7"/>
  <c r="R976" i="7"/>
  <c r="P976" i="7"/>
  <c r="J976" i="7"/>
  <c r="BE976" i="7" s="1"/>
  <c r="BK972" i="7"/>
  <c r="BI972" i="7"/>
  <c r="BH972" i="7"/>
  <c r="BG972" i="7"/>
  <c r="BF972" i="7"/>
  <c r="BE972" i="7"/>
  <c r="T972" i="7"/>
  <c r="R972" i="7"/>
  <c r="P972" i="7"/>
  <c r="J972" i="7"/>
  <c r="BK968" i="7"/>
  <c r="BI968" i="7"/>
  <c r="BH968" i="7"/>
  <c r="BG968" i="7"/>
  <c r="BF968" i="7"/>
  <c r="T968" i="7"/>
  <c r="R968" i="7"/>
  <c r="P968" i="7"/>
  <c r="J968" i="7"/>
  <c r="BE968" i="7" s="1"/>
  <c r="BK961" i="7"/>
  <c r="BI961" i="7"/>
  <c r="BH961" i="7"/>
  <c r="BG961" i="7"/>
  <c r="BF961" i="7"/>
  <c r="T961" i="7"/>
  <c r="R961" i="7"/>
  <c r="P961" i="7"/>
  <c r="J961" i="7"/>
  <c r="BE961" i="7" s="1"/>
  <c r="BK956" i="7"/>
  <c r="BI956" i="7"/>
  <c r="BH956" i="7"/>
  <c r="BG956" i="7"/>
  <c r="BF956" i="7"/>
  <c r="BE956" i="7"/>
  <c r="T956" i="7"/>
  <c r="R956" i="7"/>
  <c r="P956" i="7"/>
  <c r="J956" i="7"/>
  <c r="BK951" i="7"/>
  <c r="BI951" i="7"/>
  <c r="BH951" i="7"/>
  <c r="BG951" i="7"/>
  <c r="BF951" i="7"/>
  <c r="BE951" i="7"/>
  <c r="T951" i="7"/>
  <c r="R951" i="7"/>
  <c r="P951" i="7"/>
  <c r="J951" i="7"/>
  <c r="BK939" i="7"/>
  <c r="BI939" i="7"/>
  <c r="BH939" i="7"/>
  <c r="BG939" i="7"/>
  <c r="BF939" i="7"/>
  <c r="T939" i="7"/>
  <c r="R939" i="7"/>
  <c r="P939" i="7"/>
  <c r="J939" i="7"/>
  <c r="BE939" i="7" s="1"/>
  <c r="BK933" i="7"/>
  <c r="BI933" i="7"/>
  <c r="BH933" i="7"/>
  <c r="BG933" i="7"/>
  <c r="BF933" i="7"/>
  <c r="BE933" i="7"/>
  <c r="T933" i="7"/>
  <c r="R933" i="7"/>
  <c r="P933" i="7"/>
  <c r="J933" i="7"/>
  <c r="BK927" i="7"/>
  <c r="BI927" i="7"/>
  <c r="BH927" i="7"/>
  <c r="BG927" i="7"/>
  <c r="BF927" i="7"/>
  <c r="T927" i="7"/>
  <c r="R927" i="7"/>
  <c r="P927" i="7"/>
  <c r="J927" i="7"/>
  <c r="BE927" i="7" s="1"/>
  <c r="BK922" i="7"/>
  <c r="BI922" i="7"/>
  <c r="BH922" i="7"/>
  <c r="BG922" i="7"/>
  <c r="BF922" i="7"/>
  <c r="T922" i="7"/>
  <c r="R922" i="7"/>
  <c r="P922" i="7"/>
  <c r="J922" i="7"/>
  <c r="BE922" i="7" s="1"/>
  <c r="BK915" i="7"/>
  <c r="BI915" i="7"/>
  <c r="BH915" i="7"/>
  <c r="BG915" i="7"/>
  <c r="BF915" i="7"/>
  <c r="BE915" i="7"/>
  <c r="T915" i="7"/>
  <c r="R915" i="7"/>
  <c r="P915" i="7"/>
  <c r="J915" i="7"/>
  <c r="BK910" i="7"/>
  <c r="BI910" i="7"/>
  <c r="BH910" i="7"/>
  <c r="BG910" i="7"/>
  <c r="BF910" i="7"/>
  <c r="BE910" i="7"/>
  <c r="T910" i="7"/>
  <c r="R910" i="7"/>
  <c r="P910" i="7"/>
  <c r="J910" i="7"/>
  <c r="BK899" i="7"/>
  <c r="BI899" i="7"/>
  <c r="BH899" i="7"/>
  <c r="BG899" i="7"/>
  <c r="BF899" i="7"/>
  <c r="T899" i="7"/>
  <c r="R899" i="7"/>
  <c r="P899" i="7"/>
  <c r="J899" i="7"/>
  <c r="BE899" i="7" s="1"/>
  <c r="BK886" i="7"/>
  <c r="BI886" i="7"/>
  <c r="BH886" i="7"/>
  <c r="BG886" i="7"/>
  <c r="BF886" i="7"/>
  <c r="BE886" i="7"/>
  <c r="T886" i="7"/>
  <c r="R886" i="7"/>
  <c r="P886" i="7"/>
  <c r="J886" i="7"/>
  <c r="BK882" i="7"/>
  <c r="BI882" i="7"/>
  <c r="BH882" i="7"/>
  <c r="BG882" i="7"/>
  <c r="BF882" i="7"/>
  <c r="T882" i="7"/>
  <c r="R882" i="7"/>
  <c r="P882" i="7"/>
  <c r="J882" i="7"/>
  <c r="BE882" i="7" s="1"/>
  <c r="BK877" i="7"/>
  <c r="BI877" i="7"/>
  <c r="BH877" i="7"/>
  <c r="BG877" i="7"/>
  <c r="BF877" i="7"/>
  <c r="T877" i="7"/>
  <c r="R877" i="7"/>
  <c r="P877" i="7"/>
  <c r="J877" i="7"/>
  <c r="BE877" i="7" s="1"/>
  <c r="BK863" i="7"/>
  <c r="BI863" i="7"/>
  <c r="BH863" i="7"/>
  <c r="BG863" i="7"/>
  <c r="BF863" i="7"/>
  <c r="BE863" i="7"/>
  <c r="T863" i="7"/>
  <c r="R863" i="7"/>
  <c r="P863" i="7"/>
  <c r="J863" i="7"/>
  <c r="BK859" i="7"/>
  <c r="BI859" i="7"/>
  <c r="BH859" i="7"/>
  <c r="BG859" i="7"/>
  <c r="BF859" i="7"/>
  <c r="BE859" i="7"/>
  <c r="T859" i="7"/>
  <c r="R859" i="7"/>
  <c r="P859" i="7"/>
  <c r="J859" i="7"/>
  <c r="BK853" i="7"/>
  <c r="BI853" i="7"/>
  <c r="BH853" i="7"/>
  <c r="BG853" i="7"/>
  <c r="BF853" i="7"/>
  <c r="T853" i="7"/>
  <c r="R853" i="7"/>
  <c r="P853" i="7"/>
  <c r="J853" i="7"/>
  <c r="BE853" i="7" s="1"/>
  <c r="BK845" i="7"/>
  <c r="BI845" i="7"/>
  <c r="BH845" i="7"/>
  <c r="BG845" i="7"/>
  <c r="BF845" i="7"/>
  <c r="BE845" i="7"/>
  <c r="T845" i="7"/>
  <c r="R845" i="7"/>
  <c r="P845" i="7"/>
  <c r="J845" i="7"/>
  <c r="BK841" i="7"/>
  <c r="BI841" i="7"/>
  <c r="BH841" i="7"/>
  <c r="BG841" i="7"/>
  <c r="BF841" i="7"/>
  <c r="T841" i="7"/>
  <c r="R841" i="7"/>
  <c r="P841" i="7"/>
  <c r="J841" i="7"/>
  <c r="BE841" i="7" s="1"/>
  <c r="BK831" i="7"/>
  <c r="BI831" i="7"/>
  <c r="BH831" i="7"/>
  <c r="BG831" i="7"/>
  <c r="BF831" i="7"/>
  <c r="T831" i="7"/>
  <c r="R831" i="7"/>
  <c r="P831" i="7"/>
  <c r="J831" i="7"/>
  <c r="BE831" i="7" s="1"/>
  <c r="BK826" i="7"/>
  <c r="BI826" i="7"/>
  <c r="BH826" i="7"/>
  <c r="BG826" i="7"/>
  <c r="BF826" i="7"/>
  <c r="BE826" i="7"/>
  <c r="T826" i="7"/>
  <c r="R826" i="7"/>
  <c r="P826" i="7"/>
  <c r="J826" i="7"/>
  <c r="BK820" i="7"/>
  <c r="BI820" i="7"/>
  <c r="BH820" i="7"/>
  <c r="BG820" i="7"/>
  <c r="BF820" i="7"/>
  <c r="BE820" i="7"/>
  <c r="T820" i="7"/>
  <c r="R820" i="7"/>
  <c r="P820" i="7"/>
  <c r="J820" i="7"/>
  <c r="BK815" i="7"/>
  <c r="BI815" i="7"/>
  <c r="BH815" i="7"/>
  <c r="BG815" i="7"/>
  <c r="BF815" i="7"/>
  <c r="T815" i="7"/>
  <c r="R815" i="7"/>
  <c r="P815" i="7"/>
  <c r="J815" i="7"/>
  <c r="BE815" i="7" s="1"/>
  <c r="BK811" i="7"/>
  <c r="BI811" i="7"/>
  <c r="BH811" i="7"/>
  <c r="BG811" i="7"/>
  <c r="BF811" i="7"/>
  <c r="BE811" i="7"/>
  <c r="T811" i="7"/>
  <c r="R811" i="7"/>
  <c r="R810" i="7" s="1"/>
  <c r="P811" i="7"/>
  <c r="J811" i="7"/>
  <c r="BK810" i="7"/>
  <c r="J810" i="7" s="1"/>
  <c r="T810" i="7"/>
  <c r="P810" i="7"/>
  <c r="BK809" i="7"/>
  <c r="BI809" i="7"/>
  <c r="BH809" i="7"/>
  <c r="BG809" i="7"/>
  <c r="BF809" i="7"/>
  <c r="BE809" i="7"/>
  <c r="T809" i="7"/>
  <c r="R809" i="7"/>
  <c r="P809" i="7"/>
  <c r="J809" i="7"/>
  <c r="BK804" i="7"/>
  <c r="BI804" i="7"/>
  <c r="BH804" i="7"/>
  <c r="BG804" i="7"/>
  <c r="BF804" i="7"/>
  <c r="T804" i="7"/>
  <c r="R804" i="7"/>
  <c r="P804" i="7"/>
  <c r="J804" i="7"/>
  <c r="BE804" i="7" s="1"/>
  <c r="BK800" i="7"/>
  <c r="BI800" i="7"/>
  <c r="BH800" i="7"/>
  <c r="BG800" i="7"/>
  <c r="BF800" i="7"/>
  <c r="BE800" i="7"/>
  <c r="T800" i="7"/>
  <c r="R800" i="7"/>
  <c r="P800" i="7"/>
  <c r="J800" i="7"/>
  <c r="BK796" i="7"/>
  <c r="BI796" i="7"/>
  <c r="BH796" i="7"/>
  <c r="BG796" i="7"/>
  <c r="BF796" i="7"/>
  <c r="BE796" i="7"/>
  <c r="T796" i="7"/>
  <c r="R796" i="7"/>
  <c r="P796" i="7"/>
  <c r="J796" i="7"/>
  <c r="BK767" i="7"/>
  <c r="BI767" i="7"/>
  <c r="BH767" i="7"/>
  <c r="BG767" i="7"/>
  <c r="BF767" i="7"/>
  <c r="T767" i="7"/>
  <c r="R767" i="7"/>
  <c r="P767" i="7"/>
  <c r="J767" i="7"/>
  <c r="BE767" i="7" s="1"/>
  <c r="BK763" i="7"/>
  <c r="BI763" i="7"/>
  <c r="BH763" i="7"/>
  <c r="BG763" i="7"/>
  <c r="BF763" i="7"/>
  <c r="T763" i="7"/>
  <c r="R763" i="7"/>
  <c r="P763" i="7"/>
  <c r="J763" i="7"/>
  <c r="BE763" i="7" s="1"/>
  <c r="BK758" i="7"/>
  <c r="BI758" i="7"/>
  <c r="BH758" i="7"/>
  <c r="BG758" i="7"/>
  <c r="BF758" i="7"/>
  <c r="BE758" i="7"/>
  <c r="T758" i="7"/>
  <c r="R758" i="7"/>
  <c r="P758" i="7"/>
  <c r="J758" i="7"/>
  <c r="BK754" i="7"/>
  <c r="BI754" i="7"/>
  <c r="BH754" i="7"/>
  <c r="BG754" i="7"/>
  <c r="BF754" i="7"/>
  <c r="T754" i="7"/>
  <c r="R754" i="7"/>
  <c r="P754" i="7"/>
  <c r="J754" i="7"/>
  <c r="BE754" i="7" s="1"/>
  <c r="BK749" i="7"/>
  <c r="BI749" i="7"/>
  <c r="BH749" i="7"/>
  <c r="BG749" i="7"/>
  <c r="BF749" i="7"/>
  <c r="BE749" i="7"/>
  <c r="T749" i="7"/>
  <c r="R749" i="7"/>
  <c r="P749" i="7"/>
  <c r="J749" i="7"/>
  <c r="BK745" i="7"/>
  <c r="BI745" i="7"/>
  <c r="BH745" i="7"/>
  <c r="BG745" i="7"/>
  <c r="BF745" i="7"/>
  <c r="BE745" i="7"/>
  <c r="T745" i="7"/>
  <c r="R745" i="7"/>
  <c r="P745" i="7"/>
  <c r="J745" i="7"/>
  <c r="BK740" i="7"/>
  <c r="BI740" i="7"/>
  <c r="BH740" i="7"/>
  <c r="BG740" i="7"/>
  <c r="BF740" i="7"/>
  <c r="BE740" i="7"/>
  <c r="T740" i="7"/>
  <c r="R740" i="7"/>
  <c r="P740" i="7"/>
  <c r="J740" i="7"/>
  <c r="BK732" i="7"/>
  <c r="BI732" i="7"/>
  <c r="BH732" i="7"/>
  <c r="BG732" i="7"/>
  <c r="BF732" i="7"/>
  <c r="T732" i="7"/>
  <c r="R732" i="7"/>
  <c r="P732" i="7"/>
  <c r="J732" i="7"/>
  <c r="BE732" i="7" s="1"/>
  <c r="BK728" i="7"/>
  <c r="BI728" i="7"/>
  <c r="BH728" i="7"/>
  <c r="BG728" i="7"/>
  <c r="BF728" i="7"/>
  <c r="T728" i="7"/>
  <c r="R728" i="7"/>
  <c r="P728" i="7"/>
  <c r="J728" i="7"/>
  <c r="BE728" i="7" s="1"/>
  <c r="BK721" i="7"/>
  <c r="BI721" i="7"/>
  <c r="BH721" i="7"/>
  <c r="BG721" i="7"/>
  <c r="BF721" i="7"/>
  <c r="T721" i="7"/>
  <c r="R721" i="7"/>
  <c r="P721" i="7"/>
  <c r="J721" i="7"/>
  <c r="BE721" i="7" s="1"/>
  <c r="BK714" i="7"/>
  <c r="BI714" i="7"/>
  <c r="BH714" i="7"/>
  <c r="BG714" i="7"/>
  <c r="BF714" i="7"/>
  <c r="BE714" i="7"/>
  <c r="T714" i="7"/>
  <c r="R714" i="7"/>
  <c r="P714" i="7"/>
  <c r="J714" i="7"/>
  <c r="BK707" i="7"/>
  <c r="BI707" i="7"/>
  <c r="BH707" i="7"/>
  <c r="BG707" i="7"/>
  <c r="BF707" i="7"/>
  <c r="BE707" i="7"/>
  <c r="T707" i="7"/>
  <c r="R707" i="7"/>
  <c r="P707" i="7"/>
  <c r="J707" i="7"/>
  <c r="BK700" i="7"/>
  <c r="BI700" i="7"/>
  <c r="BH700" i="7"/>
  <c r="BG700" i="7"/>
  <c r="BF700" i="7"/>
  <c r="BE700" i="7"/>
  <c r="T700" i="7"/>
  <c r="R700" i="7"/>
  <c r="P700" i="7"/>
  <c r="J700" i="7"/>
  <c r="BK695" i="7"/>
  <c r="BI695" i="7"/>
  <c r="BH695" i="7"/>
  <c r="BG695" i="7"/>
  <c r="BF695" i="7"/>
  <c r="T695" i="7"/>
  <c r="R695" i="7"/>
  <c r="P695" i="7"/>
  <c r="J695" i="7"/>
  <c r="BE695" i="7" s="1"/>
  <c r="BK688" i="7"/>
  <c r="BI688" i="7"/>
  <c r="BH688" i="7"/>
  <c r="BG688" i="7"/>
  <c r="BF688" i="7"/>
  <c r="T688" i="7"/>
  <c r="R688" i="7"/>
  <c r="P688" i="7"/>
  <c r="J688" i="7"/>
  <c r="BE688" i="7" s="1"/>
  <c r="BK681" i="7"/>
  <c r="BI681" i="7"/>
  <c r="BH681" i="7"/>
  <c r="BG681" i="7"/>
  <c r="BF681" i="7"/>
  <c r="T681" i="7"/>
  <c r="R681" i="7"/>
  <c r="P681" i="7"/>
  <c r="J681" i="7"/>
  <c r="BE681" i="7" s="1"/>
  <c r="BK674" i="7"/>
  <c r="BI674" i="7"/>
  <c r="BH674" i="7"/>
  <c r="BG674" i="7"/>
  <c r="BF674" i="7"/>
  <c r="BE674" i="7"/>
  <c r="T674" i="7"/>
  <c r="R674" i="7"/>
  <c r="P674" i="7"/>
  <c r="J674" i="7"/>
  <c r="BK667" i="7"/>
  <c r="BI667" i="7"/>
  <c r="BH667" i="7"/>
  <c r="BG667" i="7"/>
  <c r="BF667" i="7"/>
  <c r="BE667" i="7"/>
  <c r="T667" i="7"/>
  <c r="R667" i="7"/>
  <c r="P667" i="7"/>
  <c r="J667" i="7"/>
  <c r="BK663" i="7"/>
  <c r="BI663" i="7"/>
  <c r="BH663" i="7"/>
  <c r="BG663" i="7"/>
  <c r="BF663" i="7"/>
  <c r="BE663" i="7"/>
  <c r="T663" i="7"/>
  <c r="R663" i="7"/>
  <c r="P663" i="7"/>
  <c r="J663" i="7"/>
  <c r="BK658" i="7"/>
  <c r="BI658" i="7"/>
  <c r="BH658" i="7"/>
  <c r="BG658" i="7"/>
  <c r="BF658" i="7"/>
  <c r="BE658" i="7"/>
  <c r="T658" i="7"/>
  <c r="R658" i="7"/>
  <c r="P658" i="7"/>
  <c r="J658" i="7"/>
  <c r="BK653" i="7"/>
  <c r="BI653" i="7"/>
  <c r="BH653" i="7"/>
  <c r="BG653" i="7"/>
  <c r="BF653" i="7"/>
  <c r="T653" i="7"/>
  <c r="R653" i="7"/>
  <c r="P653" i="7"/>
  <c r="J653" i="7"/>
  <c r="BE653" i="7" s="1"/>
  <c r="BK649" i="7"/>
  <c r="BI649" i="7"/>
  <c r="BH649" i="7"/>
  <c r="BG649" i="7"/>
  <c r="BF649" i="7"/>
  <c r="T649" i="7"/>
  <c r="R649" i="7"/>
  <c r="P649" i="7"/>
  <c r="J649" i="7"/>
  <c r="BE649" i="7" s="1"/>
  <c r="BK645" i="7"/>
  <c r="BI645" i="7"/>
  <c r="BH645" i="7"/>
  <c r="BG645" i="7"/>
  <c r="BF645" i="7"/>
  <c r="BE645" i="7"/>
  <c r="T645" i="7"/>
  <c r="R645" i="7"/>
  <c r="P645" i="7"/>
  <c r="J645" i="7"/>
  <c r="BK641" i="7"/>
  <c r="BI641" i="7"/>
  <c r="BH641" i="7"/>
  <c r="BG641" i="7"/>
  <c r="BF641" i="7"/>
  <c r="BE641" i="7"/>
  <c r="T641" i="7"/>
  <c r="R641" i="7"/>
  <c r="P641" i="7"/>
  <c r="J641" i="7"/>
  <c r="BK637" i="7"/>
  <c r="BI637" i="7"/>
  <c r="BH637" i="7"/>
  <c r="BG637" i="7"/>
  <c r="BF637" i="7"/>
  <c r="BE637" i="7"/>
  <c r="T637" i="7"/>
  <c r="R637" i="7"/>
  <c r="P637" i="7"/>
  <c r="J637" i="7"/>
  <c r="BK633" i="7"/>
  <c r="BI633" i="7"/>
  <c r="BH633" i="7"/>
  <c r="BG633" i="7"/>
  <c r="BF633" i="7"/>
  <c r="BE633" i="7"/>
  <c r="T633" i="7"/>
  <c r="R633" i="7"/>
  <c r="P633" i="7"/>
  <c r="J633" i="7"/>
  <c r="BK629" i="7"/>
  <c r="BI629" i="7"/>
  <c r="BH629" i="7"/>
  <c r="BG629" i="7"/>
  <c r="BF629" i="7"/>
  <c r="T629" i="7"/>
  <c r="R629" i="7"/>
  <c r="P629" i="7"/>
  <c r="J629" i="7"/>
  <c r="BE629" i="7" s="1"/>
  <c r="BK625" i="7"/>
  <c r="BI625" i="7"/>
  <c r="BH625" i="7"/>
  <c r="BG625" i="7"/>
  <c r="BF625" i="7"/>
  <c r="T625" i="7"/>
  <c r="R625" i="7"/>
  <c r="P625" i="7"/>
  <c r="J625" i="7"/>
  <c r="BE625" i="7" s="1"/>
  <c r="BK621" i="7"/>
  <c r="BI621" i="7"/>
  <c r="BH621" i="7"/>
  <c r="BG621" i="7"/>
  <c r="BF621" i="7"/>
  <c r="BE621" i="7"/>
  <c r="T621" i="7"/>
  <c r="R621" i="7"/>
  <c r="P621" i="7"/>
  <c r="J621" i="7"/>
  <c r="BK617" i="7"/>
  <c r="BI617" i="7"/>
  <c r="BH617" i="7"/>
  <c r="BG617" i="7"/>
  <c r="BF617" i="7"/>
  <c r="BE617" i="7"/>
  <c r="T617" i="7"/>
  <c r="R617" i="7"/>
  <c r="P617" i="7"/>
  <c r="J617" i="7"/>
  <c r="BK613" i="7"/>
  <c r="BI613" i="7"/>
  <c r="BH613" i="7"/>
  <c r="BG613" i="7"/>
  <c r="BF613" i="7"/>
  <c r="BE613" i="7"/>
  <c r="T613" i="7"/>
  <c r="R613" i="7"/>
  <c r="P613" i="7"/>
  <c r="J613" i="7"/>
  <c r="BK609" i="7"/>
  <c r="BI609" i="7"/>
  <c r="BH609" i="7"/>
  <c r="BG609" i="7"/>
  <c r="BF609" i="7"/>
  <c r="T609" i="7"/>
  <c r="R609" i="7"/>
  <c r="P609" i="7"/>
  <c r="J609" i="7"/>
  <c r="BE609" i="7" s="1"/>
  <c r="BK605" i="7"/>
  <c r="BI605" i="7"/>
  <c r="BH605" i="7"/>
  <c r="BG605" i="7"/>
  <c r="BF605" i="7"/>
  <c r="T605" i="7"/>
  <c r="R605" i="7"/>
  <c r="P605" i="7"/>
  <c r="J605" i="7"/>
  <c r="BE605" i="7" s="1"/>
  <c r="BK600" i="7"/>
  <c r="BI600" i="7"/>
  <c r="BH600" i="7"/>
  <c r="BG600" i="7"/>
  <c r="BF600" i="7"/>
  <c r="T600" i="7"/>
  <c r="R600" i="7"/>
  <c r="P600" i="7"/>
  <c r="J600" i="7"/>
  <c r="BE600" i="7" s="1"/>
  <c r="BK595" i="7"/>
  <c r="BI595" i="7"/>
  <c r="BH595" i="7"/>
  <c r="BG595" i="7"/>
  <c r="BF595" i="7"/>
  <c r="BE595" i="7"/>
  <c r="T595" i="7"/>
  <c r="R595" i="7"/>
  <c r="P595" i="7"/>
  <c r="J595" i="7"/>
  <c r="BK590" i="7"/>
  <c r="BI590" i="7"/>
  <c r="BH590" i="7"/>
  <c r="BG590" i="7"/>
  <c r="BF590" i="7"/>
  <c r="BE590" i="7"/>
  <c r="T590" i="7"/>
  <c r="R590" i="7"/>
  <c r="P590" i="7"/>
  <c r="J590" i="7"/>
  <c r="BK585" i="7"/>
  <c r="BI585" i="7"/>
  <c r="BH585" i="7"/>
  <c r="BG585" i="7"/>
  <c r="BF585" i="7"/>
  <c r="T585" i="7"/>
  <c r="R585" i="7"/>
  <c r="P585" i="7"/>
  <c r="J585" i="7"/>
  <c r="BE585" i="7" s="1"/>
  <c r="BK580" i="7"/>
  <c r="BI580" i="7"/>
  <c r="BH580" i="7"/>
  <c r="BG580" i="7"/>
  <c r="BF580" i="7"/>
  <c r="T580" i="7"/>
  <c r="R580" i="7"/>
  <c r="P580" i="7"/>
  <c r="J580" i="7"/>
  <c r="BE580" i="7" s="1"/>
  <c r="BK576" i="7"/>
  <c r="BI576" i="7"/>
  <c r="BH576" i="7"/>
  <c r="BG576" i="7"/>
  <c r="BF576" i="7"/>
  <c r="T576" i="7"/>
  <c r="R576" i="7"/>
  <c r="P576" i="7"/>
  <c r="J576" i="7"/>
  <c r="BE576" i="7" s="1"/>
  <c r="BK572" i="7"/>
  <c r="BI572" i="7"/>
  <c r="BH572" i="7"/>
  <c r="BG572" i="7"/>
  <c r="BF572" i="7"/>
  <c r="T572" i="7"/>
  <c r="R572" i="7"/>
  <c r="P572" i="7"/>
  <c r="J572" i="7"/>
  <c r="BE572" i="7" s="1"/>
  <c r="BK568" i="7"/>
  <c r="BI568" i="7"/>
  <c r="BH568" i="7"/>
  <c r="BG568" i="7"/>
  <c r="BF568" i="7"/>
  <c r="BE568" i="7"/>
  <c r="T568" i="7"/>
  <c r="R568" i="7"/>
  <c r="P568" i="7"/>
  <c r="J568" i="7"/>
  <c r="BK564" i="7"/>
  <c r="BI564" i="7"/>
  <c r="BH564" i="7"/>
  <c r="BG564" i="7"/>
  <c r="BF564" i="7"/>
  <c r="BE564" i="7"/>
  <c r="T564" i="7"/>
  <c r="R564" i="7"/>
  <c r="P564" i="7"/>
  <c r="J564" i="7"/>
  <c r="BK559" i="7"/>
  <c r="BI559" i="7"/>
  <c r="BH559" i="7"/>
  <c r="BG559" i="7"/>
  <c r="BF559" i="7"/>
  <c r="T559" i="7"/>
  <c r="R559" i="7"/>
  <c r="P559" i="7"/>
  <c r="J559" i="7"/>
  <c r="BE559" i="7" s="1"/>
  <c r="BK554" i="7"/>
  <c r="BI554" i="7"/>
  <c r="BH554" i="7"/>
  <c r="BG554" i="7"/>
  <c r="BF554" i="7"/>
  <c r="T554" i="7"/>
  <c r="R554" i="7"/>
  <c r="P554" i="7"/>
  <c r="J554" i="7"/>
  <c r="BE554" i="7" s="1"/>
  <c r="BK549" i="7"/>
  <c r="BI549" i="7"/>
  <c r="BH549" i="7"/>
  <c r="BG549" i="7"/>
  <c r="BF549" i="7"/>
  <c r="T549" i="7"/>
  <c r="R549" i="7"/>
  <c r="P549" i="7"/>
  <c r="J549" i="7"/>
  <c r="BE549" i="7" s="1"/>
  <c r="BK544" i="7"/>
  <c r="BI544" i="7"/>
  <c r="BH544" i="7"/>
  <c r="BG544" i="7"/>
  <c r="BF544" i="7"/>
  <c r="T544" i="7"/>
  <c r="R544" i="7"/>
  <c r="P544" i="7"/>
  <c r="J544" i="7"/>
  <c r="BE544" i="7" s="1"/>
  <c r="BK539" i="7"/>
  <c r="BI539" i="7"/>
  <c r="BH539" i="7"/>
  <c r="BG539" i="7"/>
  <c r="BF539" i="7"/>
  <c r="BE539" i="7"/>
  <c r="T539" i="7"/>
  <c r="R539" i="7"/>
  <c r="P539" i="7"/>
  <c r="J539" i="7"/>
  <c r="BK534" i="7"/>
  <c r="BI534" i="7"/>
  <c r="BH534" i="7"/>
  <c r="BG534" i="7"/>
  <c r="BF534" i="7"/>
  <c r="BE534" i="7"/>
  <c r="T534" i="7"/>
  <c r="R534" i="7"/>
  <c r="P534" i="7"/>
  <c r="J534" i="7"/>
  <c r="BK529" i="7"/>
  <c r="BI529" i="7"/>
  <c r="BH529" i="7"/>
  <c r="BG529" i="7"/>
  <c r="BF529" i="7"/>
  <c r="T529" i="7"/>
  <c r="R529" i="7"/>
  <c r="P529" i="7"/>
  <c r="J529" i="7"/>
  <c r="BE529" i="7" s="1"/>
  <c r="BK524" i="7"/>
  <c r="BI524" i="7"/>
  <c r="BH524" i="7"/>
  <c r="BG524" i="7"/>
  <c r="BF524" i="7"/>
  <c r="T524" i="7"/>
  <c r="R524" i="7"/>
  <c r="P524" i="7"/>
  <c r="J524" i="7"/>
  <c r="BE524" i="7" s="1"/>
  <c r="BK519" i="7"/>
  <c r="BI519" i="7"/>
  <c r="BH519" i="7"/>
  <c r="BG519" i="7"/>
  <c r="BF519" i="7"/>
  <c r="T519" i="7"/>
  <c r="R519" i="7"/>
  <c r="P519" i="7"/>
  <c r="J519" i="7"/>
  <c r="BE519" i="7" s="1"/>
  <c r="BK515" i="7"/>
  <c r="BI515" i="7"/>
  <c r="BH515" i="7"/>
  <c r="BG515" i="7"/>
  <c r="BF515" i="7"/>
  <c r="T515" i="7"/>
  <c r="R515" i="7"/>
  <c r="P515" i="7"/>
  <c r="J515" i="7"/>
  <c r="BE515" i="7" s="1"/>
  <c r="BK511" i="7"/>
  <c r="BI511" i="7"/>
  <c r="BH511" i="7"/>
  <c r="BG511" i="7"/>
  <c r="BF511" i="7"/>
  <c r="BE511" i="7"/>
  <c r="T511" i="7"/>
  <c r="R511" i="7"/>
  <c r="P511" i="7"/>
  <c r="J511" i="7"/>
  <c r="BK507" i="7"/>
  <c r="BI507" i="7"/>
  <c r="BH507" i="7"/>
  <c r="BG507" i="7"/>
  <c r="BF507" i="7"/>
  <c r="BE507" i="7"/>
  <c r="T507" i="7"/>
  <c r="R507" i="7"/>
  <c r="P507" i="7"/>
  <c r="J507" i="7"/>
  <c r="BK503" i="7"/>
  <c r="BI503" i="7"/>
  <c r="BH503" i="7"/>
  <c r="BG503" i="7"/>
  <c r="BF503" i="7"/>
  <c r="T503" i="7"/>
  <c r="R503" i="7"/>
  <c r="P503" i="7"/>
  <c r="J503" i="7"/>
  <c r="BE503" i="7" s="1"/>
  <c r="BK499" i="7"/>
  <c r="BI499" i="7"/>
  <c r="BH499" i="7"/>
  <c r="BG499" i="7"/>
  <c r="BF499" i="7"/>
  <c r="T499" i="7"/>
  <c r="R499" i="7"/>
  <c r="P499" i="7"/>
  <c r="J499" i="7"/>
  <c r="BE499" i="7" s="1"/>
  <c r="BK495" i="7"/>
  <c r="BI495" i="7"/>
  <c r="BH495" i="7"/>
  <c r="BG495" i="7"/>
  <c r="BF495" i="7"/>
  <c r="T495" i="7"/>
  <c r="R495" i="7"/>
  <c r="P495" i="7"/>
  <c r="J495" i="7"/>
  <c r="BE495" i="7" s="1"/>
  <c r="BK491" i="7"/>
  <c r="BI491" i="7"/>
  <c r="BH491" i="7"/>
  <c r="BG491" i="7"/>
  <c r="BF491" i="7"/>
  <c r="T491" i="7"/>
  <c r="R491" i="7"/>
  <c r="P491" i="7"/>
  <c r="J491" i="7"/>
  <c r="BE491" i="7" s="1"/>
  <c r="BK487" i="7"/>
  <c r="BI487" i="7"/>
  <c r="BH487" i="7"/>
  <c r="BG487" i="7"/>
  <c r="BF487" i="7"/>
  <c r="BE487" i="7"/>
  <c r="T487" i="7"/>
  <c r="R487" i="7"/>
  <c r="P487" i="7"/>
  <c r="J487" i="7"/>
  <c r="BK483" i="7"/>
  <c r="BI483" i="7"/>
  <c r="BH483" i="7"/>
  <c r="BG483" i="7"/>
  <c r="BF483" i="7"/>
  <c r="BE483" i="7"/>
  <c r="T483" i="7"/>
  <c r="R483" i="7"/>
  <c r="P483" i="7"/>
  <c r="J483" i="7"/>
  <c r="BK479" i="7"/>
  <c r="BI479" i="7"/>
  <c r="BH479" i="7"/>
  <c r="BG479" i="7"/>
  <c r="BF479" i="7"/>
  <c r="T479" i="7"/>
  <c r="R479" i="7"/>
  <c r="P479" i="7"/>
  <c r="J479" i="7"/>
  <c r="BE479" i="7" s="1"/>
  <c r="BK475" i="7"/>
  <c r="BI475" i="7"/>
  <c r="BH475" i="7"/>
  <c r="BG475" i="7"/>
  <c r="BF475" i="7"/>
  <c r="T475" i="7"/>
  <c r="R475" i="7"/>
  <c r="P475" i="7"/>
  <c r="J475" i="7"/>
  <c r="BE475" i="7" s="1"/>
  <c r="BK471" i="7"/>
  <c r="BI471" i="7"/>
  <c r="BH471" i="7"/>
  <c r="BG471" i="7"/>
  <c r="BF471" i="7"/>
  <c r="T471" i="7"/>
  <c r="R471" i="7"/>
  <c r="P471" i="7"/>
  <c r="J471" i="7"/>
  <c r="BE471" i="7" s="1"/>
  <c r="BK467" i="7"/>
  <c r="BI467" i="7"/>
  <c r="BH467" i="7"/>
  <c r="BG467" i="7"/>
  <c r="BF467" i="7"/>
  <c r="T467" i="7"/>
  <c r="R467" i="7"/>
  <c r="P467" i="7"/>
  <c r="J467" i="7"/>
  <c r="BE467" i="7" s="1"/>
  <c r="BK463" i="7"/>
  <c r="BI463" i="7"/>
  <c r="BH463" i="7"/>
  <c r="BG463" i="7"/>
  <c r="BF463" i="7"/>
  <c r="BE463" i="7"/>
  <c r="T463" i="7"/>
  <c r="R463" i="7"/>
  <c r="P463" i="7"/>
  <c r="J463" i="7"/>
  <c r="BK459" i="7"/>
  <c r="BI459" i="7"/>
  <c r="BH459" i="7"/>
  <c r="BG459" i="7"/>
  <c r="BF459" i="7"/>
  <c r="BE459" i="7"/>
  <c r="T459" i="7"/>
  <c r="R459" i="7"/>
  <c r="P459" i="7"/>
  <c r="J459" i="7"/>
  <c r="BK455" i="7"/>
  <c r="BI455" i="7"/>
  <c r="BH455" i="7"/>
  <c r="BG455" i="7"/>
  <c r="BF455" i="7"/>
  <c r="T455" i="7"/>
  <c r="R455" i="7"/>
  <c r="P455" i="7"/>
  <c r="J455" i="7"/>
  <c r="BE455" i="7" s="1"/>
  <c r="BK451" i="7"/>
  <c r="BI451" i="7"/>
  <c r="BH451" i="7"/>
  <c r="BG451" i="7"/>
  <c r="BF451" i="7"/>
  <c r="T451" i="7"/>
  <c r="R451" i="7"/>
  <c r="P451" i="7"/>
  <c r="J451" i="7"/>
  <c r="BE451" i="7" s="1"/>
  <c r="BK447" i="7"/>
  <c r="BI447" i="7"/>
  <c r="BH447" i="7"/>
  <c r="BG447" i="7"/>
  <c r="BF447" i="7"/>
  <c r="T447" i="7"/>
  <c r="R447" i="7"/>
  <c r="P447" i="7"/>
  <c r="J447" i="7"/>
  <c r="BE447" i="7" s="1"/>
  <c r="BK442" i="7"/>
  <c r="BI442" i="7"/>
  <c r="BH442" i="7"/>
  <c r="BG442" i="7"/>
  <c r="BF442" i="7"/>
  <c r="T442" i="7"/>
  <c r="R442" i="7"/>
  <c r="P442" i="7"/>
  <c r="J442" i="7"/>
  <c r="BE442" i="7" s="1"/>
  <c r="BK437" i="7"/>
  <c r="BI437" i="7"/>
  <c r="BH437" i="7"/>
  <c r="BG437" i="7"/>
  <c r="BF437" i="7"/>
  <c r="BE437" i="7"/>
  <c r="T437" i="7"/>
  <c r="R437" i="7"/>
  <c r="P437" i="7"/>
  <c r="J437" i="7"/>
  <c r="BK432" i="7"/>
  <c r="BI432" i="7"/>
  <c r="BH432" i="7"/>
  <c r="BG432" i="7"/>
  <c r="BF432" i="7"/>
  <c r="BE432" i="7"/>
  <c r="T432" i="7"/>
  <c r="R432" i="7"/>
  <c r="P432" i="7"/>
  <c r="J432" i="7"/>
  <c r="BK427" i="7"/>
  <c r="BI427" i="7"/>
  <c r="BH427" i="7"/>
  <c r="BG427" i="7"/>
  <c r="BF427" i="7"/>
  <c r="T427" i="7"/>
  <c r="R427" i="7"/>
  <c r="P427" i="7"/>
  <c r="J427" i="7"/>
  <c r="BE427" i="7" s="1"/>
  <c r="BK422" i="7"/>
  <c r="BI422" i="7"/>
  <c r="BH422" i="7"/>
  <c r="BG422" i="7"/>
  <c r="BF422" i="7"/>
  <c r="T422" i="7"/>
  <c r="T416" i="7" s="1"/>
  <c r="R422" i="7"/>
  <c r="P422" i="7"/>
  <c r="J422" i="7"/>
  <c r="BE422" i="7" s="1"/>
  <c r="BK417" i="7"/>
  <c r="BI417" i="7"/>
  <c r="BH417" i="7"/>
  <c r="BG417" i="7"/>
  <c r="BF417" i="7"/>
  <c r="T417" i="7"/>
  <c r="R417" i="7"/>
  <c r="P417" i="7"/>
  <c r="J417" i="7"/>
  <c r="BE417" i="7" s="1"/>
  <c r="BK412" i="7"/>
  <c r="BI412" i="7"/>
  <c r="BH412" i="7"/>
  <c r="BG412" i="7"/>
  <c r="BF412" i="7"/>
  <c r="BE412" i="7"/>
  <c r="T412" i="7"/>
  <c r="R412" i="7"/>
  <c r="P412" i="7"/>
  <c r="J412" i="7"/>
  <c r="BK408" i="7"/>
  <c r="BI408" i="7"/>
  <c r="BH408" i="7"/>
  <c r="BG408" i="7"/>
  <c r="BF408" i="7"/>
  <c r="BE408" i="7"/>
  <c r="T408" i="7"/>
  <c r="R408" i="7"/>
  <c r="P408" i="7"/>
  <c r="J408" i="7"/>
  <c r="BK404" i="7"/>
  <c r="BI404" i="7"/>
  <c r="BH404" i="7"/>
  <c r="BG404" i="7"/>
  <c r="BF404" i="7"/>
  <c r="BE404" i="7"/>
  <c r="T404" i="7"/>
  <c r="R404" i="7"/>
  <c r="P404" i="7"/>
  <c r="J404" i="7"/>
  <c r="BK399" i="7"/>
  <c r="BI399" i="7"/>
  <c r="BH399" i="7"/>
  <c r="BG399" i="7"/>
  <c r="BF399" i="7"/>
  <c r="BE399" i="7"/>
  <c r="T399" i="7"/>
  <c r="R399" i="7"/>
  <c r="P399" i="7"/>
  <c r="J399" i="7"/>
  <c r="BK394" i="7"/>
  <c r="BI394" i="7"/>
  <c r="BH394" i="7"/>
  <c r="BG394" i="7"/>
  <c r="BF394" i="7"/>
  <c r="T394" i="7"/>
  <c r="R394" i="7"/>
  <c r="P394" i="7"/>
  <c r="J394" i="7"/>
  <c r="BE394" i="7" s="1"/>
  <c r="BK389" i="7"/>
  <c r="BI389" i="7"/>
  <c r="BH389" i="7"/>
  <c r="BG389" i="7"/>
  <c r="BF389" i="7"/>
  <c r="T389" i="7"/>
  <c r="R389" i="7"/>
  <c r="P389" i="7"/>
  <c r="J389" i="7"/>
  <c r="BE389" i="7" s="1"/>
  <c r="BK385" i="7"/>
  <c r="BI385" i="7"/>
  <c r="BH385" i="7"/>
  <c r="BG385" i="7"/>
  <c r="BF385" i="7"/>
  <c r="BE385" i="7"/>
  <c r="T385" i="7"/>
  <c r="R385" i="7"/>
  <c r="P385" i="7"/>
  <c r="J385" i="7"/>
  <c r="BK381" i="7"/>
  <c r="BI381" i="7"/>
  <c r="BH381" i="7"/>
  <c r="BG381" i="7"/>
  <c r="BF381" i="7"/>
  <c r="BE381" i="7"/>
  <c r="T381" i="7"/>
  <c r="R381" i="7"/>
  <c r="P381" i="7"/>
  <c r="J381" i="7"/>
  <c r="BK376" i="7"/>
  <c r="BI376" i="7"/>
  <c r="BH376" i="7"/>
  <c r="BG376" i="7"/>
  <c r="BF376" i="7"/>
  <c r="BE376" i="7"/>
  <c r="T376" i="7"/>
  <c r="R376" i="7"/>
  <c r="P376" i="7"/>
  <c r="J376" i="7"/>
  <c r="BK371" i="7"/>
  <c r="BI371" i="7"/>
  <c r="BH371" i="7"/>
  <c r="BG371" i="7"/>
  <c r="BF371" i="7"/>
  <c r="BE371" i="7"/>
  <c r="T371" i="7"/>
  <c r="R371" i="7"/>
  <c r="P371" i="7"/>
  <c r="J371" i="7"/>
  <c r="BK366" i="7"/>
  <c r="BI366" i="7"/>
  <c r="BH366" i="7"/>
  <c r="BG366" i="7"/>
  <c r="BF366" i="7"/>
  <c r="T366" i="7"/>
  <c r="R366" i="7"/>
  <c r="P366" i="7"/>
  <c r="J366" i="7"/>
  <c r="BE366" i="7" s="1"/>
  <c r="BK361" i="7"/>
  <c r="BI361" i="7"/>
  <c r="BH361" i="7"/>
  <c r="BG361" i="7"/>
  <c r="BF361" i="7"/>
  <c r="T361" i="7"/>
  <c r="R361" i="7"/>
  <c r="P361" i="7"/>
  <c r="J361" i="7"/>
  <c r="BE361" i="7" s="1"/>
  <c r="BK356" i="7"/>
  <c r="BI356" i="7"/>
  <c r="BH356" i="7"/>
  <c r="BG356" i="7"/>
  <c r="BF356" i="7"/>
  <c r="BE356" i="7"/>
  <c r="T356" i="7"/>
  <c r="R356" i="7"/>
  <c r="P356" i="7"/>
  <c r="J356" i="7"/>
  <c r="BK352" i="7"/>
  <c r="BI352" i="7"/>
  <c r="BH352" i="7"/>
  <c r="BG352" i="7"/>
  <c r="BF352" i="7"/>
  <c r="T352" i="7"/>
  <c r="R352" i="7"/>
  <c r="P352" i="7"/>
  <c r="J352" i="7"/>
  <c r="BE352" i="7" s="1"/>
  <c r="BK348" i="7"/>
  <c r="BI348" i="7"/>
  <c r="BH348" i="7"/>
  <c r="BG348" i="7"/>
  <c r="BF348" i="7"/>
  <c r="T348" i="7"/>
  <c r="R348" i="7"/>
  <c r="P348" i="7"/>
  <c r="J348" i="7"/>
  <c r="BE348" i="7" s="1"/>
  <c r="BK343" i="7"/>
  <c r="BI343" i="7"/>
  <c r="BH343" i="7"/>
  <c r="BG343" i="7"/>
  <c r="BF343" i="7"/>
  <c r="BE343" i="7"/>
  <c r="T343" i="7"/>
  <c r="R343" i="7"/>
  <c r="P343" i="7"/>
  <c r="J343" i="7"/>
  <c r="BK334" i="7"/>
  <c r="BI334" i="7"/>
  <c r="BH334" i="7"/>
  <c r="BG334" i="7"/>
  <c r="BF334" i="7"/>
  <c r="T334" i="7"/>
  <c r="R334" i="7"/>
  <c r="P334" i="7"/>
  <c r="J334" i="7"/>
  <c r="BE334" i="7" s="1"/>
  <c r="BK330" i="7"/>
  <c r="BI330" i="7"/>
  <c r="BH330" i="7"/>
  <c r="BG330" i="7"/>
  <c r="BF330" i="7"/>
  <c r="T330" i="7"/>
  <c r="R330" i="7"/>
  <c r="P330" i="7"/>
  <c r="J330" i="7"/>
  <c r="BE330" i="7" s="1"/>
  <c r="BK326" i="7"/>
  <c r="BI326" i="7"/>
  <c r="BH326" i="7"/>
  <c r="BG326" i="7"/>
  <c r="BF326" i="7"/>
  <c r="BE326" i="7"/>
  <c r="T326" i="7"/>
  <c r="R326" i="7"/>
  <c r="P326" i="7"/>
  <c r="J326" i="7"/>
  <c r="BK322" i="7"/>
  <c r="BI322" i="7"/>
  <c r="BH322" i="7"/>
  <c r="BG322" i="7"/>
  <c r="BF322" i="7"/>
  <c r="T322" i="7"/>
  <c r="R322" i="7"/>
  <c r="P322" i="7"/>
  <c r="J322" i="7"/>
  <c r="BE322" i="7" s="1"/>
  <c r="BK318" i="7"/>
  <c r="BI318" i="7"/>
  <c r="BH318" i="7"/>
  <c r="BG318" i="7"/>
  <c r="BF318" i="7"/>
  <c r="T318" i="7"/>
  <c r="R318" i="7"/>
  <c r="P318" i="7"/>
  <c r="J318" i="7"/>
  <c r="BE318" i="7" s="1"/>
  <c r="BK313" i="7"/>
  <c r="BI313" i="7"/>
  <c r="BH313" i="7"/>
  <c r="BG313" i="7"/>
  <c r="BF313" i="7"/>
  <c r="BE313" i="7"/>
  <c r="T313" i="7"/>
  <c r="R313" i="7"/>
  <c r="P313" i="7"/>
  <c r="J313" i="7"/>
  <c r="BK308" i="7"/>
  <c r="BI308" i="7"/>
  <c r="BH308" i="7"/>
  <c r="BG308" i="7"/>
  <c r="BF308" i="7"/>
  <c r="T308" i="7"/>
  <c r="R308" i="7"/>
  <c r="P308" i="7"/>
  <c r="J308" i="7"/>
  <c r="BE308" i="7" s="1"/>
  <c r="BK303" i="7"/>
  <c r="BI303" i="7"/>
  <c r="BH303" i="7"/>
  <c r="BG303" i="7"/>
  <c r="BF303" i="7"/>
  <c r="T303" i="7"/>
  <c r="R303" i="7"/>
  <c r="P303" i="7"/>
  <c r="J303" i="7"/>
  <c r="BE303" i="7" s="1"/>
  <c r="BK298" i="7"/>
  <c r="BI298" i="7"/>
  <c r="BH298" i="7"/>
  <c r="BG298" i="7"/>
  <c r="BF298" i="7"/>
  <c r="BE298" i="7"/>
  <c r="T298" i="7"/>
  <c r="R298" i="7"/>
  <c r="P298" i="7"/>
  <c r="J298" i="7"/>
  <c r="BK294" i="7"/>
  <c r="BI294" i="7"/>
  <c r="BH294" i="7"/>
  <c r="BG294" i="7"/>
  <c r="BF294" i="7"/>
  <c r="BE294" i="7"/>
  <c r="T294" i="7"/>
  <c r="R294" i="7"/>
  <c r="P294" i="7"/>
  <c r="J294" i="7"/>
  <c r="BK290" i="7"/>
  <c r="BI290" i="7"/>
  <c r="BH290" i="7"/>
  <c r="BG290" i="7"/>
  <c r="BF290" i="7"/>
  <c r="BE290" i="7"/>
  <c r="T290" i="7"/>
  <c r="R290" i="7"/>
  <c r="P290" i="7"/>
  <c r="J290" i="7"/>
  <c r="BK286" i="7"/>
  <c r="BI286" i="7"/>
  <c r="BH286" i="7"/>
  <c r="BG286" i="7"/>
  <c r="BF286" i="7"/>
  <c r="BE286" i="7"/>
  <c r="T286" i="7"/>
  <c r="R286" i="7"/>
  <c r="P286" i="7"/>
  <c r="J286" i="7"/>
  <c r="BK282" i="7"/>
  <c r="BI282" i="7"/>
  <c r="BH282" i="7"/>
  <c r="BG282" i="7"/>
  <c r="BF282" i="7"/>
  <c r="T282" i="7"/>
  <c r="R282" i="7"/>
  <c r="P282" i="7"/>
  <c r="J282" i="7"/>
  <c r="BE282" i="7" s="1"/>
  <c r="BK278" i="7"/>
  <c r="BI278" i="7"/>
  <c r="BH278" i="7"/>
  <c r="BG278" i="7"/>
  <c r="BF278" i="7"/>
  <c r="T278" i="7"/>
  <c r="R278" i="7"/>
  <c r="P278" i="7"/>
  <c r="J278" i="7"/>
  <c r="BE278" i="7" s="1"/>
  <c r="BK274" i="7"/>
  <c r="BI274" i="7"/>
  <c r="BH274" i="7"/>
  <c r="BG274" i="7"/>
  <c r="BF274" i="7"/>
  <c r="BE274" i="7"/>
  <c r="T274" i="7"/>
  <c r="R274" i="7"/>
  <c r="P274" i="7"/>
  <c r="J274" i="7"/>
  <c r="BK270" i="7"/>
  <c r="BI270" i="7"/>
  <c r="BH270" i="7"/>
  <c r="BG270" i="7"/>
  <c r="BF270" i="7"/>
  <c r="BE270" i="7"/>
  <c r="T270" i="7"/>
  <c r="R270" i="7"/>
  <c r="P270" i="7"/>
  <c r="J270" i="7"/>
  <c r="BK266" i="7"/>
  <c r="BI266" i="7"/>
  <c r="BH266" i="7"/>
  <c r="BG266" i="7"/>
  <c r="BF266" i="7"/>
  <c r="BE266" i="7"/>
  <c r="T266" i="7"/>
  <c r="R266" i="7"/>
  <c r="P266" i="7"/>
  <c r="J266" i="7"/>
  <c r="BK262" i="7"/>
  <c r="BI262" i="7"/>
  <c r="BH262" i="7"/>
  <c r="BG262" i="7"/>
  <c r="BF262" i="7"/>
  <c r="BE262" i="7"/>
  <c r="T262" i="7"/>
  <c r="R262" i="7"/>
  <c r="P262" i="7"/>
  <c r="J262" i="7"/>
  <c r="BK258" i="7"/>
  <c r="BI258" i="7"/>
  <c r="BH258" i="7"/>
  <c r="BG258" i="7"/>
  <c r="BF258" i="7"/>
  <c r="T258" i="7"/>
  <c r="R258" i="7"/>
  <c r="P258" i="7"/>
  <c r="J258" i="7"/>
  <c r="BE258" i="7" s="1"/>
  <c r="BK254" i="7"/>
  <c r="BI254" i="7"/>
  <c r="BH254" i="7"/>
  <c r="BG254" i="7"/>
  <c r="BF254" i="7"/>
  <c r="T254" i="7"/>
  <c r="R254" i="7"/>
  <c r="P254" i="7"/>
  <c r="J254" i="7"/>
  <c r="BE254" i="7" s="1"/>
  <c r="BK250" i="7"/>
  <c r="BI250" i="7"/>
  <c r="BH250" i="7"/>
  <c r="BG250" i="7"/>
  <c r="BF250" i="7"/>
  <c r="BE250" i="7"/>
  <c r="T250" i="7"/>
  <c r="R250" i="7"/>
  <c r="P250" i="7"/>
  <c r="J250" i="7"/>
  <c r="BK246" i="7"/>
  <c r="BI246" i="7"/>
  <c r="BH246" i="7"/>
  <c r="BG246" i="7"/>
  <c r="BF246" i="7"/>
  <c r="T246" i="7"/>
  <c r="R246" i="7"/>
  <c r="P246" i="7"/>
  <c r="J246" i="7"/>
  <c r="BE246" i="7" s="1"/>
  <c r="BK242" i="7"/>
  <c r="BI242" i="7"/>
  <c r="BH242" i="7"/>
  <c r="BG242" i="7"/>
  <c r="BF242" i="7"/>
  <c r="T242" i="7"/>
  <c r="R242" i="7"/>
  <c r="P242" i="7"/>
  <c r="J242" i="7"/>
  <c r="BE242" i="7" s="1"/>
  <c r="BK238" i="7"/>
  <c r="BI238" i="7"/>
  <c r="BH238" i="7"/>
  <c r="BG238" i="7"/>
  <c r="BF238" i="7"/>
  <c r="BE238" i="7"/>
  <c r="T238" i="7"/>
  <c r="R238" i="7"/>
  <c r="P238" i="7"/>
  <c r="J238" i="7"/>
  <c r="BK234" i="7"/>
  <c r="BI234" i="7"/>
  <c r="F39" i="7" s="1"/>
  <c r="BD61" i="1" s="1"/>
  <c r="BH234" i="7"/>
  <c r="BG234" i="7"/>
  <c r="BF234" i="7"/>
  <c r="T234" i="7"/>
  <c r="R234" i="7"/>
  <c r="P234" i="7"/>
  <c r="J234" i="7"/>
  <c r="BE234" i="7" s="1"/>
  <c r="BK230" i="7"/>
  <c r="BI230" i="7"/>
  <c r="BH230" i="7"/>
  <c r="BG230" i="7"/>
  <c r="BF230" i="7"/>
  <c r="T230" i="7"/>
  <c r="R230" i="7"/>
  <c r="P230" i="7"/>
  <c r="J230" i="7"/>
  <c r="BE230" i="7" s="1"/>
  <c r="BK226" i="7"/>
  <c r="BI226" i="7"/>
  <c r="BH226" i="7"/>
  <c r="BG226" i="7"/>
  <c r="BF226" i="7"/>
  <c r="BE226" i="7"/>
  <c r="T226" i="7"/>
  <c r="R226" i="7"/>
  <c r="P226" i="7"/>
  <c r="J226" i="7"/>
  <c r="BK222" i="7"/>
  <c r="BI222" i="7"/>
  <c r="BH222" i="7"/>
  <c r="BG222" i="7"/>
  <c r="BF222" i="7"/>
  <c r="BE222" i="7"/>
  <c r="T222" i="7"/>
  <c r="R222" i="7"/>
  <c r="P222" i="7"/>
  <c r="J222" i="7"/>
  <c r="BK218" i="7"/>
  <c r="BI218" i="7"/>
  <c r="BH218" i="7"/>
  <c r="BG218" i="7"/>
  <c r="BF218" i="7"/>
  <c r="T218" i="7"/>
  <c r="R218" i="7"/>
  <c r="P218" i="7"/>
  <c r="J218" i="7"/>
  <c r="BE218" i="7" s="1"/>
  <c r="BK214" i="7"/>
  <c r="BI214" i="7"/>
  <c r="BH214" i="7"/>
  <c r="BG214" i="7"/>
  <c r="BF214" i="7"/>
  <c r="BE214" i="7"/>
  <c r="T214" i="7"/>
  <c r="R214" i="7"/>
  <c r="P214" i="7"/>
  <c r="J214" i="7"/>
  <c r="BK209" i="7"/>
  <c r="BI209" i="7"/>
  <c r="BH209" i="7"/>
  <c r="BG209" i="7"/>
  <c r="BF209" i="7"/>
  <c r="T209" i="7"/>
  <c r="R209" i="7"/>
  <c r="P209" i="7"/>
  <c r="J209" i="7"/>
  <c r="BE209" i="7" s="1"/>
  <c r="BK204" i="7"/>
  <c r="BI204" i="7"/>
  <c r="BH204" i="7"/>
  <c r="BG204" i="7"/>
  <c r="BF204" i="7"/>
  <c r="BE204" i="7"/>
  <c r="T204" i="7"/>
  <c r="T194" i="7" s="1"/>
  <c r="R204" i="7"/>
  <c r="P204" i="7"/>
  <c r="J204" i="7"/>
  <c r="BK199" i="7"/>
  <c r="BI199" i="7"/>
  <c r="BH199" i="7"/>
  <c r="BG199" i="7"/>
  <c r="BF199" i="7"/>
  <c r="BE199" i="7"/>
  <c r="T199" i="7"/>
  <c r="R199" i="7"/>
  <c r="P199" i="7"/>
  <c r="P194" i="7" s="1"/>
  <c r="J199" i="7"/>
  <c r="BK195" i="7"/>
  <c r="BI195" i="7"/>
  <c r="BH195" i="7"/>
  <c r="BG195" i="7"/>
  <c r="BF195" i="7"/>
  <c r="T195" i="7"/>
  <c r="R195" i="7"/>
  <c r="P195" i="7"/>
  <c r="J195" i="7"/>
  <c r="BE195" i="7" s="1"/>
  <c r="BK194" i="7"/>
  <c r="J194" i="7" s="1"/>
  <c r="J71" i="7" s="1"/>
  <c r="BK189" i="7"/>
  <c r="BI189" i="7"/>
  <c r="BH189" i="7"/>
  <c r="BG189" i="7"/>
  <c r="BF189" i="7"/>
  <c r="T189" i="7"/>
  <c r="R189" i="7"/>
  <c r="P189" i="7"/>
  <c r="P184" i="7" s="1"/>
  <c r="J189" i="7"/>
  <c r="BE189" i="7" s="1"/>
  <c r="BK185" i="7"/>
  <c r="BK184" i="7" s="1"/>
  <c r="J184" i="7" s="1"/>
  <c r="J70" i="7" s="1"/>
  <c r="BI185" i="7"/>
  <c r="BH185" i="7"/>
  <c r="BG185" i="7"/>
  <c r="BF185" i="7"/>
  <c r="T185" i="7"/>
  <c r="R185" i="7"/>
  <c r="P185" i="7"/>
  <c r="J185" i="7"/>
  <c r="BE185" i="7" s="1"/>
  <c r="T184" i="7"/>
  <c r="R184" i="7"/>
  <c r="BK180" i="7"/>
  <c r="BI180" i="7"/>
  <c r="BH180" i="7"/>
  <c r="BG180" i="7"/>
  <c r="BF180" i="7"/>
  <c r="T180" i="7"/>
  <c r="T179" i="7" s="1"/>
  <c r="R180" i="7"/>
  <c r="R179" i="7" s="1"/>
  <c r="P180" i="7"/>
  <c r="P179" i="7" s="1"/>
  <c r="J180" i="7"/>
  <c r="BE180" i="7" s="1"/>
  <c r="BK179" i="7"/>
  <c r="J179" i="7" s="1"/>
  <c r="J69" i="7" s="1"/>
  <c r="BK176" i="7"/>
  <c r="BI176" i="7"/>
  <c r="BH176" i="7"/>
  <c r="BG176" i="7"/>
  <c r="BF176" i="7"/>
  <c r="BE176" i="7"/>
  <c r="T176" i="7"/>
  <c r="T164" i="7" s="1"/>
  <c r="R176" i="7"/>
  <c r="P176" i="7"/>
  <c r="J176" i="7"/>
  <c r="BK172" i="7"/>
  <c r="BI172" i="7"/>
  <c r="BH172" i="7"/>
  <c r="BG172" i="7"/>
  <c r="BF172" i="7"/>
  <c r="BE172" i="7"/>
  <c r="T172" i="7"/>
  <c r="R172" i="7"/>
  <c r="R164" i="7" s="1"/>
  <c r="P172" i="7"/>
  <c r="J172" i="7"/>
  <c r="BK169" i="7"/>
  <c r="BI169" i="7"/>
  <c r="BH169" i="7"/>
  <c r="BG169" i="7"/>
  <c r="BF169" i="7"/>
  <c r="T169" i="7"/>
  <c r="R169" i="7"/>
  <c r="P169" i="7"/>
  <c r="J169" i="7"/>
  <c r="BE169" i="7" s="1"/>
  <c r="BK165" i="7"/>
  <c r="BK164" i="7" s="1"/>
  <c r="J164" i="7" s="1"/>
  <c r="J68" i="7" s="1"/>
  <c r="BI165" i="7"/>
  <c r="BH165" i="7"/>
  <c r="BG165" i="7"/>
  <c r="BF165" i="7"/>
  <c r="T165" i="7"/>
  <c r="R165" i="7"/>
  <c r="P165" i="7"/>
  <c r="J165" i="7"/>
  <c r="BE165" i="7" s="1"/>
  <c r="BK156" i="7"/>
  <c r="BI156" i="7"/>
  <c r="BH156" i="7"/>
  <c r="BG156" i="7"/>
  <c r="BF156" i="7"/>
  <c r="T156" i="7"/>
  <c r="R156" i="7"/>
  <c r="P156" i="7"/>
  <c r="J156" i="7"/>
  <c r="BE156" i="7" s="1"/>
  <c r="BK152" i="7"/>
  <c r="BI152" i="7"/>
  <c r="BH152" i="7"/>
  <c r="BG152" i="7"/>
  <c r="BF152" i="7"/>
  <c r="T152" i="7"/>
  <c r="T143" i="7" s="1"/>
  <c r="R152" i="7"/>
  <c r="P152" i="7"/>
  <c r="P143" i="7" s="1"/>
  <c r="J152" i="7"/>
  <c r="BE152" i="7" s="1"/>
  <c r="BK148" i="7"/>
  <c r="BI148" i="7"/>
  <c r="BH148" i="7"/>
  <c r="BG148" i="7"/>
  <c r="BF148" i="7"/>
  <c r="T148" i="7"/>
  <c r="R148" i="7"/>
  <c r="P148" i="7"/>
  <c r="J148" i="7"/>
  <c r="BE148" i="7" s="1"/>
  <c r="BK144" i="7"/>
  <c r="BK143" i="7" s="1"/>
  <c r="J143" i="7" s="1"/>
  <c r="J67" i="7" s="1"/>
  <c r="BI144" i="7"/>
  <c r="BH144" i="7"/>
  <c r="BG144" i="7"/>
  <c r="BF144" i="7"/>
  <c r="BE144" i="7"/>
  <c r="T144" i="7"/>
  <c r="R144" i="7"/>
  <c r="P144" i="7"/>
  <c r="J144" i="7"/>
  <c r="R143" i="7"/>
  <c r="BK139" i="7"/>
  <c r="BI139" i="7"/>
  <c r="BH139" i="7"/>
  <c r="BG139" i="7"/>
  <c r="BF139" i="7"/>
  <c r="T139" i="7"/>
  <c r="R139" i="7"/>
  <c r="P139" i="7"/>
  <c r="J139" i="7"/>
  <c r="BE139" i="7" s="1"/>
  <c r="BK135" i="7"/>
  <c r="BI135" i="7"/>
  <c r="BH135" i="7"/>
  <c r="BG135" i="7"/>
  <c r="BF135" i="7"/>
  <c r="T135" i="7"/>
  <c r="R135" i="7"/>
  <c r="P135" i="7"/>
  <c r="J135" i="7"/>
  <c r="BE135" i="7" s="1"/>
  <c r="BK131" i="7"/>
  <c r="BI131" i="7"/>
  <c r="BH131" i="7"/>
  <c r="BG131" i="7"/>
  <c r="BF131" i="7"/>
  <c r="BE131" i="7"/>
  <c r="T131" i="7"/>
  <c r="R131" i="7"/>
  <c r="P131" i="7"/>
  <c r="J131" i="7"/>
  <c r="BK127" i="7"/>
  <c r="BI127" i="7"/>
  <c r="BH127" i="7"/>
  <c r="BG127" i="7"/>
  <c r="BF127" i="7"/>
  <c r="BE127" i="7"/>
  <c r="T127" i="7"/>
  <c r="T126" i="7" s="1"/>
  <c r="R127" i="7"/>
  <c r="R126" i="7" s="1"/>
  <c r="P127" i="7"/>
  <c r="J127" i="7"/>
  <c r="P126" i="7"/>
  <c r="BK122" i="7"/>
  <c r="BI122" i="7"/>
  <c r="BH122" i="7"/>
  <c r="BG122" i="7"/>
  <c r="BF122" i="7"/>
  <c r="BE122" i="7"/>
  <c r="T122" i="7"/>
  <c r="R122" i="7"/>
  <c r="P122" i="7"/>
  <c r="J122" i="7"/>
  <c r="BK118" i="7"/>
  <c r="BK109" i="7" s="1"/>
  <c r="BI118" i="7"/>
  <c r="BH118" i="7"/>
  <c r="F38" i="7" s="1"/>
  <c r="BG118" i="7"/>
  <c r="BF118" i="7"/>
  <c r="BE118" i="7"/>
  <c r="T118" i="7"/>
  <c r="R118" i="7"/>
  <c r="P118" i="7"/>
  <c r="J118" i="7"/>
  <c r="BK114" i="7"/>
  <c r="BI114" i="7"/>
  <c r="BH114" i="7"/>
  <c r="BG114" i="7"/>
  <c r="BF114" i="7"/>
  <c r="BE114" i="7"/>
  <c r="T114" i="7"/>
  <c r="R114" i="7"/>
  <c r="P114" i="7"/>
  <c r="J114" i="7"/>
  <c r="BK110" i="7"/>
  <c r="BI110" i="7"/>
  <c r="BH110" i="7"/>
  <c r="BG110" i="7"/>
  <c r="BF110" i="7"/>
  <c r="T110" i="7"/>
  <c r="R110" i="7"/>
  <c r="P110" i="7"/>
  <c r="P109" i="7" s="1"/>
  <c r="J110" i="7"/>
  <c r="BE110" i="7" s="1"/>
  <c r="BK105" i="7"/>
  <c r="BI105" i="7"/>
  <c r="BH105" i="7"/>
  <c r="BG105" i="7"/>
  <c r="BF105" i="7"/>
  <c r="J36" i="7" s="1"/>
  <c r="BE105" i="7"/>
  <c r="T105" i="7"/>
  <c r="R105" i="7"/>
  <c r="P105" i="7"/>
  <c r="J105" i="7"/>
  <c r="BK101" i="7"/>
  <c r="BI101" i="7"/>
  <c r="BH101" i="7"/>
  <c r="BG101" i="7"/>
  <c r="BF101" i="7"/>
  <c r="BE101" i="7"/>
  <c r="T101" i="7"/>
  <c r="R101" i="7"/>
  <c r="R100" i="7" s="1"/>
  <c r="P101" i="7"/>
  <c r="P100" i="7" s="1"/>
  <c r="J101" i="7"/>
  <c r="BK100" i="7"/>
  <c r="J100" i="7" s="1"/>
  <c r="J96" i="7"/>
  <c r="J95" i="7"/>
  <c r="F95" i="7"/>
  <c r="F93" i="7"/>
  <c r="E91" i="7"/>
  <c r="E87" i="7"/>
  <c r="J77" i="7"/>
  <c r="J76" i="7"/>
  <c r="J75" i="7"/>
  <c r="J74" i="7"/>
  <c r="J73" i="7"/>
  <c r="J64" i="7"/>
  <c r="J59" i="7"/>
  <c r="J58" i="7"/>
  <c r="F58" i="7"/>
  <c r="F56" i="7"/>
  <c r="E54" i="7"/>
  <c r="J39" i="7"/>
  <c r="J38" i="7"/>
  <c r="J37" i="7"/>
  <c r="J26" i="7"/>
  <c r="E26" i="7"/>
  <c r="J25" i="7"/>
  <c r="J20" i="7"/>
  <c r="E20" i="7"/>
  <c r="F96" i="7" s="1"/>
  <c r="J19" i="7"/>
  <c r="J14" i="7"/>
  <c r="J56" i="7" s="1"/>
  <c r="E7" i="7"/>
  <c r="E50" i="7" s="1"/>
  <c r="BK418" i="6"/>
  <c r="BI418" i="6"/>
  <c r="BH418" i="6"/>
  <c r="BG418" i="6"/>
  <c r="BF418" i="6"/>
  <c r="T418" i="6"/>
  <c r="R418" i="6"/>
  <c r="P418" i="6"/>
  <c r="J418" i="6"/>
  <c r="BE418" i="6" s="1"/>
  <c r="BK416" i="6"/>
  <c r="BI416" i="6"/>
  <c r="BH416" i="6"/>
  <c r="BG416" i="6"/>
  <c r="BF416" i="6"/>
  <c r="T416" i="6"/>
  <c r="R416" i="6"/>
  <c r="P416" i="6"/>
  <c r="J416" i="6"/>
  <c r="BE416" i="6" s="1"/>
  <c r="BK414" i="6"/>
  <c r="BI414" i="6"/>
  <c r="BH414" i="6"/>
  <c r="BG414" i="6"/>
  <c r="BF414" i="6"/>
  <c r="T414" i="6"/>
  <c r="R414" i="6"/>
  <c r="P414" i="6"/>
  <c r="J414" i="6"/>
  <c r="BE414" i="6" s="1"/>
  <c r="BK412" i="6"/>
  <c r="BI412" i="6"/>
  <c r="BH412" i="6"/>
  <c r="BG412" i="6"/>
  <c r="BF412" i="6"/>
  <c r="BE412" i="6"/>
  <c r="T412" i="6"/>
  <c r="R412" i="6"/>
  <c r="P412" i="6"/>
  <c r="J412" i="6"/>
  <c r="BK410" i="6"/>
  <c r="BI410" i="6"/>
  <c r="BH410" i="6"/>
  <c r="BG410" i="6"/>
  <c r="BF410" i="6"/>
  <c r="BE410" i="6"/>
  <c r="T410" i="6"/>
  <c r="R410" i="6"/>
  <c r="P410" i="6"/>
  <c r="J410" i="6"/>
  <c r="BK408" i="6"/>
  <c r="BI408" i="6"/>
  <c r="BH408" i="6"/>
  <c r="BG408" i="6"/>
  <c r="BF408" i="6"/>
  <c r="BE408" i="6"/>
  <c r="T408" i="6"/>
  <c r="R408" i="6"/>
  <c r="P408" i="6"/>
  <c r="J408" i="6"/>
  <c r="BK406" i="6"/>
  <c r="BI406" i="6"/>
  <c r="BH406" i="6"/>
  <c r="BG406" i="6"/>
  <c r="BF406" i="6"/>
  <c r="T406" i="6"/>
  <c r="R406" i="6"/>
  <c r="P406" i="6"/>
  <c r="J406" i="6"/>
  <c r="BE406" i="6" s="1"/>
  <c r="BK404" i="6"/>
  <c r="BI404" i="6"/>
  <c r="BH404" i="6"/>
  <c r="BG404" i="6"/>
  <c r="BF404" i="6"/>
  <c r="T404" i="6"/>
  <c r="R404" i="6"/>
  <c r="P404" i="6"/>
  <c r="J404" i="6"/>
  <c r="BE404" i="6" s="1"/>
  <c r="BK402" i="6"/>
  <c r="BI402" i="6"/>
  <c r="BH402" i="6"/>
  <c r="BG402" i="6"/>
  <c r="BF402" i="6"/>
  <c r="T402" i="6"/>
  <c r="R402" i="6"/>
  <c r="P402" i="6"/>
  <c r="J402" i="6"/>
  <c r="BE402" i="6" s="1"/>
  <c r="BK400" i="6"/>
  <c r="BI400" i="6"/>
  <c r="BH400" i="6"/>
  <c r="BG400" i="6"/>
  <c r="BF400" i="6"/>
  <c r="BE400" i="6"/>
  <c r="T400" i="6"/>
  <c r="R400" i="6"/>
  <c r="P400" i="6"/>
  <c r="J400" i="6"/>
  <c r="BK398" i="6"/>
  <c r="BI398" i="6"/>
  <c r="BH398" i="6"/>
  <c r="BG398" i="6"/>
  <c r="BF398" i="6"/>
  <c r="BE398" i="6"/>
  <c r="T398" i="6"/>
  <c r="R398" i="6"/>
  <c r="P398" i="6"/>
  <c r="J398" i="6"/>
  <c r="BK396" i="6"/>
  <c r="BI396" i="6"/>
  <c r="BH396" i="6"/>
  <c r="BG396" i="6"/>
  <c r="BF396" i="6"/>
  <c r="BE396" i="6"/>
  <c r="T396" i="6"/>
  <c r="R396" i="6"/>
  <c r="P396" i="6"/>
  <c r="J396" i="6"/>
  <c r="BK394" i="6"/>
  <c r="BI394" i="6"/>
  <c r="BH394" i="6"/>
  <c r="BG394" i="6"/>
  <c r="BF394" i="6"/>
  <c r="T394" i="6"/>
  <c r="R394" i="6"/>
  <c r="P394" i="6"/>
  <c r="J394" i="6"/>
  <c r="BE394" i="6" s="1"/>
  <c r="BK392" i="6"/>
  <c r="BI392" i="6"/>
  <c r="BH392" i="6"/>
  <c r="BG392" i="6"/>
  <c r="BF392" i="6"/>
  <c r="T392" i="6"/>
  <c r="R392" i="6"/>
  <c r="P392" i="6"/>
  <c r="J392" i="6"/>
  <c r="BE392" i="6" s="1"/>
  <c r="BK390" i="6"/>
  <c r="BI390" i="6"/>
  <c r="BH390" i="6"/>
  <c r="BG390" i="6"/>
  <c r="BF390" i="6"/>
  <c r="T390" i="6"/>
  <c r="R390" i="6"/>
  <c r="P390" i="6"/>
  <c r="J390" i="6"/>
  <c r="BE390" i="6" s="1"/>
  <c r="BK388" i="6"/>
  <c r="BI388" i="6"/>
  <c r="BH388" i="6"/>
  <c r="BG388" i="6"/>
  <c r="BF388" i="6"/>
  <c r="BE388" i="6"/>
  <c r="T388" i="6"/>
  <c r="R388" i="6"/>
  <c r="P388" i="6"/>
  <c r="J388" i="6"/>
  <c r="BK386" i="6"/>
  <c r="BI386" i="6"/>
  <c r="BH386" i="6"/>
  <c r="BG386" i="6"/>
  <c r="BF386" i="6"/>
  <c r="BE386" i="6"/>
  <c r="T386" i="6"/>
  <c r="R386" i="6"/>
  <c r="P386" i="6"/>
  <c r="J386" i="6"/>
  <c r="BK384" i="6"/>
  <c r="BI384" i="6"/>
  <c r="BH384" i="6"/>
  <c r="BG384" i="6"/>
  <c r="BF384" i="6"/>
  <c r="BE384" i="6"/>
  <c r="T384" i="6"/>
  <c r="R384" i="6"/>
  <c r="P384" i="6"/>
  <c r="J384" i="6"/>
  <c r="BK382" i="6"/>
  <c r="BI382" i="6"/>
  <c r="BH382" i="6"/>
  <c r="BG382" i="6"/>
  <c r="BF382" i="6"/>
  <c r="T382" i="6"/>
  <c r="R382" i="6"/>
  <c r="P382" i="6"/>
  <c r="J382" i="6"/>
  <c r="BE382" i="6" s="1"/>
  <c r="BK380" i="6"/>
  <c r="BI380" i="6"/>
  <c r="BH380" i="6"/>
  <c r="BG380" i="6"/>
  <c r="BF380" i="6"/>
  <c r="T380" i="6"/>
  <c r="R380" i="6"/>
  <c r="P380" i="6"/>
  <c r="J380" i="6"/>
  <c r="BE380" i="6" s="1"/>
  <c r="BK378" i="6"/>
  <c r="BI378" i="6"/>
  <c r="BH378" i="6"/>
  <c r="BG378" i="6"/>
  <c r="BF378" i="6"/>
  <c r="T378" i="6"/>
  <c r="R378" i="6"/>
  <c r="P378" i="6"/>
  <c r="J378" i="6"/>
  <c r="BE378" i="6" s="1"/>
  <c r="BK376" i="6"/>
  <c r="BI376" i="6"/>
  <c r="BH376" i="6"/>
  <c r="BG376" i="6"/>
  <c r="BF376" i="6"/>
  <c r="BE376" i="6"/>
  <c r="T376" i="6"/>
  <c r="R376" i="6"/>
  <c r="P376" i="6"/>
  <c r="J376" i="6"/>
  <c r="BK374" i="6"/>
  <c r="BI374" i="6"/>
  <c r="BH374" i="6"/>
  <c r="BG374" i="6"/>
  <c r="BF374" i="6"/>
  <c r="BE374" i="6"/>
  <c r="T374" i="6"/>
  <c r="R374" i="6"/>
  <c r="P374" i="6"/>
  <c r="J374" i="6"/>
  <c r="BK372" i="6"/>
  <c r="BI372" i="6"/>
  <c r="BH372" i="6"/>
  <c r="BG372" i="6"/>
  <c r="BF372" i="6"/>
  <c r="BE372" i="6"/>
  <c r="T372" i="6"/>
  <c r="R372" i="6"/>
  <c r="P372" i="6"/>
  <c r="J372" i="6"/>
  <c r="BK370" i="6"/>
  <c r="BI370" i="6"/>
  <c r="BH370" i="6"/>
  <c r="BG370" i="6"/>
  <c r="BF370" i="6"/>
  <c r="T370" i="6"/>
  <c r="R370" i="6"/>
  <c r="P370" i="6"/>
  <c r="J370" i="6"/>
  <c r="BE370" i="6" s="1"/>
  <c r="BK368" i="6"/>
  <c r="BI368" i="6"/>
  <c r="BH368" i="6"/>
  <c r="BG368" i="6"/>
  <c r="BF368" i="6"/>
  <c r="T368" i="6"/>
  <c r="R368" i="6"/>
  <c r="P368" i="6"/>
  <c r="J368" i="6"/>
  <c r="BE368" i="6" s="1"/>
  <c r="BK366" i="6"/>
  <c r="BI366" i="6"/>
  <c r="BH366" i="6"/>
  <c r="BG366" i="6"/>
  <c r="BF366" i="6"/>
  <c r="T366" i="6"/>
  <c r="R366" i="6"/>
  <c r="P366" i="6"/>
  <c r="J366" i="6"/>
  <c r="BE366" i="6" s="1"/>
  <c r="BK364" i="6"/>
  <c r="BI364" i="6"/>
  <c r="BH364" i="6"/>
  <c r="BG364" i="6"/>
  <c r="BF364" i="6"/>
  <c r="BE364" i="6"/>
  <c r="T364" i="6"/>
  <c r="R364" i="6"/>
  <c r="P364" i="6"/>
  <c r="J364" i="6"/>
  <c r="BK362" i="6"/>
  <c r="BI362" i="6"/>
  <c r="BH362" i="6"/>
  <c r="BG362" i="6"/>
  <c r="BF362" i="6"/>
  <c r="BE362" i="6"/>
  <c r="T362" i="6"/>
  <c r="R362" i="6"/>
  <c r="P362" i="6"/>
  <c r="J362" i="6"/>
  <c r="BK360" i="6"/>
  <c r="BI360" i="6"/>
  <c r="BH360" i="6"/>
  <c r="BG360" i="6"/>
  <c r="BF360" i="6"/>
  <c r="BE360" i="6"/>
  <c r="T360" i="6"/>
  <c r="R360" i="6"/>
  <c r="P360" i="6"/>
  <c r="J360" i="6"/>
  <c r="BK358" i="6"/>
  <c r="BI358" i="6"/>
  <c r="BH358" i="6"/>
  <c r="BG358" i="6"/>
  <c r="BF358" i="6"/>
  <c r="T358" i="6"/>
  <c r="R358" i="6"/>
  <c r="P358" i="6"/>
  <c r="J358" i="6"/>
  <c r="BE358" i="6" s="1"/>
  <c r="BK356" i="6"/>
  <c r="BI356" i="6"/>
  <c r="BH356" i="6"/>
  <c r="BG356" i="6"/>
  <c r="BF356" i="6"/>
  <c r="T356" i="6"/>
  <c r="R356" i="6"/>
  <c r="P356" i="6"/>
  <c r="J356" i="6"/>
  <c r="BE356" i="6" s="1"/>
  <c r="BK354" i="6"/>
  <c r="BI354" i="6"/>
  <c r="BH354" i="6"/>
  <c r="BG354" i="6"/>
  <c r="BF354" i="6"/>
  <c r="T354" i="6"/>
  <c r="R354" i="6"/>
  <c r="P354" i="6"/>
  <c r="J354" i="6"/>
  <c r="BE354" i="6" s="1"/>
  <c r="BK352" i="6"/>
  <c r="BI352" i="6"/>
  <c r="BH352" i="6"/>
  <c r="BG352" i="6"/>
  <c r="BF352" i="6"/>
  <c r="BE352" i="6"/>
  <c r="T352" i="6"/>
  <c r="R352" i="6"/>
  <c r="P352" i="6"/>
  <c r="J352" i="6"/>
  <c r="BK350" i="6"/>
  <c r="BI350" i="6"/>
  <c r="BH350" i="6"/>
  <c r="BG350" i="6"/>
  <c r="BF350" i="6"/>
  <c r="BE350" i="6"/>
  <c r="T350" i="6"/>
  <c r="R350" i="6"/>
  <c r="P350" i="6"/>
  <c r="J350" i="6"/>
  <c r="BK348" i="6"/>
  <c r="BI348" i="6"/>
  <c r="BH348" i="6"/>
  <c r="BG348" i="6"/>
  <c r="BF348" i="6"/>
  <c r="BE348" i="6"/>
  <c r="T348" i="6"/>
  <c r="R348" i="6"/>
  <c r="P348" i="6"/>
  <c r="J348" i="6"/>
  <c r="BK346" i="6"/>
  <c r="BI346" i="6"/>
  <c r="BH346" i="6"/>
  <c r="BG346" i="6"/>
  <c r="BF346" i="6"/>
  <c r="T346" i="6"/>
  <c r="R346" i="6"/>
  <c r="P346" i="6"/>
  <c r="J346" i="6"/>
  <c r="BE346" i="6" s="1"/>
  <c r="BK344" i="6"/>
  <c r="BI344" i="6"/>
  <c r="BH344" i="6"/>
  <c r="BG344" i="6"/>
  <c r="BF344" i="6"/>
  <c r="T344" i="6"/>
  <c r="R344" i="6"/>
  <c r="P344" i="6"/>
  <c r="J344" i="6"/>
  <c r="BE344" i="6" s="1"/>
  <c r="BK342" i="6"/>
  <c r="BI342" i="6"/>
  <c r="BH342" i="6"/>
  <c r="BG342" i="6"/>
  <c r="BF342" i="6"/>
  <c r="T342" i="6"/>
  <c r="R342" i="6"/>
  <c r="P342" i="6"/>
  <c r="J342" i="6"/>
  <c r="BE342" i="6" s="1"/>
  <c r="BK340" i="6"/>
  <c r="BI340" i="6"/>
  <c r="BH340" i="6"/>
  <c r="BG340" i="6"/>
  <c r="BF340" i="6"/>
  <c r="BE340" i="6"/>
  <c r="T340" i="6"/>
  <c r="R340" i="6"/>
  <c r="P340" i="6"/>
  <c r="J340" i="6"/>
  <c r="BK338" i="6"/>
  <c r="BI338" i="6"/>
  <c r="BH338" i="6"/>
  <c r="BG338" i="6"/>
  <c r="BF338" i="6"/>
  <c r="BE338" i="6"/>
  <c r="T338" i="6"/>
  <c r="R338" i="6"/>
  <c r="P338" i="6"/>
  <c r="J338" i="6"/>
  <c r="BK336" i="6"/>
  <c r="BI336" i="6"/>
  <c r="BH336" i="6"/>
  <c r="BG336" i="6"/>
  <c r="BF336" i="6"/>
  <c r="BE336" i="6"/>
  <c r="T336" i="6"/>
  <c r="R336" i="6"/>
  <c r="P336" i="6"/>
  <c r="J336" i="6"/>
  <c r="BK334" i="6"/>
  <c r="BI334" i="6"/>
  <c r="BH334" i="6"/>
  <c r="BG334" i="6"/>
  <c r="BF334" i="6"/>
  <c r="T334" i="6"/>
  <c r="R334" i="6"/>
  <c r="P334" i="6"/>
  <c r="J334" i="6"/>
  <c r="BE334" i="6" s="1"/>
  <c r="BK332" i="6"/>
  <c r="BI332" i="6"/>
  <c r="BH332" i="6"/>
  <c r="BG332" i="6"/>
  <c r="BF332" i="6"/>
  <c r="T332" i="6"/>
  <c r="R332" i="6"/>
  <c r="P332" i="6"/>
  <c r="J332" i="6"/>
  <c r="BE332" i="6" s="1"/>
  <c r="BK330" i="6"/>
  <c r="BI330" i="6"/>
  <c r="BH330" i="6"/>
  <c r="BG330" i="6"/>
  <c r="BF330" i="6"/>
  <c r="T330" i="6"/>
  <c r="R330" i="6"/>
  <c r="P330" i="6"/>
  <c r="J330" i="6"/>
  <c r="BE330" i="6" s="1"/>
  <c r="BK328" i="6"/>
  <c r="BI328" i="6"/>
  <c r="BH328" i="6"/>
  <c r="BG328" i="6"/>
  <c r="BF328" i="6"/>
  <c r="BE328" i="6"/>
  <c r="T328" i="6"/>
  <c r="R328" i="6"/>
  <c r="P328" i="6"/>
  <c r="J328" i="6"/>
  <c r="BK326" i="6"/>
  <c r="BI326" i="6"/>
  <c r="BH326" i="6"/>
  <c r="BG326" i="6"/>
  <c r="BF326" i="6"/>
  <c r="BE326" i="6"/>
  <c r="T326" i="6"/>
  <c r="R326" i="6"/>
  <c r="P326" i="6"/>
  <c r="J326" i="6"/>
  <c r="BK324" i="6"/>
  <c r="BI324" i="6"/>
  <c r="BH324" i="6"/>
  <c r="BG324" i="6"/>
  <c r="BF324" i="6"/>
  <c r="BE324" i="6"/>
  <c r="T324" i="6"/>
  <c r="R324" i="6"/>
  <c r="P324" i="6"/>
  <c r="J324" i="6"/>
  <c r="BK322" i="6"/>
  <c r="BI322" i="6"/>
  <c r="BH322" i="6"/>
  <c r="BG322" i="6"/>
  <c r="BF322" i="6"/>
  <c r="T322" i="6"/>
  <c r="R322" i="6"/>
  <c r="P322" i="6"/>
  <c r="J322" i="6"/>
  <c r="BE322" i="6" s="1"/>
  <c r="BK320" i="6"/>
  <c r="BI320" i="6"/>
  <c r="BH320" i="6"/>
  <c r="BG320" i="6"/>
  <c r="BF320" i="6"/>
  <c r="T320" i="6"/>
  <c r="R320" i="6"/>
  <c r="P320" i="6"/>
  <c r="J320" i="6"/>
  <c r="BE320" i="6" s="1"/>
  <c r="BK318" i="6"/>
  <c r="BI318" i="6"/>
  <c r="BH318" i="6"/>
  <c r="BG318" i="6"/>
  <c r="BF318" i="6"/>
  <c r="T318" i="6"/>
  <c r="R318" i="6"/>
  <c r="P318" i="6"/>
  <c r="J318" i="6"/>
  <c r="BE318" i="6" s="1"/>
  <c r="BK316" i="6"/>
  <c r="BI316" i="6"/>
  <c r="BH316" i="6"/>
  <c r="BG316" i="6"/>
  <c r="BF316" i="6"/>
  <c r="BE316" i="6"/>
  <c r="T316" i="6"/>
  <c r="R316" i="6"/>
  <c r="P316" i="6"/>
  <c r="J316" i="6"/>
  <c r="BK314" i="6"/>
  <c r="BI314" i="6"/>
  <c r="BH314" i="6"/>
  <c r="BG314" i="6"/>
  <c r="BF314" i="6"/>
  <c r="BE314" i="6"/>
  <c r="T314" i="6"/>
  <c r="R314" i="6"/>
  <c r="P314" i="6"/>
  <c r="J314" i="6"/>
  <c r="BK312" i="6"/>
  <c r="BI312" i="6"/>
  <c r="BH312" i="6"/>
  <c r="BG312" i="6"/>
  <c r="BF312" i="6"/>
  <c r="BE312" i="6"/>
  <c r="T312" i="6"/>
  <c r="R312" i="6"/>
  <c r="P312" i="6"/>
  <c r="J312" i="6"/>
  <c r="BK310" i="6"/>
  <c r="BI310" i="6"/>
  <c r="BH310" i="6"/>
  <c r="BG310" i="6"/>
  <c r="BF310" i="6"/>
  <c r="T310" i="6"/>
  <c r="R310" i="6"/>
  <c r="P310" i="6"/>
  <c r="J310" i="6"/>
  <c r="BE310" i="6" s="1"/>
  <c r="BK308" i="6"/>
  <c r="BI308" i="6"/>
  <c r="BH308" i="6"/>
  <c r="BG308" i="6"/>
  <c r="BF308" i="6"/>
  <c r="T308" i="6"/>
  <c r="R308" i="6"/>
  <c r="P308" i="6"/>
  <c r="J308" i="6"/>
  <c r="BE308" i="6" s="1"/>
  <c r="BK306" i="6"/>
  <c r="BI306" i="6"/>
  <c r="BH306" i="6"/>
  <c r="BG306" i="6"/>
  <c r="BF306" i="6"/>
  <c r="T306" i="6"/>
  <c r="R306" i="6"/>
  <c r="P306" i="6"/>
  <c r="P301" i="6" s="1"/>
  <c r="J306" i="6"/>
  <c r="BE306" i="6" s="1"/>
  <c r="BK304" i="6"/>
  <c r="BI304" i="6"/>
  <c r="BH304" i="6"/>
  <c r="BG304" i="6"/>
  <c r="BF304" i="6"/>
  <c r="BE304" i="6"/>
  <c r="T304" i="6"/>
  <c r="R304" i="6"/>
  <c r="P304" i="6"/>
  <c r="J304" i="6"/>
  <c r="BK302" i="6"/>
  <c r="BI302" i="6"/>
  <c r="BH302" i="6"/>
  <c r="BG302" i="6"/>
  <c r="BF302" i="6"/>
  <c r="BE302" i="6"/>
  <c r="T302" i="6"/>
  <c r="R302" i="6"/>
  <c r="P302" i="6"/>
  <c r="J302" i="6"/>
  <c r="BK299" i="6"/>
  <c r="BI299" i="6"/>
  <c r="BH299" i="6"/>
  <c r="BG299" i="6"/>
  <c r="BF299" i="6"/>
  <c r="T299" i="6"/>
  <c r="R299" i="6"/>
  <c r="P299" i="6"/>
  <c r="J299" i="6"/>
  <c r="BE299" i="6" s="1"/>
  <c r="BK297" i="6"/>
  <c r="BI297" i="6"/>
  <c r="BH297" i="6"/>
  <c r="BG297" i="6"/>
  <c r="BF297" i="6"/>
  <c r="BE297" i="6"/>
  <c r="T297" i="6"/>
  <c r="R297" i="6"/>
  <c r="P297" i="6"/>
  <c r="J297" i="6"/>
  <c r="BK295" i="6"/>
  <c r="BI295" i="6"/>
  <c r="BH295" i="6"/>
  <c r="BG295" i="6"/>
  <c r="BF295" i="6"/>
  <c r="BE295" i="6"/>
  <c r="T295" i="6"/>
  <c r="R295" i="6"/>
  <c r="P295" i="6"/>
  <c r="J295" i="6"/>
  <c r="BK293" i="6"/>
  <c r="BI293" i="6"/>
  <c r="BH293" i="6"/>
  <c r="BG293" i="6"/>
  <c r="BF293" i="6"/>
  <c r="BE293" i="6"/>
  <c r="T293" i="6"/>
  <c r="R293" i="6"/>
  <c r="P293" i="6"/>
  <c r="J293" i="6"/>
  <c r="BK291" i="6"/>
  <c r="BI291" i="6"/>
  <c r="BH291" i="6"/>
  <c r="BG291" i="6"/>
  <c r="BF291" i="6"/>
  <c r="T291" i="6"/>
  <c r="R291" i="6"/>
  <c r="P291" i="6"/>
  <c r="J291" i="6"/>
  <c r="BE291" i="6" s="1"/>
  <c r="BK289" i="6"/>
  <c r="BI289" i="6"/>
  <c r="BH289" i="6"/>
  <c r="BG289" i="6"/>
  <c r="BF289" i="6"/>
  <c r="T289" i="6"/>
  <c r="R289" i="6"/>
  <c r="P289" i="6"/>
  <c r="J289" i="6"/>
  <c r="BE289" i="6" s="1"/>
  <c r="BK287" i="6"/>
  <c r="BI287" i="6"/>
  <c r="BH287" i="6"/>
  <c r="BG287" i="6"/>
  <c r="BF287" i="6"/>
  <c r="T287" i="6"/>
  <c r="R287" i="6"/>
  <c r="P287" i="6"/>
  <c r="J287" i="6"/>
  <c r="BE287" i="6" s="1"/>
  <c r="BK285" i="6"/>
  <c r="BI285" i="6"/>
  <c r="BH285" i="6"/>
  <c r="BG285" i="6"/>
  <c r="BF285" i="6"/>
  <c r="BE285" i="6"/>
  <c r="T285" i="6"/>
  <c r="R285" i="6"/>
  <c r="P285" i="6"/>
  <c r="J285" i="6"/>
  <c r="BK283" i="6"/>
  <c r="BI283" i="6"/>
  <c r="BH283" i="6"/>
  <c r="BG283" i="6"/>
  <c r="BF283" i="6"/>
  <c r="BE283" i="6"/>
  <c r="T283" i="6"/>
  <c r="R283" i="6"/>
  <c r="P283" i="6"/>
  <c r="J283" i="6"/>
  <c r="BK281" i="6"/>
  <c r="BI281" i="6"/>
  <c r="BH281" i="6"/>
  <c r="BG281" i="6"/>
  <c r="BF281" i="6"/>
  <c r="BE281" i="6"/>
  <c r="T281" i="6"/>
  <c r="R281" i="6"/>
  <c r="P281" i="6"/>
  <c r="J281" i="6"/>
  <c r="BK279" i="6"/>
  <c r="BI279" i="6"/>
  <c r="BH279" i="6"/>
  <c r="BG279" i="6"/>
  <c r="BF279" i="6"/>
  <c r="T279" i="6"/>
  <c r="R279" i="6"/>
  <c r="P279" i="6"/>
  <c r="J279" i="6"/>
  <c r="BE279" i="6" s="1"/>
  <c r="BK277" i="6"/>
  <c r="BI277" i="6"/>
  <c r="BH277" i="6"/>
  <c r="BG277" i="6"/>
  <c r="BF277" i="6"/>
  <c r="T277" i="6"/>
  <c r="R277" i="6"/>
  <c r="P277" i="6"/>
  <c r="J277" i="6"/>
  <c r="BE277" i="6" s="1"/>
  <c r="BK275" i="6"/>
  <c r="BI275" i="6"/>
  <c r="BH275" i="6"/>
  <c r="BG275" i="6"/>
  <c r="BF275" i="6"/>
  <c r="T275" i="6"/>
  <c r="R275" i="6"/>
  <c r="P275" i="6"/>
  <c r="J275" i="6"/>
  <c r="BE275" i="6" s="1"/>
  <c r="BK273" i="6"/>
  <c r="BI273" i="6"/>
  <c r="BH273" i="6"/>
  <c r="BG273" i="6"/>
  <c r="BF273" i="6"/>
  <c r="BE273" i="6"/>
  <c r="T273" i="6"/>
  <c r="R273" i="6"/>
  <c r="P273" i="6"/>
  <c r="J273" i="6"/>
  <c r="BK271" i="6"/>
  <c r="BI271" i="6"/>
  <c r="BH271" i="6"/>
  <c r="BG271" i="6"/>
  <c r="BF271" i="6"/>
  <c r="BE271" i="6"/>
  <c r="T271" i="6"/>
  <c r="R271" i="6"/>
  <c r="P271" i="6"/>
  <c r="J271" i="6"/>
  <c r="BK269" i="6"/>
  <c r="BI269" i="6"/>
  <c r="BH269" i="6"/>
  <c r="BG269" i="6"/>
  <c r="BF269" i="6"/>
  <c r="BE269" i="6"/>
  <c r="T269" i="6"/>
  <c r="R269" i="6"/>
  <c r="P269" i="6"/>
  <c r="J269" i="6"/>
  <c r="BK267" i="6"/>
  <c r="BI267" i="6"/>
  <c r="BH267" i="6"/>
  <c r="BG267" i="6"/>
  <c r="BF267" i="6"/>
  <c r="T267" i="6"/>
  <c r="R267" i="6"/>
  <c r="R264" i="6" s="1"/>
  <c r="P267" i="6"/>
  <c r="J267" i="6"/>
  <c r="BE267" i="6" s="1"/>
  <c r="BK265" i="6"/>
  <c r="BI265" i="6"/>
  <c r="BH265" i="6"/>
  <c r="BG265" i="6"/>
  <c r="BF265" i="6"/>
  <c r="T265" i="6"/>
  <c r="R265" i="6"/>
  <c r="P265" i="6"/>
  <c r="J265" i="6"/>
  <c r="BE265" i="6" s="1"/>
  <c r="T264" i="6"/>
  <c r="BK262" i="6"/>
  <c r="BI262" i="6"/>
  <c r="BH262" i="6"/>
  <c r="BG262" i="6"/>
  <c r="BF262" i="6"/>
  <c r="T262" i="6"/>
  <c r="R262" i="6"/>
  <c r="P262" i="6"/>
  <c r="J262" i="6"/>
  <c r="BE262" i="6" s="1"/>
  <c r="BK260" i="6"/>
  <c r="BI260" i="6"/>
  <c r="BH260" i="6"/>
  <c r="BG260" i="6"/>
  <c r="BF260" i="6"/>
  <c r="T260" i="6"/>
  <c r="R260" i="6"/>
  <c r="P260" i="6"/>
  <c r="J260" i="6"/>
  <c r="BE260" i="6" s="1"/>
  <c r="BK258" i="6"/>
  <c r="BI258" i="6"/>
  <c r="BH258" i="6"/>
  <c r="BG258" i="6"/>
  <c r="BF258" i="6"/>
  <c r="T258" i="6"/>
  <c r="R258" i="6"/>
  <c r="P258" i="6"/>
  <c r="J258" i="6"/>
  <c r="BE258" i="6" s="1"/>
  <c r="BK256" i="6"/>
  <c r="BI256" i="6"/>
  <c r="BH256" i="6"/>
  <c r="BG256" i="6"/>
  <c r="BF256" i="6"/>
  <c r="BE256" i="6"/>
  <c r="T256" i="6"/>
  <c r="R256" i="6"/>
  <c r="P256" i="6"/>
  <c r="J256" i="6"/>
  <c r="BK254" i="6"/>
  <c r="BI254" i="6"/>
  <c r="BH254" i="6"/>
  <c r="BG254" i="6"/>
  <c r="BF254" i="6"/>
  <c r="BE254" i="6"/>
  <c r="T254" i="6"/>
  <c r="R254" i="6"/>
  <c r="P254" i="6"/>
  <c r="J254" i="6"/>
  <c r="BK252" i="6"/>
  <c r="BI252" i="6"/>
  <c r="BH252" i="6"/>
  <c r="BG252" i="6"/>
  <c r="BF252" i="6"/>
  <c r="BE252" i="6"/>
  <c r="T252" i="6"/>
  <c r="R252" i="6"/>
  <c r="P252" i="6"/>
  <c r="J252" i="6"/>
  <c r="BK250" i="6"/>
  <c r="BI250" i="6"/>
  <c r="BH250" i="6"/>
  <c r="BG250" i="6"/>
  <c r="BF250" i="6"/>
  <c r="T250" i="6"/>
  <c r="R250" i="6"/>
  <c r="P250" i="6"/>
  <c r="J250" i="6"/>
  <c r="BE250" i="6" s="1"/>
  <c r="BK248" i="6"/>
  <c r="BI248" i="6"/>
  <c r="BH248" i="6"/>
  <c r="BG248" i="6"/>
  <c r="BF248" i="6"/>
  <c r="T248" i="6"/>
  <c r="R248" i="6"/>
  <c r="P248" i="6"/>
  <c r="J248" i="6"/>
  <c r="BE248" i="6" s="1"/>
  <c r="BK246" i="6"/>
  <c r="BI246" i="6"/>
  <c r="BH246" i="6"/>
  <c r="BG246" i="6"/>
  <c r="BF246" i="6"/>
  <c r="T246" i="6"/>
  <c r="R246" i="6"/>
  <c r="P246" i="6"/>
  <c r="J246" i="6"/>
  <c r="BE246" i="6" s="1"/>
  <c r="BK244" i="6"/>
  <c r="BI244" i="6"/>
  <c r="BH244" i="6"/>
  <c r="BG244" i="6"/>
  <c r="BF244" i="6"/>
  <c r="T244" i="6"/>
  <c r="R244" i="6"/>
  <c r="P244" i="6"/>
  <c r="J244" i="6"/>
  <c r="BE244" i="6" s="1"/>
  <c r="BK242" i="6"/>
  <c r="BI242" i="6"/>
  <c r="BH242" i="6"/>
  <c r="BG242" i="6"/>
  <c r="BF242" i="6"/>
  <c r="BE242" i="6"/>
  <c r="T242" i="6"/>
  <c r="R242" i="6"/>
  <c r="P242" i="6"/>
  <c r="J242" i="6"/>
  <c r="BK240" i="6"/>
  <c r="BI240" i="6"/>
  <c r="BH240" i="6"/>
  <c r="BG240" i="6"/>
  <c r="BF240" i="6"/>
  <c r="BE240" i="6"/>
  <c r="T240" i="6"/>
  <c r="R240" i="6"/>
  <c r="P240" i="6"/>
  <c r="J240" i="6"/>
  <c r="BK238" i="6"/>
  <c r="BI238" i="6"/>
  <c r="BH238" i="6"/>
  <c r="BG238" i="6"/>
  <c r="BF238" i="6"/>
  <c r="T238" i="6"/>
  <c r="R238" i="6"/>
  <c r="P238" i="6"/>
  <c r="J238" i="6"/>
  <c r="BE238" i="6" s="1"/>
  <c r="BK236" i="6"/>
  <c r="BI236" i="6"/>
  <c r="BH236" i="6"/>
  <c r="BG236" i="6"/>
  <c r="BF236" i="6"/>
  <c r="T236" i="6"/>
  <c r="R236" i="6"/>
  <c r="P236" i="6"/>
  <c r="J236" i="6"/>
  <c r="BE236" i="6" s="1"/>
  <c r="BK234" i="6"/>
  <c r="BI234" i="6"/>
  <c r="BH234" i="6"/>
  <c r="BG234" i="6"/>
  <c r="BF234" i="6"/>
  <c r="T234" i="6"/>
  <c r="R234" i="6"/>
  <c r="P234" i="6"/>
  <c r="J234" i="6"/>
  <c r="BE234" i="6" s="1"/>
  <c r="BK232" i="6"/>
  <c r="BI232" i="6"/>
  <c r="BH232" i="6"/>
  <c r="BG232" i="6"/>
  <c r="BF232" i="6"/>
  <c r="BE232" i="6"/>
  <c r="T232" i="6"/>
  <c r="R232" i="6"/>
  <c r="P232" i="6"/>
  <c r="J232" i="6"/>
  <c r="BK230" i="6"/>
  <c r="BI230" i="6"/>
  <c r="BH230" i="6"/>
  <c r="BG230" i="6"/>
  <c r="BF230" i="6"/>
  <c r="BE230" i="6"/>
  <c r="T230" i="6"/>
  <c r="R230" i="6"/>
  <c r="P230" i="6"/>
  <c r="J230" i="6"/>
  <c r="BK228" i="6"/>
  <c r="BI228" i="6"/>
  <c r="BH228" i="6"/>
  <c r="BG228" i="6"/>
  <c r="BF228" i="6"/>
  <c r="BE228" i="6"/>
  <c r="T228" i="6"/>
  <c r="R228" i="6"/>
  <c r="P228" i="6"/>
  <c r="J228" i="6"/>
  <c r="BK226" i="6"/>
  <c r="BI226" i="6"/>
  <c r="BH226" i="6"/>
  <c r="BG226" i="6"/>
  <c r="BF226" i="6"/>
  <c r="T226" i="6"/>
  <c r="R226" i="6"/>
  <c r="P226" i="6"/>
  <c r="P209" i="6" s="1"/>
  <c r="J226" i="6"/>
  <c r="BE226" i="6" s="1"/>
  <c r="BK224" i="6"/>
  <c r="BI224" i="6"/>
  <c r="BH224" i="6"/>
  <c r="BG224" i="6"/>
  <c r="BF224" i="6"/>
  <c r="T224" i="6"/>
  <c r="R224" i="6"/>
  <c r="P224" i="6"/>
  <c r="J224" i="6"/>
  <c r="BE224" i="6" s="1"/>
  <c r="BK222" i="6"/>
  <c r="BK209" i="6" s="1"/>
  <c r="J209" i="6" s="1"/>
  <c r="J66" i="6" s="1"/>
  <c r="BI222" i="6"/>
  <c r="BH222" i="6"/>
  <c r="BG222" i="6"/>
  <c r="BF222" i="6"/>
  <c r="T222" i="6"/>
  <c r="R222" i="6"/>
  <c r="P222" i="6"/>
  <c r="J222" i="6"/>
  <c r="BE222" i="6" s="1"/>
  <c r="BK220" i="6"/>
  <c r="BI220" i="6"/>
  <c r="BH220" i="6"/>
  <c r="BG220" i="6"/>
  <c r="BF220" i="6"/>
  <c r="BE220" i="6"/>
  <c r="T220" i="6"/>
  <c r="R220" i="6"/>
  <c r="P220" i="6"/>
  <c r="J220" i="6"/>
  <c r="BK218" i="6"/>
  <c r="BI218" i="6"/>
  <c r="BH218" i="6"/>
  <c r="BG218" i="6"/>
  <c r="BF218" i="6"/>
  <c r="BE218" i="6"/>
  <c r="T218" i="6"/>
  <c r="R218" i="6"/>
  <c r="P218" i="6"/>
  <c r="J218" i="6"/>
  <c r="BK216" i="6"/>
  <c r="BI216" i="6"/>
  <c r="BH216" i="6"/>
  <c r="BG216" i="6"/>
  <c r="BF216" i="6"/>
  <c r="BE216" i="6"/>
  <c r="T216" i="6"/>
  <c r="R216" i="6"/>
  <c r="R209" i="6" s="1"/>
  <c r="P216" i="6"/>
  <c r="J216" i="6"/>
  <c r="BK214" i="6"/>
  <c r="BI214" i="6"/>
  <c r="BH214" i="6"/>
  <c r="BG214" i="6"/>
  <c r="BF214" i="6"/>
  <c r="T214" i="6"/>
  <c r="R214" i="6"/>
  <c r="P214" i="6"/>
  <c r="J214" i="6"/>
  <c r="BE214" i="6" s="1"/>
  <c r="BK212" i="6"/>
  <c r="BI212" i="6"/>
  <c r="BH212" i="6"/>
  <c r="BG212" i="6"/>
  <c r="BF212" i="6"/>
  <c r="T212" i="6"/>
  <c r="R212" i="6"/>
  <c r="P212" i="6"/>
  <c r="J212" i="6"/>
  <c r="BE212" i="6" s="1"/>
  <c r="BK210" i="6"/>
  <c r="BI210" i="6"/>
  <c r="BH210" i="6"/>
  <c r="BG210" i="6"/>
  <c r="BF210" i="6"/>
  <c r="T210" i="6"/>
  <c r="R210" i="6"/>
  <c r="P210" i="6"/>
  <c r="J210" i="6"/>
  <c r="BE210" i="6" s="1"/>
  <c r="BK207" i="6"/>
  <c r="BI207" i="6"/>
  <c r="BH207" i="6"/>
  <c r="BG207" i="6"/>
  <c r="BF207" i="6"/>
  <c r="T207" i="6"/>
  <c r="R207" i="6"/>
  <c r="P207" i="6"/>
  <c r="J207" i="6"/>
  <c r="BE207" i="6" s="1"/>
  <c r="BK205" i="6"/>
  <c r="BI205" i="6"/>
  <c r="BH205" i="6"/>
  <c r="BG205" i="6"/>
  <c r="BF205" i="6"/>
  <c r="T205" i="6"/>
  <c r="R205" i="6"/>
  <c r="P205" i="6"/>
  <c r="J205" i="6"/>
  <c r="BE205" i="6" s="1"/>
  <c r="BK203" i="6"/>
  <c r="BI203" i="6"/>
  <c r="BH203" i="6"/>
  <c r="BG203" i="6"/>
  <c r="BF203" i="6"/>
  <c r="T203" i="6"/>
  <c r="R203" i="6"/>
  <c r="P203" i="6"/>
  <c r="J203" i="6"/>
  <c r="BE203" i="6" s="1"/>
  <c r="BK201" i="6"/>
  <c r="BI201" i="6"/>
  <c r="BH201" i="6"/>
  <c r="BG201" i="6"/>
  <c r="BF201" i="6"/>
  <c r="BE201" i="6"/>
  <c r="T201" i="6"/>
  <c r="R201" i="6"/>
  <c r="P201" i="6"/>
  <c r="J201" i="6"/>
  <c r="BK199" i="6"/>
  <c r="BI199" i="6"/>
  <c r="BH199" i="6"/>
  <c r="BG199" i="6"/>
  <c r="BF199" i="6"/>
  <c r="BE199" i="6"/>
  <c r="T199" i="6"/>
  <c r="R199" i="6"/>
  <c r="P199" i="6"/>
  <c r="J199" i="6"/>
  <c r="BK197" i="6"/>
  <c r="BI197" i="6"/>
  <c r="BH197" i="6"/>
  <c r="BG197" i="6"/>
  <c r="BF197" i="6"/>
  <c r="BE197" i="6"/>
  <c r="T197" i="6"/>
  <c r="R197" i="6"/>
  <c r="P197" i="6"/>
  <c r="J197" i="6"/>
  <c r="BK195" i="6"/>
  <c r="BI195" i="6"/>
  <c r="BH195" i="6"/>
  <c r="BG195" i="6"/>
  <c r="BF195" i="6"/>
  <c r="T195" i="6"/>
  <c r="R195" i="6"/>
  <c r="P195" i="6"/>
  <c r="J195" i="6"/>
  <c r="BE195" i="6" s="1"/>
  <c r="BK193" i="6"/>
  <c r="BI193" i="6"/>
  <c r="BH193" i="6"/>
  <c r="BG193" i="6"/>
  <c r="BF193" i="6"/>
  <c r="T193" i="6"/>
  <c r="R193" i="6"/>
  <c r="P193" i="6"/>
  <c r="J193" i="6"/>
  <c r="BE193" i="6" s="1"/>
  <c r="BK191" i="6"/>
  <c r="BI191" i="6"/>
  <c r="BH191" i="6"/>
  <c r="BG191" i="6"/>
  <c r="BF191" i="6"/>
  <c r="T191" i="6"/>
  <c r="R191" i="6"/>
  <c r="P191" i="6"/>
  <c r="J191" i="6"/>
  <c r="BE191" i="6" s="1"/>
  <c r="BK189" i="6"/>
  <c r="BI189" i="6"/>
  <c r="BH189" i="6"/>
  <c r="BG189" i="6"/>
  <c r="BF189" i="6"/>
  <c r="BE189" i="6"/>
  <c r="T189" i="6"/>
  <c r="R189" i="6"/>
  <c r="P189" i="6"/>
  <c r="J189" i="6"/>
  <c r="BK187" i="6"/>
  <c r="BI187" i="6"/>
  <c r="BH187" i="6"/>
  <c r="BG187" i="6"/>
  <c r="BF187" i="6"/>
  <c r="BE187" i="6"/>
  <c r="T187" i="6"/>
  <c r="R187" i="6"/>
  <c r="P187" i="6"/>
  <c r="J187" i="6"/>
  <c r="BK185" i="6"/>
  <c r="BI185" i="6"/>
  <c r="BH185" i="6"/>
  <c r="BG185" i="6"/>
  <c r="BF185" i="6"/>
  <c r="BE185" i="6"/>
  <c r="T185" i="6"/>
  <c r="R185" i="6"/>
  <c r="P185" i="6"/>
  <c r="J185" i="6"/>
  <c r="BK183" i="6"/>
  <c r="BI183" i="6"/>
  <c r="BH183" i="6"/>
  <c r="BG183" i="6"/>
  <c r="BF183" i="6"/>
  <c r="T183" i="6"/>
  <c r="R183" i="6"/>
  <c r="P183" i="6"/>
  <c r="J183" i="6"/>
  <c r="BE183" i="6" s="1"/>
  <c r="BK181" i="6"/>
  <c r="BI181" i="6"/>
  <c r="BH181" i="6"/>
  <c r="BG181" i="6"/>
  <c r="BF181" i="6"/>
  <c r="T181" i="6"/>
  <c r="R181" i="6"/>
  <c r="P181" i="6"/>
  <c r="J181" i="6"/>
  <c r="BE181" i="6" s="1"/>
  <c r="BK179" i="6"/>
  <c r="BI179" i="6"/>
  <c r="BH179" i="6"/>
  <c r="BG179" i="6"/>
  <c r="BF179" i="6"/>
  <c r="T179" i="6"/>
  <c r="R179" i="6"/>
  <c r="P179" i="6"/>
  <c r="J179" i="6"/>
  <c r="BE179" i="6" s="1"/>
  <c r="BK177" i="6"/>
  <c r="BI177" i="6"/>
  <c r="BH177" i="6"/>
  <c r="BG177" i="6"/>
  <c r="BF177" i="6"/>
  <c r="BE177" i="6"/>
  <c r="T177" i="6"/>
  <c r="R177" i="6"/>
  <c r="P177" i="6"/>
  <c r="J177" i="6"/>
  <c r="BK175" i="6"/>
  <c r="BI175" i="6"/>
  <c r="BH175" i="6"/>
  <c r="BG175" i="6"/>
  <c r="BF175" i="6"/>
  <c r="BE175" i="6"/>
  <c r="T175" i="6"/>
  <c r="R175" i="6"/>
  <c r="P175" i="6"/>
  <c r="J175" i="6"/>
  <c r="BK173" i="6"/>
  <c r="BI173" i="6"/>
  <c r="BH173" i="6"/>
  <c r="BG173" i="6"/>
  <c r="BF173" i="6"/>
  <c r="BE173" i="6"/>
  <c r="T173" i="6"/>
  <c r="R173" i="6"/>
  <c r="P173" i="6"/>
  <c r="J173" i="6"/>
  <c r="BK171" i="6"/>
  <c r="BI171" i="6"/>
  <c r="BH171" i="6"/>
  <c r="BG171" i="6"/>
  <c r="BF171" i="6"/>
  <c r="T171" i="6"/>
  <c r="R171" i="6"/>
  <c r="P171" i="6"/>
  <c r="J171" i="6"/>
  <c r="BE171" i="6" s="1"/>
  <c r="BK169" i="6"/>
  <c r="BI169" i="6"/>
  <c r="BH169" i="6"/>
  <c r="BG169" i="6"/>
  <c r="BF169" i="6"/>
  <c r="T169" i="6"/>
  <c r="R169" i="6"/>
  <c r="P169" i="6"/>
  <c r="J169" i="6"/>
  <c r="BE169" i="6" s="1"/>
  <c r="BK167" i="6"/>
  <c r="BI167" i="6"/>
  <c r="BH167" i="6"/>
  <c r="BG167" i="6"/>
  <c r="BF167" i="6"/>
  <c r="T167" i="6"/>
  <c r="R167" i="6"/>
  <c r="P167" i="6"/>
  <c r="J167" i="6"/>
  <c r="BE167" i="6" s="1"/>
  <c r="BK165" i="6"/>
  <c r="BI165" i="6"/>
  <c r="BH165" i="6"/>
  <c r="BG165" i="6"/>
  <c r="BF165" i="6"/>
  <c r="BE165" i="6"/>
  <c r="T165" i="6"/>
  <c r="R165" i="6"/>
  <c r="P165" i="6"/>
  <c r="J165" i="6"/>
  <c r="BK163" i="6"/>
  <c r="BI163" i="6"/>
  <c r="BH163" i="6"/>
  <c r="BG163" i="6"/>
  <c r="BF163" i="6"/>
  <c r="BE163" i="6"/>
  <c r="T163" i="6"/>
  <c r="R163" i="6"/>
  <c r="P163" i="6"/>
  <c r="J163" i="6"/>
  <c r="BK161" i="6"/>
  <c r="BI161" i="6"/>
  <c r="BH161" i="6"/>
  <c r="BG161" i="6"/>
  <c r="BF161" i="6"/>
  <c r="BE161" i="6"/>
  <c r="T161" i="6"/>
  <c r="R161" i="6"/>
  <c r="P161" i="6"/>
  <c r="J161" i="6"/>
  <c r="BK159" i="6"/>
  <c r="BI159" i="6"/>
  <c r="BH159" i="6"/>
  <c r="BG159" i="6"/>
  <c r="BF159" i="6"/>
  <c r="T159" i="6"/>
  <c r="R159" i="6"/>
  <c r="P159" i="6"/>
  <c r="J159" i="6"/>
  <c r="BE159" i="6" s="1"/>
  <c r="BK157" i="6"/>
  <c r="BI157" i="6"/>
  <c r="BH157" i="6"/>
  <c r="BG157" i="6"/>
  <c r="BF157" i="6"/>
  <c r="T157" i="6"/>
  <c r="R157" i="6"/>
  <c r="P157" i="6"/>
  <c r="J157" i="6"/>
  <c r="BE157" i="6" s="1"/>
  <c r="BK155" i="6"/>
  <c r="BI155" i="6"/>
  <c r="BH155" i="6"/>
  <c r="BG155" i="6"/>
  <c r="BF155" i="6"/>
  <c r="T155" i="6"/>
  <c r="R155" i="6"/>
  <c r="P155" i="6"/>
  <c r="J155" i="6"/>
  <c r="BE155" i="6" s="1"/>
  <c r="BK153" i="6"/>
  <c r="BI153" i="6"/>
  <c r="BH153" i="6"/>
  <c r="BG153" i="6"/>
  <c r="BF153" i="6"/>
  <c r="BE153" i="6"/>
  <c r="T153" i="6"/>
  <c r="R153" i="6"/>
  <c r="P153" i="6"/>
  <c r="J153" i="6"/>
  <c r="BK151" i="6"/>
  <c r="BI151" i="6"/>
  <c r="BH151" i="6"/>
  <c r="BG151" i="6"/>
  <c r="BF151" i="6"/>
  <c r="BE151" i="6"/>
  <c r="T151" i="6"/>
  <c r="R151" i="6"/>
  <c r="P151" i="6"/>
  <c r="J151" i="6"/>
  <c r="BK149" i="6"/>
  <c r="BI149" i="6"/>
  <c r="BH149" i="6"/>
  <c r="BG149" i="6"/>
  <c r="BF149" i="6"/>
  <c r="BE149" i="6"/>
  <c r="T149" i="6"/>
  <c r="R149" i="6"/>
  <c r="P149" i="6"/>
  <c r="J149" i="6"/>
  <c r="BK147" i="6"/>
  <c r="BI147" i="6"/>
  <c r="BH147" i="6"/>
  <c r="BG147" i="6"/>
  <c r="BF147" i="6"/>
  <c r="T147" i="6"/>
  <c r="R147" i="6"/>
  <c r="P147" i="6"/>
  <c r="J147" i="6"/>
  <c r="BE147" i="6" s="1"/>
  <c r="BK145" i="6"/>
  <c r="BI145" i="6"/>
  <c r="BH145" i="6"/>
  <c r="BG145" i="6"/>
  <c r="BF145" i="6"/>
  <c r="T145" i="6"/>
  <c r="R145" i="6"/>
  <c r="P145" i="6"/>
  <c r="J145" i="6"/>
  <c r="BE145" i="6" s="1"/>
  <c r="BK143" i="6"/>
  <c r="BI143" i="6"/>
  <c r="BH143" i="6"/>
  <c r="F38" i="6" s="1"/>
  <c r="BC60" i="1" s="1"/>
  <c r="BG143" i="6"/>
  <c r="BF143" i="6"/>
  <c r="T143" i="6"/>
  <c r="R143" i="6"/>
  <c r="P143" i="6"/>
  <c r="J143" i="6"/>
  <c r="BE143" i="6" s="1"/>
  <c r="BK141" i="6"/>
  <c r="BI141" i="6"/>
  <c r="BH141" i="6"/>
  <c r="BG141" i="6"/>
  <c r="BF141" i="6"/>
  <c r="BE141" i="6"/>
  <c r="T141" i="6"/>
  <c r="R141" i="6"/>
  <c r="P141" i="6"/>
  <c r="J141" i="6"/>
  <c r="BK139" i="6"/>
  <c r="BI139" i="6"/>
  <c r="BH139" i="6"/>
  <c r="BG139" i="6"/>
  <c r="BF139" i="6"/>
  <c r="BE139" i="6"/>
  <c r="T139" i="6"/>
  <c r="T132" i="6" s="1"/>
  <c r="R139" i="6"/>
  <c r="P139" i="6"/>
  <c r="J139" i="6"/>
  <c r="BK137" i="6"/>
  <c r="BI137" i="6"/>
  <c r="BH137" i="6"/>
  <c r="BG137" i="6"/>
  <c r="BF137" i="6"/>
  <c r="BE137" i="6"/>
  <c r="T137" i="6"/>
  <c r="R137" i="6"/>
  <c r="R132" i="6" s="1"/>
  <c r="P137" i="6"/>
  <c r="J137" i="6"/>
  <c r="BK135" i="6"/>
  <c r="BI135" i="6"/>
  <c r="BH135" i="6"/>
  <c r="BG135" i="6"/>
  <c r="BF135" i="6"/>
  <c r="T135" i="6"/>
  <c r="R135" i="6"/>
  <c r="P135" i="6"/>
  <c r="J135" i="6"/>
  <c r="BE135" i="6" s="1"/>
  <c r="BK133" i="6"/>
  <c r="BK132" i="6" s="1"/>
  <c r="J132" i="6" s="1"/>
  <c r="J65" i="6" s="1"/>
  <c r="BI133" i="6"/>
  <c r="BH133" i="6"/>
  <c r="BG133" i="6"/>
  <c r="BF133" i="6"/>
  <c r="T133" i="6"/>
  <c r="R133" i="6"/>
  <c r="P133" i="6"/>
  <c r="J133" i="6"/>
  <c r="BE133" i="6" s="1"/>
  <c r="BK130" i="6"/>
  <c r="BI130" i="6"/>
  <c r="BH130" i="6"/>
  <c r="BG130" i="6"/>
  <c r="BF130" i="6"/>
  <c r="T130" i="6"/>
  <c r="R130" i="6"/>
  <c r="P130" i="6"/>
  <c r="J130" i="6"/>
  <c r="BE130" i="6" s="1"/>
  <c r="BK128" i="6"/>
  <c r="BI128" i="6"/>
  <c r="BH128" i="6"/>
  <c r="BG128" i="6"/>
  <c r="BF128" i="6"/>
  <c r="T128" i="6"/>
  <c r="R128" i="6"/>
  <c r="P128" i="6"/>
  <c r="J128" i="6"/>
  <c r="BE128" i="6" s="1"/>
  <c r="BK126" i="6"/>
  <c r="BI126" i="6"/>
  <c r="BH126" i="6"/>
  <c r="BG126" i="6"/>
  <c r="BF126" i="6"/>
  <c r="T126" i="6"/>
  <c r="R126" i="6"/>
  <c r="P126" i="6"/>
  <c r="J126" i="6"/>
  <c r="BE126" i="6" s="1"/>
  <c r="BK124" i="6"/>
  <c r="BI124" i="6"/>
  <c r="BH124" i="6"/>
  <c r="BG124" i="6"/>
  <c r="BF124" i="6"/>
  <c r="BE124" i="6"/>
  <c r="T124" i="6"/>
  <c r="R124" i="6"/>
  <c r="P124" i="6"/>
  <c r="J124" i="6"/>
  <c r="BK122" i="6"/>
  <c r="BI122" i="6"/>
  <c r="BH122" i="6"/>
  <c r="BG122" i="6"/>
  <c r="BF122" i="6"/>
  <c r="BE122" i="6"/>
  <c r="T122" i="6"/>
  <c r="R122" i="6"/>
  <c r="P122" i="6"/>
  <c r="J122" i="6"/>
  <c r="BK120" i="6"/>
  <c r="BI120" i="6"/>
  <c r="BH120" i="6"/>
  <c r="BG120" i="6"/>
  <c r="BF120" i="6"/>
  <c r="BE120" i="6"/>
  <c r="T120" i="6"/>
  <c r="R120" i="6"/>
  <c r="P120" i="6"/>
  <c r="J120" i="6"/>
  <c r="BK118" i="6"/>
  <c r="BI118" i="6"/>
  <c r="BH118" i="6"/>
  <c r="BG118" i="6"/>
  <c r="BF118" i="6"/>
  <c r="T118" i="6"/>
  <c r="R118" i="6"/>
  <c r="P118" i="6"/>
  <c r="J118" i="6"/>
  <c r="BE118" i="6" s="1"/>
  <c r="BK116" i="6"/>
  <c r="BI116" i="6"/>
  <c r="BH116" i="6"/>
  <c r="BG116" i="6"/>
  <c r="BF116" i="6"/>
  <c r="T116" i="6"/>
  <c r="R116" i="6"/>
  <c r="P116" i="6"/>
  <c r="J116" i="6"/>
  <c r="BE116" i="6" s="1"/>
  <c r="BK114" i="6"/>
  <c r="BI114" i="6"/>
  <c r="BH114" i="6"/>
  <c r="BG114" i="6"/>
  <c r="BF114" i="6"/>
  <c r="BE114" i="6"/>
  <c r="T114" i="6"/>
  <c r="R114" i="6"/>
  <c r="P114" i="6"/>
  <c r="J114" i="6"/>
  <c r="BK112" i="6"/>
  <c r="BI112" i="6"/>
  <c r="BH112" i="6"/>
  <c r="BG112" i="6"/>
  <c r="BF112" i="6"/>
  <c r="BE112" i="6"/>
  <c r="T112" i="6"/>
  <c r="R112" i="6"/>
  <c r="P112" i="6"/>
  <c r="J112" i="6"/>
  <c r="BK110" i="6"/>
  <c r="BI110" i="6"/>
  <c r="BH110" i="6"/>
  <c r="BG110" i="6"/>
  <c r="BF110" i="6"/>
  <c r="BE110" i="6"/>
  <c r="T110" i="6"/>
  <c r="R110" i="6"/>
  <c r="P110" i="6"/>
  <c r="J110" i="6"/>
  <c r="BK108" i="6"/>
  <c r="BI108" i="6"/>
  <c r="BH108" i="6"/>
  <c r="BG108" i="6"/>
  <c r="BF108" i="6"/>
  <c r="BE108" i="6"/>
  <c r="T108" i="6"/>
  <c r="R108" i="6"/>
  <c r="P108" i="6"/>
  <c r="J108" i="6"/>
  <c r="BK106" i="6"/>
  <c r="BI106" i="6"/>
  <c r="BH106" i="6"/>
  <c r="BG106" i="6"/>
  <c r="BF106" i="6"/>
  <c r="T106" i="6"/>
  <c r="R106" i="6"/>
  <c r="P106" i="6"/>
  <c r="J106" i="6"/>
  <c r="BE106" i="6" s="1"/>
  <c r="BK104" i="6"/>
  <c r="BI104" i="6"/>
  <c r="BH104" i="6"/>
  <c r="BG104" i="6"/>
  <c r="BF104" i="6"/>
  <c r="T104" i="6"/>
  <c r="R104" i="6"/>
  <c r="P104" i="6"/>
  <c r="J104" i="6"/>
  <c r="BE104" i="6" s="1"/>
  <c r="BK102" i="6"/>
  <c r="BI102" i="6"/>
  <c r="F39" i="6" s="1"/>
  <c r="BH102" i="6"/>
  <c r="BG102" i="6"/>
  <c r="BF102" i="6"/>
  <c r="T102" i="6"/>
  <c r="R102" i="6"/>
  <c r="P102" i="6"/>
  <c r="J102" i="6"/>
  <c r="BE102" i="6" s="1"/>
  <c r="BK100" i="6"/>
  <c r="BI100" i="6"/>
  <c r="BH100" i="6"/>
  <c r="BG100" i="6"/>
  <c r="BF100" i="6"/>
  <c r="BE100" i="6"/>
  <c r="T100" i="6"/>
  <c r="R100" i="6"/>
  <c r="P100" i="6"/>
  <c r="J100" i="6"/>
  <c r="BK98" i="6"/>
  <c r="BI98" i="6"/>
  <c r="BH98" i="6"/>
  <c r="BG98" i="6"/>
  <c r="BF98" i="6"/>
  <c r="BE98" i="6"/>
  <c r="T98" i="6"/>
  <c r="R98" i="6"/>
  <c r="P98" i="6"/>
  <c r="J98" i="6"/>
  <c r="BK96" i="6"/>
  <c r="BI96" i="6"/>
  <c r="BH96" i="6"/>
  <c r="BG96" i="6"/>
  <c r="BF96" i="6"/>
  <c r="BE96" i="6"/>
  <c r="T96" i="6"/>
  <c r="R96" i="6"/>
  <c r="P96" i="6"/>
  <c r="J96" i="6"/>
  <c r="BK94" i="6"/>
  <c r="BI94" i="6"/>
  <c r="BH94" i="6"/>
  <c r="BG94" i="6"/>
  <c r="BF94" i="6"/>
  <c r="T94" i="6"/>
  <c r="R94" i="6"/>
  <c r="P94" i="6"/>
  <c r="J94" i="6"/>
  <c r="BE94" i="6" s="1"/>
  <c r="BK92" i="6"/>
  <c r="BI92" i="6"/>
  <c r="BH92" i="6"/>
  <c r="BG92" i="6"/>
  <c r="BF92" i="6"/>
  <c r="T92" i="6"/>
  <c r="R92" i="6"/>
  <c r="P92" i="6"/>
  <c r="J92" i="6"/>
  <c r="BE92" i="6" s="1"/>
  <c r="J87" i="6"/>
  <c r="J86" i="6"/>
  <c r="F86" i="6"/>
  <c r="F84" i="6"/>
  <c r="E82" i="6"/>
  <c r="J59" i="6"/>
  <c r="J58" i="6"/>
  <c r="F58" i="6"/>
  <c r="F56" i="6"/>
  <c r="E54" i="6"/>
  <c r="J39" i="6"/>
  <c r="J38" i="6"/>
  <c r="J37" i="6"/>
  <c r="J26" i="6"/>
  <c r="E26" i="6"/>
  <c r="J25" i="6"/>
  <c r="J20" i="6"/>
  <c r="E20" i="6"/>
  <c r="F87" i="6" s="1"/>
  <c r="J19" i="6"/>
  <c r="J14" i="6"/>
  <c r="J56" i="6" s="1"/>
  <c r="E7" i="6"/>
  <c r="E78" i="6" s="1"/>
  <c r="BK579" i="5"/>
  <c r="BI579" i="5"/>
  <c r="BH579" i="5"/>
  <c r="BG579" i="5"/>
  <c r="BF579" i="5"/>
  <c r="T579" i="5"/>
  <c r="R579" i="5"/>
  <c r="P579" i="5"/>
  <c r="J579" i="5"/>
  <c r="BE579" i="5" s="1"/>
  <c r="BK578" i="5"/>
  <c r="BI578" i="5"/>
  <c r="BH578" i="5"/>
  <c r="BG578" i="5"/>
  <c r="BF578" i="5"/>
  <c r="T578" i="5"/>
  <c r="R578" i="5"/>
  <c r="P578" i="5"/>
  <c r="J578" i="5"/>
  <c r="BE578" i="5" s="1"/>
  <c r="BK577" i="5"/>
  <c r="BI577" i="5"/>
  <c r="BH577" i="5"/>
  <c r="BG577" i="5"/>
  <c r="BF577" i="5"/>
  <c r="T577" i="5"/>
  <c r="R577" i="5"/>
  <c r="P577" i="5"/>
  <c r="J577" i="5"/>
  <c r="BE577" i="5" s="1"/>
  <c r="BK576" i="5"/>
  <c r="BI576" i="5"/>
  <c r="BH576" i="5"/>
  <c r="BG576" i="5"/>
  <c r="BF576" i="5"/>
  <c r="BE576" i="5"/>
  <c r="T576" i="5"/>
  <c r="R576" i="5"/>
  <c r="P576" i="5"/>
  <c r="J576" i="5"/>
  <c r="BK575" i="5"/>
  <c r="BI575" i="5"/>
  <c r="BH575" i="5"/>
  <c r="BG575" i="5"/>
  <c r="BF575" i="5"/>
  <c r="BE575" i="5"/>
  <c r="T575" i="5"/>
  <c r="R575" i="5"/>
  <c r="P575" i="5"/>
  <c r="J575" i="5"/>
  <c r="BK574" i="5"/>
  <c r="BI574" i="5"/>
  <c r="BH574" i="5"/>
  <c r="BG574" i="5"/>
  <c r="BF574" i="5"/>
  <c r="BE574" i="5"/>
  <c r="T574" i="5"/>
  <c r="R574" i="5"/>
  <c r="P574" i="5"/>
  <c r="J574" i="5"/>
  <c r="BK573" i="5"/>
  <c r="BI573" i="5"/>
  <c r="BH573" i="5"/>
  <c r="BG573" i="5"/>
  <c r="BF573" i="5"/>
  <c r="T573" i="5"/>
  <c r="T570" i="5" s="1"/>
  <c r="R573" i="5"/>
  <c r="P573" i="5"/>
  <c r="J573" i="5"/>
  <c r="BE573" i="5" s="1"/>
  <c r="BK572" i="5"/>
  <c r="BI572" i="5"/>
  <c r="BH572" i="5"/>
  <c r="BG572" i="5"/>
  <c r="BF572" i="5"/>
  <c r="T572" i="5"/>
  <c r="R572" i="5"/>
  <c r="P572" i="5"/>
  <c r="J572" i="5"/>
  <c r="BE572" i="5" s="1"/>
  <c r="BK571" i="5"/>
  <c r="BI571" i="5"/>
  <c r="BH571" i="5"/>
  <c r="BG571" i="5"/>
  <c r="BF571" i="5"/>
  <c r="T571" i="5"/>
  <c r="R571" i="5"/>
  <c r="P571" i="5"/>
  <c r="J571" i="5"/>
  <c r="BE571" i="5" s="1"/>
  <c r="BK570" i="5"/>
  <c r="J570" i="5" s="1"/>
  <c r="J81" i="5" s="1"/>
  <c r="R570" i="5"/>
  <c r="P570" i="5"/>
  <c r="BK569" i="5"/>
  <c r="BI569" i="5"/>
  <c r="BH569" i="5"/>
  <c r="BG569" i="5"/>
  <c r="BF569" i="5"/>
  <c r="T569" i="5"/>
  <c r="R569" i="5"/>
  <c r="P569" i="5"/>
  <c r="J569" i="5"/>
  <c r="BE569" i="5" s="1"/>
  <c r="BK568" i="5"/>
  <c r="BI568" i="5"/>
  <c r="BH568" i="5"/>
  <c r="BG568" i="5"/>
  <c r="BF568" i="5"/>
  <c r="T568" i="5"/>
  <c r="R568" i="5"/>
  <c r="P568" i="5"/>
  <c r="J568" i="5"/>
  <c r="BE568" i="5" s="1"/>
  <c r="BK567" i="5"/>
  <c r="BI567" i="5"/>
  <c r="BH567" i="5"/>
  <c r="BG567" i="5"/>
  <c r="BF567" i="5"/>
  <c r="T567" i="5"/>
  <c r="R567" i="5"/>
  <c r="P567" i="5"/>
  <c r="J567" i="5"/>
  <c r="BE567" i="5" s="1"/>
  <c r="BK566" i="5"/>
  <c r="BI566" i="5"/>
  <c r="BH566" i="5"/>
  <c r="BG566" i="5"/>
  <c r="BF566" i="5"/>
  <c r="T566" i="5"/>
  <c r="R566" i="5"/>
  <c r="P566" i="5"/>
  <c r="J566" i="5"/>
  <c r="BE566" i="5" s="1"/>
  <c r="BK565" i="5"/>
  <c r="BI565" i="5"/>
  <c r="BH565" i="5"/>
  <c r="BG565" i="5"/>
  <c r="BF565" i="5"/>
  <c r="BE565" i="5"/>
  <c r="T565" i="5"/>
  <c r="R565" i="5"/>
  <c r="P565" i="5"/>
  <c r="J565" i="5"/>
  <c r="BK564" i="5"/>
  <c r="BI564" i="5"/>
  <c r="BH564" i="5"/>
  <c r="BG564" i="5"/>
  <c r="BF564" i="5"/>
  <c r="BE564" i="5"/>
  <c r="T564" i="5"/>
  <c r="T563" i="5" s="1"/>
  <c r="R564" i="5"/>
  <c r="R563" i="5" s="1"/>
  <c r="P564" i="5"/>
  <c r="P563" i="5" s="1"/>
  <c r="J564" i="5"/>
  <c r="BK562" i="5"/>
  <c r="BI562" i="5"/>
  <c r="BH562" i="5"/>
  <c r="BG562" i="5"/>
  <c r="BF562" i="5"/>
  <c r="BE562" i="5"/>
  <c r="T562" i="5"/>
  <c r="R562" i="5"/>
  <c r="P562" i="5"/>
  <c r="J562" i="5"/>
  <c r="BK561" i="5"/>
  <c r="BI561" i="5"/>
  <c r="BH561" i="5"/>
  <c r="BG561" i="5"/>
  <c r="BF561" i="5"/>
  <c r="BE561" i="5"/>
  <c r="T561" i="5"/>
  <c r="R561" i="5"/>
  <c r="P561" i="5"/>
  <c r="J561" i="5"/>
  <c r="BK560" i="5"/>
  <c r="BI560" i="5"/>
  <c r="BH560" i="5"/>
  <c r="BG560" i="5"/>
  <c r="BF560" i="5"/>
  <c r="T560" i="5"/>
  <c r="R560" i="5"/>
  <c r="P560" i="5"/>
  <c r="J560" i="5"/>
  <c r="BE560" i="5" s="1"/>
  <c r="BK559" i="5"/>
  <c r="BI559" i="5"/>
  <c r="BH559" i="5"/>
  <c r="BG559" i="5"/>
  <c r="BF559" i="5"/>
  <c r="T559" i="5"/>
  <c r="R559" i="5"/>
  <c r="P559" i="5"/>
  <c r="J559" i="5"/>
  <c r="BE559" i="5" s="1"/>
  <c r="BK558" i="5"/>
  <c r="BI558" i="5"/>
  <c r="BH558" i="5"/>
  <c r="BG558" i="5"/>
  <c r="BF558" i="5"/>
  <c r="T558" i="5"/>
  <c r="R558" i="5"/>
  <c r="P558" i="5"/>
  <c r="J558" i="5"/>
  <c r="BE558" i="5" s="1"/>
  <c r="BK557" i="5"/>
  <c r="BI557" i="5"/>
  <c r="BH557" i="5"/>
  <c r="BG557" i="5"/>
  <c r="BF557" i="5"/>
  <c r="T557" i="5"/>
  <c r="R557" i="5"/>
  <c r="P557" i="5"/>
  <c r="J557" i="5"/>
  <c r="BE557" i="5" s="1"/>
  <c r="BK556" i="5"/>
  <c r="BI556" i="5"/>
  <c r="BH556" i="5"/>
  <c r="BG556" i="5"/>
  <c r="BF556" i="5"/>
  <c r="BE556" i="5"/>
  <c r="T556" i="5"/>
  <c r="R556" i="5"/>
  <c r="P556" i="5"/>
  <c r="J556" i="5"/>
  <c r="BK555" i="5"/>
  <c r="BI555" i="5"/>
  <c r="BH555" i="5"/>
  <c r="BG555" i="5"/>
  <c r="BF555" i="5"/>
  <c r="BE555" i="5"/>
  <c r="T555" i="5"/>
  <c r="R555" i="5"/>
  <c r="P555" i="5"/>
  <c r="J555" i="5"/>
  <c r="BK554" i="5"/>
  <c r="BI554" i="5"/>
  <c r="BH554" i="5"/>
  <c r="BG554" i="5"/>
  <c r="BF554" i="5"/>
  <c r="T554" i="5"/>
  <c r="R554" i="5"/>
  <c r="P554" i="5"/>
  <c r="J554" i="5"/>
  <c r="BE554" i="5" s="1"/>
  <c r="BK553" i="5"/>
  <c r="BI553" i="5"/>
  <c r="BH553" i="5"/>
  <c r="BG553" i="5"/>
  <c r="BF553" i="5"/>
  <c r="T553" i="5"/>
  <c r="R553" i="5"/>
  <c r="P553" i="5"/>
  <c r="J553" i="5"/>
  <c r="BE553" i="5" s="1"/>
  <c r="BK552" i="5"/>
  <c r="BI552" i="5"/>
  <c r="BH552" i="5"/>
  <c r="BG552" i="5"/>
  <c r="BF552" i="5"/>
  <c r="T552" i="5"/>
  <c r="R552" i="5"/>
  <c r="P552" i="5"/>
  <c r="J552" i="5"/>
  <c r="BE552" i="5" s="1"/>
  <c r="BK551" i="5"/>
  <c r="BI551" i="5"/>
  <c r="BH551" i="5"/>
  <c r="BG551" i="5"/>
  <c r="BF551" i="5"/>
  <c r="BE551" i="5"/>
  <c r="T551" i="5"/>
  <c r="R551" i="5"/>
  <c r="P551" i="5"/>
  <c r="J551" i="5"/>
  <c r="BK550" i="5"/>
  <c r="BI550" i="5"/>
  <c r="BH550" i="5"/>
  <c r="BG550" i="5"/>
  <c r="BF550" i="5"/>
  <c r="BE550" i="5"/>
  <c r="T550" i="5"/>
  <c r="R550" i="5"/>
  <c r="P550" i="5"/>
  <c r="J550" i="5"/>
  <c r="BK549" i="5"/>
  <c r="BI549" i="5"/>
  <c r="BH549" i="5"/>
  <c r="BG549" i="5"/>
  <c r="BF549" i="5"/>
  <c r="BE549" i="5"/>
  <c r="T549" i="5"/>
  <c r="R549" i="5"/>
  <c r="P549" i="5"/>
  <c r="J549" i="5"/>
  <c r="BK548" i="5"/>
  <c r="BI548" i="5"/>
  <c r="BH548" i="5"/>
  <c r="BG548" i="5"/>
  <c r="BF548" i="5"/>
  <c r="T548" i="5"/>
  <c r="R548" i="5"/>
  <c r="P548" i="5"/>
  <c r="J548" i="5"/>
  <c r="BE548" i="5" s="1"/>
  <c r="BK547" i="5"/>
  <c r="BI547" i="5"/>
  <c r="BH547" i="5"/>
  <c r="BG547" i="5"/>
  <c r="BF547" i="5"/>
  <c r="T547" i="5"/>
  <c r="R547" i="5"/>
  <c r="P547" i="5"/>
  <c r="J547" i="5"/>
  <c r="BE547" i="5" s="1"/>
  <c r="BK546" i="5"/>
  <c r="BI546" i="5"/>
  <c r="BH546" i="5"/>
  <c r="BG546" i="5"/>
  <c r="BF546" i="5"/>
  <c r="T546" i="5"/>
  <c r="R546" i="5"/>
  <c r="P546" i="5"/>
  <c r="J546" i="5"/>
  <c r="BE546" i="5" s="1"/>
  <c r="BK545" i="5"/>
  <c r="BI545" i="5"/>
  <c r="BH545" i="5"/>
  <c r="BG545" i="5"/>
  <c r="BF545" i="5"/>
  <c r="BE545" i="5"/>
  <c r="T545" i="5"/>
  <c r="R545" i="5"/>
  <c r="P545" i="5"/>
  <c r="J545" i="5"/>
  <c r="BK544" i="5"/>
  <c r="BI544" i="5"/>
  <c r="BH544" i="5"/>
  <c r="BG544" i="5"/>
  <c r="BF544" i="5"/>
  <c r="BE544" i="5"/>
  <c r="T544" i="5"/>
  <c r="R544" i="5"/>
  <c r="P544" i="5"/>
  <c r="J544" i="5"/>
  <c r="BK543" i="5"/>
  <c r="BI543" i="5"/>
  <c r="BH543" i="5"/>
  <c r="BG543" i="5"/>
  <c r="BF543" i="5"/>
  <c r="BE543" i="5"/>
  <c r="T543" i="5"/>
  <c r="R543" i="5"/>
  <c r="P543" i="5"/>
  <c r="J543" i="5"/>
  <c r="BK542" i="5"/>
  <c r="BI542" i="5"/>
  <c r="BH542" i="5"/>
  <c r="BG542" i="5"/>
  <c r="BF542" i="5"/>
  <c r="T542" i="5"/>
  <c r="R542" i="5"/>
  <c r="P542" i="5"/>
  <c r="J542" i="5"/>
  <c r="BE542" i="5" s="1"/>
  <c r="BK541" i="5"/>
  <c r="BI541" i="5"/>
  <c r="BH541" i="5"/>
  <c r="BG541" i="5"/>
  <c r="BF541" i="5"/>
  <c r="T541" i="5"/>
  <c r="R541" i="5"/>
  <c r="P541" i="5"/>
  <c r="J541" i="5"/>
  <c r="BE541" i="5" s="1"/>
  <c r="BK540" i="5"/>
  <c r="BI540" i="5"/>
  <c r="BH540" i="5"/>
  <c r="BG540" i="5"/>
  <c r="BF540" i="5"/>
  <c r="T540" i="5"/>
  <c r="R540" i="5"/>
  <c r="P540" i="5"/>
  <c r="J540" i="5"/>
  <c r="BE540" i="5" s="1"/>
  <c r="BK539" i="5"/>
  <c r="BI539" i="5"/>
  <c r="BH539" i="5"/>
  <c r="BG539" i="5"/>
  <c r="BF539" i="5"/>
  <c r="BE539" i="5"/>
  <c r="T539" i="5"/>
  <c r="R539" i="5"/>
  <c r="P539" i="5"/>
  <c r="J539" i="5"/>
  <c r="BK538" i="5"/>
  <c r="BI538" i="5"/>
  <c r="BH538" i="5"/>
  <c r="BG538" i="5"/>
  <c r="BF538" i="5"/>
  <c r="BE538" i="5"/>
  <c r="T538" i="5"/>
  <c r="R538" i="5"/>
  <c r="P538" i="5"/>
  <c r="J538" i="5"/>
  <c r="BK537" i="5"/>
  <c r="BI537" i="5"/>
  <c r="BH537" i="5"/>
  <c r="BG537" i="5"/>
  <c r="BF537" i="5"/>
  <c r="BE537" i="5"/>
  <c r="T537" i="5"/>
  <c r="R537" i="5"/>
  <c r="P537" i="5"/>
  <c r="J537" i="5"/>
  <c r="BK536" i="5"/>
  <c r="BI536" i="5"/>
  <c r="BH536" i="5"/>
  <c r="BG536" i="5"/>
  <c r="BF536" i="5"/>
  <c r="T536" i="5"/>
  <c r="R536" i="5"/>
  <c r="P536" i="5"/>
  <c r="J536" i="5"/>
  <c r="BE536" i="5" s="1"/>
  <c r="BK535" i="5"/>
  <c r="BI535" i="5"/>
  <c r="BH535" i="5"/>
  <c r="BG535" i="5"/>
  <c r="BF535" i="5"/>
  <c r="T535" i="5"/>
  <c r="R535" i="5"/>
  <c r="P535" i="5"/>
  <c r="J535" i="5"/>
  <c r="BE535" i="5" s="1"/>
  <c r="BK534" i="5"/>
  <c r="BI534" i="5"/>
  <c r="BH534" i="5"/>
  <c r="BG534" i="5"/>
  <c r="BF534" i="5"/>
  <c r="T534" i="5"/>
  <c r="R534" i="5"/>
  <c r="P534" i="5"/>
  <c r="J534" i="5"/>
  <c r="BE534" i="5" s="1"/>
  <c r="BK533" i="5"/>
  <c r="BI533" i="5"/>
  <c r="BH533" i="5"/>
  <c r="BG533" i="5"/>
  <c r="BF533" i="5"/>
  <c r="BE533" i="5"/>
  <c r="T533" i="5"/>
  <c r="R533" i="5"/>
  <c r="P533" i="5"/>
  <c r="J533" i="5"/>
  <c r="BK532" i="5"/>
  <c r="BI532" i="5"/>
  <c r="BH532" i="5"/>
  <c r="BG532" i="5"/>
  <c r="BF532" i="5"/>
  <c r="BE532" i="5"/>
  <c r="T532" i="5"/>
  <c r="R532" i="5"/>
  <c r="P532" i="5"/>
  <c r="J532" i="5"/>
  <c r="BK531" i="5"/>
  <c r="BI531" i="5"/>
  <c r="BH531" i="5"/>
  <c r="BG531" i="5"/>
  <c r="BF531" i="5"/>
  <c r="BE531" i="5"/>
  <c r="T531" i="5"/>
  <c r="R531" i="5"/>
  <c r="R521" i="5" s="1"/>
  <c r="P531" i="5"/>
  <c r="J531" i="5"/>
  <c r="BK530" i="5"/>
  <c r="BI530" i="5"/>
  <c r="BH530" i="5"/>
  <c r="BG530" i="5"/>
  <c r="BF530" i="5"/>
  <c r="T530" i="5"/>
  <c r="R530" i="5"/>
  <c r="P530" i="5"/>
  <c r="J530" i="5"/>
  <c r="BE530" i="5" s="1"/>
  <c r="BK529" i="5"/>
  <c r="BI529" i="5"/>
  <c r="BH529" i="5"/>
  <c r="BG529" i="5"/>
  <c r="BF529" i="5"/>
  <c r="T529" i="5"/>
  <c r="R529" i="5"/>
  <c r="P529" i="5"/>
  <c r="J529" i="5"/>
  <c r="BE529" i="5" s="1"/>
  <c r="BK528" i="5"/>
  <c r="BI528" i="5"/>
  <c r="BH528" i="5"/>
  <c r="BG528" i="5"/>
  <c r="BF528" i="5"/>
  <c r="T528" i="5"/>
  <c r="R528" i="5"/>
  <c r="P528" i="5"/>
  <c r="J528" i="5"/>
  <c r="BE528" i="5" s="1"/>
  <c r="BK527" i="5"/>
  <c r="BI527" i="5"/>
  <c r="BH527" i="5"/>
  <c r="BG527" i="5"/>
  <c r="BF527" i="5"/>
  <c r="BE527" i="5"/>
  <c r="T527" i="5"/>
  <c r="R527" i="5"/>
  <c r="P527" i="5"/>
  <c r="J527" i="5"/>
  <c r="BK526" i="5"/>
  <c r="BI526" i="5"/>
  <c r="BH526" i="5"/>
  <c r="BG526" i="5"/>
  <c r="BF526" i="5"/>
  <c r="BE526" i="5"/>
  <c r="T526" i="5"/>
  <c r="R526" i="5"/>
  <c r="P526" i="5"/>
  <c r="J526" i="5"/>
  <c r="BK525" i="5"/>
  <c r="BI525" i="5"/>
  <c r="BH525" i="5"/>
  <c r="BG525" i="5"/>
  <c r="BF525" i="5"/>
  <c r="BE525" i="5"/>
  <c r="T525" i="5"/>
  <c r="R525" i="5"/>
  <c r="P525" i="5"/>
  <c r="J525" i="5"/>
  <c r="BK524" i="5"/>
  <c r="BI524" i="5"/>
  <c r="BH524" i="5"/>
  <c r="BG524" i="5"/>
  <c r="BF524" i="5"/>
  <c r="T524" i="5"/>
  <c r="R524" i="5"/>
  <c r="P524" i="5"/>
  <c r="J524" i="5"/>
  <c r="BE524" i="5" s="1"/>
  <c r="BK523" i="5"/>
  <c r="BI523" i="5"/>
  <c r="BH523" i="5"/>
  <c r="BG523" i="5"/>
  <c r="BF523" i="5"/>
  <c r="T523" i="5"/>
  <c r="R523" i="5"/>
  <c r="P523" i="5"/>
  <c r="J523" i="5"/>
  <c r="BE523" i="5" s="1"/>
  <c r="BK522" i="5"/>
  <c r="BK521" i="5" s="1"/>
  <c r="J521" i="5" s="1"/>
  <c r="J79" i="5" s="1"/>
  <c r="BI522" i="5"/>
  <c r="BH522" i="5"/>
  <c r="BG522" i="5"/>
  <c r="BF522" i="5"/>
  <c r="T522" i="5"/>
  <c r="R522" i="5"/>
  <c r="P522" i="5"/>
  <c r="J522" i="5"/>
  <c r="BE522" i="5" s="1"/>
  <c r="BK520" i="5"/>
  <c r="BI520" i="5"/>
  <c r="BH520" i="5"/>
  <c r="BG520" i="5"/>
  <c r="BF520" i="5"/>
  <c r="T520" i="5"/>
  <c r="R520" i="5"/>
  <c r="P520" i="5"/>
  <c r="P516" i="5" s="1"/>
  <c r="J520" i="5"/>
  <c r="BE520" i="5" s="1"/>
  <c r="BK519" i="5"/>
  <c r="BI519" i="5"/>
  <c r="BH519" i="5"/>
  <c r="BG519" i="5"/>
  <c r="BF519" i="5"/>
  <c r="T519" i="5"/>
  <c r="R519" i="5"/>
  <c r="P519" i="5"/>
  <c r="J519" i="5"/>
  <c r="BE519" i="5" s="1"/>
  <c r="BK518" i="5"/>
  <c r="BK516" i="5" s="1"/>
  <c r="J516" i="5" s="1"/>
  <c r="J78" i="5" s="1"/>
  <c r="BI518" i="5"/>
  <c r="BH518" i="5"/>
  <c r="BG518" i="5"/>
  <c r="BF518" i="5"/>
  <c r="T518" i="5"/>
  <c r="R518" i="5"/>
  <c r="P518" i="5"/>
  <c r="J518" i="5"/>
  <c r="BE518" i="5" s="1"/>
  <c r="BK517" i="5"/>
  <c r="BI517" i="5"/>
  <c r="BH517" i="5"/>
  <c r="BG517" i="5"/>
  <c r="BF517" i="5"/>
  <c r="BE517" i="5"/>
  <c r="T517" i="5"/>
  <c r="R517" i="5"/>
  <c r="P517" i="5"/>
  <c r="J517" i="5"/>
  <c r="T516" i="5"/>
  <c r="BK515" i="5"/>
  <c r="BI515" i="5"/>
  <c r="BH515" i="5"/>
  <c r="BG515" i="5"/>
  <c r="BF515" i="5"/>
  <c r="BE515" i="5"/>
  <c r="T515" i="5"/>
  <c r="R515" i="5"/>
  <c r="P515" i="5"/>
  <c r="J515" i="5"/>
  <c r="BK514" i="5"/>
  <c r="BI514" i="5"/>
  <c r="BH514" i="5"/>
  <c r="BG514" i="5"/>
  <c r="BF514" i="5"/>
  <c r="BE514" i="5"/>
  <c r="T514" i="5"/>
  <c r="R514" i="5"/>
  <c r="P514" i="5"/>
  <c r="J514" i="5"/>
  <c r="BK513" i="5"/>
  <c r="BI513" i="5"/>
  <c r="BH513" i="5"/>
  <c r="BG513" i="5"/>
  <c r="BF513" i="5"/>
  <c r="BE513" i="5"/>
  <c r="T513" i="5"/>
  <c r="R513" i="5"/>
  <c r="P513" i="5"/>
  <c r="J513" i="5"/>
  <c r="BK512" i="5"/>
  <c r="BI512" i="5"/>
  <c r="BH512" i="5"/>
  <c r="BG512" i="5"/>
  <c r="BF512" i="5"/>
  <c r="BE512" i="5"/>
  <c r="T512" i="5"/>
  <c r="R512" i="5"/>
  <c r="P512" i="5"/>
  <c r="J512" i="5"/>
  <c r="BK511" i="5"/>
  <c r="BI511" i="5"/>
  <c r="BH511" i="5"/>
  <c r="BG511" i="5"/>
  <c r="BF511" i="5"/>
  <c r="T511" i="5"/>
  <c r="R511" i="5"/>
  <c r="P511" i="5"/>
  <c r="J511" i="5"/>
  <c r="BE511" i="5" s="1"/>
  <c r="BK510" i="5"/>
  <c r="BI510" i="5"/>
  <c r="BH510" i="5"/>
  <c r="BG510" i="5"/>
  <c r="BF510" i="5"/>
  <c r="T510" i="5"/>
  <c r="R510" i="5"/>
  <c r="P510" i="5"/>
  <c r="J510" i="5"/>
  <c r="BE510" i="5" s="1"/>
  <c r="BK509" i="5"/>
  <c r="BI509" i="5"/>
  <c r="BH509" i="5"/>
  <c r="BG509" i="5"/>
  <c r="BF509" i="5"/>
  <c r="BE509" i="5"/>
  <c r="T509" i="5"/>
  <c r="R509" i="5"/>
  <c r="P509" i="5"/>
  <c r="J509" i="5"/>
  <c r="BK508" i="5"/>
  <c r="BK503" i="5" s="1"/>
  <c r="J503" i="5" s="1"/>
  <c r="J77" i="5" s="1"/>
  <c r="BI508" i="5"/>
  <c r="BH508" i="5"/>
  <c r="BG508" i="5"/>
  <c r="BF508" i="5"/>
  <c r="T508" i="5"/>
  <c r="R508" i="5"/>
  <c r="P508" i="5"/>
  <c r="J508" i="5"/>
  <c r="BE508" i="5" s="1"/>
  <c r="BK507" i="5"/>
  <c r="BI507" i="5"/>
  <c r="BH507" i="5"/>
  <c r="BG507" i="5"/>
  <c r="BF507" i="5"/>
  <c r="BE507" i="5"/>
  <c r="T507" i="5"/>
  <c r="R507" i="5"/>
  <c r="P507" i="5"/>
  <c r="J507" i="5"/>
  <c r="BK506" i="5"/>
  <c r="BI506" i="5"/>
  <c r="BH506" i="5"/>
  <c r="BG506" i="5"/>
  <c r="BF506" i="5"/>
  <c r="BE506" i="5"/>
  <c r="T506" i="5"/>
  <c r="T503" i="5" s="1"/>
  <c r="R506" i="5"/>
  <c r="P506" i="5"/>
  <c r="J506" i="5"/>
  <c r="BK505" i="5"/>
  <c r="BI505" i="5"/>
  <c r="BH505" i="5"/>
  <c r="BG505" i="5"/>
  <c r="BF505" i="5"/>
  <c r="T505" i="5"/>
  <c r="R505" i="5"/>
  <c r="P505" i="5"/>
  <c r="J505" i="5"/>
  <c r="BE505" i="5" s="1"/>
  <c r="BK504" i="5"/>
  <c r="BI504" i="5"/>
  <c r="BH504" i="5"/>
  <c r="BG504" i="5"/>
  <c r="BF504" i="5"/>
  <c r="T504" i="5"/>
  <c r="R504" i="5"/>
  <c r="P504" i="5"/>
  <c r="J504" i="5"/>
  <c r="BE504" i="5" s="1"/>
  <c r="BK502" i="5"/>
  <c r="BI502" i="5"/>
  <c r="BH502" i="5"/>
  <c r="BG502" i="5"/>
  <c r="BF502" i="5"/>
  <c r="BE502" i="5"/>
  <c r="T502" i="5"/>
  <c r="R502" i="5"/>
  <c r="P502" i="5"/>
  <c r="J502" i="5"/>
  <c r="BK501" i="5"/>
  <c r="BI501" i="5"/>
  <c r="BH501" i="5"/>
  <c r="BG501" i="5"/>
  <c r="BF501" i="5"/>
  <c r="T501" i="5"/>
  <c r="R501" i="5"/>
  <c r="P501" i="5"/>
  <c r="J501" i="5"/>
  <c r="BE501" i="5" s="1"/>
  <c r="BK500" i="5"/>
  <c r="BI500" i="5"/>
  <c r="BH500" i="5"/>
  <c r="BG500" i="5"/>
  <c r="BF500" i="5"/>
  <c r="T500" i="5"/>
  <c r="R500" i="5"/>
  <c r="P500" i="5"/>
  <c r="J500" i="5"/>
  <c r="BE500" i="5" s="1"/>
  <c r="BK499" i="5"/>
  <c r="BI499" i="5"/>
  <c r="BH499" i="5"/>
  <c r="BG499" i="5"/>
  <c r="BF499" i="5"/>
  <c r="T499" i="5"/>
  <c r="R499" i="5"/>
  <c r="P499" i="5"/>
  <c r="J499" i="5"/>
  <c r="BE499" i="5" s="1"/>
  <c r="BK498" i="5"/>
  <c r="BI498" i="5"/>
  <c r="BH498" i="5"/>
  <c r="BG498" i="5"/>
  <c r="BF498" i="5"/>
  <c r="T498" i="5"/>
  <c r="R498" i="5"/>
  <c r="P498" i="5"/>
  <c r="J498" i="5"/>
  <c r="BE498" i="5" s="1"/>
  <c r="BK497" i="5"/>
  <c r="BI497" i="5"/>
  <c r="BH497" i="5"/>
  <c r="BG497" i="5"/>
  <c r="BF497" i="5"/>
  <c r="BE497" i="5"/>
  <c r="T497" i="5"/>
  <c r="R497" i="5"/>
  <c r="P497" i="5"/>
  <c r="J497" i="5"/>
  <c r="BK496" i="5"/>
  <c r="BI496" i="5"/>
  <c r="BH496" i="5"/>
  <c r="BG496" i="5"/>
  <c r="BF496" i="5"/>
  <c r="BE496" i="5"/>
  <c r="T496" i="5"/>
  <c r="R496" i="5"/>
  <c r="P496" i="5"/>
  <c r="J496" i="5"/>
  <c r="BK495" i="5"/>
  <c r="BI495" i="5"/>
  <c r="BH495" i="5"/>
  <c r="BG495" i="5"/>
  <c r="BF495" i="5"/>
  <c r="T495" i="5"/>
  <c r="R495" i="5"/>
  <c r="P495" i="5"/>
  <c r="J495" i="5"/>
  <c r="BE495" i="5" s="1"/>
  <c r="BK494" i="5"/>
  <c r="BI494" i="5"/>
  <c r="BH494" i="5"/>
  <c r="BG494" i="5"/>
  <c r="BF494" i="5"/>
  <c r="T494" i="5"/>
  <c r="R494" i="5"/>
  <c r="P494" i="5"/>
  <c r="J494" i="5"/>
  <c r="BE494" i="5" s="1"/>
  <c r="BK493" i="5"/>
  <c r="BI493" i="5"/>
  <c r="BH493" i="5"/>
  <c r="BG493" i="5"/>
  <c r="BF493" i="5"/>
  <c r="T493" i="5"/>
  <c r="R493" i="5"/>
  <c r="P493" i="5"/>
  <c r="J493" i="5"/>
  <c r="BE493" i="5" s="1"/>
  <c r="BK492" i="5"/>
  <c r="BI492" i="5"/>
  <c r="BH492" i="5"/>
  <c r="BG492" i="5"/>
  <c r="BF492" i="5"/>
  <c r="T492" i="5"/>
  <c r="R492" i="5"/>
  <c r="P492" i="5"/>
  <c r="J492" i="5"/>
  <c r="BE492" i="5" s="1"/>
  <c r="BK491" i="5"/>
  <c r="BI491" i="5"/>
  <c r="BH491" i="5"/>
  <c r="BG491" i="5"/>
  <c r="BF491" i="5"/>
  <c r="BE491" i="5"/>
  <c r="T491" i="5"/>
  <c r="R491" i="5"/>
  <c r="P491" i="5"/>
  <c r="J491" i="5"/>
  <c r="BK490" i="5"/>
  <c r="BI490" i="5"/>
  <c r="BH490" i="5"/>
  <c r="BG490" i="5"/>
  <c r="BF490" i="5"/>
  <c r="BE490" i="5"/>
  <c r="T490" i="5"/>
  <c r="R490" i="5"/>
  <c r="P490" i="5"/>
  <c r="J490" i="5"/>
  <c r="BK489" i="5"/>
  <c r="BI489" i="5"/>
  <c r="BH489" i="5"/>
  <c r="BG489" i="5"/>
  <c r="BF489" i="5"/>
  <c r="T489" i="5"/>
  <c r="R489" i="5"/>
  <c r="P489" i="5"/>
  <c r="J489" i="5"/>
  <c r="BE489" i="5" s="1"/>
  <c r="BK488" i="5"/>
  <c r="BI488" i="5"/>
  <c r="BH488" i="5"/>
  <c r="BG488" i="5"/>
  <c r="BF488" i="5"/>
  <c r="T488" i="5"/>
  <c r="R488" i="5"/>
  <c r="P488" i="5"/>
  <c r="J488" i="5"/>
  <c r="BE488" i="5" s="1"/>
  <c r="BK487" i="5"/>
  <c r="BI487" i="5"/>
  <c r="BH487" i="5"/>
  <c r="BG487" i="5"/>
  <c r="BF487" i="5"/>
  <c r="T487" i="5"/>
  <c r="R487" i="5"/>
  <c r="P487" i="5"/>
  <c r="J487" i="5"/>
  <c r="BE487" i="5" s="1"/>
  <c r="BK486" i="5"/>
  <c r="BI486" i="5"/>
  <c r="BH486" i="5"/>
  <c r="BG486" i="5"/>
  <c r="BF486" i="5"/>
  <c r="T486" i="5"/>
  <c r="R486" i="5"/>
  <c r="P486" i="5"/>
  <c r="J486" i="5"/>
  <c r="BE486" i="5" s="1"/>
  <c r="BK485" i="5"/>
  <c r="BI485" i="5"/>
  <c r="BH485" i="5"/>
  <c r="BG485" i="5"/>
  <c r="BF485" i="5"/>
  <c r="BE485" i="5"/>
  <c r="T485" i="5"/>
  <c r="R485" i="5"/>
  <c r="P485" i="5"/>
  <c r="J485" i="5"/>
  <c r="BK484" i="5"/>
  <c r="BI484" i="5"/>
  <c r="BH484" i="5"/>
  <c r="BG484" i="5"/>
  <c r="BF484" i="5"/>
  <c r="BE484" i="5"/>
  <c r="T484" i="5"/>
  <c r="T480" i="5" s="1"/>
  <c r="R484" i="5"/>
  <c r="P484" i="5"/>
  <c r="J484" i="5"/>
  <c r="BK483" i="5"/>
  <c r="BI483" i="5"/>
  <c r="BH483" i="5"/>
  <c r="BG483" i="5"/>
  <c r="BF483" i="5"/>
  <c r="T483" i="5"/>
  <c r="R483" i="5"/>
  <c r="R480" i="5" s="1"/>
  <c r="P483" i="5"/>
  <c r="P480" i="5" s="1"/>
  <c r="J483" i="5"/>
  <c r="BE483" i="5" s="1"/>
  <c r="BK482" i="5"/>
  <c r="BI482" i="5"/>
  <c r="BH482" i="5"/>
  <c r="BG482" i="5"/>
  <c r="BF482" i="5"/>
  <c r="T482" i="5"/>
  <c r="R482" i="5"/>
  <c r="P482" i="5"/>
  <c r="J482" i="5"/>
  <c r="BE482" i="5" s="1"/>
  <c r="BK481" i="5"/>
  <c r="BK480" i="5" s="1"/>
  <c r="BI481" i="5"/>
  <c r="BH481" i="5"/>
  <c r="BG481" i="5"/>
  <c r="BF481" i="5"/>
  <c r="T481" i="5"/>
  <c r="R481" i="5"/>
  <c r="P481" i="5"/>
  <c r="J481" i="5"/>
  <c r="BE481" i="5" s="1"/>
  <c r="J480" i="5"/>
  <c r="J76" i="5" s="1"/>
  <c r="BK479" i="5"/>
  <c r="BI479" i="5"/>
  <c r="BH479" i="5"/>
  <c r="BG479" i="5"/>
  <c r="BF479" i="5"/>
  <c r="T479" i="5"/>
  <c r="R479" i="5"/>
  <c r="P479" i="5"/>
  <c r="J479" i="5"/>
  <c r="BE479" i="5" s="1"/>
  <c r="BK478" i="5"/>
  <c r="BI478" i="5"/>
  <c r="BH478" i="5"/>
  <c r="BG478" i="5"/>
  <c r="BF478" i="5"/>
  <c r="BE478" i="5"/>
  <c r="T478" i="5"/>
  <c r="R478" i="5"/>
  <c r="P478" i="5"/>
  <c r="J478" i="5"/>
  <c r="BK477" i="5"/>
  <c r="BI477" i="5"/>
  <c r="BH477" i="5"/>
  <c r="BG477" i="5"/>
  <c r="BF477" i="5"/>
  <c r="T477" i="5"/>
  <c r="R477" i="5"/>
  <c r="P477" i="5"/>
  <c r="J477" i="5"/>
  <c r="BE477" i="5" s="1"/>
  <c r="BK476" i="5"/>
  <c r="BI476" i="5"/>
  <c r="BH476" i="5"/>
  <c r="BG476" i="5"/>
  <c r="BF476" i="5"/>
  <c r="BE476" i="5"/>
  <c r="T476" i="5"/>
  <c r="R476" i="5"/>
  <c r="P476" i="5"/>
  <c r="J476" i="5"/>
  <c r="BK475" i="5"/>
  <c r="BI475" i="5"/>
  <c r="BH475" i="5"/>
  <c r="BG475" i="5"/>
  <c r="BF475" i="5"/>
  <c r="BE475" i="5"/>
  <c r="T475" i="5"/>
  <c r="R475" i="5"/>
  <c r="P475" i="5"/>
  <c r="J475" i="5"/>
  <c r="BK474" i="5"/>
  <c r="BI474" i="5"/>
  <c r="BH474" i="5"/>
  <c r="BG474" i="5"/>
  <c r="BF474" i="5"/>
  <c r="T474" i="5"/>
  <c r="R474" i="5"/>
  <c r="P474" i="5"/>
  <c r="J474" i="5"/>
  <c r="BE474" i="5" s="1"/>
  <c r="BK473" i="5"/>
  <c r="BI473" i="5"/>
  <c r="BH473" i="5"/>
  <c r="BG473" i="5"/>
  <c r="BF473" i="5"/>
  <c r="T473" i="5"/>
  <c r="R473" i="5"/>
  <c r="P473" i="5"/>
  <c r="J473" i="5"/>
  <c r="BE473" i="5" s="1"/>
  <c r="BK472" i="5"/>
  <c r="BI472" i="5"/>
  <c r="BH472" i="5"/>
  <c r="BG472" i="5"/>
  <c r="BF472" i="5"/>
  <c r="BE472" i="5"/>
  <c r="T472" i="5"/>
  <c r="R472" i="5"/>
  <c r="P472" i="5"/>
  <c r="J472" i="5"/>
  <c r="BK471" i="5"/>
  <c r="BI471" i="5"/>
  <c r="BH471" i="5"/>
  <c r="BG471" i="5"/>
  <c r="BF471" i="5"/>
  <c r="T471" i="5"/>
  <c r="R471" i="5"/>
  <c r="P471" i="5"/>
  <c r="J471" i="5"/>
  <c r="BE471" i="5" s="1"/>
  <c r="BK470" i="5"/>
  <c r="BK467" i="5" s="1"/>
  <c r="J467" i="5" s="1"/>
  <c r="J75" i="5" s="1"/>
  <c r="BI470" i="5"/>
  <c r="BH470" i="5"/>
  <c r="BG470" i="5"/>
  <c r="BF470" i="5"/>
  <c r="BE470" i="5"/>
  <c r="T470" i="5"/>
  <c r="R470" i="5"/>
  <c r="P470" i="5"/>
  <c r="J470" i="5"/>
  <c r="BK469" i="5"/>
  <c r="BI469" i="5"/>
  <c r="BH469" i="5"/>
  <c r="BG469" i="5"/>
  <c r="BF469" i="5"/>
  <c r="BE469" i="5"/>
  <c r="T469" i="5"/>
  <c r="R469" i="5"/>
  <c r="P469" i="5"/>
  <c r="J469" i="5"/>
  <c r="BK468" i="5"/>
  <c r="BI468" i="5"/>
  <c r="BH468" i="5"/>
  <c r="BG468" i="5"/>
  <c r="BF468" i="5"/>
  <c r="T468" i="5"/>
  <c r="R468" i="5"/>
  <c r="P468" i="5"/>
  <c r="J468" i="5"/>
  <c r="BE468" i="5" s="1"/>
  <c r="BK466" i="5"/>
  <c r="BI466" i="5"/>
  <c r="BH466" i="5"/>
  <c r="BG466" i="5"/>
  <c r="BF466" i="5"/>
  <c r="BE466" i="5"/>
  <c r="T466" i="5"/>
  <c r="R466" i="5"/>
  <c r="P466" i="5"/>
  <c r="J466" i="5"/>
  <c r="BK465" i="5"/>
  <c r="BI465" i="5"/>
  <c r="BH465" i="5"/>
  <c r="BG465" i="5"/>
  <c r="BF465" i="5"/>
  <c r="BE465" i="5"/>
  <c r="T465" i="5"/>
  <c r="R465" i="5"/>
  <c r="P465" i="5"/>
  <c r="J465" i="5"/>
  <c r="BK464" i="5"/>
  <c r="BI464" i="5"/>
  <c r="BH464" i="5"/>
  <c r="BG464" i="5"/>
  <c r="BF464" i="5"/>
  <c r="T464" i="5"/>
  <c r="R464" i="5"/>
  <c r="P464" i="5"/>
  <c r="J464" i="5"/>
  <c r="BE464" i="5" s="1"/>
  <c r="BK463" i="5"/>
  <c r="BI463" i="5"/>
  <c r="BH463" i="5"/>
  <c r="BG463" i="5"/>
  <c r="BF463" i="5"/>
  <c r="T463" i="5"/>
  <c r="R463" i="5"/>
  <c r="P463" i="5"/>
  <c r="J463" i="5"/>
  <c r="BE463" i="5" s="1"/>
  <c r="BK462" i="5"/>
  <c r="BI462" i="5"/>
  <c r="BH462" i="5"/>
  <c r="BG462" i="5"/>
  <c r="BF462" i="5"/>
  <c r="T462" i="5"/>
  <c r="R462" i="5"/>
  <c r="P462" i="5"/>
  <c r="J462" i="5"/>
  <c r="BE462" i="5" s="1"/>
  <c r="BK461" i="5"/>
  <c r="BI461" i="5"/>
  <c r="BH461" i="5"/>
  <c r="BG461" i="5"/>
  <c r="BF461" i="5"/>
  <c r="BE461" i="5"/>
  <c r="T461" i="5"/>
  <c r="R461" i="5"/>
  <c r="P461" i="5"/>
  <c r="J461" i="5"/>
  <c r="BK460" i="5"/>
  <c r="BI460" i="5"/>
  <c r="BH460" i="5"/>
  <c r="BG460" i="5"/>
  <c r="BF460" i="5"/>
  <c r="BE460" i="5"/>
  <c r="T460" i="5"/>
  <c r="R460" i="5"/>
  <c r="P460" i="5"/>
  <c r="J460" i="5"/>
  <c r="BK459" i="5"/>
  <c r="BI459" i="5"/>
  <c r="BH459" i="5"/>
  <c r="BG459" i="5"/>
  <c r="BF459" i="5"/>
  <c r="BE459" i="5"/>
  <c r="T459" i="5"/>
  <c r="R459" i="5"/>
  <c r="P459" i="5"/>
  <c r="J459" i="5"/>
  <c r="BK458" i="5"/>
  <c r="BI458" i="5"/>
  <c r="BH458" i="5"/>
  <c r="BG458" i="5"/>
  <c r="BF458" i="5"/>
  <c r="T458" i="5"/>
  <c r="R458" i="5"/>
  <c r="P458" i="5"/>
  <c r="J458" i="5"/>
  <c r="BE458" i="5" s="1"/>
  <c r="BK457" i="5"/>
  <c r="BI457" i="5"/>
  <c r="BH457" i="5"/>
  <c r="BG457" i="5"/>
  <c r="BF457" i="5"/>
  <c r="T457" i="5"/>
  <c r="R457" i="5"/>
  <c r="P457" i="5"/>
  <c r="J457" i="5"/>
  <c r="BE457" i="5" s="1"/>
  <c r="BK456" i="5"/>
  <c r="BI456" i="5"/>
  <c r="BH456" i="5"/>
  <c r="BG456" i="5"/>
  <c r="BF456" i="5"/>
  <c r="T456" i="5"/>
  <c r="R456" i="5"/>
  <c r="P456" i="5"/>
  <c r="J456" i="5"/>
  <c r="BE456" i="5" s="1"/>
  <c r="BK455" i="5"/>
  <c r="BI455" i="5"/>
  <c r="BH455" i="5"/>
  <c r="BG455" i="5"/>
  <c r="BF455" i="5"/>
  <c r="BE455" i="5"/>
  <c r="T455" i="5"/>
  <c r="R455" i="5"/>
  <c r="P455" i="5"/>
  <c r="J455" i="5"/>
  <c r="BK454" i="5"/>
  <c r="BI454" i="5"/>
  <c r="BH454" i="5"/>
  <c r="BG454" i="5"/>
  <c r="BF454" i="5"/>
  <c r="BE454" i="5"/>
  <c r="T454" i="5"/>
  <c r="R454" i="5"/>
  <c r="P454" i="5"/>
  <c r="J454" i="5"/>
  <c r="BK453" i="5"/>
  <c r="BI453" i="5"/>
  <c r="BH453" i="5"/>
  <c r="BG453" i="5"/>
  <c r="BF453" i="5"/>
  <c r="BE453" i="5"/>
  <c r="T453" i="5"/>
  <c r="R453" i="5"/>
  <c r="P453" i="5"/>
  <c r="J453" i="5"/>
  <c r="BK452" i="5"/>
  <c r="BI452" i="5"/>
  <c r="BH452" i="5"/>
  <c r="BG452" i="5"/>
  <c r="BF452" i="5"/>
  <c r="T452" i="5"/>
  <c r="R452" i="5"/>
  <c r="P452" i="5"/>
  <c r="J452" i="5"/>
  <c r="BE452" i="5" s="1"/>
  <c r="BK451" i="5"/>
  <c r="BI451" i="5"/>
  <c r="BH451" i="5"/>
  <c r="BG451" i="5"/>
  <c r="BF451" i="5"/>
  <c r="T451" i="5"/>
  <c r="R451" i="5"/>
  <c r="P451" i="5"/>
  <c r="J451" i="5"/>
  <c r="BE451" i="5" s="1"/>
  <c r="BK450" i="5"/>
  <c r="BI450" i="5"/>
  <c r="BH450" i="5"/>
  <c r="BG450" i="5"/>
  <c r="BF450" i="5"/>
  <c r="T450" i="5"/>
  <c r="R450" i="5"/>
  <c r="P450" i="5"/>
  <c r="J450" i="5"/>
  <c r="BE450" i="5" s="1"/>
  <c r="BK449" i="5"/>
  <c r="BI449" i="5"/>
  <c r="BH449" i="5"/>
  <c r="BG449" i="5"/>
  <c r="BF449" i="5"/>
  <c r="T449" i="5"/>
  <c r="R449" i="5"/>
  <c r="P449" i="5"/>
  <c r="J449" i="5"/>
  <c r="BE449" i="5" s="1"/>
  <c r="BK448" i="5"/>
  <c r="BI448" i="5"/>
  <c r="BH448" i="5"/>
  <c r="BG448" i="5"/>
  <c r="BF448" i="5"/>
  <c r="BE448" i="5"/>
  <c r="T448" i="5"/>
  <c r="R448" i="5"/>
  <c r="P448" i="5"/>
  <c r="J448" i="5"/>
  <c r="BK447" i="5"/>
  <c r="BI447" i="5"/>
  <c r="BH447" i="5"/>
  <c r="BG447" i="5"/>
  <c r="BF447" i="5"/>
  <c r="BE447" i="5"/>
  <c r="T447" i="5"/>
  <c r="T444" i="5" s="1"/>
  <c r="R447" i="5"/>
  <c r="R444" i="5" s="1"/>
  <c r="P447" i="5"/>
  <c r="J447" i="5"/>
  <c r="BK446" i="5"/>
  <c r="BI446" i="5"/>
  <c r="BH446" i="5"/>
  <c r="BG446" i="5"/>
  <c r="BF446" i="5"/>
  <c r="T446" i="5"/>
  <c r="R446" i="5"/>
  <c r="P446" i="5"/>
  <c r="J446" i="5"/>
  <c r="BE446" i="5" s="1"/>
  <c r="BK445" i="5"/>
  <c r="BK444" i="5" s="1"/>
  <c r="J444" i="5" s="1"/>
  <c r="J74" i="5" s="1"/>
  <c r="BI445" i="5"/>
  <c r="BH445" i="5"/>
  <c r="BG445" i="5"/>
  <c r="BF445" i="5"/>
  <c r="T445" i="5"/>
  <c r="R445" i="5"/>
  <c r="P445" i="5"/>
  <c r="J445" i="5"/>
  <c r="BE445" i="5" s="1"/>
  <c r="BK443" i="5"/>
  <c r="BI443" i="5"/>
  <c r="BH443" i="5"/>
  <c r="BG443" i="5"/>
  <c r="BF443" i="5"/>
  <c r="T443" i="5"/>
  <c r="T441" i="5" s="1"/>
  <c r="R443" i="5"/>
  <c r="P443" i="5"/>
  <c r="J443" i="5"/>
  <c r="BE443" i="5" s="1"/>
  <c r="BK442" i="5"/>
  <c r="BI442" i="5"/>
  <c r="BH442" i="5"/>
  <c r="BG442" i="5"/>
  <c r="BF442" i="5"/>
  <c r="T442" i="5"/>
  <c r="R442" i="5"/>
  <c r="P442" i="5"/>
  <c r="P441" i="5" s="1"/>
  <c r="J442" i="5"/>
  <c r="BE442" i="5" s="1"/>
  <c r="BK441" i="5"/>
  <c r="J441" i="5" s="1"/>
  <c r="J73" i="5" s="1"/>
  <c r="BK440" i="5"/>
  <c r="BI440" i="5"/>
  <c r="BH440" i="5"/>
  <c r="BG440" i="5"/>
  <c r="BF440" i="5"/>
  <c r="BE440" i="5"/>
  <c r="T440" i="5"/>
  <c r="T438" i="5" s="1"/>
  <c r="R440" i="5"/>
  <c r="P440" i="5"/>
  <c r="J440" i="5"/>
  <c r="BK439" i="5"/>
  <c r="BI439" i="5"/>
  <c r="BH439" i="5"/>
  <c r="BG439" i="5"/>
  <c r="BF439" i="5"/>
  <c r="T439" i="5"/>
  <c r="R439" i="5"/>
  <c r="R438" i="5" s="1"/>
  <c r="P439" i="5"/>
  <c r="J439" i="5"/>
  <c r="BE439" i="5" s="1"/>
  <c r="BK438" i="5"/>
  <c r="J438" i="5" s="1"/>
  <c r="J72" i="5" s="1"/>
  <c r="BK437" i="5"/>
  <c r="BI437" i="5"/>
  <c r="BH437" i="5"/>
  <c r="BG437" i="5"/>
  <c r="BF437" i="5"/>
  <c r="BE437" i="5"/>
  <c r="T437" i="5"/>
  <c r="R437" i="5"/>
  <c r="P437" i="5"/>
  <c r="J437" i="5"/>
  <c r="BK436" i="5"/>
  <c r="BI436" i="5"/>
  <c r="BH436" i="5"/>
  <c r="BG436" i="5"/>
  <c r="BF436" i="5"/>
  <c r="T436" i="5"/>
  <c r="R436" i="5"/>
  <c r="P436" i="5"/>
  <c r="P435" i="5" s="1"/>
  <c r="J436" i="5"/>
  <c r="BE436" i="5" s="1"/>
  <c r="BK435" i="5"/>
  <c r="J435" i="5"/>
  <c r="BK434" i="5"/>
  <c r="BI434" i="5"/>
  <c r="BH434" i="5"/>
  <c r="BG434" i="5"/>
  <c r="BF434" i="5"/>
  <c r="BE434" i="5"/>
  <c r="T434" i="5"/>
  <c r="R434" i="5"/>
  <c r="P434" i="5"/>
  <c r="J434" i="5"/>
  <c r="BK433" i="5"/>
  <c r="BK432" i="5" s="1"/>
  <c r="J432" i="5" s="1"/>
  <c r="J70" i="5" s="1"/>
  <c r="BI433" i="5"/>
  <c r="BH433" i="5"/>
  <c r="BG433" i="5"/>
  <c r="BF433" i="5"/>
  <c r="BE433" i="5"/>
  <c r="T433" i="5"/>
  <c r="T432" i="5" s="1"/>
  <c r="R433" i="5"/>
  <c r="R432" i="5" s="1"/>
  <c r="P433" i="5"/>
  <c r="P432" i="5" s="1"/>
  <c r="J433" i="5"/>
  <c r="BK431" i="5"/>
  <c r="BI431" i="5"/>
  <c r="BH431" i="5"/>
  <c r="BG431" i="5"/>
  <c r="BF431" i="5"/>
  <c r="BE431" i="5"/>
  <c r="T431" i="5"/>
  <c r="R431" i="5"/>
  <c r="P431" i="5"/>
  <c r="J431" i="5"/>
  <c r="BK430" i="5"/>
  <c r="BI430" i="5"/>
  <c r="BH430" i="5"/>
  <c r="BG430" i="5"/>
  <c r="BF430" i="5"/>
  <c r="BE430" i="5"/>
  <c r="T430" i="5"/>
  <c r="R430" i="5"/>
  <c r="P430" i="5"/>
  <c r="J430" i="5"/>
  <c r="BK429" i="5"/>
  <c r="BI429" i="5"/>
  <c r="BH429" i="5"/>
  <c r="BG429" i="5"/>
  <c r="BF429" i="5"/>
  <c r="T429" i="5"/>
  <c r="R429" i="5"/>
  <c r="P429" i="5"/>
  <c r="J429" i="5"/>
  <c r="BE429" i="5" s="1"/>
  <c r="BK428" i="5"/>
  <c r="BI428" i="5"/>
  <c r="BH428" i="5"/>
  <c r="BG428" i="5"/>
  <c r="BF428" i="5"/>
  <c r="T428" i="5"/>
  <c r="R428" i="5"/>
  <c r="P428" i="5"/>
  <c r="J428" i="5"/>
  <c r="BE428" i="5" s="1"/>
  <c r="BK427" i="5"/>
  <c r="BI427" i="5"/>
  <c r="BH427" i="5"/>
  <c r="BG427" i="5"/>
  <c r="BF427" i="5"/>
  <c r="BE427" i="5"/>
  <c r="T427" i="5"/>
  <c r="R427" i="5"/>
  <c r="P427" i="5"/>
  <c r="J427" i="5"/>
  <c r="BK426" i="5"/>
  <c r="BI426" i="5"/>
  <c r="BH426" i="5"/>
  <c r="BG426" i="5"/>
  <c r="BF426" i="5"/>
  <c r="T426" i="5"/>
  <c r="R426" i="5"/>
  <c r="P426" i="5"/>
  <c r="J426" i="5"/>
  <c r="BE426" i="5" s="1"/>
  <c r="BK425" i="5"/>
  <c r="BI425" i="5"/>
  <c r="BH425" i="5"/>
  <c r="BG425" i="5"/>
  <c r="BF425" i="5"/>
  <c r="BE425" i="5"/>
  <c r="T425" i="5"/>
  <c r="R425" i="5"/>
  <c r="P425" i="5"/>
  <c r="J425" i="5"/>
  <c r="BK424" i="5"/>
  <c r="BI424" i="5"/>
  <c r="BH424" i="5"/>
  <c r="BG424" i="5"/>
  <c r="BF424" i="5"/>
  <c r="BE424" i="5"/>
  <c r="T424" i="5"/>
  <c r="R424" i="5"/>
  <c r="P424" i="5"/>
  <c r="J424" i="5"/>
  <c r="BK423" i="5"/>
  <c r="BI423" i="5"/>
  <c r="BH423" i="5"/>
  <c r="BG423" i="5"/>
  <c r="BF423" i="5"/>
  <c r="T423" i="5"/>
  <c r="R423" i="5"/>
  <c r="P423" i="5"/>
  <c r="J423" i="5"/>
  <c r="BE423" i="5" s="1"/>
  <c r="BK422" i="5"/>
  <c r="BI422" i="5"/>
  <c r="BH422" i="5"/>
  <c r="BG422" i="5"/>
  <c r="BF422" i="5"/>
  <c r="T422" i="5"/>
  <c r="R422" i="5"/>
  <c r="P422" i="5"/>
  <c r="J422" i="5"/>
  <c r="BE422" i="5" s="1"/>
  <c r="BK421" i="5"/>
  <c r="BI421" i="5"/>
  <c r="BH421" i="5"/>
  <c r="BG421" i="5"/>
  <c r="BF421" i="5"/>
  <c r="BE421" i="5"/>
  <c r="T421" i="5"/>
  <c r="R421" i="5"/>
  <c r="P421" i="5"/>
  <c r="J421" i="5"/>
  <c r="BK420" i="5"/>
  <c r="BI420" i="5"/>
  <c r="BH420" i="5"/>
  <c r="BG420" i="5"/>
  <c r="BF420" i="5"/>
  <c r="T420" i="5"/>
  <c r="R420" i="5"/>
  <c r="P420" i="5"/>
  <c r="J420" i="5"/>
  <c r="BE420" i="5" s="1"/>
  <c r="BK419" i="5"/>
  <c r="BI419" i="5"/>
  <c r="BH419" i="5"/>
  <c r="BG419" i="5"/>
  <c r="BF419" i="5"/>
  <c r="BE419" i="5"/>
  <c r="T419" i="5"/>
  <c r="R419" i="5"/>
  <c r="P419" i="5"/>
  <c r="J419" i="5"/>
  <c r="BK418" i="5"/>
  <c r="BI418" i="5"/>
  <c r="BH418" i="5"/>
  <c r="BG418" i="5"/>
  <c r="BF418" i="5"/>
  <c r="BE418" i="5"/>
  <c r="T418" i="5"/>
  <c r="R418" i="5"/>
  <c r="P418" i="5"/>
  <c r="J418" i="5"/>
  <c r="BK417" i="5"/>
  <c r="BI417" i="5"/>
  <c r="BH417" i="5"/>
  <c r="BG417" i="5"/>
  <c r="BF417" i="5"/>
  <c r="T417" i="5"/>
  <c r="R417" i="5"/>
  <c r="P417" i="5"/>
  <c r="J417" i="5"/>
  <c r="BE417" i="5" s="1"/>
  <c r="BK416" i="5"/>
  <c r="BI416" i="5"/>
  <c r="BH416" i="5"/>
  <c r="BG416" i="5"/>
  <c r="BF416" i="5"/>
  <c r="T416" i="5"/>
  <c r="R416" i="5"/>
  <c r="P416" i="5"/>
  <c r="J416" i="5"/>
  <c r="BE416" i="5" s="1"/>
  <c r="BK415" i="5"/>
  <c r="BI415" i="5"/>
  <c r="BH415" i="5"/>
  <c r="BG415" i="5"/>
  <c r="BF415" i="5"/>
  <c r="BE415" i="5"/>
  <c r="T415" i="5"/>
  <c r="R415" i="5"/>
  <c r="P415" i="5"/>
  <c r="J415" i="5"/>
  <c r="BK414" i="5"/>
  <c r="BI414" i="5"/>
  <c r="BH414" i="5"/>
  <c r="BG414" i="5"/>
  <c r="BF414" i="5"/>
  <c r="T414" i="5"/>
  <c r="R414" i="5"/>
  <c r="P414" i="5"/>
  <c r="J414" i="5"/>
  <c r="BE414" i="5" s="1"/>
  <c r="BK413" i="5"/>
  <c r="BI413" i="5"/>
  <c r="BH413" i="5"/>
  <c r="BG413" i="5"/>
  <c r="BF413" i="5"/>
  <c r="BE413" i="5"/>
  <c r="T413" i="5"/>
  <c r="R413" i="5"/>
  <c r="P413" i="5"/>
  <c r="J413" i="5"/>
  <c r="BK412" i="5"/>
  <c r="BI412" i="5"/>
  <c r="BH412" i="5"/>
  <c r="BG412" i="5"/>
  <c r="BF412" i="5"/>
  <c r="BE412" i="5"/>
  <c r="T412" i="5"/>
  <c r="R412" i="5"/>
  <c r="P412" i="5"/>
  <c r="J412" i="5"/>
  <c r="BK411" i="5"/>
  <c r="BI411" i="5"/>
  <c r="BH411" i="5"/>
  <c r="BG411" i="5"/>
  <c r="BF411" i="5"/>
  <c r="T411" i="5"/>
  <c r="R411" i="5"/>
  <c r="P411" i="5"/>
  <c r="J411" i="5"/>
  <c r="BE411" i="5" s="1"/>
  <c r="BK410" i="5"/>
  <c r="BI410" i="5"/>
  <c r="BH410" i="5"/>
  <c r="BG410" i="5"/>
  <c r="BF410" i="5"/>
  <c r="T410" i="5"/>
  <c r="R410" i="5"/>
  <c r="P410" i="5"/>
  <c r="J410" i="5"/>
  <c r="BE410" i="5" s="1"/>
  <c r="BK409" i="5"/>
  <c r="BI409" i="5"/>
  <c r="BH409" i="5"/>
  <c r="BG409" i="5"/>
  <c r="BF409" i="5"/>
  <c r="BE409" i="5"/>
  <c r="T409" i="5"/>
  <c r="R409" i="5"/>
  <c r="P409" i="5"/>
  <c r="J409" i="5"/>
  <c r="BK408" i="5"/>
  <c r="BI408" i="5"/>
  <c r="BH408" i="5"/>
  <c r="BG408" i="5"/>
  <c r="BF408" i="5"/>
  <c r="T408" i="5"/>
  <c r="R408" i="5"/>
  <c r="P408" i="5"/>
  <c r="J408" i="5"/>
  <c r="BE408" i="5" s="1"/>
  <c r="BK407" i="5"/>
  <c r="BI407" i="5"/>
  <c r="BH407" i="5"/>
  <c r="BG407" i="5"/>
  <c r="BF407" i="5"/>
  <c r="BE407" i="5"/>
  <c r="T407" i="5"/>
  <c r="R407" i="5"/>
  <c r="P407" i="5"/>
  <c r="J407" i="5"/>
  <c r="BK406" i="5"/>
  <c r="BI406" i="5"/>
  <c r="BH406" i="5"/>
  <c r="BG406" i="5"/>
  <c r="BF406" i="5"/>
  <c r="BE406" i="5"/>
  <c r="T406" i="5"/>
  <c r="R406" i="5"/>
  <c r="P406" i="5"/>
  <c r="J406" i="5"/>
  <c r="BK405" i="5"/>
  <c r="BI405" i="5"/>
  <c r="BH405" i="5"/>
  <c r="BG405" i="5"/>
  <c r="BF405" i="5"/>
  <c r="T405" i="5"/>
  <c r="R405" i="5"/>
  <c r="P405" i="5"/>
  <c r="J405" i="5"/>
  <c r="BE405" i="5" s="1"/>
  <c r="BK404" i="5"/>
  <c r="BI404" i="5"/>
  <c r="BH404" i="5"/>
  <c r="BG404" i="5"/>
  <c r="BF404" i="5"/>
  <c r="T404" i="5"/>
  <c r="R404" i="5"/>
  <c r="P404" i="5"/>
  <c r="J404" i="5"/>
  <c r="BE404" i="5" s="1"/>
  <c r="BK403" i="5"/>
  <c r="BI403" i="5"/>
  <c r="BH403" i="5"/>
  <c r="BG403" i="5"/>
  <c r="BF403" i="5"/>
  <c r="BE403" i="5"/>
  <c r="T403" i="5"/>
  <c r="R403" i="5"/>
  <c r="P403" i="5"/>
  <c r="J403" i="5"/>
  <c r="BK402" i="5"/>
  <c r="BI402" i="5"/>
  <c r="BH402" i="5"/>
  <c r="BG402" i="5"/>
  <c r="BF402" i="5"/>
  <c r="T402" i="5"/>
  <c r="R402" i="5"/>
  <c r="P402" i="5"/>
  <c r="J402" i="5"/>
  <c r="BE402" i="5" s="1"/>
  <c r="BK401" i="5"/>
  <c r="BI401" i="5"/>
  <c r="BH401" i="5"/>
  <c r="BG401" i="5"/>
  <c r="BF401" i="5"/>
  <c r="BE401" i="5"/>
  <c r="T401" i="5"/>
  <c r="R401" i="5"/>
  <c r="P401" i="5"/>
  <c r="J401" i="5"/>
  <c r="BK400" i="5"/>
  <c r="BI400" i="5"/>
  <c r="BH400" i="5"/>
  <c r="BG400" i="5"/>
  <c r="BF400" i="5"/>
  <c r="BE400" i="5"/>
  <c r="T400" i="5"/>
  <c r="R400" i="5"/>
  <c r="P400" i="5"/>
  <c r="J400" i="5"/>
  <c r="BK399" i="5"/>
  <c r="BI399" i="5"/>
  <c r="BH399" i="5"/>
  <c r="BG399" i="5"/>
  <c r="BF399" i="5"/>
  <c r="T399" i="5"/>
  <c r="R399" i="5"/>
  <c r="P399" i="5"/>
  <c r="J399" i="5"/>
  <c r="BE399" i="5" s="1"/>
  <c r="BK398" i="5"/>
  <c r="BI398" i="5"/>
  <c r="BH398" i="5"/>
  <c r="BG398" i="5"/>
  <c r="BF398" i="5"/>
  <c r="T398" i="5"/>
  <c r="R398" i="5"/>
  <c r="P398" i="5"/>
  <c r="J398" i="5"/>
  <c r="BE398" i="5" s="1"/>
  <c r="BK397" i="5"/>
  <c r="BI397" i="5"/>
  <c r="BH397" i="5"/>
  <c r="BG397" i="5"/>
  <c r="BF397" i="5"/>
  <c r="BE397" i="5"/>
  <c r="T397" i="5"/>
  <c r="R397" i="5"/>
  <c r="P397" i="5"/>
  <c r="J397" i="5"/>
  <c r="BK396" i="5"/>
  <c r="BI396" i="5"/>
  <c r="BH396" i="5"/>
  <c r="BG396" i="5"/>
  <c r="BF396" i="5"/>
  <c r="T396" i="5"/>
  <c r="R396" i="5"/>
  <c r="P396" i="5"/>
  <c r="J396" i="5"/>
  <c r="BE396" i="5" s="1"/>
  <c r="BK395" i="5"/>
  <c r="BI395" i="5"/>
  <c r="BH395" i="5"/>
  <c r="BG395" i="5"/>
  <c r="BF395" i="5"/>
  <c r="BE395" i="5"/>
  <c r="T395" i="5"/>
  <c r="R395" i="5"/>
  <c r="P395" i="5"/>
  <c r="J395" i="5"/>
  <c r="BK394" i="5"/>
  <c r="BI394" i="5"/>
  <c r="BH394" i="5"/>
  <c r="BG394" i="5"/>
  <c r="BF394" i="5"/>
  <c r="BE394" i="5"/>
  <c r="T394" i="5"/>
  <c r="R394" i="5"/>
  <c r="P394" i="5"/>
  <c r="J394" i="5"/>
  <c r="BK393" i="5"/>
  <c r="BI393" i="5"/>
  <c r="BH393" i="5"/>
  <c r="BG393" i="5"/>
  <c r="BF393" i="5"/>
  <c r="T393" i="5"/>
  <c r="R393" i="5"/>
  <c r="P393" i="5"/>
  <c r="J393" i="5"/>
  <c r="BE393" i="5" s="1"/>
  <c r="BK392" i="5"/>
  <c r="BI392" i="5"/>
  <c r="BH392" i="5"/>
  <c r="BG392" i="5"/>
  <c r="BF392" i="5"/>
  <c r="T392" i="5"/>
  <c r="R392" i="5"/>
  <c r="P392" i="5"/>
  <c r="J392" i="5"/>
  <c r="BE392" i="5" s="1"/>
  <c r="BK391" i="5"/>
  <c r="BI391" i="5"/>
  <c r="BH391" i="5"/>
  <c r="BG391" i="5"/>
  <c r="BF391" i="5"/>
  <c r="BE391" i="5"/>
  <c r="T391" i="5"/>
  <c r="R391" i="5"/>
  <c r="P391" i="5"/>
  <c r="J391" i="5"/>
  <c r="BK390" i="5"/>
  <c r="BI390" i="5"/>
  <c r="BH390" i="5"/>
  <c r="BG390" i="5"/>
  <c r="BF390" i="5"/>
  <c r="T390" i="5"/>
  <c r="R390" i="5"/>
  <c r="P390" i="5"/>
  <c r="J390" i="5"/>
  <c r="BE390" i="5" s="1"/>
  <c r="BK389" i="5"/>
  <c r="BI389" i="5"/>
  <c r="BH389" i="5"/>
  <c r="BG389" i="5"/>
  <c r="BF389" i="5"/>
  <c r="BE389" i="5"/>
  <c r="T389" i="5"/>
  <c r="R389" i="5"/>
  <c r="P389" i="5"/>
  <c r="J389" i="5"/>
  <c r="BK388" i="5"/>
  <c r="BI388" i="5"/>
  <c r="BH388" i="5"/>
  <c r="BG388" i="5"/>
  <c r="BF388" i="5"/>
  <c r="BE388" i="5"/>
  <c r="T388" i="5"/>
  <c r="R388" i="5"/>
  <c r="P388" i="5"/>
  <c r="J388" i="5"/>
  <c r="BK387" i="5"/>
  <c r="BI387" i="5"/>
  <c r="BH387" i="5"/>
  <c r="BG387" i="5"/>
  <c r="BF387" i="5"/>
  <c r="T387" i="5"/>
  <c r="R387" i="5"/>
  <c r="P387" i="5"/>
  <c r="J387" i="5"/>
  <c r="BE387" i="5" s="1"/>
  <c r="BK386" i="5"/>
  <c r="BI386" i="5"/>
  <c r="BH386" i="5"/>
  <c r="BG386" i="5"/>
  <c r="BF386" i="5"/>
  <c r="T386" i="5"/>
  <c r="R386" i="5"/>
  <c r="P386" i="5"/>
  <c r="J386" i="5"/>
  <c r="BE386" i="5" s="1"/>
  <c r="BK385" i="5"/>
  <c r="BI385" i="5"/>
  <c r="BH385" i="5"/>
  <c r="BG385" i="5"/>
  <c r="BF385" i="5"/>
  <c r="BE385" i="5"/>
  <c r="T385" i="5"/>
  <c r="R385" i="5"/>
  <c r="P385" i="5"/>
  <c r="J385" i="5"/>
  <c r="BK384" i="5"/>
  <c r="BI384" i="5"/>
  <c r="BH384" i="5"/>
  <c r="BG384" i="5"/>
  <c r="BF384" i="5"/>
  <c r="T384" i="5"/>
  <c r="R384" i="5"/>
  <c r="P384" i="5"/>
  <c r="J384" i="5"/>
  <c r="BE384" i="5" s="1"/>
  <c r="BK383" i="5"/>
  <c r="BI383" i="5"/>
  <c r="BH383" i="5"/>
  <c r="BG383" i="5"/>
  <c r="BF383" i="5"/>
  <c r="BE383" i="5"/>
  <c r="T383" i="5"/>
  <c r="R383" i="5"/>
  <c r="P383" i="5"/>
  <c r="J383" i="5"/>
  <c r="BK382" i="5"/>
  <c r="BI382" i="5"/>
  <c r="BH382" i="5"/>
  <c r="BG382" i="5"/>
  <c r="BF382" i="5"/>
  <c r="BE382" i="5"/>
  <c r="T382" i="5"/>
  <c r="R382" i="5"/>
  <c r="P382" i="5"/>
  <c r="J382" i="5"/>
  <c r="BK381" i="5"/>
  <c r="BI381" i="5"/>
  <c r="BH381" i="5"/>
  <c r="BG381" i="5"/>
  <c r="BF381" i="5"/>
  <c r="T381" i="5"/>
  <c r="R381" i="5"/>
  <c r="P381" i="5"/>
  <c r="J381" i="5"/>
  <c r="BE381" i="5" s="1"/>
  <c r="BK380" i="5"/>
  <c r="BI380" i="5"/>
  <c r="BH380" i="5"/>
  <c r="BG380" i="5"/>
  <c r="BF380" i="5"/>
  <c r="T380" i="5"/>
  <c r="R380" i="5"/>
  <c r="P380" i="5"/>
  <c r="J380" i="5"/>
  <c r="BE380" i="5" s="1"/>
  <c r="BK379" i="5"/>
  <c r="BI379" i="5"/>
  <c r="BH379" i="5"/>
  <c r="BG379" i="5"/>
  <c r="BF379" i="5"/>
  <c r="BE379" i="5"/>
  <c r="T379" i="5"/>
  <c r="R379" i="5"/>
  <c r="P379" i="5"/>
  <c r="J379" i="5"/>
  <c r="BK378" i="5"/>
  <c r="BI378" i="5"/>
  <c r="BH378" i="5"/>
  <c r="BG378" i="5"/>
  <c r="BF378" i="5"/>
  <c r="T378" i="5"/>
  <c r="R378" i="5"/>
  <c r="P378" i="5"/>
  <c r="J378" i="5"/>
  <c r="BE378" i="5" s="1"/>
  <c r="BK377" i="5"/>
  <c r="BI377" i="5"/>
  <c r="BH377" i="5"/>
  <c r="BG377" i="5"/>
  <c r="BF377" i="5"/>
  <c r="BE377" i="5"/>
  <c r="T377" i="5"/>
  <c r="R377" i="5"/>
  <c r="P377" i="5"/>
  <c r="J377" i="5"/>
  <c r="BK376" i="5"/>
  <c r="BI376" i="5"/>
  <c r="BH376" i="5"/>
  <c r="BG376" i="5"/>
  <c r="BF376" i="5"/>
  <c r="BE376" i="5"/>
  <c r="T376" i="5"/>
  <c r="R376" i="5"/>
  <c r="P376" i="5"/>
  <c r="J376" i="5"/>
  <c r="BK375" i="5"/>
  <c r="BI375" i="5"/>
  <c r="BH375" i="5"/>
  <c r="BG375" i="5"/>
  <c r="BF375" i="5"/>
  <c r="T375" i="5"/>
  <c r="R375" i="5"/>
  <c r="P375" i="5"/>
  <c r="J375" i="5"/>
  <c r="BE375" i="5" s="1"/>
  <c r="BK374" i="5"/>
  <c r="BI374" i="5"/>
  <c r="BH374" i="5"/>
  <c r="BG374" i="5"/>
  <c r="BF374" i="5"/>
  <c r="T374" i="5"/>
  <c r="R374" i="5"/>
  <c r="P374" i="5"/>
  <c r="J374" i="5"/>
  <c r="BE374" i="5" s="1"/>
  <c r="BK373" i="5"/>
  <c r="BI373" i="5"/>
  <c r="BH373" i="5"/>
  <c r="BG373" i="5"/>
  <c r="BF373" i="5"/>
  <c r="BE373" i="5"/>
  <c r="T373" i="5"/>
  <c r="R373" i="5"/>
  <c r="P373" i="5"/>
  <c r="J373" i="5"/>
  <c r="BK372" i="5"/>
  <c r="BI372" i="5"/>
  <c r="BH372" i="5"/>
  <c r="BG372" i="5"/>
  <c r="BF372" i="5"/>
  <c r="T372" i="5"/>
  <c r="R372" i="5"/>
  <c r="P372" i="5"/>
  <c r="J372" i="5"/>
  <c r="BE372" i="5" s="1"/>
  <c r="BK371" i="5"/>
  <c r="BI371" i="5"/>
  <c r="BH371" i="5"/>
  <c r="BG371" i="5"/>
  <c r="BF371" i="5"/>
  <c r="BE371" i="5"/>
  <c r="T371" i="5"/>
  <c r="R371" i="5"/>
  <c r="P371" i="5"/>
  <c r="J371" i="5"/>
  <c r="BK370" i="5"/>
  <c r="BI370" i="5"/>
  <c r="BH370" i="5"/>
  <c r="BG370" i="5"/>
  <c r="BF370" i="5"/>
  <c r="BE370" i="5"/>
  <c r="T370" i="5"/>
  <c r="R370" i="5"/>
  <c r="P370" i="5"/>
  <c r="J370" i="5"/>
  <c r="BK369" i="5"/>
  <c r="BI369" i="5"/>
  <c r="BH369" i="5"/>
  <c r="BG369" i="5"/>
  <c r="BF369" i="5"/>
  <c r="T369" i="5"/>
  <c r="R369" i="5"/>
  <c r="P369" i="5"/>
  <c r="J369" i="5"/>
  <c r="BE369" i="5" s="1"/>
  <c r="BK368" i="5"/>
  <c r="BI368" i="5"/>
  <c r="BH368" i="5"/>
  <c r="BG368" i="5"/>
  <c r="BF368" i="5"/>
  <c r="T368" i="5"/>
  <c r="R368" i="5"/>
  <c r="P368" i="5"/>
  <c r="J368" i="5"/>
  <c r="BE368" i="5" s="1"/>
  <c r="BK367" i="5"/>
  <c r="BI367" i="5"/>
  <c r="BH367" i="5"/>
  <c r="BG367" i="5"/>
  <c r="BF367" i="5"/>
  <c r="BE367" i="5"/>
  <c r="T367" i="5"/>
  <c r="R367" i="5"/>
  <c r="P367" i="5"/>
  <c r="J367" i="5"/>
  <c r="BK366" i="5"/>
  <c r="BI366" i="5"/>
  <c r="BH366" i="5"/>
  <c r="BG366" i="5"/>
  <c r="BF366" i="5"/>
  <c r="T366" i="5"/>
  <c r="R366" i="5"/>
  <c r="P366" i="5"/>
  <c r="J366" i="5"/>
  <c r="BE366" i="5" s="1"/>
  <c r="BK365" i="5"/>
  <c r="BI365" i="5"/>
  <c r="BH365" i="5"/>
  <c r="BG365" i="5"/>
  <c r="BF365" i="5"/>
  <c r="BE365" i="5"/>
  <c r="T365" i="5"/>
  <c r="R365" i="5"/>
  <c r="P365" i="5"/>
  <c r="J365" i="5"/>
  <c r="BK364" i="5"/>
  <c r="BI364" i="5"/>
  <c r="BH364" i="5"/>
  <c r="BG364" i="5"/>
  <c r="BF364" i="5"/>
  <c r="BE364" i="5"/>
  <c r="T364" i="5"/>
  <c r="R364" i="5"/>
  <c r="P364" i="5"/>
  <c r="J364" i="5"/>
  <c r="BK363" i="5"/>
  <c r="BI363" i="5"/>
  <c r="BH363" i="5"/>
  <c r="BG363" i="5"/>
  <c r="BF363" i="5"/>
  <c r="T363" i="5"/>
  <c r="R363" i="5"/>
  <c r="P363" i="5"/>
  <c r="J363" i="5"/>
  <c r="BE363" i="5" s="1"/>
  <c r="BK361" i="5"/>
  <c r="BI361" i="5"/>
  <c r="BH361" i="5"/>
  <c r="BG361" i="5"/>
  <c r="BF361" i="5"/>
  <c r="BE361" i="5"/>
  <c r="T361" i="5"/>
  <c r="R361" i="5"/>
  <c r="P361" i="5"/>
  <c r="J361" i="5"/>
  <c r="BK360" i="5"/>
  <c r="BI360" i="5"/>
  <c r="BH360" i="5"/>
  <c r="BG360" i="5"/>
  <c r="BF360" i="5"/>
  <c r="BE360" i="5"/>
  <c r="T360" i="5"/>
  <c r="R360" i="5"/>
  <c r="P360" i="5"/>
  <c r="J360" i="5"/>
  <c r="BK359" i="5"/>
  <c r="BI359" i="5"/>
  <c r="BH359" i="5"/>
  <c r="BG359" i="5"/>
  <c r="BF359" i="5"/>
  <c r="T359" i="5"/>
  <c r="R359" i="5"/>
  <c r="P359" i="5"/>
  <c r="J359" i="5"/>
  <c r="BE359" i="5" s="1"/>
  <c r="BK358" i="5"/>
  <c r="BI358" i="5"/>
  <c r="BH358" i="5"/>
  <c r="BG358" i="5"/>
  <c r="BF358" i="5"/>
  <c r="T358" i="5"/>
  <c r="R358" i="5"/>
  <c r="P358" i="5"/>
  <c r="J358" i="5"/>
  <c r="BE358" i="5" s="1"/>
  <c r="BK357" i="5"/>
  <c r="BI357" i="5"/>
  <c r="BH357" i="5"/>
  <c r="BG357" i="5"/>
  <c r="BF357" i="5"/>
  <c r="T357" i="5"/>
  <c r="R357" i="5"/>
  <c r="P357" i="5"/>
  <c r="J357" i="5"/>
  <c r="BE357" i="5" s="1"/>
  <c r="BK356" i="5"/>
  <c r="BI356" i="5"/>
  <c r="BH356" i="5"/>
  <c r="BG356" i="5"/>
  <c r="BF356" i="5"/>
  <c r="T356" i="5"/>
  <c r="R356" i="5"/>
  <c r="P356" i="5"/>
  <c r="J356" i="5"/>
  <c r="BE356" i="5" s="1"/>
  <c r="BK355" i="5"/>
  <c r="BI355" i="5"/>
  <c r="BH355" i="5"/>
  <c r="BG355" i="5"/>
  <c r="BF355" i="5"/>
  <c r="BE355" i="5"/>
  <c r="T355" i="5"/>
  <c r="R355" i="5"/>
  <c r="P355" i="5"/>
  <c r="J355" i="5"/>
  <c r="BK354" i="5"/>
  <c r="BI354" i="5"/>
  <c r="BH354" i="5"/>
  <c r="BG354" i="5"/>
  <c r="BF354" i="5"/>
  <c r="BE354" i="5"/>
  <c r="T354" i="5"/>
  <c r="R354" i="5"/>
  <c r="P354" i="5"/>
  <c r="J354" i="5"/>
  <c r="BK353" i="5"/>
  <c r="BI353" i="5"/>
  <c r="BH353" i="5"/>
  <c r="BG353" i="5"/>
  <c r="BF353" i="5"/>
  <c r="T353" i="5"/>
  <c r="R353" i="5"/>
  <c r="P353" i="5"/>
  <c r="J353" i="5"/>
  <c r="BE353" i="5" s="1"/>
  <c r="BK352" i="5"/>
  <c r="BI352" i="5"/>
  <c r="BH352" i="5"/>
  <c r="BG352" i="5"/>
  <c r="BF352" i="5"/>
  <c r="T352" i="5"/>
  <c r="R352" i="5"/>
  <c r="P352" i="5"/>
  <c r="J352" i="5"/>
  <c r="BE352" i="5" s="1"/>
  <c r="BK351" i="5"/>
  <c r="BI351" i="5"/>
  <c r="BH351" i="5"/>
  <c r="BG351" i="5"/>
  <c r="BF351" i="5"/>
  <c r="BE351" i="5"/>
  <c r="T351" i="5"/>
  <c r="R351" i="5"/>
  <c r="P351" i="5"/>
  <c r="J351" i="5"/>
  <c r="BK350" i="5"/>
  <c r="BI350" i="5"/>
  <c r="BH350" i="5"/>
  <c r="BG350" i="5"/>
  <c r="BF350" i="5"/>
  <c r="T350" i="5"/>
  <c r="R350" i="5"/>
  <c r="P350" i="5"/>
  <c r="J350" i="5"/>
  <c r="BE350" i="5" s="1"/>
  <c r="BK349" i="5"/>
  <c r="BI349" i="5"/>
  <c r="BH349" i="5"/>
  <c r="BG349" i="5"/>
  <c r="BF349" i="5"/>
  <c r="BE349" i="5"/>
  <c r="T349" i="5"/>
  <c r="R349" i="5"/>
  <c r="P349" i="5"/>
  <c r="J349" i="5"/>
  <c r="BK348" i="5"/>
  <c r="BI348" i="5"/>
  <c r="BH348" i="5"/>
  <c r="BG348" i="5"/>
  <c r="BF348" i="5"/>
  <c r="BE348" i="5"/>
  <c r="T348" i="5"/>
  <c r="R348" i="5"/>
  <c r="P348" i="5"/>
  <c r="J348" i="5"/>
  <c r="BK347" i="5"/>
  <c r="BI347" i="5"/>
  <c r="BH347" i="5"/>
  <c r="BG347" i="5"/>
  <c r="BF347" i="5"/>
  <c r="T347" i="5"/>
  <c r="R347" i="5"/>
  <c r="P347" i="5"/>
  <c r="J347" i="5"/>
  <c r="BE347" i="5" s="1"/>
  <c r="BK346" i="5"/>
  <c r="BI346" i="5"/>
  <c r="BH346" i="5"/>
  <c r="BG346" i="5"/>
  <c r="BF346" i="5"/>
  <c r="T346" i="5"/>
  <c r="R346" i="5"/>
  <c r="P346" i="5"/>
  <c r="J346" i="5"/>
  <c r="BE346" i="5" s="1"/>
  <c r="BK345" i="5"/>
  <c r="BI345" i="5"/>
  <c r="BH345" i="5"/>
  <c r="BG345" i="5"/>
  <c r="BF345" i="5"/>
  <c r="BE345" i="5"/>
  <c r="T345" i="5"/>
  <c r="R345" i="5"/>
  <c r="P345" i="5"/>
  <c r="J345" i="5"/>
  <c r="BK344" i="5"/>
  <c r="BI344" i="5"/>
  <c r="BH344" i="5"/>
  <c r="BG344" i="5"/>
  <c r="BF344" i="5"/>
  <c r="T344" i="5"/>
  <c r="R344" i="5"/>
  <c r="P344" i="5"/>
  <c r="J344" i="5"/>
  <c r="BE344" i="5" s="1"/>
  <c r="BK343" i="5"/>
  <c r="BI343" i="5"/>
  <c r="BH343" i="5"/>
  <c r="BG343" i="5"/>
  <c r="BF343" i="5"/>
  <c r="BE343" i="5"/>
  <c r="T343" i="5"/>
  <c r="R343" i="5"/>
  <c r="P343" i="5"/>
  <c r="J343" i="5"/>
  <c r="BK342" i="5"/>
  <c r="BI342" i="5"/>
  <c r="BH342" i="5"/>
  <c r="BG342" i="5"/>
  <c r="BF342" i="5"/>
  <c r="BE342" i="5"/>
  <c r="T342" i="5"/>
  <c r="R342" i="5"/>
  <c r="P342" i="5"/>
  <c r="J342" i="5"/>
  <c r="BK341" i="5"/>
  <c r="BI341" i="5"/>
  <c r="BH341" i="5"/>
  <c r="BG341" i="5"/>
  <c r="BF341" i="5"/>
  <c r="T341" i="5"/>
  <c r="R341" i="5"/>
  <c r="P341" i="5"/>
  <c r="J341" i="5"/>
  <c r="BE341" i="5" s="1"/>
  <c r="BK340" i="5"/>
  <c r="BI340" i="5"/>
  <c r="BH340" i="5"/>
  <c r="BG340" i="5"/>
  <c r="BF340" i="5"/>
  <c r="T340" i="5"/>
  <c r="R340" i="5"/>
  <c r="P340" i="5"/>
  <c r="J340" i="5"/>
  <c r="BE340" i="5" s="1"/>
  <c r="BK339" i="5"/>
  <c r="BI339" i="5"/>
  <c r="BH339" i="5"/>
  <c r="BG339" i="5"/>
  <c r="BF339" i="5"/>
  <c r="BE339" i="5"/>
  <c r="T339" i="5"/>
  <c r="R339" i="5"/>
  <c r="P339" i="5"/>
  <c r="J339" i="5"/>
  <c r="BK338" i="5"/>
  <c r="BI338" i="5"/>
  <c r="BH338" i="5"/>
  <c r="BG338" i="5"/>
  <c r="BF338" i="5"/>
  <c r="BE338" i="5"/>
  <c r="T338" i="5"/>
  <c r="R338" i="5"/>
  <c r="P338" i="5"/>
  <c r="J338" i="5"/>
  <c r="BK337" i="5"/>
  <c r="BI337" i="5"/>
  <c r="BH337" i="5"/>
  <c r="BG337" i="5"/>
  <c r="BF337" i="5"/>
  <c r="BE337" i="5"/>
  <c r="T337" i="5"/>
  <c r="R337" i="5"/>
  <c r="P337" i="5"/>
  <c r="J337" i="5"/>
  <c r="BK336" i="5"/>
  <c r="BI336" i="5"/>
  <c r="BH336" i="5"/>
  <c r="BG336" i="5"/>
  <c r="BF336" i="5"/>
  <c r="BE336" i="5"/>
  <c r="T336" i="5"/>
  <c r="R336" i="5"/>
  <c r="P336" i="5"/>
  <c r="J336" i="5"/>
  <c r="BK335" i="5"/>
  <c r="BI335" i="5"/>
  <c r="BH335" i="5"/>
  <c r="BG335" i="5"/>
  <c r="BF335" i="5"/>
  <c r="T335" i="5"/>
  <c r="R335" i="5"/>
  <c r="P335" i="5"/>
  <c r="J335" i="5"/>
  <c r="BE335" i="5" s="1"/>
  <c r="BK334" i="5"/>
  <c r="BI334" i="5"/>
  <c r="BH334" i="5"/>
  <c r="BG334" i="5"/>
  <c r="BF334" i="5"/>
  <c r="T334" i="5"/>
  <c r="R334" i="5"/>
  <c r="P334" i="5"/>
  <c r="J334" i="5"/>
  <c r="BE334" i="5" s="1"/>
  <c r="BK333" i="5"/>
  <c r="BI333" i="5"/>
  <c r="BH333" i="5"/>
  <c r="BG333" i="5"/>
  <c r="BF333" i="5"/>
  <c r="T333" i="5"/>
  <c r="R333" i="5"/>
  <c r="P333" i="5"/>
  <c r="J333" i="5"/>
  <c r="BE333" i="5" s="1"/>
  <c r="BK332" i="5"/>
  <c r="BI332" i="5"/>
  <c r="BH332" i="5"/>
  <c r="BG332" i="5"/>
  <c r="BF332" i="5"/>
  <c r="BE332" i="5"/>
  <c r="T332" i="5"/>
  <c r="R332" i="5"/>
  <c r="P332" i="5"/>
  <c r="J332" i="5"/>
  <c r="BK331" i="5"/>
  <c r="BI331" i="5"/>
  <c r="BH331" i="5"/>
  <c r="BG331" i="5"/>
  <c r="BF331" i="5"/>
  <c r="BE331" i="5"/>
  <c r="T331" i="5"/>
  <c r="R331" i="5"/>
  <c r="P331" i="5"/>
  <c r="J331" i="5"/>
  <c r="BK330" i="5"/>
  <c r="BI330" i="5"/>
  <c r="BH330" i="5"/>
  <c r="BG330" i="5"/>
  <c r="BF330" i="5"/>
  <c r="BE330" i="5"/>
  <c r="T330" i="5"/>
  <c r="R330" i="5"/>
  <c r="P330" i="5"/>
  <c r="J330" i="5"/>
  <c r="BK329" i="5"/>
  <c r="BI329" i="5"/>
  <c r="BH329" i="5"/>
  <c r="BG329" i="5"/>
  <c r="BF329" i="5"/>
  <c r="T329" i="5"/>
  <c r="R329" i="5"/>
  <c r="P329" i="5"/>
  <c r="J329" i="5"/>
  <c r="BE329" i="5" s="1"/>
  <c r="BK328" i="5"/>
  <c r="BI328" i="5"/>
  <c r="BH328" i="5"/>
  <c r="BG328" i="5"/>
  <c r="BF328" i="5"/>
  <c r="T328" i="5"/>
  <c r="R328" i="5"/>
  <c r="P328" i="5"/>
  <c r="J328" i="5"/>
  <c r="BE328" i="5" s="1"/>
  <c r="BK327" i="5"/>
  <c r="BI327" i="5"/>
  <c r="BH327" i="5"/>
  <c r="BG327" i="5"/>
  <c r="BF327" i="5"/>
  <c r="BE327" i="5"/>
  <c r="T327" i="5"/>
  <c r="R327" i="5"/>
  <c r="P327" i="5"/>
  <c r="J327" i="5"/>
  <c r="BK326" i="5"/>
  <c r="BI326" i="5"/>
  <c r="BH326" i="5"/>
  <c r="BG326" i="5"/>
  <c r="BF326" i="5"/>
  <c r="BE326" i="5"/>
  <c r="T326" i="5"/>
  <c r="R326" i="5"/>
  <c r="P326" i="5"/>
  <c r="J326" i="5"/>
  <c r="BK325" i="5"/>
  <c r="BI325" i="5"/>
  <c r="BH325" i="5"/>
  <c r="BG325" i="5"/>
  <c r="BF325" i="5"/>
  <c r="BE325" i="5"/>
  <c r="T325" i="5"/>
  <c r="R325" i="5"/>
  <c r="P325" i="5"/>
  <c r="J325" i="5"/>
  <c r="BK324" i="5"/>
  <c r="BI324" i="5"/>
  <c r="BH324" i="5"/>
  <c r="BG324" i="5"/>
  <c r="BF324" i="5"/>
  <c r="BE324" i="5"/>
  <c r="T324" i="5"/>
  <c r="R324" i="5"/>
  <c r="P324" i="5"/>
  <c r="J324" i="5"/>
  <c r="BK323" i="5"/>
  <c r="BI323" i="5"/>
  <c r="BH323" i="5"/>
  <c r="BG323" i="5"/>
  <c r="BF323" i="5"/>
  <c r="T323" i="5"/>
  <c r="R323" i="5"/>
  <c r="P323" i="5"/>
  <c r="J323" i="5"/>
  <c r="BE323" i="5" s="1"/>
  <c r="BK322" i="5"/>
  <c r="BI322" i="5"/>
  <c r="BH322" i="5"/>
  <c r="BG322" i="5"/>
  <c r="BF322" i="5"/>
  <c r="T322" i="5"/>
  <c r="R322" i="5"/>
  <c r="P322" i="5"/>
  <c r="J322" i="5"/>
  <c r="BE322" i="5" s="1"/>
  <c r="BK321" i="5"/>
  <c r="BI321" i="5"/>
  <c r="BH321" i="5"/>
  <c r="BG321" i="5"/>
  <c r="BF321" i="5"/>
  <c r="BE321" i="5"/>
  <c r="T321" i="5"/>
  <c r="R321" i="5"/>
  <c r="P321" i="5"/>
  <c r="J321" i="5"/>
  <c r="BK320" i="5"/>
  <c r="BI320" i="5"/>
  <c r="BH320" i="5"/>
  <c r="BG320" i="5"/>
  <c r="BF320" i="5"/>
  <c r="BE320" i="5"/>
  <c r="T320" i="5"/>
  <c r="R320" i="5"/>
  <c r="P320" i="5"/>
  <c r="J320" i="5"/>
  <c r="BK319" i="5"/>
  <c r="BI319" i="5"/>
  <c r="BH319" i="5"/>
  <c r="BG319" i="5"/>
  <c r="BF319" i="5"/>
  <c r="BE319" i="5"/>
  <c r="T319" i="5"/>
  <c r="R319" i="5"/>
  <c r="P319" i="5"/>
  <c r="J319" i="5"/>
  <c r="BK318" i="5"/>
  <c r="BI318" i="5"/>
  <c r="BH318" i="5"/>
  <c r="BG318" i="5"/>
  <c r="BF318" i="5"/>
  <c r="BE318" i="5"/>
  <c r="T318" i="5"/>
  <c r="R318" i="5"/>
  <c r="P318" i="5"/>
  <c r="J318" i="5"/>
  <c r="BK317" i="5"/>
  <c r="BI317" i="5"/>
  <c r="BH317" i="5"/>
  <c r="BG317" i="5"/>
  <c r="BF317" i="5"/>
  <c r="T317" i="5"/>
  <c r="R317" i="5"/>
  <c r="P317" i="5"/>
  <c r="J317" i="5"/>
  <c r="BE317" i="5" s="1"/>
  <c r="BK316" i="5"/>
  <c r="BI316" i="5"/>
  <c r="BH316" i="5"/>
  <c r="BG316" i="5"/>
  <c r="BF316" i="5"/>
  <c r="T316" i="5"/>
  <c r="R316" i="5"/>
  <c r="P316" i="5"/>
  <c r="J316" i="5"/>
  <c r="BE316" i="5" s="1"/>
  <c r="BK315" i="5"/>
  <c r="BI315" i="5"/>
  <c r="BH315" i="5"/>
  <c r="BG315" i="5"/>
  <c r="BF315" i="5"/>
  <c r="BE315" i="5"/>
  <c r="T315" i="5"/>
  <c r="R315" i="5"/>
  <c r="P315" i="5"/>
  <c r="J315" i="5"/>
  <c r="BK314" i="5"/>
  <c r="BI314" i="5"/>
  <c r="BH314" i="5"/>
  <c r="BG314" i="5"/>
  <c r="BF314" i="5"/>
  <c r="BE314" i="5"/>
  <c r="T314" i="5"/>
  <c r="R314" i="5"/>
  <c r="P314" i="5"/>
  <c r="J314" i="5"/>
  <c r="BK313" i="5"/>
  <c r="BI313" i="5"/>
  <c r="BH313" i="5"/>
  <c r="BG313" i="5"/>
  <c r="BF313" i="5"/>
  <c r="BE313" i="5"/>
  <c r="T313" i="5"/>
  <c r="R313" i="5"/>
  <c r="P313" i="5"/>
  <c r="J313" i="5"/>
  <c r="BK312" i="5"/>
  <c r="BI312" i="5"/>
  <c r="BH312" i="5"/>
  <c r="BG312" i="5"/>
  <c r="BF312" i="5"/>
  <c r="BE312" i="5"/>
  <c r="T312" i="5"/>
  <c r="R312" i="5"/>
  <c r="P312" i="5"/>
  <c r="J312" i="5"/>
  <c r="BK311" i="5"/>
  <c r="BI311" i="5"/>
  <c r="BH311" i="5"/>
  <c r="BG311" i="5"/>
  <c r="BF311" i="5"/>
  <c r="T311" i="5"/>
  <c r="R311" i="5"/>
  <c r="P311" i="5"/>
  <c r="J311" i="5"/>
  <c r="BE311" i="5" s="1"/>
  <c r="BK310" i="5"/>
  <c r="BI310" i="5"/>
  <c r="BH310" i="5"/>
  <c r="BG310" i="5"/>
  <c r="BF310" i="5"/>
  <c r="T310" i="5"/>
  <c r="R310" i="5"/>
  <c r="P310" i="5"/>
  <c r="J310" i="5"/>
  <c r="BE310" i="5" s="1"/>
  <c r="BK309" i="5"/>
  <c r="BI309" i="5"/>
  <c r="BH309" i="5"/>
  <c r="BG309" i="5"/>
  <c r="BF309" i="5"/>
  <c r="BE309" i="5"/>
  <c r="T309" i="5"/>
  <c r="R309" i="5"/>
  <c r="P309" i="5"/>
  <c r="J309" i="5"/>
  <c r="BK308" i="5"/>
  <c r="BI308" i="5"/>
  <c r="BH308" i="5"/>
  <c r="BG308" i="5"/>
  <c r="BF308" i="5"/>
  <c r="BE308" i="5"/>
  <c r="T308" i="5"/>
  <c r="R308" i="5"/>
  <c r="P308" i="5"/>
  <c r="J308" i="5"/>
  <c r="BK307" i="5"/>
  <c r="BI307" i="5"/>
  <c r="BH307" i="5"/>
  <c r="BG307" i="5"/>
  <c r="BF307" i="5"/>
  <c r="BE307" i="5"/>
  <c r="T307" i="5"/>
  <c r="R307" i="5"/>
  <c r="P307" i="5"/>
  <c r="J307" i="5"/>
  <c r="BK306" i="5"/>
  <c r="BI306" i="5"/>
  <c r="BH306" i="5"/>
  <c r="BG306" i="5"/>
  <c r="BF306" i="5"/>
  <c r="BE306" i="5"/>
  <c r="T306" i="5"/>
  <c r="R306" i="5"/>
  <c r="P306" i="5"/>
  <c r="J306" i="5"/>
  <c r="BK305" i="5"/>
  <c r="BI305" i="5"/>
  <c r="BH305" i="5"/>
  <c r="BG305" i="5"/>
  <c r="BF305" i="5"/>
  <c r="T305" i="5"/>
  <c r="R305" i="5"/>
  <c r="P305" i="5"/>
  <c r="J305" i="5"/>
  <c r="BE305" i="5" s="1"/>
  <c r="BK304" i="5"/>
  <c r="BI304" i="5"/>
  <c r="BH304" i="5"/>
  <c r="BG304" i="5"/>
  <c r="BF304" i="5"/>
  <c r="T304" i="5"/>
  <c r="R304" i="5"/>
  <c r="P304" i="5"/>
  <c r="J304" i="5"/>
  <c r="BE304" i="5" s="1"/>
  <c r="BK303" i="5"/>
  <c r="BI303" i="5"/>
  <c r="BH303" i="5"/>
  <c r="BG303" i="5"/>
  <c r="BF303" i="5"/>
  <c r="BE303" i="5"/>
  <c r="T303" i="5"/>
  <c r="R303" i="5"/>
  <c r="P303" i="5"/>
  <c r="J303" i="5"/>
  <c r="BK302" i="5"/>
  <c r="BI302" i="5"/>
  <c r="BH302" i="5"/>
  <c r="BG302" i="5"/>
  <c r="BF302" i="5"/>
  <c r="BE302" i="5"/>
  <c r="T302" i="5"/>
  <c r="R302" i="5"/>
  <c r="P302" i="5"/>
  <c r="J302" i="5"/>
  <c r="BK301" i="5"/>
  <c r="BI301" i="5"/>
  <c r="BH301" i="5"/>
  <c r="BG301" i="5"/>
  <c r="BF301" i="5"/>
  <c r="BE301" i="5"/>
  <c r="T301" i="5"/>
  <c r="R301" i="5"/>
  <c r="P301" i="5"/>
  <c r="J301" i="5"/>
  <c r="BK300" i="5"/>
  <c r="BI300" i="5"/>
  <c r="BH300" i="5"/>
  <c r="BG300" i="5"/>
  <c r="BF300" i="5"/>
  <c r="BE300" i="5"/>
  <c r="T300" i="5"/>
  <c r="R300" i="5"/>
  <c r="P300" i="5"/>
  <c r="J300" i="5"/>
  <c r="BK299" i="5"/>
  <c r="BI299" i="5"/>
  <c r="BH299" i="5"/>
  <c r="BG299" i="5"/>
  <c r="BF299" i="5"/>
  <c r="T299" i="5"/>
  <c r="R299" i="5"/>
  <c r="P299" i="5"/>
  <c r="J299" i="5"/>
  <c r="BE299" i="5" s="1"/>
  <c r="BK298" i="5"/>
  <c r="BI298" i="5"/>
  <c r="BH298" i="5"/>
  <c r="BG298" i="5"/>
  <c r="BF298" i="5"/>
  <c r="T298" i="5"/>
  <c r="R298" i="5"/>
  <c r="P298" i="5"/>
  <c r="J298" i="5"/>
  <c r="BE298" i="5" s="1"/>
  <c r="BK297" i="5"/>
  <c r="BI297" i="5"/>
  <c r="BH297" i="5"/>
  <c r="BG297" i="5"/>
  <c r="BF297" i="5"/>
  <c r="BE297" i="5"/>
  <c r="T297" i="5"/>
  <c r="R297" i="5"/>
  <c r="P297" i="5"/>
  <c r="J297" i="5"/>
  <c r="BK296" i="5"/>
  <c r="BI296" i="5"/>
  <c r="BH296" i="5"/>
  <c r="BG296" i="5"/>
  <c r="BF296" i="5"/>
  <c r="BE296" i="5"/>
  <c r="T296" i="5"/>
  <c r="R296" i="5"/>
  <c r="P296" i="5"/>
  <c r="J296" i="5"/>
  <c r="BK295" i="5"/>
  <c r="BI295" i="5"/>
  <c r="BH295" i="5"/>
  <c r="BG295" i="5"/>
  <c r="BF295" i="5"/>
  <c r="BE295" i="5"/>
  <c r="T295" i="5"/>
  <c r="R295" i="5"/>
  <c r="P295" i="5"/>
  <c r="J295" i="5"/>
  <c r="BK294" i="5"/>
  <c r="BI294" i="5"/>
  <c r="BH294" i="5"/>
  <c r="BG294" i="5"/>
  <c r="BF294" i="5"/>
  <c r="BE294" i="5"/>
  <c r="T294" i="5"/>
  <c r="R294" i="5"/>
  <c r="P294" i="5"/>
  <c r="J294" i="5"/>
  <c r="BK293" i="5"/>
  <c r="BI293" i="5"/>
  <c r="BH293" i="5"/>
  <c r="BG293" i="5"/>
  <c r="BF293" i="5"/>
  <c r="T293" i="5"/>
  <c r="R293" i="5"/>
  <c r="P293" i="5"/>
  <c r="J293" i="5"/>
  <c r="BE293" i="5" s="1"/>
  <c r="BK292" i="5"/>
  <c r="BI292" i="5"/>
  <c r="BH292" i="5"/>
  <c r="BG292" i="5"/>
  <c r="BF292" i="5"/>
  <c r="T292" i="5"/>
  <c r="R292" i="5"/>
  <c r="P292" i="5"/>
  <c r="J292" i="5"/>
  <c r="BE292" i="5" s="1"/>
  <c r="BK291" i="5"/>
  <c r="BI291" i="5"/>
  <c r="BH291" i="5"/>
  <c r="BG291" i="5"/>
  <c r="BF291" i="5"/>
  <c r="BE291" i="5"/>
  <c r="T291" i="5"/>
  <c r="R291" i="5"/>
  <c r="P291" i="5"/>
  <c r="J291" i="5"/>
  <c r="BK290" i="5"/>
  <c r="BI290" i="5"/>
  <c r="BH290" i="5"/>
  <c r="BG290" i="5"/>
  <c r="BF290" i="5"/>
  <c r="BE290" i="5"/>
  <c r="T290" i="5"/>
  <c r="R290" i="5"/>
  <c r="P290" i="5"/>
  <c r="J290" i="5"/>
  <c r="BK289" i="5"/>
  <c r="BI289" i="5"/>
  <c r="BH289" i="5"/>
  <c r="BG289" i="5"/>
  <c r="BF289" i="5"/>
  <c r="BE289" i="5"/>
  <c r="T289" i="5"/>
  <c r="R289" i="5"/>
  <c r="P289" i="5"/>
  <c r="J289" i="5"/>
  <c r="BK288" i="5"/>
  <c r="BI288" i="5"/>
  <c r="BH288" i="5"/>
  <c r="BG288" i="5"/>
  <c r="BF288" i="5"/>
  <c r="BE288" i="5"/>
  <c r="T288" i="5"/>
  <c r="R288" i="5"/>
  <c r="P288" i="5"/>
  <c r="J288" i="5"/>
  <c r="BK287" i="5"/>
  <c r="BI287" i="5"/>
  <c r="BH287" i="5"/>
  <c r="BG287" i="5"/>
  <c r="BF287" i="5"/>
  <c r="T287" i="5"/>
  <c r="R287" i="5"/>
  <c r="P287" i="5"/>
  <c r="J287" i="5"/>
  <c r="BE287" i="5" s="1"/>
  <c r="BK286" i="5"/>
  <c r="BI286" i="5"/>
  <c r="BH286" i="5"/>
  <c r="BG286" i="5"/>
  <c r="BF286" i="5"/>
  <c r="T286" i="5"/>
  <c r="R286" i="5"/>
  <c r="P286" i="5"/>
  <c r="J286" i="5"/>
  <c r="BE286" i="5" s="1"/>
  <c r="BK285" i="5"/>
  <c r="BI285" i="5"/>
  <c r="BH285" i="5"/>
  <c r="BG285" i="5"/>
  <c r="BF285" i="5"/>
  <c r="BE285" i="5"/>
  <c r="T285" i="5"/>
  <c r="R285" i="5"/>
  <c r="P285" i="5"/>
  <c r="J285" i="5"/>
  <c r="BK284" i="5"/>
  <c r="BI284" i="5"/>
  <c r="BH284" i="5"/>
  <c r="BG284" i="5"/>
  <c r="BF284" i="5"/>
  <c r="BE284" i="5"/>
  <c r="T284" i="5"/>
  <c r="R284" i="5"/>
  <c r="P284" i="5"/>
  <c r="J284" i="5"/>
  <c r="BK283" i="5"/>
  <c r="BI283" i="5"/>
  <c r="BH283" i="5"/>
  <c r="BG283" i="5"/>
  <c r="BF283" i="5"/>
  <c r="BE283" i="5"/>
  <c r="T283" i="5"/>
  <c r="R283" i="5"/>
  <c r="P283" i="5"/>
  <c r="J283" i="5"/>
  <c r="BK281" i="5"/>
  <c r="BI281" i="5"/>
  <c r="BH281" i="5"/>
  <c r="BG281" i="5"/>
  <c r="BF281" i="5"/>
  <c r="T281" i="5"/>
  <c r="R281" i="5"/>
  <c r="P281" i="5"/>
  <c r="J281" i="5"/>
  <c r="BE281" i="5" s="1"/>
  <c r="BK280" i="5"/>
  <c r="BI280" i="5"/>
  <c r="BH280" i="5"/>
  <c r="BG280" i="5"/>
  <c r="BF280" i="5"/>
  <c r="BE280" i="5"/>
  <c r="T280" i="5"/>
  <c r="R280" i="5"/>
  <c r="P280" i="5"/>
  <c r="J280" i="5"/>
  <c r="BK279" i="5"/>
  <c r="BI279" i="5"/>
  <c r="BH279" i="5"/>
  <c r="BG279" i="5"/>
  <c r="BF279" i="5"/>
  <c r="BE279" i="5"/>
  <c r="T279" i="5"/>
  <c r="R279" i="5"/>
  <c r="P279" i="5"/>
  <c r="J279" i="5"/>
  <c r="BK278" i="5"/>
  <c r="BI278" i="5"/>
  <c r="BH278" i="5"/>
  <c r="BG278" i="5"/>
  <c r="BF278" i="5"/>
  <c r="T278" i="5"/>
  <c r="R278" i="5"/>
  <c r="P278" i="5"/>
  <c r="J278" i="5"/>
  <c r="BE278" i="5" s="1"/>
  <c r="BK277" i="5"/>
  <c r="BI277" i="5"/>
  <c r="BH277" i="5"/>
  <c r="BG277" i="5"/>
  <c r="BF277" i="5"/>
  <c r="T277" i="5"/>
  <c r="R277" i="5"/>
  <c r="P277" i="5"/>
  <c r="J277" i="5"/>
  <c r="BE277" i="5" s="1"/>
  <c r="BK276" i="5"/>
  <c r="BI276" i="5"/>
  <c r="BH276" i="5"/>
  <c r="BG276" i="5"/>
  <c r="BF276" i="5"/>
  <c r="T276" i="5"/>
  <c r="R276" i="5"/>
  <c r="P276" i="5"/>
  <c r="J276" i="5"/>
  <c r="BE276" i="5" s="1"/>
  <c r="BK275" i="5"/>
  <c r="BI275" i="5"/>
  <c r="BH275" i="5"/>
  <c r="BG275" i="5"/>
  <c r="BF275" i="5"/>
  <c r="T275" i="5"/>
  <c r="R275" i="5"/>
  <c r="P275" i="5"/>
  <c r="J275" i="5"/>
  <c r="BE275" i="5" s="1"/>
  <c r="BK274" i="5"/>
  <c r="BI274" i="5"/>
  <c r="BH274" i="5"/>
  <c r="BG274" i="5"/>
  <c r="BF274" i="5"/>
  <c r="BE274" i="5"/>
  <c r="T274" i="5"/>
  <c r="R274" i="5"/>
  <c r="P274" i="5"/>
  <c r="J274" i="5"/>
  <c r="BK273" i="5"/>
  <c r="BI273" i="5"/>
  <c r="BH273" i="5"/>
  <c r="BG273" i="5"/>
  <c r="BF273" i="5"/>
  <c r="BE273" i="5"/>
  <c r="T273" i="5"/>
  <c r="R273" i="5"/>
  <c r="P273" i="5"/>
  <c r="J273" i="5"/>
  <c r="BK272" i="5"/>
  <c r="BI272" i="5"/>
  <c r="BH272" i="5"/>
  <c r="BG272" i="5"/>
  <c r="BF272" i="5"/>
  <c r="T272" i="5"/>
  <c r="R272" i="5"/>
  <c r="P272" i="5"/>
  <c r="J272" i="5"/>
  <c r="BE272" i="5" s="1"/>
  <c r="BK271" i="5"/>
  <c r="BI271" i="5"/>
  <c r="BH271" i="5"/>
  <c r="BG271" i="5"/>
  <c r="BF271" i="5"/>
  <c r="T271" i="5"/>
  <c r="R271" i="5"/>
  <c r="P271" i="5"/>
  <c r="J271" i="5"/>
  <c r="BE271" i="5" s="1"/>
  <c r="BK270" i="5"/>
  <c r="BI270" i="5"/>
  <c r="BH270" i="5"/>
  <c r="BG270" i="5"/>
  <c r="BF270" i="5"/>
  <c r="BE270" i="5"/>
  <c r="T270" i="5"/>
  <c r="R270" i="5"/>
  <c r="P270" i="5"/>
  <c r="J270" i="5"/>
  <c r="BK269" i="5"/>
  <c r="BI269" i="5"/>
  <c r="BH269" i="5"/>
  <c r="BG269" i="5"/>
  <c r="BF269" i="5"/>
  <c r="T269" i="5"/>
  <c r="R269" i="5"/>
  <c r="P269" i="5"/>
  <c r="J269" i="5"/>
  <c r="BE269" i="5" s="1"/>
  <c r="BK268" i="5"/>
  <c r="BI268" i="5"/>
  <c r="BH268" i="5"/>
  <c r="BG268" i="5"/>
  <c r="BF268" i="5"/>
  <c r="BE268" i="5"/>
  <c r="T268" i="5"/>
  <c r="R268" i="5"/>
  <c r="P268" i="5"/>
  <c r="J268" i="5"/>
  <c r="BK267" i="5"/>
  <c r="BI267" i="5"/>
  <c r="BH267" i="5"/>
  <c r="BG267" i="5"/>
  <c r="BF267" i="5"/>
  <c r="BE267" i="5"/>
  <c r="T267" i="5"/>
  <c r="R267" i="5"/>
  <c r="P267" i="5"/>
  <c r="J267" i="5"/>
  <c r="BK266" i="5"/>
  <c r="BI266" i="5"/>
  <c r="BH266" i="5"/>
  <c r="BG266" i="5"/>
  <c r="BF266" i="5"/>
  <c r="T266" i="5"/>
  <c r="R266" i="5"/>
  <c r="P266" i="5"/>
  <c r="J266" i="5"/>
  <c r="BE266" i="5" s="1"/>
  <c r="BK265" i="5"/>
  <c r="BI265" i="5"/>
  <c r="BH265" i="5"/>
  <c r="BG265" i="5"/>
  <c r="BF265" i="5"/>
  <c r="T265" i="5"/>
  <c r="R265" i="5"/>
  <c r="P265" i="5"/>
  <c r="J265" i="5"/>
  <c r="BE265" i="5" s="1"/>
  <c r="BK264" i="5"/>
  <c r="BI264" i="5"/>
  <c r="BH264" i="5"/>
  <c r="BG264" i="5"/>
  <c r="BF264" i="5"/>
  <c r="BE264" i="5"/>
  <c r="T264" i="5"/>
  <c r="R264" i="5"/>
  <c r="P264" i="5"/>
  <c r="J264" i="5"/>
  <c r="BK263" i="5"/>
  <c r="BI263" i="5"/>
  <c r="BH263" i="5"/>
  <c r="BG263" i="5"/>
  <c r="BF263" i="5"/>
  <c r="T263" i="5"/>
  <c r="R263" i="5"/>
  <c r="P263" i="5"/>
  <c r="J263" i="5"/>
  <c r="BE263" i="5" s="1"/>
  <c r="BK262" i="5"/>
  <c r="BI262" i="5"/>
  <c r="BH262" i="5"/>
  <c r="BG262" i="5"/>
  <c r="BF262" i="5"/>
  <c r="BE262" i="5"/>
  <c r="T262" i="5"/>
  <c r="R262" i="5"/>
  <c r="P262" i="5"/>
  <c r="J262" i="5"/>
  <c r="BK261" i="5"/>
  <c r="BI261" i="5"/>
  <c r="BH261" i="5"/>
  <c r="BG261" i="5"/>
  <c r="BF261" i="5"/>
  <c r="BE261" i="5"/>
  <c r="T261" i="5"/>
  <c r="R261" i="5"/>
  <c r="P261" i="5"/>
  <c r="J261" i="5"/>
  <c r="BK260" i="5"/>
  <c r="BI260" i="5"/>
  <c r="BH260" i="5"/>
  <c r="BG260" i="5"/>
  <c r="BF260" i="5"/>
  <c r="T260" i="5"/>
  <c r="R260" i="5"/>
  <c r="P260" i="5"/>
  <c r="J260" i="5"/>
  <c r="BE260" i="5" s="1"/>
  <c r="BK259" i="5"/>
  <c r="BI259" i="5"/>
  <c r="BH259" i="5"/>
  <c r="BG259" i="5"/>
  <c r="BF259" i="5"/>
  <c r="T259" i="5"/>
  <c r="R259" i="5"/>
  <c r="P259" i="5"/>
  <c r="J259" i="5"/>
  <c r="BE259" i="5" s="1"/>
  <c r="BK258" i="5"/>
  <c r="BI258" i="5"/>
  <c r="BH258" i="5"/>
  <c r="BG258" i="5"/>
  <c r="BF258" i="5"/>
  <c r="BE258" i="5"/>
  <c r="T258" i="5"/>
  <c r="R258" i="5"/>
  <c r="P258" i="5"/>
  <c r="J258" i="5"/>
  <c r="BK257" i="5"/>
  <c r="BI257" i="5"/>
  <c r="BH257" i="5"/>
  <c r="BG257" i="5"/>
  <c r="BF257" i="5"/>
  <c r="T257" i="5"/>
  <c r="R257" i="5"/>
  <c r="P257" i="5"/>
  <c r="J257" i="5"/>
  <c r="BE257" i="5" s="1"/>
  <c r="BK256" i="5"/>
  <c r="BI256" i="5"/>
  <c r="BH256" i="5"/>
  <c r="BG256" i="5"/>
  <c r="BF256" i="5"/>
  <c r="BE256" i="5"/>
  <c r="T256" i="5"/>
  <c r="R256" i="5"/>
  <c r="P256" i="5"/>
  <c r="J256" i="5"/>
  <c r="BK255" i="5"/>
  <c r="BI255" i="5"/>
  <c r="BH255" i="5"/>
  <c r="BG255" i="5"/>
  <c r="BF255" i="5"/>
  <c r="BE255" i="5"/>
  <c r="T255" i="5"/>
  <c r="R255" i="5"/>
  <c r="P255" i="5"/>
  <c r="J255" i="5"/>
  <c r="BK254" i="5"/>
  <c r="BI254" i="5"/>
  <c r="BH254" i="5"/>
  <c r="BG254" i="5"/>
  <c r="BF254" i="5"/>
  <c r="T254" i="5"/>
  <c r="R254" i="5"/>
  <c r="P254" i="5"/>
  <c r="J254" i="5"/>
  <c r="BE254" i="5" s="1"/>
  <c r="BK253" i="5"/>
  <c r="BI253" i="5"/>
  <c r="BH253" i="5"/>
  <c r="BG253" i="5"/>
  <c r="BF253" i="5"/>
  <c r="T253" i="5"/>
  <c r="R253" i="5"/>
  <c r="P253" i="5"/>
  <c r="J253" i="5"/>
  <c r="BE253" i="5" s="1"/>
  <c r="BK252" i="5"/>
  <c r="BI252" i="5"/>
  <c r="BH252" i="5"/>
  <c r="BG252" i="5"/>
  <c r="BF252" i="5"/>
  <c r="T252" i="5"/>
  <c r="R252" i="5"/>
  <c r="P252" i="5"/>
  <c r="J252" i="5"/>
  <c r="BE252" i="5" s="1"/>
  <c r="BK251" i="5"/>
  <c r="BI251" i="5"/>
  <c r="BH251" i="5"/>
  <c r="BG251" i="5"/>
  <c r="BF251" i="5"/>
  <c r="T251" i="5"/>
  <c r="R251" i="5"/>
  <c r="P251" i="5"/>
  <c r="J251" i="5"/>
  <c r="BE251" i="5" s="1"/>
  <c r="BK250" i="5"/>
  <c r="BI250" i="5"/>
  <c r="BH250" i="5"/>
  <c r="BG250" i="5"/>
  <c r="BF250" i="5"/>
  <c r="BE250" i="5"/>
  <c r="T250" i="5"/>
  <c r="R250" i="5"/>
  <c r="P250" i="5"/>
  <c r="J250" i="5"/>
  <c r="BK249" i="5"/>
  <c r="BI249" i="5"/>
  <c r="BH249" i="5"/>
  <c r="BG249" i="5"/>
  <c r="BF249" i="5"/>
  <c r="BE249" i="5"/>
  <c r="T249" i="5"/>
  <c r="R249" i="5"/>
  <c r="P249" i="5"/>
  <c r="J249" i="5"/>
  <c r="BK248" i="5"/>
  <c r="BI248" i="5"/>
  <c r="BH248" i="5"/>
  <c r="BG248" i="5"/>
  <c r="BF248" i="5"/>
  <c r="T248" i="5"/>
  <c r="R248" i="5"/>
  <c r="P248" i="5"/>
  <c r="J248" i="5"/>
  <c r="BE248" i="5" s="1"/>
  <c r="BK247" i="5"/>
  <c r="BI247" i="5"/>
  <c r="BH247" i="5"/>
  <c r="BG247" i="5"/>
  <c r="BF247" i="5"/>
  <c r="T247" i="5"/>
  <c r="R247" i="5"/>
  <c r="P247" i="5"/>
  <c r="J247" i="5"/>
  <c r="BE247" i="5" s="1"/>
  <c r="BK246" i="5"/>
  <c r="BI246" i="5"/>
  <c r="BH246" i="5"/>
  <c r="BG246" i="5"/>
  <c r="BF246" i="5"/>
  <c r="T246" i="5"/>
  <c r="R246" i="5"/>
  <c r="P246" i="5"/>
  <c r="J246" i="5"/>
  <c r="BE246" i="5" s="1"/>
  <c r="BK245" i="5"/>
  <c r="BI245" i="5"/>
  <c r="BH245" i="5"/>
  <c r="BG245" i="5"/>
  <c r="BF245" i="5"/>
  <c r="T245" i="5"/>
  <c r="R245" i="5"/>
  <c r="P245" i="5"/>
  <c r="J245" i="5"/>
  <c r="BE245" i="5" s="1"/>
  <c r="BK244" i="5"/>
  <c r="BI244" i="5"/>
  <c r="BH244" i="5"/>
  <c r="BG244" i="5"/>
  <c r="BF244" i="5"/>
  <c r="BE244" i="5"/>
  <c r="T244" i="5"/>
  <c r="R244" i="5"/>
  <c r="P244" i="5"/>
  <c r="J244" i="5"/>
  <c r="BK243" i="5"/>
  <c r="BI243" i="5"/>
  <c r="BH243" i="5"/>
  <c r="BG243" i="5"/>
  <c r="BF243" i="5"/>
  <c r="BE243" i="5"/>
  <c r="T243" i="5"/>
  <c r="R243" i="5"/>
  <c r="P243" i="5"/>
  <c r="J243" i="5"/>
  <c r="BK242" i="5"/>
  <c r="BI242" i="5"/>
  <c r="BH242" i="5"/>
  <c r="BG242" i="5"/>
  <c r="BF242" i="5"/>
  <c r="T242" i="5"/>
  <c r="R242" i="5"/>
  <c r="P242" i="5"/>
  <c r="J242" i="5"/>
  <c r="BE242" i="5" s="1"/>
  <c r="BK241" i="5"/>
  <c r="BI241" i="5"/>
  <c r="BH241" i="5"/>
  <c r="BG241" i="5"/>
  <c r="BF241" i="5"/>
  <c r="T241" i="5"/>
  <c r="R241" i="5"/>
  <c r="P241" i="5"/>
  <c r="J241" i="5"/>
  <c r="BE241" i="5" s="1"/>
  <c r="BK240" i="5"/>
  <c r="BI240" i="5"/>
  <c r="BH240" i="5"/>
  <c r="BG240" i="5"/>
  <c r="BF240" i="5"/>
  <c r="T240" i="5"/>
  <c r="R240" i="5"/>
  <c r="P240" i="5"/>
  <c r="J240" i="5"/>
  <c r="BE240" i="5" s="1"/>
  <c r="BK239" i="5"/>
  <c r="BI239" i="5"/>
  <c r="BH239" i="5"/>
  <c r="BG239" i="5"/>
  <c r="BF239" i="5"/>
  <c r="T239" i="5"/>
  <c r="R239" i="5"/>
  <c r="P239" i="5"/>
  <c r="J239" i="5"/>
  <c r="BE239" i="5" s="1"/>
  <c r="BK238" i="5"/>
  <c r="BI238" i="5"/>
  <c r="BH238" i="5"/>
  <c r="BG238" i="5"/>
  <c r="BF238" i="5"/>
  <c r="BE238" i="5"/>
  <c r="T238" i="5"/>
  <c r="R238" i="5"/>
  <c r="P238" i="5"/>
  <c r="J238" i="5"/>
  <c r="BK237" i="5"/>
  <c r="BI237" i="5"/>
  <c r="BH237" i="5"/>
  <c r="BG237" i="5"/>
  <c r="BF237" i="5"/>
  <c r="BE237" i="5"/>
  <c r="T237" i="5"/>
  <c r="R237" i="5"/>
  <c r="P237" i="5"/>
  <c r="J237" i="5"/>
  <c r="BK236" i="5"/>
  <c r="BI236" i="5"/>
  <c r="BH236" i="5"/>
  <c r="BG236" i="5"/>
  <c r="BF236" i="5"/>
  <c r="T236" i="5"/>
  <c r="R236" i="5"/>
  <c r="P236" i="5"/>
  <c r="J236" i="5"/>
  <c r="BE236" i="5" s="1"/>
  <c r="BK235" i="5"/>
  <c r="BI235" i="5"/>
  <c r="BH235" i="5"/>
  <c r="BG235" i="5"/>
  <c r="BF235" i="5"/>
  <c r="T235" i="5"/>
  <c r="R235" i="5"/>
  <c r="P235" i="5"/>
  <c r="J235" i="5"/>
  <c r="BE235" i="5" s="1"/>
  <c r="BK234" i="5"/>
  <c r="BI234" i="5"/>
  <c r="BH234" i="5"/>
  <c r="BG234" i="5"/>
  <c r="BF234" i="5"/>
  <c r="T234" i="5"/>
  <c r="R234" i="5"/>
  <c r="P234" i="5"/>
  <c r="J234" i="5"/>
  <c r="BE234" i="5" s="1"/>
  <c r="BK233" i="5"/>
  <c r="BI233" i="5"/>
  <c r="BH233" i="5"/>
  <c r="BG233" i="5"/>
  <c r="BF233" i="5"/>
  <c r="T233" i="5"/>
  <c r="R233" i="5"/>
  <c r="P233" i="5"/>
  <c r="J233" i="5"/>
  <c r="BE233" i="5" s="1"/>
  <c r="BK232" i="5"/>
  <c r="BI232" i="5"/>
  <c r="BH232" i="5"/>
  <c r="BG232" i="5"/>
  <c r="BF232" i="5"/>
  <c r="BE232" i="5"/>
  <c r="T232" i="5"/>
  <c r="R232" i="5"/>
  <c r="P232" i="5"/>
  <c r="J232" i="5"/>
  <c r="BK231" i="5"/>
  <c r="BI231" i="5"/>
  <c r="BH231" i="5"/>
  <c r="BG231" i="5"/>
  <c r="BF231" i="5"/>
  <c r="BE231" i="5"/>
  <c r="T231" i="5"/>
  <c r="R231" i="5"/>
  <c r="P231" i="5"/>
  <c r="J231" i="5"/>
  <c r="BK230" i="5"/>
  <c r="BI230" i="5"/>
  <c r="BH230" i="5"/>
  <c r="BG230" i="5"/>
  <c r="BF230" i="5"/>
  <c r="T230" i="5"/>
  <c r="R230" i="5"/>
  <c r="P230" i="5"/>
  <c r="J230" i="5"/>
  <c r="BE230" i="5" s="1"/>
  <c r="BK229" i="5"/>
  <c r="BI229" i="5"/>
  <c r="BH229" i="5"/>
  <c r="BG229" i="5"/>
  <c r="BF229" i="5"/>
  <c r="T229" i="5"/>
  <c r="R229" i="5"/>
  <c r="P229" i="5"/>
  <c r="J229" i="5"/>
  <c r="BE229" i="5" s="1"/>
  <c r="BK228" i="5"/>
  <c r="BI228" i="5"/>
  <c r="BH228" i="5"/>
  <c r="BG228" i="5"/>
  <c r="BF228" i="5"/>
  <c r="T228" i="5"/>
  <c r="R228" i="5"/>
  <c r="P228" i="5"/>
  <c r="J228" i="5"/>
  <c r="BE228" i="5" s="1"/>
  <c r="BK227" i="5"/>
  <c r="BI227" i="5"/>
  <c r="BH227" i="5"/>
  <c r="BG227" i="5"/>
  <c r="BF227" i="5"/>
  <c r="T227" i="5"/>
  <c r="R227" i="5"/>
  <c r="P227" i="5"/>
  <c r="J227" i="5"/>
  <c r="BE227" i="5" s="1"/>
  <c r="BK226" i="5"/>
  <c r="BI226" i="5"/>
  <c r="BH226" i="5"/>
  <c r="BG226" i="5"/>
  <c r="BF226" i="5"/>
  <c r="BE226" i="5"/>
  <c r="T226" i="5"/>
  <c r="R226" i="5"/>
  <c r="P226" i="5"/>
  <c r="J226" i="5"/>
  <c r="BK225" i="5"/>
  <c r="BI225" i="5"/>
  <c r="BH225" i="5"/>
  <c r="BG225" i="5"/>
  <c r="BF225" i="5"/>
  <c r="BE225" i="5"/>
  <c r="T225" i="5"/>
  <c r="R225" i="5"/>
  <c r="P225" i="5"/>
  <c r="J225" i="5"/>
  <c r="BK224" i="5"/>
  <c r="BI224" i="5"/>
  <c r="BH224" i="5"/>
  <c r="BG224" i="5"/>
  <c r="BF224" i="5"/>
  <c r="T224" i="5"/>
  <c r="R224" i="5"/>
  <c r="R220" i="5" s="1"/>
  <c r="P224" i="5"/>
  <c r="J224" i="5"/>
  <c r="BE224" i="5" s="1"/>
  <c r="BK223" i="5"/>
  <c r="BI223" i="5"/>
  <c r="BH223" i="5"/>
  <c r="BG223" i="5"/>
  <c r="BF223" i="5"/>
  <c r="T223" i="5"/>
  <c r="R223" i="5"/>
  <c r="P223" i="5"/>
  <c r="J223" i="5"/>
  <c r="BE223" i="5" s="1"/>
  <c r="BK222" i="5"/>
  <c r="BI222" i="5"/>
  <c r="BH222" i="5"/>
  <c r="BG222" i="5"/>
  <c r="BF222" i="5"/>
  <c r="T222" i="5"/>
  <c r="R222" i="5"/>
  <c r="P222" i="5"/>
  <c r="J222" i="5"/>
  <c r="BE222" i="5" s="1"/>
  <c r="BK221" i="5"/>
  <c r="BI221" i="5"/>
  <c r="BH221" i="5"/>
  <c r="BG221" i="5"/>
  <c r="BF221" i="5"/>
  <c r="T221" i="5"/>
  <c r="R221" i="5"/>
  <c r="P221" i="5"/>
  <c r="J221" i="5"/>
  <c r="BE221" i="5" s="1"/>
  <c r="BK219" i="5"/>
  <c r="BI219" i="5"/>
  <c r="BH219" i="5"/>
  <c r="BG219" i="5"/>
  <c r="BF219" i="5"/>
  <c r="T219" i="5"/>
  <c r="R219" i="5"/>
  <c r="P219" i="5"/>
  <c r="J219" i="5"/>
  <c r="BE219" i="5" s="1"/>
  <c r="BK218" i="5"/>
  <c r="BI218" i="5"/>
  <c r="BH218" i="5"/>
  <c r="BG218" i="5"/>
  <c r="BF218" i="5"/>
  <c r="BE218" i="5"/>
  <c r="T218" i="5"/>
  <c r="R218" i="5"/>
  <c r="P218" i="5"/>
  <c r="J218" i="5"/>
  <c r="BK217" i="5"/>
  <c r="BI217" i="5"/>
  <c r="BH217" i="5"/>
  <c r="BG217" i="5"/>
  <c r="BF217" i="5"/>
  <c r="T217" i="5"/>
  <c r="R217" i="5"/>
  <c r="P217" i="5"/>
  <c r="J217" i="5"/>
  <c r="BE217" i="5" s="1"/>
  <c r="BK216" i="5"/>
  <c r="BI216" i="5"/>
  <c r="BH216" i="5"/>
  <c r="BG216" i="5"/>
  <c r="BF216" i="5"/>
  <c r="BE216" i="5"/>
  <c r="T216" i="5"/>
  <c r="R216" i="5"/>
  <c r="P216" i="5"/>
  <c r="J216" i="5"/>
  <c r="BK215" i="5"/>
  <c r="BI215" i="5"/>
  <c r="BH215" i="5"/>
  <c r="BG215" i="5"/>
  <c r="BF215" i="5"/>
  <c r="BE215" i="5"/>
  <c r="T215" i="5"/>
  <c r="R215" i="5"/>
  <c r="P215" i="5"/>
  <c r="J215" i="5"/>
  <c r="BK214" i="5"/>
  <c r="BI214" i="5"/>
  <c r="BH214" i="5"/>
  <c r="BG214" i="5"/>
  <c r="BF214" i="5"/>
  <c r="T214" i="5"/>
  <c r="R214" i="5"/>
  <c r="P214" i="5"/>
  <c r="J214" i="5"/>
  <c r="BE214" i="5" s="1"/>
  <c r="BK213" i="5"/>
  <c r="BI213" i="5"/>
  <c r="BH213" i="5"/>
  <c r="BG213" i="5"/>
  <c r="BF213" i="5"/>
  <c r="T213" i="5"/>
  <c r="R213" i="5"/>
  <c r="P213" i="5"/>
  <c r="J213" i="5"/>
  <c r="BE213" i="5" s="1"/>
  <c r="BK212" i="5"/>
  <c r="BI212" i="5"/>
  <c r="BH212" i="5"/>
  <c r="BG212" i="5"/>
  <c r="BF212" i="5"/>
  <c r="BE212" i="5"/>
  <c r="T212" i="5"/>
  <c r="R212" i="5"/>
  <c r="P212" i="5"/>
  <c r="J212" i="5"/>
  <c r="BK211" i="5"/>
  <c r="BI211" i="5"/>
  <c r="BH211" i="5"/>
  <c r="BG211" i="5"/>
  <c r="BF211" i="5"/>
  <c r="BE211" i="5"/>
  <c r="T211" i="5"/>
  <c r="R211" i="5"/>
  <c r="P211" i="5"/>
  <c r="J211" i="5"/>
  <c r="BK210" i="5"/>
  <c r="BI210" i="5"/>
  <c r="BH210" i="5"/>
  <c r="BG210" i="5"/>
  <c r="BF210" i="5"/>
  <c r="BE210" i="5"/>
  <c r="T210" i="5"/>
  <c r="R210" i="5"/>
  <c r="P210" i="5"/>
  <c r="J210" i="5"/>
  <c r="BK209" i="5"/>
  <c r="BI209" i="5"/>
  <c r="BH209" i="5"/>
  <c r="BG209" i="5"/>
  <c r="BF209" i="5"/>
  <c r="BE209" i="5"/>
  <c r="T209" i="5"/>
  <c r="R209" i="5"/>
  <c r="P209" i="5"/>
  <c r="J209" i="5"/>
  <c r="BK208" i="5"/>
  <c r="BI208" i="5"/>
  <c r="BH208" i="5"/>
  <c r="BG208" i="5"/>
  <c r="BF208" i="5"/>
  <c r="T208" i="5"/>
  <c r="R208" i="5"/>
  <c r="P208" i="5"/>
  <c r="J208" i="5"/>
  <c r="BE208" i="5" s="1"/>
  <c r="BK207" i="5"/>
  <c r="BI207" i="5"/>
  <c r="BH207" i="5"/>
  <c r="BG207" i="5"/>
  <c r="BF207" i="5"/>
  <c r="T207" i="5"/>
  <c r="R207" i="5"/>
  <c r="P207" i="5"/>
  <c r="J207" i="5"/>
  <c r="BE207" i="5" s="1"/>
  <c r="BK206" i="5"/>
  <c r="BI206" i="5"/>
  <c r="BH206" i="5"/>
  <c r="BG206" i="5"/>
  <c r="BF206" i="5"/>
  <c r="BE206" i="5"/>
  <c r="T206" i="5"/>
  <c r="R206" i="5"/>
  <c r="P206" i="5"/>
  <c r="J206" i="5"/>
  <c r="BK205" i="5"/>
  <c r="BI205" i="5"/>
  <c r="BH205" i="5"/>
  <c r="BG205" i="5"/>
  <c r="BF205" i="5"/>
  <c r="BE205" i="5"/>
  <c r="T205" i="5"/>
  <c r="R205" i="5"/>
  <c r="P205" i="5"/>
  <c r="J205" i="5"/>
  <c r="BK204" i="5"/>
  <c r="BI204" i="5"/>
  <c r="BH204" i="5"/>
  <c r="BG204" i="5"/>
  <c r="BF204" i="5"/>
  <c r="BE204" i="5"/>
  <c r="T204" i="5"/>
  <c r="R204" i="5"/>
  <c r="P204" i="5"/>
  <c r="J204" i="5"/>
  <c r="BK203" i="5"/>
  <c r="BI203" i="5"/>
  <c r="BH203" i="5"/>
  <c r="BG203" i="5"/>
  <c r="BF203" i="5"/>
  <c r="BE203" i="5"/>
  <c r="T203" i="5"/>
  <c r="R203" i="5"/>
  <c r="P203" i="5"/>
  <c r="J203" i="5"/>
  <c r="BK202" i="5"/>
  <c r="BI202" i="5"/>
  <c r="BH202" i="5"/>
  <c r="BG202" i="5"/>
  <c r="BF202" i="5"/>
  <c r="T202" i="5"/>
  <c r="R202" i="5"/>
  <c r="P202" i="5"/>
  <c r="J202" i="5"/>
  <c r="BE202" i="5" s="1"/>
  <c r="BK201" i="5"/>
  <c r="BI201" i="5"/>
  <c r="BH201" i="5"/>
  <c r="BG201" i="5"/>
  <c r="BF201" i="5"/>
  <c r="T201" i="5"/>
  <c r="R201" i="5"/>
  <c r="P201" i="5"/>
  <c r="J201" i="5"/>
  <c r="BE201" i="5" s="1"/>
  <c r="BK200" i="5"/>
  <c r="BI200" i="5"/>
  <c r="BH200" i="5"/>
  <c r="BG200" i="5"/>
  <c r="BF200" i="5"/>
  <c r="BE200" i="5"/>
  <c r="T200" i="5"/>
  <c r="R200" i="5"/>
  <c r="P200" i="5"/>
  <c r="J200" i="5"/>
  <c r="BK199" i="5"/>
  <c r="BI199" i="5"/>
  <c r="BH199" i="5"/>
  <c r="BG199" i="5"/>
  <c r="BF199" i="5"/>
  <c r="T199" i="5"/>
  <c r="R199" i="5"/>
  <c r="P199" i="5"/>
  <c r="J199" i="5"/>
  <c r="BE199" i="5" s="1"/>
  <c r="BK198" i="5"/>
  <c r="BI198" i="5"/>
  <c r="BH198" i="5"/>
  <c r="BG198" i="5"/>
  <c r="BF198" i="5"/>
  <c r="BE198" i="5"/>
  <c r="T198" i="5"/>
  <c r="R198" i="5"/>
  <c r="P198" i="5"/>
  <c r="J198" i="5"/>
  <c r="BK197" i="5"/>
  <c r="BI197" i="5"/>
  <c r="BH197" i="5"/>
  <c r="BG197" i="5"/>
  <c r="BF197" i="5"/>
  <c r="BE197" i="5"/>
  <c r="T197" i="5"/>
  <c r="R197" i="5"/>
  <c r="P197" i="5"/>
  <c r="J197" i="5"/>
  <c r="BK196" i="5"/>
  <c r="BI196" i="5"/>
  <c r="BH196" i="5"/>
  <c r="BG196" i="5"/>
  <c r="BF196" i="5"/>
  <c r="T196" i="5"/>
  <c r="R196" i="5"/>
  <c r="P196" i="5"/>
  <c r="J196" i="5"/>
  <c r="BE196" i="5" s="1"/>
  <c r="BK195" i="5"/>
  <c r="BI195" i="5"/>
  <c r="BH195" i="5"/>
  <c r="BG195" i="5"/>
  <c r="BF195" i="5"/>
  <c r="T195" i="5"/>
  <c r="R195" i="5"/>
  <c r="P195" i="5"/>
  <c r="J195" i="5"/>
  <c r="BE195" i="5" s="1"/>
  <c r="BK194" i="5"/>
  <c r="BI194" i="5"/>
  <c r="BH194" i="5"/>
  <c r="BG194" i="5"/>
  <c r="BF194" i="5"/>
  <c r="BE194" i="5"/>
  <c r="T194" i="5"/>
  <c r="R194" i="5"/>
  <c r="P194" i="5"/>
  <c r="J194" i="5"/>
  <c r="BK193" i="5"/>
  <c r="BI193" i="5"/>
  <c r="BH193" i="5"/>
  <c r="BG193" i="5"/>
  <c r="BF193" i="5"/>
  <c r="T193" i="5"/>
  <c r="R193" i="5"/>
  <c r="P193" i="5"/>
  <c r="J193" i="5"/>
  <c r="BE193" i="5" s="1"/>
  <c r="BK192" i="5"/>
  <c r="BI192" i="5"/>
  <c r="BH192" i="5"/>
  <c r="BG192" i="5"/>
  <c r="BF192" i="5"/>
  <c r="BE192" i="5"/>
  <c r="T192" i="5"/>
  <c r="R192" i="5"/>
  <c r="P192" i="5"/>
  <c r="J192" i="5"/>
  <c r="BK191" i="5"/>
  <c r="BI191" i="5"/>
  <c r="BH191" i="5"/>
  <c r="BG191" i="5"/>
  <c r="BF191" i="5"/>
  <c r="BE191" i="5"/>
  <c r="T191" i="5"/>
  <c r="R191" i="5"/>
  <c r="P191" i="5"/>
  <c r="J191" i="5"/>
  <c r="BK190" i="5"/>
  <c r="BI190" i="5"/>
  <c r="BH190" i="5"/>
  <c r="BG190" i="5"/>
  <c r="BF190" i="5"/>
  <c r="T190" i="5"/>
  <c r="R190" i="5"/>
  <c r="P190" i="5"/>
  <c r="J190" i="5"/>
  <c r="BE190" i="5" s="1"/>
  <c r="BK189" i="5"/>
  <c r="BI189" i="5"/>
  <c r="BH189" i="5"/>
  <c r="BG189" i="5"/>
  <c r="BF189" i="5"/>
  <c r="T189" i="5"/>
  <c r="R189" i="5"/>
  <c r="P189" i="5"/>
  <c r="J189" i="5"/>
  <c r="BE189" i="5" s="1"/>
  <c r="BK188" i="5"/>
  <c r="BI188" i="5"/>
  <c r="BH188" i="5"/>
  <c r="BG188" i="5"/>
  <c r="BF188" i="5"/>
  <c r="BE188" i="5"/>
  <c r="T188" i="5"/>
  <c r="R188" i="5"/>
  <c r="P188" i="5"/>
  <c r="J188" i="5"/>
  <c r="BK187" i="5"/>
  <c r="BI187" i="5"/>
  <c r="BH187" i="5"/>
  <c r="BG187" i="5"/>
  <c r="BF187" i="5"/>
  <c r="T187" i="5"/>
  <c r="R187" i="5"/>
  <c r="P187" i="5"/>
  <c r="J187" i="5"/>
  <c r="BE187" i="5" s="1"/>
  <c r="BK186" i="5"/>
  <c r="BI186" i="5"/>
  <c r="BH186" i="5"/>
  <c r="BG186" i="5"/>
  <c r="BF186" i="5"/>
  <c r="BE186" i="5"/>
  <c r="T186" i="5"/>
  <c r="R186" i="5"/>
  <c r="P186" i="5"/>
  <c r="J186" i="5"/>
  <c r="BK185" i="5"/>
  <c r="BI185" i="5"/>
  <c r="BH185" i="5"/>
  <c r="BG185" i="5"/>
  <c r="BF185" i="5"/>
  <c r="BE185" i="5"/>
  <c r="T185" i="5"/>
  <c r="R185" i="5"/>
  <c r="P185" i="5"/>
  <c r="J185" i="5"/>
  <c r="BK184" i="5"/>
  <c r="BI184" i="5"/>
  <c r="BH184" i="5"/>
  <c r="BG184" i="5"/>
  <c r="BF184" i="5"/>
  <c r="T184" i="5"/>
  <c r="R184" i="5"/>
  <c r="P184" i="5"/>
  <c r="J184" i="5"/>
  <c r="BE184" i="5" s="1"/>
  <c r="BK183" i="5"/>
  <c r="BI183" i="5"/>
  <c r="BH183" i="5"/>
  <c r="BG183" i="5"/>
  <c r="BF183" i="5"/>
  <c r="T183" i="5"/>
  <c r="R183" i="5"/>
  <c r="P183" i="5"/>
  <c r="J183" i="5"/>
  <c r="BE183" i="5" s="1"/>
  <c r="BK182" i="5"/>
  <c r="BI182" i="5"/>
  <c r="BH182" i="5"/>
  <c r="BG182" i="5"/>
  <c r="BF182" i="5"/>
  <c r="BE182" i="5"/>
  <c r="T182" i="5"/>
  <c r="R182" i="5"/>
  <c r="P182" i="5"/>
  <c r="J182" i="5"/>
  <c r="BK181" i="5"/>
  <c r="BI181" i="5"/>
  <c r="BH181" i="5"/>
  <c r="BG181" i="5"/>
  <c r="BF181" i="5"/>
  <c r="T181" i="5"/>
  <c r="R181" i="5"/>
  <c r="P181" i="5"/>
  <c r="J181" i="5"/>
  <c r="BE181" i="5" s="1"/>
  <c r="BK180" i="5"/>
  <c r="BI180" i="5"/>
  <c r="BH180" i="5"/>
  <c r="BG180" i="5"/>
  <c r="BF180" i="5"/>
  <c r="BE180" i="5"/>
  <c r="T180" i="5"/>
  <c r="R180" i="5"/>
  <c r="P180" i="5"/>
  <c r="J180" i="5"/>
  <c r="BK179" i="5"/>
  <c r="BI179" i="5"/>
  <c r="BH179" i="5"/>
  <c r="BG179" i="5"/>
  <c r="BF179" i="5"/>
  <c r="BE179" i="5"/>
  <c r="T179" i="5"/>
  <c r="R179" i="5"/>
  <c r="P179" i="5"/>
  <c r="J179" i="5"/>
  <c r="BK178" i="5"/>
  <c r="BI178" i="5"/>
  <c r="BH178" i="5"/>
  <c r="BG178" i="5"/>
  <c r="BF178" i="5"/>
  <c r="T178" i="5"/>
  <c r="R178" i="5"/>
  <c r="P178" i="5"/>
  <c r="J178" i="5"/>
  <c r="BE178" i="5" s="1"/>
  <c r="BK177" i="5"/>
  <c r="BI177" i="5"/>
  <c r="BH177" i="5"/>
  <c r="BG177" i="5"/>
  <c r="BF177" i="5"/>
  <c r="T177" i="5"/>
  <c r="R177" i="5"/>
  <c r="P177" i="5"/>
  <c r="J177" i="5"/>
  <c r="BE177" i="5" s="1"/>
  <c r="BK176" i="5"/>
  <c r="BI176" i="5"/>
  <c r="BH176" i="5"/>
  <c r="BG176" i="5"/>
  <c r="BF176" i="5"/>
  <c r="BE176" i="5"/>
  <c r="T176" i="5"/>
  <c r="R176" i="5"/>
  <c r="P176" i="5"/>
  <c r="J176" i="5"/>
  <c r="BK175" i="5"/>
  <c r="BI175" i="5"/>
  <c r="BH175" i="5"/>
  <c r="BG175" i="5"/>
  <c r="BF175" i="5"/>
  <c r="T175" i="5"/>
  <c r="R175" i="5"/>
  <c r="P175" i="5"/>
  <c r="J175" i="5"/>
  <c r="BE175" i="5" s="1"/>
  <c r="BK174" i="5"/>
  <c r="BI174" i="5"/>
  <c r="BH174" i="5"/>
  <c r="BG174" i="5"/>
  <c r="BF174" i="5"/>
  <c r="BE174" i="5"/>
  <c r="T174" i="5"/>
  <c r="R174" i="5"/>
  <c r="P174" i="5"/>
  <c r="J174" i="5"/>
  <c r="BK173" i="5"/>
  <c r="BI173" i="5"/>
  <c r="BH173" i="5"/>
  <c r="BG173" i="5"/>
  <c r="BF173" i="5"/>
  <c r="BE173" i="5"/>
  <c r="T173" i="5"/>
  <c r="R173" i="5"/>
  <c r="P173" i="5"/>
  <c r="J173" i="5"/>
  <c r="BK172" i="5"/>
  <c r="BI172" i="5"/>
  <c r="BH172" i="5"/>
  <c r="BG172" i="5"/>
  <c r="BF172" i="5"/>
  <c r="T172" i="5"/>
  <c r="R172" i="5"/>
  <c r="P172" i="5"/>
  <c r="J172" i="5"/>
  <c r="BE172" i="5" s="1"/>
  <c r="BK171" i="5"/>
  <c r="BI171" i="5"/>
  <c r="BH171" i="5"/>
  <c r="BG171" i="5"/>
  <c r="BF171" i="5"/>
  <c r="T171" i="5"/>
  <c r="R171" i="5"/>
  <c r="P171" i="5"/>
  <c r="J171" i="5"/>
  <c r="BE171" i="5" s="1"/>
  <c r="BK170" i="5"/>
  <c r="BI170" i="5"/>
  <c r="BH170" i="5"/>
  <c r="BG170" i="5"/>
  <c r="BF170" i="5"/>
  <c r="BE170" i="5"/>
  <c r="T170" i="5"/>
  <c r="R170" i="5"/>
  <c r="P170" i="5"/>
  <c r="J170" i="5"/>
  <c r="BK169" i="5"/>
  <c r="BI169" i="5"/>
  <c r="BH169" i="5"/>
  <c r="BG169" i="5"/>
  <c r="BF169" i="5"/>
  <c r="T169" i="5"/>
  <c r="R169" i="5"/>
  <c r="P169" i="5"/>
  <c r="J169" i="5"/>
  <c r="BE169" i="5" s="1"/>
  <c r="BK168" i="5"/>
  <c r="BI168" i="5"/>
  <c r="BH168" i="5"/>
  <c r="BG168" i="5"/>
  <c r="BF168" i="5"/>
  <c r="BE168" i="5"/>
  <c r="T168" i="5"/>
  <c r="R168" i="5"/>
  <c r="P168" i="5"/>
  <c r="J168" i="5"/>
  <c r="BK167" i="5"/>
  <c r="BI167" i="5"/>
  <c r="BH167" i="5"/>
  <c r="BG167" i="5"/>
  <c r="BF167" i="5"/>
  <c r="BE167" i="5"/>
  <c r="T167" i="5"/>
  <c r="R167" i="5"/>
  <c r="P167" i="5"/>
  <c r="J167" i="5"/>
  <c r="BK166" i="5"/>
  <c r="BI166" i="5"/>
  <c r="BH166" i="5"/>
  <c r="BG166" i="5"/>
  <c r="BF166" i="5"/>
  <c r="T166" i="5"/>
  <c r="R166" i="5"/>
  <c r="P166" i="5"/>
  <c r="J166" i="5"/>
  <c r="BE166" i="5" s="1"/>
  <c r="BK165" i="5"/>
  <c r="BI165" i="5"/>
  <c r="BH165" i="5"/>
  <c r="BG165" i="5"/>
  <c r="BF165" i="5"/>
  <c r="T165" i="5"/>
  <c r="R165" i="5"/>
  <c r="P165" i="5"/>
  <c r="J165" i="5"/>
  <c r="BE165" i="5" s="1"/>
  <c r="BK164" i="5"/>
  <c r="BI164" i="5"/>
  <c r="BH164" i="5"/>
  <c r="BG164" i="5"/>
  <c r="BF164" i="5"/>
  <c r="BE164" i="5"/>
  <c r="T164" i="5"/>
  <c r="R164" i="5"/>
  <c r="P164" i="5"/>
  <c r="J164" i="5"/>
  <c r="BK163" i="5"/>
  <c r="BI163" i="5"/>
  <c r="BH163" i="5"/>
  <c r="BG163" i="5"/>
  <c r="BF163" i="5"/>
  <c r="T163" i="5"/>
  <c r="R163" i="5"/>
  <c r="P163" i="5"/>
  <c r="J163" i="5"/>
  <c r="BE163" i="5" s="1"/>
  <c r="BK162" i="5"/>
  <c r="BI162" i="5"/>
  <c r="BH162" i="5"/>
  <c r="BG162" i="5"/>
  <c r="BF162" i="5"/>
  <c r="BE162" i="5"/>
  <c r="T162" i="5"/>
  <c r="R162" i="5"/>
  <c r="P162" i="5"/>
  <c r="J162" i="5"/>
  <c r="BK161" i="5"/>
  <c r="BI161" i="5"/>
  <c r="BH161" i="5"/>
  <c r="BG161" i="5"/>
  <c r="BF161" i="5"/>
  <c r="BE161" i="5"/>
  <c r="T161" i="5"/>
  <c r="R161" i="5"/>
  <c r="P161" i="5"/>
  <c r="J161" i="5"/>
  <c r="BK160" i="5"/>
  <c r="BI160" i="5"/>
  <c r="BH160" i="5"/>
  <c r="BG160" i="5"/>
  <c r="BF160" i="5"/>
  <c r="T160" i="5"/>
  <c r="R160" i="5"/>
  <c r="P160" i="5"/>
  <c r="J160" i="5"/>
  <c r="BE160" i="5" s="1"/>
  <c r="BK159" i="5"/>
  <c r="BI159" i="5"/>
  <c r="BH159" i="5"/>
  <c r="BG159" i="5"/>
  <c r="BF159" i="5"/>
  <c r="T159" i="5"/>
  <c r="R159" i="5"/>
  <c r="P159" i="5"/>
  <c r="J159" i="5"/>
  <c r="BE159" i="5" s="1"/>
  <c r="BK158" i="5"/>
  <c r="BI158" i="5"/>
  <c r="BH158" i="5"/>
  <c r="BG158" i="5"/>
  <c r="BF158" i="5"/>
  <c r="BE158" i="5"/>
  <c r="T158" i="5"/>
  <c r="R158" i="5"/>
  <c r="P158" i="5"/>
  <c r="J158" i="5"/>
  <c r="BK157" i="5"/>
  <c r="BI157" i="5"/>
  <c r="BH157" i="5"/>
  <c r="BG157" i="5"/>
  <c r="BF157" i="5"/>
  <c r="BE157" i="5"/>
  <c r="T157" i="5"/>
  <c r="R157" i="5"/>
  <c r="P157" i="5"/>
  <c r="J157" i="5"/>
  <c r="BK156" i="5"/>
  <c r="BI156" i="5"/>
  <c r="BH156" i="5"/>
  <c r="BG156" i="5"/>
  <c r="BF156" i="5"/>
  <c r="BE156" i="5"/>
  <c r="T156" i="5"/>
  <c r="R156" i="5"/>
  <c r="P156" i="5"/>
  <c r="J156" i="5"/>
  <c r="BK155" i="5"/>
  <c r="BI155" i="5"/>
  <c r="BH155" i="5"/>
  <c r="BG155" i="5"/>
  <c r="BF155" i="5"/>
  <c r="BE155" i="5"/>
  <c r="T155" i="5"/>
  <c r="R155" i="5"/>
  <c r="P155" i="5"/>
  <c r="J155" i="5"/>
  <c r="BK154" i="5"/>
  <c r="BI154" i="5"/>
  <c r="BH154" i="5"/>
  <c r="BG154" i="5"/>
  <c r="BF154" i="5"/>
  <c r="T154" i="5"/>
  <c r="R154" i="5"/>
  <c r="P154" i="5"/>
  <c r="J154" i="5"/>
  <c r="BE154" i="5" s="1"/>
  <c r="BK153" i="5"/>
  <c r="BI153" i="5"/>
  <c r="BH153" i="5"/>
  <c r="BG153" i="5"/>
  <c r="BF153" i="5"/>
  <c r="T153" i="5"/>
  <c r="R153" i="5"/>
  <c r="P153" i="5"/>
  <c r="J153" i="5"/>
  <c r="BE153" i="5" s="1"/>
  <c r="BK152" i="5"/>
  <c r="BI152" i="5"/>
  <c r="BH152" i="5"/>
  <c r="BG152" i="5"/>
  <c r="BF152" i="5"/>
  <c r="BE152" i="5"/>
  <c r="T152" i="5"/>
  <c r="R152" i="5"/>
  <c r="P152" i="5"/>
  <c r="J152" i="5"/>
  <c r="BK151" i="5"/>
  <c r="BI151" i="5"/>
  <c r="BH151" i="5"/>
  <c r="BG151" i="5"/>
  <c r="BF151" i="5"/>
  <c r="BE151" i="5"/>
  <c r="T151" i="5"/>
  <c r="R151" i="5"/>
  <c r="P151" i="5"/>
  <c r="J151" i="5"/>
  <c r="BK150" i="5"/>
  <c r="BI150" i="5"/>
  <c r="BH150" i="5"/>
  <c r="BG150" i="5"/>
  <c r="BF150" i="5"/>
  <c r="BE150" i="5"/>
  <c r="T150" i="5"/>
  <c r="R150" i="5"/>
  <c r="P150" i="5"/>
  <c r="J150" i="5"/>
  <c r="BK149" i="5"/>
  <c r="BI149" i="5"/>
  <c r="BH149" i="5"/>
  <c r="BG149" i="5"/>
  <c r="BF149" i="5"/>
  <c r="BE149" i="5"/>
  <c r="T149" i="5"/>
  <c r="R149" i="5"/>
  <c r="P149" i="5"/>
  <c r="J149" i="5"/>
  <c r="BK148" i="5"/>
  <c r="BI148" i="5"/>
  <c r="BH148" i="5"/>
  <c r="BG148" i="5"/>
  <c r="BF148" i="5"/>
  <c r="T148" i="5"/>
  <c r="R148" i="5"/>
  <c r="P148" i="5"/>
  <c r="J148" i="5"/>
  <c r="BE148" i="5" s="1"/>
  <c r="BK147" i="5"/>
  <c r="BI147" i="5"/>
  <c r="BH147" i="5"/>
  <c r="BG147" i="5"/>
  <c r="BF147" i="5"/>
  <c r="T147" i="5"/>
  <c r="R147" i="5"/>
  <c r="P147" i="5"/>
  <c r="J147" i="5"/>
  <c r="BE147" i="5" s="1"/>
  <c r="BK146" i="5"/>
  <c r="BI146" i="5"/>
  <c r="BH146" i="5"/>
  <c r="BG146" i="5"/>
  <c r="BF146" i="5"/>
  <c r="BE146" i="5"/>
  <c r="T146" i="5"/>
  <c r="R146" i="5"/>
  <c r="P146" i="5"/>
  <c r="J146" i="5"/>
  <c r="BK145" i="5"/>
  <c r="BI145" i="5"/>
  <c r="BH145" i="5"/>
  <c r="BG145" i="5"/>
  <c r="BF145" i="5"/>
  <c r="BE145" i="5"/>
  <c r="T145" i="5"/>
  <c r="R145" i="5"/>
  <c r="P145" i="5"/>
  <c r="J145" i="5"/>
  <c r="BK144" i="5"/>
  <c r="BI144" i="5"/>
  <c r="BH144" i="5"/>
  <c r="BG144" i="5"/>
  <c r="BF144" i="5"/>
  <c r="BE144" i="5"/>
  <c r="T144" i="5"/>
  <c r="R144" i="5"/>
  <c r="P144" i="5"/>
  <c r="J144" i="5"/>
  <c r="BK143" i="5"/>
  <c r="BI143" i="5"/>
  <c r="BH143" i="5"/>
  <c r="BG143" i="5"/>
  <c r="BF143" i="5"/>
  <c r="BE143" i="5"/>
  <c r="T143" i="5"/>
  <c r="R143" i="5"/>
  <c r="P143" i="5"/>
  <c r="J143" i="5"/>
  <c r="BK142" i="5"/>
  <c r="BI142" i="5"/>
  <c r="BH142" i="5"/>
  <c r="BG142" i="5"/>
  <c r="BF142" i="5"/>
  <c r="T142" i="5"/>
  <c r="R142" i="5"/>
  <c r="P142" i="5"/>
  <c r="J142" i="5"/>
  <c r="BE142" i="5" s="1"/>
  <c r="BK141" i="5"/>
  <c r="BI141" i="5"/>
  <c r="BH141" i="5"/>
  <c r="BG141" i="5"/>
  <c r="BF141" i="5"/>
  <c r="T141" i="5"/>
  <c r="R141" i="5"/>
  <c r="P141" i="5"/>
  <c r="J141" i="5"/>
  <c r="BE141" i="5" s="1"/>
  <c r="BK140" i="5"/>
  <c r="BI140" i="5"/>
  <c r="BH140" i="5"/>
  <c r="BG140" i="5"/>
  <c r="BF140" i="5"/>
  <c r="BE140" i="5"/>
  <c r="T140" i="5"/>
  <c r="R140" i="5"/>
  <c r="P140" i="5"/>
  <c r="J140" i="5"/>
  <c r="BK139" i="5"/>
  <c r="BI139" i="5"/>
  <c r="BH139" i="5"/>
  <c r="BG139" i="5"/>
  <c r="BF139" i="5"/>
  <c r="BE139" i="5"/>
  <c r="T139" i="5"/>
  <c r="R139" i="5"/>
  <c r="P139" i="5"/>
  <c r="J139" i="5"/>
  <c r="BK138" i="5"/>
  <c r="BI138" i="5"/>
  <c r="BH138" i="5"/>
  <c r="BG138" i="5"/>
  <c r="BF138" i="5"/>
  <c r="BE138" i="5"/>
  <c r="T138" i="5"/>
  <c r="R138" i="5"/>
  <c r="P138" i="5"/>
  <c r="J138" i="5"/>
  <c r="BK137" i="5"/>
  <c r="BI137" i="5"/>
  <c r="BH137" i="5"/>
  <c r="BG137" i="5"/>
  <c r="BF137" i="5"/>
  <c r="BE137" i="5"/>
  <c r="T137" i="5"/>
  <c r="R137" i="5"/>
  <c r="P137" i="5"/>
  <c r="J137" i="5"/>
  <c r="BK136" i="5"/>
  <c r="BI136" i="5"/>
  <c r="BH136" i="5"/>
  <c r="BG136" i="5"/>
  <c r="BF136" i="5"/>
  <c r="T136" i="5"/>
  <c r="R136" i="5"/>
  <c r="P136" i="5"/>
  <c r="J136" i="5"/>
  <c r="BE136" i="5" s="1"/>
  <c r="BK135" i="5"/>
  <c r="BI135" i="5"/>
  <c r="BH135" i="5"/>
  <c r="BG135" i="5"/>
  <c r="BF135" i="5"/>
  <c r="T135" i="5"/>
  <c r="R135" i="5"/>
  <c r="P135" i="5"/>
  <c r="J135" i="5"/>
  <c r="BE135" i="5" s="1"/>
  <c r="BK134" i="5"/>
  <c r="BI134" i="5"/>
  <c r="BH134" i="5"/>
  <c r="BG134" i="5"/>
  <c r="BF134" i="5"/>
  <c r="BE134" i="5"/>
  <c r="T134" i="5"/>
  <c r="R134" i="5"/>
  <c r="P134" i="5"/>
  <c r="J134" i="5"/>
  <c r="BK133" i="5"/>
  <c r="BI133" i="5"/>
  <c r="BH133" i="5"/>
  <c r="BG133" i="5"/>
  <c r="BF133" i="5"/>
  <c r="BE133" i="5"/>
  <c r="T133" i="5"/>
  <c r="R133" i="5"/>
  <c r="P133" i="5"/>
  <c r="J133" i="5"/>
  <c r="BK132" i="5"/>
  <c r="BI132" i="5"/>
  <c r="BH132" i="5"/>
  <c r="BG132" i="5"/>
  <c r="BF132" i="5"/>
  <c r="BE132" i="5"/>
  <c r="T132" i="5"/>
  <c r="R132" i="5"/>
  <c r="P132" i="5"/>
  <c r="J132" i="5"/>
  <c r="BK131" i="5"/>
  <c r="BI131" i="5"/>
  <c r="BH131" i="5"/>
  <c r="BG131" i="5"/>
  <c r="BF131" i="5"/>
  <c r="BE131" i="5"/>
  <c r="T131" i="5"/>
  <c r="R131" i="5"/>
  <c r="P131" i="5"/>
  <c r="J131" i="5"/>
  <c r="BK130" i="5"/>
  <c r="BI130" i="5"/>
  <c r="BH130" i="5"/>
  <c r="BG130" i="5"/>
  <c r="BF130" i="5"/>
  <c r="T130" i="5"/>
  <c r="R130" i="5"/>
  <c r="P130" i="5"/>
  <c r="J130" i="5"/>
  <c r="BE130" i="5" s="1"/>
  <c r="BK129" i="5"/>
  <c r="BI129" i="5"/>
  <c r="BH129" i="5"/>
  <c r="BG129" i="5"/>
  <c r="BF129" i="5"/>
  <c r="T129" i="5"/>
  <c r="R129" i="5"/>
  <c r="P129" i="5"/>
  <c r="J129" i="5"/>
  <c r="BE129" i="5" s="1"/>
  <c r="BK128" i="5"/>
  <c r="BI128" i="5"/>
  <c r="BH128" i="5"/>
  <c r="BG128" i="5"/>
  <c r="BF128" i="5"/>
  <c r="BE128" i="5"/>
  <c r="T128" i="5"/>
  <c r="R128" i="5"/>
  <c r="P128" i="5"/>
  <c r="J128" i="5"/>
  <c r="BK127" i="5"/>
  <c r="BI127" i="5"/>
  <c r="BH127" i="5"/>
  <c r="BG127" i="5"/>
  <c r="BF127" i="5"/>
  <c r="BE127" i="5"/>
  <c r="T127" i="5"/>
  <c r="R127" i="5"/>
  <c r="P127" i="5"/>
  <c r="J127" i="5"/>
  <c r="BK126" i="5"/>
  <c r="BI126" i="5"/>
  <c r="BH126" i="5"/>
  <c r="BG126" i="5"/>
  <c r="BF126" i="5"/>
  <c r="BE126" i="5"/>
  <c r="T126" i="5"/>
  <c r="R126" i="5"/>
  <c r="P126" i="5"/>
  <c r="J126" i="5"/>
  <c r="BK125" i="5"/>
  <c r="BI125" i="5"/>
  <c r="BH125" i="5"/>
  <c r="BG125" i="5"/>
  <c r="BF125" i="5"/>
  <c r="BE125" i="5"/>
  <c r="T125" i="5"/>
  <c r="R125" i="5"/>
  <c r="P125" i="5"/>
  <c r="J125" i="5"/>
  <c r="BK124" i="5"/>
  <c r="BI124" i="5"/>
  <c r="BH124" i="5"/>
  <c r="BG124" i="5"/>
  <c r="BF124" i="5"/>
  <c r="T124" i="5"/>
  <c r="R124" i="5"/>
  <c r="P124" i="5"/>
  <c r="J124" i="5"/>
  <c r="BE124" i="5" s="1"/>
  <c r="BK123" i="5"/>
  <c r="BI123" i="5"/>
  <c r="BH123" i="5"/>
  <c r="BG123" i="5"/>
  <c r="BF123" i="5"/>
  <c r="T123" i="5"/>
  <c r="R123" i="5"/>
  <c r="P123" i="5"/>
  <c r="J123" i="5"/>
  <c r="BE123" i="5" s="1"/>
  <c r="BK122" i="5"/>
  <c r="BI122" i="5"/>
  <c r="BH122" i="5"/>
  <c r="BG122" i="5"/>
  <c r="BF122" i="5"/>
  <c r="BE122" i="5"/>
  <c r="T122" i="5"/>
  <c r="R122" i="5"/>
  <c r="P122" i="5"/>
  <c r="J122" i="5"/>
  <c r="BK121" i="5"/>
  <c r="BI121" i="5"/>
  <c r="BH121" i="5"/>
  <c r="BG121" i="5"/>
  <c r="BF121" i="5"/>
  <c r="BE121" i="5"/>
  <c r="T121" i="5"/>
  <c r="R121" i="5"/>
  <c r="P121" i="5"/>
  <c r="J121" i="5"/>
  <c r="BK120" i="5"/>
  <c r="BI120" i="5"/>
  <c r="BH120" i="5"/>
  <c r="BG120" i="5"/>
  <c r="BF120" i="5"/>
  <c r="BE120" i="5"/>
  <c r="T120" i="5"/>
  <c r="R120" i="5"/>
  <c r="P120" i="5"/>
  <c r="J120" i="5"/>
  <c r="BK119" i="5"/>
  <c r="BI119" i="5"/>
  <c r="BH119" i="5"/>
  <c r="BG119" i="5"/>
  <c r="BF119" i="5"/>
  <c r="BE119" i="5"/>
  <c r="T119" i="5"/>
  <c r="R119" i="5"/>
  <c r="P119" i="5"/>
  <c r="J119" i="5"/>
  <c r="BK118" i="5"/>
  <c r="BI118" i="5"/>
  <c r="BH118" i="5"/>
  <c r="BG118" i="5"/>
  <c r="BF118" i="5"/>
  <c r="T118" i="5"/>
  <c r="R118" i="5"/>
  <c r="P118" i="5"/>
  <c r="J118" i="5"/>
  <c r="BE118" i="5" s="1"/>
  <c r="BK117" i="5"/>
  <c r="BI117" i="5"/>
  <c r="BH117" i="5"/>
  <c r="BG117" i="5"/>
  <c r="BF117" i="5"/>
  <c r="T117" i="5"/>
  <c r="R117" i="5"/>
  <c r="P117" i="5"/>
  <c r="J117" i="5"/>
  <c r="BE117" i="5" s="1"/>
  <c r="BK116" i="5"/>
  <c r="BI116" i="5"/>
  <c r="BH116" i="5"/>
  <c r="BG116" i="5"/>
  <c r="BF116" i="5"/>
  <c r="BE116" i="5"/>
  <c r="T116" i="5"/>
  <c r="R116" i="5"/>
  <c r="P116" i="5"/>
  <c r="J116" i="5"/>
  <c r="BK115" i="5"/>
  <c r="BI115" i="5"/>
  <c r="BH115" i="5"/>
  <c r="BG115" i="5"/>
  <c r="BF115" i="5"/>
  <c r="BE115" i="5"/>
  <c r="T115" i="5"/>
  <c r="R115" i="5"/>
  <c r="P115" i="5"/>
  <c r="J115" i="5"/>
  <c r="BK112" i="5"/>
  <c r="BI112" i="5"/>
  <c r="BH112" i="5"/>
  <c r="BG112" i="5"/>
  <c r="BF112" i="5"/>
  <c r="BE112" i="5"/>
  <c r="T112" i="5"/>
  <c r="R112" i="5"/>
  <c r="P112" i="5"/>
  <c r="J112" i="5"/>
  <c r="BK111" i="5"/>
  <c r="BI111" i="5"/>
  <c r="BH111" i="5"/>
  <c r="BG111" i="5"/>
  <c r="BF111" i="5"/>
  <c r="T111" i="5"/>
  <c r="R111" i="5"/>
  <c r="P111" i="5"/>
  <c r="J111" i="5"/>
  <c r="BE111" i="5" s="1"/>
  <c r="BK110" i="5"/>
  <c r="BI110" i="5"/>
  <c r="BH110" i="5"/>
  <c r="BG110" i="5"/>
  <c r="BF110" i="5"/>
  <c r="T110" i="5"/>
  <c r="R110" i="5"/>
  <c r="P110" i="5"/>
  <c r="J110" i="5"/>
  <c r="BE110" i="5" s="1"/>
  <c r="BK109" i="5"/>
  <c r="BI109" i="5"/>
  <c r="BH109" i="5"/>
  <c r="BG109" i="5"/>
  <c r="BF109" i="5"/>
  <c r="BE109" i="5"/>
  <c r="T109" i="5"/>
  <c r="R109" i="5"/>
  <c r="P109" i="5"/>
  <c r="J109" i="5"/>
  <c r="BK108" i="5"/>
  <c r="BI108" i="5"/>
  <c r="BH108" i="5"/>
  <c r="BG108" i="5"/>
  <c r="BF108" i="5"/>
  <c r="BE108" i="5"/>
  <c r="T108" i="5"/>
  <c r="R108" i="5"/>
  <c r="P108" i="5"/>
  <c r="J108" i="5"/>
  <c r="BK107" i="5"/>
  <c r="BK104" i="5" s="1"/>
  <c r="BI107" i="5"/>
  <c r="BH107" i="5"/>
  <c r="BG107" i="5"/>
  <c r="BF107" i="5"/>
  <c r="BE107" i="5"/>
  <c r="T107" i="5"/>
  <c r="R107" i="5"/>
  <c r="P107" i="5"/>
  <c r="J107" i="5"/>
  <c r="BK106" i="5"/>
  <c r="BI106" i="5"/>
  <c r="BH106" i="5"/>
  <c r="BG106" i="5"/>
  <c r="BF106" i="5"/>
  <c r="BE106" i="5"/>
  <c r="T106" i="5"/>
  <c r="R106" i="5"/>
  <c r="P106" i="5"/>
  <c r="J106" i="5"/>
  <c r="BK105" i="5"/>
  <c r="BI105" i="5"/>
  <c r="BH105" i="5"/>
  <c r="BG105" i="5"/>
  <c r="BF105" i="5"/>
  <c r="T105" i="5"/>
  <c r="R105" i="5"/>
  <c r="P105" i="5"/>
  <c r="J105" i="5"/>
  <c r="BE105" i="5" s="1"/>
  <c r="J99" i="5"/>
  <c r="F99" i="5"/>
  <c r="F97" i="5"/>
  <c r="E95" i="5"/>
  <c r="J71" i="5"/>
  <c r="J58" i="5"/>
  <c r="F58" i="5"/>
  <c r="F56" i="5"/>
  <c r="E54" i="5"/>
  <c r="J39" i="5"/>
  <c r="J38" i="5"/>
  <c r="J37" i="5"/>
  <c r="J26" i="5"/>
  <c r="E26" i="5"/>
  <c r="J59" i="5" s="1"/>
  <c r="J25" i="5"/>
  <c r="J20" i="5"/>
  <c r="E20" i="5"/>
  <c r="F59" i="5" s="1"/>
  <c r="J19" i="5"/>
  <c r="J14" i="5"/>
  <c r="J56" i="5" s="1"/>
  <c r="E7" i="5"/>
  <c r="E91" i="5" s="1"/>
  <c r="BK285" i="4"/>
  <c r="BI285" i="4"/>
  <c r="BH285" i="4"/>
  <c r="BG285" i="4"/>
  <c r="BF285" i="4"/>
  <c r="BE285" i="4"/>
  <c r="T285" i="4"/>
  <c r="R285" i="4"/>
  <c r="P285" i="4"/>
  <c r="J285" i="4"/>
  <c r="BK284" i="4"/>
  <c r="BI284" i="4"/>
  <c r="BH284" i="4"/>
  <c r="BG284" i="4"/>
  <c r="BF284" i="4"/>
  <c r="T284" i="4"/>
  <c r="R284" i="4"/>
  <c r="P284" i="4"/>
  <c r="J284" i="4"/>
  <c r="BE284" i="4" s="1"/>
  <c r="BK283" i="4"/>
  <c r="BI283" i="4"/>
  <c r="BH283" i="4"/>
  <c r="BG283" i="4"/>
  <c r="BF283" i="4"/>
  <c r="T283" i="4"/>
  <c r="R283" i="4"/>
  <c r="P283" i="4"/>
  <c r="J283" i="4"/>
  <c r="BE283" i="4" s="1"/>
  <c r="BK282" i="4"/>
  <c r="BI282" i="4"/>
  <c r="BH282" i="4"/>
  <c r="BG282" i="4"/>
  <c r="BF282" i="4"/>
  <c r="BE282" i="4"/>
  <c r="T282" i="4"/>
  <c r="R282" i="4"/>
  <c r="P282" i="4"/>
  <c r="J282" i="4"/>
  <c r="BK281" i="4"/>
  <c r="BI281" i="4"/>
  <c r="BH281" i="4"/>
  <c r="BG281" i="4"/>
  <c r="BF281" i="4"/>
  <c r="T281" i="4"/>
  <c r="R281" i="4"/>
  <c r="P281" i="4"/>
  <c r="J281" i="4"/>
  <c r="BE281" i="4" s="1"/>
  <c r="BK280" i="4"/>
  <c r="BI280" i="4"/>
  <c r="BH280" i="4"/>
  <c r="BG280" i="4"/>
  <c r="BF280" i="4"/>
  <c r="BE280" i="4"/>
  <c r="T280" i="4"/>
  <c r="R280" i="4"/>
  <c r="P280" i="4"/>
  <c r="J280" i="4"/>
  <c r="BK279" i="4"/>
  <c r="BI279" i="4"/>
  <c r="BH279" i="4"/>
  <c r="BG279" i="4"/>
  <c r="BF279" i="4"/>
  <c r="BE279" i="4"/>
  <c r="T279" i="4"/>
  <c r="R279" i="4"/>
  <c r="P279" i="4"/>
  <c r="J279" i="4"/>
  <c r="BK278" i="4"/>
  <c r="BI278" i="4"/>
  <c r="BH278" i="4"/>
  <c r="BG278" i="4"/>
  <c r="BF278" i="4"/>
  <c r="T278" i="4"/>
  <c r="R278" i="4"/>
  <c r="P278" i="4"/>
  <c r="J278" i="4"/>
  <c r="BE278" i="4" s="1"/>
  <c r="BK277" i="4"/>
  <c r="BI277" i="4"/>
  <c r="BH277" i="4"/>
  <c r="BG277" i="4"/>
  <c r="BF277" i="4"/>
  <c r="T277" i="4"/>
  <c r="R277" i="4"/>
  <c r="P277" i="4"/>
  <c r="J277" i="4"/>
  <c r="BE277" i="4" s="1"/>
  <c r="BK276" i="4"/>
  <c r="BI276" i="4"/>
  <c r="BH276" i="4"/>
  <c r="BG276" i="4"/>
  <c r="BF276" i="4"/>
  <c r="BE276" i="4"/>
  <c r="T276" i="4"/>
  <c r="R276" i="4"/>
  <c r="P276" i="4"/>
  <c r="J276" i="4"/>
  <c r="BK275" i="4"/>
  <c r="BI275" i="4"/>
  <c r="BH275" i="4"/>
  <c r="BG275" i="4"/>
  <c r="BF275" i="4"/>
  <c r="T275" i="4"/>
  <c r="R275" i="4"/>
  <c r="P275" i="4"/>
  <c r="J275" i="4"/>
  <c r="BE275" i="4" s="1"/>
  <c r="BK274" i="4"/>
  <c r="BI274" i="4"/>
  <c r="BH274" i="4"/>
  <c r="BG274" i="4"/>
  <c r="BF274" i="4"/>
  <c r="T274" i="4"/>
  <c r="R274" i="4"/>
  <c r="R273" i="4" s="1"/>
  <c r="P274" i="4"/>
  <c r="P273" i="4" s="1"/>
  <c r="J274" i="4"/>
  <c r="BE274" i="4" s="1"/>
  <c r="BK271" i="4"/>
  <c r="BK270" i="4" s="1"/>
  <c r="BI271" i="4"/>
  <c r="BH271" i="4"/>
  <c r="BG271" i="4"/>
  <c r="BF271" i="4"/>
  <c r="BE271" i="4"/>
  <c r="T271" i="4"/>
  <c r="T270" i="4" s="1"/>
  <c r="R271" i="4"/>
  <c r="P271" i="4"/>
  <c r="P270" i="4" s="1"/>
  <c r="J271" i="4"/>
  <c r="R270" i="4"/>
  <c r="J270" i="4"/>
  <c r="BK269" i="4"/>
  <c r="BI269" i="4"/>
  <c r="BH269" i="4"/>
  <c r="BG269" i="4"/>
  <c r="BF269" i="4"/>
  <c r="BE269" i="4"/>
  <c r="T269" i="4"/>
  <c r="R269" i="4"/>
  <c r="P269" i="4"/>
  <c r="J269" i="4"/>
  <c r="BK268" i="4"/>
  <c r="BI268" i="4"/>
  <c r="BH268" i="4"/>
  <c r="BG268" i="4"/>
  <c r="BF268" i="4"/>
  <c r="T268" i="4"/>
  <c r="R268" i="4"/>
  <c r="P268" i="4"/>
  <c r="J268" i="4"/>
  <c r="BE268" i="4" s="1"/>
  <c r="BK267" i="4"/>
  <c r="BI267" i="4"/>
  <c r="BH267" i="4"/>
  <c r="BG267" i="4"/>
  <c r="BF267" i="4"/>
  <c r="T267" i="4"/>
  <c r="R267" i="4"/>
  <c r="P267" i="4"/>
  <c r="J267" i="4"/>
  <c r="BE267" i="4" s="1"/>
  <c r="BK266" i="4"/>
  <c r="BI266" i="4"/>
  <c r="BH266" i="4"/>
  <c r="BG266" i="4"/>
  <c r="BF266" i="4"/>
  <c r="BE266" i="4"/>
  <c r="T266" i="4"/>
  <c r="R266" i="4"/>
  <c r="P266" i="4"/>
  <c r="J266" i="4"/>
  <c r="BK265" i="4"/>
  <c r="BI265" i="4"/>
  <c r="BH265" i="4"/>
  <c r="BG265" i="4"/>
  <c r="BF265" i="4"/>
  <c r="BE265" i="4"/>
  <c r="T265" i="4"/>
  <c r="R265" i="4"/>
  <c r="P265" i="4"/>
  <c r="J265" i="4"/>
  <c r="BK264" i="4"/>
  <c r="BI264" i="4"/>
  <c r="BH264" i="4"/>
  <c r="BG264" i="4"/>
  <c r="BF264" i="4"/>
  <c r="T264" i="4"/>
  <c r="R264" i="4"/>
  <c r="P264" i="4"/>
  <c r="J264" i="4"/>
  <c r="BE264" i="4" s="1"/>
  <c r="BK263" i="4"/>
  <c r="BI263" i="4"/>
  <c r="BH263" i="4"/>
  <c r="BG263" i="4"/>
  <c r="BF263" i="4"/>
  <c r="BE263" i="4"/>
  <c r="T263" i="4"/>
  <c r="R263" i="4"/>
  <c r="P263" i="4"/>
  <c r="J263" i="4"/>
  <c r="BK262" i="4"/>
  <c r="BI262" i="4"/>
  <c r="BH262" i="4"/>
  <c r="BG262" i="4"/>
  <c r="BF262" i="4"/>
  <c r="T262" i="4"/>
  <c r="R262" i="4"/>
  <c r="P262" i="4"/>
  <c r="J262" i="4"/>
  <c r="BE262" i="4" s="1"/>
  <c r="BK261" i="4"/>
  <c r="BI261" i="4"/>
  <c r="BH261" i="4"/>
  <c r="BG261" i="4"/>
  <c r="BF261" i="4"/>
  <c r="T261" i="4"/>
  <c r="R261" i="4"/>
  <c r="P261" i="4"/>
  <c r="J261" i="4"/>
  <c r="BE261" i="4" s="1"/>
  <c r="BK260" i="4"/>
  <c r="BI260" i="4"/>
  <c r="BH260" i="4"/>
  <c r="BG260" i="4"/>
  <c r="BF260" i="4"/>
  <c r="BE260" i="4"/>
  <c r="T260" i="4"/>
  <c r="R260" i="4"/>
  <c r="P260" i="4"/>
  <c r="J260" i="4"/>
  <c r="BK259" i="4"/>
  <c r="BI259" i="4"/>
  <c r="BH259" i="4"/>
  <c r="BG259" i="4"/>
  <c r="BF259" i="4"/>
  <c r="BE259" i="4"/>
  <c r="T259" i="4"/>
  <c r="R259" i="4"/>
  <c r="P259" i="4"/>
  <c r="J259" i="4"/>
  <c r="BK258" i="4"/>
  <c r="BI258" i="4"/>
  <c r="BH258" i="4"/>
  <c r="BG258" i="4"/>
  <c r="BF258" i="4"/>
  <c r="T258" i="4"/>
  <c r="R258" i="4"/>
  <c r="P258" i="4"/>
  <c r="J258" i="4"/>
  <c r="BE258" i="4" s="1"/>
  <c r="BK257" i="4"/>
  <c r="BI257" i="4"/>
  <c r="BH257" i="4"/>
  <c r="BG257" i="4"/>
  <c r="BF257" i="4"/>
  <c r="BE257" i="4"/>
  <c r="T257" i="4"/>
  <c r="T253" i="4" s="1"/>
  <c r="R257" i="4"/>
  <c r="P257" i="4"/>
  <c r="J257" i="4"/>
  <c r="BK256" i="4"/>
  <c r="BI256" i="4"/>
  <c r="BH256" i="4"/>
  <c r="BG256" i="4"/>
  <c r="BF256" i="4"/>
  <c r="T256" i="4"/>
  <c r="R256" i="4"/>
  <c r="P256" i="4"/>
  <c r="J256" i="4"/>
  <c r="BE256" i="4" s="1"/>
  <c r="BK255" i="4"/>
  <c r="BI255" i="4"/>
  <c r="BH255" i="4"/>
  <c r="BG255" i="4"/>
  <c r="BF255" i="4"/>
  <c r="T255" i="4"/>
  <c r="R255" i="4"/>
  <c r="P255" i="4"/>
  <c r="J255" i="4"/>
  <c r="BE255" i="4" s="1"/>
  <c r="BK254" i="4"/>
  <c r="BI254" i="4"/>
  <c r="BH254" i="4"/>
  <c r="BG254" i="4"/>
  <c r="BF254" i="4"/>
  <c r="BE254" i="4"/>
  <c r="T254" i="4"/>
  <c r="R254" i="4"/>
  <c r="P254" i="4"/>
  <c r="J254" i="4"/>
  <c r="R253" i="4"/>
  <c r="BK252" i="4"/>
  <c r="BI252" i="4"/>
  <c r="BH252" i="4"/>
  <c r="BG252" i="4"/>
  <c r="BF252" i="4"/>
  <c r="T252" i="4"/>
  <c r="R252" i="4"/>
  <c r="P252" i="4"/>
  <c r="P243" i="4" s="1"/>
  <c r="J252" i="4"/>
  <c r="BE252" i="4" s="1"/>
  <c r="BK251" i="4"/>
  <c r="BI251" i="4"/>
  <c r="BH251" i="4"/>
  <c r="BG251" i="4"/>
  <c r="BF251" i="4"/>
  <c r="T251" i="4"/>
  <c r="R251" i="4"/>
  <c r="P251" i="4"/>
  <c r="J251" i="4"/>
  <c r="BE251" i="4" s="1"/>
  <c r="BK249" i="4"/>
  <c r="BI249" i="4"/>
  <c r="BH249" i="4"/>
  <c r="BG249" i="4"/>
  <c r="BF249" i="4"/>
  <c r="T249" i="4"/>
  <c r="R249" i="4"/>
  <c r="P249" i="4"/>
  <c r="J249" i="4"/>
  <c r="BE249" i="4" s="1"/>
  <c r="BK247" i="4"/>
  <c r="BI247" i="4"/>
  <c r="BH247" i="4"/>
  <c r="BG247" i="4"/>
  <c r="BF247" i="4"/>
  <c r="T247" i="4"/>
  <c r="R247" i="4"/>
  <c r="P247" i="4"/>
  <c r="J247" i="4"/>
  <c r="BE247" i="4" s="1"/>
  <c r="BK245" i="4"/>
  <c r="BI245" i="4"/>
  <c r="BH245" i="4"/>
  <c r="BG245" i="4"/>
  <c r="BF245" i="4"/>
  <c r="BE245" i="4"/>
  <c r="T245" i="4"/>
  <c r="R245" i="4"/>
  <c r="P245" i="4"/>
  <c r="J245" i="4"/>
  <c r="BK244" i="4"/>
  <c r="BK243" i="4" s="1"/>
  <c r="J243" i="4" s="1"/>
  <c r="J68" i="4" s="1"/>
  <c r="BI244" i="4"/>
  <c r="BH244" i="4"/>
  <c r="BG244" i="4"/>
  <c r="BF244" i="4"/>
  <c r="BE244" i="4"/>
  <c r="T244" i="4"/>
  <c r="T243" i="4" s="1"/>
  <c r="R244" i="4"/>
  <c r="R243" i="4" s="1"/>
  <c r="P244" i="4"/>
  <c r="J244" i="4"/>
  <c r="BK242" i="4"/>
  <c r="BI242" i="4"/>
  <c r="BH242" i="4"/>
  <c r="BG242" i="4"/>
  <c r="BF242" i="4"/>
  <c r="T242" i="4"/>
  <c r="R242" i="4"/>
  <c r="P242" i="4"/>
  <c r="J242" i="4"/>
  <c r="BE242" i="4" s="1"/>
  <c r="BK241" i="4"/>
  <c r="BI241" i="4"/>
  <c r="BH241" i="4"/>
  <c r="BG241" i="4"/>
  <c r="BF241" i="4"/>
  <c r="BE241" i="4"/>
  <c r="T241" i="4"/>
  <c r="R241" i="4"/>
  <c r="P241" i="4"/>
  <c r="J241" i="4"/>
  <c r="BK239" i="4"/>
  <c r="BI239" i="4"/>
  <c r="BH239" i="4"/>
  <c r="BG239" i="4"/>
  <c r="BF239" i="4"/>
  <c r="T239" i="4"/>
  <c r="R239" i="4"/>
  <c r="P239" i="4"/>
  <c r="J239" i="4"/>
  <c r="BE239" i="4" s="1"/>
  <c r="BK238" i="4"/>
  <c r="BI238" i="4"/>
  <c r="BH238" i="4"/>
  <c r="BG238" i="4"/>
  <c r="BF238" i="4"/>
  <c r="T238" i="4"/>
  <c r="R238" i="4"/>
  <c r="P238" i="4"/>
  <c r="J238" i="4"/>
  <c r="BE238" i="4" s="1"/>
  <c r="BK237" i="4"/>
  <c r="BI237" i="4"/>
  <c r="BH237" i="4"/>
  <c r="BG237" i="4"/>
  <c r="BF237" i="4"/>
  <c r="BE237" i="4"/>
  <c r="T237" i="4"/>
  <c r="R237" i="4"/>
  <c r="P237" i="4"/>
  <c r="J237" i="4"/>
  <c r="BK236" i="4"/>
  <c r="BI236" i="4"/>
  <c r="BH236" i="4"/>
  <c r="BG236" i="4"/>
  <c r="BF236" i="4"/>
  <c r="BE236" i="4"/>
  <c r="T236" i="4"/>
  <c r="R236" i="4"/>
  <c r="P236" i="4"/>
  <c r="J236" i="4"/>
  <c r="BK235" i="4"/>
  <c r="BI235" i="4"/>
  <c r="BH235" i="4"/>
  <c r="BG235" i="4"/>
  <c r="BF235" i="4"/>
  <c r="T235" i="4"/>
  <c r="R235" i="4"/>
  <c r="P235" i="4"/>
  <c r="J235" i="4"/>
  <c r="BE235" i="4" s="1"/>
  <c r="BK234" i="4"/>
  <c r="BI234" i="4"/>
  <c r="BH234" i="4"/>
  <c r="BG234" i="4"/>
  <c r="BF234" i="4"/>
  <c r="BE234" i="4"/>
  <c r="T234" i="4"/>
  <c r="R234" i="4"/>
  <c r="P234" i="4"/>
  <c r="J234" i="4"/>
  <c r="BK233" i="4"/>
  <c r="BI233" i="4"/>
  <c r="BH233" i="4"/>
  <c r="BG233" i="4"/>
  <c r="BF233" i="4"/>
  <c r="T233" i="4"/>
  <c r="R233" i="4"/>
  <c r="P233" i="4"/>
  <c r="J233" i="4"/>
  <c r="BE233" i="4" s="1"/>
  <c r="BK232" i="4"/>
  <c r="BI232" i="4"/>
  <c r="BH232" i="4"/>
  <c r="BG232" i="4"/>
  <c r="BF232" i="4"/>
  <c r="T232" i="4"/>
  <c r="R232" i="4"/>
  <c r="P232" i="4"/>
  <c r="J232" i="4"/>
  <c r="BE232" i="4" s="1"/>
  <c r="BK231" i="4"/>
  <c r="BI231" i="4"/>
  <c r="BH231" i="4"/>
  <c r="BG231" i="4"/>
  <c r="BF231" i="4"/>
  <c r="BE231" i="4"/>
  <c r="T231" i="4"/>
  <c r="R231" i="4"/>
  <c r="P231" i="4"/>
  <c r="J231" i="4"/>
  <c r="BK230" i="4"/>
  <c r="BI230" i="4"/>
  <c r="BH230" i="4"/>
  <c r="BG230" i="4"/>
  <c r="BF230" i="4"/>
  <c r="BE230" i="4"/>
  <c r="T230" i="4"/>
  <c r="R230" i="4"/>
  <c r="P230" i="4"/>
  <c r="J230" i="4"/>
  <c r="BK229" i="4"/>
  <c r="BI229" i="4"/>
  <c r="BH229" i="4"/>
  <c r="BG229" i="4"/>
  <c r="BF229" i="4"/>
  <c r="T229" i="4"/>
  <c r="R229" i="4"/>
  <c r="P229" i="4"/>
  <c r="J229" i="4"/>
  <c r="BE229" i="4" s="1"/>
  <c r="BK228" i="4"/>
  <c r="BI228" i="4"/>
  <c r="BH228" i="4"/>
  <c r="BG228" i="4"/>
  <c r="BF228" i="4"/>
  <c r="BE228" i="4"/>
  <c r="T228" i="4"/>
  <c r="R228" i="4"/>
  <c r="P228" i="4"/>
  <c r="J228" i="4"/>
  <c r="BK227" i="4"/>
  <c r="BI227" i="4"/>
  <c r="BH227" i="4"/>
  <c r="BG227" i="4"/>
  <c r="BF227" i="4"/>
  <c r="T227" i="4"/>
  <c r="R227" i="4"/>
  <c r="P227" i="4"/>
  <c r="J227" i="4"/>
  <c r="BE227" i="4" s="1"/>
  <c r="BK226" i="4"/>
  <c r="BI226" i="4"/>
  <c r="BH226" i="4"/>
  <c r="BG226" i="4"/>
  <c r="BF226" i="4"/>
  <c r="T226" i="4"/>
  <c r="R226" i="4"/>
  <c r="P226" i="4"/>
  <c r="J226" i="4"/>
  <c r="BE226" i="4" s="1"/>
  <c r="BK225" i="4"/>
  <c r="BI225" i="4"/>
  <c r="BH225" i="4"/>
  <c r="BG225" i="4"/>
  <c r="BF225" i="4"/>
  <c r="BE225" i="4"/>
  <c r="T225" i="4"/>
  <c r="R225" i="4"/>
  <c r="P225" i="4"/>
  <c r="J225" i="4"/>
  <c r="BK224" i="4"/>
  <c r="BI224" i="4"/>
  <c r="BH224" i="4"/>
  <c r="BG224" i="4"/>
  <c r="BF224" i="4"/>
  <c r="BE224" i="4"/>
  <c r="T224" i="4"/>
  <c r="R224" i="4"/>
  <c r="P224" i="4"/>
  <c r="J224" i="4"/>
  <c r="BK223" i="4"/>
  <c r="BI223" i="4"/>
  <c r="BH223" i="4"/>
  <c r="BG223" i="4"/>
  <c r="BF223" i="4"/>
  <c r="T223" i="4"/>
  <c r="R223" i="4"/>
  <c r="P223" i="4"/>
  <c r="J223" i="4"/>
  <c r="BE223" i="4" s="1"/>
  <c r="BK222" i="4"/>
  <c r="BI222" i="4"/>
  <c r="BH222" i="4"/>
  <c r="BG222" i="4"/>
  <c r="BF222" i="4"/>
  <c r="BE222" i="4"/>
  <c r="T222" i="4"/>
  <c r="R222" i="4"/>
  <c r="P222" i="4"/>
  <c r="J222" i="4"/>
  <c r="BK221" i="4"/>
  <c r="BI221" i="4"/>
  <c r="BH221" i="4"/>
  <c r="BG221" i="4"/>
  <c r="BF221" i="4"/>
  <c r="T221" i="4"/>
  <c r="R221" i="4"/>
  <c r="P221" i="4"/>
  <c r="J221" i="4"/>
  <c r="BE221" i="4" s="1"/>
  <c r="BK220" i="4"/>
  <c r="BI220" i="4"/>
  <c r="BH220" i="4"/>
  <c r="BG220" i="4"/>
  <c r="BF220" i="4"/>
  <c r="T220" i="4"/>
  <c r="R220" i="4"/>
  <c r="P220" i="4"/>
  <c r="J220" i="4"/>
  <c r="BE220" i="4" s="1"/>
  <c r="BK219" i="4"/>
  <c r="BI219" i="4"/>
  <c r="BH219" i="4"/>
  <c r="BG219" i="4"/>
  <c r="BF219" i="4"/>
  <c r="BE219" i="4"/>
  <c r="T219" i="4"/>
  <c r="R219" i="4"/>
  <c r="P219" i="4"/>
  <c r="J219" i="4"/>
  <c r="BK218" i="4"/>
  <c r="BI218" i="4"/>
  <c r="BH218" i="4"/>
  <c r="BG218" i="4"/>
  <c r="BF218" i="4"/>
  <c r="BE218" i="4"/>
  <c r="T218" i="4"/>
  <c r="R218" i="4"/>
  <c r="P218" i="4"/>
  <c r="J218" i="4"/>
  <c r="BK217" i="4"/>
  <c r="BI217" i="4"/>
  <c r="BH217" i="4"/>
  <c r="BG217" i="4"/>
  <c r="BF217" i="4"/>
  <c r="T217" i="4"/>
  <c r="R217" i="4"/>
  <c r="P217" i="4"/>
  <c r="J217" i="4"/>
  <c r="BE217" i="4" s="1"/>
  <c r="BK216" i="4"/>
  <c r="BI216" i="4"/>
  <c r="BH216" i="4"/>
  <c r="BG216" i="4"/>
  <c r="BF216" i="4"/>
  <c r="BE216" i="4"/>
  <c r="T216" i="4"/>
  <c r="R216" i="4"/>
  <c r="P216" i="4"/>
  <c r="J216" i="4"/>
  <c r="BK215" i="4"/>
  <c r="BI215" i="4"/>
  <c r="BH215" i="4"/>
  <c r="BG215" i="4"/>
  <c r="BF215" i="4"/>
  <c r="T215" i="4"/>
  <c r="R215" i="4"/>
  <c r="P215" i="4"/>
  <c r="J215" i="4"/>
  <c r="BE215" i="4" s="1"/>
  <c r="BK214" i="4"/>
  <c r="BI214" i="4"/>
  <c r="BH214" i="4"/>
  <c r="BG214" i="4"/>
  <c r="BF214" i="4"/>
  <c r="T214" i="4"/>
  <c r="R214" i="4"/>
  <c r="P214" i="4"/>
  <c r="J214" i="4"/>
  <c r="BE214" i="4" s="1"/>
  <c r="BK213" i="4"/>
  <c r="BI213" i="4"/>
  <c r="BH213" i="4"/>
  <c r="BG213" i="4"/>
  <c r="BF213" i="4"/>
  <c r="BE213" i="4"/>
  <c r="T213" i="4"/>
  <c r="R213" i="4"/>
  <c r="P213" i="4"/>
  <c r="J213" i="4"/>
  <c r="BK212" i="4"/>
  <c r="BI212" i="4"/>
  <c r="BH212" i="4"/>
  <c r="BG212" i="4"/>
  <c r="BF212" i="4"/>
  <c r="BE212" i="4"/>
  <c r="T212" i="4"/>
  <c r="R212" i="4"/>
  <c r="P212" i="4"/>
  <c r="J212" i="4"/>
  <c r="BK210" i="4"/>
  <c r="BI210" i="4"/>
  <c r="BH210" i="4"/>
  <c r="BG210" i="4"/>
  <c r="BF210" i="4"/>
  <c r="T210" i="4"/>
  <c r="R210" i="4"/>
  <c r="P210" i="4"/>
  <c r="J210" i="4"/>
  <c r="BE210" i="4" s="1"/>
  <c r="BK208" i="4"/>
  <c r="BI208" i="4"/>
  <c r="BH208" i="4"/>
  <c r="BG208" i="4"/>
  <c r="BF208" i="4"/>
  <c r="BE208" i="4"/>
  <c r="T208" i="4"/>
  <c r="R208" i="4"/>
  <c r="P208" i="4"/>
  <c r="J208" i="4"/>
  <c r="BK207" i="4"/>
  <c r="BI207" i="4"/>
  <c r="BH207" i="4"/>
  <c r="BG207" i="4"/>
  <c r="BF207" i="4"/>
  <c r="T207" i="4"/>
  <c r="R207" i="4"/>
  <c r="P207" i="4"/>
  <c r="J207" i="4"/>
  <c r="BE207" i="4" s="1"/>
  <c r="BK206" i="4"/>
  <c r="BI206" i="4"/>
  <c r="BH206" i="4"/>
  <c r="BG206" i="4"/>
  <c r="BF206" i="4"/>
  <c r="T206" i="4"/>
  <c r="R206" i="4"/>
  <c r="P206" i="4"/>
  <c r="J206" i="4"/>
  <c r="BE206" i="4" s="1"/>
  <c r="BK205" i="4"/>
  <c r="BI205" i="4"/>
  <c r="BH205" i="4"/>
  <c r="BG205" i="4"/>
  <c r="BF205" i="4"/>
  <c r="BE205" i="4"/>
  <c r="T205" i="4"/>
  <c r="R205" i="4"/>
  <c r="P205" i="4"/>
  <c r="J205" i="4"/>
  <c r="BK204" i="4"/>
  <c r="BI204" i="4"/>
  <c r="BH204" i="4"/>
  <c r="BG204" i="4"/>
  <c r="BF204" i="4"/>
  <c r="BE204" i="4"/>
  <c r="T204" i="4"/>
  <c r="R204" i="4"/>
  <c r="P204" i="4"/>
  <c r="J204" i="4"/>
  <c r="BK203" i="4"/>
  <c r="BI203" i="4"/>
  <c r="BH203" i="4"/>
  <c r="BG203" i="4"/>
  <c r="BF203" i="4"/>
  <c r="T203" i="4"/>
  <c r="R203" i="4"/>
  <c r="P203" i="4"/>
  <c r="J203" i="4"/>
  <c r="BE203" i="4" s="1"/>
  <c r="BK202" i="4"/>
  <c r="BI202" i="4"/>
  <c r="BH202" i="4"/>
  <c r="BG202" i="4"/>
  <c r="BF202" i="4"/>
  <c r="BE202" i="4"/>
  <c r="T202" i="4"/>
  <c r="R202" i="4"/>
  <c r="P202" i="4"/>
  <c r="J202" i="4"/>
  <c r="BK201" i="4"/>
  <c r="BI201" i="4"/>
  <c r="BH201" i="4"/>
  <c r="BG201" i="4"/>
  <c r="BF201" i="4"/>
  <c r="T201" i="4"/>
  <c r="R201" i="4"/>
  <c r="R197" i="4" s="1"/>
  <c r="P201" i="4"/>
  <c r="P197" i="4" s="1"/>
  <c r="J201" i="4"/>
  <c r="BE201" i="4" s="1"/>
  <c r="BK200" i="4"/>
  <c r="BI200" i="4"/>
  <c r="BH200" i="4"/>
  <c r="BG200" i="4"/>
  <c r="BF200" i="4"/>
  <c r="T200" i="4"/>
  <c r="R200" i="4"/>
  <c r="P200" i="4"/>
  <c r="J200" i="4"/>
  <c r="BE200" i="4" s="1"/>
  <c r="BK199" i="4"/>
  <c r="BI199" i="4"/>
  <c r="BH199" i="4"/>
  <c r="BG199" i="4"/>
  <c r="BF199" i="4"/>
  <c r="BE199" i="4"/>
  <c r="T199" i="4"/>
  <c r="R199" i="4"/>
  <c r="P199" i="4"/>
  <c r="J199" i="4"/>
  <c r="BK198" i="4"/>
  <c r="BI198" i="4"/>
  <c r="BH198" i="4"/>
  <c r="BG198" i="4"/>
  <c r="BF198" i="4"/>
  <c r="BE198" i="4"/>
  <c r="T198" i="4"/>
  <c r="R198" i="4"/>
  <c r="P198" i="4"/>
  <c r="J198" i="4"/>
  <c r="BK195" i="4"/>
  <c r="BI195" i="4"/>
  <c r="BH195" i="4"/>
  <c r="BG195" i="4"/>
  <c r="BF195" i="4"/>
  <c r="T195" i="4"/>
  <c r="R195" i="4"/>
  <c r="P195" i="4"/>
  <c r="J195" i="4"/>
  <c r="BE195" i="4" s="1"/>
  <c r="BK194" i="4"/>
  <c r="BI194" i="4"/>
  <c r="BH194" i="4"/>
  <c r="BG194" i="4"/>
  <c r="BF194" i="4"/>
  <c r="T194" i="4"/>
  <c r="R194" i="4"/>
  <c r="P194" i="4"/>
  <c r="J194" i="4"/>
  <c r="BE194" i="4" s="1"/>
  <c r="BK192" i="4"/>
  <c r="BI192" i="4"/>
  <c r="BH192" i="4"/>
  <c r="BG192" i="4"/>
  <c r="BF192" i="4"/>
  <c r="T192" i="4"/>
  <c r="R192" i="4"/>
  <c r="P192" i="4"/>
  <c r="J192" i="4"/>
  <c r="BE192" i="4" s="1"/>
  <c r="BK190" i="4"/>
  <c r="BI190" i="4"/>
  <c r="BH190" i="4"/>
  <c r="BG190" i="4"/>
  <c r="BF190" i="4"/>
  <c r="BE190" i="4"/>
  <c r="T190" i="4"/>
  <c r="R190" i="4"/>
  <c r="P190" i="4"/>
  <c r="J190" i="4"/>
  <c r="BK188" i="4"/>
  <c r="BI188" i="4"/>
  <c r="BH188" i="4"/>
  <c r="BG188" i="4"/>
  <c r="BF188" i="4"/>
  <c r="BE188" i="4"/>
  <c r="T188" i="4"/>
  <c r="R188" i="4"/>
  <c r="P188" i="4"/>
  <c r="J188" i="4"/>
  <c r="BK186" i="4"/>
  <c r="BI186" i="4"/>
  <c r="BH186" i="4"/>
  <c r="BG186" i="4"/>
  <c r="BF186" i="4"/>
  <c r="T186" i="4"/>
  <c r="R186" i="4"/>
  <c r="P186" i="4"/>
  <c r="J186" i="4"/>
  <c r="BE186" i="4" s="1"/>
  <c r="BK184" i="4"/>
  <c r="BI184" i="4"/>
  <c r="BH184" i="4"/>
  <c r="BG184" i="4"/>
  <c r="BF184" i="4"/>
  <c r="T184" i="4"/>
  <c r="R184" i="4"/>
  <c r="P184" i="4"/>
  <c r="J184" i="4"/>
  <c r="BE184" i="4" s="1"/>
  <c r="BK182" i="4"/>
  <c r="BI182" i="4"/>
  <c r="BH182" i="4"/>
  <c r="BG182" i="4"/>
  <c r="BF182" i="4"/>
  <c r="T182" i="4"/>
  <c r="R182" i="4"/>
  <c r="P182" i="4"/>
  <c r="J182" i="4"/>
  <c r="BE182" i="4" s="1"/>
  <c r="BK180" i="4"/>
  <c r="BI180" i="4"/>
  <c r="BH180" i="4"/>
  <c r="BG180" i="4"/>
  <c r="BF180" i="4"/>
  <c r="T180" i="4"/>
  <c r="R180" i="4"/>
  <c r="P180" i="4"/>
  <c r="J180" i="4"/>
  <c r="BE180" i="4" s="1"/>
  <c r="BK178" i="4"/>
  <c r="BI178" i="4"/>
  <c r="BH178" i="4"/>
  <c r="BG178" i="4"/>
  <c r="BF178" i="4"/>
  <c r="BE178" i="4"/>
  <c r="T178" i="4"/>
  <c r="R178" i="4"/>
  <c r="P178" i="4"/>
  <c r="J178" i="4"/>
  <c r="BK176" i="4"/>
  <c r="BI176" i="4"/>
  <c r="BH176" i="4"/>
  <c r="BG176" i="4"/>
  <c r="BF176" i="4"/>
  <c r="BE176" i="4"/>
  <c r="T176" i="4"/>
  <c r="R176" i="4"/>
  <c r="P176" i="4"/>
  <c r="J176" i="4"/>
  <c r="BK174" i="4"/>
  <c r="BI174" i="4"/>
  <c r="BH174" i="4"/>
  <c r="BG174" i="4"/>
  <c r="BF174" i="4"/>
  <c r="T174" i="4"/>
  <c r="R174" i="4"/>
  <c r="P174" i="4"/>
  <c r="J174" i="4"/>
  <c r="BE174" i="4" s="1"/>
  <c r="BK172" i="4"/>
  <c r="BI172" i="4"/>
  <c r="BH172" i="4"/>
  <c r="BG172" i="4"/>
  <c r="BF172" i="4"/>
  <c r="T172" i="4"/>
  <c r="R172" i="4"/>
  <c r="P172" i="4"/>
  <c r="J172" i="4"/>
  <c r="BE172" i="4" s="1"/>
  <c r="BK171" i="4"/>
  <c r="BI171" i="4"/>
  <c r="BH171" i="4"/>
  <c r="BG171" i="4"/>
  <c r="BF171" i="4"/>
  <c r="T171" i="4"/>
  <c r="R171" i="4"/>
  <c r="P171" i="4"/>
  <c r="J171" i="4"/>
  <c r="BE171" i="4" s="1"/>
  <c r="BK170" i="4"/>
  <c r="BI170" i="4"/>
  <c r="BH170" i="4"/>
  <c r="BG170" i="4"/>
  <c r="BF170" i="4"/>
  <c r="T170" i="4"/>
  <c r="R170" i="4"/>
  <c r="P170" i="4"/>
  <c r="J170" i="4"/>
  <c r="BE170" i="4" s="1"/>
  <c r="BK168" i="4"/>
  <c r="BI168" i="4"/>
  <c r="BH168" i="4"/>
  <c r="BG168" i="4"/>
  <c r="BF168" i="4"/>
  <c r="BE168" i="4"/>
  <c r="T168" i="4"/>
  <c r="R168" i="4"/>
  <c r="P168" i="4"/>
  <c r="J168" i="4"/>
  <c r="BK166" i="4"/>
  <c r="BI166" i="4"/>
  <c r="BH166" i="4"/>
  <c r="BG166" i="4"/>
  <c r="BF166" i="4"/>
  <c r="BE166" i="4"/>
  <c r="T166" i="4"/>
  <c r="R166" i="4"/>
  <c r="P166" i="4"/>
  <c r="J166" i="4"/>
  <c r="BK164" i="4"/>
  <c r="BI164" i="4"/>
  <c r="BH164" i="4"/>
  <c r="BG164" i="4"/>
  <c r="BF164" i="4"/>
  <c r="T164" i="4"/>
  <c r="R164" i="4"/>
  <c r="P164" i="4"/>
  <c r="J164" i="4"/>
  <c r="BE164" i="4" s="1"/>
  <c r="BK163" i="4"/>
  <c r="BI163" i="4"/>
  <c r="BH163" i="4"/>
  <c r="BG163" i="4"/>
  <c r="BF163" i="4"/>
  <c r="T163" i="4"/>
  <c r="R163" i="4"/>
  <c r="P163" i="4"/>
  <c r="J163" i="4"/>
  <c r="BE163" i="4" s="1"/>
  <c r="BK162" i="4"/>
  <c r="BI162" i="4"/>
  <c r="BH162" i="4"/>
  <c r="BG162" i="4"/>
  <c r="BF162" i="4"/>
  <c r="T162" i="4"/>
  <c r="R162" i="4"/>
  <c r="P162" i="4"/>
  <c r="J162" i="4"/>
  <c r="BE162" i="4" s="1"/>
  <c r="BK161" i="4"/>
  <c r="BI161" i="4"/>
  <c r="BH161" i="4"/>
  <c r="BG161" i="4"/>
  <c r="BF161" i="4"/>
  <c r="T161" i="4"/>
  <c r="R161" i="4"/>
  <c r="P161" i="4"/>
  <c r="J161" i="4"/>
  <c r="BE161" i="4" s="1"/>
  <c r="BK160" i="4"/>
  <c r="BI160" i="4"/>
  <c r="BH160" i="4"/>
  <c r="BG160" i="4"/>
  <c r="BF160" i="4"/>
  <c r="BE160" i="4"/>
  <c r="T160" i="4"/>
  <c r="R160" i="4"/>
  <c r="P160" i="4"/>
  <c r="J160" i="4"/>
  <c r="BK159" i="4"/>
  <c r="BI159" i="4"/>
  <c r="BH159" i="4"/>
  <c r="BG159" i="4"/>
  <c r="BF159" i="4"/>
  <c r="BE159" i="4"/>
  <c r="T159" i="4"/>
  <c r="T155" i="4" s="1"/>
  <c r="R159" i="4"/>
  <c r="R155" i="4" s="1"/>
  <c r="P159" i="4"/>
  <c r="J159" i="4"/>
  <c r="BK158" i="4"/>
  <c r="BI158" i="4"/>
  <c r="BH158" i="4"/>
  <c r="BG158" i="4"/>
  <c r="BF158" i="4"/>
  <c r="T158" i="4"/>
  <c r="R158" i="4"/>
  <c r="P158" i="4"/>
  <c r="J158" i="4"/>
  <c r="BE158" i="4" s="1"/>
  <c r="BK157" i="4"/>
  <c r="BI157" i="4"/>
  <c r="BH157" i="4"/>
  <c r="BG157" i="4"/>
  <c r="BF157" i="4"/>
  <c r="T157" i="4"/>
  <c r="R157" i="4"/>
  <c r="P157" i="4"/>
  <c r="J157" i="4"/>
  <c r="BE157" i="4" s="1"/>
  <c r="BK156" i="4"/>
  <c r="BK155" i="4" s="1"/>
  <c r="J155" i="4" s="1"/>
  <c r="J66" i="4" s="1"/>
  <c r="BI156" i="4"/>
  <c r="BH156" i="4"/>
  <c r="BG156" i="4"/>
  <c r="BF156" i="4"/>
  <c r="T156" i="4"/>
  <c r="R156" i="4"/>
  <c r="P156" i="4"/>
  <c r="J156" i="4"/>
  <c r="BE156" i="4" s="1"/>
  <c r="P155" i="4"/>
  <c r="BK154" i="4"/>
  <c r="BI154" i="4"/>
  <c r="BH154" i="4"/>
  <c r="BG154" i="4"/>
  <c r="BF154" i="4"/>
  <c r="T154" i="4"/>
  <c r="R154" i="4"/>
  <c r="P154" i="4"/>
  <c r="J154" i="4"/>
  <c r="BE154" i="4" s="1"/>
  <c r="BK153" i="4"/>
  <c r="BI153" i="4"/>
  <c r="BH153" i="4"/>
  <c r="BG153" i="4"/>
  <c r="BF153" i="4"/>
  <c r="BE153" i="4"/>
  <c r="T153" i="4"/>
  <c r="R153" i="4"/>
  <c r="P153" i="4"/>
  <c r="J153" i="4"/>
  <c r="BK152" i="4"/>
  <c r="BI152" i="4"/>
  <c r="BH152" i="4"/>
  <c r="BG152" i="4"/>
  <c r="BF152" i="4"/>
  <c r="BE152" i="4"/>
  <c r="T152" i="4"/>
  <c r="R152" i="4"/>
  <c r="P152" i="4"/>
  <c r="J152" i="4"/>
  <c r="BK151" i="4"/>
  <c r="BI151" i="4"/>
  <c r="BH151" i="4"/>
  <c r="BG151" i="4"/>
  <c r="BF151" i="4"/>
  <c r="T151" i="4"/>
  <c r="R151" i="4"/>
  <c r="P151" i="4"/>
  <c r="J151" i="4"/>
  <c r="BE151" i="4" s="1"/>
  <c r="BK149" i="4"/>
  <c r="BI149" i="4"/>
  <c r="BH149" i="4"/>
  <c r="BG149" i="4"/>
  <c r="BF149" i="4"/>
  <c r="BE149" i="4"/>
  <c r="T149" i="4"/>
  <c r="R149" i="4"/>
  <c r="P149" i="4"/>
  <c r="J149" i="4"/>
  <c r="BK148" i="4"/>
  <c r="BI148" i="4"/>
  <c r="BH148" i="4"/>
  <c r="BG148" i="4"/>
  <c r="BF148" i="4"/>
  <c r="BE148" i="4"/>
  <c r="T148" i="4"/>
  <c r="R148" i="4"/>
  <c r="P148" i="4"/>
  <c r="J148" i="4"/>
  <c r="BK147" i="4"/>
  <c r="BI147" i="4"/>
  <c r="BH147" i="4"/>
  <c r="BG147" i="4"/>
  <c r="BF147" i="4"/>
  <c r="T147" i="4"/>
  <c r="R147" i="4"/>
  <c r="P147" i="4"/>
  <c r="J147" i="4"/>
  <c r="BE147" i="4" s="1"/>
  <c r="BK146" i="4"/>
  <c r="BI146" i="4"/>
  <c r="BH146" i="4"/>
  <c r="BG146" i="4"/>
  <c r="BF146" i="4"/>
  <c r="BE146" i="4"/>
  <c r="T146" i="4"/>
  <c r="R146" i="4"/>
  <c r="P146" i="4"/>
  <c r="J146" i="4"/>
  <c r="BK145" i="4"/>
  <c r="BI145" i="4"/>
  <c r="BH145" i="4"/>
  <c r="BG145" i="4"/>
  <c r="BF145" i="4"/>
  <c r="BE145" i="4"/>
  <c r="T145" i="4"/>
  <c r="R145" i="4"/>
  <c r="P145" i="4"/>
  <c r="J145" i="4"/>
  <c r="BK143" i="4"/>
  <c r="BI143" i="4"/>
  <c r="BH143" i="4"/>
  <c r="BG143" i="4"/>
  <c r="BF143" i="4"/>
  <c r="T143" i="4"/>
  <c r="R143" i="4"/>
  <c r="P143" i="4"/>
  <c r="J143" i="4"/>
  <c r="BE143" i="4" s="1"/>
  <c r="BK142" i="4"/>
  <c r="BI142" i="4"/>
  <c r="BH142" i="4"/>
  <c r="BG142" i="4"/>
  <c r="BF142" i="4"/>
  <c r="BE142" i="4"/>
  <c r="T142" i="4"/>
  <c r="R142" i="4"/>
  <c r="P142" i="4"/>
  <c r="J142" i="4"/>
  <c r="BK141" i="4"/>
  <c r="BI141" i="4"/>
  <c r="BH141" i="4"/>
  <c r="BG141" i="4"/>
  <c r="BF141" i="4"/>
  <c r="T141" i="4"/>
  <c r="R141" i="4"/>
  <c r="P141" i="4"/>
  <c r="J141" i="4"/>
  <c r="BE141" i="4" s="1"/>
  <c r="BK140" i="4"/>
  <c r="BI140" i="4"/>
  <c r="BH140" i="4"/>
  <c r="BG140" i="4"/>
  <c r="BF140" i="4"/>
  <c r="T140" i="4"/>
  <c r="R140" i="4"/>
  <c r="P140" i="4"/>
  <c r="J140" i="4"/>
  <c r="BE140" i="4" s="1"/>
  <c r="BK138" i="4"/>
  <c r="BI138" i="4"/>
  <c r="BH138" i="4"/>
  <c r="BG138" i="4"/>
  <c r="BF138" i="4"/>
  <c r="BE138" i="4"/>
  <c r="T138" i="4"/>
  <c r="R138" i="4"/>
  <c r="P138" i="4"/>
  <c r="J138" i="4"/>
  <c r="BK137" i="4"/>
  <c r="BI137" i="4"/>
  <c r="BH137" i="4"/>
  <c r="BG137" i="4"/>
  <c r="BF137" i="4"/>
  <c r="BE137" i="4"/>
  <c r="T137" i="4"/>
  <c r="R137" i="4"/>
  <c r="P137" i="4"/>
  <c r="J137" i="4"/>
  <c r="BK136" i="4"/>
  <c r="BI136" i="4"/>
  <c r="BH136" i="4"/>
  <c r="BG136" i="4"/>
  <c r="BF136" i="4"/>
  <c r="T136" i="4"/>
  <c r="R136" i="4"/>
  <c r="P136" i="4"/>
  <c r="J136" i="4"/>
  <c r="BE136" i="4" s="1"/>
  <c r="BK135" i="4"/>
  <c r="BI135" i="4"/>
  <c r="BH135" i="4"/>
  <c r="BG135" i="4"/>
  <c r="BF135" i="4"/>
  <c r="BE135" i="4"/>
  <c r="T135" i="4"/>
  <c r="R135" i="4"/>
  <c r="P135" i="4"/>
  <c r="J135" i="4"/>
  <c r="BK134" i="4"/>
  <c r="BI134" i="4"/>
  <c r="BH134" i="4"/>
  <c r="BG134" i="4"/>
  <c r="BF134" i="4"/>
  <c r="T134" i="4"/>
  <c r="R134" i="4"/>
  <c r="P134" i="4"/>
  <c r="J134" i="4"/>
  <c r="BE134" i="4" s="1"/>
  <c r="BK133" i="4"/>
  <c r="BI133" i="4"/>
  <c r="BH133" i="4"/>
  <c r="BG133" i="4"/>
  <c r="BF133" i="4"/>
  <c r="T133" i="4"/>
  <c r="R133" i="4"/>
  <c r="P133" i="4"/>
  <c r="J133" i="4"/>
  <c r="BE133" i="4" s="1"/>
  <c r="BK132" i="4"/>
  <c r="BI132" i="4"/>
  <c r="BH132" i="4"/>
  <c r="BG132" i="4"/>
  <c r="BF132" i="4"/>
  <c r="BE132" i="4"/>
  <c r="T132" i="4"/>
  <c r="R132" i="4"/>
  <c r="P132" i="4"/>
  <c r="J132" i="4"/>
  <c r="BK131" i="4"/>
  <c r="BI131" i="4"/>
  <c r="BH131" i="4"/>
  <c r="BG131" i="4"/>
  <c r="BF131" i="4"/>
  <c r="BE131" i="4"/>
  <c r="T131" i="4"/>
  <c r="R131" i="4"/>
  <c r="P131" i="4"/>
  <c r="J131" i="4"/>
  <c r="BK130" i="4"/>
  <c r="BI130" i="4"/>
  <c r="BH130" i="4"/>
  <c r="BG130" i="4"/>
  <c r="BF130" i="4"/>
  <c r="T130" i="4"/>
  <c r="R130" i="4"/>
  <c r="P130" i="4"/>
  <c r="J130" i="4"/>
  <c r="BE130" i="4" s="1"/>
  <c r="BK129" i="4"/>
  <c r="BI129" i="4"/>
  <c r="BH129" i="4"/>
  <c r="BG129" i="4"/>
  <c r="BF129" i="4"/>
  <c r="BE129" i="4"/>
  <c r="T129" i="4"/>
  <c r="R129" i="4"/>
  <c r="P129" i="4"/>
  <c r="J129" i="4"/>
  <c r="BK128" i="4"/>
  <c r="BI128" i="4"/>
  <c r="BH128" i="4"/>
  <c r="BG128" i="4"/>
  <c r="BF128" i="4"/>
  <c r="T128" i="4"/>
  <c r="R128" i="4"/>
  <c r="P128" i="4"/>
  <c r="J128" i="4"/>
  <c r="BE128" i="4" s="1"/>
  <c r="BK127" i="4"/>
  <c r="BI127" i="4"/>
  <c r="BH127" i="4"/>
  <c r="BG127" i="4"/>
  <c r="BF127" i="4"/>
  <c r="T127" i="4"/>
  <c r="R127" i="4"/>
  <c r="P127" i="4"/>
  <c r="J127" i="4"/>
  <c r="BE127" i="4" s="1"/>
  <c r="BK126" i="4"/>
  <c r="BI126" i="4"/>
  <c r="BH126" i="4"/>
  <c r="BG126" i="4"/>
  <c r="BF126" i="4"/>
  <c r="BE126" i="4"/>
  <c r="T126" i="4"/>
  <c r="R126" i="4"/>
  <c r="P126" i="4"/>
  <c r="J126" i="4"/>
  <c r="BK125" i="4"/>
  <c r="BI125" i="4"/>
  <c r="BH125" i="4"/>
  <c r="BG125" i="4"/>
  <c r="BF125" i="4"/>
  <c r="T125" i="4"/>
  <c r="R125" i="4"/>
  <c r="P125" i="4"/>
  <c r="J125" i="4"/>
  <c r="BE125" i="4" s="1"/>
  <c r="BK124" i="4"/>
  <c r="BI124" i="4"/>
  <c r="BH124" i="4"/>
  <c r="BG124" i="4"/>
  <c r="BF124" i="4"/>
  <c r="T124" i="4"/>
  <c r="R124" i="4"/>
  <c r="P124" i="4"/>
  <c r="J124" i="4"/>
  <c r="BE124" i="4" s="1"/>
  <c r="BK123" i="4"/>
  <c r="BI123" i="4"/>
  <c r="BH123" i="4"/>
  <c r="BG123" i="4"/>
  <c r="BF123" i="4"/>
  <c r="BE123" i="4"/>
  <c r="T123" i="4"/>
  <c r="R123" i="4"/>
  <c r="P123" i="4"/>
  <c r="J123" i="4"/>
  <c r="BK122" i="4"/>
  <c r="BI122" i="4"/>
  <c r="BH122" i="4"/>
  <c r="BG122" i="4"/>
  <c r="BF122" i="4"/>
  <c r="T122" i="4"/>
  <c r="R122" i="4"/>
  <c r="R118" i="4" s="1"/>
  <c r="P122" i="4"/>
  <c r="J122" i="4"/>
  <c r="BE122" i="4" s="1"/>
  <c r="BK121" i="4"/>
  <c r="BI121" i="4"/>
  <c r="BH121" i="4"/>
  <c r="BG121" i="4"/>
  <c r="BF121" i="4"/>
  <c r="T121" i="4"/>
  <c r="R121" i="4"/>
  <c r="P121" i="4"/>
  <c r="J121" i="4"/>
  <c r="BE121" i="4" s="1"/>
  <c r="BK120" i="4"/>
  <c r="BI120" i="4"/>
  <c r="BH120" i="4"/>
  <c r="BG120" i="4"/>
  <c r="BF120" i="4"/>
  <c r="BE120" i="4"/>
  <c r="T120" i="4"/>
  <c r="T118" i="4" s="1"/>
  <c r="R120" i="4"/>
  <c r="P120" i="4"/>
  <c r="J120" i="4"/>
  <c r="BK119" i="4"/>
  <c r="BI119" i="4"/>
  <c r="BH119" i="4"/>
  <c r="F38" i="4" s="1"/>
  <c r="BC58" i="1" s="1"/>
  <c r="BG119" i="4"/>
  <c r="BF119" i="4"/>
  <c r="T119" i="4"/>
  <c r="R119" i="4"/>
  <c r="P119" i="4"/>
  <c r="J119" i="4"/>
  <c r="BE119" i="4" s="1"/>
  <c r="BK117" i="4"/>
  <c r="BI117" i="4"/>
  <c r="BH117" i="4"/>
  <c r="BG117" i="4"/>
  <c r="BF117" i="4"/>
  <c r="T117" i="4"/>
  <c r="R117" i="4"/>
  <c r="P117" i="4"/>
  <c r="J117" i="4"/>
  <c r="BE117" i="4" s="1"/>
  <c r="BK116" i="4"/>
  <c r="BI116" i="4"/>
  <c r="BH116" i="4"/>
  <c r="BG116" i="4"/>
  <c r="BF116" i="4"/>
  <c r="T116" i="4"/>
  <c r="R116" i="4"/>
  <c r="P116" i="4"/>
  <c r="J116" i="4"/>
  <c r="BE116" i="4" s="1"/>
  <c r="BK114" i="4"/>
  <c r="BI114" i="4"/>
  <c r="BH114" i="4"/>
  <c r="BG114" i="4"/>
  <c r="BF114" i="4"/>
  <c r="T114" i="4"/>
  <c r="R114" i="4"/>
  <c r="P114" i="4"/>
  <c r="J114" i="4"/>
  <c r="BE114" i="4" s="1"/>
  <c r="BK113" i="4"/>
  <c r="BI113" i="4"/>
  <c r="BH113" i="4"/>
  <c r="BG113" i="4"/>
  <c r="BF113" i="4"/>
  <c r="BE113" i="4"/>
  <c r="T113" i="4"/>
  <c r="R113" i="4"/>
  <c r="P113" i="4"/>
  <c r="J113" i="4"/>
  <c r="BK111" i="4"/>
  <c r="BI111" i="4"/>
  <c r="BH111" i="4"/>
  <c r="BG111" i="4"/>
  <c r="BF111" i="4"/>
  <c r="BE111" i="4"/>
  <c r="T111" i="4"/>
  <c r="R111" i="4"/>
  <c r="P111" i="4"/>
  <c r="J111" i="4"/>
  <c r="BK109" i="4"/>
  <c r="BI109" i="4"/>
  <c r="BH109" i="4"/>
  <c r="BG109" i="4"/>
  <c r="BF109" i="4"/>
  <c r="T109" i="4"/>
  <c r="R109" i="4"/>
  <c r="P109" i="4"/>
  <c r="J109" i="4"/>
  <c r="BE109" i="4" s="1"/>
  <c r="BK108" i="4"/>
  <c r="BI108" i="4"/>
  <c r="BH108" i="4"/>
  <c r="BG108" i="4"/>
  <c r="BF108" i="4"/>
  <c r="T108" i="4"/>
  <c r="R108" i="4"/>
  <c r="P108" i="4"/>
  <c r="J108" i="4"/>
  <c r="BE108" i="4" s="1"/>
  <c r="BK107" i="4"/>
  <c r="BI107" i="4"/>
  <c r="BH107" i="4"/>
  <c r="BG107" i="4"/>
  <c r="BF107" i="4"/>
  <c r="T107" i="4"/>
  <c r="R107" i="4"/>
  <c r="P107" i="4"/>
  <c r="J107" i="4"/>
  <c r="BE107" i="4" s="1"/>
  <c r="BK106" i="4"/>
  <c r="BI106" i="4"/>
  <c r="BH106" i="4"/>
  <c r="BG106" i="4"/>
  <c r="BF106" i="4"/>
  <c r="T106" i="4"/>
  <c r="R106" i="4"/>
  <c r="P106" i="4"/>
  <c r="J106" i="4"/>
  <c r="BE106" i="4" s="1"/>
  <c r="BK105" i="4"/>
  <c r="BI105" i="4"/>
  <c r="BH105" i="4"/>
  <c r="BG105" i="4"/>
  <c r="BF105" i="4"/>
  <c r="BE105" i="4"/>
  <c r="T105" i="4"/>
  <c r="R105" i="4"/>
  <c r="P105" i="4"/>
  <c r="J105" i="4"/>
  <c r="BK104" i="4"/>
  <c r="BI104" i="4"/>
  <c r="BH104" i="4"/>
  <c r="BG104" i="4"/>
  <c r="BF104" i="4"/>
  <c r="BE104" i="4"/>
  <c r="T104" i="4"/>
  <c r="R104" i="4"/>
  <c r="P104" i="4"/>
  <c r="J104" i="4"/>
  <c r="BK103" i="4"/>
  <c r="BI103" i="4"/>
  <c r="BH103" i="4"/>
  <c r="BG103" i="4"/>
  <c r="BF103" i="4"/>
  <c r="T103" i="4"/>
  <c r="R103" i="4"/>
  <c r="P103" i="4"/>
  <c r="J103" i="4"/>
  <c r="BE103" i="4" s="1"/>
  <c r="BK102" i="4"/>
  <c r="BI102" i="4"/>
  <c r="BH102" i="4"/>
  <c r="BG102" i="4"/>
  <c r="BF102" i="4"/>
  <c r="T102" i="4"/>
  <c r="R102" i="4"/>
  <c r="P102" i="4"/>
  <c r="J102" i="4"/>
  <c r="BE102" i="4" s="1"/>
  <c r="BK101" i="4"/>
  <c r="BI101" i="4"/>
  <c r="BH101" i="4"/>
  <c r="BG101" i="4"/>
  <c r="BF101" i="4"/>
  <c r="T101" i="4"/>
  <c r="R101" i="4"/>
  <c r="P101" i="4"/>
  <c r="J101" i="4"/>
  <c r="BE101" i="4" s="1"/>
  <c r="BK100" i="4"/>
  <c r="BI100" i="4"/>
  <c r="BH100" i="4"/>
  <c r="BG100" i="4"/>
  <c r="BF100" i="4"/>
  <c r="T100" i="4"/>
  <c r="R100" i="4"/>
  <c r="P100" i="4"/>
  <c r="J100" i="4"/>
  <c r="BE100" i="4" s="1"/>
  <c r="BK99" i="4"/>
  <c r="BI99" i="4"/>
  <c r="BH99" i="4"/>
  <c r="BG99" i="4"/>
  <c r="BF99" i="4"/>
  <c r="BE99" i="4"/>
  <c r="T99" i="4"/>
  <c r="R99" i="4"/>
  <c r="P99" i="4"/>
  <c r="J99" i="4"/>
  <c r="BK98" i="4"/>
  <c r="BI98" i="4"/>
  <c r="BH98" i="4"/>
  <c r="BG98" i="4"/>
  <c r="BF98" i="4"/>
  <c r="BE98" i="4"/>
  <c r="T98" i="4"/>
  <c r="T94" i="4" s="1"/>
  <c r="R98" i="4"/>
  <c r="R94" i="4" s="1"/>
  <c r="P98" i="4"/>
  <c r="J98" i="4"/>
  <c r="BK97" i="4"/>
  <c r="BI97" i="4"/>
  <c r="BH97" i="4"/>
  <c r="BG97" i="4"/>
  <c r="BF97" i="4"/>
  <c r="T97" i="4"/>
  <c r="R97" i="4"/>
  <c r="P97" i="4"/>
  <c r="J97" i="4"/>
  <c r="BE97" i="4" s="1"/>
  <c r="BK96" i="4"/>
  <c r="BI96" i="4"/>
  <c r="BH96" i="4"/>
  <c r="BG96" i="4"/>
  <c r="BF96" i="4"/>
  <c r="T96" i="4"/>
  <c r="R96" i="4"/>
  <c r="P96" i="4"/>
  <c r="J96" i="4"/>
  <c r="BE96" i="4" s="1"/>
  <c r="BK95" i="4"/>
  <c r="BK94" i="4" s="1"/>
  <c r="BI95" i="4"/>
  <c r="BH95" i="4"/>
  <c r="BG95" i="4"/>
  <c r="BF95" i="4"/>
  <c r="T95" i="4"/>
  <c r="R95" i="4"/>
  <c r="P95" i="4"/>
  <c r="J95" i="4"/>
  <c r="BE95" i="4" s="1"/>
  <c r="P94" i="4"/>
  <c r="J89" i="4"/>
  <c r="F89" i="4"/>
  <c r="J87" i="4"/>
  <c r="F87" i="4"/>
  <c r="E85" i="4"/>
  <c r="J70" i="4"/>
  <c r="J59" i="4"/>
  <c r="J58" i="4"/>
  <c r="F58" i="4"/>
  <c r="F56" i="4"/>
  <c r="E54" i="4"/>
  <c r="J39" i="4"/>
  <c r="J38" i="4"/>
  <c r="J37" i="4"/>
  <c r="J26" i="4"/>
  <c r="E26" i="4"/>
  <c r="J90" i="4" s="1"/>
  <c r="J25" i="4"/>
  <c r="J20" i="4"/>
  <c r="E20" i="4"/>
  <c r="J19" i="4"/>
  <c r="J14" i="4"/>
  <c r="J56" i="4" s="1"/>
  <c r="E7" i="4"/>
  <c r="E50" i="4" s="1"/>
  <c r="BK253" i="3"/>
  <c r="BI253" i="3"/>
  <c r="BH253" i="3"/>
  <c r="BG253" i="3"/>
  <c r="BF253" i="3"/>
  <c r="BE253" i="3"/>
  <c r="T253" i="3"/>
  <c r="R253" i="3"/>
  <c r="P253" i="3"/>
  <c r="J253" i="3"/>
  <c r="BK252" i="3"/>
  <c r="BI252" i="3"/>
  <c r="BH252" i="3"/>
  <c r="BG252" i="3"/>
  <c r="BF252" i="3"/>
  <c r="T252" i="3"/>
  <c r="R252" i="3"/>
  <c r="P252" i="3"/>
  <c r="J252" i="3"/>
  <c r="BE252" i="3" s="1"/>
  <c r="BK250" i="3"/>
  <c r="BI250" i="3"/>
  <c r="BH250" i="3"/>
  <c r="BG250" i="3"/>
  <c r="BF250" i="3"/>
  <c r="BE250" i="3"/>
  <c r="T250" i="3"/>
  <c r="R250" i="3"/>
  <c r="P250" i="3"/>
  <c r="J250" i="3"/>
  <c r="BK249" i="3"/>
  <c r="BI249" i="3"/>
  <c r="BH249" i="3"/>
  <c r="BG249" i="3"/>
  <c r="BF249" i="3"/>
  <c r="BE249" i="3"/>
  <c r="T249" i="3"/>
  <c r="R249" i="3"/>
  <c r="P249" i="3"/>
  <c r="J249" i="3"/>
  <c r="BK248" i="3"/>
  <c r="BI248" i="3"/>
  <c r="BH248" i="3"/>
  <c r="BG248" i="3"/>
  <c r="BF248" i="3"/>
  <c r="T248" i="3"/>
  <c r="R248" i="3"/>
  <c r="P248" i="3"/>
  <c r="J248" i="3"/>
  <c r="BE248" i="3" s="1"/>
  <c r="BK247" i="3"/>
  <c r="BI247" i="3"/>
  <c r="BH247" i="3"/>
  <c r="BG247" i="3"/>
  <c r="BF247" i="3"/>
  <c r="BE247" i="3"/>
  <c r="T247" i="3"/>
  <c r="R247" i="3"/>
  <c r="P247" i="3"/>
  <c r="J247" i="3"/>
  <c r="BK246" i="3"/>
  <c r="BI246" i="3"/>
  <c r="BH246" i="3"/>
  <c r="BG246" i="3"/>
  <c r="BF246" i="3"/>
  <c r="T246" i="3"/>
  <c r="R246" i="3"/>
  <c r="R240" i="3" s="1"/>
  <c r="P246" i="3"/>
  <c r="J246" i="3"/>
  <c r="BE246" i="3" s="1"/>
  <c r="BK245" i="3"/>
  <c r="BI245" i="3"/>
  <c r="BH245" i="3"/>
  <c r="BG245" i="3"/>
  <c r="BF245" i="3"/>
  <c r="T245" i="3"/>
  <c r="R245" i="3"/>
  <c r="P245" i="3"/>
  <c r="J245" i="3"/>
  <c r="BE245" i="3" s="1"/>
  <c r="BK244" i="3"/>
  <c r="BI244" i="3"/>
  <c r="BH244" i="3"/>
  <c r="BG244" i="3"/>
  <c r="BF244" i="3"/>
  <c r="BE244" i="3"/>
  <c r="T244" i="3"/>
  <c r="R244" i="3"/>
  <c r="P244" i="3"/>
  <c r="J244" i="3"/>
  <c r="BK243" i="3"/>
  <c r="BI243" i="3"/>
  <c r="BH243" i="3"/>
  <c r="BG243" i="3"/>
  <c r="BF243" i="3"/>
  <c r="BE243" i="3"/>
  <c r="T243" i="3"/>
  <c r="R243" i="3"/>
  <c r="P243" i="3"/>
  <c r="J243" i="3"/>
  <c r="BK242" i="3"/>
  <c r="BI242" i="3"/>
  <c r="BH242" i="3"/>
  <c r="BG242" i="3"/>
  <c r="BF242" i="3"/>
  <c r="BE242" i="3"/>
  <c r="T242" i="3"/>
  <c r="R242" i="3"/>
  <c r="P242" i="3"/>
  <c r="J242" i="3"/>
  <c r="BK241" i="3"/>
  <c r="BI241" i="3"/>
  <c r="BH241" i="3"/>
  <c r="BG241" i="3"/>
  <c r="BF241" i="3"/>
  <c r="BE241" i="3"/>
  <c r="T241" i="3"/>
  <c r="T240" i="3" s="1"/>
  <c r="R241" i="3"/>
  <c r="P241" i="3"/>
  <c r="P240" i="3" s="1"/>
  <c r="J241" i="3"/>
  <c r="BK238" i="3"/>
  <c r="BI238" i="3"/>
  <c r="BH238" i="3"/>
  <c r="BG238" i="3"/>
  <c r="BF238" i="3"/>
  <c r="T238" i="3"/>
  <c r="T237" i="3" s="1"/>
  <c r="R238" i="3"/>
  <c r="P238" i="3"/>
  <c r="J238" i="3"/>
  <c r="BE238" i="3" s="1"/>
  <c r="BK237" i="3"/>
  <c r="R237" i="3"/>
  <c r="P237" i="3"/>
  <c r="J237" i="3"/>
  <c r="J70" i="3" s="1"/>
  <c r="BK236" i="3"/>
  <c r="BI236" i="3"/>
  <c r="BH236" i="3"/>
  <c r="BG236" i="3"/>
  <c r="BF236" i="3"/>
  <c r="BE236" i="3"/>
  <c r="T236" i="3"/>
  <c r="R236" i="3"/>
  <c r="P236" i="3"/>
  <c r="J236" i="3"/>
  <c r="BK235" i="3"/>
  <c r="BI235" i="3"/>
  <c r="BH235" i="3"/>
  <c r="BG235" i="3"/>
  <c r="BF235" i="3"/>
  <c r="T235" i="3"/>
  <c r="R235" i="3"/>
  <c r="P235" i="3"/>
  <c r="J235" i="3"/>
  <c r="BE235" i="3" s="1"/>
  <c r="BK234" i="3"/>
  <c r="BI234" i="3"/>
  <c r="BH234" i="3"/>
  <c r="BG234" i="3"/>
  <c r="BF234" i="3"/>
  <c r="BE234" i="3"/>
  <c r="T234" i="3"/>
  <c r="R234" i="3"/>
  <c r="P234" i="3"/>
  <c r="J234" i="3"/>
  <c r="BK233" i="3"/>
  <c r="BI233" i="3"/>
  <c r="BH233" i="3"/>
  <c r="BG233" i="3"/>
  <c r="BF233" i="3"/>
  <c r="BE233" i="3"/>
  <c r="T233" i="3"/>
  <c r="R233" i="3"/>
  <c r="P233" i="3"/>
  <c r="J233" i="3"/>
  <c r="BK232" i="3"/>
  <c r="BI232" i="3"/>
  <c r="BH232" i="3"/>
  <c r="BG232" i="3"/>
  <c r="BF232" i="3"/>
  <c r="BE232" i="3"/>
  <c r="T232" i="3"/>
  <c r="T227" i="3" s="1"/>
  <c r="R232" i="3"/>
  <c r="P232" i="3"/>
  <c r="J232" i="3"/>
  <c r="BK231" i="3"/>
  <c r="BI231" i="3"/>
  <c r="BH231" i="3"/>
  <c r="BG231" i="3"/>
  <c r="BF231" i="3"/>
  <c r="T231" i="3"/>
  <c r="R231" i="3"/>
  <c r="P231" i="3"/>
  <c r="P227" i="3" s="1"/>
  <c r="J231" i="3"/>
  <c r="BE231" i="3" s="1"/>
  <c r="BK230" i="3"/>
  <c r="BI230" i="3"/>
  <c r="BH230" i="3"/>
  <c r="BG230" i="3"/>
  <c r="BF230" i="3"/>
  <c r="T230" i="3"/>
  <c r="R230" i="3"/>
  <c r="P230" i="3"/>
  <c r="J230" i="3"/>
  <c r="BE230" i="3" s="1"/>
  <c r="BK229" i="3"/>
  <c r="BK227" i="3" s="1"/>
  <c r="J227" i="3" s="1"/>
  <c r="J69" i="3" s="1"/>
  <c r="BI229" i="3"/>
  <c r="BH229" i="3"/>
  <c r="BG229" i="3"/>
  <c r="BF229" i="3"/>
  <c r="T229" i="3"/>
  <c r="R229" i="3"/>
  <c r="P229" i="3"/>
  <c r="J229" i="3"/>
  <c r="BE229" i="3" s="1"/>
  <c r="BK228" i="3"/>
  <c r="BI228" i="3"/>
  <c r="BH228" i="3"/>
  <c r="BG228" i="3"/>
  <c r="BF228" i="3"/>
  <c r="BE228" i="3"/>
  <c r="T228" i="3"/>
  <c r="R228" i="3"/>
  <c r="R227" i="3" s="1"/>
  <c r="P228" i="3"/>
  <c r="J228" i="3"/>
  <c r="BK226" i="3"/>
  <c r="BI226" i="3"/>
  <c r="BH226" i="3"/>
  <c r="BG226" i="3"/>
  <c r="BF226" i="3"/>
  <c r="T226" i="3"/>
  <c r="R226" i="3"/>
  <c r="P226" i="3"/>
  <c r="J226" i="3"/>
  <c r="BE226" i="3" s="1"/>
  <c r="BK225" i="3"/>
  <c r="BI225" i="3"/>
  <c r="BH225" i="3"/>
  <c r="BG225" i="3"/>
  <c r="BF225" i="3"/>
  <c r="BE225" i="3"/>
  <c r="T225" i="3"/>
  <c r="R225" i="3"/>
  <c r="P225" i="3"/>
  <c r="J225" i="3"/>
  <c r="BK224" i="3"/>
  <c r="BI224" i="3"/>
  <c r="BH224" i="3"/>
  <c r="BG224" i="3"/>
  <c r="BF224" i="3"/>
  <c r="BE224" i="3"/>
  <c r="T224" i="3"/>
  <c r="R224" i="3"/>
  <c r="P224" i="3"/>
  <c r="J224" i="3"/>
  <c r="BK223" i="3"/>
  <c r="BI223" i="3"/>
  <c r="BH223" i="3"/>
  <c r="BG223" i="3"/>
  <c r="BF223" i="3"/>
  <c r="BE223" i="3"/>
  <c r="T223" i="3"/>
  <c r="R223" i="3"/>
  <c r="P223" i="3"/>
  <c r="J223" i="3"/>
  <c r="BK222" i="3"/>
  <c r="BI222" i="3"/>
  <c r="BH222" i="3"/>
  <c r="BG222" i="3"/>
  <c r="BF222" i="3"/>
  <c r="T222" i="3"/>
  <c r="R222" i="3"/>
  <c r="P222" i="3"/>
  <c r="J222" i="3"/>
  <c r="BE222" i="3" s="1"/>
  <c r="BK221" i="3"/>
  <c r="BI221" i="3"/>
  <c r="BH221" i="3"/>
  <c r="BG221" i="3"/>
  <c r="BF221" i="3"/>
  <c r="T221" i="3"/>
  <c r="R221" i="3"/>
  <c r="P221" i="3"/>
  <c r="J221" i="3"/>
  <c r="BE221" i="3" s="1"/>
  <c r="BK220" i="3"/>
  <c r="BI220" i="3"/>
  <c r="BH220" i="3"/>
  <c r="BG220" i="3"/>
  <c r="BF220" i="3"/>
  <c r="BE220" i="3"/>
  <c r="T220" i="3"/>
  <c r="R220" i="3"/>
  <c r="P220" i="3"/>
  <c r="J220" i="3"/>
  <c r="BK219" i="3"/>
  <c r="BI219" i="3"/>
  <c r="BH219" i="3"/>
  <c r="BG219" i="3"/>
  <c r="BF219" i="3"/>
  <c r="BE219" i="3"/>
  <c r="T219" i="3"/>
  <c r="R219" i="3"/>
  <c r="P219" i="3"/>
  <c r="J219" i="3"/>
  <c r="BK218" i="3"/>
  <c r="BI218" i="3"/>
  <c r="BH218" i="3"/>
  <c r="BG218" i="3"/>
  <c r="BF218" i="3"/>
  <c r="BE218" i="3"/>
  <c r="T218" i="3"/>
  <c r="R218" i="3"/>
  <c r="P218" i="3"/>
  <c r="J218" i="3"/>
  <c r="BK217" i="3"/>
  <c r="BI217" i="3"/>
  <c r="BH217" i="3"/>
  <c r="BG217" i="3"/>
  <c r="BF217" i="3"/>
  <c r="BE217" i="3"/>
  <c r="T217" i="3"/>
  <c r="T213" i="3" s="1"/>
  <c r="R217" i="3"/>
  <c r="R213" i="3" s="1"/>
  <c r="P217" i="3"/>
  <c r="J217" i="3"/>
  <c r="BK216" i="3"/>
  <c r="BI216" i="3"/>
  <c r="BH216" i="3"/>
  <c r="BG216" i="3"/>
  <c r="BF216" i="3"/>
  <c r="T216" i="3"/>
  <c r="R216" i="3"/>
  <c r="P216" i="3"/>
  <c r="J216" i="3"/>
  <c r="BE216" i="3" s="1"/>
  <c r="BK215" i="3"/>
  <c r="BI215" i="3"/>
  <c r="BH215" i="3"/>
  <c r="BG215" i="3"/>
  <c r="BF215" i="3"/>
  <c r="T215" i="3"/>
  <c r="R215" i="3"/>
  <c r="P215" i="3"/>
  <c r="J215" i="3"/>
  <c r="BE215" i="3" s="1"/>
  <c r="BK214" i="3"/>
  <c r="BK213" i="3" s="1"/>
  <c r="J213" i="3" s="1"/>
  <c r="J68" i="3" s="1"/>
  <c r="BI214" i="3"/>
  <c r="BH214" i="3"/>
  <c r="BG214" i="3"/>
  <c r="BF214" i="3"/>
  <c r="T214" i="3"/>
  <c r="R214" i="3"/>
  <c r="P214" i="3"/>
  <c r="J214" i="3"/>
  <c r="BE214" i="3" s="1"/>
  <c r="P213" i="3"/>
  <c r="BK212" i="3"/>
  <c r="BI212" i="3"/>
  <c r="BH212" i="3"/>
  <c r="BG212" i="3"/>
  <c r="BF212" i="3"/>
  <c r="T212" i="3"/>
  <c r="R212" i="3"/>
  <c r="P212" i="3"/>
  <c r="J212" i="3"/>
  <c r="BE212" i="3" s="1"/>
  <c r="BK211" i="3"/>
  <c r="BI211" i="3"/>
  <c r="BH211" i="3"/>
  <c r="BG211" i="3"/>
  <c r="BF211" i="3"/>
  <c r="BE211" i="3"/>
  <c r="T211" i="3"/>
  <c r="R211" i="3"/>
  <c r="P211" i="3"/>
  <c r="J211" i="3"/>
  <c r="BK210" i="3"/>
  <c r="BI210" i="3"/>
  <c r="BH210" i="3"/>
  <c r="BG210" i="3"/>
  <c r="BF210" i="3"/>
  <c r="BE210" i="3"/>
  <c r="T210" i="3"/>
  <c r="R210" i="3"/>
  <c r="P210" i="3"/>
  <c r="J210" i="3"/>
  <c r="BK209" i="3"/>
  <c r="BI209" i="3"/>
  <c r="BH209" i="3"/>
  <c r="BG209" i="3"/>
  <c r="BF209" i="3"/>
  <c r="BE209" i="3"/>
  <c r="T209" i="3"/>
  <c r="R209" i="3"/>
  <c r="P209" i="3"/>
  <c r="J209" i="3"/>
  <c r="BK208" i="3"/>
  <c r="BI208" i="3"/>
  <c r="BH208" i="3"/>
  <c r="BG208" i="3"/>
  <c r="BF208" i="3"/>
  <c r="BE208" i="3"/>
  <c r="T208" i="3"/>
  <c r="R208" i="3"/>
  <c r="P208" i="3"/>
  <c r="J208" i="3"/>
  <c r="BK207" i="3"/>
  <c r="BI207" i="3"/>
  <c r="BH207" i="3"/>
  <c r="BG207" i="3"/>
  <c r="BF207" i="3"/>
  <c r="BE207" i="3"/>
  <c r="T207" i="3"/>
  <c r="R207" i="3"/>
  <c r="P207" i="3"/>
  <c r="J207" i="3"/>
  <c r="BK206" i="3"/>
  <c r="BI206" i="3"/>
  <c r="BH206" i="3"/>
  <c r="BG206" i="3"/>
  <c r="BF206" i="3"/>
  <c r="T206" i="3"/>
  <c r="R206" i="3"/>
  <c r="P206" i="3"/>
  <c r="J206" i="3"/>
  <c r="BE206" i="3" s="1"/>
  <c r="BK205" i="3"/>
  <c r="BI205" i="3"/>
  <c r="BH205" i="3"/>
  <c r="BG205" i="3"/>
  <c r="BF205" i="3"/>
  <c r="T205" i="3"/>
  <c r="R205" i="3"/>
  <c r="P205" i="3"/>
  <c r="J205" i="3"/>
  <c r="BE205" i="3" s="1"/>
  <c r="BK204" i="3"/>
  <c r="BI204" i="3"/>
  <c r="BH204" i="3"/>
  <c r="BG204" i="3"/>
  <c r="BF204" i="3"/>
  <c r="T204" i="3"/>
  <c r="R204" i="3"/>
  <c r="P204" i="3"/>
  <c r="J204" i="3"/>
  <c r="BE204" i="3" s="1"/>
  <c r="BK203" i="3"/>
  <c r="BI203" i="3"/>
  <c r="BH203" i="3"/>
  <c r="BG203" i="3"/>
  <c r="BF203" i="3"/>
  <c r="BE203" i="3"/>
  <c r="T203" i="3"/>
  <c r="R203" i="3"/>
  <c r="P203" i="3"/>
  <c r="J203" i="3"/>
  <c r="BK202" i="3"/>
  <c r="BI202" i="3"/>
  <c r="BH202" i="3"/>
  <c r="BG202" i="3"/>
  <c r="BF202" i="3"/>
  <c r="BE202" i="3"/>
  <c r="T202" i="3"/>
  <c r="R202" i="3"/>
  <c r="P202" i="3"/>
  <c r="J202" i="3"/>
  <c r="BK201" i="3"/>
  <c r="BI201" i="3"/>
  <c r="BH201" i="3"/>
  <c r="BG201" i="3"/>
  <c r="BF201" i="3"/>
  <c r="BE201" i="3"/>
  <c r="T201" i="3"/>
  <c r="R201" i="3"/>
  <c r="P201" i="3"/>
  <c r="J201" i="3"/>
  <c r="BK200" i="3"/>
  <c r="BI200" i="3"/>
  <c r="BH200" i="3"/>
  <c r="BG200" i="3"/>
  <c r="BF200" i="3"/>
  <c r="T200" i="3"/>
  <c r="R200" i="3"/>
  <c r="P200" i="3"/>
  <c r="J200" i="3"/>
  <c r="BE200" i="3" s="1"/>
  <c r="BK199" i="3"/>
  <c r="BI199" i="3"/>
  <c r="BH199" i="3"/>
  <c r="BG199" i="3"/>
  <c r="BF199" i="3"/>
  <c r="T199" i="3"/>
  <c r="R199" i="3"/>
  <c r="P199" i="3"/>
  <c r="J199" i="3"/>
  <c r="BE199" i="3" s="1"/>
  <c r="BK198" i="3"/>
  <c r="BI198" i="3"/>
  <c r="BH198" i="3"/>
  <c r="BG198" i="3"/>
  <c r="BF198" i="3"/>
  <c r="BE198" i="3"/>
  <c r="T198" i="3"/>
  <c r="R198" i="3"/>
  <c r="P198" i="3"/>
  <c r="J198" i="3"/>
  <c r="BK197" i="3"/>
  <c r="BI197" i="3"/>
  <c r="BH197" i="3"/>
  <c r="BG197" i="3"/>
  <c r="BF197" i="3"/>
  <c r="BE197" i="3"/>
  <c r="T197" i="3"/>
  <c r="R197" i="3"/>
  <c r="P197" i="3"/>
  <c r="J197" i="3"/>
  <c r="BK196" i="3"/>
  <c r="BI196" i="3"/>
  <c r="BH196" i="3"/>
  <c r="BG196" i="3"/>
  <c r="BF196" i="3"/>
  <c r="BE196" i="3"/>
  <c r="T196" i="3"/>
  <c r="R196" i="3"/>
  <c r="P196" i="3"/>
  <c r="J196" i="3"/>
  <c r="BK195" i="3"/>
  <c r="BI195" i="3"/>
  <c r="BH195" i="3"/>
  <c r="BG195" i="3"/>
  <c r="BF195" i="3"/>
  <c r="BE195" i="3"/>
  <c r="T195" i="3"/>
  <c r="R195" i="3"/>
  <c r="P195" i="3"/>
  <c r="J195" i="3"/>
  <c r="BK194" i="3"/>
  <c r="BI194" i="3"/>
  <c r="BH194" i="3"/>
  <c r="BG194" i="3"/>
  <c r="BF194" i="3"/>
  <c r="T194" i="3"/>
  <c r="R194" i="3"/>
  <c r="P194" i="3"/>
  <c r="J194" i="3"/>
  <c r="BE194" i="3" s="1"/>
  <c r="BK193" i="3"/>
  <c r="BI193" i="3"/>
  <c r="BH193" i="3"/>
  <c r="BG193" i="3"/>
  <c r="BF193" i="3"/>
  <c r="BE193" i="3"/>
  <c r="T193" i="3"/>
  <c r="R193" i="3"/>
  <c r="P193" i="3"/>
  <c r="J193" i="3"/>
  <c r="BK192" i="3"/>
  <c r="BI192" i="3"/>
  <c r="BH192" i="3"/>
  <c r="BG192" i="3"/>
  <c r="BF192" i="3"/>
  <c r="T192" i="3"/>
  <c r="R192" i="3"/>
  <c r="P192" i="3"/>
  <c r="J192" i="3"/>
  <c r="BE192" i="3" s="1"/>
  <c r="BK191" i="3"/>
  <c r="BI191" i="3"/>
  <c r="BH191" i="3"/>
  <c r="BG191" i="3"/>
  <c r="BF191" i="3"/>
  <c r="BE191" i="3"/>
  <c r="T191" i="3"/>
  <c r="R191" i="3"/>
  <c r="P191" i="3"/>
  <c r="J191" i="3"/>
  <c r="BK190" i="3"/>
  <c r="BI190" i="3"/>
  <c r="BH190" i="3"/>
  <c r="BG190" i="3"/>
  <c r="BF190" i="3"/>
  <c r="BE190" i="3"/>
  <c r="T190" i="3"/>
  <c r="R190" i="3"/>
  <c r="P190" i="3"/>
  <c r="J190" i="3"/>
  <c r="BK189" i="3"/>
  <c r="BI189" i="3"/>
  <c r="BH189" i="3"/>
  <c r="BG189" i="3"/>
  <c r="BF189" i="3"/>
  <c r="T189" i="3"/>
  <c r="R189" i="3"/>
  <c r="P189" i="3"/>
  <c r="J189" i="3"/>
  <c r="BE189" i="3" s="1"/>
  <c r="BK188" i="3"/>
  <c r="BI188" i="3"/>
  <c r="BH188" i="3"/>
  <c r="BG188" i="3"/>
  <c r="BF188" i="3"/>
  <c r="T188" i="3"/>
  <c r="R188" i="3"/>
  <c r="P188" i="3"/>
  <c r="J188" i="3"/>
  <c r="BE188" i="3" s="1"/>
  <c r="BK187" i="3"/>
  <c r="BI187" i="3"/>
  <c r="BH187" i="3"/>
  <c r="BG187" i="3"/>
  <c r="BF187" i="3"/>
  <c r="BE187" i="3"/>
  <c r="T187" i="3"/>
  <c r="R187" i="3"/>
  <c r="P187" i="3"/>
  <c r="J187" i="3"/>
  <c r="BK186" i="3"/>
  <c r="BI186" i="3"/>
  <c r="BH186" i="3"/>
  <c r="BG186" i="3"/>
  <c r="BF186" i="3"/>
  <c r="T186" i="3"/>
  <c r="R186" i="3"/>
  <c r="P186" i="3"/>
  <c r="J186" i="3"/>
  <c r="BE186" i="3" s="1"/>
  <c r="BK185" i="3"/>
  <c r="BI185" i="3"/>
  <c r="BH185" i="3"/>
  <c r="BG185" i="3"/>
  <c r="BF185" i="3"/>
  <c r="BE185" i="3"/>
  <c r="T185" i="3"/>
  <c r="R185" i="3"/>
  <c r="P185" i="3"/>
  <c r="J185" i="3"/>
  <c r="BK184" i="3"/>
  <c r="BI184" i="3"/>
  <c r="BH184" i="3"/>
  <c r="BG184" i="3"/>
  <c r="BF184" i="3"/>
  <c r="BE184" i="3"/>
  <c r="T184" i="3"/>
  <c r="R184" i="3"/>
  <c r="P184" i="3"/>
  <c r="J184" i="3"/>
  <c r="BK183" i="3"/>
  <c r="BI183" i="3"/>
  <c r="BH183" i="3"/>
  <c r="BG183" i="3"/>
  <c r="BF183" i="3"/>
  <c r="T183" i="3"/>
  <c r="R183" i="3"/>
  <c r="P183" i="3"/>
  <c r="J183" i="3"/>
  <c r="BE183" i="3" s="1"/>
  <c r="BK181" i="3"/>
  <c r="BI181" i="3"/>
  <c r="BH181" i="3"/>
  <c r="BG181" i="3"/>
  <c r="BF181" i="3"/>
  <c r="T181" i="3"/>
  <c r="R181" i="3"/>
  <c r="P181" i="3"/>
  <c r="J181" i="3"/>
  <c r="BE181" i="3" s="1"/>
  <c r="BK180" i="3"/>
  <c r="BI180" i="3"/>
  <c r="BH180" i="3"/>
  <c r="BG180" i="3"/>
  <c r="BF180" i="3"/>
  <c r="BE180" i="3"/>
  <c r="T180" i="3"/>
  <c r="R180" i="3"/>
  <c r="P180" i="3"/>
  <c r="J180" i="3"/>
  <c r="BK179" i="3"/>
  <c r="BI179" i="3"/>
  <c r="BH179" i="3"/>
  <c r="BG179" i="3"/>
  <c r="BF179" i="3"/>
  <c r="BE179" i="3"/>
  <c r="T179" i="3"/>
  <c r="R179" i="3"/>
  <c r="P179" i="3"/>
  <c r="J179" i="3"/>
  <c r="BK178" i="3"/>
  <c r="BI178" i="3"/>
  <c r="BH178" i="3"/>
  <c r="BG178" i="3"/>
  <c r="BF178" i="3"/>
  <c r="BE178" i="3"/>
  <c r="T178" i="3"/>
  <c r="R178" i="3"/>
  <c r="P178" i="3"/>
  <c r="J178" i="3"/>
  <c r="BK177" i="3"/>
  <c r="BI177" i="3"/>
  <c r="BH177" i="3"/>
  <c r="BG177" i="3"/>
  <c r="BF177" i="3"/>
  <c r="BE177" i="3"/>
  <c r="T177" i="3"/>
  <c r="R177" i="3"/>
  <c r="P177" i="3"/>
  <c r="J177" i="3"/>
  <c r="BK175" i="3"/>
  <c r="BI175" i="3"/>
  <c r="BH175" i="3"/>
  <c r="BG175" i="3"/>
  <c r="BF175" i="3"/>
  <c r="T175" i="3"/>
  <c r="R175" i="3"/>
  <c r="P175" i="3"/>
  <c r="J175" i="3"/>
  <c r="BE175" i="3" s="1"/>
  <c r="BK173" i="3"/>
  <c r="BI173" i="3"/>
  <c r="BH173" i="3"/>
  <c r="BG173" i="3"/>
  <c r="BF173" i="3"/>
  <c r="T173" i="3"/>
  <c r="R173" i="3"/>
  <c r="P173" i="3"/>
  <c r="J173" i="3"/>
  <c r="BE173" i="3" s="1"/>
  <c r="BK171" i="3"/>
  <c r="BI171" i="3"/>
  <c r="BH171" i="3"/>
  <c r="BG171" i="3"/>
  <c r="BF171" i="3"/>
  <c r="BE171" i="3"/>
  <c r="T171" i="3"/>
  <c r="R171" i="3"/>
  <c r="P171" i="3"/>
  <c r="J171" i="3"/>
  <c r="BK170" i="3"/>
  <c r="BI170" i="3"/>
  <c r="BH170" i="3"/>
  <c r="BG170" i="3"/>
  <c r="BF170" i="3"/>
  <c r="T170" i="3"/>
  <c r="R170" i="3"/>
  <c r="P170" i="3"/>
  <c r="J170" i="3"/>
  <c r="BE170" i="3" s="1"/>
  <c r="BK169" i="3"/>
  <c r="BI169" i="3"/>
  <c r="BH169" i="3"/>
  <c r="BG169" i="3"/>
  <c r="BF169" i="3"/>
  <c r="BE169" i="3"/>
  <c r="T169" i="3"/>
  <c r="R169" i="3"/>
  <c r="P169" i="3"/>
  <c r="J169" i="3"/>
  <c r="BK168" i="3"/>
  <c r="BI168" i="3"/>
  <c r="BH168" i="3"/>
  <c r="BG168" i="3"/>
  <c r="BF168" i="3"/>
  <c r="BE168" i="3"/>
  <c r="T168" i="3"/>
  <c r="R168" i="3"/>
  <c r="P168" i="3"/>
  <c r="J168" i="3"/>
  <c r="BK167" i="3"/>
  <c r="BI167" i="3"/>
  <c r="BH167" i="3"/>
  <c r="BG167" i="3"/>
  <c r="BF167" i="3"/>
  <c r="T167" i="3"/>
  <c r="R167" i="3"/>
  <c r="P167" i="3"/>
  <c r="J167" i="3"/>
  <c r="BE167" i="3" s="1"/>
  <c r="BK166" i="3"/>
  <c r="BI166" i="3"/>
  <c r="BH166" i="3"/>
  <c r="BG166" i="3"/>
  <c r="BF166" i="3"/>
  <c r="T166" i="3"/>
  <c r="R166" i="3"/>
  <c r="P166" i="3"/>
  <c r="J166" i="3"/>
  <c r="BE166" i="3" s="1"/>
  <c r="BK165" i="3"/>
  <c r="BI165" i="3"/>
  <c r="BH165" i="3"/>
  <c r="BG165" i="3"/>
  <c r="BF165" i="3"/>
  <c r="T165" i="3"/>
  <c r="R165" i="3"/>
  <c r="P165" i="3"/>
  <c r="J165" i="3"/>
  <c r="BE165" i="3" s="1"/>
  <c r="BK164" i="3"/>
  <c r="BI164" i="3"/>
  <c r="BH164" i="3"/>
  <c r="BG164" i="3"/>
  <c r="BF164" i="3"/>
  <c r="T164" i="3"/>
  <c r="R164" i="3"/>
  <c r="P164" i="3"/>
  <c r="J164" i="3"/>
  <c r="BE164" i="3" s="1"/>
  <c r="BK163" i="3"/>
  <c r="BI163" i="3"/>
  <c r="BH163" i="3"/>
  <c r="BG163" i="3"/>
  <c r="BF163" i="3"/>
  <c r="T163" i="3"/>
  <c r="R163" i="3"/>
  <c r="P163" i="3"/>
  <c r="J163" i="3"/>
  <c r="BE163" i="3" s="1"/>
  <c r="BK162" i="3"/>
  <c r="BI162" i="3"/>
  <c r="BH162" i="3"/>
  <c r="BG162" i="3"/>
  <c r="BF162" i="3"/>
  <c r="BE162" i="3"/>
  <c r="T162" i="3"/>
  <c r="R162" i="3"/>
  <c r="P162" i="3"/>
  <c r="J162" i="3"/>
  <c r="BK160" i="3"/>
  <c r="BI160" i="3"/>
  <c r="BH160" i="3"/>
  <c r="BG160" i="3"/>
  <c r="BF160" i="3"/>
  <c r="BE160" i="3"/>
  <c r="T160" i="3"/>
  <c r="R160" i="3"/>
  <c r="R153" i="3" s="1"/>
  <c r="P160" i="3"/>
  <c r="J160" i="3"/>
  <c r="BK158" i="3"/>
  <c r="BI158" i="3"/>
  <c r="BH158" i="3"/>
  <c r="BG158" i="3"/>
  <c r="BF158" i="3"/>
  <c r="T158" i="3"/>
  <c r="R158" i="3"/>
  <c r="P158" i="3"/>
  <c r="J158" i="3"/>
  <c r="BE158" i="3" s="1"/>
  <c r="BK156" i="3"/>
  <c r="BI156" i="3"/>
  <c r="BH156" i="3"/>
  <c r="BG156" i="3"/>
  <c r="BF156" i="3"/>
  <c r="BE156" i="3"/>
  <c r="T156" i="3"/>
  <c r="R156" i="3"/>
  <c r="P156" i="3"/>
  <c r="J156" i="3"/>
  <c r="BK154" i="3"/>
  <c r="BI154" i="3"/>
  <c r="BH154" i="3"/>
  <c r="BG154" i="3"/>
  <c r="BF154" i="3"/>
  <c r="T154" i="3"/>
  <c r="R154" i="3"/>
  <c r="P154" i="3"/>
  <c r="J154" i="3"/>
  <c r="BE154" i="3" s="1"/>
  <c r="BK152" i="3"/>
  <c r="BI152" i="3"/>
  <c r="BH152" i="3"/>
  <c r="BG152" i="3"/>
  <c r="BF152" i="3"/>
  <c r="T152" i="3"/>
  <c r="R152" i="3"/>
  <c r="P152" i="3"/>
  <c r="J152" i="3"/>
  <c r="BE152" i="3" s="1"/>
  <c r="BK150" i="3"/>
  <c r="BI150" i="3"/>
  <c r="BH150" i="3"/>
  <c r="BG150" i="3"/>
  <c r="BF150" i="3"/>
  <c r="BE150" i="3"/>
  <c r="T150" i="3"/>
  <c r="R150" i="3"/>
  <c r="P150" i="3"/>
  <c r="J150" i="3"/>
  <c r="BK148" i="3"/>
  <c r="BI148" i="3"/>
  <c r="BH148" i="3"/>
  <c r="BG148" i="3"/>
  <c r="BF148" i="3"/>
  <c r="BE148" i="3"/>
  <c r="T148" i="3"/>
  <c r="R148" i="3"/>
  <c r="P148" i="3"/>
  <c r="J148" i="3"/>
  <c r="BK146" i="3"/>
  <c r="BI146" i="3"/>
  <c r="BH146" i="3"/>
  <c r="BG146" i="3"/>
  <c r="BF146" i="3"/>
  <c r="BE146" i="3"/>
  <c r="T146" i="3"/>
  <c r="R146" i="3"/>
  <c r="P146" i="3"/>
  <c r="J146" i="3"/>
  <c r="BK144" i="3"/>
  <c r="BI144" i="3"/>
  <c r="BH144" i="3"/>
  <c r="BG144" i="3"/>
  <c r="BF144" i="3"/>
  <c r="BE144" i="3"/>
  <c r="T144" i="3"/>
  <c r="R144" i="3"/>
  <c r="P144" i="3"/>
  <c r="J144" i="3"/>
  <c r="BK142" i="3"/>
  <c r="BI142" i="3"/>
  <c r="BH142" i="3"/>
  <c r="BG142" i="3"/>
  <c r="BF142" i="3"/>
  <c r="T142" i="3"/>
  <c r="R142" i="3"/>
  <c r="P142" i="3"/>
  <c r="J142" i="3"/>
  <c r="BE142" i="3" s="1"/>
  <c r="BK140" i="3"/>
  <c r="BI140" i="3"/>
  <c r="BH140" i="3"/>
  <c r="BG140" i="3"/>
  <c r="BF140" i="3"/>
  <c r="T140" i="3"/>
  <c r="R140" i="3"/>
  <c r="P140" i="3"/>
  <c r="J140" i="3"/>
  <c r="BE140" i="3" s="1"/>
  <c r="BK138" i="3"/>
  <c r="BI138" i="3"/>
  <c r="BH138" i="3"/>
  <c r="BG138" i="3"/>
  <c r="BF138" i="3"/>
  <c r="BE138" i="3"/>
  <c r="T138" i="3"/>
  <c r="R138" i="3"/>
  <c r="P138" i="3"/>
  <c r="J138" i="3"/>
  <c r="BK137" i="3"/>
  <c r="BI137" i="3"/>
  <c r="BH137" i="3"/>
  <c r="BG137" i="3"/>
  <c r="BF137" i="3"/>
  <c r="BE137" i="3"/>
  <c r="T137" i="3"/>
  <c r="R137" i="3"/>
  <c r="P137" i="3"/>
  <c r="J137" i="3"/>
  <c r="BK136" i="3"/>
  <c r="BI136" i="3"/>
  <c r="BH136" i="3"/>
  <c r="BG136" i="3"/>
  <c r="BF136" i="3"/>
  <c r="BE136" i="3"/>
  <c r="T136" i="3"/>
  <c r="R136" i="3"/>
  <c r="P136" i="3"/>
  <c r="J136" i="3"/>
  <c r="BK135" i="3"/>
  <c r="BI135" i="3"/>
  <c r="BH135" i="3"/>
  <c r="BG135" i="3"/>
  <c r="BF135" i="3"/>
  <c r="BE135" i="3"/>
  <c r="T135" i="3"/>
  <c r="R135" i="3"/>
  <c r="P135" i="3"/>
  <c r="J135" i="3"/>
  <c r="BK134" i="3"/>
  <c r="BI134" i="3"/>
  <c r="BH134" i="3"/>
  <c r="BG134" i="3"/>
  <c r="BF134" i="3"/>
  <c r="T134" i="3"/>
  <c r="R134" i="3"/>
  <c r="P134" i="3"/>
  <c r="P128" i="3" s="1"/>
  <c r="J134" i="3"/>
  <c r="BE134" i="3" s="1"/>
  <c r="BK132" i="3"/>
  <c r="BI132" i="3"/>
  <c r="BH132" i="3"/>
  <c r="BG132" i="3"/>
  <c r="BF132" i="3"/>
  <c r="T132" i="3"/>
  <c r="R132" i="3"/>
  <c r="P132" i="3"/>
  <c r="J132" i="3"/>
  <c r="BE132" i="3" s="1"/>
  <c r="BK131" i="3"/>
  <c r="BK128" i="3" s="1"/>
  <c r="J128" i="3" s="1"/>
  <c r="J66" i="3" s="1"/>
  <c r="BI131" i="3"/>
  <c r="BH131" i="3"/>
  <c r="BG131" i="3"/>
  <c r="BF131" i="3"/>
  <c r="T131" i="3"/>
  <c r="R131" i="3"/>
  <c r="P131" i="3"/>
  <c r="J131" i="3"/>
  <c r="BE131" i="3" s="1"/>
  <c r="BK130" i="3"/>
  <c r="BI130" i="3"/>
  <c r="BH130" i="3"/>
  <c r="BG130" i="3"/>
  <c r="BF130" i="3"/>
  <c r="BE130" i="3"/>
  <c r="T130" i="3"/>
  <c r="R130" i="3"/>
  <c r="P130" i="3"/>
  <c r="J130" i="3"/>
  <c r="BK129" i="3"/>
  <c r="BI129" i="3"/>
  <c r="BH129" i="3"/>
  <c r="BG129" i="3"/>
  <c r="BF129" i="3"/>
  <c r="BE129" i="3"/>
  <c r="T129" i="3"/>
  <c r="T128" i="3" s="1"/>
  <c r="R129" i="3"/>
  <c r="P129" i="3"/>
  <c r="J129" i="3"/>
  <c r="BK127" i="3"/>
  <c r="BI127" i="3"/>
  <c r="BH127" i="3"/>
  <c r="BG127" i="3"/>
  <c r="BF127" i="3"/>
  <c r="BE127" i="3"/>
  <c r="T127" i="3"/>
  <c r="R127" i="3"/>
  <c r="P127" i="3"/>
  <c r="J127" i="3"/>
  <c r="BK126" i="3"/>
  <c r="BI126" i="3"/>
  <c r="BH126" i="3"/>
  <c r="BG126" i="3"/>
  <c r="BF126" i="3"/>
  <c r="BE126" i="3"/>
  <c r="T126" i="3"/>
  <c r="R126" i="3"/>
  <c r="P126" i="3"/>
  <c r="J126" i="3"/>
  <c r="BK125" i="3"/>
  <c r="BI125" i="3"/>
  <c r="BH125" i="3"/>
  <c r="BG125" i="3"/>
  <c r="BF125" i="3"/>
  <c r="BE125" i="3"/>
  <c r="T125" i="3"/>
  <c r="R125" i="3"/>
  <c r="P125" i="3"/>
  <c r="J125" i="3"/>
  <c r="BK124" i="3"/>
  <c r="BI124" i="3"/>
  <c r="BH124" i="3"/>
  <c r="BG124" i="3"/>
  <c r="BF124" i="3"/>
  <c r="BE124" i="3"/>
  <c r="T124" i="3"/>
  <c r="R124" i="3"/>
  <c r="P124" i="3"/>
  <c r="J124" i="3"/>
  <c r="BK123" i="3"/>
  <c r="BI123" i="3"/>
  <c r="BH123" i="3"/>
  <c r="BG123" i="3"/>
  <c r="BF123" i="3"/>
  <c r="T123" i="3"/>
  <c r="R123" i="3"/>
  <c r="P123" i="3"/>
  <c r="J123" i="3"/>
  <c r="BE123" i="3" s="1"/>
  <c r="BK121" i="3"/>
  <c r="BI121" i="3"/>
  <c r="BH121" i="3"/>
  <c r="BG121" i="3"/>
  <c r="BF121" i="3"/>
  <c r="T121" i="3"/>
  <c r="R121" i="3"/>
  <c r="P121" i="3"/>
  <c r="J121" i="3"/>
  <c r="BE121" i="3" s="1"/>
  <c r="BK120" i="3"/>
  <c r="BI120" i="3"/>
  <c r="BH120" i="3"/>
  <c r="BG120" i="3"/>
  <c r="BF120" i="3"/>
  <c r="BE120" i="3"/>
  <c r="T120" i="3"/>
  <c r="R120" i="3"/>
  <c r="P120" i="3"/>
  <c r="J120" i="3"/>
  <c r="BK119" i="3"/>
  <c r="BI119" i="3"/>
  <c r="BH119" i="3"/>
  <c r="BG119" i="3"/>
  <c r="BF119" i="3"/>
  <c r="BE119" i="3"/>
  <c r="T119" i="3"/>
  <c r="R119" i="3"/>
  <c r="P119" i="3"/>
  <c r="J119" i="3"/>
  <c r="BK118" i="3"/>
  <c r="BI118" i="3"/>
  <c r="BH118" i="3"/>
  <c r="BG118" i="3"/>
  <c r="BF118" i="3"/>
  <c r="BE118" i="3"/>
  <c r="T118" i="3"/>
  <c r="R118" i="3"/>
  <c r="P118" i="3"/>
  <c r="J118" i="3"/>
  <c r="BK117" i="3"/>
  <c r="BI117" i="3"/>
  <c r="BH117" i="3"/>
  <c r="BG117" i="3"/>
  <c r="BF117" i="3"/>
  <c r="BE117" i="3"/>
  <c r="T117" i="3"/>
  <c r="R117" i="3"/>
  <c r="P117" i="3"/>
  <c r="J117" i="3"/>
  <c r="BK116" i="3"/>
  <c r="BI116" i="3"/>
  <c r="BH116" i="3"/>
  <c r="BG116" i="3"/>
  <c r="BF116" i="3"/>
  <c r="T116" i="3"/>
  <c r="R116" i="3"/>
  <c r="P116" i="3"/>
  <c r="J116" i="3"/>
  <c r="BE116" i="3" s="1"/>
  <c r="BK115" i="3"/>
  <c r="BK109" i="3" s="1"/>
  <c r="BI115" i="3"/>
  <c r="BH115" i="3"/>
  <c r="BG115" i="3"/>
  <c r="BF115" i="3"/>
  <c r="T115" i="3"/>
  <c r="R115" i="3"/>
  <c r="P115" i="3"/>
  <c r="J115" i="3"/>
  <c r="BE115" i="3" s="1"/>
  <c r="BK114" i="3"/>
  <c r="BI114" i="3"/>
  <c r="BH114" i="3"/>
  <c r="BG114" i="3"/>
  <c r="BF114" i="3"/>
  <c r="BE114" i="3"/>
  <c r="T114" i="3"/>
  <c r="R114" i="3"/>
  <c r="P114" i="3"/>
  <c r="J114" i="3"/>
  <c r="BK113" i="3"/>
  <c r="BI113" i="3"/>
  <c r="BH113" i="3"/>
  <c r="BG113" i="3"/>
  <c r="BF113" i="3"/>
  <c r="BE113" i="3"/>
  <c r="T113" i="3"/>
  <c r="R113" i="3"/>
  <c r="P113" i="3"/>
  <c r="J113" i="3"/>
  <c r="BK112" i="3"/>
  <c r="BI112" i="3"/>
  <c r="BH112" i="3"/>
  <c r="BG112" i="3"/>
  <c r="BF112" i="3"/>
  <c r="BE112" i="3"/>
  <c r="T112" i="3"/>
  <c r="R112" i="3"/>
  <c r="P112" i="3"/>
  <c r="J112" i="3"/>
  <c r="BK111" i="3"/>
  <c r="BI111" i="3"/>
  <c r="BH111" i="3"/>
  <c r="BG111" i="3"/>
  <c r="BF111" i="3"/>
  <c r="BE111" i="3"/>
  <c r="T111" i="3"/>
  <c r="T109" i="3" s="1"/>
  <c r="R111" i="3"/>
  <c r="P111" i="3"/>
  <c r="J111" i="3"/>
  <c r="BK110" i="3"/>
  <c r="BI110" i="3"/>
  <c r="BH110" i="3"/>
  <c r="BG110" i="3"/>
  <c r="BF110" i="3"/>
  <c r="T110" i="3"/>
  <c r="R110" i="3"/>
  <c r="R109" i="3" s="1"/>
  <c r="P110" i="3"/>
  <c r="P109" i="3" s="1"/>
  <c r="J110" i="3"/>
  <c r="BE110" i="3" s="1"/>
  <c r="BK108" i="3"/>
  <c r="BI108" i="3"/>
  <c r="BH108" i="3"/>
  <c r="BG108" i="3"/>
  <c r="BF108" i="3"/>
  <c r="BE108" i="3"/>
  <c r="T108" i="3"/>
  <c r="R108" i="3"/>
  <c r="P108" i="3"/>
  <c r="J108" i="3"/>
  <c r="BK107" i="3"/>
  <c r="BI107" i="3"/>
  <c r="BH107" i="3"/>
  <c r="BG107" i="3"/>
  <c r="BF107" i="3"/>
  <c r="T107" i="3"/>
  <c r="R107" i="3"/>
  <c r="P107" i="3"/>
  <c r="J107" i="3"/>
  <c r="BE107" i="3" s="1"/>
  <c r="BK106" i="3"/>
  <c r="BI106" i="3"/>
  <c r="BH106" i="3"/>
  <c r="BG106" i="3"/>
  <c r="BF106" i="3"/>
  <c r="T106" i="3"/>
  <c r="R106" i="3"/>
  <c r="P106" i="3"/>
  <c r="J106" i="3"/>
  <c r="BE106" i="3" s="1"/>
  <c r="BK105" i="3"/>
  <c r="BI105" i="3"/>
  <c r="BH105" i="3"/>
  <c r="BG105" i="3"/>
  <c r="BF105" i="3"/>
  <c r="T105" i="3"/>
  <c r="R105" i="3"/>
  <c r="P105" i="3"/>
  <c r="J105" i="3"/>
  <c r="BE105" i="3" s="1"/>
  <c r="BK104" i="3"/>
  <c r="BI104" i="3"/>
  <c r="BH104" i="3"/>
  <c r="BG104" i="3"/>
  <c r="BF104" i="3"/>
  <c r="BE104" i="3"/>
  <c r="T104" i="3"/>
  <c r="R104" i="3"/>
  <c r="P104" i="3"/>
  <c r="J104" i="3"/>
  <c r="BK103" i="3"/>
  <c r="BI103" i="3"/>
  <c r="BH103" i="3"/>
  <c r="BG103" i="3"/>
  <c r="BF103" i="3"/>
  <c r="BE103" i="3"/>
  <c r="T103" i="3"/>
  <c r="R103" i="3"/>
  <c r="P103" i="3"/>
  <c r="J103" i="3"/>
  <c r="BK101" i="3"/>
  <c r="BI101" i="3"/>
  <c r="BH101" i="3"/>
  <c r="BG101" i="3"/>
  <c r="BF101" i="3"/>
  <c r="BE101" i="3"/>
  <c r="T101" i="3"/>
  <c r="T94" i="3" s="1"/>
  <c r="R101" i="3"/>
  <c r="P101" i="3"/>
  <c r="J101" i="3"/>
  <c r="BK99" i="3"/>
  <c r="BI99" i="3"/>
  <c r="BH99" i="3"/>
  <c r="BG99" i="3"/>
  <c r="BF99" i="3"/>
  <c r="T99" i="3"/>
  <c r="R99" i="3"/>
  <c r="P99" i="3"/>
  <c r="P94" i="3" s="1"/>
  <c r="J99" i="3"/>
  <c r="BE99" i="3" s="1"/>
  <c r="BK98" i="3"/>
  <c r="BI98" i="3"/>
  <c r="BH98" i="3"/>
  <c r="BG98" i="3"/>
  <c r="BF98" i="3"/>
  <c r="T98" i="3"/>
  <c r="R98" i="3"/>
  <c r="P98" i="3"/>
  <c r="J98" i="3"/>
  <c r="BE98" i="3" s="1"/>
  <c r="BK97" i="3"/>
  <c r="BI97" i="3"/>
  <c r="BH97" i="3"/>
  <c r="BG97" i="3"/>
  <c r="BF97" i="3"/>
  <c r="T97" i="3"/>
  <c r="R97" i="3"/>
  <c r="P97" i="3"/>
  <c r="J97" i="3"/>
  <c r="BE97" i="3" s="1"/>
  <c r="BK95" i="3"/>
  <c r="BK94" i="3" s="1"/>
  <c r="J94" i="3" s="1"/>
  <c r="J64" i="3" s="1"/>
  <c r="BI95" i="3"/>
  <c r="BH95" i="3"/>
  <c r="BG95" i="3"/>
  <c r="BF95" i="3"/>
  <c r="T95" i="3"/>
  <c r="R95" i="3"/>
  <c r="P95" i="3"/>
  <c r="J95" i="3"/>
  <c r="BE95" i="3" s="1"/>
  <c r="J89" i="3"/>
  <c r="F89" i="3"/>
  <c r="F87" i="3"/>
  <c r="E85" i="3"/>
  <c r="E81" i="3"/>
  <c r="J59" i="3"/>
  <c r="J58" i="3"/>
  <c r="F58" i="3"/>
  <c r="F56" i="3"/>
  <c r="E54" i="3"/>
  <c r="J39" i="3"/>
  <c r="J38" i="3"/>
  <c r="J37" i="3"/>
  <c r="F37" i="3"/>
  <c r="J26" i="3"/>
  <c r="E26" i="3"/>
  <c r="J90" i="3" s="1"/>
  <c r="J25" i="3"/>
  <c r="J20" i="3"/>
  <c r="E20" i="3"/>
  <c r="F90" i="3" s="1"/>
  <c r="J19" i="3"/>
  <c r="J14" i="3"/>
  <c r="E7" i="3"/>
  <c r="E50" i="3" s="1"/>
  <c r="BK8290" i="2"/>
  <c r="BI8290" i="2"/>
  <c r="BH8290" i="2"/>
  <c r="BG8290" i="2"/>
  <c r="BF8290" i="2"/>
  <c r="T8290" i="2"/>
  <c r="R8290" i="2"/>
  <c r="P8290" i="2"/>
  <c r="J8290" i="2"/>
  <c r="BE8290" i="2" s="1"/>
  <c r="BK8288" i="2"/>
  <c r="BK8287" i="2" s="1"/>
  <c r="BI8288" i="2"/>
  <c r="BH8288" i="2"/>
  <c r="BG8288" i="2"/>
  <c r="BF8288" i="2"/>
  <c r="BE8288" i="2"/>
  <c r="T8288" i="2"/>
  <c r="R8288" i="2"/>
  <c r="P8288" i="2"/>
  <c r="J8288" i="2"/>
  <c r="T8287" i="2"/>
  <c r="T8286" i="2" s="1"/>
  <c r="R8287" i="2"/>
  <c r="R8286" i="2" s="1"/>
  <c r="P8287" i="2"/>
  <c r="P8286" i="2" s="1"/>
  <c r="BK8284" i="2"/>
  <c r="BI8284" i="2"/>
  <c r="BH8284" i="2"/>
  <c r="BG8284" i="2"/>
  <c r="BF8284" i="2"/>
  <c r="BE8284" i="2"/>
  <c r="T8284" i="2"/>
  <c r="R8284" i="2"/>
  <c r="P8284" i="2"/>
  <c r="J8284" i="2"/>
  <c r="BK8283" i="2"/>
  <c r="BI8283" i="2"/>
  <c r="BH8283" i="2"/>
  <c r="BG8283" i="2"/>
  <c r="BF8283" i="2"/>
  <c r="BE8283" i="2"/>
  <c r="T8283" i="2"/>
  <c r="R8283" i="2"/>
  <c r="P8283" i="2"/>
  <c r="J8283" i="2"/>
  <c r="BK8282" i="2"/>
  <c r="BI8282" i="2"/>
  <c r="BH8282" i="2"/>
  <c r="BG8282" i="2"/>
  <c r="BF8282" i="2"/>
  <c r="T8282" i="2"/>
  <c r="R8282" i="2"/>
  <c r="P8282" i="2"/>
  <c r="J8282" i="2"/>
  <c r="BE8282" i="2" s="1"/>
  <c r="BK8281" i="2"/>
  <c r="BI8281" i="2"/>
  <c r="BH8281" i="2"/>
  <c r="BG8281" i="2"/>
  <c r="BF8281" i="2"/>
  <c r="T8281" i="2"/>
  <c r="R8281" i="2"/>
  <c r="P8281" i="2"/>
  <c r="J8281" i="2"/>
  <c r="BE8281" i="2" s="1"/>
  <c r="BK8280" i="2"/>
  <c r="BI8280" i="2"/>
  <c r="BH8280" i="2"/>
  <c r="BG8280" i="2"/>
  <c r="BF8280" i="2"/>
  <c r="T8280" i="2"/>
  <c r="R8280" i="2"/>
  <c r="P8280" i="2"/>
  <c r="J8280" i="2"/>
  <c r="BE8280" i="2" s="1"/>
  <c r="BK8279" i="2"/>
  <c r="BI8279" i="2"/>
  <c r="BH8279" i="2"/>
  <c r="BG8279" i="2"/>
  <c r="BF8279" i="2"/>
  <c r="T8279" i="2"/>
  <c r="R8279" i="2"/>
  <c r="P8279" i="2"/>
  <c r="J8279" i="2"/>
  <c r="BE8279" i="2" s="1"/>
  <c r="BK8278" i="2"/>
  <c r="BI8278" i="2"/>
  <c r="BH8278" i="2"/>
  <c r="BG8278" i="2"/>
  <c r="BF8278" i="2"/>
  <c r="BE8278" i="2"/>
  <c r="T8278" i="2"/>
  <c r="R8278" i="2"/>
  <c r="P8278" i="2"/>
  <c r="J8278" i="2"/>
  <c r="BK8277" i="2"/>
  <c r="BI8277" i="2"/>
  <c r="BH8277" i="2"/>
  <c r="BG8277" i="2"/>
  <c r="BF8277" i="2"/>
  <c r="BE8277" i="2"/>
  <c r="T8277" i="2"/>
  <c r="R8277" i="2"/>
  <c r="P8277" i="2"/>
  <c r="J8277" i="2"/>
  <c r="BK8276" i="2"/>
  <c r="BI8276" i="2"/>
  <c r="BH8276" i="2"/>
  <c r="BG8276" i="2"/>
  <c r="BF8276" i="2"/>
  <c r="T8276" i="2"/>
  <c r="R8276" i="2"/>
  <c r="P8276" i="2"/>
  <c r="J8276" i="2"/>
  <c r="BE8276" i="2" s="1"/>
  <c r="BK8275" i="2"/>
  <c r="BI8275" i="2"/>
  <c r="BH8275" i="2"/>
  <c r="BG8275" i="2"/>
  <c r="BF8275" i="2"/>
  <c r="T8275" i="2"/>
  <c r="R8275" i="2"/>
  <c r="P8275" i="2"/>
  <c r="J8275" i="2"/>
  <c r="BE8275" i="2" s="1"/>
  <c r="BK8274" i="2"/>
  <c r="BI8274" i="2"/>
  <c r="BH8274" i="2"/>
  <c r="BG8274" i="2"/>
  <c r="BF8274" i="2"/>
  <c r="T8274" i="2"/>
  <c r="R8274" i="2"/>
  <c r="P8274" i="2"/>
  <c r="J8274" i="2"/>
  <c r="BE8274" i="2" s="1"/>
  <c r="BK8273" i="2"/>
  <c r="BI8273" i="2"/>
  <c r="BH8273" i="2"/>
  <c r="BG8273" i="2"/>
  <c r="BF8273" i="2"/>
  <c r="T8273" i="2"/>
  <c r="R8273" i="2"/>
  <c r="P8273" i="2"/>
  <c r="J8273" i="2"/>
  <c r="BE8273" i="2" s="1"/>
  <c r="BK8272" i="2"/>
  <c r="BI8272" i="2"/>
  <c r="BH8272" i="2"/>
  <c r="BG8272" i="2"/>
  <c r="BF8272" i="2"/>
  <c r="BE8272" i="2"/>
  <c r="T8272" i="2"/>
  <c r="R8272" i="2"/>
  <c r="P8272" i="2"/>
  <c r="J8272" i="2"/>
  <c r="BK8271" i="2"/>
  <c r="BI8271" i="2"/>
  <c r="BH8271" i="2"/>
  <c r="BG8271" i="2"/>
  <c r="BF8271" i="2"/>
  <c r="BE8271" i="2"/>
  <c r="T8271" i="2"/>
  <c r="R8271" i="2"/>
  <c r="P8271" i="2"/>
  <c r="J8271" i="2"/>
  <c r="BK8270" i="2"/>
  <c r="BI8270" i="2"/>
  <c r="BH8270" i="2"/>
  <c r="BG8270" i="2"/>
  <c r="BF8270" i="2"/>
  <c r="T8270" i="2"/>
  <c r="R8270" i="2"/>
  <c r="P8270" i="2"/>
  <c r="J8270" i="2"/>
  <c r="BE8270" i="2" s="1"/>
  <c r="BK8269" i="2"/>
  <c r="BI8269" i="2"/>
  <c r="BH8269" i="2"/>
  <c r="BG8269" i="2"/>
  <c r="BF8269" i="2"/>
  <c r="T8269" i="2"/>
  <c r="R8269" i="2"/>
  <c r="P8269" i="2"/>
  <c r="J8269" i="2"/>
  <c r="BE8269" i="2" s="1"/>
  <c r="BK8268" i="2"/>
  <c r="BI8268" i="2"/>
  <c r="BH8268" i="2"/>
  <c r="BG8268" i="2"/>
  <c r="BF8268" i="2"/>
  <c r="BE8268" i="2"/>
  <c r="T8268" i="2"/>
  <c r="R8268" i="2"/>
  <c r="P8268" i="2"/>
  <c r="J8268" i="2"/>
  <c r="BK8267" i="2"/>
  <c r="BI8267" i="2"/>
  <c r="BH8267" i="2"/>
  <c r="BG8267" i="2"/>
  <c r="BF8267" i="2"/>
  <c r="BE8267" i="2"/>
  <c r="T8267" i="2"/>
  <c r="R8267" i="2"/>
  <c r="P8267" i="2"/>
  <c r="J8267" i="2"/>
  <c r="BK8266" i="2"/>
  <c r="BI8266" i="2"/>
  <c r="BH8266" i="2"/>
  <c r="BG8266" i="2"/>
  <c r="BF8266" i="2"/>
  <c r="BE8266" i="2"/>
  <c r="T8266" i="2"/>
  <c r="R8266" i="2"/>
  <c r="P8266" i="2"/>
  <c r="J8266" i="2"/>
  <c r="BK8265" i="2"/>
  <c r="BI8265" i="2"/>
  <c r="BH8265" i="2"/>
  <c r="BG8265" i="2"/>
  <c r="BF8265" i="2"/>
  <c r="BE8265" i="2"/>
  <c r="T8265" i="2"/>
  <c r="R8265" i="2"/>
  <c r="P8265" i="2"/>
  <c r="J8265" i="2"/>
  <c r="BK8264" i="2"/>
  <c r="BI8264" i="2"/>
  <c r="BH8264" i="2"/>
  <c r="BG8264" i="2"/>
  <c r="BF8264" i="2"/>
  <c r="T8264" i="2"/>
  <c r="R8264" i="2"/>
  <c r="P8264" i="2"/>
  <c r="J8264" i="2"/>
  <c r="BE8264" i="2" s="1"/>
  <c r="BK8263" i="2"/>
  <c r="BI8263" i="2"/>
  <c r="BH8263" i="2"/>
  <c r="BG8263" i="2"/>
  <c r="BF8263" i="2"/>
  <c r="T8263" i="2"/>
  <c r="R8263" i="2"/>
  <c r="P8263" i="2"/>
  <c r="J8263" i="2"/>
  <c r="BE8263" i="2" s="1"/>
  <c r="BK8262" i="2"/>
  <c r="BI8262" i="2"/>
  <c r="BH8262" i="2"/>
  <c r="BG8262" i="2"/>
  <c r="BF8262" i="2"/>
  <c r="BE8262" i="2"/>
  <c r="T8262" i="2"/>
  <c r="R8262" i="2"/>
  <c r="P8262" i="2"/>
  <c r="J8262" i="2"/>
  <c r="BK8261" i="2"/>
  <c r="BI8261" i="2"/>
  <c r="BH8261" i="2"/>
  <c r="BG8261" i="2"/>
  <c r="BF8261" i="2"/>
  <c r="BE8261" i="2"/>
  <c r="T8261" i="2"/>
  <c r="R8261" i="2"/>
  <c r="P8261" i="2"/>
  <c r="J8261" i="2"/>
  <c r="BK8260" i="2"/>
  <c r="BI8260" i="2"/>
  <c r="BH8260" i="2"/>
  <c r="BG8260" i="2"/>
  <c r="BF8260" i="2"/>
  <c r="BE8260" i="2"/>
  <c r="T8260" i="2"/>
  <c r="R8260" i="2"/>
  <c r="R8259" i="2" s="1"/>
  <c r="P8260" i="2"/>
  <c r="J8260" i="2"/>
  <c r="BK8258" i="2"/>
  <c r="BI8258" i="2"/>
  <c r="BH8258" i="2"/>
  <c r="BG8258" i="2"/>
  <c r="BF8258" i="2"/>
  <c r="T8258" i="2"/>
  <c r="R8258" i="2"/>
  <c r="P8258" i="2"/>
  <c r="J8258" i="2"/>
  <c r="BE8258" i="2" s="1"/>
  <c r="BK8248" i="2"/>
  <c r="BK8247" i="2" s="1"/>
  <c r="J8247" i="2" s="1"/>
  <c r="BI8248" i="2"/>
  <c r="BH8248" i="2"/>
  <c r="BG8248" i="2"/>
  <c r="BF8248" i="2"/>
  <c r="BE8248" i="2"/>
  <c r="T8248" i="2"/>
  <c r="R8248" i="2"/>
  <c r="P8248" i="2"/>
  <c r="J8248" i="2"/>
  <c r="T8247" i="2"/>
  <c r="R8247" i="2"/>
  <c r="P8247" i="2"/>
  <c r="BK7375" i="2"/>
  <c r="BI7375" i="2"/>
  <c r="BH7375" i="2"/>
  <c r="BG7375" i="2"/>
  <c r="BF7375" i="2"/>
  <c r="BE7375" i="2"/>
  <c r="T7375" i="2"/>
  <c r="R7375" i="2"/>
  <c r="P7375" i="2"/>
  <c r="J7375" i="2"/>
  <c r="BK7094" i="2"/>
  <c r="BI7094" i="2"/>
  <c r="BH7094" i="2"/>
  <c r="BG7094" i="2"/>
  <c r="BF7094" i="2"/>
  <c r="BE7094" i="2"/>
  <c r="T7094" i="2"/>
  <c r="R7094" i="2"/>
  <c r="P7094" i="2"/>
  <c r="J7094" i="2"/>
  <c r="BK7087" i="2"/>
  <c r="BI7087" i="2"/>
  <c r="BH7087" i="2"/>
  <c r="BG7087" i="2"/>
  <c r="BF7087" i="2"/>
  <c r="BE7087" i="2"/>
  <c r="T7087" i="2"/>
  <c r="R7087" i="2"/>
  <c r="P7087" i="2"/>
  <c r="J7087" i="2"/>
  <c r="BK7085" i="2"/>
  <c r="BI7085" i="2"/>
  <c r="BH7085" i="2"/>
  <c r="BG7085" i="2"/>
  <c r="BF7085" i="2"/>
  <c r="BE7085" i="2"/>
  <c r="T7085" i="2"/>
  <c r="T7070" i="2" s="1"/>
  <c r="R7085" i="2"/>
  <c r="P7085" i="2"/>
  <c r="J7085" i="2"/>
  <c r="BK7081" i="2"/>
  <c r="BI7081" i="2"/>
  <c r="BH7081" i="2"/>
  <c r="BG7081" i="2"/>
  <c r="BF7081" i="2"/>
  <c r="T7081" i="2"/>
  <c r="R7081" i="2"/>
  <c r="R7070" i="2" s="1"/>
  <c r="P7081" i="2"/>
  <c r="P7070" i="2" s="1"/>
  <c r="J7081" i="2"/>
  <c r="BE7081" i="2" s="1"/>
  <c r="BK7077" i="2"/>
  <c r="BI7077" i="2"/>
  <c r="BH7077" i="2"/>
  <c r="BG7077" i="2"/>
  <c r="BF7077" i="2"/>
  <c r="T7077" i="2"/>
  <c r="R7077" i="2"/>
  <c r="P7077" i="2"/>
  <c r="J7077" i="2"/>
  <c r="BE7077" i="2" s="1"/>
  <c r="BK7075" i="2"/>
  <c r="BI7075" i="2"/>
  <c r="BH7075" i="2"/>
  <c r="BG7075" i="2"/>
  <c r="BF7075" i="2"/>
  <c r="BE7075" i="2"/>
  <c r="T7075" i="2"/>
  <c r="R7075" i="2"/>
  <c r="P7075" i="2"/>
  <c r="J7075" i="2"/>
  <c r="BK7071" i="2"/>
  <c r="BI7071" i="2"/>
  <c r="BH7071" i="2"/>
  <c r="BG7071" i="2"/>
  <c r="BF7071" i="2"/>
  <c r="BE7071" i="2"/>
  <c r="T7071" i="2"/>
  <c r="R7071" i="2"/>
  <c r="P7071" i="2"/>
  <c r="J7071" i="2"/>
  <c r="BK7066" i="2"/>
  <c r="BI7066" i="2"/>
  <c r="BH7066" i="2"/>
  <c r="BG7066" i="2"/>
  <c r="BF7066" i="2"/>
  <c r="T7066" i="2"/>
  <c r="R7066" i="2"/>
  <c r="P7066" i="2"/>
  <c r="J7066" i="2"/>
  <c r="BE7066" i="2" s="1"/>
  <c r="BK7062" i="2"/>
  <c r="BI7062" i="2"/>
  <c r="BH7062" i="2"/>
  <c r="BG7062" i="2"/>
  <c r="BF7062" i="2"/>
  <c r="BE7062" i="2"/>
  <c r="T7062" i="2"/>
  <c r="R7062" i="2"/>
  <c r="P7062" i="2"/>
  <c r="J7062" i="2"/>
  <c r="BK6987" i="2"/>
  <c r="BI6987" i="2"/>
  <c r="BH6987" i="2"/>
  <c r="BG6987" i="2"/>
  <c r="BF6987" i="2"/>
  <c r="BE6987" i="2"/>
  <c r="T6987" i="2"/>
  <c r="R6987" i="2"/>
  <c r="P6987" i="2"/>
  <c r="J6987" i="2"/>
  <c r="BK6983" i="2"/>
  <c r="BI6983" i="2"/>
  <c r="BH6983" i="2"/>
  <c r="BG6983" i="2"/>
  <c r="BF6983" i="2"/>
  <c r="BE6983" i="2"/>
  <c r="T6983" i="2"/>
  <c r="R6983" i="2"/>
  <c r="P6983" i="2"/>
  <c r="J6983" i="2"/>
  <c r="BK6979" i="2"/>
  <c r="BI6979" i="2"/>
  <c r="BH6979" i="2"/>
  <c r="BG6979" i="2"/>
  <c r="BF6979" i="2"/>
  <c r="BE6979" i="2"/>
  <c r="T6979" i="2"/>
  <c r="R6979" i="2"/>
  <c r="P6979" i="2"/>
  <c r="J6979" i="2"/>
  <c r="BK6960" i="2"/>
  <c r="BK6959" i="2" s="1"/>
  <c r="J6959" i="2" s="1"/>
  <c r="BI6960" i="2"/>
  <c r="BH6960" i="2"/>
  <c r="BG6960" i="2"/>
  <c r="BF6960" i="2"/>
  <c r="T6960" i="2"/>
  <c r="T6959" i="2" s="1"/>
  <c r="R6960" i="2"/>
  <c r="R6959" i="2" s="1"/>
  <c r="P6960" i="2"/>
  <c r="P6959" i="2" s="1"/>
  <c r="J6960" i="2"/>
  <c r="BE6960" i="2" s="1"/>
  <c r="BK6957" i="2"/>
  <c r="BI6957" i="2"/>
  <c r="BH6957" i="2"/>
  <c r="BG6957" i="2"/>
  <c r="BF6957" i="2"/>
  <c r="BE6957" i="2"/>
  <c r="T6957" i="2"/>
  <c r="R6957" i="2"/>
  <c r="P6957" i="2"/>
  <c r="J6957" i="2"/>
  <c r="BK6954" i="2"/>
  <c r="BI6954" i="2"/>
  <c r="BH6954" i="2"/>
  <c r="BG6954" i="2"/>
  <c r="BF6954" i="2"/>
  <c r="BE6954" i="2"/>
  <c r="T6954" i="2"/>
  <c r="R6954" i="2"/>
  <c r="P6954" i="2"/>
  <c r="J6954" i="2"/>
  <c r="BK6950" i="2"/>
  <c r="BI6950" i="2"/>
  <c r="BH6950" i="2"/>
  <c r="BG6950" i="2"/>
  <c r="BF6950" i="2"/>
  <c r="T6950" i="2"/>
  <c r="R6950" i="2"/>
  <c r="P6950" i="2"/>
  <c r="J6950" i="2"/>
  <c r="BE6950" i="2" s="1"/>
  <c r="BK6821" i="2"/>
  <c r="BI6821" i="2"/>
  <c r="BH6821" i="2"/>
  <c r="BG6821" i="2"/>
  <c r="BF6821" i="2"/>
  <c r="BE6821" i="2"/>
  <c r="T6821" i="2"/>
  <c r="R6821" i="2"/>
  <c r="P6821" i="2"/>
  <c r="J6821" i="2"/>
  <c r="BK6731" i="2"/>
  <c r="BI6731" i="2"/>
  <c r="BH6731" i="2"/>
  <c r="BG6731" i="2"/>
  <c r="BF6731" i="2"/>
  <c r="T6731" i="2"/>
  <c r="R6731" i="2"/>
  <c r="P6731" i="2"/>
  <c r="J6731" i="2"/>
  <c r="BE6731" i="2" s="1"/>
  <c r="BK6729" i="2"/>
  <c r="BI6729" i="2"/>
  <c r="BH6729" i="2"/>
  <c r="BG6729" i="2"/>
  <c r="BF6729" i="2"/>
  <c r="T6729" i="2"/>
  <c r="R6729" i="2"/>
  <c r="P6729" i="2"/>
  <c r="J6729" i="2"/>
  <c r="BE6729" i="2" s="1"/>
  <c r="BK6410" i="2"/>
  <c r="BI6410" i="2"/>
  <c r="BH6410" i="2"/>
  <c r="BG6410" i="2"/>
  <c r="BF6410" i="2"/>
  <c r="BE6410" i="2"/>
  <c r="T6410" i="2"/>
  <c r="T5575" i="2" s="1"/>
  <c r="R6410" i="2"/>
  <c r="P6410" i="2"/>
  <c r="J6410" i="2"/>
  <c r="BK5883" i="2"/>
  <c r="BI5883" i="2"/>
  <c r="BH5883" i="2"/>
  <c r="BG5883" i="2"/>
  <c r="BF5883" i="2"/>
  <c r="BE5883" i="2"/>
  <c r="T5883" i="2"/>
  <c r="R5883" i="2"/>
  <c r="P5883" i="2"/>
  <c r="P5575" i="2" s="1"/>
  <c r="J5883" i="2"/>
  <c r="BK5801" i="2"/>
  <c r="BI5801" i="2"/>
  <c r="BH5801" i="2"/>
  <c r="BG5801" i="2"/>
  <c r="BF5801" i="2"/>
  <c r="T5801" i="2"/>
  <c r="R5801" i="2"/>
  <c r="P5801" i="2"/>
  <c r="J5801" i="2"/>
  <c r="BE5801" i="2" s="1"/>
  <c r="BK5583" i="2"/>
  <c r="BI5583" i="2"/>
  <c r="BH5583" i="2"/>
  <c r="BG5583" i="2"/>
  <c r="BF5583" i="2"/>
  <c r="BE5583" i="2"/>
  <c r="T5583" i="2"/>
  <c r="R5583" i="2"/>
  <c r="P5583" i="2"/>
  <c r="J5583" i="2"/>
  <c r="BK5579" i="2"/>
  <c r="BI5579" i="2"/>
  <c r="BH5579" i="2"/>
  <c r="BG5579" i="2"/>
  <c r="BF5579" i="2"/>
  <c r="BE5579" i="2"/>
  <c r="T5579" i="2"/>
  <c r="R5579" i="2"/>
  <c r="P5579" i="2"/>
  <c r="J5579" i="2"/>
  <c r="BK5576" i="2"/>
  <c r="BI5576" i="2"/>
  <c r="BH5576" i="2"/>
  <c r="BG5576" i="2"/>
  <c r="BF5576" i="2"/>
  <c r="BE5576" i="2"/>
  <c r="T5576" i="2"/>
  <c r="R5576" i="2"/>
  <c r="R5575" i="2" s="1"/>
  <c r="P5576" i="2"/>
  <c r="J5576" i="2"/>
  <c r="BK5573" i="2"/>
  <c r="BI5573" i="2"/>
  <c r="BH5573" i="2"/>
  <c r="BG5573" i="2"/>
  <c r="BF5573" i="2"/>
  <c r="BE5573" i="2"/>
  <c r="T5573" i="2"/>
  <c r="R5573" i="2"/>
  <c r="P5573" i="2"/>
  <c r="J5573" i="2"/>
  <c r="BK5570" i="2"/>
  <c r="BI5570" i="2"/>
  <c r="BH5570" i="2"/>
  <c r="BG5570" i="2"/>
  <c r="BF5570" i="2"/>
  <c r="BE5570" i="2"/>
  <c r="T5570" i="2"/>
  <c r="R5570" i="2"/>
  <c r="P5570" i="2"/>
  <c r="J5570" i="2"/>
  <c r="BK5567" i="2"/>
  <c r="BI5567" i="2"/>
  <c r="BH5567" i="2"/>
  <c r="BG5567" i="2"/>
  <c r="BF5567" i="2"/>
  <c r="BE5567" i="2"/>
  <c r="T5567" i="2"/>
  <c r="R5567" i="2"/>
  <c r="P5567" i="2"/>
  <c r="J5567" i="2"/>
  <c r="BK5564" i="2"/>
  <c r="BI5564" i="2"/>
  <c r="BH5564" i="2"/>
  <c r="BG5564" i="2"/>
  <c r="BF5564" i="2"/>
  <c r="BE5564" i="2"/>
  <c r="T5564" i="2"/>
  <c r="R5564" i="2"/>
  <c r="R5546" i="2" s="1"/>
  <c r="P5564" i="2"/>
  <c r="J5564" i="2"/>
  <c r="BK5561" i="2"/>
  <c r="BI5561" i="2"/>
  <c r="BH5561" i="2"/>
  <c r="BG5561" i="2"/>
  <c r="BF5561" i="2"/>
  <c r="T5561" i="2"/>
  <c r="R5561" i="2"/>
  <c r="P5561" i="2"/>
  <c r="J5561" i="2"/>
  <c r="BE5561" i="2" s="1"/>
  <c r="BK5558" i="2"/>
  <c r="BI5558" i="2"/>
  <c r="BH5558" i="2"/>
  <c r="BG5558" i="2"/>
  <c r="BF5558" i="2"/>
  <c r="BE5558" i="2"/>
  <c r="T5558" i="2"/>
  <c r="R5558" i="2"/>
  <c r="P5558" i="2"/>
  <c r="J5558" i="2"/>
  <c r="BK5554" i="2"/>
  <c r="BI5554" i="2"/>
  <c r="BH5554" i="2"/>
  <c r="BG5554" i="2"/>
  <c r="BF5554" i="2"/>
  <c r="BE5554" i="2"/>
  <c r="T5554" i="2"/>
  <c r="R5554" i="2"/>
  <c r="P5554" i="2"/>
  <c r="P5546" i="2" s="1"/>
  <c r="J5554" i="2"/>
  <c r="BK5550" i="2"/>
  <c r="BI5550" i="2"/>
  <c r="BH5550" i="2"/>
  <c r="BG5550" i="2"/>
  <c r="BF5550" i="2"/>
  <c r="T5550" i="2"/>
  <c r="R5550" i="2"/>
  <c r="P5550" i="2"/>
  <c r="J5550" i="2"/>
  <c r="BE5550" i="2" s="1"/>
  <c r="BK5547" i="2"/>
  <c r="BK5546" i="2" s="1"/>
  <c r="J5546" i="2" s="1"/>
  <c r="J97" i="2" s="1"/>
  <c r="BI5547" i="2"/>
  <c r="BH5547" i="2"/>
  <c r="BG5547" i="2"/>
  <c r="BF5547" i="2"/>
  <c r="BE5547" i="2"/>
  <c r="T5547" i="2"/>
  <c r="T5546" i="2" s="1"/>
  <c r="R5547" i="2"/>
  <c r="P5547" i="2"/>
  <c r="J5547" i="2"/>
  <c r="BK5544" i="2"/>
  <c r="BI5544" i="2"/>
  <c r="BH5544" i="2"/>
  <c r="BG5544" i="2"/>
  <c r="BF5544" i="2"/>
  <c r="T5544" i="2"/>
  <c r="R5544" i="2"/>
  <c r="P5544" i="2"/>
  <c r="J5544" i="2"/>
  <c r="BE5544" i="2" s="1"/>
  <c r="BK5542" i="2"/>
  <c r="BI5542" i="2"/>
  <c r="BH5542" i="2"/>
  <c r="BG5542" i="2"/>
  <c r="BF5542" i="2"/>
  <c r="BE5542" i="2"/>
  <c r="T5542" i="2"/>
  <c r="R5542" i="2"/>
  <c r="P5542" i="2"/>
  <c r="J5542" i="2"/>
  <c r="BK5536" i="2"/>
  <c r="BI5536" i="2"/>
  <c r="BH5536" i="2"/>
  <c r="BG5536" i="2"/>
  <c r="BF5536" i="2"/>
  <c r="BE5536" i="2"/>
  <c r="T5536" i="2"/>
  <c r="R5536" i="2"/>
  <c r="P5536" i="2"/>
  <c r="J5536" i="2"/>
  <c r="BK5530" i="2"/>
  <c r="BI5530" i="2"/>
  <c r="BH5530" i="2"/>
  <c r="BG5530" i="2"/>
  <c r="BF5530" i="2"/>
  <c r="BE5530" i="2"/>
  <c r="T5530" i="2"/>
  <c r="R5530" i="2"/>
  <c r="P5530" i="2"/>
  <c r="J5530" i="2"/>
  <c r="BK5522" i="2"/>
  <c r="BI5522" i="2"/>
  <c r="BH5522" i="2"/>
  <c r="BG5522" i="2"/>
  <c r="BF5522" i="2"/>
  <c r="BE5522" i="2"/>
  <c r="T5522" i="2"/>
  <c r="R5522" i="2"/>
  <c r="P5522" i="2"/>
  <c r="J5522" i="2"/>
  <c r="BK5516" i="2"/>
  <c r="BI5516" i="2"/>
  <c r="BH5516" i="2"/>
  <c r="BG5516" i="2"/>
  <c r="BF5516" i="2"/>
  <c r="T5516" i="2"/>
  <c r="R5516" i="2"/>
  <c r="P5516" i="2"/>
  <c r="J5516" i="2"/>
  <c r="BE5516" i="2" s="1"/>
  <c r="BK5347" i="2"/>
  <c r="BI5347" i="2"/>
  <c r="BH5347" i="2"/>
  <c r="BG5347" i="2"/>
  <c r="BF5347" i="2"/>
  <c r="T5347" i="2"/>
  <c r="R5347" i="2"/>
  <c r="P5347" i="2"/>
  <c r="J5347" i="2"/>
  <c r="BE5347" i="2" s="1"/>
  <c r="BK5000" i="2"/>
  <c r="BI5000" i="2"/>
  <c r="BH5000" i="2"/>
  <c r="BG5000" i="2"/>
  <c r="BF5000" i="2"/>
  <c r="T5000" i="2"/>
  <c r="R5000" i="2"/>
  <c r="P5000" i="2"/>
  <c r="J5000" i="2"/>
  <c r="BE5000" i="2" s="1"/>
  <c r="BK4345" i="2"/>
  <c r="BI4345" i="2"/>
  <c r="BH4345" i="2"/>
  <c r="BG4345" i="2"/>
  <c r="BF4345" i="2"/>
  <c r="BE4345" i="2"/>
  <c r="T4345" i="2"/>
  <c r="R4345" i="2"/>
  <c r="P4345" i="2"/>
  <c r="J4345" i="2"/>
  <c r="BK4342" i="2"/>
  <c r="BI4342" i="2"/>
  <c r="BH4342" i="2"/>
  <c r="BG4342" i="2"/>
  <c r="BF4342" i="2"/>
  <c r="BE4342" i="2"/>
  <c r="T4342" i="2"/>
  <c r="R4342" i="2"/>
  <c r="P4342" i="2"/>
  <c r="J4342" i="2"/>
  <c r="BK4336" i="2"/>
  <c r="BI4336" i="2"/>
  <c r="BH4336" i="2"/>
  <c r="BG4336" i="2"/>
  <c r="BF4336" i="2"/>
  <c r="BE4336" i="2"/>
  <c r="T4336" i="2"/>
  <c r="R4336" i="2"/>
  <c r="P4336" i="2"/>
  <c r="J4336" i="2"/>
  <c r="BK4327" i="2"/>
  <c r="BI4327" i="2"/>
  <c r="BH4327" i="2"/>
  <c r="BG4327" i="2"/>
  <c r="BF4327" i="2"/>
  <c r="T4327" i="2"/>
  <c r="R4327" i="2"/>
  <c r="P4327" i="2"/>
  <c r="J4327" i="2"/>
  <c r="BE4327" i="2" s="1"/>
  <c r="BK4324" i="2"/>
  <c r="BI4324" i="2"/>
  <c r="BH4324" i="2"/>
  <c r="BG4324" i="2"/>
  <c r="BF4324" i="2"/>
  <c r="T4324" i="2"/>
  <c r="R4324" i="2"/>
  <c r="P4324" i="2"/>
  <c r="J4324" i="2"/>
  <c r="BE4324" i="2" s="1"/>
  <c r="BK4311" i="2"/>
  <c r="BI4311" i="2"/>
  <c r="BH4311" i="2"/>
  <c r="BG4311" i="2"/>
  <c r="BF4311" i="2"/>
  <c r="T4311" i="2"/>
  <c r="R4311" i="2"/>
  <c r="P4311" i="2"/>
  <c r="J4311" i="2"/>
  <c r="BE4311" i="2" s="1"/>
  <c r="BK4307" i="2"/>
  <c r="BK4306" i="2" s="1"/>
  <c r="J4306" i="2" s="1"/>
  <c r="J96" i="2" s="1"/>
  <c r="BI4307" i="2"/>
  <c r="BH4307" i="2"/>
  <c r="BG4307" i="2"/>
  <c r="BF4307" i="2"/>
  <c r="BE4307" i="2"/>
  <c r="T4307" i="2"/>
  <c r="R4307" i="2"/>
  <c r="R4306" i="2" s="1"/>
  <c r="P4307" i="2"/>
  <c r="J4307" i="2"/>
  <c r="BK4304" i="2"/>
  <c r="BI4304" i="2"/>
  <c r="BH4304" i="2"/>
  <c r="BG4304" i="2"/>
  <c r="BF4304" i="2"/>
  <c r="BE4304" i="2"/>
  <c r="T4304" i="2"/>
  <c r="R4304" i="2"/>
  <c r="P4304" i="2"/>
  <c r="J4304" i="2"/>
  <c r="BK4296" i="2"/>
  <c r="BI4296" i="2"/>
  <c r="BH4296" i="2"/>
  <c r="BG4296" i="2"/>
  <c r="BF4296" i="2"/>
  <c r="BE4296" i="2"/>
  <c r="T4296" i="2"/>
  <c r="R4296" i="2"/>
  <c r="P4296" i="2"/>
  <c r="J4296" i="2"/>
  <c r="BK4289" i="2"/>
  <c r="BI4289" i="2"/>
  <c r="BH4289" i="2"/>
  <c r="BG4289" i="2"/>
  <c r="BF4289" i="2"/>
  <c r="BE4289" i="2"/>
  <c r="T4289" i="2"/>
  <c r="R4289" i="2"/>
  <c r="P4289" i="2"/>
  <c r="J4289" i="2"/>
  <c r="BK4284" i="2"/>
  <c r="BI4284" i="2"/>
  <c r="BH4284" i="2"/>
  <c r="BG4284" i="2"/>
  <c r="BF4284" i="2"/>
  <c r="T4284" i="2"/>
  <c r="R4284" i="2"/>
  <c r="P4284" i="2"/>
  <c r="J4284" i="2"/>
  <c r="BE4284" i="2" s="1"/>
  <c r="BK4279" i="2"/>
  <c r="BI4279" i="2"/>
  <c r="BH4279" i="2"/>
  <c r="BG4279" i="2"/>
  <c r="BF4279" i="2"/>
  <c r="T4279" i="2"/>
  <c r="R4279" i="2"/>
  <c r="P4279" i="2"/>
  <c r="J4279" i="2"/>
  <c r="BE4279" i="2" s="1"/>
  <c r="BK4273" i="2"/>
  <c r="BI4273" i="2"/>
  <c r="BH4273" i="2"/>
  <c r="BG4273" i="2"/>
  <c r="BF4273" i="2"/>
  <c r="T4273" i="2"/>
  <c r="R4273" i="2"/>
  <c r="P4273" i="2"/>
  <c r="J4273" i="2"/>
  <c r="BE4273" i="2" s="1"/>
  <c r="BK4271" i="2"/>
  <c r="BI4271" i="2"/>
  <c r="BH4271" i="2"/>
  <c r="BG4271" i="2"/>
  <c r="BF4271" i="2"/>
  <c r="BE4271" i="2"/>
  <c r="T4271" i="2"/>
  <c r="R4271" i="2"/>
  <c r="P4271" i="2"/>
  <c r="J4271" i="2"/>
  <c r="BK4237" i="2"/>
  <c r="BI4237" i="2"/>
  <c r="BH4237" i="2"/>
  <c r="BG4237" i="2"/>
  <c r="BF4237" i="2"/>
  <c r="BE4237" i="2"/>
  <c r="T4237" i="2"/>
  <c r="R4237" i="2"/>
  <c r="P4237" i="2"/>
  <c r="J4237" i="2"/>
  <c r="BK4229" i="2"/>
  <c r="BI4229" i="2"/>
  <c r="BH4229" i="2"/>
  <c r="BG4229" i="2"/>
  <c r="BF4229" i="2"/>
  <c r="BE4229" i="2"/>
  <c r="T4229" i="2"/>
  <c r="R4229" i="2"/>
  <c r="P4229" i="2"/>
  <c r="J4229" i="2"/>
  <c r="BK4224" i="2"/>
  <c r="BK4223" i="2" s="1"/>
  <c r="J4223" i="2" s="1"/>
  <c r="J95" i="2" s="1"/>
  <c r="BI4224" i="2"/>
  <c r="BH4224" i="2"/>
  <c r="BG4224" i="2"/>
  <c r="BF4224" i="2"/>
  <c r="T4224" i="2"/>
  <c r="T4223" i="2" s="1"/>
  <c r="R4224" i="2"/>
  <c r="P4224" i="2"/>
  <c r="P4223" i="2" s="1"/>
  <c r="J4224" i="2"/>
  <c r="BE4224" i="2" s="1"/>
  <c r="BK4221" i="2"/>
  <c r="BI4221" i="2"/>
  <c r="BH4221" i="2"/>
  <c r="BG4221" i="2"/>
  <c r="BF4221" i="2"/>
  <c r="BE4221" i="2"/>
  <c r="T4221" i="2"/>
  <c r="R4221" i="2"/>
  <c r="P4221" i="2"/>
  <c r="J4221" i="2"/>
  <c r="BK4219" i="2"/>
  <c r="BI4219" i="2"/>
  <c r="BH4219" i="2"/>
  <c r="BG4219" i="2"/>
  <c r="BF4219" i="2"/>
  <c r="BE4219" i="2"/>
  <c r="T4219" i="2"/>
  <c r="R4219" i="2"/>
  <c r="P4219" i="2"/>
  <c r="J4219" i="2"/>
  <c r="BK4217" i="2"/>
  <c r="BI4217" i="2"/>
  <c r="BH4217" i="2"/>
  <c r="BG4217" i="2"/>
  <c r="BF4217" i="2"/>
  <c r="BE4217" i="2"/>
  <c r="T4217" i="2"/>
  <c r="R4217" i="2"/>
  <c r="P4217" i="2"/>
  <c r="J4217" i="2"/>
  <c r="BK4215" i="2"/>
  <c r="BI4215" i="2"/>
  <c r="BH4215" i="2"/>
  <c r="BG4215" i="2"/>
  <c r="BF4215" i="2"/>
  <c r="T4215" i="2"/>
  <c r="R4215" i="2"/>
  <c r="P4215" i="2"/>
  <c r="J4215" i="2"/>
  <c r="BE4215" i="2" s="1"/>
  <c r="BK4213" i="2"/>
  <c r="BI4213" i="2"/>
  <c r="BH4213" i="2"/>
  <c r="BG4213" i="2"/>
  <c r="BF4213" i="2"/>
  <c r="T4213" i="2"/>
  <c r="R4213" i="2"/>
  <c r="P4213" i="2"/>
  <c r="J4213" i="2"/>
  <c r="BE4213" i="2" s="1"/>
  <c r="BK4211" i="2"/>
  <c r="BI4211" i="2"/>
  <c r="BH4211" i="2"/>
  <c r="BG4211" i="2"/>
  <c r="BF4211" i="2"/>
  <c r="BE4211" i="2"/>
  <c r="T4211" i="2"/>
  <c r="R4211" i="2"/>
  <c r="P4211" i="2"/>
  <c r="J4211" i="2"/>
  <c r="BK4209" i="2"/>
  <c r="BI4209" i="2"/>
  <c r="BH4209" i="2"/>
  <c r="BG4209" i="2"/>
  <c r="BF4209" i="2"/>
  <c r="BE4209" i="2"/>
  <c r="T4209" i="2"/>
  <c r="R4209" i="2"/>
  <c r="P4209" i="2"/>
  <c r="J4209" i="2"/>
  <c r="BK4207" i="2"/>
  <c r="BI4207" i="2"/>
  <c r="BH4207" i="2"/>
  <c r="BG4207" i="2"/>
  <c r="BF4207" i="2"/>
  <c r="BE4207" i="2"/>
  <c r="T4207" i="2"/>
  <c r="R4207" i="2"/>
  <c r="P4207" i="2"/>
  <c r="J4207" i="2"/>
  <c r="BK4205" i="2"/>
  <c r="BI4205" i="2"/>
  <c r="BH4205" i="2"/>
  <c r="BG4205" i="2"/>
  <c r="BF4205" i="2"/>
  <c r="BE4205" i="2"/>
  <c r="T4205" i="2"/>
  <c r="R4205" i="2"/>
  <c r="P4205" i="2"/>
  <c r="J4205" i="2"/>
  <c r="BK4203" i="2"/>
  <c r="BI4203" i="2"/>
  <c r="BH4203" i="2"/>
  <c r="BG4203" i="2"/>
  <c r="BF4203" i="2"/>
  <c r="T4203" i="2"/>
  <c r="R4203" i="2"/>
  <c r="P4203" i="2"/>
  <c r="J4203" i="2"/>
  <c r="BE4203" i="2" s="1"/>
  <c r="BK4201" i="2"/>
  <c r="BI4201" i="2"/>
  <c r="BH4201" i="2"/>
  <c r="BG4201" i="2"/>
  <c r="BF4201" i="2"/>
  <c r="T4201" i="2"/>
  <c r="R4201" i="2"/>
  <c r="P4201" i="2"/>
  <c r="J4201" i="2"/>
  <c r="BE4201" i="2" s="1"/>
  <c r="BK4199" i="2"/>
  <c r="BI4199" i="2"/>
  <c r="BH4199" i="2"/>
  <c r="BG4199" i="2"/>
  <c r="BF4199" i="2"/>
  <c r="BE4199" i="2"/>
  <c r="T4199" i="2"/>
  <c r="R4199" i="2"/>
  <c r="P4199" i="2"/>
  <c r="J4199" i="2"/>
  <c r="BK4197" i="2"/>
  <c r="BI4197" i="2"/>
  <c r="BH4197" i="2"/>
  <c r="BG4197" i="2"/>
  <c r="BF4197" i="2"/>
  <c r="BE4197" i="2"/>
  <c r="T4197" i="2"/>
  <c r="R4197" i="2"/>
  <c r="P4197" i="2"/>
  <c r="J4197" i="2"/>
  <c r="BK4195" i="2"/>
  <c r="BI4195" i="2"/>
  <c r="BH4195" i="2"/>
  <c r="BG4195" i="2"/>
  <c r="BF4195" i="2"/>
  <c r="BE4195" i="2"/>
  <c r="T4195" i="2"/>
  <c r="R4195" i="2"/>
  <c r="P4195" i="2"/>
  <c r="J4195" i="2"/>
  <c r="BK4193" i="2"/>
  <c r="BI4193" i="2"/>
  <c r="BH4193" i="2"/>
  <c r="BG4193" i="2"/>
  <c r="BF4193" i="2"/>
  <c r="BE4193" i="2"/>
  <c r="T4193" i="2"/>
  <c r="R4193" i="2"/>
  <c r="P4193" i="2"/>
  <c r="J4193" i="2"/>
  <c r="BK4191" i="2"/>
  <c r="BI4191" i="2"/>
  <c r="BH4191" i="2"/>
  <c r="BG4191" i="2"/>
  <c r="BF4191" i="2"/>
  <c r="T4191" i="2"/>
  <c r="R4191" i="2"/>
  <c r="P4191" i="2"/>
  <c r="J4191" i="2"/>
  <c r="BE4191" i="2" s="1"/>
  <c r="BK4189" i="2"/>
  <c r="BI4189" i="2"/>
  <c r="BH4189" i="2"/>
  <c r="BG4189" i="2"/>
  <c r="BF4189" i="2"/>
  <c r="T4189" i="2"/>
  <c r="R4189" i="2"/>
  <c r="P4189" i="2"/>
  <c r="J4189" i="2"/>
  <c r="BE4189" i="2" s="1"/>
  <c r="BK4187" i="2"/>
  <c r="BI4187" i="2"/>
  <c r="BH4187" i="2"/>
  <c r="BG4187" i="2"/>
  <c r="BF4187" i="2"/>
  <c r="BE4187" i="2"/>
  <c r="T4187" i="2"/>
  <c r="R4187" i="2"/>
  <c r="P4187" i="2"/>
  <c r="J4187" i="2"/>
  <c r="BK4185" i="2"/>
  <c r="BI4185" i="2"/>
  <c r="BH4185" i="2"/>
  <c r="BG4185" i="2"/>
  <c r="BF4185" i="2"/>
  <c r="BE4185" i="2"/>
  <c r="T4185" i="2"/>
  <c r="R4185" i="2"/>
  <c r="P4185" i="2"/>
  <c r="J4185" i="2"/>
  <c r="BK4183" i="2"/>
  <c r="BI4183" i="2"/>
  <c r="BH4183" i="2"/>
  <c r="BG4183" i="2"/>
  <c r="BF4183" i="2"/>
  <c r="BE4183" i="2"/>
  <c r="T4183" i="2"/>
  <c r="R4183" i="2"/>
  <c r="P4183" i="2"/>
  <c r="J4183" i="2"/>
  <c r="BK4181" i="2"/>
  <c r="BI4181" i="2"/>
  <c r="BH4181" i="2"/>
  <c r="BG4181" i="2"/>
  <c r="BF4181" i="2"/>
  <c r="BE4181" i="2"/>
  <c r="T4181" i="2"/>
  <c r="R4181" i="2"/>
  <c r="P4181" i="2"/>
  <c r="J4181" i="2"/>
  <c r="BK4179" i="2"/>
  <c r="BI4179" i="2"/>
  <c r="BH4179" i="2"/>
  <c r="BG4179" i="2"/>
  <c r="BF4179" i="2"/>
  <c r="T4179" i="2"/>
  <c r="R4179" i="2"/>
  <c r="P4179" i="2"/>
  <c r="J4179" i="2"/>
  <c r="BE4179" i="2" s="1"/>
  <c r="BK4177" i="2"/>
  <c r="BI4177" i="2"/>
  <c r="BH4177" i="2"/>
  <c r="BG4177" i="2"/>
  <c r="BF4177" i="2"/>
  <c r="T4177" i="2"/>
  <c r="R4177" i="2"/>
  <c r="P4177" i="2"/>
  <c r="J4177" i="2"/>
  <c r="BE4177" i="2" s="1"/>
  <c r="BK4175" i="2"/>
  <c r="BI4175" i="2"/>
  <c r="BH4175" i="2"/>
  <c r="BG4175" i="2"/>
  <c r="BF4175" i="2"/>
  <c r="BE4175" i="2"/>
  <c r="T4175" i="2"/>
  <c r="R4175" i="2"/>
  <c r="P4175" i="2"/>
  <c r="J4175" i="2"/>
  <c r="BK4173" i="2"/>
  <c r="BI4173" i="2"/>
  <c r="BH4173" i="2"/>
  <c r="BG4173" i="2"/>
  <c r="BF4173" i="2"/>
  <c r="BE4173" i="2"/>
  <c r="T4173" i="2"/>
  <c r="R4173" i="2"/>
  <c r="P4173" i="2"/>
  <c r="J4173" i="2"/>
  <c r="BK4171" i="2"/>
  <c r="BI4171" i="2"/>
  <c r="BH4171" i="2"/>
  <c r="BG4171" i="2"/>
  <c r="BF4171" i="2"/>
  <c r="BE4171" i="2"/>
  <c r="T4171" i="2"/>
  <c r="R4171" i="2"/>
  <c r="P4171" i="2"/>
  <c r="J4171" i="2"/>
  <c r="BK4169" i="2"/>
  <c r="BI4169" i="2"/>
  <c r="BH4169" i="2"/>
  <c r="BG4169" i="2"/>
  <c r="BF4169" i="2"/>
  <c r="BE4169" i="2"/>
  <c r="T4169" i="2"/>
  <c r="R4169" i="2"/>
  <c r="P4169" i="2"/>
  <c r="J4169" i="2"/>
  <c r="BK4167" i="2"/>
  <c r="BI4167" i="2"/>
  <c r="BH4167" i="2"/>
  <c r="BG4167" i="2"/>
  <c r="BF4167" i="2"/>
  <c r="T4167" i="2"/>
  <c r="R4167" i="2"/>
  <c r="P4167" i="2"/>
  <c r="J4167" i="2"/>
  <c r="BE4167" i="2" s="1"/>
  <c r="BK4165" i="2"/>
  <c r="BI4165" i="2"/>
  <c r="BH4165" i="2"/>
  <c r="BG4165" i="2"/>
  <c r="BF4165" i="2"/>
  <c r="T4165" i="2"/>
  <c r="R4165" i="2"/>
  <c r="P4165" i="2"/>
  <c r="J4165" i="2"/>
  <c r="BE4165" i="2" s="1"/>
  <c r="BK4163" i="2"/>
  <c r="BI4163" i="2"/>
  <c r="BH4163" i="2"/>
  <c r="BG4163" i="2"/>
  <c r="BF4163" i="2"/>
  <c r="BE4163" i="2"/>
  <c r="T4163" i="2"/>
  <c r="R4163" i="2"/>
  <c r="P4163" i="2"/>
  <c r="J4163" i="2"/>
  <c r="BK4161" i="2"/>
  <c r="BI4161" i="2"/>
  <c r="BH4161" i="2"/>
  <c r="BG4161" i="2"/>
  <c r="BF4161" i="2"/>
  <c r="BE4161" i="2"/>
  <c r="T4161" i="2"/>
  <c r="R4161" i="2"/>
  <c r="P4161" i="2"/>
  <c r="J4161" i="2"/>
  <c r="BK4159" i="2"/>
  <c r="BI4159" i="2"/>
  <c r="BH4159" i="2"/>
  <c r="BG4159" i="2"/>
  <c r="BF4159" i="2"/>
  <c r="BE4159" i="2"/>
  <c r="T4159" i="2"/>
  <c r="R4159" i="2"/>
  <c r="P4159" i="2"/>
  <c r="J4159" i="2"/>
  <c r="BK4157" i="2"/>
  <c r="BI4157" i="2"/>
  <c r="BH4157" i="2"/>
  <c r="BG4157" i="2"/>
  <c r="BF4157" i="2"/>
  <c r="BE4157" i="2"/>
  <c r="T4157" i="2"/>
  <c r="R4157" i="2"/>
  <c r="P4157" i="2"/>
  <c r="J4157" i="2"/>
  <c r="BK4155" i="2"/>
  <c r="BI4155" i="2"/>
  <c r="BH4155" i="2"/>
  <c r="BG4155" i="2"/>
  <c r="BF4155" i="2"/>
  <c r="T4155" i="2"/>
  <c r="R4155" i="2"/>
  <c r="P4155" i="2"/>
  <c r="J4155" i="2"/>
  <c r="BE4155" i="2" s="1"/>
  <c r="BK4153" i="2"/>
  <c r="BI4153" i="2"/>
  <c r="BH4153" i="2"/>
  <c r="BG4153" i="2"/>
  <c r="BF4153" i="2"/>
  <c r="T4153" i="2"/>
  <c r="R4153" i="2"/>
  <c r="P4153" i="2"/>
  <c r="J4153" i="2"/>
  <c r="BE4153" i="2" s="1"/>
  <c r="BK4151" i="2"/>
  <c r="BI4151" i="2"/>
  <c r="BH4151" i="2"/>
  <c r="BG4151" i="2"/>
  <c r="BF4151" i="2"/>
  <c r="BE4151" i="2"/>
  <c r="T4151" i="2"/>
  <c r="R4151" i="2"/>
  <c r="P4151" i="2"/>
  <c r="J4151" i="2"/>
  <c r="BK4149" i="2"/>
  <c r="BI4149" i="2"/>
  <c r="BH4149" i="2"/>
  <c r="BG4149" i="2"/>
  <c r="BF4149" i="2"/>
  <c r="BE4149" i="2"/>
  <c r="T4149" i="2"/>
  <c r="R4149" i="2"/>
  <c r="P4149" i="2"/>
  <c r="J4149" i="2"/>
  <c r="BK4147" i="2"/>
  <c r="BI4147" i="2"/>
  <c r="BH4147" i="2"/>
  <c r="BG4147" i="2"/>
  <c r="BF4147" i="2"/>
  <c r="BE4147" i="2"/>
  <c r="T4147" i="2"/>
  <c r="R4147" i="2"/>
  <c r="P4147" i="2"/>
  <c r="J4147" i="2"/>
  <c r="BK4145" i="2"/>
  <c r="BI4145" i="2"/>
  <c r="BH4145" i="2"/>
  <c r="BG4145" i="2"/>
  <c r="BF4145" i="2"/>
  <c r="BE4145" i="2"/>
  <c r="T4145" i="2"/>
  <c r="R4145" i="2"/>
  <c r="P4145" i="2"/>
  <c r="J4145" i="2"/>
  <c r="BK4143" i="2"/>
  <c r="BI4143" i="2"/>
  <c r="BH4143" i="2"/>
  <c r="BG4143" i="2"/>
  <c r="BF4143" i="2"/>
  <c r="T4143" i="2"/>
  <c r="R4143" i="2"/>
  <c r="P4143" i="2"/>
  <c r="J4143" i="2"/>
  <c r="BE4143" i="2" s="1"/>
  <c r="BK4141" i="2"/>
  <c r="BI4141" i="2"/>
  <c r="BH4141" i="2"/>
  <c r="BG4141" i="2"/>
  <c r="BF4141" i="2"/>
  <c r="T4141" i="2"/>
  <c r="R4141" i="2"/>
  <c r="P4141" i="2"/>
  <c r="J4141" i="2"/>
  <c r="BE4141" i="2" s="1"/>
  <c r="BK4139" i="2"/>
  <c r="BI4139" i="2"/>
  <c r="BH4139" i="2"/>
  <c r="BG4139" i="2"/>
  <c r="BF4139" i="2"/>
  <c r="BE4139" i="2"/>
  <c r="T4139" i="2"/>
  <c r="R4139" i="2"/>
  <c r="P4139" i="2"/>
  <c r="J4139" i="2"/>
  <c r="BK4137" i="2"/>
  <c r="BI4137" i="2"/>
  <c r="BH4137" i="2"/>
  <c r="BG4137" i="2"/>
  <c r="BF4137" i="2"/>
  <c r="BE4137" i="2"/>
  <c r="T4137" i="2"/>
  <c r="R4137" i="2"/>
  <c r="P4137" i="2"/>
  <c r="J4137" i="2"/>
  <c r="BK4135" i="2"/>
  <c r="BI4135" i="2"/>
  <c r="BH4135" i="2"/>
  <c r="BG4135" i="2"/>
  <c r="BF4135" i="2"/>
  <c r="BE4135" i="2"/>
  <c r="T4135" i="2"/>
  <c r="R4135" i="2"/>
  <c r="P4135" i="2"/>
  <c r="J4135" i="2"/>
  <c r="BK4133" i="2"/>
  <c r="BI4133" i="2"/>
  <c r="BH4133" i="2"/>
  <c r="BG4133" i="2"/>
  <c r="BF4133" i="2"/>
  <c r="BE4133" i="2"/>
  <c r="T4133" i="2"/>
  <c r="R4133" i="2"/>
  <c r="P4133" i="2"/>
  <c r="J4133" i="2"/>
  <c r="BK4131" i="2"/>
  <c r="BI4131" i="2"/>
  <c r="BH4131" i="2"/>
  <c r="BG4131" i="2"/>
  <c r="BF4131" i="2"/>
  <c r="T4131" i="2"/>
  <c r="R4131" i="2"/>
  <c r="P4131" i="2"/>
  <c r="J4131" i="2"/>
  <c r="BE4131" i="2" s="1"/>
  <c r="BK4129" i="2"/>
  <c r="BI4129" i="2"/>
  <c r="BH4129" i="2"/>
  <c r="BG4129" i="2"/>
  <c r="BF4129" i="2"/>
  <c r="T4129" i="2"/>
  <c r="R4129" i="2"/>
  <c r="P4129" i="2"/>
  <c r="J4129" i="2"/>
  <c r="BE4129" i="2" s="1"/>
  <c r="BK4127" i="2"/>
  <c r="BI4127" i="2"/>
  <c r="BH4127" i="2"/>
  <c r="BG4127" i="2"/>
  <c r="BF4127" i="2"/>
  <c r="BE4127" i="2"/>
  <c r="T4127" i="2"/>
  <c r="R4127" i="2"/>
  <c r="P4127" i="2"/>
  <c r="J4127" i="2"/>
  <c r="BK4125" i="2"/>
  <c r="BI4125" i="2"/>
  <c r="BH4125" i="2"/>
  <c r="BG4125" i="2"/>
  <c r="BF4125" i="2"/>
  <c r="BE4125" i="2"/>
  <c r="T4125" i="2"/>
  <c r="R4125" i="2"/>
  <c r="P4125" i="2"/>
  <c r="J4125" i="2"/>
  <c r="BK4123" i="2"/>
  <c r="BI4123" i="2"/>
  <c r="BH4123" i="2"/>
  <c r="BG4123" i="2"/>
  <c r="BF4123" i="2"/>
  <c r="BE4123" i="2"/>
  <c r="T4123" i="2"/>
  <c r="R4123" i="2"/>
  <c r="P4123" i="2"/>
  <c r="J4123" i="2"/>
  <c r="BK4121" i="2"/>
  <c r="BI4121" i="2"/>
  <c r="BH4121" i="2"/>
  <c r="BG4121" i="2"/>
  <c r="BF4121" i="2"/>
  <c r="BE4121" i="2"/>
  <c r="T4121" i="2"/>
  <c r="R4121" i="2"/>
  <c r="P4121" i="2"/>
  <c r="J4121" i="2"/>
  <c r="BK4119" i="2"/>
  <c r="BI4119" i="2"/>
  <c r="BH4119" i="2"/>
  <c r="BG4119" i="2"/>
  <c r="BF4119" i="2"/>
  <c r="BE4119" i="2"/>
  <c r="T4119" i="2"/>
  <c r="R4119" i="2"/>
  <c r="P4119" i="2"/>
  <c r="J4119" i="2"/>
  <c r="BK4117" i="2"/>
  <c r="BI4117" i="2"/>
  <c r="BH4117" i="2"/>
  <c r="BG4117" i="2"/>
  <c r="BF4117" i="2"/>
  <c r="T4117" i="2"/>
  <c r="R4117" i="2"/>
  <c r="P4117" i="2"/>
  <c r="J4117" i="2"/>
  <c r="BE4117" i="2" s="1"/>
  <c r="BK4115" i="2"/>
  <c r="BI4115" i="2"/>
  <c r="BH4115" i="2"/>
  <c r="BG4115" i="2"/>
  <c r="BF4115" i="2"/>
  <c r="BE4115" i="2"/>
  <c r="T4115" i="2"/>
  <c r="R4115" i="2"/>
  <c r="P4115" i="2"/>
  <c r="J4115" i="2"/>
  <c r="BK4113" i="2"/>
  <c r="BI4113" i="2"/>
  <c r="BH4113" i="2"/>
  <c r="BG4113" i="2"/>
  <c r="BF4113" i="2"/>
  <c r="BE4113" i="2"/>
  <c r="T4113" i="2"/>
  <c r="R4113" i="2"/>
  <c r="P4113" i="2"/>
  <c r="J4113" i="2"/>
  <c r="BK4111" i="2"/>
  <c r="BI4111" i="2"/>
  <c r="BH4111" i="2"/>
  <c r="BG4111" i="2"/>
  <c r="BF4111" i="2"/>
  <c r="T4111" i="2"/>
  <c r="R4111" i="2"/>
  <c r="P4111" i="2"/>
  <c r="J4111" i="2"/>
  <c r="BE4111" i="2" s="1"/>
  <c r="BK4109" i="2"/>
  <c r="BI4109" i="2"/>
  <c r="BH4109" i="2"/>
  <c r="BG4109" i="2"/>
  <c r="BF4109" i="2"/>
  <c r="BE4109" i="2"/>
  <c r="T4109" i="2"/>
  <c r="R4109" i="2"/>
  <c r="P4109" i="2"/>
  <c r="J4109" i="2"/>
  <c r="BK4107" i="2"/>
  <c r="BI4107" i="2"/>
  <c r="BH4107" i="2"/>
  <c r="BG4107" i="2"/>
  <c r="BF4107" i="2"/>
  <c r="T4107" i="2"/>
  <c r="R4107" i="2"/>
  <c r="P4107" i="2"/>
  <c r="J4107" i="2"/>
  <c r="BE4107" i="2" s="1"/>
  <c r="BK4105" i="2"/>
  <c r="BI4105" i="2"/>
  <c r="BH4105" i="2"/>
  <c r="BG4105" i="2"/>
  <c r="BF4105" i="2"/>
  <c r="T4105" i="2"/>
  <c r="R4105" i="2"/>
  <c r="P4105" i="2"/>
  <c r="J4105" i="2"/>
  <c r="BE4105" i="2" s="1"/>
  <c r="BK4103" i="2"/>
  <c r="BI4103" i="2"/>
  <c r="BH4103" i="2"/>
  <c r="BG4103" i="2"/>
  <c r="BF4103" i="2"/>
  <c r="BE4103" i="2"/>
  <c r="T4103" i="2"/>
  <c r="R4103" i="2"/>
  <c r="P4103" i="2"/>
  <c r="J4103" i="2"/>
  <c r="BK4101" i="2"/>
  <c r="BI4101" i="2"/>
  <c r="BH4101" i="2"/>
  <c r="BG4101" i="2"/>
  <c r="BF4101" i="2"/>
  <c r="BE4101" i="2"/>
  <c r="T4101" i="2"/>
  <c r="R4101" i="2"/>
  <c r="P4101" i="2"/>
  <c r="J4101" i="2"/>
  <c r="BK4099" i="2"/>
  <c r="BI4099" i="2"/>
  <c r="BH4099" i="2"/>
  <c r="BG4099" i="2"/>
  <c r="BF4099" i="2"/>
  <c r="BE4099" i="2"/>
  <c r="T4099" i="2"/>
  <c r="R4099" i="2"/>
  <c r="P4099" i="2"/>
  <c r="J4099" i="2"/>
  <c r="BK4097" i="2"/>
  <c r="BI4097" i="2"/>
  <c r="BH4097" i="2"/>
  <c r="BG4097" i="2"/>
  <c r="BF4097" i="2"/>
  <c r="BE4097" i="2"/>
  <c r="T4097" i="2"/>
  <c r="R4097" i="2"/>
  <c r="P4097" i="2"/>
  <c r="J4097" i="2"/>
  <c r="BK4095" i="2"/>
  <c r="BI4095" i="2"/>
  <c r="BH4095" i="2"/>
  <c r="BG4095" i="2"/>
  <c r="BF4095" i="2"/>
  <c r="BE4095" i="2"/>
  <c r="T4095" i="2"/>
  <c r="R4095" i="2"/>
  <c r="P4095" i="2"/>
  <c r="J4095" i="2"/>
  <c r="BK4093" i="2"/>
  <c r="BI4093" i="2"/>
  <c r="BH4093" i="2"/>
  <c r="BG4093" i="2"/>
  <c r="BF4093" i="2"/>
  <c r="T4093" i="2"/>
  <c r="R4093" i="2"/>
  <c r="P4093" i="2"/>
  <c r="J4093" i="2"/>
  <c r="BE4093" i="2" s="1"/>
  <c r="BK4091" i="2"/>
  <c r="BI4091" i="2"/>
  <c r="BH4091" i="2"/>
  <c r="BG4091" i="2"/>
  <c r="BF4091" i="2"/>
  <c r="BE4091" i="2"/>
  <c r="T4091" i="2"/>
  <c r="R4091" i="2"/>
  <c r="P4091" i="2"/>
  <c r="J4091" i="2"/>
  <c r="BK4089" i="2"/>
  <c r="BI4089" i="2"/>
  <c r="BH4089" i="2"/>
  <c r="BG4089" i="2"/>
  <c r="BF4089" i="2"/>
  <c r="BE4089" i="2"/>
  <c r="T4089" i="2"/>
  <c r="R4089" i="2"/>
  <c r="P4089" i="2"/>
  <c r="J4089" i="2"/>
  <c r="BK4087" i="2"/>
  <c r="BI4087" i="2"/>
  <c r="BH4087" i="2"/>
  <c r="BG4087" i="2"/>
  <c r="BF4087" i="2"/>
  <c r="T4087" i="2"/>
  <c r="R4087" i="2"/>
  <c r="P4087" i="2"/>
  <c r="J4087" i="2"/>
  <c r="BE4087" i="2" s="1"/>
  <c r="BK4085" i="2"/>
  <c r="BI4085" i="2"/>
  <c r="BH4085" i="2"/>
  <c r="BG4085" i="2"/>
  <c r="BF4085" i="2"/>
  <c r="BE4085" i="2"/>
  <c r="T4085" i="2"/>
  <c r="R4085" i="2"/>
  <c r="P4085" i="2"/>
  <c r="J4085" i="2"/>
  <c r="BK4083" i="2"/>
  <c r="BI4083" i="2"/>
  <c r="BH4083" i="2"/>
  <c r="BG4083" i="2"/>
  <c r="BF4083" i="2"/>
  <c r="T4083" i="2"/>
  <c r="R4083" i="2"/>
  <c r="P4083" i="2"/>
  <c r="J4083" i="2"/>
  <c r="BE4083" i="2" s="1"/>
  <c r="BK4081" i="2"/>
  <c r="BI4081" i="2"/>
  <c r="BH4081" i="2"/>
  <c r="BG4081" i="2"/>
  <c r="BF4081" i="2"/>
  <c r="T4081" i="2"/>
  <c r="R4081" i="2"/>
  <c r="P4081" i="2"/>
  <c r="J4081" i="2"/>
  <c r="BE4081" i="2" s="1"/>
  <c r="BK4079" i="2"/>
  <c r="BI4079" i="2"/>
  <c r="BH4079" i="2"/>
  <c r="BG4079" i="2"/>
  <c r="BF4079" i="2"/>
  <c r="BE4079" i="2"/>
  <c r="T4079" i="2"/>
  <c r="R4079" i="2"/>
  <c r="P4079" i="2"/>
  <c r="J4079" i="2"/>
  <c r="BK4077" i="2"/>
  <c r="BI4077" i="2"/>
  <c r="BH4077" i="2"/>
  <c r="BG4077" i="2"/>
  <c r="BF4077" i="2"/>
  <c r="BE4077" i="2"/>
  <c r="T4077" i="2"/>
  <c r="R4077" i="2"/>
  <c r="P4077" i="2"/>
  <c r="J4077" i="2"/>
  <c r="BK4075" i="2"/>
  <c r="BI4075" i="2"/>
  <c r="BH4075" i="2"/>
  <c r="BG4075" i="2"/>
  <c r="BF4075" i="2"/>
  <c r="BE4075" i="2"/>
  <c r="T4075" i="2"/>
  <c r="R4075" i="2"/>
  <c r="P4075" i="2"/>
  <c r="J4075" i="2"/>
  <c r="BK4073" i="2"/>
  <c r="BI4073" i="2"/>
  <c r="BH4073" i="2"/>
  <c r="BG4073" i="2"/>
  <c r="BF4073" i="2"/>
  <c r="BE4073" i="2"/>
  <c r="T4073" i="2"/>
  <c r="R4073" i="2"/>
  <c r="P4073" i="2"/>
  <c r="J4073" i="2"/>
  <c r="BK4072" i="2"/>
  <c r="BI4072" i="2"/>
  <c r="BH4072" i="2"/>
  <c r="BG4072" i="2"/>
  <c r="BF4072" i="2"/>
  <c r="T4072" i="2"/>
  <c r="R4072" i="2"/>
  <c r="P4072" i="2"/>
  <c r="J4072" i="2"/>
  <c r="BE4072" i="2" s="1"/>
  <c r="R4071" i="2"/>
  <c r="BK4069" i="2"/>
  <c r="BI4069" i="2"/>
  <c r="BH4069" i="2"/>
  <c r="BG4069" i="2"/>
  <c r="BF4069" i="2"/>
  <c r="T4069" i="2"/>
  <c r="R4069" i="2"/>
  <c r="P4069" i="2"/>
  <c r="J4069" i="2"/>
  <c r="BE4069" i="2" s="1"/>
  <c r="BK4067" i="2"/>
  <c r="BI4067" i="2"/>
  <c r="BH4067" i="2"/>
  <c r="BG4067" i="2"/>
  <c r="BF4067" i="2"/>
  <c r="BE4067" i="2"/>
  <c r="T4067" i="2"/>
  <c r="R4067" i="2"/>
  <c r="P4067" i="2"/>
  <c r="J4067" i="2"/>
  <c r="BK4065" i="2"/>
  <c r="BI4065" i="2"/>
  <c r="BH4065" i="2"/>
  <c r="BG4065" i="2"/>
  <c r="BF4065" i="2"/>
  <c r="BE4065" i="2"/>
  <c r="T4065" i="2"/>
  <c r="R4065" i="2"/>
  <c r="P4065" i="2"/>
  <c r="J4065" i="2"/>
  <c r="BK4063" i="2"/>
  <c r="BI4063" i="2"/>
  <c r="BH4063" i="2"/>
  <c r="BG4063" i="2"/>
  <c r="BF4063" i="2"/>
  <c r="T4063" i="2"/>
  <c r="R4063" i="2"/>
  <c r="P4063" i="2"/>
  <c r="J4063" i="2"/>
  <c r="BE4063" i="2" s="1"/>
  <c r="BK4061" i="2"/>
  <c r="BI4061" i="2"/>
  <c r="BH4061" i="2"/>
  <c r="BG4061" i="2"/>
  <c r="BF4061" i="2"/>
  <c r="BE4061" i="2"/>
  <c r="T4061" i="2"/>
  <c r="R4061" i="2"/>
  <c r="P4061" i="2"/>
  <c r="J4061" i="2"/>
  <c r="BK4059" i="2"/>
  <c r="BI4059" i="2"/>
  <c r="BH4059" i="2"/>
  <c r="BG4059" i="2"/>
  <c r="BF4059" i="2"/>
  <c r="BE4059" i="2"/>
  <c r="T4059" i="2"/>
  <c r="R4059" i="2"/>
  <c r="P4059" i="2"/>
  <c r="J4059" i="2"/>
  <c r="BK4057" i="2"/>
  <c r="BI4057" i="2"/>
  <c r="BH4057" i="2"/>
  <c r="BG4057" i="2"/>
  <c r="BF4057" i="2"/>
  <c r="T4057" i="2"/>
  <c r="R4057" i="2"/>
  <c r="P4057" i="2"/>
  <c r="J4057" i="2"/>
  <c r="BE4057" i="2" s="1"/>
  <c r="BK4055" i="2"/>
  <c r="BI4055" i="2"/>
  <c r="BH4055" i="2"/>
  <c r="BG4055" i="2"/>
  <c r="BF4055" i="2"/>
  <c r="BE4055" i="2"/>
  <c r="T4055" i="2"/>
  <c r="R4055" i="2"/>
  <c r="P4055" i="2"/>
  <c r="J4055" i="2"/>
  <c r="BK4053" i="2"/>
  <c r="BI4053" i="2"/>
  <c r="BH4053" i="2"/>
  <c r="BG4053" i="2"/>
  <c r="BF4053" i="2"/>
  <c r="BE4053" i="2"/>
  <c r="T4053" i="2"/>
  <c r="R4053" i="2"/>
  <c r="P4053" i="2"/>
  <c r="J4053" i="2"/>
  <c r="BK4051" i="2"/>
  <c r="BI4051" i="2"/>
  <c r="BH4051" i="2"/>
  <c r="BG4051" i="2"/>
  <c r="BF4051" i="2"/>
  <c r="T4051" i="2"/>
  <c r="R4051" i="2"/>
  <c r="P4051" i="2"/>
  <c r="J4051" i="2"/>
  <c r="BE4051" i="2" s="1"/>
  <c r="BK4049" i="2"/>
  <c r="BI4049" i="2"/>
  <c r="BH4049" i="2"/>
  <c r="BG4049" i="2"/>
  <c r="BF4049" i="2"/>
  <c r="BE4049" i="2"/>
  <c r="T4049" i="2"/>
  <c r="R4049" i="2"/>
  <c r="P4049" i="2"/>
  <c r="J4049" i="2"/>
  <c r="BK4047" i="2"/>
  <c r="BI4047" i="2"/>
  <c r="BH4047" i="2"/>
  <c r="BG4047" i="2"/>
  <c r="BF4047" i="2"/>
  <c r="BE4047" i="2"/>
  <c r="T4047" i="2"/>
  <c r="R4047" i="2"/>
  <c r="P4047" i="2"/>
  <c r="J4047" i="2"/>
  <c r="BK4045" i="2"/>
  <c r="BI4045" i="2"/>
  <c r="BH4045" i="2"/>
  <c r="BG4045" i="2"/>
  <c r="BF4045" i="2"/>
  <c r="T4045" i="2"/>
  <c r="R4045" i="2"/>
  <c r="P4045" i="2"/>
  <c r="J4045" i="2"/>
  <c r="BE4045" i="2" s="1"/>
  <c r="BK4043" i="2"/>
  <c r="BI4043" i="2"/>
  <c r="BH4043" i="2"/>
  <c r="BG4043" i="2"/>
  <c r="BF4043" i="2"/>
  <c r="BE4043" i="2"/>
  <c r="T4043" i="2"/>
  <c r="R4043" i="2"/>
  <c r="P4043" i="2"/>
  <c r="J4043" i="2"/>
  <c r="BK4041" i="2"/>
  <c r="BI4041" i="2"/>
  <c r="BH4041" i="2"/>
  <c r="BG4041" i="2"/>
  <c r="BF4041" i="2"/>
  <c r="T4041" i="2"/>
  <c r="R4041" i="2"/>
  <c r="P4041" i="2"/>
  <c r="J4041" i="2"/>
  <c r="BE4041" i="2" s="1"/>
  <c r="BK4039" i="2"/>
  <c r="BI4039" i="2"/>
  <c r="BH4039" i="2"/>
  <c r="BG4039" i="2"/>
  <c r="BF4039" i="2"/>
  <c r="T4039" i="2"/>
  <c r="R4039" i="2"/>
  <c r="P4039" i="2"/>
  <c r="J4039" i="2"/>
  <c r="BE4039" i="2" s="1"/>
  <c r="BK4037" i="2"/>
  <c r="BI4037" i="2"/>
  <c r="BH4037" i="2"/>
  <c r="BG4037" i="2"/>
  <c r="BF4037" i="2"/>
  <c r="BE4037" i="2"/>
  <c r="T4037" i="2"/>
  <c r="R4037" i="2"/>
  <c r="P4037" i="2"/>
  <c r="J4037" i="2"/>
  <c r="BK4035" i="2"/>
  <c r="BI4035" i="2"/>
  <c r="BH4035" i="2"/>
  <c r="BG4035" i="2"/>
  <c r="BF4035" i="2"/>
  <c r="BE4035" i="2"/>
  <c r="T4035" i="2"/>
  <c r="R4035" i="2"/>
  <c r="P4035" i="2"/>
  <c r="J4035" i="2"/>
  <c r="BK4033" i="2"/>
  <c r="BI4033" i="2"/>
  <c r="BH4033" i="2"/>
  <c r="BG4033" i="2"/>
  <c r="BF4033" i="2"/>
  <c r="T4033" i="2"/>
  <c r="R4033" i="2"/>
  <c r="P4033" i="2"/>
  <c r="J4033" i="2"/>
  <c r="BE4033" i="2" s="1"/>
  <c r="BK4031" i="2"/>
  <c r="BI4031" i="2"/>
  <c r="BH4031" i="2"/>
  <c r="BG4031" i="2"/>
  <c r="BF4031" i="2"/>
  <c r="BE4031" i="2"/>
  <c r="T4031" i="2"/>
  <c r="R4031" i="2"/>
  <c r="P4031" i="2"/>
  <c r="J4031" i="2"/>
  <c r="BK4029" i="2"/>
  <c r="BI4029" i="2"/>
  <c r="BH4029" i="2"/>
  <c r="BG4029" i="2"/>
  <c r="BF4029" i="2"/>
  <c r="BE4029" i="2"/>
  <c r="T4029" i="2"/>
  <c r="R4029" i="2"/>
  <c r="P4029" i="2"/>
  <c r="J4029" i="2"/>
  <c r="BK4027" i="2"/>
  <c r="BI4027" i="2"/>
  <c r="BH4027" i="2"/>
  <c r="BG4027" i="2"/>
  <c r="BF4027" i="2"/>
  <c r="BE4027" i="2"/>
  <c r="T4027" i="2"/>
  <c r="R4027" i="2"/>
  <c r="P4027" i="2"/>
  <c r="J4027" i="2"/>
  <c r="BK4025" i="2"/>
  <c r="BI4025" i="2"/>
  <c r="BH4025" i="2"/>
  <c r="BG4025" i="2"/>
  <c r="BF4025" i="2"/>
  <c r="BE4025" i="2"/>
  <c r="T4025" i="2"/>
  <c r="R4025" i="2"/>
  <c r="P4025" i="2"/>
  <c r="J4025" i="2"/>
  <c r="BK4023" i="2"/>
  <c r="BI4023" i="2"/>
  <c r="BH4023" i="2"/>
  <c r="BG4023" i="2"/>
  <c r="BF4023" i="2"/>
  <c r="T4023" i="2"/>
  <c r="R4023" i="2"/>
  <c r="P4023" i="2"/>
  <c r="J4023" i="2"/>
  <c r="BE4023" i="2" s="1"/>
  <c r="BK4021" i="2"/>
  <c r="BI4021" i="2"/>
  <c r="BH4021" i="2"/>
  <c r="BG4021" i="2"/>
  <c r="BF4021" i="2"/>
  <c r="T4021" i="2"/>
  <c r="R4021" i="2"/>
  <c r="P4021" i="2"/>
  <c r="J4021" i="2"/>
  <c r="BE4021" i="2" s="1"/>
  <c r="BK4019" i="2"/>
  <c r="BI4019" i="2"/>
  <c r="BH4019" i="2"/>
  <c r="BG4019" i="2"/>
  <c r="BF4019" i="2"/>
  <c r="BE4019" i="2"/>
  <c r="T4019" i="2"/>
  <c r="R4019" i="2"/>
  <c r="P4019" i="2"/>
  <c r="J4019" i="2"/>
  <c r="BK4017" i="2"/>
  <c r="BI4017" i="2"/>
  <c r="BH4017" i="2"/>
  <c r="BG4017" i="2"/>
  <c r="BF4017" i="2"/>
  <c r="T4017" i="2"/>
  <c r="R4017" i="2"/>
  <c r="P4017" i="2"/>
  <c r="J4017" i="2"/>
  <c r="BE4017" i="2" s="1"/>
  <c r="BK4015" i="2"/>
  <c r="BI4015" i="2"/>
  <c r="BH4015" i="2"/>
  <c r="BG4015" i="2"/>
  <c r="BF4015" i="2"/>
  <c r="BE4015" i="2"/>
  <c r="T4015" i="2"/>
  <c r="R4015" i="2"/>
  <c r="P4015" i="2"/>
  <c r="J4015" i="2"/>
  <c r="BK4013" i="2"/>
  <c r="BI4013" i="2"/>
  <c r="BH4013" i="2"/>
  <c r="BG4013" i="2"/>
  <c r="BF4013" i="2"/>
  <c r="BE4013" i="2"/>
  <c r="T4013" i="2"/>
  <c r="R4013" i="2"/>
  <c r="P4013" i="2"/>
  <c r="J4013" i="2"/>
  <c r="BK4011" i="2"/>
  <c r="BI4011" i="2"/>
  <c r="BH4011" i="2"/>
  <c r="BG4011" i="2"/>
  <c r="BF4011" i="2"/>
  <c r="BE4011" i="2"/>
  <c r="T4011" i="2"/>
  <c r="R4011" i="2"/>
  <c r="P4011" i="2"/>
  <c r="J4011" i="2"/>
  <c r="BK4009" i="2"/>
  <c r="BI4009" i="2"/>
  <c r="BH4009" i="2"/>
  <c r="BG4009" i="2"/>
  <c r="BF4009" i="2"/>
  <c r="T4009" i="2"/>
  <c r="R4009" i="2"/>
  <c r="P4009" i="2"/>
  <c r="J4009" i="2"/>
  <c r="BE4009" i="2" s="1"/>
  <c r="BK4007" i="2"/>
  <c r="BI4007" i="2"/>
  <c r="BH4007" i="2"/>
  <c r="BG4007" i="2"/>
  <c r="BF4007" i="2"/>
  <c r="BE4007" i="2"/>
  <c r="T4007" i="2"/>
  <c r="R4007" i="2"/>
  <c r="P4007" i="2"/>
  <c r="J4007" i="2"/>
  <c r="BK4005" i="2"/>
  <c r="BI4005" i="2"/>
  <c r="BH4005" i="2"/>
  <c r="BG4005" i="2"/>
  <c r="BF4005" i="2"/>
  <c r="BE4005" i="2"/>
  <c r="T4005" i="2"/>
  <c r="R4005" i="2"/>
  <c r="P4005" i="2"/>
  <c r="J4005" i="2"/>
  <c r="BK4003" i="2"/>
  <c r="BI4003" i="2"/>
  <c r="BH4003" i="2"/>
  <c r="BG4003" i="2"/>
  <c r="BF4003" i="2"/>
  <c r="T4003" i="2"/>
  <c r="R4003" i="2"/>
  <c r="P4003" i="2"/>
  <c r="J4003" i="2"/>
  <c r="BE4003" i="2" s="1"/>
  <c r="BK4001" i="2"/>
  <c r="BI4001" i="2"/>
  <c r="BH4001" i="2"/>
  <c r="BG4001" i="2"/>
  <c r="BF4001" i="2"/>
  <c r="BE4001" i="2"/>
  <c r="T4001" i="2"/>
  <c r="R4001" i="2"/>
  <c r="P4001" i="2"/>
  <c r="J4001" i="2"/>
  <c r="BK3999" i="2"/>
  <c r="BI3999" i="2"/>
  <c r="BH3999" i="2"/>
  <c r="BG3999" i="2"/>
  <c r="BF3999" i="2"/>
  <c r="BE3999" i="2"/>
  <c r="T3999" i="2"/>
  <c r="R3999" i="2"/>
  <c r="P3999" i="2"/>
  <c r="J3999" i="2"/>
  <c r="BK3997" i="2"/>
  <c r="BI3997" i="2"/>
  <c r="BH3997" i="2"/>
  <c r="BG3997" i="2"/>
  <c r="BF3997" i="2"/>
  <c r="T3997" i="2"/>
  <c r="R3997" i="2"/>
  <c r="P3997" i="2"/>
  <c r="J3997" i="2"/>
  <c r="BE3997" i="2" s="1"/>
  <c r="BK3995" i="2"/>
  <c r="BI3995" i="2"/>
  <c r="BH3995" i="2"/>
  <c r="BG3995" i="2"/>
  <c r="BF3995" i="2"/>
  <c r="BE3995" i="2"/>
  <c r="T3995" i="2"/>
  <c r="R3995" i="2"/>
  <c r="P3995" i="2"/>
  <c r="J3995" i="2"/>
  <c r="BK3993" i="2"/>
  <c r="BI3993" i="2"/>
  <c r="BH3993" i="2"/>
  <c r="BG3993" i="2"/>
  <c r="BF3993" i="2"/>
  <c r="BE3993" i="2"/>
  <c r="T3993" i="2"/>
  <c r="R3993" i="2"/>
  <c r="P3993" i="2"/>
  <c r="J3993" i="2"/>
  <c r="BK3991" i="2"/>
  <c r="BI3991" i="2"/>
  <c r="BH3991" i="2"/>
  <c r="BG3991" i="2"/>
  <c r="BF3991" i="2"/>
  <c r="BE3991" i="2"/>
  <c r="T3991" i="2"/>
  <c r="R3991" i="2"/>
  <c r="P3991" i="2"/>
  <c r="J3991" i="2"/>
  <c r="BK3989" i="2"/>
  <c r="BI3989" i="2"/>
  <c r="BH3989" i="2"/>
  <c r="BG3989" i="2"/>
  <c r="BF3989" i="2"/>
  <c r="BE3989" i="2"/>
  <c r="T3989" i="2"/>
  <c r="R3989" i="2"/>
  <c r="P3989" i="2"/>
  <c r="J3989" i="2"/>
  <c r="BK3987" i="2"/>
  <c r="BI3987" i="2"/>
  <c r="BH3987" i="2"/>
  <c r="BG3987" i="2"/>
  <c r="BF3987" i="2"/>
  <c r="T3987" i="2"/>
  <c r="R3987" i="2"/>
  <c r="P3987" i="2"/>
  <c r="J3987" i="2"/>
  <c r="BE3987" i="2" s="1"/>
  <c r="BK3985" i="2"/>
  <c r="BI3985" i="2"/>
  <c r="BH3985" i="2"/>
  <c r="BG3985" i="2"/>
  <c r="BF3985" i="2"/>
  <c r="T3985" i="2"/>
  <c r="R3985" i="2"/>
  <c r="P3985" i="2"/>
  <c r="J3985" i="2"/>
  <c r="BE3985" i="2" s="1"/>
  <c r="BK3983" i="2"/>
  <c r="BI3983" i="2"/>
  <c r="BH3983" i="2"/>
  <c r="BG3983" i="2"/>
  <c r="BF3983" i="2"/>
  <c r="BE3983" i="2"/>
  <c r="T3983" i="2"/>
  <c r="R3983" i="2"/>
  <c r="P3983" i="2"/>
  <c r="J3983" i="2"/>
  <c r="BK3981" i="2"/>
  <c r="BI3981" i="2"/>
  <c r="BH3981" i="2"/>
  <c r="BG3981" i="2"/>
  <c r="BF3981" i="2"/>
  <c r="T3981" i="2"/>
  <c r="R3981" i="2"/>
  <c r="P3981" i="2"/>
  <c r="J3981" i="2"/>
  <c r="BE3981" i="2" s="1"/>
  <c r="BK3979" i="2"/>
  <c r="BI3979" i="2"/>
  <c r="BH3979" i="2"/>
  <c r="BG3979" i="2"/>
  <c r="BF3979" i="2"/>
  <c r="T3979" i="2"/>
  <c r="R3979" i="2"/>
  <c r="P3979" i="2"/>
  <c r="J3979" i="2"/>
  <c r="BE3979" i="2" s="1"/>
  <c r="BK3977" i="2"/>
  <c r="BI3977" i="2"/>
  <c r="BH3977" i="2"/>
  <c r="BG3977" i="2"/>
  <c r="BF3977" i="2"/>
  <c r="BE3977" i="2"/>
  <c r="T3977" i="2"/>
  <c r="R3977" i="2"/>
  <c r="P3977" i="2"/>
  <c r="J3977" i="2"/>
  <c r="BK3975" i="2"/>
  <c r="BI3975" i="2"/>
  <c r="BH3975" i="2"/>
  <c r="BG3975" i="2"/>
  <c r="BF3975" i="2"/>
  <c r="BE3975" i="2"/>
  <c r="T3975" i="2"/>
  <c r="R3975" i="2"/>
  <c r="P3975" i="2"/>
  <c r="J3975" i="2"/>
  <c r="BK3973" i="2"/>
  <c r="BI3973" i="2"/>
  <c r="BH3973" i="2"/>
  <c r="BG3973" i="2"/>
  <c r="BF3973" i="2"/>
  <c r="T3973" i="2"/>
  <c r="R3973" i="2"/>
  <c r="P3973" i="2"/>
  <c r="J3973" i="2"/>
  <c r="BE3973" i="2" s="1"/>
  <c r="BK3971" i="2"/>
  <c r="BI3971" i="2"/>
  <c r="BH3971" i="2"/>
  <c r="BG3971" i="2"/>
  <c r="BF3971" i="2"/>
  <c r="BE3971" i="2"/>
  <c r="T3971" i="2"/>
  <c r="R3971" i="2"/>
  <c r="P3971" i="2"/>
  <c r="J3971" i="2"/>
  <c r="BK3969" i="2"/>
  <c r="BI3969" i="2"/>
  <c r="BH3969" i="2"/>
  <c r="BG3969" i="2"/>
  <c r="BF3969" i="2"/>
  <c r="BE3969" i="2"/>
  <c r="T3969" i="2"/>
  <c r="R3969" i="2"/>
  <c r="P3969" i="2"/>
  <c r="J3969" i="2"/>
  <c r="BK3967" i="2"/>
  <c r="BI3967" i="2"/>
  <c r="BH3967" i="2"/>
  <c r="BG3967" i="2"/>
  <c r="BF3967" i="2"/>
  <c r="T3967" i="2"/>
  <c r="R3967" i="2"/>
  <c r="P3967" i="2"/>
  <c r="J3967" i="2"/>
  <c r="BE3967" i="2" s="1"/>
  <c r="BK3965" i="2"/>
  <c r="BI3965" i="2"/>
  <c r="BH3965" i="2"/>
  <c r="BG3965" i="2"/>
  <c r="BF3965" i="2"/>
  <c r="BE3965" i="2"/>
  <c r="T3965" i="2"/>
  <c r="R3965" i="2"/>
  <c r="P3965" i="2"/>
  <c r="J3965" i="2"/>
  <c r="BK3963" i="2"/>
  <c r="BI3963" i="2"/>
  <c r="BH3963" i="2"/>
  <c r="BG3963" i="2"/>
  <c r="BF3963" i="2"/>
  <c r="BE3963" i="2"/>
  <c r="T3963" i="2"/>
  <c r="R3963" i="2"/>
  <c r="P3963" i="2"/>
  <c r="J3963" i="2"/>
  <c r="BK3961" i="2"/>
  <c r="BI3961" i="2"/>
  <c r="BH3961" i="2"/>
  <c r="BG3961" i="2"/>
  <c r="BF3961" i="2"/>
  <c r="T3961" i="2"/>
  <c r="R3961" i="2"/>
  <c r="P3961" i="2"/>
  <c r="J3961" i="2"/>
  <c r="BE3961" i="2" s="1"/>
  <c r="BK3959" i="2"/>
  <c r="BI3959" i="2"/>
  <c r="BH3959" i="2"/>
  <c r="BG3959" i="2"/>
  <c r="BF3959" i="2"/>
  <c r="BE3959" i="2"/>
  <c r="T3959" i="2"/>
  <c r="R3959" i="2"/>
  <c r="P3959" i="2"/>
  <c r="J3959" i="2"/>
  <c r="BK3957" i="2"/>
  <c r="BI3957" i="2"/>
  <c r="BH3957" i="2"/>
  <c r="BG3957" i="2"/>
  <c r="BF3957" i="2"/>
  <c r="T3957" i="2"/>
  <c r="R3957" i="2"/>
  <c r="P3957" i="2"/>
  <c r="J3957" i="2"/>
  <c r="BE3957" i="2" s="1"/>
  <c r="BK3955" i="2"/>
  <c r="BI3955" i="2"/>
  <c r="BH3955" i="2"/>
  <c r="BG3955" i="2"/>
  <c r="BF3955" i="2"/>
  <c r="T3955" i="2"/>
  <c r="R3955" i="2"/>
  <c r="P3955" i="2"/>
  <c r="J3955" i="2"/>
  <c r="BE3955" i="2" s="1"/>
  <c r="BK3953" i="2"/>
  <c r="BI3953" i="2"/>
  <c r="BH3953" i="2"/>
  <c r="BG3953" i="2"/>
  <c r="BF3953" i="2"/>
  <c r="BE3953" i="2"/>
  <c r="T3953" i="2"/>
  <c r="R3953" i="2"/>
  <c r="P3953" i="2"/>
  <c r="J3953" i="2"/>
  <c r="BK3951" i="2"/>
  <c r="BI3951" i="2"/>
  <c r="BH3951" i="2"/>
  <c r="BG3951" i="2"/>
  <c r="BF3951" i="2"/>
  <c r="BE3951" i="2"/>
  <c r="T3951" i="2"/>
  <c r="R3951" i="2"/>
  <c r="P3951" i="2"/>
  <c r="J3951" i="2"/>
  <c r="BK3949" i="2"/>
  <c r="BI3949" i="2"/>
  <c r="BH3949" i="2"/>
  <c r="BG3949" i="2"/>
  <c r="BF3949" i="2"/>
  <c r="T3949" i="2"/>
  <c r="R3949" i="2"/>
  <c r="P3949" i="2"/>
  <c r="J3949" i="2"/>
  <c r="BE3949" i="2" s="1"/>
  <c r="BK3947" i="2"/>
  <c r="BI3947" i="2"/>
  <c r="BH3947" i="2"/>
  <c r="BG3947" i="2"/>
  <c r="BF3947" i="2"/>
  <c r="BE3947" i="2"/>
  <c r="T3947" i="2"/>
  <c r="R3947" i="2"/>
  <c r="P3947" i="2"/>
  <c r="J3947" i="2"/>
  <c r="BK3945" i="2"/>
  <c r="BI3945" i="2"/>
  <c r="BH3945" i="2"/>
  <c r="BG3945" i="2"/>
  <c r="BF3945" i="2"/>
  <c r="BE3945" i="2"/>
  <c r="T3945" i="2"/>
  <c r="R3945" i="2"/>
  <c r="P3945" i="2"/>
  <c r="J3945" i="2"/>
  <c r="BK3943" i="2"/>
  <c r="BI3943" i="2"/>
  <c r="BH3943" i="2"/>
  <c r="BG3943" i="2"/>
  <c r="BF3943" i="2"/>
  <c r="T3943" i="2"/>
  <c r="R3943" i="2"/>
  <c r="P3943" i="2"/>
  <c r="J3943" i="2"/>
  <c r="BE3943" i="2" s="1"/>
  <c r="BK3941" i="2"/>
  <c r="BI3941" i="2"/>
  <c r="BH3941" i="2"/>
  <c r="BG3941" i="2"/>
  <c r="BF3941" i="2"/>
  <c r="BE3941" i="2"/>
  <c r="T3941" i="2"/>
  <c r="R3941" i="2"/>
  <c r="P3941" i="2"/>
  <c r="J3941" i="2"/>
  <c r="BK3939" i="2"/>
  <c r="BI3939" i="2"/>
  <c r="BH3939" i="2"/>
  <c r="BG3939" i="2"/>
  <c r="BF3939" i="2"/>
  <c r="BE3939" i="2"/>
  <c r="T3939" i="2"/>
  <c r="R3939" i="2"/>
  <c r="P3939" i="2"/>
  <c r="J3939" i="2"/>
  <c r="BK3937" i="2"/>
  <c r="BI3937" i="2"/>
  <c r="BH3937" i="2"/>
  <c r="BG3937" i="2"/>
  <c r="BF3937" i="2"/>
  <c r="T3937" i="2"/>
  <c r="R3937" i="2"/>
  <c r="P3937" i="2"/>
  <c r="J3937" i="2"/>
  <c r="BE3937" i="2" s="1"/>
  <c r="BK3935" i="2"/>
  <c r="BI3935" i="2"/>
  <c r="BH3935" i="2"/>
  <c r="BG3935" i="2"/>
  <c r="BF3935" i="2"/>
  <c r="T3935" i="2"/>
  <c r="R3935" i="2"/>
  <c r="P3935" i="2"/>
  <c r="J3935" i="2"/>
  <c r="BE3935" i="2" s="1"/>
  <c r="BK3933" i="2"/>
  <c r="BI3933" i="2"/>
  <c r="BH3933" i="2"/>
  <c r="BG3933" i="2"/>
  <c r="BF3933" i="2"/>
  <c r="T3933" i="2"/>
  <c r="R3933" i="2"/>
  <c r="P3933" i="2"/>
  <c r="J3933" i="2"/>
  <c r="BE3933" i="2" s="1"/>
  <c r="BK3931" i="2"/>
  <c r="BI3931" i="2"/>
  <c r="BH3931" i="2"/>
  <c r="BG3931" i="2"/>
  <c r="BF3931" i="2"/>
  <c r="T3931" i="2"/>
  <c r="R3931" i="2"/>
  <c r="P3931" i="2"/>
  <c r="J3931" i="2"/>
  <c r="BE3931" i="2" s="1"/>
  <c r="BK3929" i="2"/>
  <c r="BI3929" i="2"/>
  <c r="BH3929" i="2"/>
  <c r="BG3929" i="2"/>
  <c r="BF3929" i="2"/>
  <c r="BE3929" i="2"/>
  <c r="T3929" i="2"/>
  <c r="R3929" i="2"/>
  <c r="P3929" i="2"/>
  <c r="J3929" i="2"/>
  <c r="BK3927" i="2"/>
  <c r="BI3927" i="2"/>
  <c r="BH3927" i="2"/>
  <c r="BG3927" i="2"/>
  <c r="BF3927" i="2"/>
  <c r="BE3927" i="2"/>
  <c r="T3927" i="2"/>
  <c r="R3927" i="2"/>
  <c r="P3927" i="2"/>
  <c r="J3927" i="2"/>
  <c r="BK3925" i="2"/>
  <c r="BI3925" i="2"/>
  <c r="BH3925" i="2"/>
  <c r="BG3925" i="2"/>
  <c r="BF3925" i="2"/>
  <c r="T3925" i="2"/>
  <c r="R3925" i="2"/>
  <c r="P3925" i="2"/>
  <c r="J3925" i="2"/>
  <c r="BE3925" i="2" s="1"/>
  <c r="BK3923" i="2"/>
  <c r="BI3923" i="2"/>
  <c r="BH3923" i="2"/>
  <c r="BG3923" i="2"/>
  <c r="BF3923" i="2"/>
  <c r="BE3923" i="2"/>
  <c r="T3923" i="2"/>
  <c r="R3923" i="2"/>
  <c r="P3923" i="2"/>
  <c r="J3923" i="2"/>
  <c r="BK3921" i="2"/>
  <c r="BI3921" i="2"/>
  <c r="BH3921" i="2"/>
  <c r="BG3921" i="2"/>
  <c r="BF3921" i="2"/>
  <c r="T3921" i="2"/>
  <c r="R3921" i="2"/>
  <c r="P3921" i="2"/>
  <c r="J3921" i="2"/>
  <c r="BE3921" i="2" s="1"/>
  <c r="BK3919" i="2"/>
  <c r="BI3919" i="2"/>
  <c r="BH3919" i="2"/>
  <c r="BG3919" i="2"/>
  <c r="BF3919" i="2"/>
  <c r="T3919" i="2"/>
  <c r="R3919" i="2"/>
  <c r="P3919" i="2"/>
  <c r="J3919" i="2"/>
  <c r="BE3919" i="2" s="1"/>
  <c r="BK3917" i="2"/>
  <c r="BI3917" i="2"/>
  <c r="BH3917" i="2"/>
  <c r="BG3917" i="2"/>
  <c r="BF3917" i="2"/>
  <c r="BE3917" i="2"/>
  <c r="T3917" i="2"/>
  <c r="R3917" i="2"/>
  <c r="P3917" i="2"/>
  <c r="J3917" i="2"/>
  <c r="BK3915" i="2"/>
  <c r="BI3915" i="2"/>
  <c r="BH3915" i="2"/>
  <c r="BG3915" i="2"/>
  <c r="BF3915" i="2"/>
  <c r="T3915" i="2"/>
  <c r="R3915" i="2"/>
  <c r="P3915" i="2"/>
  <c r="J3915" i="2"/>
  <c r="BE3915" i="2" s="1"/>
  <c r="BK3913" i="2"/>
  <c r="BI3913" i="2"/>
  <c r="BH3913" i="2"/>
  <c r="BG3913" i="2"/>
  <c r="BF3913" i="2"/>
  <c r="T3913" i="2"/>
  <c r="R3913" i="2"/>
  <c r="P3913" i="2"/>
  <c r="J3913" i="2"/>
  <c r="BE3913" i="2" s="1"/>
  <c r="BK3911" i="2"/>
  <c r="BI3911" i="2"/>
  <c r="BH3911" i="2"/>
  <c r="BG3911" i="2"/>
  <c r="BF3911" i="2"/>
  <c r="BE3911" i="2"/>
  <c r="T3911" i="2"/>
  <c r="R3911" i="2"/>
  <c r="P3911" i="2"/>
  <c r="J3911" i="2"/>
  <c r="BK3909" i="2"/>
  <c r="BI3909" i="2"/>
  <c r="BH3909" i="2"/>
  <c r="BG3909" i="2"/>
  <c r="BF3909" i="2"/>
  <c r="BE3909" i="2"/>
  <c r="T3909" i="2"/>
  <c r="R3909" i="2"/>
  <c r="P3909" i="2"/>
  <c r="J3909" i="2"/>
  <c r="BK3907" i="2"/>
  <c r="BI3907" i="2"/>
  <c r="BH3907" i="2"/>
  <c r="BG3907" i="2"/>
  <c r="BF3907" i="2"/>
  <c r="T3907" i="2"/>
  <c r="R3907" i="2"/>
  <c r="P3907" i="2"/>
  <c r="J3907" i="2"/>
  <c r="BE3907" i="2" s="1"/>
  <c r="BK3905" i="2"/>
  <c r="BI3905" i="2"/>
  <c r="BH3905" i="2"/>
  <c r="BG3905" i="2"/>
  <c r="BF3905" i="2"/>
  <c r="BE3905" i="2"/>
  <c r="T3905" i="2"/>
  <c r="R3905" i="2"/>
  <c r="P3905" i="2"/>
  <c r="J3905" i="2"/>
  <c r="BK3903" i="2"/>
  <c r="BI3903" i="2"/>
  <c r="BH3903" i="2"/>
  <c r="BG3903" i="2"/>
  <c r="BF3903" i="2"/>
  <c r="T3903" i="2"/>
  <c r="R3903" i="2"/>
  <c r="P3903" i="2"/>
  <c r="J3903" i="2"/>
  <c r="BE3903" i="2" s="1"/>
  <c r="BK3901" i="2"/>
  <c r="BI3901" i="2"/>
  <c r="BH3901" i="2"/>
  <c r="BG3901" i="2"/>
  <c r="BF3901" i="2"/>
  <c r="T3901" i="2"/>
  <c r="R3901" i="2"/>
  <c r="P3901" i="2"/>
  <c r="J3901" i="2"/>
  <c r="BE3901" i="2" s="1"/>
  <c r="BK3899" i="2"/>
  <c r="BI3899" i="2"/>
  <c r="BH3899" i="2"/>
  <c r="BG3899" i="2"/>
  <c r="BF3899" i="2"/>
  <c r="BE3899" i="2"/>
  <c r="T3899" i="2"/>
  <c r="R3899" i="2"/>
  <c r="P3899" i="2"/>
  <c r="J3899" i="2"/>
  <c r="BK3897" i="2"/>
  <c r="BI3897" i="2"/>
  <c r="BH3897" i="2"/>
  <c r="BG3897" i="2"/>
  <c r="BF3897" i="2"/>
  <c r="T3897" i="2"/>
  <c r="R3897" i="2"/>
  <c r="P3897" i="2"/>
  <c r="J3897" i="2"/>
  <c r="BE3897" i="2" s="1"/>
  <c r="BK3895" i="2"/>
  <c r="BI3895" i="2"/>
  <c r="BH3895" i="2"/>
  <c r="BG3895" i="2"/>
  <c r="BF3895" i="2"/>
  <c r="T3895" i="2"/>
  <c r="R3895" i="2"/>
  <c r="P3895" i="2"/>
  <c r="J3895" i="2"/>
  <c r="BE3895" i="2" s="1"/>
  <c r="BK3893" i="2"/>
  <c r="BI3893" i="2"/>
  <c r="BH3893" i="2"/>
  <c r="BG3893" i="2"/>
  <c r="BF3893" i="2"/>
  <c r="BE3893" i="2"/>
  <c r="T3893" i="2"/>
  <c r="R3893" i="2"/>
  <c r="P3893" i="2"/>
  <c r="J3893" i="2"/>
  <c r="BK3891" i="2"/>
  <c r="BI3891" i="2"/>
  <c r="BH3891" i="2"/>
  <c r="BG3891" i="2"/>
  <c r="BF3891" i="2"/>
  <c r="BE3891" i="2"/>
  <c r="T3891" i="2"/>
  <c r="R3891" i="2"/>
  <c r="P3891" i="2"/>
  <c r="J3891" i="2"/>
  <c r="BK3889" i="2"/>
  <c r="BI3889" i="2"/>
  <c r="BH3889" i="2"/>
  <c r="BG3889" i="2"/>
  <c r="BF3889" i="2"/>
  <c r="T3889" i="2"/>
  <c r="R3889" i="2"/>
  <c r="P3889" i="2"/>
  <c r="J3889" i="2"/>
  <c r="BE3889" i="2" s="1"/>
  <c r="BK3887" i="2"/>
  <c r="BI3887" i="2"/>
  <c r="BH3887" i="2"/>
  <c r="BG3887" i="2"/>
  <c r="BF3887" i="2"/>
  <c r="BE3887" i="2"/>
  <c r="T3887" i="2"/>
  <c r="R3887" i="2"/>
  <c r="P3887" i="2"/>
  <c r="J3887" i="2"/>
  <c r="BK3885" i="2"/>
  <c r="BI3885" i="2"/>
  <c r="BH3885" i="2"/>
  <c r="BG3885" i="2"/>
  <c r="BF3885" i="2"/>
  <c r="BE3885" i="2"/>
  <c r="T3885" i="2"/>
  <c r="R3885" i="2"/>
  <c r="P3885" i="2"/>
  <c r="J3885" i="2"/>
  <c r="BK3883" i="2"/>
  <c r="BI3883" i="2"/>
  <c r="BH3883" i="2"/>
  <c r="BG3883" i="2"/>
  <c r="BF3883" i="2"/>
  <c r="BE3883" i="2"/>
  <c r="T3883" i="2"/>
  <c r="R3883" i="2"/>
  <c r="P3883" i="2"/>
  <c r="J3883" i="2"/>
  <c r="BK3881" i="2"/>
  <c r="BI3881" i="2"/>
  <c r="BH3881" i="2"/>
  <c r="BG3881" i="2"/>
  <c r="BF3881" i="2"/>
  <c r="BE3881" i="2"/>
  <c r="T3881" i="2"/>
  <c r="R3881" i="2"/>
  <c r="P3881" i="2"/>
  <c r="J3881" i="2"/>
  <c r="BK3879" i="2"/>
  <c r="BI3879" i="2"/>
  <c r="BH3879" i="2"/>
  <c r="BG3879" i="2"/>
  <c r="BF3879" i="2"/>
  <c r="T3879" i="2"/>
  <c r="R3879" i="2"/>
  <c r="P3879" i="2"/>
  <c r="J3879" i="2"/>
  <c r="BE3879" i="2" s="1"/>
  <c r="BK3877" i="2"/>
  <c r="BI3877" i="2"/>
  <c r="BH3877" i="2"/>
  <c r="BG3877" i="2"/>
  <c r="BF3877" i="2"/>
  <c r="T3877" i="2"/>
  <c r="R3877" i="2"/>
  <c r="P3877" i="2"/>
  <c r="J3877" i="2"/>
  <c r="BE3877" i="2" s="1"/>
  <c r="BK3875" i="2"/>
  <c r="BI3875" i="2"/>
  <c r="BH3875" i="2"/>
  <c r="BG3875" i="2"/>
  <c r="BF3875" i="2"/>
  <c r="BE3875" i="2"/>
  <c r="T3875" i="2"/>
  <c r="R3875" i="2"/>
  <c r="P3875" i="2"/>
  <c r="J3875" i="2"/>
  <c r="BK3873" i="2"/>
  <c r="BI3873" i="2"/>
  <c r="BH3873" i="2"/>
  <c r="BG3873" i="2"/>
  <c r="BF3873" i="2"/>
  <c r="BE3873" i="2"/>
  <c r="T3873" i="2"/>
  <c r="R3873" i="2"/>
  <c r="P3873" i="2"/>
  <c r="J3873" i="2"/>
  <c r="BK3871" i="2"/>
  <c r="BI3871" i="2"/>
  <c r="BH3871" i="2"/>
  <c r="BG3871" i="2"/>
  <c r="BF3871" i="2"/>
  <c r="T3871" i="2"/>
  <c r="R3871" i="2"/>
  <c r="P3871" i="2"/>
  <c r="J3871" i="2"/>
  <c r="BE3871" i="2" s="1"/>
  <c r="BK3869" i="2"/>
  <c r="BI3869" i="2"/>
  <c r="BH3869" i="2"/>
  <c r="BG3869" i="2"/>
  <c r="BF3869" i="2"/>
  <c r="BE3869" i="2"/>
  <c r="T3869" i="2"/>
  <c r="R3869" i="2"/>
  <c r="P3869" i="2"/>
  <c r="J3869" i="2"/>
  <c r="BK3867" i="2"/>
  <c r="BI3867" i="2"/>
  <c r="BH3867" i="2"/>
  <c r="BG3867" i="2"/>
  <c r="BF3867" i="2"/>
  <c r="T3867" i="2"/>
  <c r="R3867" i="2"/>
  <c r="P3867" i="2"/>
  <c r="J3867" i="2"/>
  <c r="BE3867" i="2" s="1"/>
  <c r="BK3865" i="2"/>
  <c r="BI3865" i="2"/>
  <c r="BH3865" i="2"/>
  <c r="BG3865" i="2"/>
  <c r="BF3865" i="2"/>
  <c r="T3865" i="2"/>
  <c r="R3865" i="2"/>
  <c r="P3865" i="2"/>
  <c r="J3865" i="2"/>
  <c r="BE3865" i="2" s="1"/>
  <c r="BK3863" i="2"/>
  <c r="BI3863" i="2"/>
  <c r="BH3863" i="2"/>
  <c r="BG3863" i="2"/>
  <c r="BF3863" i="2"/>
  <c r="BE3863" i="2"/>
  <c r="T3863" i="2"/>
  <c r="R3863" i="2"/>
  <c r="P3863" i="2"/>
  <c r="J3863" i="2"/>
  <c r="BK3861" i="2"/>
  <c r="BI3861" i="2"/>
  <c r="BH3861" i="2"/>
  <c r="BG3861" i="2"/>
  <c r="BF3861" i="2"/>
  <c r="BE3861" i="2"/>
  <c r="T3861" i="2"/>
  <c r="R3861" i="2"/>
  <c r="P3861" i="2"/>
  <c r="J3861" i="2"/>
  <c r="BK3859" i="2"/>
  <c r="BI3859" i="2"/>
  <c r="BH3859" i="2"/>
  <c r="BG3859" i="2"/>
  <c r="BF3859" i="2"/>
  <c r="BE3859" i="2"/>
  <c r="T3859" i="2"/>
  <c r="R3859" i="2"/>
  <c r="P3859" i="2"/>
  <c r="J3859" i="2"/>
  <c r="BK3857" i="2"/>
  <c r="BI3857" i="2"/>
  <c r="BH3857" i="2"/>
  <c r="BG3857" i="2"/>
  <c r="BF3857" i="2"/>
  <c r="BE3857" i="2"/>
  <c r="T3857" i="2"/>
  <c r="R3857" i="2"/>
  <c r="P3857" i="2"/>
  <c r="J3857" i="2"/>
  <c r="BK3855" i="2"/>
  <c r="BI3855" i="2"/>
  <c r="BH3855" i="2"/>
  <c r="BG3855" i="2"/>
  <c r="BF3855" i="2"/>
  <c r="T3855" i="2"/>
  <c r="R3855" i="2"/>
  <c r="P3855" i="2"/>
  <c r="J3855" i="2"/>
  <c r="BE3855" i="2" s="1"/>
  <c r="BK3853" i="2"/>
  <c r="BI3853" i="2"/>
  <c r="BH3853" i="2"/>
  <c r="BG3853" i="2"/>
  <c r="BF3853" i="2"/>
  <c r="T3853" i="2"/>
  <c r="R3853" i="2"/>
  <c r="P3853" i="2"/>
  <c r="J3853" i="2"/>
  <c r="BE3853" i="2" s="1"/>
  <c r="BK3851" i="2"/>
  <c r="BI3851" i="2"/>
  <c r="BH3851" i="2"/>
  <c r="BG3851" i="2"/>
  <c r="BF3851" i="2"/>
  <c r="BE3851" i="2"/>
  <c r="T3851" i="2"/>
  <c r="R3851" i="2"/>
  <c r="P3851" i="2"/>
  <c r="J3851" i="2"/>
  <c r="BK3849" i="2"/>
  <c r="BI3849" i="2"/>
  <c r="BH3849" i="2"/>
  <c r="BG3849" i="2"/>
  <c r="BF3849" i="2"/>
  <c r="BE3849" i="2"/>
  <c r="T3849" i="2"/>
  <c r="R3849" i="2"/>
  <c r="P3849" i="2"/>
  <c r="J3849" i="2"/>
  <c r="BK3847" i="2"/>
  <c r="BI3847" i="2"/>
  <c r="BH3847" i="2"/>
  <c r="BG3847" i="2"/>
  <c r="BF3847" i="2"/>
  <c r="BE3847" i="2"/>
  <c r="T3847" i="2"/>
  <c r="R3847" i="2"/>
  <c r="P3847" i="2"/>
  <c r="J3847" i="2"/>
  <c r="BK3845" i="2"/>
  <c r="BI3845" i="2"/>
  <c r="BH3845" i="2"/>
  <c r="BG3845" i="2"/>
  <c r="BF3845" i="2"/>
  <c r="BE3845" i="2"/>
  <c r="T3845" i="2"/>
  <c r="R3845" i="2"/>
  <c r="P3845" i="2"/>
  <c r="J3845" i="2"/>
  <c r="BK3843" i="2"/>
  <c r="BI3843" i="2"/>
  <c r="BH3843" i="2"/>
  <c r="BG3843" i="2"/>
  <c r="BF3843" i="2"/>
  <c r="BE3843" i="2"/>
  <c r="T3843" i="2"/>
  <c r="R3843" i="2"/>
  <c r="P3843" i="2"/>
  <c r="J3843" i="2"/>
  <c r="BK3841" i="2"/>
  <c r="BI3841" i="2"/>
  <c r="BH3841" i="2"/>
  <c r="BG3841" i="2"/>
  <c r="BF3841" i="2"/>
  <c r="T3841" i="2"/>
  <c r="R3841" i="2"/>
  <c r="P3841" i="2"/>
  <c r="J3841" i="2"/>
  <c r="BE3841" i="2" s="1"/>
  <c r="BK3839" i="2"/>
  <c r="BI3839" i="2"/>
  <c r="BH3839" i="2"/>
  <c r="BG3839" i="2"/>
  <c r="BF3839" i="2"/>
  <c r="T3839" i="2"/>
  <c r="R3839" i="2"/>
  <c r="P3839" i="2"/>
  <c r="J3839" i="2"/>
  <c r="BE3839" i="2" s="1"/>
  <c r="BK3837" i="2"/>
  <c r="BI3837" i="2"/>
  <c r="BH3837" i="2"/>
  <c r="BG3837" i="2"/>
  <c r="BF3837" i="2"/>
  <c r="T3837" i="2"/>
  <c r="R3837" i="2"/>
  <c r="P3837" i="2"/>
  <c r="J3837" i="2"/>
  <c r="BE3837" i="2" s="1"/>
  <c r="BK3835" i="2"/>
  <c r="BI3835" i="2"/>
  <c r="BH3835" i="2"/>
  <c r="BG3835" i="2"/>
  <c r="BF3835" i="2"/>
  <c r="T3835" i="2"/>
  <c r="R3835" i="2"/>
  <c r="P3835" i="2"/>
  <c r="J3835" i="2"/>
  <c r="BE3835" i="2" s="1"/>
  <c r="BK3833" i="2"/>
  <c r="BI3833" i="2"/>
  <c r="BH3833" i="2"/>
  <c r="BG3833" i="2"/>
  <c r="BF3833" i="2"/>
  <c r="BE3833" i="2"/>
  <c r="T3833" i="2"/>
  <c r="R3833" i="2"/>
  <c r="P3833" i="2"/>
  <c r="J3833" i="2"/>
  <c r="BK3831" i="2"/>
  <c r="BI3831" i="2"/>
  <c r="BH3831" i="2"/>
  <c r="BG3831" i="2"/>
  <c r="BF3831" i="2"/>
  <c r="BE3831" i="2"/>
  <c r="T3831" i="2"/>
  <c r="R3831" i="2"/>
  <c r="P3831" i="2"/>
  <c r="J3831" i="2"/>
  <c r="BK3829" i="2"/>
  <c r="BI3829" i="2"/>
  <c r="BH3829" i="2"/>
  <c r="BG3829" i="2"/>
  <c r="BF3829" i="2"/>
  <c r="T3829" i="2"/>
  <c r="R3829" i="2"/>
  <c r="P3829" i="2"/>
  <c r="J3829" i="2"/>
  <c r="BE3829" i="2" s="1"/>
  <c r="BK3827" i="2"/>
  <c r="BI3827" i="2"/>
  <c r="BH3827" i="2"/>
  <c r="BG3827" i="2"/>
  <c r="BF3827" i="2"/>
  <c r="BE3827" i="2"/>
  <c r="T3827" i="2"/>
  <c r="R3827" i="2"/>
  <c r="P3827" i="2"/>
  <c r="J3827" i="2"/>
  <c r="BK3825" i="2"/>
  <c r="BI3825" i="2"/>
  <c r="BH3825" i="2"/>
  <c r="BG3825" i="2"/>
  <c r="BF3825" i="2"/>
  <c r="T3825" i="2"/>
  <c r="R3825" i="2"/>
  <c r="P3825" i="2"/>
  <c r="J3825" i="2"/>
  <c r="BE3825" i="2" s="1"/>
  <c r="BK3823" i="2"/>
  <c r="BI3823" i="2"/>
  <c r="BH3823" i="2"/>
  <c r="BG3823" i="2"/>
  <c r="BF3823" i="2"/>
  <c r="T3823" i="2"/>
  <c r="R3823" i="2"/>
  <c r="P3823" i="2"/>
  <c r="J3823" i="2"/>
  <c r="BE3823" i="2" s="1"/>
  <c r="BK3821" i="2"/>
  <c r="BI3821" i="2"/>
  <c r="BH3821" i="2"/>
  <c r="BG3821" i="2"/>
  <c r="BF3821" i="2"/>
  <c r="BE3821" i="2"/>
  <c r="T3821" i="2"/>
  <c r="R3821" i="2"/>
  <c r="P3821" i="2"/>
  <c r="J3821" i="2"/>
  <c r="BK3819" i="2"/>
  <c r="BI3819" i="2"/>
  <c r="BH3819" i="2"/>
  <c r="BG3819" i="2"/>
  <c r="BF3819" i="2"/>
  <c r="BE3819" i="2"/>
  <c r="T3819" i="2"/>
  <c r="R3819" i="2"/>
  <c r="P3819" i="2"/>
  <c r="J3819" i="2"/>
  <c r="BK3817" i="2"/>
  <c r="BI3817" i="2"/>
  <c r="BH3817" i="2"/>
  <c r="BG3817" i="2"/>
  <c r="BF3817" i="2"/>
  <c r="T3817" i="2"/>
  <c r="R3817" i="2"/>
  <c r="P3817" i="2"/>
  <c r="J3817" i="2"/>
  <c r="BE3817" i="2" s="1"/>
  <c r="BK3815" i="2"/>
  <c r="BI3815" i="2"/>
  <c r="BH3815" i="2"/>
  <c r="BG3815" i="2"/>
  <c r="BF3815" i="2"/>
  <c r="T3815" i="2"/>
  <c r="R3815" i="2"/>
  <c r="P3815" i="2"/>
  <c r="J3815" i="2"/>
  <c r="BE3815" i="2" s="1"/>
  <c r="BK3813" i="2"/>
  <c r="BI3813" i="2"/>
  <c r="BH3813" i="2"/>
  <c r="BG3813" i="2"/>
  <c r="BF3813" i="2"/>
  <c r="T3813" i="2"/>
  <c r="R3813" i="2"/>
  <c r="P3813" i="2"/>
  <c r="J3813" i="2"/>
  <c r="BE3813" i="2" s="1"/>
  <c r="BK3811" i="2"/>
  <c r="BI3811" i="2"/>
  <c r="BH3811" i="2"/>
  <c r="BG3811" i="2"/>
  <c r="BF3811" i="2"/>
  <c r="BE3811" i="2"/>
  <c r="T3811" i="2"/>
  <c r="R3811" i="2"/>
  <c r="P3811" i="2"/>
  <c r="J3811" i="2"/>
  <c r="BK3809" i="2"/>
  <c r="BI3809" i="2"/>
  <c r="BH3809" i="2"/>
  <c r="BG3809" i="2"/>
  <c r="BF3809" i="2"/>
  <c r="BE3809" i="2"/>
  <c r="T3809" i="2"/>
  <c r="R3809" i="2"/>
  <c r="P3809" i="2"/>
  <c r="J3809" i="2"/>
  <c r="BK3807" i="2"/>
  <c r="BI3807" i="2"/>
  <c r="BH3807" i="2"/>
  <c r="BG3807" i="2"/>
  <c r="BF3807" i="2"/>
  <c r="T3807" i="2"/>
  <c r="R3807" i="2"/>
  <c r="P3807" i="2"/>
  <c r="J3807" i="2"/>
  <c r="BE3807" i="2" s="1"/>
  <c r="BK3805" i="2"/>
  <c r="BI3805" i="2"/>
  <c r="BH3805" i="2"/>
  <c r="BG3805" i="2"/>
  <c r="BF3805" i="2"/>
  <c r="T3805" i="2"/>
  <c r="R3805" i="2"/>
  <c r="P3805" i="2"/>
  <c r="J3805" i="2"/>
  <c r="BE3805" i="2" s="1"/>
  <c r="BK3803" i="2"/>
  <c r="BI3803" i="2"/>
  <c r="BH3803" i="2"/>
  <c r="BG3803" i="2"/>
  <c r="BF3803" i="2"/>
  <c r="BE3803" i="2"/>
  <c r="T3803" i="2"/>
  <c r="R3803" i="2"/>
  <c r="P3803" i="2"/>
  <c r="J3803" i="2"/>
  <c r="BK3801" i="2"/>
  <c r="BI3801" i="2"/>
  <c r="BH3801" i="2"/>
  <c r="BG3801" i="2"/>
  <c r="BF3801" i="2"/>
  <c r="T3801" i="2"/>
  <c r="R3801" i="2"/>
  <c r="P3801" i="2"/>
  <c r="J3801" i="2"/>
  <c r="BE3801" i="2" s="1"/>
  <c r="BK3799" i="2"/>
  <c r="BI3799" i="2"/>
  <c r="BH3799" i="2"/>
  <c r="BG3799" i="2"/>
  <c r="BF3799" i="2"/>
  <c r="BE3799" i="2"/>
  <c r="T3799" i="2"/>
  <c r="R3799" i="2"/>
  <c r="P3799" i="2"/>
  <c r="J3799" i="2"/>
  <c r="BK3797" i="2"/>
  <c r="BI3797" i="2"/>
  <c r="BH3797" i="2"/>
  <c r="BG3797" i="2"/>
  <c r="BF3797" i="2"/>
  <c r="BE3797" i="2"/>
  <c r="T3797" i="2"/>
  <c r="R3797" i="2"/>
  <c r="P3797" i="2"/>
  <c r="J3797" i="2"/>
  <c r="BK3795" i="2"/>
  <c r="BI3795" i="2"/>
  <c r="BH3795" i="2"/>
  <c r="BG3795" i="2"/>
  <c r="BF3795" i="2"/>
  <c r="T3795" i="2"/>
  <c r="R3795" i="2"/>
  <c r="P3795" i="2"/>
  <c r="J3795" i="2"/>
  <c r="BE3795" i="2" s="1"/>
  <c r="BK3793" i="2"/>
  <c r="BI3793" i="2"/>
  <c r="BH3793" i="2"/>
  <c r="BG3793" i="2"/>
  <c r="BF3793" i="2"/>
  <c r="T3793" i="2"/>
  <c r="R3793" i="2"/>
  <c r="P3793" i="2"/>
  <c r="J3793" i="2"/>
  <c r="BE3793" i="2" s="1"/>
  <c r="BK3791" i="2"/>
  <c r="BI3791" i="2"/>
  <c r="BH3791" i="2"/>
  <c r="BG3791" i="2"/>
  <c r="BF3791" i="2"/>
  <c r="BE3791" i="2"/>
  <c r="T3791" i="2"/>
  <c r="R3791" i="2"/>
  <c r="P3791" i="2"/>
  <c r="J3791" i="2"/>
  <c r="BK3789" i="2"/>
  <c r="BK3788" i="2" s="1"/>
  <c r="J3788" i="2" s="1"/>
  <c r="BI3789" i="2"/>
  <c r="BH3789" i="2"/>
  <c r="BG3789" i="2"/>
  <c r="BF3789" i="2"/>
  <c r="T3789" i="2"/>
  <c r="T3788" i="2" s="1"/>
  <c r="R3789" i="2"/>
  <c r="P3789" i="2"/>
  <c r="J3789" i="2"/>
  <c r="BE3789" i="2" s="1"/>
  <c r="P3788" i="2"/>
  <c r="BK3786" i="2"/>
  <c r="BI3786" i="2"/>
  <c r="BH3786" i="2"/>
  <c r="BG3786" i="2"/>
  <c r="BF3786" i="2"/>
  <c r="BE3786" i="2"/>
  <c r="T3786" i="2"/>
  <c r="R3786" i="2"/>
  <c r="P3786" i="2"/>
  <c r="J3786" i="2"/>
  <c r="BK3785" i="2"/>
  <c r="BI3785" i="2"/>
  <c r="BH3785" i="2"/>
  <c r="BG3785" i="2"/>
  <c r="BF3785" i="2"/>
  <c r="BE3785" i="2"/>
  <c r="T3785" i="2"/>
  <c r="R3785" i="2"/>
  <c r="P3785" i="2"/>
  <c r="J3785" i="2"/>
  <c r="BK3784" i="2"/>
  <c r="BI3784" i="2"/>
  <c r="BH3784" i="2"/>
  <c r="BG3784" i="2"/>
  <c r="BF3784" i="2"/>
  <c r="T3784" i="2"/>
  <c r="R3784" i="2"/>
  <c r="P3784" i="2"/>
  <c r="J3784" i="2"/>
  <c r="BE3784" i="2" s="1"/>
  <c r="BK3783" i="2"/>
  <c r="BI3783" i="2"/>
  <c r="BH3783" i="2"/>
  <c r="BG3783" i="2"/>
  <c r="BF3783" i="2"/>
  <c r="T3783" i="2"/>
  <c r="R3783" i="2"/>
  <c r="P3783" i="2"/>
  <c r="J3783" i="2"/>
  <c r="BE3783" i="2" s="1"/>
  <c r="BK3782" i="2"/>
  <c r="BI3782" i="2"/>
  <c r="BH3782" i="2"/>
  <c r="BG3782" i="2"/>
  <c r="BF3782" i="2"/>
  <c r="T3782" i="2"/>
  <c r="R3782" i="2"/>
  <c r="P3782" i="2"/>
  <c r="J3782" i="2"/>
  <c r="BE3782" i="2" s="1"/>
  <c r="BK3781" i="2"/>
  <c r="BI3781" i="2"/>
  <c r="BH3781" i="2"/>
  <c r="BG3781" i="2"/>
  <c r="BF3781" i="2"/>
  <c r="T3781" i="2"/>
  <c r="R3781" i="2"/>
  <c r="P3781" i="2"/>
  <c r="J3781" i="2"/>
  <c r="BE3781" i="2" s="1"/>
  <c r="BK3780" i="2"/>
  <c r="BI3780" i="2"/>
  <c r="BH3780" i="2"/>
  <c r="BG3780" i="2"/>
  <c r="BF3780" i="2"/>
  <c r="BE3780" i="2"/>
  <c r="T3780" i="2"/>
  <c r="R3780" i="2"/>
  <c r="P3780" i="2"/>
  <c r="J3780" i="2"/>
  <c r="BK3779" i="2"/>
  <c r="BI3779" i="2"/>
  <c r="BH3779" i="2"/>
  <c r="BG3779" i="2"/>
  <c r="BF3779" i="2"/>
  <c r="BE3779" i="2"/>
  <c r="T3779" i="2"/>
  <c r="R3779" i="2"/>
  <c r="P3779" i="2"/>
  <c r="J3779" i="2"/>
  <c r="BK3778" i="2"/>
  <c r="BI3778" i="2"/>
  <c r="BH3778" i="2"/>
  <c r="BG3778" i="2"/>
  <c r="BF3778" i="2"/>
  <c r="BE3778" i="2"/>
  <c r="T3778" i="2"/>
  <c r="R3778" i="2"/>
  <c r="P3778" i="2"/>
  <c r="J3778" i="2"/>
  <c r="BK3777" i="2"/>
  <c r="BI3777" i="2"/>
  <c r="BH3777" i="2"/>
  <c r="BG3777" i="2"/>
  <c r="BF3777" i="2"/>
  <c r="T3777" i="2"/>
  <c r="R3777" i="2"/>
  <c r="P3777" i="2"/>
  <c r="J3777" i="2"/>
  <c r="BE3777" i="2" s="1"/>
  <c r="BK3776" i="2"/>
  <c r="BI3776" i="2"/>
  <c r="BH3776" i="2"/>
  <c r="BG3776" i="2"/>
  <c r="BF3776" i="2"/>
  <c r="BE3776" i="2"/>
  <c r="T3776" i="2"/>
  <c r="R3776" i="2"/>
  <c r="P3776" i="2"/>
  <c r="J3776" i="2"/>
  <c r="BK3775" i="2"/>
  <c r="BI3775" i="2"/>
  <c r="BH3775" i="2"/>
  <c r="BG3775" i="2"/>
  <c r="BF3775" i="2"/>
  <c r="BE3775" i="2"/>
  <c r="T3775" i="2"/>
  <c r="R3775" i="2"/>
  <c r="P3775" i="2"/>
  <c r="J3775" i="2"/>
  <c r="BK3774" i="2"/>
  <c r="BI3774" i="2"/>
  <c r="BH3774" i="2"/>
  <c r="BG3774" i="2"/>
  <c r="BF3774" i="2"/>
  <c r="BE3774" i="2"/>
  <c r="T3774" i="2"/>
  <c r="R3774" i="2"/>
  <c r="P3774" i="2"/>
  <c r="J3774" i="2"/>
  <c r="BK3773" i="2"/>
  <c r="BI3773" i="2"/>
  <c r="BH3773" i="2"/>
  <c r="BG3773" i="2"/>
  <c r="BF3773" i="2"/>
  <c r="BE3773" i="2"/>
  <c r="T3773" i="2"/>
  <c r="R3773" i="2"/>
  <c r="P3773" i="2"/>
  <c r="J3773" i="2"/>
  <c r="BK3772" i="2"/>
  <c r="BI3772" i="2"/>
  <c r="BH3772" i="2"/>
  <c r="BG3772" i="2"/>
  <c r="BF3772" i="2"/>
  <c r="BE3772" i="2"/>
  <c r="T3772" i="2"/>
  <c r="R3772" i="2"/>
  <c r="P3772" i="2"/>
  <c r="J3772" i="2"/>
  <c r="BK3771" i="2"/>
  <c r="BI3771" i="2"/>
  <c r="BH3771" i="2"/>
  <c r="BG3771" i="2"/>
  <c r="BF3771" i="2"/>
  <c r="BE3771" i="2"/>
  <c r="T3771" i="2"/>
  <c r="R3771" i="2"/>
  <c r="P3771" i="2"/>
  <c r="J3771" i="2"/>
  <c r="BK3770" i="2"/>
  <c r="BI3770" i="2"/>
  <c r="BH3770" i="2"/>
  <c r="BG3770" i="2"/>
  <c r="BF3770" i="2"/>
  <c r="BE3770" i="2"/>
  <c r="T3770" i="2"/>
  <c r="R3770" i="2"/>
  <c r="P3770" i="2"/>
  <c r="J3770" i="2"/>
  <c r="BK3769" i="2"/>
  <c r="BI3769" i="2"/>
  <c r="BH3769" i="2"/>
  <c r="BG3769" i="2"/>
  <c r="BF3769" i="2"/>
  <c r="T3769" i="2"/>
  <c r="R3769" i="2"/>
  <c r="P3769" i="2"/>
  <c r="J3769" i="2"/>
  <c r="BE3769" i="2" s="1"/>
  <c r="BK3768" i="2"/>
  <c r="BI3768" i="2"/>
  <c r="BH3768" i="2"/>
  <c r="BG3768" i="2"/>
  <c r="BF3768" i="2"/>
  <c r="T3768" i="2"/>
  <c r="R3768" i="2"/>
  <c r="P3768" i="2"/>
  <c r="J3768" i="2"/>
  <c r="BE3768" i="2" s="1"/>
  <c r="BK3767" i="2"/>
  <c r="BI3767" i="2"/>
  <c r="BH3767" i="2"/>
  <c r="BG3767" i="2"/>
  <c r="BF3767" i="2"/>
  <c r="T3767" i="2"/>
  <c r="R3767" i="2"/>
  <c r="P3767" i="2"/>
  <c r="J3767" i="2"/>
  <c r="BE3767" i="2" s="1"/>
  <c r="BK3766" i="2"/>
  <c r="BI3766" i="2"/>
  <c r="BH3766" i="2"/>
  <c r="BG3766" i="2"/>
  <c r="BF3766" i="2"/>
  <c r="T3766" i="2"/>
  <c r="R3766" i="2"/>
  <c r="P3766" i="2"/>
  <c r="J3766" i="2"/>
  <c r="BE3766" i="2" s="1"/>
  <c r="BK3765" i="2"/>
  <c r="BI3765" i="2"/>
  <c r="BH3765" i="2"/>
  <c r="BG3765" i="2"/>
  <c r="BF3765" i="2"/>
  <c r="BE3765" i="2"/>
  <c r="T3765" i="2"/>
  <c r="R3765" i="2"/>
  <c r="P3765" i="2"/>
  <c r="J3765" i="2"/>
  <c r="BK3764" i="2"/>
  <c r="BI3764" i="2"/>
  <c r="BH3764" i="2"/>
  <c r="BG3764" i="2"/>
  <c r="BF3764" i="2"/>
  <c r="BE3764" i="2"/>
  <c r="T3764" i="2"/>
  <c r="R3764" i="2"/>
  <c r="P3764" i="2"/>
  <c r="J3764" i="2"/>
  <c r="BK3762" i="2"/>
  <c r="BI3762" i="2"/>
  <c r="BH3762" i="2"/>
  <c r="BG3762" i="2"/>
  <c r="BF3762" i="2"/>
  <c r="BE3762" i="2"/>
  <c r="T3762" i="2"/>
  <c r="R3762" i="2"/>
  <c r="P3762" i="2"/>
  <c r="J3762" i="2"/>
  <c r="BK3759" i="2"/>
  <c r="BI3759" i="2"/>
  <c r="BH3759" i="2"/>
  <c r="BG3759" i="2"/>
  <c r="BF3759" i="2"/>
  <c r="BE3759" i="2"/>
  <c r="T3759" i="2"/>
  <c r="R3759" i="2"/>
  <c r="P3759" i="2"/>
  <c r="J3759" i="2"/>
  <c r="BK3758" i="2"/>
  <c r="BI3758" i="2"/>
  <c r="BH3758" i="2"/>
  <c r="BG3758" i="2"/>
  <c r="BF3758" i="2"/>
  <c r="BE3758" i="2"/>
  <c r="T3758" i="2"/>
  <c r="R3758" i="2"/>
  <c r="P3758" i="2"/>
  <c r="J3758" i="2"/>
  <c r="BK3757" i="2"/>
  <c r="BI3757" i="2"/>
  <c r="BH3757" i="2"/>
  <c r="BG3757" i="2"/>
  <c r="BF3757" i="2"/>
  <c r="T3757" i="2"/>
  <c r="R3757" i="2"/>
  <c r="P3757" i="2"/>
  <c r="J3757" i="2"/>
  <c r="BE3757" i="2" s="1"/>
  <c r="BK3756" i="2"/>
  <c r="BI3756" i="2"/>
  <c r="BH3756" i="2"/>
  <c r="BG3756" i="2"/>
  <c r="BF3756" i="2"/>
  <c r="BE3756" i="2"/>
  <c r="T3756" i="2"/>
  <c r="R3756" i="2"/>
  <c r="P3756" i="2"/>
  <c r="J3756" i="2"/>
  <c r="BK3754" i="2"/>
  <c r="BI3754" i="2"/>
  <c r="BH3754" i="2"/>
  <c r="BG3754" i="2"/>
  <c r="BF3754" i="2"/>
  <c r="T3754" i="2"/>
  <c r="R3754" i="2"/>
  <c r="P3754" i="2"/>
  <c r="J3754" i="2"/>
  <c r="BE3754" i="2" s="1"/>
  <c r="BK3753" i="2"/>
  <c r="BI3753" i="2"/>
  <c r="BH3753" i="2"/>
  <c r="BG3753" i="2"/>
  <c r="BF3753" i="2"/>
  <c r="T3753" i="2"/>
  <c r="R3753" i="2"/>
  <c r="P3753" i="2"/>
  <c r="J3753" i="2"/>
  <c r="BE3753" i="2" s="1"/>
  <c r="BK3752" i="2"/>
  <c r="BI3752" i="2"/>
  <c r="BH3752" i="2"/>
  <c r="BG3752" i="2"/>
  <c r="BF3752" i="2"/>
  <c r="BE3752" i="2"/>
  <c r="T3752" i="2"/>
  <c r="R3752" i="2"/>
  <c r="P3752" i="2"/>
  <c r="J3752" i="2"/>
  <c r="BK3751" i="2"/>
  <c r="BI3751" i="2"/>
  <c r="BH3751" i="2"/>
  <c r="BG3751" i="2"/>
  <c r="BF3751" i="2"/>
  <c r="BE3751" i="2"/>
  <c r="T3751" i="2"/>
  <c r="R3751" i="2"/>
  <c r="P3751" i="2"/>
  <c r="J3751" i="2"/>
  <c r="BK3750" i="2"/>
  <c r="BI3750" i="2"/>
  <c r="BH3750" i="2"/>
  <c r="BG3750" i="2"/>
  <c r="BF3750" i="2"/>
  <c r="BE3750" i="2"/>
  <c r="T3750" i="2"/>
  <c r="R3750" i="2"/>
  <c r="P3750" i="2"/>
  <c r="J3750" i="2"/>
  <c r="BK3749" i="2"/>
  <c r="BI3749" i="2"/>
  <c r="BH3749" i="2"/>
  <c r="BG3749" i="2"/>
  <c r="BF3749" i="2"/>
  <c r="BE3749" i="2"/>
  <c r="T3749" i="2"/>
  <c r="R3749" i="2"/>
  <c r="P3749" i="2"/>
  <c r="J3749" i="2"/>
  <c r="BK3746" i="2"/>
  <c r="BI3746" i="2"/>
  <c r="BH3746" i="2"/>
  <c r="BG3746" i="2"/>
  <c r="BF3746" i="2"/>
  <c r="T3746" i="2"/>
  <c r="R3746" i="2"/>
  <c r="P3746" i="2"/>
  <c r="J3746" i="2"/>
  <c r="BE3746" i="2" s="1"/>
  <c r="BK3737" i="2"/>
  <c r="BI3737" i="2"/>
  <c r="BH3737" i="2"/>
  <c r="BG3737" i="2"/>
  <c r="BF3737" i="2"/>
  <c r="T3737" i="2"/>
  <c r="R3737" i="2"/>
  <c r="P3737" i="2"/>
  <c r="J3737" i="2"/>
  <c r="BE3737" i="2" s="1"/>
  <c r="BK3733" i="2"/>
  <c r="BI3733" i="2"/>
  <c r="BH3733" i="2"/>
  <c r="BG3733" i="2"/>
  <c r="BF3733" i="2"/>
  <c r="BE3733" i="2"/>
  <c r="T3733" i="2"/>
  <c r="R3733" i="2"/>
  <c r="P3733" i="2"/>
  <c r="J3733" i="2"/>
  <c r="BK3726" i="2"/>
  <c r="BI3726" i="2"/>
  <c r="BH3726" i="2"/>
  <c r="BG3726" i="2"/>
  <c r="BF3726" i="2"/>
  <c r="BE3726" i="2"/>
  <c r="T3726" i="2"/>
  <c r="R3726" i="2"/>
  <c r="P3726" i="2"/>
  <c r="J3726" i="2"/>
  <c r="BK3717" i="2"/>
  <c r="BI3717" i="2"/>
  <c r="BH3717" i="2"/>
  <c r="BG3717" i="2"/>
  <c r="BF3717" i="2"/>
  <c r="T3717" i="2"/>
  <c r="R3717" i="2"/>
  <c r="P3717" i="2"/>
  <c r="J3717" i="2"/>
  <c r="BE3717" i="2" s="1"/>
  <c r="BK3714" i="2"/>
  <c r="BI3714" i="2"/>
  <c r="BH3714" i="2"/>
  <c r="BG3714" i="2"/>
  <c r="BF3714" i="2"/>
  <c r="T3714" i="2"/>
  <c r="R3714" i="2"/>
  <c r="P3714" i="2"/>
  <c r="J3714" i="2"/>
  <c r="BE3714" i="2" s="1"/>
  <c r="BK3711" i="2"/>
  <c r="BI3711" i="2"/>
  <c r="BH3711" i="2"/>
  <c r="BG3711" i="2"/>
  <c r="BF3711" i="2"/>
  <c r="BE3711" i="2"/>
  <c r="T3711" i="2"/>
  <c r="R3711" i="2"/>
  <c r="P3711" i="2"/>
  <c r="J3711" i="2"/>
  <c r="R3710" i="2"/>
  <c r="BK3708" i="2"/>
  <c r="BI3708" i="2"/>
  <c r="BH3708" i="2"/>
  <c r="BG3708" i="2"/>
  <c r="BF3708" i="2"/>
  <c r="T3708" i="2"/>
  <c r="R3708" i="2"/>
  <c r="P3708" i="2"/>
  <c r="J3708" i="2"/>
  <c r="BE3708" i="2" s="1"/>
  <c r="BK3707" i="2"/>
  <c r="BI3707" i="2"/>
  <c r="BH3707" i="2"/>
  <c r="BG3707" i="2"/>
  <c r="BF3707" i="2"/>
  <c r="BE3707" i="2"/>
  <c r="T3707" i="2"/>
  <c r="R3707" i="2"/>
  <c r="P3707" i="2"/>
  <c r="J3707" i="2"/>
  <c r="BK3706" i="2"/>
  <c r="BI3706" i="2"/>
  <c r="BH3706" i="2"/>
  <c r="BG3706" i="2"/>
  <c r="BF3706" i="2"/>
  <c r="BE3706" i="2"/>
  <c r="T3706" i="2"/>
  <c r="T3705" i="2" s="1"/>
  <c r="R3706" i="2"/>
  <c r="R3705" i="2" s="1"/>
  <c r="P3706" i="2"/>
  <c r="J3706" i="2"/>
  <c r="BK3705" i="2"/>
  <c r="J3705" i="2" s="1"/>
  <c r="P3705" i="2"/>
  <c r="BK3703" i="2"/>
  <c r="BI3703" i="2"/>
  <c r="BH3703" i="2"/>
  <c r="BG3703" i="2"/>
  <c r="BF3703" i="2"/>
  <c r="BE3703" i="2"/>
  <c r="T3703" i="2"/>
  <c r="R3703" i="2"/>
  <c r="P3703" i="2"/>
  <c r="J3703" i="2"/>
  <c r="BK3698" i="2"/>
  <c r="BK3697" i="2" s="1"/>
  <c r="J3697" i="2" s="1"/>
  <c r="BI3698" i="2"/>
  <c r="BH3698" i="2"/>
  <c r="BG3698" i="2"/>
  <c r="BF3698" i="2"/>
  <c r="BE3698" i="2"/>
  <c r="T3698" i="2"/>
  <c r="T3697" i="2" s="1"/>
  <c r="R3698" i="2"/>
  <c r="P3698" i="2"/>
  <c r="P3697" i="2" s="1"/>
  <c r="J3698" i="2"/>
  <c r="R3697" i="2"/>
  <c r="BK3695" i="2"/>
  <c r="BI3695" i="2"/>
  <c r="BH3695" i="2"/>
  <c r="BG3695" i="2"/>
  <c r="BF3695" i="2"/>
  <c r="T3695" i="2"/>
  <c r="R3695" i="2"/>
  <c r="P3695" i="2"/>
  <c r="J3695" i="2"/>
  <c r="BE3695" i="2" s="1"/>
  <c r="BK3689" i="2"/>
  <c r="BI3689" i="2"/>
  <c r="BH3689" i="2"/>
  <c r="BG3689" i="2"/>
  <c r="BF3689" i="2"/>
  <c r="BE3689" i="2"/>
  <c r="T3689" i="2"/>
  <c r="R3689" i="2"/>
  <c r="P3689" i="2"/>
  <c r="J3689" i="2"/>
  <c r="BK3684" i="2"/>
  <c r="BI3684" i="2"/>
  <c r="BH3684" i="2"/>
  <c r="BG3684" i="2"/>
  <c r="BF3684" i="2"/>
  <c r="BE3684" i="2"/>
  <c r="T3684" i="2"/>
  <c r="R3684" i="2"/>
  <c r="P3684" i="2"/>
  <c r="J3684" i="2"/>
  <c r="BK3679" i="2"/>
  <c r="BI3679" i="2"/>
  <c r="BH3679" i="2"/>
  <c r="BG3679" i="2"/>
  <c r="BF3679" i="2"/>
  <c r="T3679" i="2"/>
  <c r="R3679" i="2"/>
  <c r="P3679" i="2"/>
  <c r="J3679" i="2"/>
  <c r="BE3679" i="2" s="1"/>
  <c r="BK3676" i="2"/>
  <c r="BI3676" i="2"/>
  <c r="BH3676" i="2"/>
  <c r="BG3676" i="2"/>
  <c r="BF3676" i="2"/>
  <c r="BE3676" i="2"/>
  <c r="T3676" i="2"/>
  <c r="R3676" i="2"/>
  <c r="P3676" i="2"/>
  <c r="J3676" i="2"/>
  <c r="BK3665" i="2"/>
  <c r="BI3665" i="2"/>
  <c r="BH3665" i="2"/>
  <c r="BG3665" i="2"/>
  <c r="BF3665" i="2"/>
  <c r="T3665" i="2"/>
  <c r="R3665" i="2"/>
  <c r="P3665" i="2"/>
  <c r="J3665" i="2"/>
  <c r="BE3665" i="2" s="1"/>
  <c r="BK3661" i="2"/>
  <c r="BI3661" i="2"/>
  <c r="BH3661" i="2"/>
  <c r="BG3661" i="2"/>
  <c r="BF3661" i="2"/>
  <c r="T3661" i="2"/>
  <c r="R3661" i="2"/>
  <c r="P3661" i="2"/>
  <c r="J3661" i="2"/>
  <c r="BE3661" i="2" s="1"/>
  <c r="BK3655" i="2"/>
  <c r="BI3655" i="2"/>
  <c r="BH3655" i="2"/>
  <c r="BG3655" i="2"/>
  <c r="BF3655" i="2"/>
  <c r="BE3655" i="2"/>
  <c r="T3655" i="2"/>
  <c r="R3655" i="2"/>
  <c r="P3655" i="2"/>
  <c r="J3655" i="2"/>
  <c r="BK3650" i="2"/>
  <c r="BI3650" i="2"/>
  <c r="BH3650" i="2"/>
  <c r="BG3650" i="2"/>
  <c r="BF3650" i="2"/>
  <c r="T3650" i="2"/>
  <c r="R3650" i="2"/>
  <c r="P3650" i="2"/>
  <c r="J3650" i="2"/>
  <c r="BE3650" i="2" s="1"/>
  <c r="BK3646" i="2"/>
  <c r="BI3646" i="2"/>
  <c r="BH3646" i="2"/>
  <c r="BG3646" i="2"/>
  <c r="BF3646" i="2"/>
  <c r="T3646" i="2"/>
  <c r="R3646" i="2"/>
  <c r="P3646" i="2"/>
  <c r="J3646" i="2"/>
  <c r="BE3646" i="2" s="1"/>
  <c r="BK3644" i="2"/>
  <c r="BI3644" i="2"/>
  <c r="BH3644" i="2"/>
  <c r="BG3644" i="2"/>
  <c r="BF3644" i="2"/>
  <c r="BE3644" i="2"/>
  <c r="T3644" i="2"/>
  <c r="R3644" i="2"/>
  <c r="P3644" i="2"/>
  <c r="J3644" i="2"/>
  <c r="BK3640" i="2"/>
  <c r="BI3640" i="2"/>
  <c r="BH3640" i="2"/>
  <c r="BG3640" i="2"/>
  <c r="BF3640" i="2"/>
  <c r="T3640" i="2"/>
  <c r="R3640" i="2"/>
  <c r="P3640" i="2"/>
  <c r="J3640" i="2"/>
  <c r="BE3640" i="2" s="1"/>
  <c r="BK3636" i="2"/>
  <c r="BI3636" i="2"/>
  <c r="BH3636" i="2"/>
  <c r="BG3636" i="2"/>
  <c r="BF3636" i="2"/>
  <c r="T3636" i="2"/>
  <c r="R3636" i="2"/>
  <c r="P3636" i="2"/>
  <c r="J3636" i="2"/>
  <c r="BE3636" i="2" s="1"/>
  <c r="BK3632" i="2"/>
  <c r="BI3632" i="2"/>
  <c r="BH3632" i="2"/>
  <c r="BG3632" i="2"/>
  <c r="BF3632" i="2"/>
  <c r="BE3632" i="2"/>
  <c r="T3632" i="2"/>
  <c r="R3632" i="2"/>
  <c r="P3632" i="2"/>
  <c r="J3632" i="2"/>
  <c r="BK3629" i="2"/>
  <c r="BI3629" i="2"/>
  <c r="BH3629" i="2"/>
  <c r="BG3629" i="2"/>
  <c r="BF3629" i="2"/>
  <c r="BE3629" i="2"/>
  <c r="T3629" i="2"/>
  <c r="R3629" i="2"/>
  <c r="P3629" i="2"/>
  <c r="J3629" i="2"/>
  <c r="BK3610" i="2"/>
  <c r="BI3610" i="2"/>
  <c r="BH3610" i="2"/>
  <c r="BG3610" i="2"/>
  <c r="BF3610" i="2"/>
  <c r="T3610" i="2"/>
  <c r="R3610" i="2"/>
  <c r="P3610" i="2"/>
  <c r="J3610" i="2"/>
  <c r="BE3610" i="2" s="1"/>
  <c r="BK3579" i="2"/>
  <c r="BI3579" i="2"/>
  <c r="BH3579" i="2"/>
  <c r="BG3579" i="2"/>
  <c r="BF3579" i="2"/>
  <c r="BE3579" i="2"/>
  <c r="T3579" i="2"/>
  <c r="R3579" i="2"/>
  <c r="P3579" i="2"/>
  <c r="J3579" i="2"/>
  <c r="BK3576" i="2"/>
  <c r="BI3576" i="2"/>
  <c r="BH3576" i="2"/>
  <c r="BG3576" i="2"/>
  <c r="BF3576" i="2"/>
  <c r="T3576" i="2"/>
  <c r="R3576" i="2"/>
  <c r="P3576" i="2"/>
  <c r="J3576" i="2"/>
  <c r="BE3576" i="2" s="1"/>
  <c r="BK3573" i="2"/>
  <c r="BI3573" i="2"/>
  <c r="BH3573" i="2"/>
  <c r="BG3573" i="2"/>
  <c r="BF3573" i="2"/>
  <c r="T3573" i="2"/>
  <c r="R3573" i="2"/>
  <c r="P3573" i="2"/>
  <c r="J3573" i="2"/>
  <c r="BE3573" i="2" s="1"/>
  <c r="BK3569" i="2"/>
  <c r="BI3569" i="2"/>
  <c r="BH3569" i="2"/>
  <c r="BG3569" i="2"/>
  <c r="BF3569" i="2"/>
  <c r="BE3569" i="2"/>
  <c r="T3569" i="2"/>
  <c r="R3569" i="2"/>
  <c r="R3568" i="2" s="1"/>
  <c r="P3569" i="2"/>
  <c r="J3569" i="2"/>
  <c r="BK3568" i="2"/>
  <c r="J3568" i="2" s="1"/>
  <c r="T3568" i="2"/>
  <c r="P3568" i="2"/>
  <c r="BK3566" i="2"/>
  <c r="BI3566" i="2"/>
  <c r="BH3566" i="2"/>
  <c r="BG3566" i="2"/>
  <c r="BF3566" i="2"/>
  <c r="T3566" i="2"/>
  <c r="R3566" i="2"/>
  <c r="P3566" i="2"/>
  <c r="J3566" i="2"/>
  <c r="BE3566" i="2" s="1"/>
  <c r="BK3562" i="2"/>
  <c r="BI3562" i="2"/>
  <c r="BH3562" i="2"/>
  <c r="BG3562" i="2"/>
  <c r="BF3562" i="2"/>
  <c r="T3562" i="2"/>
  <c r="R3562" i="2"/>
  <c r="P3562" i="2"/>
  <c r="J3562" i="2"/>
  <c r="BE3562" i="2" s="1"/>
  <c r="BK3554" i="2"/>
  <c r="BK3553" i="2" s="1"/>
  <c r="J3553" i="2" s="1"/>
  <c r="BI3554" i="2"/>
  <c r="BH3554" i="2"/>
  <c r="BG3554" i="2"/>
  <c r="BF3554" i="2"/>
  <c r="T3554" i="2"/>
  <c r="T3553" i="2" s="1"/>
  <c r="R3554" i="2"/>
  <c r="P3554" i="2"/>
  <c r="P3553" i="2" s="1"/>
  <c r="J3554" i="2"/>
  <c r="BE3554" i="2" s="1"/>
  <c r="R3553" i="2"/>
  <c r="BK3551" i="2"/>
  <c r="BI3551" i="2"/>
  <c r="BH3551" i="2"/>
  <c r="BG3551" i="2"/>
  <c r="BF3551" i="2"/>
  <c r="T3551" i="2"/>
  <c r="R3551" i="2"/>
  <c r="P3551" i="2"/>
  <c r="J3551" i="2"/>
  <c r="BE3551" i="2" s="1"/>
  <c r="BK3549" i="2"/>
  <c r="BI3549" i="2"/>
  <c r="BH3549" i="2"/>
  <c r="BG3549" i="2"/>
  <c r="BF3549" i="2"/>
  <c r="BE3549" i="2"/>
  <c r="T3549" i="2"/>
  <c r="R3549" i="2"/>
  <c r="P3549" i="2"/>
  <c r="J3549" i="2"/>
  <c r="BK3540" i="2"/>
  <c r="BI3540" i="2"/>
  <c r="BH3540" i="2"/>
  <c r="BG3540" i="2"/>
  <c r="BF3540" i="2"/>
  <c r="T3540" i="2"/>
  <c r="R3540" i="2"/>
  <c r="P3540" i="2"/>
  <c r="J3540" i="2"/>
  <c r="BE3540" i="2" s="1"/>
  <c r="BK3534" i="2"/>
  <c r="BI3534" i="2"/>
  <c r="BH3534" i="2"/>
  <c r="BG3534" i="2"/>
  <c r="BF3534" i="2"/>
  <c r="T3534" i="2"/>
  <c r="R3534" i="2"/>
  <c r="P3534" i="2"/>
  <c r="J3534" i="2"/>
  <c r="BE3534" i="2" s="1"/>
  <c r="BK3526" i="2"/>
  <c r="BI3526" i="2"/>
  <c r="BH3526" i="2"/>
  <c r="BG3526" i="2"/>
  <c r="BF3526" i="2"/>
  <c r="BE3526" i="2"/>
  <c r="T3526" i="2"/>
  <c r="R3526" i="2"/>
  <c r="P3526" i="2"/>
  <c r="J3526" i="2"/>
  <c r="BK3524" i="2"/>
  <c r="BI3524" i="2"/>
  <c r="BH3524" i="2"/>
  <c r="BG3524" i="2"/>
  <c r="BF3524" i="2"/>
  <c r="T3524" i="2"/>
  <c r="R3524" i="2"/>
  <c r="P3524" i="2"/>
  <c r="J3524" i="2"/>
  <c r="BE3524" i="2" s="1"/>
  <c r="BK3513" i="2"/>
  <c r="BI3513" i="2"/>
  <c r="BH3513" i="2"/>
  <c r="BG3513" i="2"/>
  <c r="BF3513" i="2"/>
  <c r="T3513" i="2"/>
  <c r="R3513" i="2"/>
  <c r="P3513" i="2"/>
  <c r="J3513" i="2"/>
  <c r="BE3513" i="2" s="1"/>
  <c r="BK3509" i="2"/>
  <c r="BI3509" i="2"/>
  <c r="BH3509" i="2"/>
  <c r="BG3509" i="2"/>
  <c r="BF3509" i="2"/>
  <c r="BE3509" i="2"/>
  <c r="T3509" i="2"/>
  <c r="R3509" i="2"/>
  <c r="P3509" i="2"/>
  <c r="J3509" i="2"/>
  <c r="BK3503" i="2"/>
  <c r="BI3503" i="2"/>
  <c r="BH3503" i="2"/>
  <c r="BG3503" i="2"/>
  <c r="BF3503" i="2"/>
  <c r="BE3503" i="2"/>
  <c r="T3503" i="2"/>
  <c r="R3503" i="2"/>
  <c r="P3503" i="2"/>
  <c r="J3503" i="2"/>
  <c r="BK3501" i="2"/>
  <c r="BI3501" i="2"/>
  <c r="BH3501" i="2"/>
  <c r="BG3501" i="2"/>
  <c r="BF3501" i="2"/>
  <c r="T3501" i="2"/>
  <c r="R3501" i="2"/>
  <c r="P3501" i="2"/>
  <c r="J3501" i="2"/>
  <c r="BE3501" i="2" s="1"/>
  <c r="BK3499" i="2"/>
  <c r="BI3499" i="2"/>
  <c r="BH3499" i="2"/>
  <c r="BG3499" i="2"/>
  <c r="BF3499" i="2"/>
  <c r="BE3499" i="2"/>
  <c r="T3499" i="2"/>
  <c r="R3499" i="2"/>
  <c r="P3499" i="2"/>
  <c r="J3499" i="2"/>
  <c r="BK3487" i="2"/>
  <c r="BI3487" i="2"/>
  <c r="BH3487" i="2"/>
  <c r="BG3487" i="2"/>
  <c r="BF3487" i="2"/>
  <c r="T3487" i="2"/>
  <c r="R3487" i="2"/>
  <c r="P3487" i="2"/>
  <c r="J3487" i="2"/>
  <c r="BE3487" i="2" s="1"/>
  <c r="BK3483" i="2"/>
  <c r="BI3483" i="2"/>
  <c r="BH3483" i="2"/>
  <c r="BG3483" i="2"/>
  <c r="BF3483" i="2"/>
  <c r="T3483" i="2"/>
  <c r="R3483" i="2"/>
  <c r="P3483" i="2"/>
  <c r="J3483" i="2"/>
  <c r="BE3483" i="2" s="1"/>
  <c r="BK3463" i="2"/>
  <c r="BI3463" i="2"/>
  <c r="BH3463" i="2"/>
  <c r="BG3463" i="2"/>
  <c r="BF3463" i="2"/>
  <c r="BE3463" i="2"/>
  <c r="T3463" i="2"/>
  <c r="R3463" i="2"/>
  <c r="P3463" i="2"/>
  <c r="J3463" i="2"/>
  <c r="BK3460" i="2"/>
  <c r="BI3460" i="2"/>
  <c r="BH3460" i="2"/>
  <c r="BG3460" i="2"/>
  <c r="BF3460" i="2"/>
  <c r="T3460" i="2"/>
  <c r="R3460" i="2"/>
  <c r="P3460" i="2"/>
  <c r="J3460" i="2"/>
  <c r="BE3460" i="2" s="1"/>
  <c r="BK3456" i="2"/>
  <c r="BI3456" i="2"/>
  <c r="BH3456" i="2"/>
  <c r="BG3456" i="2"/>
  <c r="BF3456" i="2"/>
  <c r="T3456" i="2"/>
  <c r="R3456" i="2"/>
  <c r="P3456" i="2"/>
  <c r="J3456" i="2"/>
  <c r="BE3456" i="2" s="1"/>
  <c r="BK3454" i="2"/>
  <c r="BI3454" i="2"/>
  <c r="BH3454" i="2"/>
  <c r="BG3454" i="2"/>
  <c r="BF3454" i="2"/>
  <c r="BE3454" i="2"/>
  <c r="T3454" i="2"/>
  <c r="R3454" i="2"/>
  <c r="P3454" i="2"/>
  <c r="J3454" i="2"/>
  <c r="BK3452" i="2"/>
  <c r="BI3452" i="2"/>
  <c r="BH3452" i="2"/>
  <c r="BG3452" i="2"/>
  <c r="BF3452" i="2"/>
  <c r="T3452" i="2"/>
  <c r="R3452" i="2"/>
  <c r="P3452" i="2"/>
  <c r="J3452" i="2"/>
  <c r="BE3452" i="2" s="1"/>
  <c r="BK3439" i="2"/>
  <c r="BI3439" i="2"/>
  <c r="BH3439" i="2"/>
  <c r="BG3439" i="2"/>
  <c r="BF3439" i="2"/>
  <c r="T3439" i="2"/>
  <c r="R3439" i="2"/>
  <c r="P3439" i="2"/>
  <c r="J3439" i="2"/>
  <c r="BE3439" i="2" s="1"/>
  <c r="BK3437" i="2"/>
  <c r="BI3437" i="2"/>
  <c r="BH3437" i="2"/>
  <c r="BG3437" i="2"/>
  <c r="BF3437" i="2"/>
  <c r="BE3437" i="2"/>
  <c r="T3437" i="2"/>
  <c r="R3437" i="2"/>
  <c r="P3437" i="2"/>
  <c r="J3437" i="2"/>
  <c r="BK3428" i="2"/>
  <c r="BI3428" i="2"/>
  <c r="BH3428" i="2"/>
  <c r="BG3428" i="2"/>
  <c r="BF3428" i="2"/>
  <c r="T3428" i="2"/>
  <c r="R3428" i="2"/>
  <c r="P3428" i="2"/>
  <c r="J3428" i="2"/>
  <c r="BE3428" i="2" s="1"/>
  <c r="BK3426" i="2"/>
  <c r="BI3426" i="2"/>
  <c r="BH3426" i="2"/>
  <c r="BG3426" i="2"/>
  <c r="BF3426" i="2"/>
  <c r="T3426" i="2"/>
  <c r="R3426" i="2"/>
  <c r="P3426" i="2"/>
  <c r="J3426" i="2"/>
  <c r="BE3426" i="2" s="1"/>
  <c r="BK3423" i="2"/>
  <c r="BI3423" i="2"/>
  <c r="BH3423" i="2"/>
  <c r="BG3423" i="2"/>
  <c r="BF3423" i="2"/>
  <c r="BE3423" i="2"/>
  <c r="T3423" i="2"/>
  <c r="R3423" i="2"/>
  <c r="P3423" i="2"/>
  <c r="J3423" i="2"/>
  <c r="BK3416" i="2"/>
  <c r="BI3416" i="2"/>
  <c r="BH3416" i="2"/>
  <c r="BG3416" i="2"/>
  <c r="BF3416" i="2"/>
  <c r="T3416" i="2"/>
  <c r="R3416" i="2"/>
  <c r="P3416" i="2"/>
  <c r="J3416" i="2"/>
  <c r="BE3416" i="2" s="1"/>
  <c r="BK3412" i="2"/>
  <c r="BI3412" i="2"/>
  <c r="BH3412" i="2"/>
  <c r="BG3412" i="2"/>
  <c r="BF3412" i="2"/>
  <c r="T3412" i="2"/>
  <c r="R3412" i="2"/>
  <c r="P3412" i="2"/>
  <c r="J3412" i="2"/>
  <c r="BE3412" i="2" s="1"/>
  <c r="BK3406" i="2"/>
  <c r="BI3406" i="2"/>
  <c r="BH3406" i="2"/>
  <c r="BG3406" i="2"/>
  <c r="BF3406" i="2"/>
  <c r="BE3406" i="2"/>
  <c r="T3406" i="2"/>
  <c r="R3406" i="2"/>
  <c r="P3406" i="2"/>
  <c r="J3406" i="2"/>
  <c r="BK3402" i="2"/>
  <c r="BI3402" i="2"/>
  <c r="BH3402" i="2"/>
  <c r="BG3402" i="2"/>
  <c r="BF3402" i="2"/>
  <c r="T3402" i="2"/>
  <c r="R3402" i="2"/>
  <c r="P3402" i="2"/>
  <c r="J3402" i="2"/>
  <c r="BE3402" i="2" s="1"/>
  <c r="BK3398" i="2"/>
  <c r="BK3397" i="2" s="1"/>
  <c r="J3397" i="2" s="1"/>
  <c r="BI3398" i="2"/>
  <c r="BH3398" i="2"/>
  <c r="BG3398" i="2"/>
  <c r="BF3398" i="2"/>
  <c r="T3398" i="2"/>
  <c r="R3398" i="2"/>
  <c r="P3398" i="2"/>
  <c r="J3398" i="2"/>
  <c r="BE3398" i="2" s="1"/>
  <c r="T3397" i="2"/>
  <c r="P3397" i="2"/>
  <c r="BK3395" i="2"/>
  <c r="BI3395" i="2"/>
  <c r="BH3395" i="2"/>
  <c r="BG3395" i="2"/>
  <c r="BF3395" i="2"/>
  <c r="T3395" i="2"/>
  <c r="R3395" i="2"/>
  <c r="P3395" i="2"/>
  <c r="J3395" i="2"/>
  <c r="BE3395" i="2" s="1"/>
  <c r="BK3393" i="2"/>
  <c r="BI3393" i="2"/>
  <c r="BH3393" i="2"/>
  <c r="BG3393" i="2"/>
  <c r="BF3393" i="2"/>
  <c r="BE3393" i="2"/>
  <c r="T3393" i="2"/>
  <c r="R3393" i="2"/>
  <c r="P3393" i="2"/>
  <c r="J3393" i="2"/>
  <c r="BK3390" i="2"/>
  <c r="BI3390" i="2"/>
  <c r="BH3390" i="2"/>
  <c r="BG3390" i="2"/>
  <c r="BF3390" i="2"/>
  <c r="T3390" i="2"/>
  <c r="R3390" i="2"/>
  <c r="P3390" i="2"/>
  <c r="J3390" i="2"/>
  <c r="BE3390" i="2" s="1"/>
  <c r="BK3387" i="2"/>
  <c r="BI3387" i="2"/>
  <c r="BH3387" i="2"/>
  <c r="BG3387" i="2"/>
  <c r="BF3387" i="2"/>
  <c r="BE3387" i="2"/>
  <c r="T3387" i="2"/>
  <c r="R3387" i="2"/>
  <c r="P3387" i="2"/>
  <c r="J3387" i="2"/>
  <c r="BK3383" i="2"/>
  <c r="BI3383" i="2"/>
  <c r="BH3383" i="2"/>
  <c r="BG3383" i="2"/>
  <c r="BF3383" i="2"/>
  <c r="T3383" i="2"/>
  <c r="R3383" i="2"/>
  <c r="P3383" i="2"/>
  <c r="J3383" i="2"/>
  <c r="BE3383" i="2" s="1"/>
  <c r="BK3377" i="2"/>
  <c r="BI3377" i="2"/>
  <c r="BH3377" i="2"/>
  <c r="BG3377" i="2"/>
  <c r="BF3377" i="2"/>
  <c r="T3377" i="2"/>
  <c r="R3377" i="2"/>
  <c r="P3377" i="2"/>
  <c r="J3377" i="2"/>
  <c r="BE3377" i="2" s="1"/>
  <c r="BK3371" i="2"/>
  <c r="BI3371" i="2"/>
  <c r="BH3371" i="2"/>
  <c r="BG3371" i="2"/>
  <c r="BF3371" i="2"/>
  <c r="T3371" i="2"/>
  <c r="R3371" i="2"/>
  <c r="P3371" i="2"/>
  <c r="J3371" i="2"/>
  <c r="BE3371" i="2" s="1"/>
  <c r="BK3364" i="2"/>
  <c r="BI3364" i="2"/>
  <c r="BH3364" i="2"/>
  <c r="BG3364" i="2"/>
  <c r="BF3364" i="2"/>
  <c r="BE3364" i="2"/>
  <c r="T3364" i="2"/>
  <c r="R3364" i="2"/>
  <c r="P3364" i="2"/>
  <c r="J3364" i="2"/>
  <c r="BK3354" i="2"/>
  <c r="BI3354" i="2"/>
  <c r="BH3354" i="2"/>
  <c r="BG3354" i="2"/>
  <c r="BF3354" i="2"/>
  <c r="BE3354" i="2"/>
  <c r="T3354" i="2"/>
  <c r="R3354" i="2"/>
  <c r="P3354" i="2"/>
  <c r="J3354" i="2"/>
  <c r="BK3347" i="2"/>
  <c r="BI3347" i="2"/>
  <c r="BH3347" i="2"/>
  <c r="BG3347" i="2"/>
  <c r="BF3347" i="2"/>
  <c r="BE3347" i="2"/>
  <c r="T3347" i="2"/>
  <c r="R3347" i="2"/>
  <c r="P3347" i="2"/>
  <c r="J3347" i="2"/>
  <c r="BK3337" i="2"/>
  <c r="BI3337" i="2"/>
  <c r="BH3337" i="2"/>
  <c r="BG3337" i="2"/>
  <c r="BF3337" i="2"/>
  <c r="T3337" i="2"/>
  <c r="R3337" i="2"/>
  <c r="P3337" i="2"/>
  <c r="J3337" i="2"/>
  <c r="BE3337" i="2" s="1"/>
  <c r="BK3330" i="2"/>
  <c r="BI3330" i="2"/>
  <c r="BH3330" i="2"/>
  <c r="BG3330" i="2"/>
  <c r="BF3330" i="2"/>
  <c r="T3330" i="2"/>
  <c r="R3330" i="2"/>
  <c r="P3330" i="2"/>
  <c r="J3330" i="2"/>
  <c r="BE3330" i="2" s="1"/>
  <c r="BK3325" i="2"/>
  <c r="BI3325" i="2"/>
  <c r="BH3325" i="2"/>
  <c r="BG3325" i="2"/>
  <c r="BF3325" i="2"/>
  <c r="T3325" i="2"/>
  <c r="R3325" i="2"/>
  <c r="P3325" i="2"/>
  <c r="J3325" i="2"/>
  <c r="BE3325" i="2" s="1"/>
  <c r="BK3318" i="2"/>
  <c r="BI3318" i="2"/>
  <c r="BH3318" i="2"/>
  <c r="BG3318" i="2"/>
  <c r="BF3318" i="2"/>
  <c r="BE3318" i="2"/>
  <c r="T3318" i="2"/>
  <c r="R3318" i="2"/>
  <c r="P3318" i="2"/>
  <c r="J3318" i="2"/>
  <c r="BK3315" i="2"/>
  <c r="BI3315" i="2"/>
  <c r="BH3315" i="2"/>
  <c r="BG3315" i="2"/>
  <c r="BF3315" i="2"/>
  <c r="BE3315" i="2"/>
  <c r="T3315" i="2"/>
  <c r="R3315" i="2"/>
  <c r="P3315" i="2"/>
  <c r="J3315" i="2"/>
  <c r="BK3303" i="2"/>
  <c r="BI3303" i="2"/>
  <c r="BH3303" i="2"/>
  <c r="BG3303" i="2"/>
  <c r="BF3303" i="2"/>
  <c r="BE3303" i="2"/>
  <c r="T3303" i="2"/>
  <c r="R3303" i="2"/>
  <c r="P3303" i="2"/>
  <c r="J3303" i="2"/>
  <c r="BK3299" i="2"/>
  <c r="BI3299" i="2"/>
  <c r="BH3299" i="2"/>
  <c r="BG3299" i="2"/>
  <c r="BF3299" i="2"/>
  <c r="BE3299" i="2"/>
  <c r="T3299" i="2"/>
  <c r="R3299" i="2"/>
  <c r="P3299" i="2"/>
  <c r="J3299" i="2"/>
  <c r="BK3294" i="2"/>
  <c r="BI3294" i="2"/>
  <c r="BH3294" i="2"/>
  <c r="BG3294" i="2"/>
  <c r="BF3294" i="2"/>
  <c r="BE3294" i="2"/>
  <c r="T3294" i="2"/>
  <c r="R3294" i="2"/>
  <c r="P3294" i="2"/>
  <c r="J3294" i="2"/>
  <c r="BK3290" i="2"/>
  <c r="BI3290" i="2"/>
  <c r="BH3290" i="2"/>
  <c r="BG3290" i="2"/>
  <c r="BF3290" i="2"/>
  <c r="T3290" i="2"/>
  <c r="R3290" i="2"/>
  <c r="P3290" i="2"/>
  <c r="J3290" i="2"/>
  <c r="BE3290" i="2" s="1"/>
  <c r="BK3285" i="2"/>
  <c r="BI3285" i="2"/>
  <c r="BH3285" i="2"/>
  <c r="BG3285" i="2"/>
  <c r="BF3285" i="2"/>
  <c r="T3285" i="2"/>
  <c r="R3285" i="2"/>
  <c r="P3285" i="2"/>
  <c r="J3285" i="2"/>
  <c r="BE3285" i="2" s="1"/>
  <c r="BK3278" i="2"/>
  <c r="BI3278" i="2"/>
  <c r="BH3278" i="2"/>
  <c r="BG3278" i="2"/>
  <c r="BF3278" i="2"/>
  <c r="BE3278" i="2"/>
  <c r="T3278" i="2"/>
  <c r="R3278" i="2"/>
  <c r="P3278" i="2"/>
  <c r="J3278" i="2"/>
  <c r="BK3270" i="2"/>
  <c r="BI3270" i="2"/>
  <c r="BH3270" i="2"/>
  <c r="BG3270" i="2"/>
  <c r="BF3270" i="2"/>
  <c r="BE3270" i="2"/>
  <c r="T3270" i="2"/>
  <c r="R3270" i="2"/>
  <c r="P3270" i="2"/>
  <c r="J3270" i="2"/>
  <c r="BK3267" i="2"/>
  <c r="BI3267" i="2"/>
  <c r="BH3267" i="2"/>
  <c r="BG3267" i="2"/>
  <c r="BF3267" i="2"/>
  <c r="BE3267" i="2"/>
  <c r="T3267" i="2"/>
  <c r="R3267" i="2"/>
  <c r="P3267" i="2"/>
  <c r="J3267" i="2"/>
  <c r="BK3255" i="2"/>
  <c r="BI3255" i="2"/>
  <c r="BH3255" i="2"/>
  <c r="BG3255" i="2"/>
  <c r="BF3255" i="2"/>
  <c r="BE3255" i="2"/>
  <c r="T3255" i="2"/>
  <c r="R3255" i="2"/>
  <c r="P3255" i="2"/>
  <c r="J3255" i="2"/>
  <c r="BK3250" i="2"/>
  <c r="BI3250" i="2"/>
  <c r="BH3250" i="2"/>
  <c r="BG3250" i="2"/>
  <c r="BF3250" i="2"/>
  <c r="T3250" i="2"/>
  <c r="R3250" i="2"/>
  <c r="P3250" i="2"/>
  <c r="J3250" i="2"/>
  <c r="BE3250" i="2" s="1"/>
  <c r="BK3245" i="2"/>
  <c r="BI3245" i="2"/>
  <c r="BH3245" i="2"/>
  <c r="BG3245" i="2"/>
  <c r="BF3245" i="2"/>
  <c r="T3245" i="2"/>
  <c r="R3245" i="2"/>
  <c r="P3245" i="2"/>
  <c r="J3245" i="2"/>
  <c r="BE3245" i="2" s="1"/>
  <c r="BK3231" i="2"/>
  <c r="BI3231" i="2"/>
  <c r="BH3231" i="2"/>
  <c r="BG3231" i="2"/>
  <c r="BF3231" i="2"/>
  <c r="BE3231" i="2"/>
  <c r="T3231" i="2"/>
  <c r="R3231" i="2"/>
  <c r="P3231" i="2"/>
  <c r="J3231" i="2"/>
  <c r="BK3219" i="2"/>
  <c r="BI3219" i="2"/>
  <c r="BH3219" i="2"/>
  <c r="BG3219" i="2"/>
  <c r="BF3219" i="2"/>
  <c r="BE3219" i="2"/>
  <c r="T3219" i="2"/>
  <c r="R3219" i="2"/>
  <c r="P3219" i="2"/>
  <c r="J3219" i="2"/>
  <c r="BK3211" i="2"/>
  <c r="BI3211" i="2"/>
  <c r="BH3211" i="2"/>
  <c r="BG3211" i="2"/>
  <c r="BF3211" i="2"/>
  <c r="BE3211" i="2"/>
  <c r="T3211" i="2"/>
  <c r="R3211" i="2"/>
  <c r="P3211" i="2"/>
  <c r="J3211" i="2"/>
  <c r="BK3203" i="2"/>
  <c r="BI3203" i="2"/>
  <c r="BH3203" i="2"/>
  <c r="BG3203" i="2"/>
  <c r="BF3203" i="2"/>
  <c r="BE3203" i="2"/>
  <c r="T3203" i="2"/>
  <c r="R3203" i="2"/>
  <c r="P3203" i="2"/>
  <c r="J3203" i="2"/>
  <c r="BK3195" i="2"/>
  <c r="BI3195" i="2"/>
  <c r="BH3195" i="2"/>
  <c r="BG3195" i="2"/>
  <c r="BF3195" i="2"/>
  <c r="T3195" i="2"/>
  <c r="R3195" i="2"/>
  <c r="P3195" i="2"/>
  <c r="J3195" i="2"/>
  <c r="BE3195" i="2" s="1"/>
  <c r="BK3185" i="2"/>
  <c r="BI3185" i="2"/>
  <c r="BH3185" i="2"/>
  <c r="BG3185" i="2"/>
  <c r="BF3185" i="2"/>
  <c r="T3185" i="2"/>
  <c r="R3185" i="2"/>
  <c r="P3185" i="2"/>
  <c r="J3185" i="2"/>
  <c r="BE3185" i="2" s="1"/>
  <c r="BK3182" i="2"/>
  <c r="BI3182" i="2"/>
  <c r="BH3182" i="2"/>
  <c r="BG3182" i="2"/>
  <c r="BF3182" i="2"/>
  <c r="BE3182" i="2"/>
  <c r="T3182" i="2"/>
  <c r="R3182" i="2"/>
  <c r="P3182" i="2"/>
  <c r="J3182" i="2"/>
  <c r="BK3179" i="2"/>
  <c r="BI3179" i="2"/>
  <c r="BH3179" i="2"/>
  <c r="BG3179" i="2"/>
  <c r="BF3179" i="2"/>
  <c r="T3179" i="2"/>
  <c r="R3179" i="2"/>
  <c r="P3179" i="2"/>
  <c r="J3179" i="2"/>
  <c r="BE3179" i="2" s="1"/>
  <c r="BK3176" i="2"/>
  <c r="BI3176" i="2"/>
  <c r="BH3176" i="2"/>
  <c r="BG3176" i="2"/>
  <c r="BF3176" i="2"/>
  <c r="BE3176" i="2"/>
  <c r="T3176" i="2"/>
  <c r="R3176" i="2"/>
  <c r="P3176" i="2"/>
  <c r="J3176" i="2"/>
  <c r="BK3166" i="2"/>
  <c r="BI3166" i="2"/>
  <c r="BH3166" i="2"/>
  <c r="BG3166" i="2"/>
  <c r="BF3166" i="2"/>
  <c r="BE3166" i="2"/>
  <c r="T3166" i="2"/>
  <c r="R3166" i="2"/>
  <c r="P3166" i="2"/>
  <c r="J3166" i="2"/>
  <c r="BK3154" i="2"/>
  <c r="BI3154" i="2"/>
  <c r="BH3154" i="2"/>
  <c r="BG3154" i="2"/>
  <c r="BF3154" i="2"/>
  <c r="T3154" i="2"/>
  <c r="T3139" i="2" s="1"/>
  <c r="R3154" i="2"/>
  <c r="P3154" i="2"/>
  <c r="J3154" i="2"/>
  <c r="BE3154" i="2" s="1"/>
  <c r="BK3147" i="2"/>
  <c r="BI3147" i="2"/>
  <c r="BH3147" i="2"/>
  <c r="BG3147" i="2"/>
  <c r="BF3147" i="2"/>
  <c r="T3147" i="2"/>
  <c r="R3147" i="2"/>
  <c r="P3147" i="2"/>
  <c r="J3147" i="2"/>
  <c r="BE3147" i="2" s="1"/>
  <c r="BK3140" i="2"/>
  <c r="BI3140" i="2"/>
  <c r="BH3140" i="2"/>
  <c r="BG3140" i="2"/>
  <c r="BF3140" i="2"/>
  <c r="T3140" i="2"/>
  <c r="R3140" i="2"/>
  <c r="R3139" i="2" s="1"/>
  <c r="P3140" i="2"/>
  <c r="J3140" i="2"/>
  <c r="BE3140" i="2" s="1"/>
  <c r="BK3139" i="2"/>
  <c r="J3139" i="2" s="1"/>
  <c r="J86" i="2" s="1"/>
  <c r="BK3137" i="2"/>
  <c r="BI3137" i="2"/>
  <c r="BH3137" i="2"/>
  <c r="BG3137" i="2"/>
  <c r="BF3137" i="2"/>
  <c r="T3137" i="2"/>
  <c r="R3137" i="2"/>
  <c r="P3137" i="2"/>
  <c r="J3137" i="2"/>
  <c r="BE3137" i="2" s="1"/>
  <c r="BK3135" i="2"/>
  <c r="BI3135" i="2"/>
  <c r="BH3135" i="2"/>
  <c r="BG3135" i="2"/>
  <c r="BF3135" i="2"/>
  <c r="T3135" i="2"/>
  <c r="R3135" i="2"/>
  <c r="P3135" i="2"/>
  <c r="J3135" i="2"/>
  <c r="BE3135" i="2" s="1"/>
  <c r="BK3130" i="2"/>
  <c r="BI3130" i="2"/>
  <c r="BH3130" i="2"/>
  <c r="BG3130" i="2"/>
  <c r="BF3130" i="2"/>
  <c r="BE3130" i="2"/>
  <c r="T3130" i="2"/>
  <c r="R3130" i="2"/>
  <c r="P3130" i="2"/>
  <c r="J3130" i="2"/>
  <c r="BK3119" i="2"/>
  <c r="BI3119" i="2"/>
  <c r="BH3119" i="2"/>
  <c r="BG3119" i="2"/>
  <c r="BF3119" i="2"/>
  <c r="BE3119" i="2"/>
  <c r="T3119" i="2"/>
  <c r="R3119" i="2"/>
  <c r="P3119" i="2"/>
  <c r="J3119" i="2"/>
  <c r="BK3117" i="2"/>
  <c r="BI3117" i="2"/>
  <c r="BH3117" i="2"/>
  <c r="BG3117" i="2"/>
  <c r="BF3117" i="2"/>
  <c r="T3117" i="2"/>
  <c r="R3117" i="2"/>
  <c r="P3117" i="2"/>
  <c r="J3117" i="2"/>
  <c r="BE3117" i="2" s="1"/>
  <c r="BK3113" i="2"/>
  <c r="BI3113" i="2"/>
  <c r="BH3113" i="2"/>
  <c r="BG3113" i="2"/>
  <c r="BF3113" i="2"/>
  <c r="BE3113" i="2"/>
  <c r="T3113" i="2"/>
  <c r="R3113" i="2"/>
  <c r="P3113" i="2"/>
  <c r="J3113" i="2"/>
  <c r="BK3111" i="2"/>
  <c r="BI3111" i="2"/>
  <c r="BH3111" i="2"/>
  <c r="BG3111" i="2"/>
  <c r="BF3111" i="2"/>
  <c r="BE3111" i="2"/>
  <c r="T3111" i="2"/>
  <c r="R3111" i="2"/>
  <c r="P3111" i="2"/>
  <c r="J3111" i="2"/>
  <c r="BK3107" i="2"/>
  <c r="BI3107" i="2"/>
  <c r="BH3107" i="2"/>
  <c r="BG3107" i="2"/>
  <c r="BF3107" i="2"/>
  <c r="T3107" i="2"/>
  <c r="R3107" i="2"/>
  <c r="P3107" i="2"/>
  <c r="J3107" i="2"/>
  <c r="BE3107" i="2" s="1"/>
  <c r="BK3103" i="2"/>
  <c r="BI3103" i="2"/>
  <c r="BH3103" i="2"/>
  <c r="BG3103" i="2"/>
  <c r="BF3103" i="2"/>
  <c r="BE3103" i="2"/>
  <c r="T3103" i="2"/>
  <c r="R3103" i="2"/>
  <c r="P3103" i="2"/>
  <c r="J3103" i="2"/>
  <c r="BK3099" i="2"/>
  <c r="BI3099" i="2"/>
  <c r="BH3099" i="2"/>
  <c r="BG3099" i="2"/>
  <c r="BF3099" i="2"/>
  <c r="T3099" i="2"/>
  <c r="R3099" i="2"/>
  <c r="P3099" i="2"/>
  <c r="J3099" i="2"/>
  <c r="BE3099" i="2" s="1"/>
  <c r="BK3095" i="2"/>
  <c r="BI3095" i="2"/>
  <c r="BH3095" i="2"/>
  <c r="BG3095" i="2"/>
  <c r="BF3095" i="2"/>
  <c r="T3095" i="2"/>
  <c r="R3095" i="2"/>
  <c r="P3095" i="2"/>
  <c r="J3095" i="2"/>
  <c r="BE3095" i="2" s="1"/>
  <c r="BK3072" i="2"/>
  <c r="BI3072" i="2"/>
  <c r="BH3072" i="2"/>
  <c r="BG3072" i="2"/>
  <c r="BF3072" i="2"/>
  <c r="BE3072" i="2"/>
  <c r="T3072" i="2"/>
  <c r="R3072" i="2"/>
  <c r="P3072" i="2"/>
  <c r="J3072" i="2"/>
  <c r="BK3065" i="2"/>
  <c r="BK3064" i="2" s="1"/>
  <c r="BI3065" i="2"/>
  <c r="BH3065" i="2"/>
  <c r="BG3065" i="2"/>
  <c r="BF3065" i="2"/>
  <c r="BE3065" i="2"/>
  <c r="T3065" i="2"/>
  <c r="R3065" i="2"/>
  <c r="R3064" i="2" s="1"/>
  <c r="P3065" i="2"/>
  <c r="J3065" i="2"/>
  <c r="T3064" i="2"/>
  <c r="P3064" i="2"/>
  <c r="BK3061" i="2"/>
  <c r="BK3060" i="2" s="1"/>
  <c r="J3060" i="2" s="1"/>
  <c r="BI3061" i="2"/>
  <c r="BH3061" i="2"/>
  <c r="BG3061" i="2"/>
  <c r="BF3061" i="2"/>
  <c r="BE3061" i="2"/>
  <c r="T3061" i="2"/>
  <c r="R3061" i="2"/>
  <c r="P3061" i="2"/>
  <c r="J3061" i="2"/>
  <c r="T3060" i="2"/>
  <c r="R3060" i="2"/>
  <c r="P3060" i="2"/>
  <c r="BK3057" i="2"/>
  <c r="BI3057" i="2"/>
  <c r="BH3057" i="2"/>
  <c r="BG3057" i="2"/>
  <c r="BF3057" i="2"/>
  <c r="T3057" i="2"/>
  <c r="R3057" i="2"/>
  <c r="P3057" i="2"/>
  <c r="J3057" i="2"/>
  <c r="BE3057" i="2" s="1"/>
  <c r="BK3054" i="2"/>
  <c r="BI3054" i="2"/>
  <c r="BH3054" i="2"/>
  <c r="BG3054" i="2"/>
  <c r="BF3054" i="2"/>
  <c r="BE3054" i="2"/>
  <c r="T3054" i="2"/>
  <c r="R3054" i="2"/>
  <c r="P3054" i="2"/>
  <c r="J3054" i="2"/>
  <c r="BK3052" i="2"/>
  <c r="BI3052" i="2"/>
  <c r="BH3052" i="2"/>
  <c r="BG3052" i="2"/>
  <c r="BF3052" i="2"/>
  <c r="BE3052" i="2"/>
  <c r="T3052" i="2"/>
  <c r="R3052" i="2"/>
  <c r="P3052" i="2"/>
  <c r="J3052" i="2"/>
  <c r="BK3049" i="2"/>
  <c r="BI3049" i="2"/>
  <c r="BH3049" i="2"/>
  <c r="BG3049" i="2"/>
  <c r="BF3049" i="2"/>
  <c r="BE3049" i="2"/>
  <c r="T3049" i="2"/>
  <c r="R3049" i="2"/>
  <c r="P3049" i="2"/>
  <c r="J3049" i="2"/>
  <c r="BK3047" i="2"/>
  <c r="BI3047" i="2"/>
  <c r="BH3047" i="2"/>
  <c r="BG3047" i="2"/>
  <c r="BF3047" i="2"/>
  <c r="T3047" i="2"/>
  <c r="R3047" i="2"/>
  <c r="P3047" i="2"/>
  <c r="J3047" i="2"/>
  <c r="BE3047" i="2" s="1"/>
  <c r="BK3044" i="2"/>
  <c r="BI3044" i="2"/>
  <c r="BH3044" i="2"/>
  <c r="BG3044" i="2"/>
  <c r="BF3044" i="2"/>
  <c r="T3044" i="2"/>
  <c r="T3043" i="2" s="1"/>
  <c r="R3044" i="2"/>
  <c r="P3044" i="2"/>
  <c r="J3044" i="2"/>
  <c r="BE3044" i="2" s="1"/>
  <c r="R3043" i="2"/>
  <c r="BK3038" i="2"/>
  <c r="BI3038" i="2"/>
  <c r="BH3038" i="2"/>
  <c r="BG3038" i="2"/>
  <c r="BF3038" i="2"/>
  <c r="T3038" i="2"/>
  <c r="R3038" i="2"/>
  <c r="P3038" i="2"/>
  <c r="J3038" i="2"/>
  <c r="BE3038" i="2" s="1"/>
  <c r="BK3033" i="2"/>
  <c r="BI3033" i="2"/>
  <c r="BH3033" i="2"/>
  <c r="BG3033" i="2"/>
  <c r="BF3033" i="2"/>
  <c r="BE3033" i="2"/>
  <c r="T3033" i="2"/>
  <c r="R3033" i="2"/>
  <c r="P3033" i="2"/>
  <c r="J3033" i="2"/>
  <c r="BK3029" i="2"/>
  <c r="BI3029" i="2"/>
  <c r="BH3029" i="2"/>
  <c r="BG3029" i="2"/>
  <c r="BF3029" i="2"/>
  <c r="BE3029" i="2"/>
  <c r="T3029" i="2"/>
  <c r="R3029" i="2"/>
  <c r="P3029" i="2"/>
  <c r="J3029" i="2"/>
  <c r="BK3025" i="2"/>
  <c r="BI3025" i="2"/>
  <c r="BH3025" i="2"/>
  <c r="BG3025" i="2"/>
  <c r="BF3025" i="2"/>
  <c r="T3025" i="2"/>
  <c r="R3025" i="2"/>
  <c r="P3025" i="2"/>
  <c r="J3025" i="2"/>
  <c r="BE3025" i="2" s="1"/>
  <c r="BK3020" i="2"/>
  <c r="BI3020" i="2"/>
  <c r="BH3020" i="2"/>
  <c r="BG3020" i="2"/>
  <c r="BF3020" i="2"/>
  <c r="BE3020" i="2"/>
  <c r="T3020" i="2"/>
  <c r="R3020" i="2"/>
  <c r="P3020" i="2"/>
  <c r="J3020" i="2"/>
  <c r="BK3015" i="2"/>
  <c r="BI3015" i="2"/>
  <c r="BH3015" i="2"/>
  <c r="BG3015" i="2"/>
  <c r="BF3015" i="2"/>
  <c r="BE3015" i="2"/>
  <c r="T3015" i="2"/>
  <c r="R3015" i="2"/>
  <c r="P3015" i="2"/>
  <c r="J3015" i="2"/>
  <c r="BK3011" i="2"/>
  <c r="BI3011" i="2"/>
  <c r="BH3011" i="2"/>
  <c r="BG3011" i="2"/>
  <c r="BF3011" i="2"/>
  <c r="T3011" i="2"/>
  <c r="R3011" i="2"/>
  <c r="P3011" i="2"/>
  <c r="J3011" i="2"/>
  <c r="BE3011" i="2" s="1"/>
  <c r="BK3007" i="2"/>
  <c r="BI3007" i="2"/>
  <c r="BH3007" i="2"/>
  <c r="BG3007" i="2"/>
  <c r="BF3007" i="2"/>
  <c r="BE3007" i="2"/>
  <c r="T3007" i="2"/>
  <c r="R3007" i="2"/>
  <c r="R3006" i="2" s="1"/>
  <c r="P3007" i="2"/>
  <c r="J3007" i="2"/>
  <c r="BK3006" i="2"/>
  <c r="J3006" i="2" s="1"/>
  <c r="J81" i="2" s="1"/>
  <c r="T3006" i="2"/>
  <c r="P3006" i="2"/>
  <c r="BK3003" i="2"/>
  <c r="BI3003" i="2"/>
  <c r="BH3003" i="2"/>
  <c r="BG3003" i="2"/>
  <c r="BF3003" i="2"/>
  <c r="T3003" i="2"/>
  <c r="R3003" i="2"/>
  <c r="P3003" i="2"/>
  <c r="J3003" i="2"/>
  <c r="BE3003" i="2" s="1"/>
  <c r="BK2999" i="2"/>
  <c r="BI2999" i="2"/>
  <c r="BH2999" i="2"/>
  <c r="BG2999" i="2"/>
  <c r="BF2999" i="2"/>
  <c r="T2999" i="2"/>
  <c r="R2999" i="2"/>
  <c r="P2999" i="2"/>
  <c r="J2999" i="2"/>
  <c r="BE2999" i="2" s="1"/>
  <c r="BK2992" i="2"/>
  <c r="BI2992" i="2"/>
  <c r="BH2992" i="2"/>
  <c r="BG2992" i="2"/>
  <c r="BF2992" i="2"/>
  <c r="T2992" i="2"/>
  <c r="R2992" i="2"/>
  <c r="P2992" i="2"/>
  <c r="J2992" i="2"/>
  <c r="BE2992" i="2" s="1"/>
  <c r="BK2985" i="2"/>
  <c r="BI2985" i="2"/>
  <c r="BH2985" i="2"/>
  <c r="BG2985" i="2"/>
  <c r="BF2985" i="2"/>
  <c r="T2985" i="2"/>
  <c r="R2985" i="2"/>
  <c r="P2985" i="2"/>
  <c r="J2985" i="2"/>
  <c r="BE2985" i="2" s="1"/>
  <c r="BK2984" i="2"/>
  <c r="BI2984" i="2"/>
  <c r="BH2984" i="2"/>
  <c r="BG2984" i="2"/>
  <c r="BF2984" i="2"/>
  <c r="BE2984" i="2"/>
  <c r="T2984" i="2"/>
  <c r="R2984" i="2"/>
  <c r="P2984" i="2"/>
  <c r="J2984" i="2"/>
  <c r="BK2968" i="2"/>
  <c r="BI2968" i="2"/>
  <c r="BH2968" i="2"/>
  <c r="BG2968" i="2"/>
  <c r="BF2968" i="2"/>
  <c r="BE2968" i="2"/>
  <c r="T2968" i="2"/>
  <c r="R2968" i="2"/>
  <c r="P2968" i="2"/>
  <c r="J2968" i="2"/>
  <c r="BK2964" i="2"/>
  <c r="BI2964" i="2"/>
  <c r="BH2964" i="2"/>
  <c r="BG2964" i="2"/>
  <c r="BF2964" i="2"/>
  <c r="T2964" i="2"/>
  <c r="R2964" i="2"/>
  <c r="P2964" i="2"/>
  <c r="J2964" i="2"/>
  <c r="BE2964" i="2" s="1"/>
  <c r="BK2932" i="2"/>
  <c r="BI2932" i="2"/>
  <c r="BH2932" i="2"/>
  <c r="BG2932" i="2"/>
  <c r="BF2932" i="2"/>
  <c r="BE2932" i="2"/>
  <c r="T2932" i="2"/>
  <c r="R2932" i="2"/>
  <c r="P2932" i="2"/>
  <c r="J2932" i="2"/>
  <c r="BK2929" i="2"/>
  <c r="BI2929" i="2"/>
  <c r="BH2929" i="2"/>
  <c r="BG2929" i="2"/>
  <c r="BF2929" i="2"/>
  <c r="T2929" i="2"/>
  <c r="R2929" i="2"/>
  <c r="P2929" i="2"/>
  <c r="J2929" i="2"/>
  <c r="BE2929" i="2" s="1"/>
  <c r="BK2924" i="2"/>
  <c r="BI2924" i="2"/>
  <c r="BH2924" i="2"/>
  <c r="BG2924" i="2"/>
  <c r="BF2924" i="2"/>
  <c r="BE2924" i="2"/>
  <c r="T2924" i="2"/>
  <c r="R2924" i="2"/>
  <c r="P2924" i="2"/>
  <c r="J2924" i="2"/>
  <c r="BK2903" i="2"/>
  <c r="BI2903" i="2"/>
  <c r="BH2903" i="2"/>
  <c r="BG2903" i="2"/>
  <c r="BF2903" i="2"/>
  <c r="BE2903" i="2"/>
  <c r="T2903" i="2"/>
  <c r="R2903" i="2"/>
  <c r="P2903" i="2"/>
  <c r="J2903" i="2"/>
  <c r="BK2900" i="2"/>
  <c r="BK2896" i="2" s="1"/>
  <c r="J2896" i="2" s="1"/>
  <c r="J80" i="2" s="1"/>
  <c r="BI2900" i="2"/>
  <c r="BH2900" i="2"/>
  <c r="BG2900" i="2"/>
  <c r="BF2900" i="2"/>
  <c r="BE2900" i="2"/>
  <c r="T2900" i="2"/>
  <c r="R2900" i="2"/>
  <c r="P2900" i="2"/>
  <c r="J2900" i="2"/>
  <c r="BK2897" i="2"/>
  <c r="BI2897" i="2"/>
  <c r="BH2897" i="2"/>
  <c r="BG2897" i="2"/>
  <c r="BF2897" i="2"/>
  <c r="T2897" i="2"/>
  <c r="R2897" i="2"/>
  <c r="R2896" i="2" s="1"/>
  <c r="P2897" i="2"/>
  <c r="J2897" i="2"/>
  <c r="BE2897" i="2" s="1"/>
  <c r="BK2893" i="2"/>
  <c r="BI2893" i="2"/>
  <c r="BH2893" i="2"/>
  <c r="BG2893" i="2"/>
  <c r="BF2893" i="2"/>
  <c r="BE2893" i="2"/>
  <c r="T2893" i="2"/>
  <c r="R2893" i="2"/>
  <c r="P2893" i="2"/>
  <c r="J2893" i="2"/>
  <c r="BK2890" i="2"/>
  <c r="BI2890" i="2"/>
  <c r="BH2890" i="2"/>
  <c r="BG2890" i="2"/>
  <c r="BF2890" i="2"/>
  <c r="BE2890" i="2"/>
  <c r="T2890" i="2"/>
  <c r="R2890" i="2"/>
  <c r="P2890" i="2"/>
  <c r="J2890" i="2"/>
  <c r="BK2887" i="2"/>
  <c r="BI2887" i="2"/>
  <c r="BH2887" i="2"/>
  <c r="BG2887" i="2"/>
  <c r="BF2887" i="2"/>
  <c r="T2887" i="2"/>
  <c r="R2887" i="2"/>
  <c r="P2887" i="2"/>
  <c r="J2887" i="2"/>
  <c r="BE2887" i="2" s="1"/>
  <c r="BK2884" i="2"/>
  <c r="BI2884" i="2"/>
  <c r="BH2884" i="2"/>
  <c r="BG2884" i="2"/>
  <c r="BF2884" i="2"/>
  <c r="BE2884" i="2"/>
  <c r="T2884" i="2"/>
  <c r="R2884" i="2"/>
  <c r="P2884" i="2"/>
  <c r="J2884" i="2"/>
  <c r="BK2881" i="2"/>
  <c r="BI2881" i="2"/>
  <c r="BH2881" i="2"/>
  <c r="BG2881" i="2"/>
  <c r="BF2881" i="2"/>
  <c r="BE2881" i="2"/>
  <c r="T2881" i="2"/>
  <c r="R2881" i="2"/>
  <c r="P2881" i="2"/>
  <c r="J2881" i="2"/>
  <c r="BK2878" i="2"/>
  <c r="BI2878" i="2"/>
  <c r="BH2878" i="2"/>
  <c r="BG2878" i="2"/>
  <c r="BF2878" i="2"/>
  <c r="T2878" i="2"/>
  <c r="R2878" i="2"/>
  <c r="P2878" i="2"/>
  <c r="J2878" i="2"/>
  <c r="BE2878" i="2" s="1"/>
  <c r="BK2860" i="2"/>
  <c r="BI2860" i="2"/>
  <c r="BH2860" i="2"/>
  <c r="BG2860" i="2"/>
  <c r="BF2860" i="2"/>
  <c r="BE2860" i="2"/>
  <c r="T2860" i="2"/>
  <c r="R2860" i="2"/>
  <c r="P2860" i="2"/>
  <c r="J2860" i="2"/>
  <c r="BK2857" i="2"/>
  <c r="BI2857" i="2"/>
  <c r="BH2857" i="2"/>
  <c r="BG2857" i="2"/>
  <c r="BF2857" i="2"/>
  <c r="BE2857" i="2"/>
  <c r="T2857" i="2"/>
  <c r="R2857" i="2"/>
  <c r="P2857" i="2"/>
  <c r="J2857" i="2"/>
  <c r="BK2854" i="2"/>
  <c r="BI2854" i="2"/>
  <c r="BH2854" i="2"/>
  <c r="BG2854" i="2"/>
  <c r="BF2854" i="2"/>
  <c r="T2854" i="2"/>
  <c r="R2854" i="2"/>
  <c r="P2854" i="2"/>
  <c r="J2854" i="2"/>
  <c r="BE2854" i="2" s="1"/>
  <c r="BK2851" i="2"/>
  <c r="BI2851" i="2"/>
  <c r="BH2851" i="2"/>
  <c r="BG2851" i="2"/>
  <c r="BF2851" i="2"/>
  <c r="BE2851" i="2"/>
  <c r="T2851" i="2"/>
  <c r="R2851" i="2"/>
  <c r="P2851" i="2"/>
  <c r="J2851" i="2"/>
  <c r="BK2848" i="2"/>
  <c r="BI2848" i="2"/>
  <c r="BH2848" i="2"/>
  <c r="BG2848" i="2"/>
  <c r="BF2848" i="2"/>
  <c r="BE2848" i="2"/>
  <c r="T2848" i="2"/>
  <c r="R2848" i="2"/>
  <c r="P2848" i="2"/>
  <c r="J2848" i="2"/>
  <c r="BK2845" i="2"/>
  <c r="BI2845" i="2"/>
  <c r="BH2845" i="2"/>
  <c r="BG2845" i="2"/>
  <c r="BF2845" i="2"/>
  <c r="T2845" i="2"/>
  <c r="R2845" i="2"/>
  <c r="P2845" i="2"/>
  <c r="J2845" i="2"/>
  <c r="BE2845" i="2" s="1"/>
  <c r="BK2842" i="2"/>
  <c r="BI2842" i="2"/>
  <c r="BH2842" i="2"/>
  <c r="BG2842" i="2"/>
  <c r="BF2842" i="2"/>
  <c r="BE2842" i="2"/>
  <c r="T2842" i="2"/>
  <c r="R2842" i="2"/>
  <c r="P2842" i="2"/>
  <c r="J2842" i="2"/>
  <c r="BK2839" i="2"/>
  <c r="BI2839" i="2"/>
  <c r="BH2839" i="2"/>
  <c r="BG2839" i="2"/>
  <c r="BF2839" i="2"/>
  <c r="BE2839" i="2"/>
  <c r="T2839" i="2"/>
  <c r="R2839" i="2"/>
  <c r="P2839" i="2"/>
  <c r="P2821" i="2" s="1"/>
  <c r="J2839" i="2"/>
  <c r="BK2826" i="2"/>
  <c r="BI2826" i="2"/>
  <c r="BH2826" i="2"/>
  <c r="BG2826" i="2"/>
  <c r="BF2826" i="2"/>
  <c r="T2826" i="2"/>
  <c r="R2826" i="2"/>
  <c r="P2826" i="2"/>
  <c r="J2826" i="2"/>
  <c r="BE2826" i="2" s="1"/>
  <c r="BK2822" i="2"/>
  <c r="BK2821" i="2" s="1"/>
  <c r="BI2822" i="2"/>
  <c r="BH2822" i="2"/>
  <c r="BG2822" i="2"/>
  <c r="BF2822" i="2"/>
  <c r="BE2822" i="2"/>
  <c r="T2822" i="2"/>
  <c r="R2822" i="2"/>
  <c r="P2822" i="2"/>
  <c r="J2822" i="2"/>
  <c r="T2821" i="2"/>
  <c r="BK2445" i="2"/>
  <c r="BI2445" i="2"/>
  <c r="BH2445" i="2"/>
  <c r="BG2445" i="2"/>
  <c r="BF2445" i="2"/>
  <c r="T2445" i="2"/>
  <c r="R2445" i="2"/>
  <c r="P2445" i="2"/>
  <c r="J2445" i="2"/>
  <c r="BE2445" i="2" s="1"/>
  <c r="BK2437" i="2"/>
  <c r="BI2437" i="2"/>
  <c r="BH2437" i="2"/>
  <c r="BG2437" i="2"/>
  <c r="BF2437" i="2"/>
  <c r="BE2437" i="2"/>
  <c r="T2437" i="2"/>
  <c r="T2400" i="2" s="1"/>
  <c r="R2437" i="2"/>
  <c r="P2437" i="2"/>
  <c r="J2437" i="2"/>
  <c r="BK2427" i="2"/>
  <c r="BI2427" i="2"/>
  <c r="BH2427" i="2"/>
  <c r="BG2427" i="2"/>
  <c r="BF2427" i="2"/>
  <c r="T2427" i="2"/>
  <c r="R2427" i="2"/>
  <c r="P2427" i="2"/>
  <c r="J2427" i="2"/>
  <c r="BE2427" i="2" s="1"/>
  <c r="BK2417" i="2"/>
  <c r="BI2417" i="2"/>
  <c r="BH2417" i="2"/>
  <c r="BG2417" i="2"/>
  <c r="BF2417" i="2"/>
  <c r="T2417" i="2"/>
  <c r="R2417" i="2"/>
  <c r="P2417" i="2"/>
  <c r="J2417" i="2"/>
  <c r="BE2417" i="2" s="1"/>
  <c r="BK2408" i="2"/>
  <c r="BI2408" i="2"/>
  <c r="BH2408" i="2"/>
  <c r="BG2408" i="2"/>
  <c r="BF2408" i="2"/>
  <c r="BE2408" i="2"/>
  <c r="T2408" i="2"/>
  <c r="R2408" i="2"/>
  <c r="P2408" i="2"/>
  <c r="J2408" i="2"/>
  <c r="BK2401" i="2"/>
  <c r="BK2400" i="2" s="1"/>
  <c r="J2400" i="2" s="1"/>
  <c r="BI2401" i="2"/>
  <c r="BH2401" i="2"/>
  <c r="BG2401" i="2"/>
  <c r="BF2401" i="2"/>
  <c r="BE2401" i="2"/>
  <c r="T2401" i="2"/>
  <c r="R2401" i="2"/>
  <c r="R2400" i="2" s="1"/>
  <c r="P2401" i="2"/>
  <c r="J2401" i="2"/>
  <c r="P2400" i="2"/>
  <c r="BK2392" i="2"/>
  <c r="BI2392" i="2"/>
  <c r="BH2392" i="2"/>
  <c r="BG2392" i="2"/>
  <c r="BF2392" i="2"/>
  <c r="BE2392" i="2"/>
  <c r="T2392" i="2"/>
  <c r="R2392" i="2"/>
  <c r="P2392" i="2"/>
  <c r="J2392" i="2"/>
  <c r="BK2388" i="2"/>
  <c r="BI2388" i="2"/>
  <c r="BH2388" i="2"/>
  <c r="BG2388" i="2"/>
  <c r="BF2388" i="2"/>
  <c r="BE2388" i="2"/>
  <c r="T2388" i="2"/>
  <c r="R2388" i="2"/>
  <c r="P2388" i="2"/>
  <c r="J2388" i="2"/>
  <c r="BK2384" i="2"/>
  <c r="BI2384" i="2"/>
  <c r="BH2384" i="2"/>
  <c r="BG2384" i="2"/>
  <c r="BF2384" i="2"/>
  <c r="BE2384" i="2"/>
  <c r="T2384" i="2"/>
  <c r="R2384" i="2"/>
  <c r="P2384" i="2"/>
  <c r="J2384" i="2"/>
  <c r="BK2380" i="2"/>
  <c r="BI2380" i="2"/>
  <c r="BH2380" i="2"/>
  <c r="BG2380" i="2"/>
  <c r="BF2380" i="2"/>
  <c r="BE2380" i="2"/>
  <c r="T2380" i="2"/>
  <c r="R2380" i="2"/>
  <c r="P2380" i="2"/>
  <c r="J2380" i="2"/>
  <c r="BK2378" i="2"/>
  <c r="BI2378" i="2"/>
  <c r="BH2378" i="2"/>
  <c r="BG2378" i="2"/>
  <c r="BF2378" i="2"/>
  <c r="BE2378" i="2"/>
  <c r="T2378" i="2"/>
  <c r="R2378" i="2"/>
  <c r="P2378" i="2"/>
  <c r="J2378" i="2"/>
  <c r="BK2374" i="2"/>
  <c r="BI2374" i="2"/>
  <c r="BH2374" i="2"/>
  <c r="BG2374" i="2"/>
  <c r="BF2374" i="2"/>
  <c r="T2374" i="2"/>
  <c r="R2374" i="2"/>
  <c r="P2374" i="2"/>
  <c r="J2374" i="2"/>
  <c r="BE2374" i="2" s="1"/>
  <c r="BK2288" i="2"/>
  <c r="BI2288" i="2"/>
  <c r="BH2288" i="2"/>
  <c r="BG2288" i="2"/>
  <c r="BF2288" i="2"/>
  <c r="T2288" i="2"/>
  <c r="R2288" i="2"/>
  <c r="P2288" i="2"/>
  <c r="J2288" i="2"/>
  <c r="BE2288" i="2" s="1"/>
  <c r="BK2285" i="2"/>
  <c r="BI2285" i="2"/>
  <c r="BH2285" i="2"/>
  <c r="BG2285" i="2"/>
  <c r="BF2285" i="2"/>
  <c r="T2285" i="2"/>
  <c r="R2285" i="2"/>
  <c r="P2285" i="2"/>
  <c r="J2285" i="2"/>
  <c r="BE2285" i="2" s="1"/>
  <c r="BK2282" i="2"/>
  <c r="BI2282" i="2"/>
  <c r="BH2282" i="2"/>
  <c r="BG2282" i="2"/>
  <c r="BF2282" i="2"/>
  <c r="T2282" i="2"/>
  <c r="R2282" i="2"/>
  <c r="P2282" i="2"/>
  <c r="J2282" i="2"/>
  <c r="BE2282" i="2" s="1"/>
  <c r="BK2280" i="2"/>
  <c r="BI2280" i="2"/>
  <c r="BH2280" i="2"/>
  <c r="BG2280" i="2"/>
  <c r="BF2280" i="2"/>
  <c r="BE2280" i="2"/>
  <c r="T2280" i="2"/>
  <c r="R2280" i="2"/>
  <c r="P2280" i="2"/>
  <c r="J2280" i="2"/>
  <c r="BK2276" i="2"/>
  <c r="BI2276" i="2"/>
  <c r="BH2276" i="2"/>
  <c r="BG2276" i="2"/>
  <c r="BF2276" i="2"/>
  <c r="BE2276" i="2"/>
  <c r="T2276" i="2"/>
  <c r="R2276" i="2"/>
  <c r="P2276" i="2"/>
  <c r="J2276" i="2"/>
  <c r="BK2266" i="2"/>
  <c r="BI2266" i="2"/>
  <c r="BH2266" i="2"/>
  <c r="BG2266" i="2"/>
  <c r="BF2266" i="2"/>
  <c r="T2266" i="2"/>
  <c r="R2266" i="2"/>
  <c r="P2266" i="2"/>
  <c r="J2266" i="2"/>
  <c r="BE2266" i="2" s="1"/>
  <c r="BK2264" i="2"/>
  <c r="BI2264" i="2"/>
  <c r="BH2264" i="2"/>
  <c r="BG2264" i="2"/>
  <c r="BF2264" i="2"/>
  <c r="T2264" i="2"/>
  <c r="R2264" i="2"/>
  <c r="P2264" i="2"/>
  <c r="J2264" i="2"/>
  <c r="BE2264" i="2" s="1"/>
  <c r="BK2262" i="2"/>
  <c r="BI2262" i="2"/>
  <c r="BH2262" i="2"/>
  <c r="BG2262" i="2"/>
  <c r="BF2262" i="2"/>
  <c r="T2262" i="2"/>
  <c r="R2262" i="2"/>
  <c r="P2262" i="2"/>
  <c r="J2262" i="2"/>
  <c r="BE2262" i="2" s="1"/>
  <c r="BK2254" i="2"/>
  <c r="BI2254" i="2"/>
  <c r="BH2254" i="2"/>
  <c r="BG2254" i="2"/>
  <c r="BF2254" i="2"/>
  <c r="T2254" i="2"/>
  <c r="R2254" i="2"/>
  <c r="P2254" i="2"/>
  <c r="J2254" i="2"/>
  <c r="BE2254" i="2" s="1"/>
  <c r="BK2252" i="2"/>
  <c r="BI2252" i="2"/>
  <c r="BH2252" i="2"/>
  <c r="BG2252" i="2"/>
  <c r="BF2252" i="2"/>
  <c r="BE2252" i="2"/>
  <c r="T2252" i="2"/>
  <c r="R2252" i="2"/>
  <c r="P2252" i="2"/>
  <c r="J2252" i="2"/>
  <c r="BK2250" i="2"/>
  <c r="BI2250" i="2"/>
  <c r="BH2250" i="2"/>
  <c r="BG2250" i="2"/>
  <c r="BF2250" i="2"/>
  <c r="BE2250" i="2"/>
  <c r="T2250" i="2"/>
  <c r="R2250" i="2"/>
  <c r="P2250" i="2"/>
  <c r="J2250" i="2"/>
  <c r="BK2247" i="2"/>
  <c r="BI2247" i="2"/>
  <c r="BH2247" i="2"/>
  <c r="BG2247" i="2"/>
  <c r="BF2247" i="2"/>
  <c r="T2247" i="2"/>
  <c r="R2247" i="2"/>
  <c r="P2247" i="2"/>
  <c r="J2247" i="2"/>
  <c r="BE2247" i="2" s="1"/>
  <c r="BK2152" i="2"/>
  <c r="BI2152" i="2"/>
  <c r="BH2152" i="2"/>
  <c r="BG2152" i="2"/>
  <c r="BF2152" i="2"/>
  <c r="T2152" i="2"/>
  <c r="R2152" i="2"/>
  <c r="P2152" i="2"/>
  <c r="J2152" i="2"/>
  <c r="BE2152" i="2" s="1"/>
  <c r="BK2150" i="2"/>
  <c r="BI2150" i="2"/>
  <c r="BH2150" i="2"/>
  <c r="BG2150" i="2"/>
  <c r="BF2150" i="2"/>
  <c r="T2150" i="2"/>
  <c r="R2150" i="2"/>
  <c r="P2150" i="2"/>
  <c r="J2150" i="2"/>
  <c r="BE2150" i="2" s="1"/>
  <c r="BK2133" i="2"/>
  <c r="BI2133" i="2"/>
  <c r="BH2133" i="2"/>
  <c r="BG2133" i="2"/>
  <c r="BF2133" i="2"/>
  <c r="T2133" i="2"/>
  <c r="R2133" i="2"/>
  <c r="P2133" i="2"/>
  <c r="J2133" i="2"/>
  <c r="BE2133" i="2" s="1"/>
  <c r="BK2131" i="2"/>
  <c r="BI2131" i="2"/>
  <c r="BH2131" i="2"/>
  <c r="BG2131" i="2"/>
  <c r="BF2131" i="2"/>
  <c r="BE2131" i="2"/>
  <c r="T2131" i="2"/>
  <c r="R2131" i="2"/>
  <c r="P2131" i="2"/>
  <c r="J2131" i="2"/>
  <c r="BK2129" i="2"/>
  <c r="BI2129" i="2"/>
  <c r="BH2129" i="2"/>
  <c r="BG2129" i="2"/>
  <c r="BF2129" i="2"/>
  <c r="BE2129" i="2"/>
  <c r="T2129" i="2"/>
  <c r="R2129" i="2"/>
  <c r="P2129" i="2"/>
  <c r="J2129" i="2"/>
  <c r="BK2125" i="2"/>
  <c r="BI2125" i="2"/>
  <c r="BH2125" i="2"/>
  <c r="BG2125" i="2"/>
  <c r="BF2125" i="2"/>
  <c r="T2125" i="2"/>
  <c r="R2125" i="2"/>
  <c r="P2125" i="2"/>
  <c r="J2125" i="2"/>
  <c r="BE2125" i="2" s="1"/>
  <c r="BK2102" i="2"/>
  <c r="BI2102" i="2"/>
  <c r="BH2102" i="2"/>
  <c r="BG2102" i="2"/>
  <c r="BF2102" i="2"/>
  <c r="T2102" i="2"/>
  <c r="R2102" i="2"/>
  <c r="P2102" i="2"/>
  <c r="J2102" i="2"/>
  <c r="BE2102" i="2" s="1"/>
  <c r="BK2098" i="2"/>
  <c r="BI2098" i="2"/>
  <c r="BH2098" i="2"/>
  <c r="BG2098" i="2"/>
  <c r="BF2098" i="2"/>
  <c r="T2098" i="2"/>
  <c r="R2098" i="2"/>
  <c r="P2098" i="2"/>
  <c r="J2098" i="2"/>
  <c r="BE2098" i="2" s="1"/>
  <c r="BK2091" i="2"/>
  <c r="BI2091" i="2"/>
  <c r="BH2091" i="2"/>
  <c r="BG2091" i="2"/>
  <c r="BF2091" i="2"/>
  <c r="T2091" i="2"/>
  <c r="R2091" i="2"/>
  <c r="P2091" i="2"/>
  <c r="J2091" i="2"/>
  <c r="BE2091" i="2" s="1"/>
  <c r="BK2087" i="2"/>
  <c r="BI2087" i="2"/>
  <c r="BH2087" i="2"/>
  <c r="BG2087" i="2"/>
  <c r="BF2087" i="2"/>
  <c r="BE2087" i="2"/>
  <c r="T2087" i="2"/>
  <c r="R2087" i="2"/>
  <c r="P2087" i="2"/>
  <c r="J2087" i="2"/>
  <c r="BK2085" i="2"/>
  <c r="BI2085" i="2"/>
  <c r="BH2085" i="2"/>
  <c r="BG2085" i="2"/>
  <c r="BF2085" i="2"/>
  <c r="BE2085" i="2"/>
  <c r="T2085" i="2"/>
  <c r="R2085" i="2"/>
  <c r="P2085" i="2"/>
  <c r="J2085" i="2"/>
  <c r="BK2008" i="2"/>
  <c r="BI2008" i="2"/>
  <c r="BH2008" i="2"/>
  <c r="BG2008" i="2"/>
  <c r="BF2008" i="2"/>
  <c r="T2008" i="2"/>
  <c r="R2008" i="2"/>
  <c r="P2008" i="2"/>
  <c r="J2008" i="2"/>
  <c r="BE2008" i="2" s="1"/>
  <c r="BK2005" i="2"/>
  <c r="BI2005" i="2"/>
  <c r="BH2005" i="2"/>
  <c r="BG2005" i="2"/>
  <c r="BF2005" i="2"/>
  <c r="T2005" i="2"/>
  <c r="R2005" i="2"/>
  <c r="P2005" i="2"/>
  <c r="J2005" i="2"/>
  <c r="BE2005" i="2" s="1"/>
  <c r="BK1996" i="2"/>
  <c r="BI1996" i="2"/>
  <c r="BH1996" i="2"/>
  <c r="BG1996" i="2"/>
  <c r="BF1996" i="2"/>
  <c r="T1996" i="2"/>
  <c r="R1996" i="2"/>
  <c r="P1996" i="2"/>
  <c r="J1996" i="2"/>
  <c r="BE1996" i="2" s="1"/>
  <c r="BK1993" i="2"/>
  <c r="BI1993" i="2"/>
  <c r="BH1993" i="2"/>
  <c r="BG1993" i="2"/>
  <c r="BF1993" i="2"/>
  <c r="T1993" i="2"/>
  <c r="R1993" i="2"/>
  <c r="P1993" i="2"/>
  <c r="J1993" i="2"/>
  <c r="BE1993" i="2" s="1"/>
  <c r="BK1990" i="2"/>
  <c r="BI1990" i="2"/>
  <c r="BH1990" i="2"/>
  <c r="BG1990" i="2"/>
  <c r="BF1990" i="2"/>
  <c r="BE1990" i="2"/>
  <c r="T1990" i="2"/>
  <c r="R1990" i="2"/>
  <c r="P1990" i="2"/>
  <c r="J1990" i="2"/>
  <c r="BK1986" i="2"/>
  <c r="BK1979" i="2" s="1"/>
  <c r="J1979" i="2" s="1"/>
  <c r="J76" i="2" s="1"/>
  <c r="BI1986" i="2"/>
  <c r="BH1986" i="2"/>
  <c r="BG1986" i="2"/>
  <c r="BF1986" i="2"/>
  <c r="BE1986" i="2"/>
  <c r="T1986" i="2"/>
  <c r="R1986" i="2"/>
  <c r="P1986" i="2"/>
  <c r="J1986" i="2"/>
  <c r="BK1983" i="2"/>
  <c r="BI1983" i="2"/>
  <c r="BH1983" i="2"/>
  <c r="BG1983" i="2"/>
  <c r="BF1983" i="2"/>
  <c r="T1983" i="2"/>
  <c r="R1983" i="2"/>
  <c r="P1983" i="2"/>
  <c r="J1983" i="2"/>
  <c r="BE1983" i="2" s="1"/>
  <c r="BK1980" i="2"/>
  <c r="BI1980" i="2"/>
  <c r="BH1980" i="2"/>
  <c r="BG1980" i="2"/>
  <c r="BF1980" i="2"/>
  <c r="T1980" i="2"/>
  <c r="R1980" i="2"/>
  <c r="P1980" i="2"/>
  <c r="J1980" i="2"/>
  <c r="BE1980" i="2" s="1"/>
  <c r="BK1977" i="2"/>
  <c r="BI1977" i="2"/>
  <c r="BH1977" i="2"/>
  <c r="BG1977" i="2"/>
  <c r="BF1977" i="2"/>
  <c r="T1977" i="2"/>
  <c r="R1977" i="2"/>
  <c r="P1977" i="2"/>
  <c r="J1977" i="2"/>
  <c r="BE1977" i="2" s="1"/>
  <c r="BK1902" i="2"/>
  <c r="BI1902" i="2"/>
  <c r="BH1902" i="2"/>
  <c r="BG1902" i="2"/>
  <c r="BF1902" i="2"/>
  <c r="T1902" i="2"/>
  <c r="R1902" i="2"/>
  <c r="P1902" i="2"/>
  <c r="J1902" i="2"/>
  <c r="BE1902" i="2" s="1"/>
  <c r="BK1828" i="2"/>
  <c r="BI1828" i="2"/>
  <c r="BH1828" i="2"/>
  <c r="BG1828" i="2"/>
  <c r="BF1828" i="2"/>
  <c r="BE1828" i="2"/>
  <c r="T1828" i="2"/>
  <c r="R1828" i="2"/>
  <c r="P1828" i="2"/>
  <c r="J1828" i="2"/>
  <c r="BK1820" i="2"/>
  <c r="BI1820" i="2"/>
  <c r="BH1820" i="2"/>
  <c r="BG1820" i="2"/>
  <c r="BF1820" i="2"/>
  <c r="BE1820" i="2"/>
  <c r="T1820" i="2"/>
  <c r="R1820" i="2"/>
  <c r="P1820" i="2"/>
  <c r="J1820" i="2"/>
  <c r="BK1815" i="2"/>
  <c r="BI1815" i="2"/>
  <c r="BH1815" i="2"/>
  <c r="BG1815" i="2"/>
  <c r="BF1815" i="2"/>
  <c r="T1815" i="2"/>
  <c r="R1815" i="2"/>
  <c r="P1815" i="2"/>
  <c r="J1815" i="2"/>
  <c r="BE1815" i="2" s="1"/>
  <c r="BK1373" i="2"/>
  <c r="BI1373" i="2"/>
  <c r="BH1373" i="2"/>
  <c r="BG1373" i="2"/>
  <c r="BF1373" i="2"/>
  <c r="BE1373" i="2"/>
  <c r="T1373" i="2"/>
  <c r="R1373" i="2"/>
  <c r="P1373" i="2"/>
  <c r="J1373" i="2"/>
  <c r="BK1369" i="2"/>
  <c r="BI1369" i="2"/>
  <c r="BH1369" i="2"/>
  <c r="BG1369" i="2"/>
  <c r="BF1369" i="2"/>
  <c r="T1369" i="2"/>
  <c r="R1369" i="2"/>
  <c r="P1369" i="2"/>
  <c r="J1369" i="2"/>
  <c r="BE1369" i="2" s="1"/>
  <c r="BK1365" i="2"/>
  <c r="BI1365" i="2"/>
  <c r="BH1365" i="2"/>
  <c r="BG1365" i="2"/>
  <c r="BF1365" i="2"/>
  <c r="T1365" i="2"/>
  <c r="R1365" i="2"/>
  <c r="P1365" i="2"/>
  <c r="J1365" i="2"/>
  <c r="BE1365" i="2" s="1"/>
  <c r="BK1362" i="2"/>
  <c r="BI1362" i="2"/>
  <c r="BH1362" i="2"/>
  <c r="BG1362" i="2"/>
  <c r="BF1362" i="2"/>
  <c r="BE1362" i="2"/>
  <c r="T1362" i="2"/>
  <c r="R1362" i="2"/>
  <c r="P1362" i="2"/>
  <c r="J1362" i="2"/>
  <c r="BK1359" i="2"/>
  <c r="BI1359" i="2"/>
  <c r="BH1359" i="2"/>
  <c r="BG1359" i="2"/>
  <c r="BF1359" i="2"/>
  <c r="BE1359" i="2"/>
  <c r="T1359" i="2"/>
  <c r="R1359" i="2"/>
  <c r="R1338" i="2" s="1"/>
  <c r="P1359" i="2"/>
  <c r="J1359" i="2"/>
  <c r="BK1351" i="2"/>
  <c r="BI1351" i="2"/>
  <c r="BH1351" i="2"/>
  <c r="BG1351" i="2"/>
  <c r="BF1351" i="2"/>
  <c r="T1351" i="2"/>
  <c r="R1351" i="2"/>
  <c r="P1351" i="2"/>
  <c r="J1351" i="2"/>
  <c r="BE1351" i="2" s="1"/>
  <c r="BK1347" i="2"/>
  <c r="BI1347" i="2"/>
  <c r="BH1347" i="2"/>
  <c r="BG1347" i="2"/>
  <c r="BF1347" i="2"/>
  <c r="BE1347" i="2"/>
  <c r="T1347" i="2"/>
  <c r="R1347" i="2"/>
  <c r="P1347" i="2"/>
  <c r="J1347" i="2"/>
  <c r="BK1343" i="2"/>
  <c r="BI1343" i="2"/>
  <c r="BH1343" i="2"/>
  <c r="BG1343" i="2"/>
  <c r="BF1343" i="2"/>
  <c r="T1343" i="2"/>
  <c r="R1343" i="2"/>
  <c r="P1343" i="2"/>
  <c r="J1343" i="2"/>
  <c r="BE1343" i="2" s="1"/>
  <c r="BK1339" i="2"/>
  <c r="BI1339" i="2"/>
  <c r="BH1339" i="2"/>
  <c r="BG1339" i="2"/>
  <c r="BF1339" i="2"/>
  <c r="T1339" i="2"/>
  <c r="R1339" i="2"/>
  <c r="P1339" i="2"/>
  <c r="J1339" i="2"/>
  <c r="BE1339" i="2" s="1"/>
  <c r="BK1333" i="2"/>
  <c r="BI1333" i="2"/>
  <c r="BH1333" i="2"/>
  <c r="BG1333" i="2"/>
  <c r="BF1333" i="2"/>
  <c r="BE1333" i="2"/>
  <c r="T1333" i="2"/>
  <c r="R1333" i="2"/>
  <c r="R1320" i="2" s="1"/>
  <c r="P1333" i="2"/>
  <c r="J1333" i="2"/>
  <c r="BK1329" i="2"/>
  <c r="BI1329" i="2"/>
  <c r="BH1329" i="2"/>
  <c r="BG1329" i="2"/>
  <c r="BF1329" i="2"/>
  <c r="T1329" i="2"/>
  <c r="R1329" i="2"/>
  <c r="P1329" i="2"/>
  <c r="J1329" i="2"/>
  <c r="BE1329" i="2" s="1"/>
  <c r="BK1325" i="2"/>
  <c r="BI1325" i="2"/>
  <c r="BH1325" i="2"/>
  <c r="BG1325" i="2"/>
  <c r="BF1325" i="2"/>
  <c r="BE1325" i="2"/>
  <c r="T1325" i="2"/>
  <c r="R1325" i="2"/>
  <c r="P1325" i="2"/>
  <c r="J1325" i="2"/>
  <c r="BK1321" i="2"/>
  <c r="BI1321" i="2"/>
  <c r="BH1321" i="2"/>
  <c r="BG1321" i="2"/>
  <c r="BF1321" i="2"/>
  <c r="T1321" i="2"/>
  <c r="R1321" i="2"/>
  <c r="P1321" i="2"/>
  <c r="J1321" i="2"/>
  <c r="BE1321" i="2" s="1"/>
  <c r="BK1320" i="2"/>
  <c r="J1320" i="2" s="1"/>
  <c r="J73" i="2" s="1"/>
  <c r="P1320" i="2"/>
  <c r="BK1317" i="2"/>
  <c r="BI1317" i="2"/>
  <c r="BH1317" i="2"/>
  <c r="BG1317" i="2"/>
  <c r="BF1317" i="2"/>
  <c r="T1317" i="2"/>
  <c r="R1317" i="2"/>
  <c r="P1317" i="2"/>
  <c r="J1317" i="2"/>
  <c r="BE1317" i="2" s="1"/>
  <c r="BK1306" i="2"/>
  <c r="BI1306" i="2"/>
  <c r="BH1306" i="2"/>
  <c r="BG1306" i="2"/>
  <c r="BF1306" i="2"/>
  <c r="BE1306" i="2"/>
  <c r="T1306" i="2"/>
  <c r="R1306" i="2"/>
  <c r="P1306" i="2"/>
  <c r="J1306" i="2"/>
  <c r="BK1294" i="2"/>
  <c r="BI1294" i="2"/>
  <c r="BH1294" i="2"/>
  <c r="BG1294" i="2"/>
  <c r="BF1294" i="2"/>
  <c r="T1294" i="2"/>
  <c r="R1294" i="2"/>
  <c r="P1294" i="2"/>
  <c r="J1294" i="2"/>
  <c r="BE1294" i="2" s="1"/>
  <c r="BK1291" i="2"/>
  <c r="BI1291" i="2"/>
  <c r="BH1291" i="2"/>
  <c r="BG1291" i="2"/>
  <c r="BF1291" i="2"/>
  <c r="T1291" i="2"/>
  <c r="R1291" i="2"/>
  <c r="P1291" i="2"/>
  <c r="J1291" i="2"/>
  <c r="BE1291" i="2" s="1"/>
  <c r="BK1267" i="2"/>
  <c r="BK1238" i="2" s="1"/>
  <c r="J1238" i="2" s="1"/>
  <c r="J72" i="2" s="1"/>
  <c r="BI1267" i="2"/>
  <c r="BH1267" i="2"/>
  <c r="BG1267" i="2"/>
  <c r="BF1267" i="2"/>
  <c r="BE1267" i="2"/>
  <c r="T1267" i="2"/>
  <c r="R1267" i="2"/>
  <c r="P1267" i="2"/>
  <c r="J1267" i="2"/>
  <c r="BK1263" i="2"/>
  <c r="BI1263" i="2"/>
  <c r="BH1263" i="2"/>
  <c r="BG1263" i="2"/>
  <c r="BF1263" i="2"/>
  <c r="BE1263" i="2"/>
  <c r="T1263" i="2"/>
  <c r="R1263" i="2"/>
  <c r="P1263" i="2"/>
  <c r="J1263" i="2"/>
  <c r="BK1239" i="2"/>
  <c r="BI1239" i="2"/>
  <c r="BH1239" i="2"/>
  <c r="BG1239" i="2"/>
  <c r="BF1239" i="2"/>
  <c r="T1239" i="2"/>
  <c r="R1239" i="2"/>
  <c r="R1238" i="2" s="1"/>
  <c r="P1239" i="2"/>
  <c r="J1239" i="2"/>
  <c r="BE1239" i="2" s="1"/>
  <c r="BK1228" i="2"/>
  <c r="BI1228" i="2"/>
  <c r="BH1228" i="2"/>
  <c r="BG1228" i="2"/>
  <c r="BF1228" i="2"/>
  <c r="BE1228" i="2"/>
  <c r="T1228" i="2"/>
  <c r="R1228" i="2"/>
  <c r="P1228" i="2"/>
  <c r="J1228" i="2"/>
  <c r="BK1225" i="2"/>
  <c r="BI1225" i="2"/>
  <c r="BH1225" i="2"/>
  <c r="BG1225" i="2"/>
  <c r="BF1225" i="2"/>
  <c r="T1225" i="2"/>
  <c r="R1225" i="2"/>
  <c r="P1225" i="2"/>
  <c r="J1225" i="2"/>
  <c r="BE1225" i="2" s="1"/>
  <c r="BK1212" i="2"/>
  <c r="BI1212" i="2"/>
  <c r="BH1212" i="2"/>
  <c r="BG1212" i="2"/>
  <c r="BF1212" i="2"/>
  <c r="BE1212" i="2"/>
  <c r="T1212" i="2"/>
  <c r="R1212" i="2"/>
  <c r="P1212" i="2"/>
  <c r="J1212" i="2"/>
  <c r="BK1207" i="2"/>
  <c r="BI1207" i="2"/>
  <c r="BH1207" i="2"/>
  <c r="BG1207" i="2"/>
  <c r="BF1207" i="2"/>
  <c r="BE1207" i="2"/>
  <c r="T1207" i="2"/>
  <c r="R1207" i="2"/>
  <c r="P1207" i="2"/>
  <c r="J1207" i="2"/>
  <c r="BK1135" i="2"/>
  <c r="BI1135" i="2"/>
  <c r="BH1135" i="2"/>
  <c r="BG1135" i="2"/>
  <c r="BF1135" i="2"/>
  <c r="T1135" i="2"/>
  <c r="R1135" i="2"/>
  <c r="P1135" i="2"/>
  <c r="J1135" i="2"/>
  <c r="BE1135" i="2" s="1"/>
  <c r="BK1132" i="2"/>
  <c r="BI1132" i="2"/>
  <c r="BH1132" i="2"/>
  <c r="BG1132" i="2"/>
  <c r="BF1132" i="2"/>
  <c r="BE1132" i="2"/>
  <c r="T1132" i="2"/>
  <c r="R1132" i="2"/>
  <c r="P1132" i="2"/>
  <c r="J1132" i="2"/>
  <c r="BK1059" i="2"/>
  <c r="BI1059" i="2"/>
  <c r="BH1059" i="2"/>
  <c r="BG1059" i="2"/>
  <c r="BF1059" i="2"/>
  <c r="T1059" i="2"/>
  <c r="R1059" i="2"/>
  <c r="P1059" i="2"/>
  <c r="J1059" i="2"/>
  <c r="BE1059" i="2" s="1"/>
  <c r="BK986" i="2"/>
  <c r="BI986" i="2"/>
  <c r="BH986" i="2"/>
  <c r="BG986" i="2"/>
  <c r="BF986" i="2"/>
  <c r="T986" i="2"/>
  <c r="R986" i="2"/>
  <c r="P986" i="2"/>
  <c r="J986" i="2"/>
  <c r="BE986" i="2" s="1"/>
  <c r="BK982" i="2"/>
  <c r="BI982" i="2"/>
  <c r="BH982" i="2"/>
  <c r="BG982" i="2"/>
  <c r="BF982" i="2"/>
  <c r="BE982" i="2"/>
  <c r="T982" i="2"/>
  <c r="R982" i="2"/>
  <c r="P982" i="2"/>
  <c r="J982" i="2"/>
  <c r="BK964" i="2"/>
  <c r="BI964" i="2"/>
  <c r="BH964" i="2"/>
  <c r="BG964" i="2"/>
  <c r="BF964" i="2"/>
  <c r="BE964" i="2"/>
  <c r="T964" i="2"/>
  <c r="R964" i="2"/>
  <c r="P964" i="2"/>
  <c r="J964" i="2"/>
  <c r="BK961" i="2"/>
  <c r="BI961" i="2"/>
  <c r="BH961" i="2"/>
  <c r="BG961" i="2"/>
  <c r="BF961" i="2"/>
  <c r="T961" i="2"/>
  <c r="R961" i="2"/>
  <c r="P961" i="2"/>
  <c r="J961" i="2"/>
  <c r="BE961" i="2" s="1"/>
  <c r="BK954" i="2"/>
  <c r="BI954" i="2"/>
  <c r="BH954" i="2"/>
  <c r="BG954" i="2"/>
  <c r="BF954" i="2"/>
  <c r="BE954" i="2"/>
  <c r="T954" i="2"/>
  <c r="R954" i="2"/>
  <c r="P954" i="2"/>
  <c r="J954" i="2"/>
  <c r="BK951" i="2"/>
  <c r="BI951" i="2"/>
  <c r="BH951" i="2"/>
  <c r="BG951" i="2"/>
  <c r="BF951" i="2"/>
  <c r="T951" i="2"/>
  <c r="R951" i="2"/>
  <c r="P951" i="2"/>
  <c r="J951" i="2"/>
  <c r="BE951" i="2" s="1"/>
  <c r="BK942" i="2"/>
  <c r="BI942" i="2"/>
  <c r="BH942" i="2"/>
  <c r="BG942" i="2"/>
  <c r="BF942" i="2"/>
  <c r="T942" i="2"/>
  <c r="R942" i="2"/>
  <c r="P942" i="2"/>
  <c r="J942" i="2"/>
  <c r="BE942" i="2" s="1"/>
  <c r="BK935" i="2"/>
  <c r="BI935" i="2"/>
  <c r="BH935" i="2"/>
  <c r="BG935" i="2"/>
  <c r="BF935" i="2"/>
  <c r="BE935" i="2"/>
  <c r="T935" i="2"/>
  <c r="R935" i="2"/>
  <c r="P935" i="2"/>
  <c r="J935" i="2"/>
  <c r="BK927" i="2"/>
  <c r="BI927" i="2"/>
  <c r="BH927" i="2"/>
  <c r="BG927" i="2"/>
  <c r="BF927" i="2"/>
  <c r="T927" i="2"/>
  <c r="R927" i="2"/>
  <c r="P927" i="2"/>
  <c r="J927" i="2"/>
  <c r="BE927" i="2" s="1"/>
  <c r="BK912" i="2"/>
  <c r="BI912" i="2"/>
  <c r="BH912" i="2"/>
  <c r="BG912" i="2"/>
  <c r="BF912" i="2"/>
  <c r="T912" i="2"/>
  <c r="R912" i="2"/>
  <c r="P912" i="2"/>
  <c r="J912" i="2"/>
  <c r="BE912" i="2" s="1"/>
  <c r="BK908" i="2"/>
  <c r="BI908" i="2"/>
  <c r="BH908" i="2"/>
  <c r="BG908" i="2"/>
  <c r="BF908" i="2"/>
  <c r="BE908" i="2"/>
  <c r="T908" i="2"/>
  <c r="R908" i="2"/>
  <c r="P908" i="2"/>
  <c r="J908" i="2"/>
  <c r="BK899" i="2"/>
  <c r="BI899" i="2"/>
  <c r="BH899" i="2"/>
  <c r="BG899" i="2"/>
  <c r="BF899" i="2"/>
  <c r="T899" i="2"/>
  <c r="R899" i="2"/>
  <c r="P899" i="2"/>
  <c r="J899" i="2"/>
  <c r="BE899" i="2" s="1"/>
  <c r="BK889" i="2"/>
  <c r="BI889" i="2"/>
  <c r="BH889" i="2"/>
  <c r="BG889" i="2"/>
  <c r="BF889" i="2"/>
  <c r="T889" i="2"/>
  <c r="R889" i="2"/>
  <c r="P889" i="2"/>
  <c r="J889" i="2"/>
  <c r="BE889" i="2" s="1"/>
  <c r="BK876" i="2"/>
  <c r="BI876" i="2"/>
  <c r="BH876" i="2"/>
  <c r="BG876" i="2"/>
  <c r="BF876" i="2"/>
  <c r="BE876" i="2"/>
  <c r="T876" i="2"/>
  <c r="R876" i="2"/>
  <c r="P876" i="2"/>
  <c r="J876" i="2"/>
  <c r="BK870" i="2"/>
  <c r="BI870" i="2"/>
  <c r="BH870" i="2"/>
  <c r="BG870" i="2"/>
  <c r="BF870" i="2"/>
  <c r="BE870" i="2"/>
  <c r="T870" i="2"/>
  <c r="R870" i="2"/>
  <c r="P870" i="2"/>
  <c r="J870" i="2"/>
  <c r="BK863" i="2"/>
  <c r="BI863" i="2"/>
  <c r="BH863" i="2"/>
  <c r="BG863" i="2"/>
  <c r="BF863" i="2"/>
  <c r="T863" i="2"/>
  <c r="R863" i="2"/>
  <c r="P863" i="2"/>
  <c r="J863" i="2"/>
  <c r="BE863" i="2" s="1"/>
  <c r="BK856" i="2"/>
  <c r="BI856" i="2"/>
  <c r="BH856" i="2"/>
  <c r="BG856" i="2"/>
  <c r="BF856" i="2"/>
  <c r="T856" i="2"/>
  <c r="R856" i="2"/>
  <c r="P856" i="2"/>
  <c r="J856" i="2"/>
  <c r="BE856" i="2" s="1"/>
  <c r="BK852" i="2"/>
  <c r="BI852" i="2"/>
  <c r="BH852" i="2"/>
  <c r="BG852" i="2"/>
  <c r="BF852" i="2"/>
  <c r="T852" i="2"/>
  <c r="R852" i="2"/>
  <c r="P852" i="2"/>
  <c r="J852" i="2"/>
  <c r="BE852" i="2" s="1"/>
  <c r="BK845" i="2"/>
  <c r="BI845" i="2"/>
  <c r="BH845" i="2"/>
  <c r="BG845" i="2"/>
  <c r="BF845" i="2"/>
  <c r="T845" i="2"/>
  <c r="R845" i="2"/>
  <c r="P845" i="2"/>
  <c r="J845" i="2"/>
  <c r="BE845" i="2" s="1"/>
  <c r="BK841" i="2"/>
  <c r="BI841" i="2"/>
  <c r="BH841" i="2"/>
  <c r="BG841" i="2"/>
  <c r="BF841" i="2"/>
  <c r="BE841" i="2"/>
  <c r="T841" i="2"/>
  <c r="R841" i="2"/>
  <c r="P841" i="2"/>
  <c r="J841" i="2"/>
  <c r="BK838" i="2"/>
  <c r="BI838" i="2"/>
  <c r="BH838" i="2"/>
  <c r="BG838" i="2"/>
  <c r="BF838" i="2"/>
  <c r="BE838" i="2"/>
  <c r="T838" i="2"/>
  <c r="R838" i="2"/>
  <c r="P838" i="2"/>
  <c r="J838" i="2"/>
  <c r="BK818" i="2"/>
  <c r="BI818" i="2"/>
  <c r="BH818" i="2"/>
  <c r="BG818" i="2"/>
  <c r="BF818" i="2"/>
  <c r="T818" i="2"/>
  <c r="R818" i="2"/>
  <c r="P818" i="2"/>
  <c r="J818" i="2"/>
  <c r="BE818" i="2" s="1"/>
  <c r="BK798" i="2"/>
  <c r="BI798" i="2"/>
  <c r="BH798" i="2"/>
  <c r="BG798" i="2"/>
  <c r="BF798" i="2"/>
  <c r="BE798" i="2"/>
  <c r="T798" i="2"/>
  <c r="R798" i="2"/>
  <c r="P798" i="2"/>
  <c r="J798" i="2"/>
  <c r="BK794" i="2"/>
  <c r="BI794" i="2"/>
  <c r="BH794" i="2"/>
  <c r="BG794" i="2"/>
  <c r="BF794" i="2"/>
  <c r="T794" i="2"/>
  <c r="R794" i="2"/>
  <c r="P794" i="2"/>
  <c r="J794" i="2"/>
  <c r="BE794" i="2" s="1"/>
  <c r="BK787" i="2"/>
  <c r="BI787" i="2"/>
  <c r="BH787" i="2"/>
  <c r="BG787" i="2"/>
  <c r="BF787" i="2"/>
  <c r="T787" i="2"/>
  <c r="R787" i="2"/>
  <c r="P787" i="2"/>
  <c r="J787" i="2"/>
  <c r="BE787" i="2" s="1"/>
  <c r="BK783" i="2"/>
  <c r="BI783" i="2"/>
  <c r="BH783" i="2"/>
  <c r="BG783" i="2"/>
  <c r="BF783" i="2"/>
  <c r="BE783" i="2"/>
  <c r="T783" i="2"/>
  <c r="R783" i="2"/>
  <c r="P783" i="2"/>
  <c r="J783" i="2"/>
  <c r="BK779" i="2"/>
  <c r="BI779" i="2"/>
  <c r="BH779" i="2"/>
  <c r="BG779" i="2"/>
  <c r="BF779" i="2"/>
  <c r="BE779" i="2"/>
  <c r="T779" i="2"/>
  <c r="R779" i="2"/>
  <c r="P779" i="2"/>
  <c r="J779" i="2"/>
  <c r="BK775" i="2"/>
  <c r="BI775" i="2"/>
  <c r="BH775" i="2"/>
  <c r="BG775" i="2"/>
  <c r="BF775" i="2"/>
  <c r="BE775" i="2"/>
  <c r="T775" i="2"/>
  <c r="R775" i="2"/>
  <c r="P775" i="2"/>
  <c r="J775" i="2"/>
  <c r="BK766" i="2"/>
  <c r="BI766" i="2"/>
  <c r="BH766" i="2"/>
  <c r="BG766" i="2"/>
  <c r="BF766" i="2"/>
  <c r="T766" i="2"/>
  <c r="R766" i="2"/>
  <c r="P766" i="2"/>
  <c r="J766" i="2"/>
  <c r="BE766" i="2" s="1"/>
  <c r="BK752" i="2"/>
  <c r="BI752" i="2"/>
  <c r="BH752" i="2"/>
  <c r="BG752" i="2"/>
  <c r="BF752" i="2"/>
  <c r="T752" i="2"/>
  <c r="R752" i="2"/>
  <c r="P752" i="2"/>
  <c r="J752" i="2"/>
  <c r="BE752" i="2" s="1"/>
  <c r="BK749" i="2"/>
  <c r="BI749" i="2"/>
  <c r="BH749" i="2"/>
  <c r="BG749" i="2"/>
  <c r="BF749" i="2"/>
  <c r="T749" i="2"/>
  <c r="R749" i="2"/>
  <c r="P749" i="2"/>
  <c r="J749" i="2"/>
  <c r="BE749" i="2" s="1"/>
  <c r="BK558" i="2"/>
  <c r="BK431" i="2" s="1"/>
  <c r="J431" i="2" s="1"/>
  <c r="J70" i="2" s="1"/>
  <c r="BI558" i="2"/>
  <c r="BH558" i="2"/>
  <c r="BG558" i="2"/>
  <c r="BF558" i="2"/>
  <c r="BE558" i="2"/>
  <c r="T558" i="2"/>
  <c r="R558" i="2"/>
  <c r="P558" i="2"/>
  <c r="J558" i="2"/>
  <c r="BK436" i="2"/>
  <c r="BI436" i="2"/>
  <c r="BH436" i="2"/>
  <c r="BG436" i="2"/>
  <c r="BF436" i="2"/>
  <c r="BE436" i="2"/>
  <c r="T436" i="2"/>
  <c r="R436" i="2"/>
  <c r="P436" i="2"/>
  <c r="J436" i="2"/>
  <c r="BK432" i="2"/>
  <c r="BI432" i="2"/>
  <c r="BH432" i="2"/>
  <c r="BG432" i="2"/>
  <c r="BF432" i="2"/>
  <c r="T432" i="2"/>
  <c r="R432" i="2"/>
  <c r="P432" i="2"/>
  <c r="J432" i="2"/>
  <c r="BE432" i="2" s="1"/>
  <c r="BK423" i="2"/>
  <c r="BI423" i="2"/>
  <c r="BH423" i="2"/>
  <c r="BG423" i="2"/>
  <c r="BF423" i="2"/>
  <c r="T423" i="2"/>
  <c r="R423" i="2"/>
  <c r="P423" i="2"/>
  <c r="J423" i="2"/>
  <c r="BE423" i="2" s="1"/>
  <c r="BK416" i="2"/>
  <c r="BI416" i="2"/>
  <c r="BH416" i="2"/>
  <c r="BG416" i="2"/>
  <c r="BF416" i="2"/>
  <c r="T416" i="2"/>
  <c r="R416" i="2"/>
  <c r="P416" i="2"/>
  <c r="J416" i="2"/>
  <c r="BE416" i="2" s="1"/>
  <c r="BK412" i="2"/>
  <c r="BI412" i="2"/>
  <c r="BH412" i="2"/>
  <c r="BG412" i="2"/>
  <c r="BF412" i="2"/>
  <c r="BE412" i="2"/>
  <c r="T412" i="2"/>
  <c r="R412" i="2"/>
  <c r="P412" i="2"/>
  <c r="J412" i="2"/>
  <c r="BK407" i="2"/>
  <c r="BI407" i="2"/>
  <c r="BH407" i="2"/>
  <c r="BG407" i="2"/>
  <c r="BF407" i="2"/>
  <c r="BE407" i="2"/>
  <c r="T407" i="2"/>
  <c r="R407" i="2"/>
  <c r="P407" i="2"/>
  <c r="J407" i="2"/>
  <c r="BK404" i="2"/>
  <c r="BI404" i="2"/>
  <c r="BH404" i="2"/>
  <c r="BG404" i="2"/>
  <c r="BF404" i="2"/>
  <c r="T404" i="2"/>
  <c r="R404" i="2"/>
  <c r="P404" i="2"/>
  <c r="J404" i="2"/>
  <c r="BE404" i="2" s="1"/>
  <c r="BK382" i="2"/>
  <c r="BI382" i="2"/>
  <c r="BH382" i="2"/>
  <c r="BG382" i="2"/>
  <c r="BF382" i="2"/>
  <c r="BE382" i="2"/>
  <c r="T382" i="2"/>
  <c r="R382" i="2"/>
  <c r="P382" i="2"/>
  <c r="J382" i="2"/>
  <c r="BK368" i="2"/>
  <c r="BI368" i="2"/>
  <c r="BH368" i="2"/>
  <c r="BG368" i="2"/>
  <c r="BF368" i="2"/>
  <c r="T368" i="2"/>
  <c r="R368" i="2"/>
  <c r="P368" i="2"/>
  <c r="J368" i="2"/>
  <c r="BE368" i="2" s="1"/>
  <c r="BK365" i="2"/>
  <c r="BI365" i="2"/>
  <c r="BH365" i="2"/>
  <c r="BG365" i="2"/>
  <c r="BF365" i="2"/>
  <c r="T365" i="2"/>
  <c r="R365" i="2"/>
  <c r="P365" i="2"/>
  <c r="J365" i="2"/>
  <c r="BE365" i="2" s="1"/>
  <c r="BK360" i="2"/>
  <c r="BI360" i="2"/>
  <c r="BH360" i="2"/>
  <c r="BG360" i="2"/>
  <c r="BF360" i="2"/>
  <c r="BE360" i="2"/>
  <c r="T360" i="2"/>
  <c r="R360" i="2"/>
  <c r="P360" i="2"/>
  <c r="J360" i="2"/>
  <c r="BK355" i="2"/>
  <c r="BI355" i="2"/>
  <c r="BH355" i="2"/>
  <c r="BG355" i="2"/>
  <c r="BF355" i="2"/>
  <c r="BE355" i="2"/>
  <c r="T355" i="2"/>
  <c r="R355" i="2"/>
  <c r="P355" i="2"/>
  <c r="J355" i="2"/>
  <c r="BK348" i="2"/>
  <c r="BI348" i="2"/>
  <c r="BH348" i="2"/>
  <c r="BG348" i="2"/>
  <c r="BF348" i="2"/>
  <c r="T348" i="2"/>
  <c r="R348" i="2"/>
  <c r="P348" i="2"/>
  <c r="J348" i="2"/>
  <c r="BE348" i="2" s="1"/>
  <c r="BK344" i="2"/>
  <c r="BI344" i="2"/>
  <c r="BH344" i="2"/>
  <c r="BG344" i="2"/>
  <c r="BF344" i="2"/>
  <c r="BE344" i="2"/>
  <c r="T344" i="2"/>
  <c r="R344" i="2"/>
  <c r="P344" i="2"/>
  <c r="J344" i="2"/>
  <c r="BK341" i="2"/>
  <c r="BI341" i="2"/>
  <c r="BH341" i="2"/>
  <c r="BG341" i="2"/>
  <c r="BF341" i="2"/>
  <c r="T341" i="2"/>
  <c r="R341" i="2"/>
  <c r="P341" i="2"/>
  <c r="J341" i="2"/>
  <c r="BE341" i="2" s="1"/>
  <c r="BK332" i="2"/>
  <c r="BI332" i="2"/>
  <c r="BH332" i="2"/>
  <c r="BG332" i="2"/>
  <c r="BF332" i="2"/>
  <c r="T332" i="2"/>
  <c r="R332" i="2"/>
  <c r="P332" i="2"/>
  <c r="J332" i="2"/>
  <c r="BE332" i="2" s="1"/>
  <c r="BK323" i="2"/>
  <c r="BI323" i="2"/>
  <c r="BH323" i="2"/>
  <c r="BG323" i="2"/>
  <c r="BF323" i="2"/>
  <c r="BE323" i="2"/>
  <c r="T323" i="2"/>
  <c r="R323" i="2"/>
  <c r="P323" i="2"/>
  <c r="J323" i="2"/>
  <c r="BK316" i="2"/>
  <c r="BI316" i="2"/>
  <c r="BH316" i="2"/>
  <c r="BG316" i="2"/>
  <c r="BF316" i="2"/>
  <c r="BE316" i="2"/>
  <c r="T316" i="2"/>
  <c r="R316" i="2"/>
  <c r="P316" i="2"/>
  <c r="J316" i="2"/>
  <c r="BK307" i="2"/>
  <c r="BI307" i="2"/>
  <c r="BH307" i="2"/>
  <c r="BG307" i="2"/>
  <c r="BF307" i="2"/>
  <c r="T307" i="2"/>
  <c r="R307" i="2"/>
  <c r="P307" i="2"/>
  <c r="J307" i="2"/>
  <c r="BE307" i="2" s="1"/>
  <c r="BK304" i="2"/>
  <c r="BI304" i="2"/>
  <c r="BH304" i="2"/>
  <c r="BG304" i="2"/>
  <c r="BF304" i="2"/>
  <c r="BE304" i="2"/>
  <c r="T304" i="2"/>
  <c r="R304" i="2"/>
  <c r="P304" i="2"/>
  <c r="J304" i="2"/>
  <c r="BK296" i="2"/>
  <c r="BI296" i="2"/>
  <c r="BH296" i="2"/>
  <c r="BG296" i="2"/>
  <c r="BF296" i="2"/>
  <c r="T296" i="2"/>
  <c r="R296" i="2"/>
  <c r="P296" i="2"/>
  <c r="J296" i="2"/>
  <c r="BE296" i="2" s="1"/>
  <c r="BK289" i="2"/>
  <c r="BI289" i="2"/>
  <c r="BH289" i="2"/>
  <c r="BG289" i="2"/>
  <c r="BF289" i="2"/>
  <c r="BE289" i="2"/>
  <c r="T289" i="2"/>
  <c r="R289" i="2"/>
  <c r="P289" i="2"/>
  <c r="J289" i="2"/>
  <c r="BK285" i="2"/>
  <c r="BI285" i="2"/>
  <c r="BH285" i="2"/>
  <c r="BG285" i="2"/>
  <c r="BF285" i="2"/>
  <c r="T285" i="2"/>
  <c r="R285" i="2"/>
  <c r="P285" i="2"/>
  <c r="J285" i="2"/>
  <c r="BE285" i="2" s="1"/>
  <c r="BK277" i="2"/>
  <c r="BK276" i="2" s="1"/>
  <c r="J276" i="2" s="1"/>
  <c r="J69" i="2" s="1"/>
  <c r="BI277" i="2"/>
  <c r="BH277" i="2"/>
  <c r="BG277" i="2"/>
  <c r="BF277" i="2"/>
  <c r="BE277" i="2"/>
  <c r="T277" i="2"/>
  <c r="T276" i="2" s="1"/>
  <c r="R277" i="2"/>
  <c r="R276" i="2" s="1"/>
  <c r="P277" i="2"/>
  <c r="P276" i="2" s="1"/>
  <c r="J277" i="2"/>
  <c r="BK275" i="2"/>
  <c r="BI275" i="2"/>
  <c r="BH275" i="2"/>
  <c r="BG275" i="2"/>
  <c r="BF275" i="2"/>
  <c r="BE275" i="2"/>
  <c r="T275" i="2"/>
  <c r="R275" i="2"/>
  <c r="P275" i="2"/>
  <c r="J275" i="2"/>
  <c r="BK264" i="2"/>
  <c r="BI264" i="2"/>
  <c r="BH264" i="2"/>
  <c r="BG264" i="2"/>
  <c r="BF264" i="2"/>
  <c r="BE264" i="2"/>
  <c r="T264" i="2"/>
  <c r="R264" i="2"/>
  <c r="P264" i="2"/>
  <c r="J264" i="2"/>
  <c r="BK260" i="2"/>
  <c r="BI260" i="2"/>
  <c r="BH260" i="2"/>
  <c r="BG260" i="2"/>
  <c r="BF260" i="2"/>
  <c r="T260" i="2"/>
  <c r="R260" i="2"/>
  <c r="P260" i="2"/>
  <c r="J260" i="2"/>
  <c r="BE260" i="2" s="1"/>
  <c r="BK256" i="2"/>
  <c r="BI256" i="2"/>
  <c r="BH256" i="2"/>
  <c r="BG256" i="2"/>
  <c r="BF256" i="2"/>
  <c r="T256" i="2"/>
  <c r="R256" i="2"/>
  <c r="P256" i="2"/>
  <c r="J256" i="2"/>
  <c r="BE256" i="2" s="1"/>
  <c r="BK248" i="2"/>
  <c r="BI248" i="2"/>
  <c r="BH248" i="2"/>
  <c r="BG248" i="2"/>
  <c r="BF248" i="2"/>
  <c r="BE248" i="2"/>
  <c r="T248" i="2"/>
  <c r="R248" i="2"/>
  <c r="P248" i="2"/>
  <c r="J248" i="2"/>
  <c r="BK245" i="2"/>
  <c r="BI245" i="2"/>
  <c r="BH245" i="2"/>
  <c r="BG245" i="2"/>
  <c r="BF245" i="2"/>
  <c r="T245" i="2"/>
  <c r="R245" i="2"/>
  <c r="P245" i="2"/>
  <c r="J245" i="2"/>
  <c r="BE245" i="2" s="1"/>
  <c r="BK239" i="2"/>
  <c r="BI239" i="2"/>
  <c r="BH239" i="2"/>
  <c r="BG239" i="2"/>
  <c r="BF239" i="2"/>
  <c r="BE239" i="2"/>
  <c r="T239" i="2"/>
  <c r="R239" i="2"/>
  <c r="P239" i="2"/>
  <c r="J239" i="2"/>
  <c r="BK232" i="2"/>
  <c r="BI232" i="2"/>
  <c r="BH232" i="2"/>
  <c r="BG232" i="2"/>
  <c r="BF232" i="2"/>
  <c r="BE232" i="2"/>
  <c r="T232" i="2"/>
  <c r="R232" i="2"/>
  <c r="P232" i="2"/>
  <c r="J232" i="2"/>
  <c r="BK225" i="2"/>
  <c r="BK224" i="2" s="1"/>
  <c r="BI225" i="2"/>
  <c r="BH225" i="2"/>
  <c r="BG225" i="2"/>
  <c r="BF225" i="2"/>
  <c r="T225" i="2"/>
  <c r="T224" i="2" s="1"/>
  <c r="T223" i="2" s="1"/>
  <c r="R225" i="2"/>
  <c r="R224" i="2" s="1"/>
  <c r="R223" i="2" s="1"/>
  <c r="P225" i="2"/>
  <c r="P224" i="2" s="1"/>
  <c r="P223" i="2" s="1"/>
  <c r="J225" i="2"/>
  <c r="BE225" i="2" s="1"/>
  <c r="BK219" i="2"/>
  <c r="BI219" i="2"/>
  <c r="BH219" i="2"/>
  <c r="BG219" i="2"/>
  <c r="BF219" i="2"/>
  <c r="BE219" i="2"/>
  <c r="T219" i="2"/>
  <c r="R219" i="2"/>
  <c r="P219" i="2"/>
  <c r="J219" i="2"/>
  <c r="BK217" i="2"/>
  <c r="BK206" i="2" s="1"/>
  <c r="J206" i="2" s="1"/>
  <c r="J66" i="2" s="1"/>
  <c r="BI217" i="2"/>
  <c r="BH217" i="2"/>
  <c r="BG217" i="2"/>
  <c r="BF217" i="2"/>
  <c r="T217" i="2"/>
  <c r="R217" i="2"/>
  <c r="P217" i="2"/>
  <c r="J217" i="2"/>
  <c r="BE217" i="2" s="1"/>
  <c r="BK214" i="2"/>
  <c r="BI214" i="2"/>
  <c r="BH214" i="2"/>
  <c r="BG214" i="2"/>
  <c r="BF214" i="2"/>
  <c r="BE214" i="2"/>
  <c r="T214" i="2"/>
  <c r="R214" i="2"/>
  <c r="P214" i="2"/>
  <c r="J214" i="2"/>
  <c r="BK207" i="2"/>
  <c r="BI207" i="2"/>
  <c r="BH207" i="2"/>
  <c r="BG207" i="2"/>
  <c r="BF207" i="2"/>
  <c r="BE207" i="2"/>
  <c r="T207" i="2"/>
  <c r="T206" i="2" s="1"/>
  <c r="R207" i="2"/>
  <c r="R206" i="2" s="1"/>
  <c r="R128" i="2" s="1"/>
  <c r="P207" i="2"/>
  <c r="P206" i="2" s="1"/>
  <c r="J207" i="2"/>
  <c r="BK202" i="2"/>
  <c r="BI202" i="2"/>
  <c r="BH202" i="2"/>
  <c r="BG202" i="2"/>
  <c r="BF202" i="2"/>
  <c r="BE202" i="2"/>
  <c r="T202" i="2"/>
  <c r="R202" i="2"/>
  <c r="P202" i="2"/>
  <c r="J202" i="2"/>
  <c r="BK198" i="2"/>
  <c r="BI198" i="2"/>
  <c r="BH198" i="2"/>
  <c r="BG198" i="2"/>
  <c r="BF198" i="2"/>
  <c r="T198" i="2"/>
  <c r="R198" i="2"/>
  <c r="P198" i="2"/>
  <c r="J198" i="2"/>
  <c r="BE198" i="2" s="1"/>
  <c r="BK194" i="2"/>
  <c r="BI194" i="2"/>
  <c r="BH194" i="2"/>
  <c r="BG194" i="2"/>
  <c r="BF194" i="2"/>
  <c r="BE194" i="2"/>
  <c r="T194" i="2"/>
  <c r="R194" i="2"/>
  <c r="P194" i="2"/>
  <c r="J194" i="2"/>
  <c r="BK187" i="2"/>
  <c r="BI187" i="2"/>
  <c r="BH187" i="2"/>
  <c r="BG187" i="2"/>
  <c r="BF187" i="2"/>
  <c r="T187" i="2"/>
  <c r="R187" i="2"/>
  <c r="P187" i="2"/>
  <c r="J187" i="2"/>
  <c r="BE187" i="2" s="1"/>
  <c r="BK184" i="2"/>
  <c r="BI184" i="2"/>
  <c r="BH184" i="2"/>
  <c r="BG184" i="2"/>
  <c r="BF184" i="2"/>
  <c r="T184" i="2"/>
  <c r="R184" i="2"/>
  <c r="P184" i="2"/>
  <c r="J184" i="2"/>
  <c r="BE184" i="2" s="1"/>
  <c r="BK180" i="2"/>
  <c r="BI180" i="2"/>
  <c r="BH180" i="2"/>
  <c r="BG180" i="2"/>
  <c r="BF180" i="2"/>
  <c r="BE180" i="2"/>
  <c r="T180" i="2"/>
  <c r="R180" i="2"/>
  <c r="P180" i="2"/>
  <c r="J180" i="2"/>
  <c r="BK176" i="2"/>
  <c r="BI176" i="2"/>
  <c r="BH176" i="2"/>
  <c r="BG176" i="2"/>
  <c r="BF176" i="2"/>
  <c r="BE176" i="2"/>
  <c r="T176" i="2"/>
  <c r="R176" i="2"/>
  <c r="P176" i="2"/>
  <c r="J176" i="2"/>
  <c r="BK172" i="2"/>
  <c r="BI172" i="2"/>
  <c r="BH172" i="2"/>
  <c r="BG172" i="2"/>
  <c r="BF172" i="2"/>
  <c r="T172" i="2"/>
  <c r="R172" i="2"/>
  <c r="P172" i="2"/>
  <c r="J172" i="2"/>
  <c r="BE172" i="2" s="1"/>
  <c r="BK168" i="2"/>
  <c r="BI168" i="2"/>
  <c r="BH168" i="2"/>
  <c r="BG168" i="2"/>
  <c r="BF168" i="2"/>
  <c r="BE168" i="2"/>
  <c r="T168" i="2"/>
  <c r="R168" i="2"/>
  <c r="P168" i="2"/>
  <c r="J168" i="2"/>
  <c r="BK163" i="2"/>
  <c r="BI163" i="2"/>
  <c r="BH163" i="2"/>
  <c r="BG163" i="2"/>
  <c r="BF163" i="2"/>
  <c r="T163" i="2"/>
  <c r="R163" i="2"/>
  <c r="P163" i="2"/>
  <c r="J163" i="2"/>
  <c r="BE163" i="2" s="1"/>
  <c r="BK158" i="2"/>
  <c r="BI158" i="2"/>
  <c r="BH158" i="2"/>
  <c r="BG158" i="2"/>
  <c r="BF158" i="2"/>
  <c r="T158" i="2"/>
  <c r="R158" i="2"/>
  <c r="P158" i="2"/>
  <c r="J158" i="2"/>
  <c r="BE158" i="2" s="1"/>
  <c r="BK152" i="2"/>
  <c r="BI152" i="2"/>
  <c r="BH152" i="2"/>
  <c r="BG152" i="2"/>
  <c r="BF152" i="2"/>
  <c r="BE152" i="2"/>
  <c r="T152" i="2"/>
  <c r="R152" i="2"/>
  <c r="P152" i="2"/>
  <c r="J152" i="2"/>
  <c r="BK148" i="2"/>
  <c r="BI148" i="2"/>
  <c r="BH148" i="2"/>
  <c r="BG148" i="2"/>
  <c r="BF148" i="2"/>
  <c r="BE148" i="2"/>
  <c r="T148" i="2"/>
  <c r="R148" i="2"/>
  <c r="P148" i="2"/>
  <c r="J148" i="2"/>
  <c r="BK146" i="2"/>
  <c r="BI146" i="2"/>
  <c r="BH146" i="2"/>
  <c r="BG146" i="2"/>
  <c r="F37" i="2" s="1"/>
  <c r="BB56" i="1" s="1"/>
  <c r="BF146" i="2"/>
  <c r="J36" i="2" s="1"/>
  <c r="AW56" i="1" s="1"/>
  <c r="T146" i="2"/>
  <c r="R146" i="2"/>
  <c r="P146" i="2"/>
  <c r="J146" i="2"/>
  <c r="BE146" i="2" s="1"/>
  <c r="BK142" i="2"/>
  <c r="BI142" i="2"/>
  <c r="BH142" i="2"/>
  <c r="BG142" i="2"/>
  <c r="BF142" i="2"/>
  <c r="BE142" i="2"/>
  <c r="T142" i="2"/>
  <c r="T128" i="2" s="1"/>
  <c r="R142" i="2"/>
  <c r="P142" i="2"/>
  <c r="J142" i="2"/>
  <c r="BK138" i="2"/>
  <c r="BI138" i="2"/>
  <c r="F39" i="2" s="1"/>
  <c r="BD56" i="1" s="1"/>
  <c r="BH138" i="2"/>
  <c r="BG138" i="2"/>
  <c r="BF138" i="2"/>
  <c r="T138" i="2"/>
  <c r="R138" i="2"/>
  <c r="P138" i="2"/>
  <c r="P128" i="2" s="1"/>
  <c r="J138" i="2"/>
  <c r="BE138" i="2" s="1"/>
  <c r="BK134" i="2"/>
  <c r="BI134" i="2"/>
  <c r="BH134" i="2"/>
  <c r="BG134" i="2"/>
  <c r="BF134" i="2"/>
  <c r="T134" i="2"/>
  <c r="R134" i="2"/>
  <c r="P134" i="2"/>
  <c r="J134" i="2"/>
  <c r="BE134" i="2" s="1"/>
  <c r="BK129" i="2"/>
  <c r="BI129" i="2"/>
  <c r="BH129" i="2"/>
  <c r="F38" i="2" s="1"/>
  <c r="BC56" i="1" s="1"/>
  <c r="BG129" i="2"/>
  <c r="BF129" i="2"/>
  <c r="F36" i="2" s="1"/>
  <c r="BA56" i="1" s="1"/>
  <c r="BE129" i="2"/>
  <c r="T129" i="2"/>
  <c r="R129" i="2"/>
  <c r="P129" i="2"/>
  <c r="J129" i="2"/>
  <c r="F123" i="2"/>
  <c r="J122" i="2"/>
  <c r="F122" i="2"/>
  <c r="F120" i="2"/>
  <c r="E118" i="2"/>
  <c r="J101" i="2"/>
  <c r="J99" i="2"/>
  <c r="J93" i="2"/>
  <c r="J91" i="2"/>
  <c r="J90" i="2"/>
  <c r="J89" i="2"/>
  <c r="J88" i="2"/>
  <c r="J87" i="2"/>
  <c r="J83" i="2"/>
  <c r="J77" i="2"/>
  <c r="J58" i="2"/>
  <c r="F58" i="2"/>
  <c r="F56" i="2"/>
  <c r="E54" i="2"/>
  <c r="J39" i="2"/>
  <c r="J38" i="2"/>
  <c r="AY56" i="1" s="1"/>
  <c r="J37" i="2"/>
  <c r="J26" i="2"/>
  <c r="E26" i="2"/>
  <c r="J59" i="2" s="1"/>
  <c r="J25" i="2"/>
  <c r="J20" i="2"/>
  <c r="E20" i="2"/>
  <c r="F59" i="2" s="1"/>
  <c r="J19" i="2"/>
  <c r="J14" i="2"/>
  <c r="J120" i="2" s="1"/>
  <c r="E7" i="2"/>
  <c r="E114" i="2" s="1"/>
  <c r="BB83" i="1"/>
  <c r="BB82" i="1" s="1"/>
  <c r="AX82" i="1" s="1"/>
  <c r="AY83" i="1"/>
  <c r="AX83" i="1"/>
  <c r="AW83" i="1"/>
  <c r="AS82" i="1"/>
  <c r="BD81" i="1"/>
  <c r="AY81" i="1"/>
  <c r="AX81" i="1"/>
  <c r="BD80" i="1"/>
  <c r="AS80" i="1"/>
  <c r="BB79" i="1"/>
  <c r="AY79" i="1"/>
  <c r="AX79" i="1"/>
  <c r="AW79" i="1"/>
  <c r="BD78" i="1"/>
  <c r="BB78" i="1"/>
  <c r="AY78" i="1"/>
  <c r="AX78" i="1"/>
  <c r="AU78" i="1"/>
  <c r="BD77" i="1"/>
  <c r="BC77" i="1"/>
  <c r="AY77" i="1"/>
  <c r="AX77" i="1"/>
  <c r="AY76" i="1"/>
  <c r="AX76" i="1"/>
  <c r="BB75" i="1"/>
  <c r="AY75" i="1"/>
  <c r="AX75" i="1"/>
  <c r="BD74" i="1"/>
  <c r="BB74" i="1"/>
  <c r="AY74" i="1"/>
  <c r="AX74" i="1"/>
  <c r="BC73" i="1"/>
  <c r="AY73" i="1"/>
  <c r="AX73" i="1"/>
  <c r="BB72" i="1"/>
  <c r="AY72" i="1"/>
  <c r="AX72" i="1"/>
  <c r="BC71" i="1"/>
  <c r="BB71" i="1"/>
  <c r="AZ71" i="1"/>
  <c r="AY71" i="1"/>
  <c r="AX71" i="1"/>
  <c r="AU71" i="1"/>
  <c r="BC70" i="1"/>
  <c r="AY70" i="1"/>
  <c r="AX70" i="1"/>
  <c r="BA69" i="1"/>
  <c r="AY69" i="1"/>
  <c r="AX69" i="1"/>
  <c r="BC68" i="1"/>
  <c r="AY68" i="1"/>
  <c r="AX68" i="1"/>
  <c r="BC67" i="1"/>
  <c r="AY67" i="1"/>
  <c r="AX67" i="1"/>
  <c r="AW67" i="1"/>
  <c r="BC66" i="1"/>
  <c r="BA66" i="1"/>
  <c r="AY66" i="1"/>
  <c r="AX66" i="1"/>
  <c r="AW66" i="1"/>
  <c r="AU66" i="1"/>
  <c r="BC65" i="1"/>
  <c r="AY65" i="1"/>
  <c r="AX65" i="1"/>
  <c r="AW65" i="1"/>
  <c r="AU65" i="1"/>
  <c r="BC64" i="1"/>
  <c r="BB64" i="1"/>
  <c r="AY64" i="1"/>
  <c r="AX64" i="1"/>
  <c r="AW64" i="1"/>
  <c r="AU64" i="1"/>
  <c r="BD63" i="1"/>
  <c r="BC63" i="1"/>
  <c r="BA63" i="1"/>
  <c r="AY63" i="1"/>
  <c r="AX63" i="1"/>
  <c r="AW63" i="1"/>
  <c r="AU63" i="1"/>
  <c r="AY62" i="1"/>
  <c r="AX62" i="1"/>
  <c r="BC61" i="1"/>
  <c r="AY61" i="1"/>
  <c r="AX61" i="1"/>
  <c r="AW61" i="1"/>
  <c r="BD60" i="1"/>
  <c r="AY60" i="1"/>
  <c r="AX60" i="1"/>
  <c r="AY59" i="1"/>
  <c r="AX59" i="1"/>
  <c r="AY58" i="1"/>
  <c r="AX58" i="1"/>
  <c r="BB57" i="1"/>
  <c r="AY57" i="1"/>
  <c r="AX57" i="1"/>
  <c r="AX56" i="1"/>
  <c r="AS55" i="1"/>
  <c r="AS54" i="1" s="1"/>
  <c r="AM50" i="1"/>
  <c r="L50" i="1"/>
  <c r="AM49" i="1"/>
  <c r="L49" i="1"/>
  <c r="AM47" i="1"/>
  <c r="L47" i="1"/>
  <c r="L45" i="1"/>
  <c r="L44" i="1"/>
  <c r="J56" i="24" l="1"/>
  <c r="J85" i="25"/>
  <c r="J56" i="19"/>
  <c r="J56" i="26"/>
  <c r="J56" i="21"/>
  <c r="J56" i="9"/>
  <c r="F91" i="22"/>
  <c r="F83" i="18"/>
  <c r="F59" i="7"/>
  <c r="F59" i="3"/>
  <c r="F59" i="10"/>
  <c r="F59" i="27"/>
  <c r="F100" i="5"/>
  <c r="F87" i="8"/>
  <c r="F83" i="12"/>
  <c r="F83" i="13"/>
  <c r="J109" i="3"/>
  <c r="J65" i="3" s="1"/>
  <c r="BK128" i="2"/>
  <c r="T875" i="2"/>
  <c r="J224" i="2"/>
  <c r="J68" i="2" s="1"/>
  <c r="BK223" i="2"/>
  <c r="J223" i="2" s="1"/>
  <c r="J67" i="2" s="1"/>
  <c r="BK875" i="2"/>
  <c r="J875" i="2" s="1"/>
  <c r="J71" i="2" s="1"/>
  <c r="F35" i="2"/>
  <c r="AZ56" i="1" s="1"/>
  <c r="P8259" i="2"/>
  <c r="R93" i="4"/>
  <c r="R875" i="2"/>
  <c r="J123" i="2"/>
  <c r="P3139" i="2"/>
  <c r="P3063" i="2" s="1"/>
  <c r="R3788" i="2"/>
  <c r="BK8259" i="2"/>
  <c r="J8259" i="2" s="1"/>
  <c r="J102" i="2" s="1"/>
  <c r="P153" i="3"/>
  <c r="J36" i="4"/>
  <c r="AW58" i="1" s="1"/>
  <c r="P220" i="5"/>
  <c r="J94" i="4"/>
  <c r="J64" i="4" s="1"/>
  <c r="E50" i="2"/>
  <c r="P1238" i="2"/>
  <c r="T1238" i="2"/>
  <c r="BK1338" i="2"/>
  <c r="J35" i="3"/>
  <c r="AV57" i="1" s="1"/>
  <c r="F35" i="3"/>
  <c r="AZ57" i="1" s="1"/>
  <c r="BK153" i="3"/>
  <c r="J153" i="3" s="1"/>
  <c r="J67" i="3" s="1"/>
  <c r="BK197" i="4"/>
  <c r="J197" i="4" s="1"/>
  <c r="J67" i="4" s="1"/>
  <c r="BK253" i="4"/>
  <c r="J253" i="4" s="1"/>
  <c r="J69" i="4" s="1"/>
  <c r="T273" i="4"/>
  <c r="F39" i="5"/>
  <c r="BD59" i="1" s="1"/>
  <c r="P521" i="5"/>
  <c r="P431" i="2"/>
  <c r="P127" i="2" s="1"/>
  <c r="T431" i="2"/>
  <c r="T127" i="2" s="1"/>
  <c r="P2820" i="2"/>
  <c r="BK3043" i="2"/>
  <c r="J3043" i="2" s="1"/>
  <c r="J82" i="2" s="1"/>
  <c r="R4223" i="2"/>
  <c r="J87" i="3"/>
  <c r="J56" i="3"/>
  <c r="J35" i="5"/>
  <c r="AV59" i="1" s="1"/>
  <c r="BK114" i="5"/>
  <c r="J35" i="2"/>
  <c r="AV56" i="1" s="1"/>
  <c r="AT56" i="1" s="1"/>
  <c r="T1320" i="2"/>
  <c r="T1979" i="2"/>
  <c r="J2821" i="2"/>
  <c r="J79" i="2" s="1"/>
  <c r="BK2820" i="2"/>
  <c r="J2820" i="2" s="1"/>
  <c r="J78" i="2" s="1"/>
  <c r="R2821" i="2"/>
  <c r="R2820" i="2" s="1"/>
  <c r="P4306" i="2"/>
  <c r="BK5575" i="2"/>
  <c r="J5575" i="2" s="1"/>
  <c r="J98" i="2" s="1"/>
  <c r="BK8286" i="2"/>
  <c r="J8286" i="2" s="1"/>
  <c r="J103" i="2" s="1"/>
  <c r="J8287" i="2"/>
  <c r="J104" i="2" s="1"/>
  <c r="R94" i="3"/>
  <c r="F37" i="4"/>
  <c r="BB58" i="1" s="1"/>
  <c r="BB55" i="1" s="1"/>
  <c r="T521" i="5"/>
  <c r="BK91" i="6"/>
  <c r="F39" i="4"/>
  <c r="BD58" i="1" s="1"/>
  <c r="T3710" i="2"/>
  <c r="J56" i="2"/>
  <c r="P1979" i="2"/>
  <c r="P3043" i="2"/>
  <c r="J3064" i="2"/>
  <c r="J85" i="2" s="1"/>
  <c r="R3397" i="2"/>
  <c r="R3063" i="2" s="1"/>
  <c r="T93" i="3"/>
  <c r="J36" i="3"/>
  <c r="AW57" i="1" s="1"/>
  <c r="J35" i="4"/>
  <c r="AV58" i="1" s="1"/>
  <c r="AT58" i="1" s="1"/>
  <c r="F35" i="4"/>
  <c r="AZ58" i="1" s="1"/>
  <c r="P118" i="4"/>
  <c r="P93" i="4" s="1"/>
  <c r="AU58" i="1" s="1"/>
  <c r="R99" i="7"/>
  <c r="R431" i="2"/>
  <c r="R127" i="2" s="1"/>
  <c r="T1338" i="2"/>
  <c r="T1337" i="2" s="1"/>
  <c r="P3710" i="2"/>
  <c r="F39" i="3"/>
  <c r="BD57" i="1" s="1"/>
  <c r="BD55" i="1" s="1"/>
  <c r="BD54" i="1" s="1"/>
  <c r="W33" i="1" s="1"/>
  <c r="P93" i="3"/>
  <c r="AU57" i="1" s="1"/>
  <c r="BK240" i="3"/>
  <c r="J240" i="3" s="1"/>
  <c r="J71" i="3" s="1"/>
  <c r="T197" i="4"/>
  <c r="T93" i="4" s="1"/>
  <c r="P253" i="4"/>
  <c r="P1338" i="2"/>
  <c r="P1337" i="2" s="1"/>
  <c r="T2896" i="2"/>
  <c r="T2820" i="2" s="1"/>
  <c r="BK3710" i="2"/>
  <c r="J3710" i="2" s="1"/>
  <c r="J92" i="2" s="1"/>
  <c r="T4306" i="2"/>
  <c r="J104" i="5"/>
  <c r="J64" i="5" s="1"/>
  <c r="P114" i="5"/>
  <c r="P2896" i="2"/>
  <c r="F38" i="3"/>
  <c r="BC57" i="1" s="1"/>
  <c r="BC55" i="1" s="1"/>
  <c r="F90" i="4"/>
  <c r="F59" i="4"/>
  <c r="BK118" i="4"/>
  <c r="J118" i="4" s="1"/>
  <c r="J65" i="4" s="1"/>
  <c r="T91" i="6"/>
  <c r="T90" i="6" s="1"/>
  <c r="P875" i="2"/>
  <c r="R1979" i="2"/>
  <c r="R1337" i="2" s="1"/>
  <c r="BK4071" i="2"/>
  <c r="J4071" i="2" s="1"/>
  <c r="J94" i="2" s="1"/>
  <c r="P4071" i="2"/>
  <c r="T4071" i="2"/>
  <c r="T3063" i="2" s="1"/>
  <c r="BK7070" i="2"/>
  <c r="J7070" i="2" s="1"/>
  <c r="J100" i="2" s="1"/>
  <c r="T8259" i="2"/>
  <c r="R128" i="3"/>
  <c r="T153" i="3"/>
  <c r="F36" i="3"/>
  <c r="BA57" i="1" s="1"/>
  <c r="BA55" i="1" s="1"/>
  <c r="E81" i="4"/>
  <c r="P104" i="5"/>
  <c r="F37" i="5"/>
  <c r="BB59" i="1" s="1"/>
  <c r="R282" i="5"/>
  <c r="R362" i="5"/>
  <c r="R467" i="5"/>
  <c r="P503" i="5"/>
  <c r="T109" i="7"/>
  <c r="R104" i="5"/>
  <c r="T362" i="5"/>
  <c r="P438" i="5"/>
  <c r="T467" i="5"/>
  <c r="R503" i="5"/>
  <c r="P264" i="6"/>
  <c r="J109" i="7"/>
  <c r="J65" i="7" s="1"/>
  <c r="J36" i="5"/>
  <c r="AW59" i="1" s="1"/>
  <c r="F36" i="5"/>
  <c r="BA59" i="1" s="1"/>
  <c r="F38" i="5"/>
  <c r="BC59" i="1" s="1"/>
  <c r="BK282" i="5"/>
  <c r="J282" i="5" s="1"/>
  <c r="J68" i="5" s="1"/>
  <c r="P282" i="5"/>
  <c r="P444" i="5"/>
  <c r="BK301" i="6"/>
  <c r="J301" i="6" s="1"/>
  <c r="J68" i="6" s="1"/>
  <c r="T100" i="7"/>
  <c r="T99" i="7" s="1"/>
  <c r="F35" i="10"/>
  <c r="AZ64" i="1" s="1"/>
  <c r="J35" i="10"/>
  <c r="AV64" i="1" s="1"/>
  <c r="AT64" i="1" s="1"/>
  <c r="T220" i="5"/>
  <c r="J35" i="7"/>
  <c r="AV61" i="1" s="1"/>
  <c r="AT61" i="1" s="1"/>
  <c r="F35" i="7"/>
  <c r="AZ61" i="1" s="1"/>
  <c r="R435" i="5"/>
  <c r="R516" i="5"/>
  <c r="F37" i="6"/>
  <c r="BB60" i="1" s="1"/>
  <c r="P132" i="6"/>
  <c r="F36" i="7"/>
  <c r="BA61" i="1" s="1"/>
  <c r="P164" i="7"/>
  <c r="P99" i="7" s="1"/>
  <c r="AU61" i="1" s="1"/>
  <c r="BK273" i="4"/>
  <c r="J273" i="4" s="1"/>
  <c r="J71" i="4" s="1"/>
  <c r="J100" i="5"/>
  <c r="BK220" i="5"/>
  <c r="J220" i="5" s="1"/>
  <c r="J67" i="5" s="1"/>
  <c r="T435" i="5"/>
  <c r="BK563" i="5"/>
  <c r="J563" i="5" s="1"/>
  <c r="J80" i="5" s="1"/>
  <c r="F37" i="7"/>
  <c r="BB61" i="1" s="1"/>
  <c r="R194" i="7"/>
  <c r="R90" i="8"/>
  <c r="T114" i="5"/>
  <c r="J35" i="6"/>
  <c r="AV60" i="1" s="1"/>
  <c r="AT60" i="1" s="1"/>
  <c r="F35" i="6"/>
  <c r="AZ60" i="1" s="1"/>
  <c r="T209" i="6"/>
  <c r="F35" i="8"/>
  <c r="AZ62" i="1" s="1"/>
  <c r="J35" i="8"/>
  <c r="AV62" i="1" s="1"/>
  <c r="AT62" i="1" s="1"/>
  <c r="T90" i="8"/>
  <c r="P91" i="6"/>
  <c r="P90" i="6" s="1"/>
  <c r="AU60" i="1" s="1"/>
  <c r="F36" i="6"/>
  <c r="BA60" i="1" s="1"/>
  <c r="F36" i="4"/>
  <c r="BA58" i="1" s="1"/>
  <c r="T282" i="5"/>
  <c r="F59" i="6"/>
  <c r="R91" i="6"/>
  <c r="T301" i="6"/>
  <c r="BK126" i="7"/>
  <c r="J126" i="7" s="1"/>
  <c r="J66" i="7" s="1"/>
  <c r="J36" i="8"/>
  <c r="AW62" i="1" s="1"/>
  <c r="F36" i="8"/>
  <c r="BA62" i="1" s="1"/>
  <c r="F35" i="5"/>
  <c r="AZ59" i="1" s="1"/>
  <c r="T104" i="5"/>
  <c r="R114" i="5"/>
  <c r="R113" i="5" s="1"/>
  <c r="P362" i="5"/>
  <c r="BK362" i="5"/>
  <c r="J362" i="5" s="1"/>
  <c r="J69" i="5" s="1"/>
  <c r="R441" i="5"/>
  <c r="P467" i="5"/>
  <c r="BK264" i="6"/>
  <c r="J264" i="6" s="1"/>
  <c r="J67" i="6" s="1"/>
  <c r="R301" i="6"/>
  <c r="R109" i="7"/>
  <c r="J97" i="5"/>
  <c r="J36" i="6"/>
  <c r="AW60" i="1" s="1"/>
  <c r="BK416" i="7"/>
  <c r="J416" i="7" s="1"/>
  <c r="J72" i="7" s="1"/>
  <c r="BK175" i="8"/>
  <c r="J175" i="8" s="1"/>
  <c r="J67" i="8" s="1"/>
  <c r="F35" i="12"/>
  <c r="AZ66" i="1" s="1"/>
  <c r="J35" i="12"/>
  <c r="AV66" i="1" s="1"/>
  <c r="AT66" i="1" s="1"/>
  <c r="J84" i="6"/>
  <c r="R87" i="10"/>
  <c r="R86" i="10" s="1"/>
  <c r="E50" i="12"/>
  <c r="E74" i="12"/>
  <c r="J87" i="15"/>
  <c r="J64" i="15" s="1"/>
  <c r="BK86" i="15"/>
  <c r="J86" i="15" s="1"/>
  <c r="R133" i="8"/>
  <c r="P175" i="8"/>
  <c r="F35" i="11"/>
  <c r="AZ65" i="1" s="1"/>
  <c r="J36" i="19"/>
  <c r="AW73" i="1" s="1"/>
  <c r="F36" i="19"/>
  <c r="BA73" i="1" s="1"/>
  <c r="J87" i="19"/>
  <c r="J64" i="19" s="1"/>
  <c r="BK86" i="19"/>
  <c r="J86" i="19" s="1"/>
  <c r="E50" i="5"/>
  <c r="T102" i="8"/>
  <c r="F39" i="11"/>
  <c r="BD65" i="1" s="1"/>
  <c r="T175" i="8"/>
  <c r="F39" i="10"/>
  <c r="BD64" i="1" s="1"/>
  <c r="J59" i="11"/>
  <c r="J83" i="11"/>
  <c r="F37" i="11"/>
  <c r="BB65" i="1" s="1"/>
  <c r="F38" i="25"/>
  <c r="BC79" i="1" s="1"/>
  <c r="E50" i="6"/>
  <c r="P416" i="7"/>
  <c r="F37" i="8"/>
  <c r="BB62" i="1" s="1"/>
  <c r="F39" i="8"/>
  <c r="BD62" i="1" s="1"/>
  <c r="J35" i="9"/>
  <c r="AV63" i="1" s="1"/>
  <c r="AT63" i="1" s="1"/>
  <c r="F35" i="9"/>
  <c r="AZ63" i="1" s="1"/>
  <c r="F37" i="9"/>
  <c r="BB63" i="1" s="1"/>
  <c r="J87" i="10"/>
  <c r="J64" i="10" s="1"/>
  <c r="BK86" i="10"/>
  <c r="J86" i="10" s="1"/>
  <c r="R416" i="7"/>
  <c r="F38" i="8"/>
  <c r="BC62" i="1" s="1"/>
  <c r="J93" i="7"/>
  <c r="R87" i="9"/>
  <c r="R86" i="9" s="1"/>
  <c r="R87" i="11"/>
  <c r="R86" i="11" s="1"/>
  <c r="J87" i="12"/>
  <c r="J64" i="12" s="1"/>
  <c r="BK86" i="12"/>
  <c r="J86" i="12" s="1"/>
  <c r="R87" i="15"/>
  <c r="R86" i="15" s="1"/>
  <c r="BK102" i="8"/>
  <c r="P102" i="8"/>
  <c r="P90" i="8" s="1"/>
  <c r="AU62" i="1" s="1"/>
  <c r="BK86" i="11"/>
  <c r="J86" i="11" s="1"/>
  <c r="J35" i="11"/>
  <c r="AV65" i="1" s="1"/>
  <c r="AT65" i="1" s="1"/>
  <c r="J36" i="18"/>
  <c r="AW72" i="1" s="1"/>
  <c r="BK86" i="9"/>
  <c r="J86" i="9" s="1"/>
  <c r="J59" i="13"/>
  <c r="R87" i="13"/>
  <c r="R86" i="13" s="1"/>
  <c r="F36" i="13"/>
  <c r="BA67" i="1" s="1"/>
  <c r="F35" i="15"/>
  <c r="AZ69" i="1" s="1"/>
  <c r="F37" i="15"/>
  <c r="BB69" i="1" s="1"/>
  <c r="R87" i="16"/>
  <c r="R86" i="16" s="1"/>
  <c r="F36" i="16"/>
  <c r="BA70" i="1" s="1"/>
  <c r="J36" i="16"/>
  <c r="AW70" i="1" s="1"/>
  <c r="F59" i="23"/>
  <c r="F84" i="23"/>
  <c r="R91" i="25"/>
  <c r="J59" i="10"/>
  <c r="J56" i="12"/>
  <c r="E74" i="13"/>
  <c r="F59" i="16"/>
  <c r="T87" i="16"/>
  <c r="T86" i="16" s="1"/>
  <c r="F39" i="19"/>
  <c r="BD73" i="1" s="1"/>
  <c r="F37" i="19"/>
  <c r="BB73" i="1" s="1"/>
  <c r="F38" i="24"/>
  <c r="BC78" i="1" s="1"/>
  <c r="F88" i="25"/>
  <c r="F59" i="25"/>
  <c r="F37" i="13"/>
  <c r="BB67" i="1" s="1"/>
  <c r="F39" i="13"/>
  <c r="BD67" i="1" s="1"/>
  <c r="F37" i="16"/>
  <c r="BB70" i="1" s="1"/>
  <c r="F39" i="16"/>
  <c r="BD70" i="1" s="1"/>
  <c r="F35" i="19"/>
  <c r="AZ73" i="1" s="1"/>
  <c r="J89" i="23"/>
  <c r="J65" i="23" s="1"/>
  <c r="BK88" i="23"/>
  <c r="P87" i="19"/>
  <c r="P86" i="19" s="1"/>
  <c r="AU73" i="1" s="1"/>
  <c r="F38" i="21"/>
  <c r="BC75" i="1" s="1"/>
  <c r="J35" i="15"/>
  <c r="AV69" i="1" s="1"/>
  <c r="J35" i="22"/>
  <c r="AV76" i="1" s="1"/>
  <c r="T109" i="22"/>
  <c r="BK91" i="25"/>
  <c r="J91" i="25" s="1"/>
  <c r="BK87" i="13"/>
  <c r="J35" i="14"/>
  <c r="AV68" i="1" s="1"/>
  <c r="AT68" i="1" s="1"/>
  <c r="F35" i="14"/>
  <c r="AZ68" i="1" s="1"/>
  <c r="BK87" i="16"/>
  <c r="J36" i="17"/>
  <c r="AW71" i="1" s="1"/>
  <c r="F36" i="17"/>
  <c r="BA71" i="1" s="1"/>
  <c r="F37" i="22"/>
  <c r="BB76" i="1" s="1"/>
  <c r="J95" i="22"/>
  <c r="J64" i="22" s="1"/>
  <c r="P109" i="22"/>
  <c r="J83" i="9"/>
  <c r="J80" i="10"/>
  <c r="F36" i="11"/>
  <c r="BA65" i="1" s="1"/>
  <c r="P87" i="14"/>
  <c r="P86" i="14" s="1"/>
  <c r="AU68" i="1" s="1"/>
  <c r="BK87" i="14"/>
  <c r="F39" i="15"/>
  <c r="BD69" i="1" s="1"/>
  <c r="T87" i="17"/>
  <c r="T86" i="17" s="1"/>
  <c r="F39" i="18"/>
  <c r="BD72" i="1" s="1"/>
  <c r="F38" i="20"/>
  <c r="BC74" i="1" s="1"/>
  <c r="F36" i="22"/>
  <c r="BA76" i="1" s="1"/>
  <c r="BK109" i="25"/>
  <c r="J109" i="25" s="1"/>
  <c r="J67" i="25" s="1"/>
  <c r="F83" i="11"/>
  <c r="F59" i="14"/>
  <c r="R87" i="14"/>
  <c r="R86" i="14" s="1"/>
  <c r="F36" i="14"/>
  <c r="BA68" i="1" s="1"/>
  <c r="J36" i="14"/>
  <c r="AW68" i="1" s="1"/>
  <c r="F39" i="17"/>
  <c r="BD71" i="1" s="1"/>
  <c r="R87" i="18"/>
  <c r="R86" i="18" s="1"/>
  <c r="F36" i="18"/>
  <c r="BA72" i="1" s="1"/>
  <c r="F38" i="18"/>
  <c r="BC72" i="1" s="1"/>
  <c r="BK87" i="18"/>
  <c r="F39" i="21"/>
  <c r="BD75" i="1" s="1"/>
  <c r="F38" i="26"/>
  <c r="BC81" i="1" s="1"/>
  <c r="BC80" i="1" s="1"/>
  <c r="AY80" i="1" s="1"/>
  <c r="J56" i="8"/>
  <c r="F36" i="10"/>
  <c r="BA64" i="1" s="1"/>
  <c r="T87" i="14"/>
  <c r="T86" i="14" s="1"/>
  <c r="J36" i="15"/>
  <c r="AW69" i="1" s="1"/>
  <c r="F38" i="15"/>
  <c r="BC69" i="1" s="1"/>
  <c r="BK87" i="17"/>
  <c r="F35" i="18"/>
  <c r="AZ72" i="1" s="1"/>
  <c r="J35" i="18"/>
  <c r="AV72" i="1" s="1"/>
  <c r="AT72" i="1" s="1"/>
  <c r="T87" i="18"/>
  <c r="T86" i="18" s="1"/>
  <c r="F36" i="27"/>
  <c r="BA83" i="1" s="1"/>
  <c r="BA82" i="1" s="1"/>
  <c r="AW82" i="1" s="1"/>
  <c r="J35" i="13"/>
  <c r="AV67" i="1" s="1"/>
  <c r="AT67" i="1" s="1"/>
  <c r="F35" i="13"/>
  <c r="AZ67" i="1" s="1"/>
  <c r="P87" i="13"/>
  <c r="P86" i="13" s="1"/>
  <c r="AU67" i="1" s="1"/>
  <c r="P87" i="15"/>
  <c r="P86" i="15" s="1"/>
  <c r="AU69" i="1" s="1"/>
  <c r="J35" i="16"/>
  <c r="AV70" i="1" s="1"/>
  <c r="AT70" i="1" s="1"/>
  <c r="F35" i="16"/>
  <c r="AZ70" i="1" s="1"/>
  <c r="J35" i="17"/>
  <c r="AV71" i="1" s="1"/>
  <c r="AT71" i="1" s="1"/>
  <c r="E50" i="18"/>
  <c r="E74" i="18"/>
  <c r="P87" i="18"/>
  <c r="P86" i="18" s="1"/>
  <c r="AU72" i="1" s="1"/>
  <c r="F37" i="14"/>
  <c r="BB68" i="1" s="1"/>
  <c r="F39" i="14"/>
  <c r="BD68" i="1" s="1"/>
  <c r="P87" i="16"/>
  <c r="P86" i="16" s="1"/>
  <c r="AU70" i="1" s="1"/>
  <c r="J80" i="18"/>
  <c r="J56" i="18"/>
  <c r="J35" i="19"/>
  <c r="AV73" i="1" s="1"/>
  <c r="J36" i="24"/>
  <c r="AW78" i="1" s="1"/>
  <c r="BK87" i="20"/>
  <c r="J35" i="21"/>
  <c r="AV75" i="1" s="1"/>
  <c r="AT75" i="1" s="1"/>
  <c r="F35" i="21"/>
  <c r="AZ75" i="1" s="1"/>
  <c r="BK87" i="21"/>
  <c r="F84" i="24"/>
  <c r="J36" i="26"/>
  <c r="AW81" i="1" s="1"/>
  <c r="T90" i="27"/>
  <c r="J36" i="21"/>
  <c r="AW75" i="1" s="1"/>
  <c r="F39" i="22"/>
  <c r="BD76" i="1" s="1"/>
  <c r="F37" i="26"/>
  <c r="BB81" i="1" s="1"/>
  <c r="BB80" i="1" s="1"/>
  <c r="AX80" i="1" s="1"/>
  <c r="F83" i="19"/>
  <c r="P87" i="20"/>
  <c r="P86" i="20" s="1"/>
  <c r="AU74" i="1" s="1"/>
  <c r="T95" i="22"/>
  <c r="BK116" i="22"/>
  <c r="J116" i="22" s="1"/>
  <c r="J66" i="22" s="1"/>
  <c r="BK89" i="24"/>
  <c r="F87" i="26"/>
  <c r="J83" i="15"/>
  <c r="J83" i="19"/>
  <c r="J36" i="22"/>
  <c r="AW76" i="1" s="1"/>
  <c r="F38" i="22"/>
  <c r="BC76" i="1" s="1"/>
  <c r="J59" i="23"/>
  <c r="J87" i="26"/>
  <c r="J35" i="27"/>
  <c r="AV83" i="1" s="1"/>
  <c r="AT83" i="1" s="1"/>
  <c r="F83" i="17"/>
  <c r="T87" i="20"/>
  <c r="T86" i="20" s="1"/>
  <c r="F36" i="21"/>
  <c r="BA75" i="1" s="1"/>
  <c r="F59" i="21"/>
  <c r="P126" i="22"/>
  <c r="F36" i="24"/>
  <c r="BA78" i="1" s="1"/>
  <c r="F39" i="25"/>
  <c r="BD79" i="1" s="1"/>
  <c r="J84" i="27"/>
  <c r="J83" i="17"/>
  <c r="J56" i="20"/>
  <c r="J80" i="20"/>
  <c r="J35" i="20"/>
  <c r="AV74" i="1" s="1"/>
  <c r="F35" i="20"/>
  <c r="AZ74" i="1" s="1"/>
  <c r="P153" i="22"/>
  <c r="P94" i="22" s="1"/>
  <c r="AU76" i="1" s="1"/>
  <c r="J91" i="26"/>
  <c r="J64" i="26" s="1"/>
  <c r="BK90" i="26"/>
  <c r="J90" i="26" s="1"/>
  <c r="E78" i="27"/>
  <c r="E50" i="27"/>
  <c r="J36" i="20"/>
  <c r="AW74" i="1" s="1"/>
  <c r="F36" i="20"/>
  <c r="BA74" i="1" s="1"/>
  <c r="F35" i="22"/>
  <c r="AZ76" i="1" s="1"/>
  <c r="P116" i="22"/>
  <c r="R153" i="22"/>
  <c r="P171" i="22"/>
  <c r="F37" i="23"/>
  <c r="BB77" i="1" s="1"/>
  <c r="J35" i="24"/>
  <c r="AV78" i="1" s="1"/>
  <c r="AT78" i="1" s="1"/>
  <c r="F35" i="24"/>
  <c r="AZ78" i="1" s="1"/>
  <c r="P91" i="25"/>
  <c r="AU79" i="1" s="1"/>
  <c r="J35" i="26"/>
  <c r="AV81" i="1" s="1"/>
  <c r="F35" i="26"/>
  <c r="AZ81" i="1" s="1"/>
  <c r="AZ80" i="1" s="1"/>
  <c r="AV80" i="1" s="1"/>
  <c r="F38" i="27"/>
  <c r="BC83" i="1" s="1"/>
  <c r="BC82" i="1" s="1"/>
  <c r="AY82" i="1" s="1"/>
  <c r="J80" i="13"/>
  <c r="J80" i="14"/>
  <c r="J80" i="16"/>
  <c r="F59" i="20"/>
  <c r="F83" i="20"/>
  <c r="P87" i="21"/>
  <c r="P86" i="21" s="1"/>
  <c r="AU75" i="1" s="1"/>
  <c r="T153" i="22"/>
  <c r="R171" i="22"/>
  <c r="R94" i="22" s="1"/>
  <c r="R120" i="25"/>
  <c r="P91" i="26"/>
  <c r="P125" i="26"/>
  <c r="F39" i="27"/>
  <c r="BD83" i="1" s="1"/>
  <c r="BD82" i="1" s="1"/>
  <c r="BK95" i="27"/>
  <c r="J95" i="27" s="1"/>
  <c r="J66" i="27" s="1"/>
  <c r="P103" i="27"/>
  <c r="R87" i="21"/>
  <c r="R86" i="21" s="1"/>
  <c r="T116" i="22"/>
  <c r="BK153" i="22"/>
  <c r="J153" i="22" s="1"/>
  <c r="J70" i="22" s="1"/>
  <c r="T171" i="22"/>
  <c r="J35" i="23"/>
  <c r="AV77" i="1" s="1"/>
  <c r="AT77" i="1" s="1"/>
  <c r="F35" i="23"/>
  <c r="AZ77" i="1" s="1"/>
  <c r="E50" i="24"/>
  <c r="E75" i="24"/>
  <c r="F36" i="25"/>
  <c r="BA79" i="1" s="1"/>
  <c r="J58" i="25"/>
  <c r="T91" i="25"/>
  <c r="R91" i="26"/>
  <c r="R90" i="26" s="1"/>
  <c r="BK102" i="26"/>
  <c r="J102" i="26" s="1"/>
  <c r="J66" i="26" s="1"/>
  <c r="R125" i="26"/>
  <c r="P90" i="27"/>
  <c r="AU83" i="1" s="1"/>
  <c r="AU82" i="1" s="1"/>
  <c r="BK90" i="27"/>
  <c r="J90" i="27" s="1"/>
  <c r="R103" i="27"/>
  <c r="R90" i="27" s="1"/>
  <c r="T87" i="21"/>
  <c r="T86" i="21" s="1"/>
  <c r="P89" i="23"/>
  <c r="P88" i="23" s="1"/>
  <c r="P87" i="23" s="1"/>
  <c r="AU77" i="1" s="1"/>
  <c r="J36" i="23"/>
  <c r="AW77" i="1" s="1"/>
  <c r="T89" i="24"/>
  <c r="T88" i="24" s="1"/>
  <c r="T87" i="24" s="1"/>
  <c r="J35" i="25"/>
  <c r="AV79" i="1" s="1"/>
  <c r="AT79" i="1" s="1"/>
  <c r="F35" i="25"/>
  <c r="AZ79" i="1" s="1"/>
  <c r="T91" i="26"/>
  <c r="T90" i="26" s="1"/>
  <c r="E50" i="26"/>
  <c r="J81" i="23"/>
  <c r="F36" i="23"/>
  <c r="BA77" i="1" s="1"/>
  <c r="F36" i="26"/>
  <c r="BA81" i="1" s="1"/>
  <c r="BA80" i="1" s="1"/>
  <c r="AW80" i="1" s="1"/>
  <c r="F35" i="27"/>
  <c r="AZ83" i="1" s="1"/>
  <c r="AZ82" i="1" s="1"/>
  <c r="AV82" i="1" s="1"/>
  <c r="AT82" i="1" s="1"/>
  <c r="BA54" i="1" l="1"/>
  <c r="AW55" i="1"/>
  <c r="T126" i="2"/>
  <c r="P126" i="2"/>
  <c r="AU56" i="1" s="1"/>
  <c r="BB54" i="1"/>
  <c r="AX55" i="1"/>
  <c r="BC54" i="1"/>
  <c r="AY55" i="1"/>
  <c r="R126" i="2"/>
  <c r="AT80" i="1"/>
  <c r="J32" i="26"/>
  <c r="J63" i="26"/>
  <c r="J89" i="24"/>
  <c r="J65" i="24" s="1"/>
  <c r="BK88" i="24"/>
  <c r="J87" i="17"/>
  <c r="J64" i="17" s="1"/>
  <c r="BK86" i="17"/>
  <c r="J86" i="17" s="1"/>
  <c r="BK86" i="20"/>
  <c r="J86" i="20" s="1"/>
  <c r="J87" i="20"/>
  <c r="J64" i="20" s="1"/>
  <c r="J87" i="14"/>
  <c r="J64" i="14" s="1"/>
  <c r="BK86" i="14"/>
  <c r="J86" i="14" s="1"/>
  <c r="J87" i="16"/>
  <c r="J64" i="16" s="1"/>
  <c r="BK86" i="16"/>
  <c r="J86" i="16" s="1"/>
  <c r="BK99" i="7"/>
  <c r="J99" i="7" s="1"/>
  <c r="AT57" i="1"/>
  <c r="J63" i="9"/>
  <c r="J32" i="9"/>
  <c r="J32" i="25"/>
  <c r="J63" i="25"/>
  <c r="J32" i="10"/>
  <c r="J63" i="10"/>
  <c r="T94" i="22"/>
  <c r="P103" i="5"/>
  <c r="AU59" i="1" s="1"/>
  <c r="BK127" i="2"/>
  <c r="J128" i="2"/>
  <c r="J65" i="2" s="1"/>
  <c r="J32" i="11"/>
  <c r="J63" i="11"/>
  <c r="J91" i="6"/>
  <c r="J64" i="6" s="1"/>
  <c r="BK90" i="6"/>
  <c r="J90" i="6" s="1"/>
  <c r="BK93" i="4"/>
  <c r="J93" i="4" s="1"/>
  <c r="BK93" i="3"/>
  <c r="J93" i="3" s="1"/>
  <c r="J32" i="27"/>
  <c r="J63" i="27"/>
  <c r="AT74" i="1"/>
  <c r="BK94" i="22"/>
  <c r="J94" i="22" s="1"/>
  <c r="AT76" i="1"/>
  <c r="J63" i="15"/>
  <c r="J32" i="15"/>
  <c r="AT73" i="1"/>
  <c r="J87" i="13"/>
  <c r="J64" i="13" s="1"/>
  <c r="BK86" i="13"/>
  <c r="J86" i="13" s="1"/>
  <c r="J87" i="18"/>
  <c r="J64" i="18" s="1"/>
  <c r="BK86" i="18"/>
  <c r="J86" i="18" s="1"/>
  <c r="AT69" i="1"/>
  <c r="J102" i="8"/>
  <c r="J65" i="8" s="1"/>
  <c r="BK90" i="8"/>
  <c r="J90" i="8" s="1"/>
  <c r="R103" i="5"/>
  <c r="AZ55" i="1"/>
  <c r="R90" i="6"/>
  <c r="T113" i="5"/>
  <c r="T103" i="5" s="1"/>
  <c r="P113" i="5"/>
  <c r="J114" i="5"/>
  <c r="J66" i="5" s="1"/>
  <c r="BK113" i="5"/>
  <c r="BK3063" i="2"/>
  <c r="J3063" i="2" s="1"/>
  <c r="J84" i="2" s="1"/>
  <c r="R93" i="3"/>
  <c r="AT59" i="1"/>
  <c r="J1338" i="2"/>
  <c r="J75" i="2" s="1"/>
  <c r="BK1337" i="2"/>
  <c r="J1337" i="2" s="1"/>
  <c r="J74" i="2" s="1"/>
  <c r="J32" i="12"/>
  <c r="J63" i="12"/>
  <c r="P90" i="26"/>
  <c r="AU81" i="1" s="1"/>
  <c r="AU80" i="1" s="1"/>
  <c r="AT81" i="1"/>
  <c r="J87" i="21"/>
  <c r="J64" i="21" s="1"/>
  <c r="BK86" i="21"/>
  <c r="J86" i="21" s="1"/>
  <c r="J88" i="23"/>
  <c r="J64" i="23" s="1"/>
  <c r="BK87" i="23"/>
  <c r="J87" i="23" s="1"/>
  <c r="J63" i="19"/>
  <c r="J32" i="19"/>
  <c r="J32" i="7" l="1"/>
  <c r="J63" i="7"/>
  <c r="J41" i="26"/>
  <c r="AG81" i="1"/>
  <c r="J41" i="15"/>
  <c r="AG69" i="1"/>
  <c r="AN69" i="1" s="1"/>
  <c r="J41" i="12"/>
  <c r="AG66" i="1"/>
  <c r="AN66" i="1" s="1"/>
  <c r="W32" i="1"/>
  <c r="AY54" i="1"/>
  <c r="J63" i="22"/>
  <c r="J32" i="22"/>
  <c r="J32" i="8"/>
  <c r="J63" i="8"/>
  <c r="J41" i="19"/>
  <c r="AG73" i="1"/>
  <c r="AN73" i="1" s="1"/>
  <c r="J41" i="27"/>
  <c r="AG83" i="1"/>
  <c r="J32" i="16"/>
  <c r="J63" i="16"/>
  <c r="J32" i="18"/>
  <c r="J63" i="18"/>
  <c r="J32" i="3"/>
  <c r="J63" i="3"/>
  <c r="J41" i="10"/>
  <c r="AG64" i="1"/>
  <c r="AN64" i="1" s="1"/>
  <c r="J32" i="20"/>
  <c r="J63" i="20"/>
  <c r="W31" i="1"/>
  <c r="AX54" i="1"/>
  <c r="J32" i="4"/>
  <c r="J63" i="4"/>
  <c r="J63" i="17"/>
  <c r="J32" i="17"/>
  <c r="AU55" i="1"/>
  <c r="AU54" i="1" s="1"/>
  <c r="AZ54" i="1"/>
  <c r="AV55" i="1"/>
  <c r="AT55" i="1" s="1"/>
  <c r="J113" i="5"/>
  <c r="J65" i="5" s="1"/>
  <c r="BK103" i="5"/>
  <c r="J103" i="5" s="1"/>
  <c r="J32" i="13"/>
  <c r="J63" i="13"/>
  <c r="J32" i="6"/>
  <c r="J63" i="6"/>
  <c r="J41" i="25"/>
  <c r="AG79" i="1"/>
  <c r="AN79" i="1" s="1"/>
  <c r="J41" i="11"/>
  <c r="AG65" i="1"/>
  <c r="AN65" i="1" s="1"/>
  <c r="J127" i="2"/>
  <c r="J64" i="2" s="1"/>
  <c r="BK126" i="2"/>
  <c r="J126" i="2" s="1"/>
  <c r="J32" i="21"/>
  <c r="J63" i="21"/>
  <c r="J41" i="9"/>
  <c r="AG63" i="1"/>
  <c r="AN63" i="1" s="1"/>
  <c r="J88" i="24"/>
  <c r="J64" i="24" s="1"/>
  <c r="BK87" i="24"/>
  <c r="J87" i="24" s="1"/>
  <c r="J32" i="14"/>
  <c r="J63" i="14"/>
  <c r="J32" i="23"/>
  <c r="J63" i="23"/>
  <c r="W30" i="1"/>
  <c r="AW54" i="1"/>
  <c r="AK30" i="1" s="1"/>
  <c r="AV54" i="1" l="1"/>
  <c r="W29" i="1"/>
  <c r="J41" i="22"/>
  <c r="AG76" i="1"/>
  <c r="AN76" i="1" s="1"/>
  <c r="J41" i="3"/>
  <c r="AG57" i="1"/>
  <c r="AN57" i="1" s="1"/>
  <c r="J41" i="17"/>
  <c r="AG71" i="1"/>
  <c r="AN71" i="1" s="1"/>
  <c r="J41" i="16"/>
  <c r="AG70" i="1"/>
  <c r="AN70" i="1" s="1"/>
  <c r="J41" i="6"/>
  <c r="AG60" i="1"/>
  <c r="AN60" i="1" s="1"/>
  <c r="AN83" i="1"/>
  <c r="AG82" i="1"/>
  <c r="AN82" i="1" s="1"/>
  <c r="J41" i="13"/>
  <c r="AG67" i="1"/>
  <c r="AN67" i="1" s="1"/>
  <c r="AG80" i="1"/>
  <c r="AN80" i="1" s="1"/>
  <c r="AN81" i="1"/>
  <c r="J41" i="14"/>
  <c r="AG68" i="1"/>
  <c r="AN68" i="1" s="1"/>
  <c r="J32" i="24"/>
  <c r="J63" i="24"/>
  <c r="J41" i="20"/>
  <c r="AG74" i="1"/>
  <c r="AN74" i="1" s="1"/>
  <c r="J41" i="23"/>
  <c r="AG77" i="1"/>
  <c r="AN77" i="1" s="1"/>
  <c r="J32" i="5"/>
  <c r="J63" i="5"/>
  <c r="J41" i="21"/>
  <c r="AG75" i="1"/>
  <c r="AN75" i="1" s="1"/>
  <c r="J41" i="18"/>
  <c r="AG72" i="1"/>
  <c r="AN72" i="1" s="1"/>
  <c r="J41" i="4"/>
  <c r="AG58" i="1"/>
  <c r="AN58" i="1" s="1"/>
  <c r="J32" i="2"/>
  <c r="J63" i="2"/>
  <c r="J41" i="8"/>
  <c r="AG62" i="1"/>
  <c r="AN62" i="1" s="1"/>
  <c r="J41" i="7"/>
  <c r="AG61" i="1"/>
  <c r="AN61" i="1" s="1"/>
  <c r="J41" i="24" l="1"/>
  <c r="AG78" i="1"/>
  <c r="AN78" i="1" s="1"/>
  <c r="J41" i="5"/>
  <c r="AG59" i="1"/>
  <c r="AN59" i="1" s="1"/>
  <c r="AG56" i="1"/>
  <c r="J41" i="2"/>
  <c r="AK29" i="1"/>
  <c r="AT54" i="1"/>
  <c r="AN56" i="1" l="1"/>
  <c r="AG55" i="1"/>
  <c r="AG54" i="1" l="1"/>
  <c r="AN55" i="1"/>
  <c r="AN54" i="1" l="1"/>
  <c r="AK26" i="1"/>
  <c r="AK35" i="1" s="1"/>
</calcChain>
</file>

<file path=xl/sharedStrings.xml><?xml version="1.0" encoding="utf-8"?>
<sst xmlns="http://schemas.openxmlformats.org/spreadsheetml/2006/main" count="133108" uniqueCount="10369">
  <si>
    <t>Export Komplet</t>
  </si>
  <si>
    <t>VZ</t>
  </si>
  <si>
    <t>2.0</t>
  </si>
  <si>
    <t>ZAMOK</t>
  </si>
  <si>
    <t>False</t>
  </si>
  <si>
    <t>{b46bac29-9df5-46a6-899b-f0409ae2897d}</t>
  </si>
  <si>
    <t>0,01</t>
  </si>
  <si>
    <t>21</t>
  </si>
  <si>
    <t>12</t>
  </si>
  <si>
    <t>REKAPITULACE STAVBY</t>
  </si>
  <si>
    <t>v ---  níže se nacházejí doplnkové a pomocné údaje k sestavám  --- v</t>
  </si>
  <si>
    <t>Návod na vyplnění</t>
  </si>
  <si>
    <t>0,001</t>
  </si>
  <si>
    <t>Kód:</t>
  </si>
  <si>
    <t>RSS23-11-03a</t>
  </si>
  <si>
    <t>Měnit lze pouze buňky se žlutým podbarvením!_x000D_
_x000D_
1) v Rekapitulaci stavby vyplňte údaje o Uchazeči (přenesou se do ostatních sestav i v jiných listech)_x000D_
_x000D_
2) na vybraných listech vyplňte v sestavě Soupis prací ceny u položek</t>
  </si>
  <si>
    <t>Stavba:</t>
  </si>
  <si>
    <t>Novostavba Onkologické kliniky P4 - Novostavba budovy P4</t>
  </si>
  <si>
    <t>KSO:</t>
  </si>
  <si>
    <t>801 11 31</t>
  </si>
  <si>
    <t>CC-CZ:</t>
  </si>
  <si>
    <t/>
  </si>
  <si>
    <t>Místo:</t>
  </si>
  <si>
    <t>Olomouc</t>
  </si>
  <si>
    <t>Datum:</t>
  </si>
  <si>
    <t>Zadavatel:</t>
  </si>
  <si>
    <t>IČ:</t>
  </si>
  <si>
    <t>Fakultní nemocnice Olomouc</t>
  </si>
  <si>
    <t>DIČ:</t>
  </si>
  <si>
    <t>Uchazeč:</t>
  </si>
  <si>
    <t>Projektant:</t>
  </si>
  <si>
    <t>Adam Rujbr Architects</t>
  </si>
  <si>
    <t>True</t>
  </si>
  <si>
    <t>Zpracovatel:</t>
  </si>
  <si>
    <t xml:space="preserve"> </t>
  </si>
  <si>
    <t>Poznámka:</t>
  </si>
  <si>
    <t xml:space="preserve">Soupis prací je sestaven s využitím Cenové soustavy ÚRS. Položky, které pochází z této cenové soustavy, jsou ve sloupci 'Cenová soustava' označeny popisem 'CS ÚRS' a úrovní příslušného kalendářního pololetí. Veškeré další informace vymezující popis a podmínky použití těchto položek z Cenové soustavy, které nejsou uvedeny přímo v soupisu prací, jsou neomezeně dálkově k dispozici na webu podminky.urs.cz._x000D_
Pro výkaz výměr platí:_x000D_
Do všech položek, musí být zahrnuty veškeré přidružené práce a materiály běžné pro splnění požadovaného technického a provozního účelu a dodržení veškerých technologických postupů a norem, jako mohou být drobné detaily, tmely, lišty, pomocné profily v SDK, těsnění, dilatace, atyp. kotvení a podobně nezahrnuté v předepsaných položkách soupisu prací a dodávek. Položky v soupisu prací jsou založeny buď jako přesné, nebo svým charakterem nejblíže podobné požadavku PD. Dodavatel při stanovení jednotkových cen položek musí vycházet z požadavků a obsahu PD ve všech souvislostech a vazbách, a toto do JC promítnout, nikoliv jen z obsahu ceníkové položky._x000D_
_x000D_
Ostatní ujednání:_x000D_
01 Dodavatel předloží veškeré připomínky k projektové dokumentaci a výkazu výměr, před předložením své cenové nabídky.Pokud dodavatel nepožádá o přidání chybějící položky v průběhu výběrového řízení, má se za to, že tuto skutečnost promítl v jednotkových cenách ostatních položek a nelze ji tak nárokovat dodatečně._x000D_
02 Rozpočet a VV má charakter odborné studie předběžných prací a materiálů ve formě soupisu prací a dodávek._x000D_
03 Jakékoliv další nakládání s dokumentem po předání objednateli podléhá smluvním podmínkám těchto stran bez vlivu na zpracovatele soupisu prací a dodávek, pokud není v objednávce stanoveno jinak._x000D_
04 Pokud není v objednávce uvedeno jinak, neslouží výkaz výměr pro závazné objednání materiálu, prací a služeb, tyto množství musí být před objednáním prověřeny dle skutečnosti na stavbě._x000D_
05 Na dokument je poskytnuta záruka ve lhůtě 36 měsíců. V případě shledání vad díla budou tyto zhotovitelem bezodkladně odstraněny. Buď vydáním nového rozpočtu a výkazu výměr, formou dodatku nebo rozdílového rozpočtu.  _x000D_
06 Zpracovatel rozpočtu není nijak vázán k rozhodnutí dodavatele vybudovat dílo nebo jeho část na základě položek rozpočtu. Dílo dodavatele stavby musí být vždy v souladu s výkresouvou a textovou částí PD, byť by rozpočet vykazoval jakékoliv rozdílnosti._x000D_
07 Jednotkové ceny položek nejsou nijak závazné a musí být prověřeny u konkrétních dodavatelů daných prvků a systémů. Zhotovitel rozpočtu negarantuje jistotu dostupnosti materiálů a prací za uvedenou JC z rozpočtu. Dodavatel doplní vlastní ceny dle svých možností._x000D_
</t>
  </si>
  <si>
    <t>Cena bez DPH</t>
  </si>
  <si>
    <t>Sazba daně</t>
  </si>
  <si>
    <t>Základ daně</t>
  </si>
  <si>
    <t>Výše daně</t>
  </si>
  <si>
    <t>DPH</t>
  </si>
  <si>
    <t>základní</t>
  </si>
  <si>
    <t>snížená</t>
  </si>
  <si>
    <t>zákl. přenesená</t>
  </si>
  <si>
    <t>sníž. přenesená</t>
  </si>
  <si>
    <t>nulová</t>
  </si>
  <si>
    <t>Cena s DPH</t>
  </si>
  <si>
    <t>v</t>
  </si>
  <si>
    <t>CZK</t>
  </si>
  <si>
    <t>REKAPITULACE OBJEKTŮ STAVBY A SOUPISŮ PRACÍ</t>
  </si>
  <si>
    <t>Informatívní údaje z listů zakázek</t>
  </si>
  <si>
    <t>Kód</t>
  </si>
  <si>
    <t>Popis</t>
  </si>
  <si>
    <t>Cena bez DPH [CZK]</t>
  </si>
  <si>
    <t>Cena s DPH [CZK]</t>
  </si>
  <si>
    <t>Typ</t>
  </si>
  <si>
    <t>z toho Ostat._x000D_
náklady [CZK]</t>
  </si>
  <si>
    <t>DPH [CZK]</t>
  </si>
  <si>
    <t>Normohodiny [h]</t>
  </si>
  <si>
    <t>DPH základní [CZK]</t>
  </si>
  <si>
    <t>DPH snížená [CZK]</t>
  </si>
  <si>
    <t>DPH základní přenesená_x000D_
[CZK]</t>
  </si>
  <si>
    <t>DPH snížená přenesená_x000D_
[CZK]</t>
  </si>
  <si>
    <t>Základna_x000D_
DPH základní</t>
  </si>
  <si>
    <t>Základna_x000D_
DPH snížená</t>
  </si>
  <si>
    <t>Základna_x000D_
DPH zákl. přenesená</t>
  </si>
  <si>
    <t>Základna_x000D_
DPH sníž. přenesená</t>
  </si>
  <si>
    <t>Základna_x000D_
DPH nulová</t>
  </si>
  <si>
    <t>Náklady stavby celkem</t>
  </si>
  <si>
    <t>D</t>
  </si>
  <si>
    <t>0</t>
  </si>
  <si>
    <t>###NOIMPORT###</t>
  </si>
  <si>
    <t>IMPORT</t>
  </si>
  <si>
    <t>{00000000-0000-0000-0000-000000000000}</t>
  </si>
  <si>
    <t>SO 01</t>
  </si>
  <si>
    <t>Novostavba budovy P4</t>
  </si>
  <si>
    <t>STA</t>
  </si>
  <si>
    <t>1</t>
  </si>
  <si>
    <t>{ad3a9f5d-2f2a-4111-b60b-c7d5bb86f468}</t>
  </si>
  <si>
    <t>2</t>
  </si>
  <si>
    <t>/</t>
  </si>
  <si>
    <t>D.1.1_2</t>
  </si>
  <si>
    <t>ASŘ a SKŘ</t>
  </si>
  <si>
    <t>Soupis</t>
  </si>
  <si>
    <t>{a39eabed-d3b7-4a37-b9aa-5274e1f54e90}</t>
  </si>
  <si>
    <t>D.1.4.A</t>
  </si>
  <si>
    <t>Zařízení pro vytápění</t>
  </si>
  <si>
    <t>{4aa78bf8-1b3b-4c83-b2da-21ef9a9aa1ee}</t>
  </si>
  <si>
    <t>D.1.4.B</t>
  </si>
  <si>
    <t>Zařízení pro ochlazování</t>
  </si>
  <si>
    <t>{12eaab8b-b188-4478-9dd2-6da4ae3b580b}</t>
  </si>
  <si>
    <t>D.1.4.C</t>
  </si>
  <si>
    <t>Zařízení vzduchotechniky</t>
  </si>
  <si>
    <t>{9b030116-8a89-417c-b4a7-43c3626681cf}</t>
  </si>
  <si>
    <t>D.1.4.D</t>
  </si>
  <si>
    <t>Měření a regulace</t>
  </si>
  <si>
    <t>{a673fd03-5569-4b1a-9f81-51c8087aeb21}</t>
  </si>
  <si>
    <t>D.1.4.E</t>
  </si>
  <si>
    <t>Zdravotně technické instalace</t>
  </si>
  <si>
    <t>{76647385-06a2-4cb7-9e77-0a83189d3722}</t>
  </si>
  <si>
    <t>D.1.4.G</t>
  </si>
  <si>
    <t>Silnoproudá elektrotechnika a bleskosvod</t>
  </si>
  <si>
    <t>{a1c1469c-7dd2-434f-a74d-bbd6a3bbcc33}</t>
  </si>
  <si>
    <t>D.1.4.H.a</t>
  </si>
  <si>
    <t>SK - Strukturovaná kabeláž</t>
  </si>
  <si>
    <t>{20d01728-3f10-42c1-9b19-acc6177cda41}</t>
  </si>
  <si>
    <t>D.1.4.H.b</t>
  </si>
  <si>
    <t>PZTS - Poplachový zabezpečovací a tísňový systém</t>
  </si>
  <si>
    <t>{ec48f575-6656-428b-a795-dc0c96dadc81}</t>
  </si>
  <si>
    <t>D.1.4.H.c</t>
  </si>
  <si>
    <t>CCTV - Kamerový systém</t>
  </si>
  <si>
    <t>{9482957b-acb9-412f-a171-476339a29fb8}</t>
  </si>
  <si>
    <t>D.1.4.H.d</t>
  </si>
  <si>
    <t>EKV - Elektronická kontrola vstupu</t>
  </si>
  <si>
    <t>{2f568024-7196-4b2b-994d-4e4b190d8af2}</t>
  </si>
  <si>
    <t>D.1.4.H.e</t>
  </si>
  <si>
    <t>STA - Společná televizní anténa</t>
  </si>
  <si>
    <t>{7e5bfa5e-0acd-472a-89bb-5ed94fcc9d4e}</t>
  </si>
  <si>
    <t>D.1.4.H.f</t>
  </si>
  <si>
    <t>JČ - Jednotný čas</t>
  </si>
  <si>
    <t>{66bb2269-4b88-4d42-8336-d470b0de4a81}</t>
  </si>
  <si>
    <t>D.1.4.H.g</t>
  </si>
  <si>
    <t>VS - Vyvolávací systém</t>
  </si>
  <si>
    <t>{be77165b-f67c-44ff-9ad6-ced45f87a4d8}</t>
  </si>
  <si>
    <t>D.1.4.H.h</t>
  </si>
  <si>
    <t>KS-SP - Komunikační systém sestra-pacient</t>
  </si>
  <si>
    <t>{98f9e61a-96fb-4c60-95fa-18aab309009f}</t>
  </si>
  <si>
    <t>D.1.4.H.i</t>
  </si>
  <si>
    <t>MT - Monitorování teplot</t>
  </si>
  <si>
    <t>{2431f923-7b72-4ca0-b1fc-c9e166085db9}</t>
  </si>
  <si>
    <t>D.1.4.H.j</t>
  </si>
  <si>
    <t>AVT - Audio-Video technika</t>
  </si>
  <si>
    <t>{b7f3b84f-524a-4a0e-a39f-92b43fa4db54}</t>
  </si>
  <si>
    <t>D.1.4.I.a</t>
  </si>
  <si>
    <t>EPS - Elektrická požární signalizace</t>
  </si>
  <si>
    <t>{c32ca7c5-d9fd-4ed1-8c7c-4bd37c1071eb}</t>
  </si>
  <si>
    <t>D.1.4.I.b</t>
  </si>
  <si>
    <t>NZS - Nouzový zvukový systém</t>
  </si>
  <si>
    <t>{82ef415c-4456-4a75-8d09-029e35cafdcb}</t>
  </si>
  <si>
    <t>D.1.4.J</t>
  </si>
  <si>
    <t>Medicinální plyny</t>
  </si>
  <si>
    <t>{0b5a0523-ddcd-494c-b4a9-e734f5f701e7}</t>
  </si>
  <si>
    <t>D.1.4.K</t>
  </si>
  <si>
    <t>Potrubní pošta</t>
  </si>
  <si>
    <t>{2f6a8e49-cb92-4dc5-8981-b6dae3a0e5d7}</t>
  </si>
  <si>
    <t>D.1.4.L.a</t>
  </si>
  <si>
    <t>Interiér - pevný</t>
  </si>
  <si>
    <t>{aafd229d-565c-4609-a884-21944631de5a}</t>
  </si>
  <si>
    <t>D.1.4.M</t>
  </si>
  <si>
    <t>Informační systém</t>
  </si>
  <si>
    <t>{903d346b-346a-4d9b-a1f5-2ce9ba486d24}</t>
  </si>
  <si>
    <t>D.1.4.N</t>
  </si>
  <si>
    <t>GSM</t>
  </si>
  <si>
    <t>{f36b2576-27dd-4332-969f-4d52167ff1a6}</t>
  </si>
  <si>
    <t>IO 07</t>
  </si>
  <si>
    <t>FVE</t>
  </si>
  <si>
    <t>ING</t>
  </si>
  <si>
    <t>{85cc4d18-0679-4735-a40b-a2d48ef76027}</t>
  </si>
  <si>
    <t>D.2.7</t>
  </si>
  <si>
    <t>{ea4d3978-7bff-445b-985f-b033867b047f}</t>
  </si>
  <si>
    <t>IO 11</t>
  </si>
  <si>
    <t>Zdravotnická technologie</t>
  </si>
  <si>
    <t>{59504bfa-e10f-457a-a18e-b655fef93c6c}</t>
  </si>
  <si>
    <t>D.2.11.a</t>
  </si>
  <si>
    <t>Zdravotnická technologie - pevně spojené</t>
  </si>
  <si>
    <t>{e9744fac-80eb-4709-bd1c-ba18f57618a4}</t>
  </si>
  <si>
    <t>H08</t>
  </si>
  <si>
    <t>Běžný SDK podhled</t>
  </si>
  <si>
    <t>m2</t>
  </si>
  <si>
    <t>215,86</t>
  </si>
  <si>
    <t>3</t>
  </si>
  <si>
    <t>H09</t>
  </si>
  <si>
    <t>Podhled SDK čisté prostory</t>
  </si>
  <si>
    <t>63,14</t>
  </si>
  <si>
    <t>KRYCÍ LIST SOUPISU PRACÍ</t>
  </si>
  <si>
    <t>H01</t>
  </si>
  <si>
    <t>Podhled 600x600mm, mokré prostory</t>
  </si>
  <si>
    <t>219,3</t>
  </si>
  <si>
    <t>H02</t>
  </si>
  <si>
    <t>Podhled 600x600mm, suché prostory</t>
  </si>
  <si>
    <t>133,22</t>
  </si>
  <si>
    <t>H03</t>
  </si>
  <si>
    <t>Podhled 1200x600mm, kanceláře, vyšetřovny ...</t>
  </si>
  <si>
    <t>552,02</t>
  </si>
  <si>
    <t>H04</t>
  </si>
  <si>
    <t>Podhled 1200x600mm, čisté prostory</t>
  </si>
  <si>
    <t>58,28</t>
  </si>
  <si>
    <t>Objekt:</t>
  </si>
  <si>
    <t>H05</t>
  </si>
  <si>
    <t>Podhled 1200x600mm, chodby</t>
  </si>
  <si>
    <t>964,27</t>
  </si>
  <si>
    <t>SO 01 - Novostavba budovy P4</t>
  </si>
  <si>
    <t>H06</t>
  </si>
  <si>
    <t>Podhled 1200x600mm, přednáškové místnosti</t>
  </si>
  <si>
    <t>34,64</t>
  </si>
  <si>
    <t>Soupis:</t>
  </si>
  <si>
    <t>H07</t>
  </si>
  <si>
    <t>Podhled 1200x600mm,čisté prostory</t>
  </si>
  <si>
    <t>378,65</t>
  </si>
  <si>
    <t>D.1.1_2 - ASŘ a SKŘ</t>
  </si>
  <si>
    <t>D01</t>
  </si>
  <si>
    <t>Podlaha na terénu PVC</t>
  </si>
  <si>
    <t>452,18</t>
  </si>
  <si>
    <t>D02</t>
  </si>
  <si>
    <t>Podlaha nadzemní podlaží PVC</t>
  </si>
  <si>
    <t>2186,9</t>
  </si>
  <si>
    <t>D05</t>
  </si>
  <si>
    <t>Podlaha ve spojovacím mostě</t>
  </si>
  <si>
    <t>35,58</t>
  </si>
  <si>
    <t>D09</t>
  </si>
  <si>
    <t>Podlaha s čistící zónou ve 2PP</t>
  </si>
  <si>
    <t>14,1</t>
  </si>
  <si>
    <t>D03</t>
  </si>
  <si>
    <t>Podlaha technické místnosti - KERAMICKÁ DLAŽBA</t>
  </si>
  <si>
    <t>364,25</t>
  </si>
  <si>
    <t>D06</t>
  </si>
  <si>
    <t>Podlaha na terénu - KERAMICKÁ DLAŽBA</t>
  </si>
  <si>
    <t>80,53</t>
  </si>
  <si>
    <t>S01</t>
  </si>
  <si>
    <t>Vegetační retenční střecha</t>
  </si>
  <si>
    <t>189,346</t>
  </si>
  <si>
    <t>S02</t>
  </si>
  <si>
    <t>Střecha nad TM</t>
  </si>
  <si>
    <t>396,449</t>
  </si>
  <si>
    <t>S03</t>
  </si>
  <si>
    <t>Střecha spojovacího mostu</t>
  </si>
  <si>
    <t>13,05</t>
  </si>
  <si>
    <t>S04</t>
  </si>
  <si>
    <t>Střecha přístřešku</t>
  </si>
  <si>
    <t>47,04</t>
  </si>
  <si>
    <t>S01VH</t>
  </si>
  <si>
    <t>Vytažení horních vrstev skl. S01</t>
  </si>
  <si>
    <t>151,067</t>
  </si>
  <si>
    <t>S02VH</t>
  </si>
  <si>
    <t>Vytažení horních vrstev skl. S02</t>
  </si>
  <si>
    <t>58,624</t>
  </si>
  <si>
    <t>S03VH</t>
  </si>
  <si>
    <t>Vytažení horních vrstev skl. S03</t>
  </si>
  <si>
    <t>3,92</t>
  </si>
  <si>
    <t>S04VH</t>
  </si>
  <si>
    <t>Vytažení horních vrstev střechy S04</t>
  </si>
  <si>
    <t>4,41</t>
  </si>
  <si>
    <t>S04VS</t>
  </si>
  <si>
    <t>Vytažení spodních vrstev střechy S04</t>
  </si>
  <si>
    <t>6,615</t>
  </si>
  <si>
    <t>S01VS</t>
  </si>
  <si>
    <t>Vytažení spodních vrstev skl. S01</t>
  </si>
  <si>
    <t>166,915</t>
  </si>
  <si>
    <t>S02VS</t>
  </si>
  <si>
    <t>Vytažení spodních vrstev skl. S02</t>
  </si>
  <si>
    <t>50,27</t>
  </si>
  <si>
    <t>S03VS</t>
  </si>
  <si>
    <t>Vytažení spodních vrstev skl. S03</t>
  </si>
  <si>
    <t>5,89</t>
  </si>
  <si>
    <t>P01</t>
  </si>
  <si>
    <t>Příčka SVD 100, EI 30 DP1, 54 dB</t>
  </si>
  <si>
    <t>778,66</t>
  </si>
  <si>
    <t>P02</t>
  </si>
  <si>
    <t>Příčka SVD 150, EI 60 DP1, 54 dB</t>
  </si>
  <si>
    <t>2417,3</t>
  </si>
  <si>
    <t>P03</t>
  </si>
  <si>
    <t>Příčka SVD 210, EI 90 DP1, 65 dB</t>
  </si>
  <si>
    <t>18,11</t>
  </si>
  <si>
    <t>P04</t>
  </si>
  <si>
    <t>SVD 60, pro instalační předstěny</t>
  </si>
  <si>
    <t>155,85</t>
  </si>
  <si>
    <t>D07</t>
  </si>
  <si>
    <t>Schodiště - PVC</t>
  </si>
  <si>
    <t>35,653</t>
  </si>
  <si>
    <t>REKAPITULACE ČLENĚNÍ SOUPISU PRACÍ</t>
  </si>
  <si>
    <t>Kód dílu - Popis</t>
  </si>
  <si>
    <t>Cena celkem [CZK]</t>
  </si>
  <si>
    <t>-1</t>
  </si>
  <si>
    <t>HSV - Práce a dodávky HSV</t>
  </si>
  <si>
    <t xml:space="preserve">    1 - Zemní práce</t>
  </si>
  <si>
    <t xml:space="preserve">      15 - Zemní práce - zajištění výkopu, násypu a svahu</t>
  </si>
  <si>
    <t xml:space="preserve">    2 - Zakládání</t>
  </si>
  <si>
    <t xml:space="preserve">      23 - Zakládání - piloty</t>
  </si>
  <si>
    <t xml:space="preserve">      27 - Zakládání - základy</t>
  </si>
  <si>
    <t xml:space="preserve">    3 - Svislé a kompletní konstrukce</t>
  </si>
  <si>
    <t xml:space="preserve">    4 - Vodorovné konstrukce</t>
  </si>
  <si>
    <t xml:space="preserve">      43 - Schodišťové konstrukce a rampy</t>
  </si>
  <si>
    <t xml:space="preserve">    5 - Komunikace pozemní</t>
  </si>
  <si>
    <t xml:space="preserve">    6 - Úpravy povrchů, podlahy a osazování výplní</t>
  </si>
  <si>
    <t xml:space="preserve">      61 - Úprava povrchů vnitřních</t>
  </si>
  <si>
    <t xml:space="preserve">      62 - Úprava povrchů vnějších</t>
  </si>
  <si>
    <t xml:space="preserve">      63 - Podlahy a podlahové konstrukce</t>
  </si>
  <si>
    <t xml:space="preserve">    9 - Ostatní konstrukce a práce, bourání</t>
  </si>
  <si>
    <t xml:space="preserve">      94 - Lešení a stavební výtahy</t>
  </si>
  <si>
    <t xml:space="preserve">      95 - Různé dokončovací konstrukce a práce pozemních staveb</t>
  </si>
  <si>
    <t xml:space="preserve">      96 - Bourání konstrukcí</t>
  </si>
  <si>
    <t xml:space="preserve">    997 - Přesun sutě</t>
  </si>
  <si>
    <t xml:space="preserve">    998 - Přesun hmot</t>
  </si>
  <si>
    <t>PSV - Práce a dodávky PSV</t>
  </si>
  <si>
    <t xml:space="preserve">    711 - Izolace proti vodě, vlhkosti a plynům</t>
  </si>
  <si>
    <t xml:space="preserve">    712 - Povlakové krytiny</t>
  </si>
  <si>
    <t xml:space="preserve">    713 - Izolace tepelné</t>
  </si>
  <si>
    <t xml:space="preserve">    762 - Konstrukce tesařské</t>
  </si>
  <si>
    <t xml:space="preserve">    763 - Konstrukce suché výstavby</t>
  </si>
  <si>
    <t xml:space="preserve">    764 - Konstrukce klempířské</t>
  </si>
  <si>
    <t xml:space="preserve">    766 - Konstrukce truhlářské</t>
  </si>
  <si>
    <t xml:space="preserve">    767 - Konstrukce zámečnické</t>
  </si>
  <si>
    <t xml:space="preserve">    768 - Soupis veškerých dveří</t>
  </si>
  <si>
    <t xml:space="preserve">    770 - Otvorové prvky z hliníkových profilů</t>
  </si>
  <si>
    <t xml:space="preserve">    771 - Podlahy z dlaždic</t>
  </si>
  <si>
    <t xml:space="preserve">    776 - Podlahy povlakové</t>
  </si>
  <si>
    <t xml:space="preserve">    777 - Podlahy lité</t>
  </si>
  <si>
    <t xml:space="preserve">    781 - Dokončovací práce - obklady</t>
  </si>
  <si>
    <t xml:space="preserve">    783 - Dokončovací práce - nátěry</t>
  </si>
  <si>
    <t xml:space="preserve">    784 - Dokončovací práce - malby a tapety</t>
  </si>
  <si>
    <t xml:space="preserve">    786 - Dokončovací práce - čalounické úpravy</t>
  </si>
  <si>
    <t xml:space="preserve">    799 - Ostatní</t>
  </si>
  <si>
    <t>M - Práce a dodávky M</t>
  </si>
  <si>
    <t xml:space="preserve">    33-M - Montáže dopr.zaříz.,sklad. zař. a váh</t>
  </si>
  <si>
    <t>SOUPIS PRACÍ</t>
  </si>
  <si>
    <t>PČ</t>
  </si>
  <si>
    <t>MJ</t>
  </si>
  <si>
    <t>Množství</t>
  </si>
  <si>
    <t>J.cena [CZK]</t>
  </si>
  <si>
    <t>Cenová soustava</t>
  </si>
  <si>
    <t>J. Nh [h]</t>
  </si>
  <si>
    <t>Nh celkem [h]</t>
  </si>
  <si>
    <t>J. hmotnost [t]</t>
  </si>
  <si>
    <t>Hmotnost celkem [t]</t>
  </si>
  <si>
    <t>J. suť [t]</t>
  </si>
  <si>
    <t>Suť Celkem [t]</t>
  </si>
  <si>
    <t>Náklady soupisu celkem</t>
  </si>
  <si>
    <t>HSV</t>
  </si>
  <si>
    <t>Práce a dodávky HSV</t>
  </si>
  <si>
    <t>ROZPOCET</t>
  </si>
  <si>
    <t>Zemní práce</t>
  </si>
  <si>
    <t>K</t>
  </si>
  <si>
    <t>113106123</t>
  </si>
  <si>
    <t>Rozebrání dlažeb komunikací pro pěší s přemístěním hmot na skládku na vzdálenost do 3 m nebo s naložením na dopravní prostředek s ložem z kameniva nebo živice a s jakoukoliv výplní spár ručně ze zámkové dlažby</t>
  </si>
  <si>
    <t>CS ÚRS 2024 01</t>
  </si>
  <si>
    <t>4</t>
  </si>
  <si>
    <t>-383618298</t>
  </si>
  <si>
    <t>Online PSC</t>
  </si>
  <si>
    <t>https://podminky.urs.cz/item/CS_URS_2024_01/113106123</t>
  </si>
  <si>
    <t>VV</t>
  </si>
  <si>
    <t>k výpisu dle OV05 (výpis ostatních výrobků)</t>
  </si>
  <si>
    <t>2,5</t>
  </si>
  <si>
    <t>nová skladba viz objekt komunikací</t>
  </si>
  <si>
    <t>113151111</t>
  </si>
  <si>
    <t>Rozebírání zpevněných ploch s přemístěním na skládku na vzdálenost do 20 m nebo s naložením na dopravní prostředek ze silničních panelů</t>
  </si>
  <si>
    <t>CS ÚRS 2023 02</t>
  </si>
  <si>
    <t>1921550648</t>
  </si>
  <si>
    <t>https://podminky.urs.cz/item/CS_URS_2023_02/113151111</t>
  </si>
  <si>
    <t>plocha dle projektanta</t>
  </si>
  <si>
    <t>1405,0</t>
  </si>
  <si>
    <t>113202111</t>
  </si>
  <si>
    <t>Vytrhání obrub s vybouráním lože, s přemístěním hmot na skládku na vzdálenost do 3 m nebo s naložením na dopravní prostředek z krajníků nebo obrubníků stojatých</t>
  </si>
  <si>
    <t>m</t>
  </si>
  <si>
    <t>2020585940</t>
  </si>
  <si>
    <t>https://podminky.urs.cz/item/CS_URS_2024_01/113202111</t>
  </si>
  <si>
    <t>4,5</t>
  </si>
  <si>
    <t>115101201</t>
  </si>
  <si>
    <t>Čerpání vody na dopravní výšku do 10 m s uvažovaným průměrným přítokem do 500 l/min</t>
  </si>
  <si>
    <t>hod</t>
  </si>
  <si>
    <t>2004766343</t>
  </si>
  <si>
    <t>https://podminky.urs.cz/item/CS_URS_2024_01/115101201</t>
  </si>
  <si>
    <t>předpoklad</t>
  </si>
  <si>
    <t>12*30</t>
  </si>
  <si>
    <t>5</t>
  </si>
  <si>
    <t>115101301</t>
  </si>
  <si>
    <t>Pohotovost záložní čerpací soupravy pro dopravní výšku do 10 m s uvažovaným průměrným přítokem do 500 l/min</t>
  </si>
  <si>
    <t>den</t>
  </si>
  <si>
    <t>336660819</t>
  </si>
  <si>
    <t>https://podminky.urs.cz/item/CS_URS_2024_01/115101301</t>
  </si>
  <si>
    <t>6</t>
  </si>
  <si>
    <t>121151124</t>
  </si>
  <si>
    <t>Sejmutí ornice strojně při souvislé ploše přes 500 m2, tl. vrstvy přes 200 do 250 mm</t>
  </si>
  <si>
    <t>-1289813207</t>
  </si>
  <si>
    <t>https://podminky.urs.cz/item/CS_URS_2024_01/121151124</t>
  </si>
  <si>
    <t>P</t>
  </si>
  <si>
    <t>Poznámka k položce:_x000D_
s přemístěním a ponecháním na pozemku pro konečné úpravy</t>
  </si>
  <si>
    <t>991,6</t>
  </si>
  <si>
    <t>7</t>
  </si>
  <si>
    <t>131213702</t>
  </si>
  <si>
    <t>Hloubení nezapažených jam ručně s urovnáním dna do předepsaného profilu a spádu v hornině třídy těžitelnosti I skupiny 3 nesoudržných</t>
  </si>
  <si>
    <t>m3</t>
  </si>
  <si>
    <t>-1707734367</t>
  </si>
  <si>
    <t>https://podminky.urs.cz/item/CS_URS_2024_01/131213702</t>
  </si>
  <si>
    <t>prostor se zvýšeným množstvím stávajících sítí</t>
  </si>
  <si>
    <t>info viz stavební řez E-E</t>
  </si>
  <si>
    <t>rozsah výkopů viz výkres výkopů</t>
  </si>
  <si>
    <t>126,0</t>
  </si>
  <si>
    <t>8</t>
  </si>
  <si>
    <t>131251106</t>
  </si>
  <si>
    <t>Hloubení nezapažených jam a zářezů strojně s urovnáním dna do předepsaného profilu a spádu v hornině třídy těžitelnosti I skupiny 3 přes 1 000 do 5 000 m3</t>
  </si>
  <si>
    <t>-2077127011</t>
  </si>
  <si>
    <t>https://podminky.urs.cz/item/CS_URS_2024_01/131251106</t>
  </si>
  <si>
    <t>kubatury viz výkres výkopů (za SO01 a SO02)</t>
  </si>
  <si>
    <t>poměrná nezapažená část</t>
  </si>
  <si>
    <t>2167,1*0,8</t>
  </si>
  <si>
    <t>9</t>
  </si>
  <si>
    <t>131251206</t>
  </si>
  <si>
    <t>Hloubení zapažených jam a zářezů strojně s urovnáním dna do předepsaného profilu a spádu v hornině třídy těžitelnosti I skupiny 3 přes 1 000 do 5 000 m3</t>
  </si>
  <si>
    <t>-356389205</t>
  </si>
  <si>
    <t>https://podminky.urs.cz/item/CS_URS_2024_01/131251206</t>
  </si>
  <si>
    <t>kubatury viz výkres výkopů</t>
  </si>
  <si>
    <t>poměrná zapažená část</t>
  </si>
  <si>
    <t>2167,1*0,2</t>
  </si>
  <si>
    <t>10</t>
  </si>
  <si>
    <t>132251102</t>
  </si>
  <si>
    <t>Hloubení nezapažených rýh šířky do 800 mm strojně s urovnáním dna do předepsaného profilu a spádu v hornině třídy těžitelnosti I skupiny 3 přes 20 do 50 m3</t>
  </si>
  <si>
    <t>774365821</t>
  </si>
  <si>
    <t>https://podminky.urs.cz/item/CS_URS_2024_01/132251102</t>
  </si>
  <si>
    <t>40,65</t>
  </si>
  <si>
    <t>11</t>
  </si>
  <si>
    <t>162211311</t>
  </si>
  <si>
    <t>Vodorovné přemístění výkopku nebo sypaniny stavebním kolečkem s vyprázdněním kolečka na hromady nebo do dopravního prostředku na vzdálenost do 10 m z horniny třídy těžitelnosti I, skupiny 1 až 3</t>
  </si>
  <si>
    <t>331875288</t>
  </si>
  <si>
    <t>https://podminky.urs.cz/item/CS_URS_2024_01/162211311</t>
  </si>
  <si>
    <t>viz ruční výkop</t>
  </si>
  <si>
    <t>162351103</t>
  </si>
  <si>
    <t>Vodorovné přemístění výkopku nebo sypaniny po suchu na obvyklém dopravním prostředku, bez naložení výkopku, avšak se složením bez rozhrnutí z horniny třídy těžitelnosti I skupiny 1 až 3 na vzdálenost přes 50 do 500 m</t>
  </si>
  <si>
    <t>-2132433831</t>
  </si>
  <si>
    <t>https://podminky.urs.cz/item/CS_URS_2024_01/162351103</t>
  </si>
  <si>
    <t>na mezideponii a zpět (pro zpětný zásyp)</t>
  </si>
  <si>
    <t>792,53*2</t>
  </si>
  <si>
    <t>13</t>
  </si>
  <si>
    <t>162751117</t>
  </si>
  <si>
    <t>Vodorovné přemístění výkopku nebo sypaniny po suchu na obvyklém dopravním prostředku, bez naložení výkopku, avšak se složením bez rozhrnutí z horniny třídy těžitelnosti I skupiny 1 až 3 na vzdálenost přes 9 000 do 10 000 m</t>
  </si>
  <si>
    <t>-1646609437</t>
  </si>
  <si>
    <t>https://podminky.urs.cz/item/CS_URS_2024_01/162751117</t>
  </si>
  <si>
    <t>přebytečná zemina</t>
  </si>
  <si>
    <t>2167,1+126,0-792,53</t>
  </si>
  <si>
    <t>14</t>
  </si>
  <si>
    <t>162751119</t>
  </si>
  <si>
    <t>Vodorovné přemístění výkopku nebo sypaniny po suchu na obvyklém dopravním prostředku, bez naložení výkopku, avšak se složením bez rozhrnutí z horniny třídy těžitelnosti I skupiny 1 až 3 na vzdálenost Příplatek k ceně za každých dalších i započatých 1 000 m</t>
  </si>
  <si>
    <t>-341115929</t>
  </si>
  <si>
    <t>https://podminky.urs.cz/item/CS_URS_2024_01/162751119</t>
  </si>
  <si>
    <t>1500,57*5</t>
  </si>
  <si>
    <t>15</t>
  </si>
  <si>
    <t>167151111</t>
  </si>
  <si>
    <t>Nakládání, skládání a překládání neulehlého výkopku nebo sypaniny strojně nakládání, množství přes 100 m3, z hornin třídy těžitelnosti I, skupiny 1 až 3</t>
  </si>
  <si>
    <t>-1206818660</t>
  </si>
  <si>
    <t>https://podminky.urs.cz/item/CS_URS_2024_01/167151111</t>
  </si>
  <si>
    <t>z mezideponie pro zpětné zásypy</t>
  </si>
  <si>
    <t>792,53</t>
  </si>
  <si>
    <t>z ručního výkopu a po přesunu kolečkem (naložení na dopravní prostředek)</t>
  </si>
  <si>
    <t>Součet</t>
  </si>
  <si>
    <t>16</t>
  </si>
  <si>
    <t>171201231</t>
  </si>
  <si>
    <t>Poplatek za uložení stavebního odpadu na recyklační skládce (skládkovné) zeminy a kamení zatříděného do Katalogu odpadů pod kódem 17 05 04</t>
  </si>
  <si>
    <t>t</t>
  </si>
  <si>
    <t>-1567053240</t>
  </si>
  <si>
    <t>https://podminky.urs.cz/item/CS_URS_2024_01/171201231</t>
  </si>
  <si>
    <t>viz odvoz</t>
  </si>
  <si>
    <t>1500,57*1,8</t>
  </si>
  <si>
    <t>17</t>
  </si>
  <si>
    <t>171251201</t>
  </si>
  <si>
    <t>Uložení sypaniny na skládky nebo meziskládky bez hutnění s upravením uložené sypaniny do předepsaného tvaru</t>
  </si>
  <si>
    <t>340812691</t>
  </si>
  <si>
    <t>https://podminky.urs.cz/item/CS_URS_2024_01/171251201</t>
  </si>
  <si>
    <t>mezideponie a skládka</t>
  </si>
  <si>
    <t>792,53+1500,57</t>
  </si>
  <si>
    <t>18</t>
  </si>
  <si>
    <t>174151101</t>
  </si>
  <si>
    <t>Zásyp sypaninou z jakékoliv horniny strojně s uložením výkopku ve vrstvách se zhutněním jam, šachet, rýh nebo kolem objektů v těchto vykopávkách</t>
  </si>
  <si>
    <t>-447775537</t>
  </si>
  <si>
    <t>https://podminky.urs.cz/item/CS_URS_2024_01/174151101</t>
  </si>
  <si>
    <t>Zemní práce - zajištění výkopu, násypu a svahu</t>
  </si>
  <si>
    <t>19</t>
  </si>
  <si>
    <t>151711111</t>
  </si>
  <si>
    <t>Osazení ocelových zápor pro pažení hloubených vykopávek do předem provedených vrtů se zabetonováním spodního konce, s případným obsypem zápory pískem délky od 0 do 8 m</t>
  </si>
  <si>
    <t>1521015770</t>
  </si>
  <si>
    <t>https://podminky.urs.cz/item/CS_URS_2024_01/151711111</t>
  </si>
  <si>
    <t>viz v.č.35 pažení výkopu</t>
  </si>
  <si>
    <t>5,5*4</t>
  </si>
  <si>
    <t>2,8*27</t>
  </si>
  <si>
    <t>5,5*17</t>
  </si>
  <si>
    <t>20</t>
  </si>
  <si>
    <t>M</t>
  </si>
  <si>
    <t>13010976</t>
  </si>
  <si>
    <t>ocel profilová jakost S235JR (11 375) průřez HEB 160</t>
  </si>
  <si>
    <t>1145246031</t>
  </si>
  <si>
    <t>9,25</t>
  </si>
  <si>
    <t>151711131</t>
  </si>
  <si>
    <t>Vytažení ocelových zápor pro pažení délky od 0 do 8 m</t>
  </si>
  <si>
    <t>1458759225</t>
  </si>
  <si>
    <t>https://podminky.urs.cz/item/CS_URS_2024_01/151711131</t>
  </si>
  <si>
    <t>22</t>
  </si>
  <si>
    <t>151721111</t>
  </si>
  <si>
    <t>Pažení do ocelových zápor bez ohledu na druh pažin, s odstraněním pažení, hloubky výkopu do 4 m</t>
  </si>
  <si>
    <t>-1075271599</t>
  </si>
  <si>
    <t>https://podminky.urs.cz/item/CS_URS_2024_01/151721111</t>
  </si>
  <si>
    <t>156,0</t>
  </si>
  <si>
    <t>Zakládání</t>
  </si>
  <si>
    <t>23</t>
  </si>
  <si>
    <t>Zakládání - piloty</t>
  </si>
  <si>
    <t>664</t>
  </si>
  <si>
    <t>226113214</t>
  </si>
  <si>
    <t>Velkoprofilové vrty náběrovým vrtáním svislé nezapažené průměru přes 850 do 1050 mm, v hl přes 5 m v hornině tř. IV</t>
  </si>
  <si>
    <t>1155749128</t>
  </si>
  <si>
    <t>https://podminky.urs.cz/item/CS_URS_2023_02/226113214</t>
  </si>
  <si>
    <t>P3</t>
  </si>
  <si>
    <t>19,0*8</t>
  </si>
  <si>
    <t>P4</t>
  </si>
  <si>
    <t>12,0*17</t>
  </si>
  <si>
    <t>665</t>
  </si>
  <si>
    <t>226113414</t>
  </si>
  <si>
    <t>Velkoprofilové vrty náběrovým vrtáním svislé nezapažené průměru přes 1050 do 1250 mm, v hl přes 5 m v hornině tř. IV</t>
  </si>
  <si>
    <t>551940714</t>
  </si>
  <si>
    <t>https://podminky.urs.cz/item/CS_URS_2023_02/226113414</t>
  </si>
  <si>
    <t>P1</t>
  </si>
  <si>
    <t>25,0*6</t>
  </si>
  <si>
    <t>P2</t>
  </si>
  <si>
    <t>19,0*3</t>
  </si>
  <si>
    <t>655</t>
  </si>
  <si>
    <t>231112213</t>
  </si>
  <si>
    <t>Zřízení výplně pilot bez vytažení pažnic nezapažených nebo zapažených bentonitovou suspenzí svislých z betonu železového, v hl od 0 do 20 m, při průměru piloty přes 650 do 1250 mm</t>
  </si>
  <si>
    <t>495019045</t>
  </si>
  <si>
    <t>https://podminky.urs.cz/item/CS_URS_2023_02/231112213</t>
  </si>
  <si>
    <t>"P2" 19,0*3</t>
  </si>
  <si>
    <t>"P3" 19,0*8</t>
  </si>
  <si>
    <t>"P4" 12,0*17</t>
  </si>
  <si>
    <t>657</t>
  </si>
  <si>
    <t>231112313</t>
  </si>
  <si>
    <t>Zřízení výplně pilot bez vytažení pažnic nezapažených nebo zapažených bentonitovou suspenzí svislých z betonu železového, v hl od 0 do 30 m, při průměru piloty přes 650 do 1250 mm</t>
  </si>
  <si>
    <t>-939532824</t>
  </si>
  <si>
    <t>https://podminky.urs.cz/item/CS_URS_2023_02/231112313</t>
  </si>
  <si>
    <t>"P1" 25,0*6</t>
  </si>
  <si>
    <t>656</t>
  </si>
  <si>
    <t>58933328</t>
  </si>
  <si>
    <t>beton C 30/37 XF1 kamenivo frakce 0/8</t>
  </si>
  <si>
    <t>-1828941041</t>
  </si>
  <si>
    <t xml:space="preserve">Poznámka k položce:_x000D_
BETON C30/37 XA2 max. hl. průsaku 50 mm </t>
  </si>
  <si>
    <t xml:space="preserve">do JC promítnout náklady na BETON C30/37 XA2 max. hl. průsaku 50 mm </t>
  </si>
  <si>
    <t>"P1" 3,14*0,6*0,6*25,0*6*1,1</t>
  </si>
  <si>
    <t>"P2" 3,14*0,6*0,6*19,0*3*1,1</t>
  </si>
  <si>
    <t>"P3" 3,14*0,45*0,45*19,0*8*1,1</t>
  </si>
  <si>
    <t>"P4" 3,14*0,45*0,45*12,0*17*1,1</t>
  </si>
  <si>
    <t>658</t>
  </si>
  <si>
    <t>231611114</t>
  </si>
  <si>
    <t>Výztuž pilot betonovaných do země z oceli 10 505 (R)</t>
  </si>
  <si>
    <t>796338174</t>
  </si>
  <si>
    <t>https://podminky.urs.cz/item/CS_URS_2023_02/231611114</t>
  </si>
  <si>
    <t>viz výkres č. 03 (SKŘ)</t>
  </si>
  <si>
    <t>39,1</t>
  </si>
  <si>
    <t>659</t>
  </si>
  <si>
    <t>239111113</t>
  </si>
  <si>
    <t>Odbourání vrchní znehodnocené části výplně betonových pilot při průměru piloty přes 650 do 1250 mm</t>
  </si>
  <si>
    <t>1703859765</t>
  </si>
  <si>
    <t>https://podminky.urs.cz/item/CS_URS_2023_02/239111113</t>
  </si>
  <si>
    <t>dle projektanta se nepředpokládá, případně pouze v minimálním rozsahu</t>
  </si>
  <si>
    <t>0,3*(6+3+8+17)</t>
  </si>
  <si>
    <t>23.PILOT</t>
  </si>
  <si>
    <t>Související práce při provedení pilotového založení - velkopr. pilot pr.850-1250mm, zaměření, odvozu a likvidace hlušiny, pracovní pilotovací pláň vč. následného zrušení, přesuny a pronájmy techniky apod.- D+M</t>
  </si>
  <si>
    <t>bm</t>
  </si>
  <si>
    <t>-59385909</t>
  </si>
  <si>
    <t>Poznámka k položce:_x000D_
Kompletní práce a materiály pro pilotové založení promítnout do položek oddílu 23</t>
  </si>
  <si>
    <t>666</t>
  </si>
  <si>
    <t>23.ZK.I</t>
  </si>
  <si>
    <t xml:space="preserve">Zkouška integrity pilot (PIT), vč. vyhodnocení a protokolu celkem za SO01_x000D_
</t>
  </si>
  <si>
    <t>soubor</t>
  </si>
  <si>
    <t>1048023873</t>
  </si>
  <si>
    <t>27</t>
  </si>
  <si>
    <t>Zakládání - základy</t>
  </si>
  <si>
    <t>25</t>
  </si>
  <si>
    <t>213311113</t>
  </si>
  <si>
    <t>Polštáře zhutněné pod základy z kameniva hrubého drceného, frakce 16 - 63 mm</t>
  </si>
  <si>
    <t>-448961628</t>
  </si>
  <si>
    <t>https://podminky.urs.cz/item/CS_URS_2024_01/213311113</t>
  </si>
  <si>
    <t>Poznámka k položce:_x000D_
dle PD fr.16-32</t>
  </si>
  <si>
    <t>frakce dle PD 16/32 tl. 300mm</t>
  </si>
  <si>
    <t>32,0*16,6*0,3</t>
  </si>
  <si>
    <t>2PP - vstup</t>
  </si>
  <si>
    <t>1,35*4,95*0,3</t>
  </si>
  <si>
    <t>26</t>
  </si>
  <si>
    <t>273321611</t>
  </si>
  <si>
    <t>Základy z betonu železového (bez výztuže) desky z betonu bez zvláštních nároků na prostředí tř. C 30/37</t>
  </si>
  <si>
    <t>-802454349</t>
  </si>
  <si>
    <t>https://podminky.urs.cz/item/CS_URS_2024_01/273321611</t>
  </si>
  <si>
    <t>1,75*5,75*0,25</t>
  </si>
  <si>
    <t>273323611</t>
  </si>
  <si>
    <t>Základy z betonu železového (bez výztuže) desky z betonu pro konstrukce bílých van tř. C 30/37</t>
  </si>
  <si>
    <t>-1570053910</t>
  </si>
  <si>
    <t>https://podminky.urs.cz/item/CS_URS_2024_01/273323611</t>
  </si>
  <si>
    <t>Poznámka k položce:_x000D_
XC2</t>
  </si>
  <si>
    <t>33,0*17,6*0,25</t>
  </si>
  <si>
    <t>-4,43*3,1*0,25</t>
  </si>
  <si>
    <t>4,83*3,5*0,25</t>
  </si>
  <si>
    <t>28</t>
  </si>
  <si>
    <t>273351121</t>
  </si>
  <si>
    <t>Bednění základů desek zřízení</t>
  </si>
  <si>
    <t>-104599344</t>
  </si>
  <si>
    <t>https://podminky.urs.cz/item/CS_URS_2024_01/273351121</t>
  </si>
  <si>
    <t>(33,0+17,6)*2*0,25</t>
  </si>
  <si>
    <t>(4,43+3,1)*2*0,25</t>
  </si>
  <si>
    <t>(4,83+3,5)*2*0,25</t>
  </si>
  <si>
    <t>(1,75*2+5,75)*0,25</t>
  </si>
  <si>
    <t>29</t>
  </si>
  <si>
    <t>273351122</t>
  </si>
  <si>
    <t>Bednění základů desek odstranění</t>
  </si>
  <si>
    <t>1782138924</t>
  </si>
  <si>
    <t>https://podminky.urs.cz/item/CS_URS_2024_01/273351122</t>
  </si>
  <si>
    <t>35,543</t>
  </si>
  <si>
    <t>30</t>
  </si>
  <si>
    <t>273361821</t>
  </si>
  <si>
    <t>Výztuž základů desek z betonářské oceli 10 505 (R) nebo BSt 500</t>
  </si>
  <si>
    <t>850789920</t>
  </si>
  <si>
    <t>https://podminky.urs.cz/item/CS_URS_2024_01/273361821</t>
  </si>
  <si>
    <t>spodní výztuž</t>
  </si>
  <si>
    <t>10,72</t>
  </si>
  <si>
    <t>horní výztuž</t>
  </si>
  <si>
    <t>7,45</t>
  </si>
  <si>
    <t>základy na úrovní 1PP - vchod</t>
  </si>
  <si>
    <t>1,05</t>
  </si>
  <si>
    <t>31</t>
  </si>
  <si>
    <t>273362021</t>
  </si>
  <si>
    <t>Výztuž základů desek ze svařovaných sítí z drátů typu KARI</t>
  </si>
  <si>
    <t>1154552813</t>
  </si>
  <si>
    <t>https://podminky.urs.cz/item/CS_URS_2024_01/273362021</t>
  </si>
  <si>
    <t>8,355</t>
  </si>
  <si>
    <t>32</t>
  </si>
  <si>
    <t>274322611</t>
  </si>
  <si>
    <t>Základy z betonu železového (bez výztuže) pasy z betonu se zvýšenými nároky na prostředí tř. C 30/37</t>
  </si>
  <si>
    <t>-1414763731</t>
  </si>
  <si>
    <t>https://podminky.urs.cz/item/CS_URS_2024_01/274322611</t>
  </si>
  <si>
    <t>0,5*0,8*(33,0+16,6)*2</t>
  </si>
  <si>
    <t>osa B</t>
  </si>
  <si>
    <t>(0,4*0,5-0,2*0,3)*0,8*2</t>
  </si>
  <si>
    <t>0,2*0,5*0,8*2</t>
  </si>
  <si>
    <t>0,4*1,2*(1,75*2+4,95)</t>
  </si>
  <si>
    <t>33</t>
  </si>
  <si>
    <t>274351121</t>
  </si>
  <si>
    <t>Bednění základů pasů rovné zřízení</t>
  </si>
  <si>
    <t>-1429759079</t>
  </si>
  <si>
    <t>https://podminky.urs.cz/item/CS_URS_2024_01/274351121</t>
  </si>
  <si>
    <t>2*0,8*(33,0+16,6)*2</t>
  </si>
  <si>
    <t>(0,4+0,5+0,2*2)*0,8*2</t>
  </si>
  <si>
    <t>(0,2*2+0,5)*0,8*2</t>
  </si>
  <si>
    <t>2*1,2*(1,75*2+4,95)</t>
  </si>
  <si>
    <t>34</t>
  </si>
  <si>
    <t>274351122</t>
  </si>
  <si>
    <t>Bednění základů pasů rovné odstranění</t>
  </si>
  <si>
    <t>-296135265</t>
  </si>
  <si>
    <t>https://podminky.urs.cz/item/CS_URS_2024_01/274351122</t>
  </si>
  <si>
    <t>182,52</t>
  </si>
  <si>
    <t>35</t>
  </si>
  <si>
    <t>274361821</t>
  </si>
  <si>
    <t>Výztuž základů pasů z betonářské oceli 10 505 (R) nebo BSt 500</t>
  </si>
  <si>
    <t>10143738</t>
  </si>
  <si>
    <t>https://podminky.urs.cz/item/CS_URS_2024_01/274361821</t>
  </si>
  <si>
    <t>viz výkres č. 23</t>
  </si>
  <si>
    <t>5,125</t>
  </si>
  <si>
    <t>36</t>
  </si>
  <si>
    <t>275321211</t>
  </si>
  <si>
    <t>Základy z betonu železového (bez výztuže) patky z betonu bez zvláštních nároků na prostředí tř. C 12/15</t>
  </si>
  <si>
    <t>-875017132</t>
  </si>
  <si>
    <t>https://podminky.urs.cz/item/CS_URS_2024_01/275321211</t>
  </si>
  <si>
    <t>podbetonování patek na rostlý terén</t>
  </si>
  <si>
    <t>0,8*0,8*1,0*4</t>
  </si>
  <si>
    <t>k ZV27</t>
  </si>
  <si>
    <t>0,3*0,3*0,5*4</t>
  </si>
  <si>
    <t>37</t>
  </si>
  <si>
    <t>275322611</t>
  </si>
  <si>
    <t>Základy z betonu železového (bez výztuže) patky z betonu se zvýšenými nároky na prostředí tř. C 30/37</t>
  </si>
  <si>
    <t>1371925118</t>
  </si>
  <si>
    <t>https://podminky.urs.cz/item/CS_URS_2024_01/275322611</t>
  </si>
  <si>
    <t>vpravo od objektu</t>
  </si>
  <si>
    <t>0,8*0,8*1,2*4</t>
  </si>
  <si>
    <t>38</t>
  </si>
  <si>
    <t>275351121</t>
  </si>
  <si>
    <t>Bednění základů patek zřízení</t>
  </si>
  <si>
    <t>1688022676</t>
  </si>
  <si>
    <t>https://podminky.urs.cz/item/CS_URS_2024_01/275351121</t>
  </si>
  <si>
    <t>0,8*4*(1,2+1,0)*4</t>
  </si>
  <si>
    <t>39</t>
  </si>
  <si>
    <t>275351122</t>
  </si>
  <si>
    <t>Bednění základů patek odstranění</t>
  </si>
  <si>
    <t>1997512923</t>
  </si>
  <si>
    <t>https://podminky.urs.cz/item/CS_URS_2024_01/275351122</t>
  </si>
  <si>
    <t>28,16</t>
  </si>
  <si>
    <t>40</t>
  </si>
  <si>
    <t>279323112</t>
  </si>
  <si>
    <t>Základové zdi z betonu železového (bez výztuže) pro konstrukce bílých van tř. C 30/37</t>
  </si>
  <si>
    <t>1655892765</t>
  </si>
  <si>
    <t>https://podminky.urs.cz/item/CS_URS_2024_01/279323112</t>
  </si>
  <si>
    <t>dojezd výtahů</t>
  </si>
  <si>
    <t>0,2*(4,83+3,1)*2*0,65</t>
  </si>
  <si>
    <t>stěny obvodové 2PP</t>
  </si>
  <si>
    <t>0,2*(32,8*2+17,2+5,4)*4,01</t>
  </si>
  <si>
    <t>-0,2*7,56*2,0</t>
  </si>
  <si>
    <t>-0,2*2,8*2,0</t>
  </si>
  <si>
    <t>-0,2*1,06*3,18</t>
  </si>
  <si>
    <t>-0,2*2,5*2,0</t>
  </si>
  <si>
    <t>-0,2*7,265*2,0</t>
  </si>
  <si>
    <t>-0,2*1,5*1,6</t>
  </si>
  <si>
    <t>41</t>
  </si>
  <si>
    <t>279351121</t>
  </si>
  <si>
    <t>Bednění základových zdí rovné oboustranné za každou stranu zřízení</t>
  </si>
  <si>
    <t>-478583657</t>
  </si>
  <si>
    <t>https://podminky.urs.cz/item/CS_URS_2024_01/279351121</t>
  </si>
  <si>
    <t>2*(4,83+3,1)*2*0,65</t>
  </si>
  <si>
    <t>2*(32,8*2+17,2+5,4)*4,01</t>
  </si>
  <si>
    <t>-2*7,56*2,0</t>
  </si>
  <si>
    <t>-2*2,8*2,0</t>
  </si>
  <si>
    <t>-2*1,06*3,18</t>
  </si>
  <si>
    <t>-2*2,5*2,0</t>
  </si>
  <si>
    <t>-2*7,265*2,0</t>
  </si>
  <si>
    <t>-2*1,5*1,6</t>
  </si>
  <si>
    <t>(7,56+2,0)*2*0,2</t>
  </si>
  <si>
    <t>(2,8+2,0)*2*0,2</t>
  </si>
  <si>
    <t>(1,06+3,18*2)*0,2</t>
  </si>
  <si>
    <t>(2,5+2,0)*2*0,2</t>
  </si>
  <si>
    <t>(7,265+2,0)*2*0,2</t>
  </si>
  <si>
    <t>(1,5+1,6)*2*0,2</t>
  </si>
  <si>
    <t>menší otvory</t>
  </si>
  <si>
    <t>0,6*4*0,2*2</t>
  </si>
  <si>
    <t>0,3*4*0,2*2</t>
  </si>
  <si>
    <t>42</t>
  </si>
  <si>
    <t>279351122</t>
  </si>
  <si>
    <t>Bednění základových zdí rovné oboustranné za každou stranu odstranění</t>
  </si>
  <si>
    <t>1176103234</t>
  </si>
  <si>
    <t>https://podminky.urs.cz/item/CS_URS_2024_01/279351122</t>
  </si>
  <si>
    <t>651,354</t>
  </si>
  <si>
    <t>43</t>
  </si>
  <si>
    <t>279361821</t>
  </si>
  <si>
    <t>Výztuž základových zdí nosných svislých nebo odkloněných od svislice, rovinných nebo oblých, deskových nebo žebrových, včetně výztuže jejich žeber z betonářské oceli 10 505 (R) nebo BSt 500</t>
  </si>
  <si>
    <t>405914990</t>
  </si>
  <si>
    <t>https://podminky.urs.cz/item/CS_URS_2024_01/279361821</t>
  </si>
  <si>
    <t>zahrnuje i výztuž sloupů 2PP</t>
  </si>
  <si>
    <t>viz výkres 26</t>
  </si>
  <si>
    <t>11,7</t>
  </si>
  <si>
    <t>44</t>
  </si>
  <si>
    <t>279362021</t>
  </si>
  <si>
    <t>Výztuž základových zdí nosných svislých nebo odkloněných od svislice, rovinných nebo oblých, deskových nebo žebrových, včetně výztuže jejich žeber ze svařovaných sítí z drátů typu KARI</t>
  </si>
  <si>
    <t>1572270967</t>
  </si>
  <si>
    <t>https://podminky.urs.cz/item/CS_URS_2024_01/279362021</t>
  </si>
  <si>
    <t>9,612</t>
  </si>
  <si>
    <t>45</t>
  </si>
  <si>
    <t>631311122</t>
  </si>
  <si>
    <t>Mazanina z betonu prostého bez zvýšených nároků na prostředí tl. přes 80 do 120 mm tř. C 8/10</t>
  </si>
  <si>
    <t>182668926</t>
  </si>
  <si>
    <t>https://podminky.urs.cz/item/CS_URS_2024_01/631311122</t>
  </si>
  <si>
    <t>podkladní beton tl. 100mm</t>
  </si>
  <si>
    <t>32,0*16,6*0,1</t>
  </si>
  <si>
    <t>1,35*4,95*0,1</t>
  </si>
  <si>
    <t>46</t>
  </si>
  <si>
    <t>953333121</t>
  </si>
  <si>
    <t>PVC těsnící pás do betonových konstrukcí do pracovních spar vnitřní, pokládaný doprostřed konstrukce mezi výztuž šířky 240 mm</t>
  </si>
  <si>
    <t>1816325789</t>
  </si>
  <si>
    <t>https://podminky.urs.cz/item/CS_URS_2024_01/953333121</t>
  </si>
  <si>
    <t>styky vodostavebního betonu</t>
  </si>
  <si>
    <t>viz strop nad 2PP</t>
  </si>
  <si>
    <t>100,0+66,0</t>
  </si>
  <si>
    <t>vstup na úrovni 1PP</t>
  </si>
  <si>
    <t>40,0</t>
  </si>
  <si>
    <t>Svislé a kompletní konstrukce</t>
  </si>
  <si>
    <t>47</t>
  </si>
  <si>
    <t>310271015</t>
  </si>
  <si>
    <t>Zazdívka otvorů ve zdivu nadzákladovém pórobetonovými tvárnicemi plochy do 1 m2, tl. zdiva 200 mm, pevnost tvárnic přes P2 do P4</t>
  </si>
  <si>
    <t>612331970</t>
  </si>
  <si>
    <t>https://podminky.urs.cz/item/CS_URS_2024_01/310271015</t>
  </si>
  <si>
    <t>3,0*4</t>
  </si>
  <si>
    <t>48</t>
  </si>
  <si>
    <t>311321611</t>
  </si>
  <si>
    <t>Nadzákladové zdi z betonu železového (bez výztuže) nosné bez zvláštních nároků na vliv prostředí tř. C 30/37</t>
  </si>
  <si>
    <t>1957793181</t>
  </si>
  <si>
    <t>https://podminky.urs.cz/item/CS_URS_2024_01/311321611</t>
  </si>
  <si>
    <t>2PP - vnitřní</t>
  </si>
  <si>
    <t>0,2*(4,43*2+5,8*2)*4,01</t>
  </si>
  <si>
    <t>-0,2*1,58*2,52*2</t>
  </si>
  <si>
    <t>-0,2*0,685*3,18</t>
  </si>
  <si>
    <t>-0,2*0,7*2,43</t>
  </si>
  <si>
    <t>Mezisoučet</t>
  </si>
  <si>
    <t>1PP</t>
  </si>
  <si>
    <t>obvodové</t>
  </si>
  <si>
    <t>0,2*(37,45-0,4+17,2)*2*3,35</t>
  </si>
  <si>
    <t>-0,2*3,37*1,43</t>
  </si>
  <si>
    <t>-0,2*6,3*2,0*2</t>
  </si>
  <si>
    <t>-0,2*9,55*2,0</t>
  </si>
  <si>
    <t>-0,2*5,575*2,72</t>
  </si>
  <si>
    <t>-0,2*6,32*2,0</t>
  </si>
  <si>
    <t>-0,2*8,67*2,0</t>
  </si>
  <si>
    <t>-0,2*3,32*2,0</t>
  </si>
  <si>
    <t>-0,2*7,58*2,0</t>
  </si>
  <si>
    <t>-0,2*1,0*3,02</t>
  </si>
  <si>
    <t>-0,2*1,0*2,82*3</t>
  </si>
  <si>
    <t>-0,2*2,0*2,82*2</t>
  </si>
  <si>
    <t>vnitřní</t>
  </si>
  <si>
    <t>0,2*(4,43*2+5,8*2+5,5)*3,35</t>
  </si>
  <si>
    <t>-0,2*1,58*2,36</t>
  </si>
  <si>
    <t>-0,2*1,58*2,42</t>
  </si>
  <si>
    <t>-0,2*0,7*2,27</t>
  </si>
  <si>
    <t>1NP</t>
  </si>
  <si>
    <t>-0,2*3,67*3,4</t>
  </si>
  <si>
    <t>-0,2*7,895*2,0</t>
  </si>
  <si>
    <t>-0,2*5,085*2,0</t>
  </si>
  <si>
    <t>-0,2*7,515*2,0</t>
  </si>
  <si>
    <t>-0,2*4,5*2,0*3</t>
  </si>
  <si>
    <t>-0,2*1,66*2,3</t>
  </si>
  <si>
    <t>-0,2*4,275*2,0</t>
  </si>
  <si>
    <t>-0,2*2,0*3,02*2</t>
  </si>
  <si>
    <t>-0,2*1,0*3,02*4</t>
  </si>
  <si>
    <t>-0,2*1,58*2,36*2</t>
  </si>
  <si>
    <t>2NP</t>
  </si>
  <si>
    <t>-0,2*6,3*2,0</t>
  </si>
  <si>
    <t>-0,2*7,26*2,0</t>
  </si>
  <si>
    <t>-0,2*12,6*2,0</t>
  </si>
  <si>
    <t>-0,2*2,76*2,0</t>
  </si>
  <si>
    <t>-0,2*2,58*2,0</t>
  </si>
  <si>
    <t>-0,2*4,5*2,0</t>
  </si>
  <si>
    <t>-0,2*9,3*2,0</t>
  </si>
  <si>
    <t>3NP</t>
  </si>
  <si>
    <t>-0,2*7,9*2,0</t>
  </si>
  <si>
    <t>-0,2*9,0*2,0</t>
  </si>
  <si>
    <t>-0,2*5,05*2,0</t>
  </si>
  <si>
    <t>-0,2*3,6*2,0</t>
  </si>
  <si>
    <t>-0,2*7,1*2,0</t>
  </si>
  <si>
    <t>-0,2*5,49*2,0</t>
  </si>
  <si>
    <t>-0,2*1,67*2,3</t>
  </si>
  <si>
    <t>-0,2*3,48*2,0</t>
  </si>
  <si>
    <t>-0,2*1,58*2,42*2</t>
  </si>
  <si>
    <t>4NP</t>
  </si>
  <si>
    <t>0,2*(8,85+4,41)*3,22</t>
  </si>
  <si>
    <t>-0,2*1,1*1,1</t>
  </si>
  <si>
    <t>0,2*(4,43+4,7*2)*3,22</t>
  </si>
  <si>
    <t>-0,2*1,1*2,27</t>
  </si>
  <si>
    <t>odpočet masivních nosníků</t>
  </si>
  <si>
    <t>masivní nosníky</t>
  </si>
  <si>
    <t>osa A</t>
  </si>
  <si>
    <t>-0,2*0,33*17,6</t>
  </si>
  <si>
    <t>osa G</t>
  </si>
  <si>
    <t>-0,2*0,63*6,5</t>
  </si>
  <si>
    <t>dtto 1NP</t>
  </si>
  <si>
    <t>-1,162</t>
  </si>
  <si>
    <t>-0,2*0,25*10,26</t>
  </si>
  <si>
    <t>osa F</t>
  </si>
  <si>
    <t>49</t>
  </si>
  <si>
    <t>311351121</t>
  </si>
  <si>
    <t>Bednění nadzákladových zdí nosných rovné oboustranné za každou stranu zřízení</t>
  </si>
  <si>
    <t>1788156672</t>
  </si>
  <si>
    <t>https://podminky.urs.cz/item/CS_URS_2024_01/311351121</t>
  </si>
  <si>
    <t>2*(4,43*2+5,8*2)*4,01</t>
  </si>
  <si>
    <t>-2*1,58*2,52*2</t>
  </si>
  <si>
    <t>-2*0,685*3,18</t>
  </si>
  <si>
    <t>-2*0,7*2,43</t>
  </si>
  <si>
    <t>(1,58+2,52*2)*0,2*2</t>
  </si>
  <si>
    <t>(0,685+3,18*2)*0,2</t>
  </si>
  <si>
    <t>(0,7+2,43*2)*0,2</t>
  </si>
  <si>
    <t>(0,625+0,425)*2*0,2*2</t>
  </si>
  <si>
    <t>(0,625+0,325)*2*0,2</t>
  </si>
  <si>
    <t>2*(37,45-0,4+17,2)*2*3,35</t>
  </si>
  <si>
    <t>-2*3,37*1,43</t>
  </si>
  <si>
    <t>-2*6,3*2,0*2</t>
  </si>
  <si>
    <t>-2*9,55*2,0</t>
  </si>
  <si>
    <t>-2*5,575*2,72</t>
  </si>
  <si>
    <t>-2*6,32*2,0</t>
  </si>
  <si>
    <t>-2*8,67*2,0</t>
  </si>
  <si>
    <t>-2*3,32*2,0</t>
  </si>
  <si>
    <t>-2*7,58*2,0</t>
  </si>
  <si>
    <t>-2*1,0*3,02</t>
  </si>
  <si>
    <t>-2*1,0*2,82*3</t>
  </si>
  <si>
    <t>-2*2,0*2,82*2</t>
  </si>
  <si>
    <t>(3,37+1,43)*2*0,2</t>
  </si>
  <si>
    <t>(6,3+2,0)*2*0,2*2</t>
  </si>
  <si>
    <t>(9,55+2,0)*2*0,2</t>
  </si>
  <si>
    <t>(5,575+2,72*2)*0,2</t>
  </si>
  <si>
    <t>(6,32+2,0)*2*0,2</t>
  </si>
  <si>
    <t>(8,67+2,0)*2*0,2</t>
  </si>
  <si>
    <t>(3,32+2,0)*2*0,2</t>
  </si>
  <si>
    <t>(7,58+2,0)*2*0,2</t>
  </si>
  <si>
    <t>(1,0+3,02*2)*0,2</t>
  </si>
  <si>
    <t>(1,0+2,82*2)*0,2*3</t>
  </si>
  <si>
    <t>(2,0+2,82*2)*0,2*2</t>
  </si>
  <si>
    <t>2*(4,43*2+5,8*2+5,5)*3,35</t>
  </si>
  <si>
    <t>-2*1,58*2,36</t>
  </si>
  <si>
    <t>-2*1,58*2,42</t>
  </si>
  <si>
    <t>-2*0,7*2,27</t>
  </si>
  <si>
    <t>(1,58+2,36*2)*0,2</t>
  </si>
  <si>
    <t>(1,58+2,42*2)*0,2</t>
  </si>
  <si>
    <t>(0,7+2,27*2)*0,2</t>
  </si>
  <si>
    <t>(0,625+0,425)*2*0,2*3</t>
  </si>
  <si>
    <t>-2*3,67*3,4</t>
  </si>
  <si>
    <t>-2*7,895*2,0</t>
  </si>
  <si>
    <t>-2*5,085*2,0</t>
  </si>
  <si>
    <t>-2*7,515*2,0</t>
  </si>
  <si>
    <t>-2*4,5*2,0*3</t>
  </si>
  <si>
    <t>-2*1,66*2,3</t>
  </si>
  <si>
    <t>-2*4,275*2,0</t>
  </si>
  <si>
    <t>-2*2,0*3,02*2</t>
  </si>
  <si>
    <t>-2*1,0*3,02*4</t>
  </si>
  <si>
    <t>(3,67+3,4*2)*0,2</t>
  </si>
  <si>
    <t>(7,895+2,0)*2*0,2</t>
  </si>
  <si>
    <t>(5,085+2,0)*2*0,2</t>
  </si>
  <si>
    <t>(7,515+2,0)*2*0,2</t>
  </si>
  <si>
    <t>(4,5+2,0)*2*0,2*3</t>
  </si>
  <si>
    <t>(1,66+2,3*2)*0,2</t>
  </si>
  <si>
    <t>(4,275+2,0)*2*0,2</t>
  </si>
  <si>
    <t>(2,0+3,02*2)*0,2*2</t>
  </si>
  <si>
    <t>(1,0+3,02*2)*0,2*4</t>
  </si>
  <si>
    <t>-2*1,58*2,36*2</t>
  </si>
  <si>
    <t>(1,58+2,36*2)*0,2*2</t>
  </si>
  <si>
    <t>(0,625+0,3)*2*0,2</t>
  </si>
  <si>
    <t>-2*6,3*2,0</t>
  </si>
  <si>
    <t>-2*7,26*2,0</t>
  </si>
  <si>
    <t>-2*12,6*2,0</t>
  </si>
  <si>
    <t>-2*2,76*2,0</t>
  </si>
  <si>
    <t>-2*2,58*2,0</t>
  </si>
  <si>
    <t>-2*4,5*2,0</t>
  </si>
  <si>
    <t>-2*9,3*2,0</t>
  </si>
  <si>
    <t>(6,3+2,0)*2*0,2</t>
  </si>
  <si>
    <t>(7,26+2,0)*2*0,2</t>
  </si>
  <si>
    <t>(12,6+2,0)*2*0,2</t>
  </si>
  <si>
    <t>(2,76+2,0)*2*0,2</t>
  </si>
  <si>
    <t>(2,58+2,0)*2*0,2</t>
  </si>
  <si>
    <t>(4,5+2,0)*2*0,2</t>
  </si>
  <si>
    <t>(9,3+2,0)*2*0,2</t>
  </si>
  <si>
    <t>-2*7,9*2,0</t>
  </si>
  <si>
    <t>-2*9,0*2,0</t>
  </si>
  <si>
    <t>-2*5,05*2,0</t>
  </si>
  <si>
    <t>-2*3,6*2,0</t>
  </si>
  <si>
    <t>-2*7,1*2,0</t>
  </si>
  <si>
    <t>-2*5,49*2,0</t>
  </si>
  <si>
    <t>-2*1,67*2,3</t>
  </si>
  <si>
    <t>-2*3,48*2,0</t>
  </si>
  <si>
    <t>(7,9+2,0)*2*0,2</t>
  </si>
  <si>
    <t>(9,0+2,0)*2*0,2</t>
  </si>
  <si>
    <t>(5,05+2,0)*2*0,2</t>
  </si>
  <si>
    <t>(3,6+2,0)*2*0,2</t>
  </si>
  <si>
    <t>(7,1+2,0)*2*0,2</t>
  </si>
  <si>
    <t>(5,49+2,0)*2*0,2</t>
  </si>
  <si>
    <t>(1,67+2,3*2)*0,2</t>
  </si>
  <si>
    <t>(3,48+2,0)*2*0,2</t>
  </si>
  <si>
    <t>-2*1,58*2,42*2</t>
  </si>
  <si>
    <t>(1,58+2,42*2)*0,2*2</t>
  </si>
  <si>
    <t>2*(8,85+4,41)*3,22</t>
  </si>
  <si>
    <t>-2*1,1*1,1</t>
  </si>
  <si>
    <t>1,1*4*0,2</t>
  </si>
  <si>
    <t>2*(4,43+4,7*2)*3,22</t>
  </si>
  <si>
    <t>-2*1,1*2,27</t>
  </si>
  <si>
    <t>(1,1+2,27*2)*0,2</t>
  </si>
  <si>
    <t>-2*0,33*17,6</t>
  </si>
  <si>
    <t>-2*0,63*6,5</t>
  </si>
  <si>
    <t>-11,616</t>
  </si>
  <si>
    <t>-2*0,25*10,26</t>
  </si>
  <si>
    <t>50</t>
  </si>
  <si>
    <t>311351122</t>
  </si>
  <si>
    <t>Bednění nadzákladových zdí nosných rovné oboustranné za každou stranu odstranění</t>
  </si>
  <si>
    <t>-1230610232</t>
  </si>
  <si>
    <t>https://podminky.urs.cz/item/CS_URS_2024_01/311351122</t>
  </si>
  <si>
    <t>2809,054</t>
  </si>
  <si>
    <t>51</t>
  </si>
  <si>
    <t>311361821</t>
  </si>
  <si>
    <t>Výztuž nadzákladových zdí nosných svislých nebo odkloněných od svislice, rovných nebo oblých z betonářské oceli 10 505 (R) nebo BSt 500</t>
  </si>
  <si>
    <t>1596374031</t>
  </si>
  <si>
    <t>https://podminky.urs.cz/item/CS_URS_2024_01/311361821</t>
  </si>
  <si>
    <t>zahrnuje i výztuže průvlaků</t>
  </si>
  <si>
    <t>výkres 28</t>
  </si>
  <si>
    <t>14,155</t>
  </si>
  <si>
    <t>výkres 29</t>
  </si>
  <si>
    <t>7,8</t>
  </si>
  <si>
    <t>výkres 30</t>
  </si>
  <si>
    <t>14,895</t>
  </si>
  <si>
    <t>výkres 31</t>
  </si>
  <si>
    <t>15,895</t>
  </si>
  <si>
    <t>výkres 32</t>
  </si>
  <si>
    <t>5,8</t>
  </si>
  <si>
    <t>52</t>
  </si>
  <si>
    <t>311362021</t>
  </si>
  <si>
    <t>Výztuž nadzákladových zdí nosných svislých nebo odkloněných od svislice, rovných nebo oblých ze svařovaných sítí z drátů typu KARI</t>
  </si>
  <si>
    <t>-972155195</t>
  </si>
  <si>
    <t>https://podminky.urs.cz/item/CS_URS_2024_01/311362021</t>
  </si>
  <si>
    <t>3,95</t>
  </si>
  <si>
    <t>14,95</t>
  </si>
  <si>
    <t>53</t>
  </si>
  <si>
    <t>317168052</t>
  </si>
  <si>
    <t>Překlady keramické vysoké osazené do maltového lože, šířky překladu 70 mm výšky 238 mm, délky 1250 mm</t>
  </si>
  <si>
    <t>kus</t>
  </si>
  <si>
    <t>1768197404</t>
  </si>
  <si>
    <t>https://podminky.urs.cz/item/CS_URS_2024_01/317168052</t>
  </si>
  <si>
    <t>OV28</t>
  </si>
  <si>
    <t>54</t>
  </si>
  <si>
    <t>317168053</t>
  </si>
  <si>
    <t>Překlady keramické vysoké osazené do maltového lože, šířky překladu 70 mm výšky 238 mm, délky 1500 mm</t>
  </si>
  <si>
    <t>1462365650</t>
  </si>
  <si>
    <t>https://podminky.urs.cz/item/CS_URS_2024_01/317168053</t>
  </si>
  <si>
    <t>55</t>
  </si>
  <si>
    <t>317168054</t>
  </si>
  <si>
    <t>Překlady keramické vysoké osazené do maltového lože, šířky překladu 70 mm výšky 238 mm, délky 1750 mm</t>
  </si>
  <si>
    <t>-805750459</t>
  </si>
  <si>
    <t>https://podminky.urs.cz/item/CS_URS_2024_01/317168054</t>
  </si>
  <si>
    <t>56</t>
  </si>
  <si>
    <t>317168055</t>
  </si>
  <si>
    <t>Překlady keramické vysoké osazené do maltového lože, šířky překladu 70 mm výšky 238 mm, délky 2000 mm</t>
  </si>
  <si>
    <t>123435791</t>
  </si>
  <si>
    <t>https://podminky.urs.cz/item/CS_URS_2024_01/317168055</t>
  </si>
  <si>
    <t>OV12</t>
  </si>
  <si>
    <t>57</t>
  </si>
  <si>
    <t>317168056</t>
  </si>
  <si>
    <t>Překlady keramické vysoké osazené do maltového lože, šířky překladu 70 mm výšky 238 mm, délky 2250 mm</t>
  </si>
  <si>
    <t>-1977294249</t>
  </si>
  <si>
    <t>https://podminky.urs.cz/item/CS_URS_2024_01/317168056</t>
  </si>
  <si>
    <t>58</t>
  </si>
  <si>
    <t>330321810</t>
  </si>
  <si>
    <t>Sloupy, pilíře, táhla, rámové stojky, vzpěry z betonu železového (bez výztuže) bez zvláštních nároků na vliv prostředí tř. C 40/50</t>
  </si>
  <si>
    <t>-1338256785</t>
  </si>
  <si>
    <t>https://podminky.urs.cz/item/CS_URS_2024_01/330321810</t>
  </si>
  <si>
    <t>2PP</t>
  </si>
  <si>
    <t>S1-0</t>
  </si>
  <si>
    <t>0,4*0,4*4,01*11</t>
  </si>
  <si>
    <t>S1-1</t>
  </si>
  <si>
    <t>0,4*0,4*3,35*11</t>
  </si>
  <si>
    <t>S1-2</t>
  </si>
  <si>
    <t>0,4*0,4*3,35*2</t>
  </si>
  <si>
    <t>S1-3</t>
  </si>
  <si>
    <t>S1.4</t>
  </si>
  <si>
    <t>0,4*0,4*3,22*9</t>
  </si>
  <si>
    <t>59</t>
  </si>
  <si>
    <t>331351121</t>
  </si>
  <si>
    <t>Bednění hranatých sloupů a pilířů včetně vzepření průřezu pravoúhlého čtyřúhelníka výšky do 4 m, průřezu přes 0,08 do 0,16 m2 zřízení</t>
  </si>
  <si>
    <t>-283488629</t>
  </si>
  <si>
    <t>https://podminky.urs.cz/item/CS_URS_2024_01/331351121</t>
  </si>
  <si>
    <t>0,4*4*4,01*11</t>
  </si>
  <si>
    <t>0,4*4*3,35*11</t>
  </si>
  <si>
    <t>0,4*4*3,35*2</t>
  </si>
  <si>
    <t>0,4*4*3,22*9</t>
  </si>
  <si>
    <t>60</t>
  </si>
  <si>
    <t>331351122</t>
  </si>
  <si>
    <t>Bednění hranatých sloupů a pilířů včetně vzepření průřezu pravoúhlého čtyřúhelníka výšky do 4 m, průřezu přes 0,08 do 0,16 m2 odstranění</t>
  </si>
  <si>
    <t>434150754</t>
  </si>
  <si>
    <t>https://podminky.urs.cz/item/CS_URS_2024_01/331351122</t>
  </si>
  <si>
    <t>304,544</t>
  </si>
  <si>
    <t>61</t>
  </si>
  <si>
    <t>331361821</t>
  </si>
  <si>
    <t>Výztuž sloupů, pilířů, rámových stojek, táhel nebo vzpěr hranatých svislých nebo šikmých (odkloněných) z betonářské oceli 10 505 (R) nebo BSt 500</t>
  </si>
  <si>
    <t>-2033561601</t>
  </si>
  <si>
    <t>https://podminky.urs.cz/item/CS_URS_2024_01/331361821</t>
  </si>
  <si>
    <t>viz výkres 27 - celkem 44ks</t>
  </si>
  <si>
    <t>0,193*44</t>
  </si>
  <si>
    <t>62</t>
  </si>
  <si>
    <t>342151113</t>
  </si>
  <si>
    <t>Montáž opláštění stěn ocelové konstrukce ze sendvičových panelů šroubovaných, výšky budovy přes 12 do 24 m</t>
  </si>
  <si>
    <t>440957048</t>
  </si>
  <si>
    <t>https://podminky.urs.cz/item/CS_URS_2024_01/342151113</t>
  </si>
  <si>
    <t>zateplení spoj krčku (čela stropu) pohledy viz ozn.D</t>
  </si>
  <si>
    <t>do JC promítnout náklady na konkrétní způsob kotvení a detaily (např. D06) a návaznost na LOP</t>
  </si>
  <si>
    <t>4,5*(0,5+0,4*2+0,55)*2</t>
  </si>
  <si>
    <t>4,5*2,8</t>
  </si>
  <si>
    <t>63</t>
  </si>
  <si>
    <t>55324763</t>
  </si>
  <si>
    <t>panel sendvičový stěnový vnější, izolace minerální vlna, skryté kotvení, U 0,27W/m2K, modulová/celková š 1000/1054mm tl 160mm</t>
  </si>
  <si>
    <t>-312659286</t>
  </si>
  <si>
    <t>do JC promítnout náklady veškerých doplňků a detailů (např. D06)</t>
  </si>
  <si>
    <t>29,25*1,2</t>
  </si>
  <si>
    <t>64</t>
  </si>
  <si>
    <t>345321616</t>
  </si>
  <si>
    <t>Zídky atikové, poprsní, schodišťové a zábradelní z betonu železového bez výztuže tř. C 30/37</t>
  </si>
  <si>
    <t>-1265106136</t>
  </si>
  <si>
    <t>https://podminky.urs.cz/item/CS_URS_2024_01/345321616</t>
  </si>
  <si>
    <t>0,2*1,0*36,65*2</t>
  </si>
  <si>
    <t>0,2*0,7*(26,85+15,12)*2</t>
  </si>
  <si>
    <t>65</t>
  </si>
  <si>
    <t>345351005</t>
  </si>
  <si>
    <t>Bednění atikových, poprsních, schodišťových, zábradelních zídek plnostěnných zřízení</t>
  </si>
  <si>
    <t>562743138</t>
  </si>
  <si>
    <t>https://podminky.urs.cz/item/CS_URS_2024_01/345351005</t>
  </si>
  <si>
    <t>2*1,0*36,65*2</t>
  </si>
  <si>
    <t>2*0,7*(26,85+15,12)*2</t>
  </si>
  <si>
    <t>66</t>
  </si>
  <si>
    <t>345351006</t>
  </si>
  <si>
    <t>Bednění atikových, poprsních, schodišťových, zábradelních zídek plnostěnných odstranění</t>
  </si>
  <si>
    <t>-2114822902</t>
  </si>
  <si>
    <t>https://podminky.urs.cz/item/CS_URS_2024_01/345351006</t>
  </si>
  <si>
    <t>264,116</t>
  </si>
  <si>
    <t>výztuž zídek zahrnuta ve výztuži stěn</t>
  </si>
  <si>
    <t>Vodorovné konstrukce</t>
  </si>
  <si>
    <t>67</t>
  </si>
  <si>
    <t>389381001</t>
  </si>
  <si>
    <t>Dobetonování prefabrikovaných konstrukcí</t>
  </si>
  <si>
    <t>-1833643244</t>
  </si>
  <si>
    <t>https://podminky.urs.cz/item/CS_URS_2024_01/389381001</t>
  </si>
  <si>
    <t>zálivka delta nosníků</t>
  </si>
  <si>
    <t>0,45*0,25*585,5</t>
  </si>
  <si>
    <t>zálivky dutin vybrání panelu</t>
  </si>
  <si>
    <t>0,21*0,18*0,8*(250*4+300)</t>
  </si>
  <si>
    <t>zálivka mezi panely (6,8 l/m2)</t>
  </si>
  <si>
    <t>(670,0*5+415,0)*6,8*0,001</t>
  </si>
  <si>
    <t>zálivka dutin v místě konzoly</t>
  </si>
  <si>
    <t>0,21*0,18*0,8*(113+115*3+122)</t>
  </si>
  <si>
    <t>zálivka dutin pro úpravu "1"</t>
  </si>
  <si>
    <t>0,18*0,18*0,8*50*5</t>
  </si>
  <si>
    <t>68</t>
  </si>
  <si>
    <t>411121015</t>
  </si>
  <si>
    <t>Montáž prefabrikovaných železobetonových stropů se zalitím spár, včetně podpěrné konstrukce, na cementovou maltu ze stropních povalů, délky přes 4600 do 6000 mm</t>
  </si>
  <si>
    <t>-1777650844</t>
  </si>
  <si>
    <t>https://podminky.urs.cz/item/CS_URS_2024_01/411121015</t>
  </si>
  <si>
    <t>montáž Delta nosníků</t>
  </si>
  <si>
    <t>2PP-2NP</t>
  </si>
  <si>
    <t>8*4</t>
  </si>
  <si>
    <t>69</t>
  </si>
  <si>
    <t>DELTA.01</t>
  </si>
  <si>
    <t>Ocelobetonový nosník typu Delta, výroba, doprava, (bez uložení a betonáže) - D+M</t>
  </si>
  <si>
    <t>1755784243</t>
  </si>
  <si>
    <t>délka viz výkresy tvarů</t>
  </si>
  <si>
    <t>77,5*4</t>
  </si>
  <si>
    <t>220,5</t>
  </si>
  <si>
    <t>55,0</t>
  </si>
  <si>
    <t>70</t>
  </si>
  <si>
    <t>411121121</t>
  </si>
  <si>
    <t>Montáž prefabrikovaných železobetonových stropů se zalitím spár, včetně podpěrné konstrukce, na cementovou maltu ze stropních panelů šířky do 1200 mm a délky do 3800 mm</t>
  </si>
  <si>
    <t>-543569769</t>
  </si>
  <si>
    <t>https://podminky.urs.cz/item/CS_URS_2024_01/411121121</t>
  </si>
  <si>
    <t>71</t>
  </si>
  <si>
    <t>411121125</t>
  </si>
  <si>
    <t>Montáž prefabrikovaných železobetonových stropů se zalitím spár, včetně podpěrné konstrukce, na cementovou maltu ze stropních panelů šířky do 1200 mm a délky přes 3800 do 7000 mm</t>
  </si>
  <si>
    <t>784624942</t>
  </si>
  <si>
    <t>https://podminky.urs.cz/item/CS_URS_2024_01/411121125</t>
  </si>
  <si>
    <t>25+32+31</t>
  </si>
  <si>
    <t>24+29+29</t>
  </si>
  <si>
    <t>22+23+23</t>
  </si>
  <si>
    <t>72</t>
  </si>
  <si>
    <t>59346862.R1</t>
  </si>
  <si>
    <t>panel stropní předpjatý š 1190mm v 250mm</t>
  </si>
  <si>
    <t>-1572832854</t>
  </si>
  <si>
    <t>Poznámka k položce:_x000D_
vč. prvků na zakázku upravených pro dodatečné vložení výztuže</t>
  </si>
  <si>
    <t>dle výpisu projektanta</t>
  </si>
  <si>
    <t>2PP-3NP</t>
  </si>
  <si>
    <t>670,0*5</t>
  </si>
  <si>
    <t>415,0</t>
  </si>
  <si>
    <t>73</t>
  </si>
  <si>
    <t>411321616</t>
  </si>
  <si>
    <t>Stropy z betonu železového (bez výztuže) stropů deskových, plochých střech, desek balkonových, desek hřibových stropů včetně hlavic hřibových sloupů tř. C 30/37</t>
  </si>
  <si>
    <t>-1569691598</t>
  </si>
  <si>
    <t>https://podminky.urs.cz/item/CS_URS_2024_01/411321616</t>
  </si>
  <si>
    <t>přístřešek</t>
  </si>
  <si>
    <t>3,385*14,7*0,16</t>
  </si>
  <si>
    <t>spojovací most</t>
  </si>
  <si>
    <t>2,515*4,97*0,25*4</t>
  </si>
  <si>
    <t>74</t>
  </si>
  <si>
    <t>411351011</t>
  </si>
  <si>
    <t>Bednění stropních konstrukcí - bez podpěrné konstrukce desek tloušťky stropní desky přes 5 do 25 cm zřízení</t>
  </si>
  <si>
    <t>1936402266</t>
  </si>
  <si>
    <t>https://podminky.urs.cz/item/CS_URS_2024_01/411351011</t>
  </si>
  <si>
    <t>3,385*14,7</t>
  </si>
  <si>
    <t>(3,385+14,7)*2*0,16</t>
  </si>
  <si>
    <t>2,515*4,97*4</t>
  </si>
  <si>
    <t>(2,515+4,97)*2*0,25*4</t>
  </si>
  <si>
    <t>75</t>
  </si>
  <si>
    <t>411351012</t>
  </si>
  <si>
    <t>Bednění stropních konstrukcí - bez podpěrné konstrukce desek tloušťky stropní desky přes 5 do 25 cm odstranění</t>
  </si>
  <si>
    <t>-1141876807</t>
  </si>
  <si>
    <t>https://podminky.urs.cz/item/CS_URS_2024_01/411351012</t>
  </si>
  <si>
    <t>120,515</t>
  </si>
  <si>
    <t>76</t>
  </si>
  <si>
    <t>411354313</t>
  </si>
  <si>
    <t>Podpěrná konstrukce stropů - desek, kleneb a skořepin výška podepření do 4 m tloušťka stropu přes 15 do 25 cm zřízení</t>
  </si>
  <si>
    <t>-351647046</t>
  </si>
  <si>
    <t>https://podminky.urs.cz/item/CS_URS_2024_01/411354313</t>
  </si>
  <si>
    <t>77</t>
  </si>
  <si>
    <t>411354314</t>
  </si>
  <si>
    <t>Podpěrná konstrukce stropů - desek, kleneb a skořepin výška podepření do 4 m tloušťka stropu přes 15 do 25 cm odstranění</t>
  </si>
  <si>
    <t>1448808717</t>
  </si>
  <si>
    <t>https://podminky.urs.cz/item/CS_URS_2024_01/411354314</t>
  </si>
  <si>
    <t>99,758</t>
  </si>
  <si>
    <t>78</t>
  </si>
  <si>
    <t>411361821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</si>
  <si>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 betonářské oceli 10 505 (R) nebo BSt 500</t>
  </si>
  <si>
    <t>889674470</t>
  </si>
  <si>
    <t>https://podminky.urs.cz/item/CS_URS_2024_01/411361821</t>
  </si>
  <si>
    <t>do JC promítnout náklady na svařování betonářské výztuže</t>
  </si>
  <si>
    <t>4,67</t>
  </si>
  <si>
    <t>5,75</t>
  </si>
  <si>
    <t>most a stříška</t>
  </si>
  <si>
    <t>3,14</t>
  </si>
  <si>
    <t>79</t>
  </si>
  <si>
    <t>411362021</t>
  </si>
  <si>
    <t>Výztuž stropů prostě uložených, vetknutých, spojitých, deskových, trámových (žebrových, kazetových), s keramickými a jinými vložkami, konsolových nebo balkonových, hřibových včetně hlavic hřibových sloupů, plochých střech a pro zavěšení železobetonových podhledů ze svařovaných sítí z drátů typu KARI</t>
  </si>
  <si>
    <t>1895214849</t>
  </si>
  <si>
    <t>https://podminky.urs.cz/item/CS_URS_2024_01/411362021</t>
  </si>
  <si>
    <t>4,55</t>
  </si>
  <si>
    <t>80</t>
  </si>
  <si>
    <t>413322626</t>
  </si>
  <si>
    <t>Nosníky z betonu železového (bez výztuže) včetně stěnových i jeřábových drah, volných trámů, průvlaků, rámových příčlí, ztužidel, konzol, vodorovných táhel apod., tyčových konstrukcí pohledového tř. C 30/37</t>
  </si>
  <si>
    <t>2144633172</t>
  </si>
  <si>
    <t>https://podminky.urs.cz/item/CS_URS_2024_01/413322626</t>
  </si>
  <si>
    <t>0,4*0,58*16,8</t>
  </si>
  <si>
    <t>osy 1 a 4</t>
  </si>
  <si>
    <t>0,4*0,58*4,25*2</t>
  </si>
  <si>
    <t>0,25*0,33*4,65*2</t>
  </si>
  <si>
    <t>0,25*0,55*(5,45+5,325)</t>
  </si>
  <si>
    <t>konzoly</t>
  </si>
  <si>
    <t>osa 1/B-G</t>
  </si>
  <si>
    <t>0,25*0,25*24,395</t>
  </si>
  <si>
    <t>osa 2/C-D</t>
  </si>
  <si>
    <t>0,25*0,25*4,83</t>
  </si>
  <si>
    <t>osa 4/B-G</t>
  </si>
  <si>
    <t>0,25*0,25*(32,6-1,4)</t>
  </si>
  <si>
    <t>0,4*0,58*17,6</t>
  </si>
  <si>
    <t>0,4*0,86*6,5</t>
  </si>
  <si>
    <t>osa 1</t>
  </si>
  <si>
    <t>0,25*0,25*(4,0+24,395)</t>
  </si>
  <si>
    <t>osa 2</t>
  </si>
  <si>
    <t>osa 4</t>
  </si>
  <si>
    <t>0,25*0,25*(36,85-1,4)</t>
  </si>
  <si>
    <t>8,376</t>
  </si>
  <si>
    <t>0,4*1,6*17,6</t>
  </si>
  <si>
    <t>0,25*0,25*(36,85-4,83)</t>
  </si>
  <si>
    <t>0,25*0,25*(4,83*2+4,0)</t>
  </si>
  <si>
    <t>0,25*0,25*10,26</t>
  </si>
  <si>
    <t>0,25*0,25*8,6</t>
  </si>
  <si>
    <t>81</t>
  </si>
  <si>
    <t>413351111</t>
  </si>
  <si>
    <t>Bednění nosníků a průvlaků - bez podpěrné konstrukce výška nosníku po spodní líc stropní desky do 100 cm zřízení</t>
  </si>
  <si>
    <t>-1659581276</t>
  </si>
  <si>
    <t>https://podminky.urs.cz/item/CS_URS_2024_01/413351111</t>
  </si>
  <si>
    <t>(0,4+0,58*2)*16,8</t>
  </si>
  <si>
    <t>(0,4+0,58*2)*4,25*2</t>
  </si>
  <si>
    <t>(0,25+0,33*2)*4,65*2</t>
  </si>
  <si>
    <t>(0,25+0,55*2)*(5,45+5,325)</t>
  </si>
  <si>
    <t>0,25*2*24,395</t>
  </si>
  <si>
    <t>0,25*2*4,83</t>
  </si>
  <si>
    <t>0,25*2*(32,6-1,4)</t>
  </si>
  <si>
    <t>(0,4+0,58*2)*17,6</t>
  </si>
  <si>
    <t>(0,4+0,86*2)*6,5</t>
  </si>
  <si>
    <t>0,25*2*(4,0+24,395)</t>
  </si>
  <si>
    <t>0,25*2*(36,85-1,4)</t>
  </si>
  <si>
    <t>61,794</t>
  </si>
  <si>
    <t>(0,4+1,6*2)*17,6</t>
  </si>
  <si>
    <t>0,25*2*(36,85-4,83)</t>
  </si>
  <si>
    <t>0,25*2*(4,83*2+4,0)</t>
  </si>
  <si>
    <t>(0,25+0,25*2)*10,26</t>
  </si>
  <si>
    <t>0,25*2*8,6</t>
  </si>
  <si>
    <t>82</t>
  </si>
  <si>
    <t>413351112</t>
  </si>
  <si>
    <t>Bednění nosníků a průvlaků - bez podpěrné konstrukce výška nosníku po spodní líc stropní desky do 100 cm odstranění</t>
  </si>
  <si>
    <t>-597388693</t>
  </si>
  <si>
    <t>https://podminky.urs.cz/item/CS_URS_2024_01/413351112</t>
  </si>
  <si>
    <t>478,827</t>
  </si>
  <si>
    <t>83</t>
  </si>
  <si>
    <t>413352111</t>
  </si>
  <si>
    <t>Podpěrná konstrukce nosníků a průvlaků výšky podepření do 4 m výšky nosníku (po spodní hranu stropní desky) do 100 cm zřízení</t>
  </si>
  <si>
    <t>1462823016</t>
  </si>
  <si>
    <t>https://podminky.urs.cz/item/CS_URS_2024_01/413352111</t>
  </si>
  <si>
    <t>0,4*16,8</t>
  </si>
  <si>
    <t>0,4*4,25*2</t>
  </si>
  <si>
    <t>0,25*4,65*2</t>
  </si>
  <si>
    <t>0,25*(5,45+5,325)</t>
  </si>
  <si>
    <t>0,25*24,395</t>
  </si>
  <si>
    <t>0,25*4,83</t>
  </si>
  <si>
    <t>0,25*(32,6-1,4)</t>
  </si>
  <si>
    <t>0,4*17,6</t>
  </si>
  <si>
    <t>0,4*6,5</t>
  </si>
  <si>
    <t>0,25*(4,0+24,395)</t>
  </si>
  <si>
    <t>0,25*(36,85-1,4)</t>
  </si>
  <si>
    <t>24,21</t>
  </si>
  <si>
    <t>0,25*(36,85-4,83)</t>
  </si>
  <si>
    <t>0,25*(4,83*2+4,0)</t>
  </si>
  <si>
    <t>0,25*10,26</t>
  </si>
  <si>
    <t>0,25*8,6</t>
  </si>
  <si>
    <t>84</t>
  </si>
  <si>
    <t>413352112</t>
  </si>
  <si>
    <t>Podpěrná konstrukce nosníků a průvlaků výšky podepření do 4 m výšky nosníku (po spodní hranu stropní desky) do 100 cm odstranění</t>
  </si>
  <si>
    <t>374501355</t>
  </si>
  <si>
    <t>https://podminky.urs.cz/item/CS_URS_2024_01/413352112</t>
  </si>
  <si>
    <t>147,079</t>
  </si>
  <si>
    <t>výztuž nosníků zahrnuta ve výztuži stěn</t>
  </si>
  <si>
    <t>85</t>
  </si>
  <si>
    <t>985331215</t>
  </si>
  <si>
    <t>Dodatečné vlepování betonářské výztuže včetně vyvrtání a vyčištění otvoru chemickou maltou průměr výztuže 16 mm</t>
  </si>
  <si>
    <t>-942462960</t>
  </si>
  <si>
    <t>https://podminky.urs.cz/item/CS_URS_2024_01/985331215</t>
  </si>
  <si>
    <t>viz výkresy výztuže</t>
  </si>
  <si>
    <t>úprava "1"</t>
  </si>
  <si>
    <t>prvek 3</t>
  </si>
  <si>
    <t>0,2*50</t>
  </si>
  <si>
    <t>prvek 4</t>
  </si>
  <si>
    <t>0,15*50</t>
  </si>
  <si>
    <t>1PP-4NP</t>
  </si>
  <si>
    <t>dtto 2PP</t>
  </si>
  <si>
    <t>(10,0+7,5)*5</t>
  </si>
  <si>
    <t>86</t>
  </si>
  <si>
    <t>985331912</t>
  </si>
  <si>
    <t>Dodatečné vlepování betonářské výztuže Příplatek k cenám za délku do 1 m jednotlivě</t>
  </si>
  <si>
    <t>-2111580298</t>
  </si>
  <si>
    <t>https://podminky.urs.cz/item/CS_URS_2024_01/985331912</t>
  </si>
  <si>
    <t>105,0</t>
  </si>
  <si>
    <t>87</t>
  </si>
  <si>
    <t>ISO.01</t>
  </si>
  <si>
    <t>Isonosník, výroba, doprava, uložení a betonáž - D+M</t>
  </si>
  <si>
    <t>-1644493864</t>
  </si>
  <si>
    <t>Poznámka k položce:_x000D_
ISONOSNÍK Vd= 60,0 KN/m</t>
  </si>
  <si>
    <t>parametry dle výpisu zpracovatele PD</t>
  </si>
  <si>
    <t>6,0</t>
  </si>
  <si>
    <t>17,5</t>
  </si>
  <si>
    <t>1NP-3NP</t>
  </si>
  <si>
    <t>2,5*3</t>
  </si>
  <si>
    <t>Schodišťové konstrukce a rampy</t>
  </si>
  <si>
    <t>88</t>
  </si>
  <si>
    <t>430321616</t>
  </si>
  <si>
    <t>Schodišťové konstrukce a rampy z betonu železového (bez výztuže) stupně, schodnice, ramena, podesty s nosníky tř. C 30/37</t>
  </si>
  <si>
    <t>-1104282438</t>
  </si>
  <si>
    <t>https://podminky.urs.cz/item/CS_URS_2024_01/430321616</t>
  </si>
  <si>
    <t>ramena vč. podest a mezipodest</t>
  </si>
  <si>
    <t>2PP-1PP</t>
  </si>
  <si>
    <t>mezipodesta</t>
  </si>
  <si>
    <t>3,42*1,9*0,2</t>
  </si>
  <si>
    <t>podesta</t>
  </si>
  <si>
    <t>3,42*0,25*0,25</t>
  </si>
  <si>
    <t>ramena</t>
  </si>
  <si>
    <t>1,55*4,6*0,2</t>
  </si>
  <si>
    <t>1,6*4,15*0,2</t>
  </si>
  <si>
    <t>1PP-1NP</t>
  </si>
  <si>
    <t>3,42*2,2*0,2</t>
  </si>
  <si>
    <t>1,55*4,15*0,2</t>
  </si>
  <si>
    <t>1,6*3,75*0,2</t>
  </si>
  <si>
    <t>1NP-4NP</t>
  </si>
  <si>
    <t>4,206*3</t>
  </si>
  <si>
    <t>89</t>
  </si>
  <si>
    <t>430361821</t>
  </si>
  <si>
    <t>Výztuž schodišťových konstrukcí a ramp stupňů, schodnic, ramen, podest s nosníky z betonářské oceli 10 505 (R) nebo BSt 500</t>
  </si>
  <si>
    <t>-1172784055</t>
  </si>
  <si>
    <t>https://podminky.urs.cz/item/CS_URS_2024_01/430361821</t>
  </si>
  <si>
    <t>viz výkres 34</t>
  </si>
  <si>
    <t>2,6</t>
  </si>
  <si>
    <t>90</t>
  </si>
  <si>
    <t>431351121</t>
  </si>
  <si>
    <t>Bednění podest, podstupňových desek a ramp včetně podpěrné konstrukce výšky do 4 m půdorysně přímočarých zřízení</t>
  </si>
  <si>
    <t>-574252983</t>
  </si>
  <si>
    <t>https://podminky.urs.cz/item/CS_URS_2024_01/431351121</t>
  </si>
  <si>
    <t>3,42*(1,9+0,2)</t>
  </si>
  <si>
    <t>3,42*0,25*3</t>
  </si>
  <si>
    <t>(1,55+0,35)*4,6</t>
  </si>
  <si>
    <t>(1,6+0,35)*4,15</t>
  </si>
  <si>
    <t>3,42*(2,2+0,2)</t>
  </si>
  <si>
    <t>(1,55+0,35)*4,15</t>
  </si>
  <si>
    <t>(1,6+0,35)3,75</t>
  </si>
  <si>
    <t>18,658*3</t>
  </si>
  <si>
    <t>91</t>
  </si>
  <si>
    <t>431351122</t>
  </si>
  <si>
    <t>Bednění podest, podstupňových desek a ramp včetně podpěrné konstrukce výšky do 4 m půdorysně přímočarých odstranění</t>
  </si>
  <si>
    <t>1404001647</t>
  </si>
  <si>
    <t>https://podminky.urs.cz/item/CS_URS_2024_01/431351122</t>
  </si>
  <si>
    <t>101,212</t>
  </si>
  <si>
    <t>92</t>
  </si>
  <si>
    <t>434311115</t>
  </si>
  <si>
    <t>Stupně dusané z betonu prostého nebo prokládaného kamenem na terén nebo na desku bez potěru, se zahlazením povrchu tř. C 20/25</t>
  </si>
  <si>
    <t>1083957773</t>
  </si>
  <si>
    <t>https://podminky.urs.cz/item/CS_URS_2024_01/434311115</t>
  </si>
  <si>
    <t>Poznámka k položce:_x000D_
dle PD C25/30-XC1</t>
  </si>
  <si>
    <t>1,55*14</t>
  </si>
  <si>
    <t>1,6*12</t>
  </si>
  <si>
    <t>1,55*12</t>
  </si>
  <si>
    <t>1,6*11</t>
  </si>
  <si>
    <t>(18,6+17,6)*3</t>
  </si>
  <si>
    <t>93</t>
  </si>
  <si>
    <t>434351141</t>
  </si>
  <si>
    <t>Bednění stupňů betonovaných na podstupňové desce nebo na terénu půdorysně přímočarých zřízení</t>
  </si>
  <si>
    <t>1169122899</t>
  </si>
  <si>
    <t>https://podminky.urs.cz/item/CS_URS_2024_01/434351141</t>
  </si>
  <si>
    <t>1,55*(0,28+0,164)*14</t>
  </si>
  <si>
    <t>1,6*(0,28+0,164)*12</t>
  </si>
  <si>
    <t>1,55*(0,28+0,164)*12</t>
  </si>
  <si>
    <t>1,6*(0,28+0,164)*11</t>
  </si>
  <si>
    <t>(8,258+7,814)*3</t>
  </si>
  <si>
    <t>94</t>
  </si>
  <si>
    <t>434351142</t>
  </si>
  <si>
    <t>Bednění stupňů betonovaných na podstupňové desce nebo na terénu půdorysně přímočarých odstranění</t>
  </si>
  <si>
    <t>1344714178</t>
  </si>
  <si>
    <t>https://podminky.urs.cz/item/CS_URS_2024_01/434351142</t>
  </si>
  <si>
    <t>82,448</t>
  </si>
  <si>
    <t>Komunikace pozemní</t>
  </si>
  <si>
    <t>95</t>
  </si>
  <si>
    <t>593531211</t>
  </si>
  <si>
    <t>Kladení dlažby z plastových vegetačních tvárnic komunikací pro pěší s vyrovnávací vrstvou z kameniva tl. do 20 mm a s vyplněním vegetačních otvorů bez zámku tl. do 60 mm, pro plochy do 50 m2</t>
  </si>
  <si>
    <t>-678134309</t>
  </si>
  <si>
    <t>https://podminky.urs.cz/item/CS_URS_2024_01/593531211</t>
  </si>
  <si>
    <t>OV32</t>
  </si>
  <si>
    <t>46,0</t>
  </si>
  <si>
    <t>96</t>
  </si>
  <si>
    <t>56245142</t>
  </si>
  <si>
    <t>dlažba zatravňovací recyklovaný PE nosnost 300t/m2 500x500x40mm</t>
  </si>
  <si>
    <t>-226870734</t>
  </si>
  <si>
    <t>Poznámka k položce:_x000D_
tl. 50mm</t>
  </si>
  <si>
    <t>46,0*1,05</t>
  </si>
  <si>
    <t>97</t>
  </si>
  <si>
    <t>339921133</t>
  </si>
  <si>
    <t>Osazování palisád betonových v řadě se zabetonováním výšky palisády přes 1000 do 1500 mm</t>
  </si>
  <si>
    <t>596867881</t>
  </si>
  <si>
    <t>https://podminky.urs.cz/item/CS_URS_2024_01/339921133</t>
  </si>
  <si>
    <t>OV35</t>
  </si>
  <si>
    <t>15,0</t>
  </si>
  <si>
    <t>98</t>
  </si>
  <si>
    <t>59228415</t>
  </si>
  <si>
    <t>palisáda tyčová kruhová betonová 175x200mm v 1200mm přírodní</t>
  </si>
  <si>
    <t>1949934492</t>
  </si>
  <si>
    <t>nebo alternativní dle PD</t>
  </si>
  <si>
    <t>15,0/0,175*1,1</t>
  </si>
  <si>
    <t>Úpravy povrchů, podlahy a osazování výplní</t>
  </si>
  <si>
    <t>Úprava povrchů vnitřních</t>
  </si>
  <si>
    <t>99</t>
  </si>
  <si>
    <t>611131321</t>
  </si>
  <si>
    <t>Podkladní a spojovací vrstva vnitřních omítaných ploch penetrace disperzní nanášená strojně stropů</t>
  </si>
  <si>
    <t>-1239543575</t>
  </si>
  <si>
    <t>https://podminky.urs.cz/item/CS_URS_2024_01/611131321</t>
  </si>
  <si>
    <t>viz plocha omítek stropů</t>
  </si>
  <si>
    <t>9,45</t>
  </si>
  <si>
    <t>100</t>
  </si>
  <si>
    <t>611131325</t>
  </si>
  <si>
    <t>Podkladní a spojovací vrstva vnitřních omítaných ploch penetrace disperzní nanášená strojně schodišťových konstrukcí</t>
  </si>
  <si>
    <t>1153671250</t>
  </si>
  <si>
    <t>https://podminky.urs.cz/item/CS_URS_2024_01/611131325</t>
  </si>
  <si>
    <t>viz plocha omítek schodišť</t>
  </si>
  <si>
    <t>111,313</t>
  </si>
  <si>
    <t>101</t>
  </si>
  <si>
    <t>611341321</t>
  </si>
  <si>
    <t>Omítka sádrová nebo vápenosádrová vnitřních ploch nanášená strojně jednovrstvá, tloušťky do 10 mm hladká vodorovných konstrukcí stropů rovných</t>
  </si>
  <si>
    <t>-1159200109</t>
  </si>
  <si>
    <t>https://podminky.urs.cz/item/CS_URS_2024_01/611341321</t>
  </si>
  <si>
    <t>ve spojovacím krčku mimo podhledy</t>
  </si>
  <si>
    <t>4,5*0,35*2*3</t>
  </si>
  <si>
    <t>102</t>
  </si>
  <si>
    <t>611341325</t>
  </si>
  <si>
    <t>Omítka sádrová nebo vápenosádrová vnitřních ploch nanášená strojně jednovrstvá, tloušťky do 10 mm hladká schodišťových konstrukcí stropů, stěn, ramen nebo nosníků</t>
  </si>
  <si>
    <t>362260687</t>
  </si>
  <si>
    <t>https://podminky.urs.cz/item/CS_URS_2024_01/611341325</t>
  </si>
  <si>
    <t>podesty</t>
  </si>
  <si>
    <t>3,42*(1,7+2,0+2,2*2+2,8)</t>
  </si>
  <si>
    <t>(1,55+0,3)*(4,05+4,2*3+3,65)</t>
  </si>
  <si>
    <t>(1,6+0,3)*(4,3+3,8*3+3,5)</t>
  </si>
  <si>
    <t>103</t>
  </si>
  <si>
    <t>611341391</t>
  </si>
  <si>
    <t>Omítka sádrová nebo vápenosádrová vnitřních ploch nanášená strojně Příplatek k cenám za každých dalších i započatých 5 mm tloušťky omítky přes 10 mm stropů</t>
  </si>
  <si>
    <t>-1317196011</t>
  </si>
  <si>
    <t>https://podminky.urs.cz/item/CS_URS_2024_01/611341391</t>
  </si>
  <si>
    <t>104</t>
  </si>
  <si>
    <t>611341395</t>
  </si>
  <si>
    <t>Omítka sádrová nebo vápenosádrová vnitřních ploch nanášená strojně Příplatek k cenám za každých dalších i započatých 5 mm tloušťky omítky přes 10 mm schodišťových konstrukcí</t>
  </si>
  <si>
    <t>-610316550</t>
  </si>
  <si>
    <t>https://podminky.urs.cz/item/CS_URS_2024_01/611341395</t>
  </si>
  <si>
    <t>105</t>
  </si>
  <si>
    <t>612131321</t>
  </si>
  <si>
    <t>Podkladní a spojovací vrstva vnitřních omítaných ploch penetrace disperzní nanášená strojně stěn</t>
  </si>
  <si>
    <t>1509545592</t>
  </si>
  <si>
    <t>https://podminky.urs.cz/item/CS_URS_2024_01/612131321</t>
  </si>
  <si>
    <t>viz plocha omítky stěn</t>
  </si>
  <si>
    <t>2134,431</t>
  </si>
  <si>
    <t>106</t>
  </si>
  <si>
    <t>612142001</t>
  </si>
  <si>
    <t>Pletivo vnitřních ploch v ploše nebo pruzích, na plném podkladu sklovláknité vtlačené do tmelu včetně tmelu stěn</t>
  </si>
  <si>
    <t>-753511998</t>
  </si>
  <si>
    <t>https://podminky.urs.cz/item/CS_URS_2024_01/612142001</t>
  </si>
  <si>
    <t>v místech změn materiálů a v místech s rizikem prasknutí, uvažováno 10% plochy omítek</t>
  </si>
  <si>
    <t>2134,431*0,1</t>
  </si>
  <si>
    <t>107</t>
  </si>
  <si>
    <t>612341321</t>
  </si>
  <si>
    <t>Omítka sádrová nebo vápenosádrová vnitřních ploch nanášená strojně jednovrstvá, tloušťky do 10 mm hladká svislých konstrukcí stěn</t>
  </si>
  <si>
    <t>-1055599410</t>
  </si>
  <si>
    <t>https://podminky.urs.cz/item/CS_URS_2024_01/612341321</t>
  </si>
  <si>
    <t>m. 010</t>
  </si>
  <si>
    <t>3,75*2*4,01</t>
  </si>
  <si>
    <t>-3,42*3,18*2</t>
  </si>
  <si>
    <t>m. 011</t>
  </si>
  <si>
    <t>(3,42+5,775*2)*4,01</t>
  </si>
  <si>
    <t>m. 012</t>
  </si>
  <si>
    <t>(3,75+5,75)*2*4,01</t>
  </si>
  <si>
    <t>-5,45*4,01</t>
  </si>
  <si>
    <t>-3,42*3,18</t>
  </si>
  <si>
    <t>-5,67*3,18</t>
  </si>
  <si>
    <t>m. 020</t>
  </si>
  <si>
    <t>6,6*2*4,01</t>
  </si>
  <si>
    <t>-6,4*4,01</t>
  </si>
  <si>
    <t>-2,105*4,01</t>
  </si>
  <si>
    <t>-1,58*2,34*2</t>
  </si>
  <si>
    <t>(1,58+2,34*2)*0,25*2</t>
  </si>
  <si>
    <t>m. 040</t>
  </si>
  <si>
    <t>1,9*4,01</t>
  </si>
  <si>
    <t>m. 070</t>
  </si>
  <si>
    <t>2,21*4,01</t>
  </si>
  <si>
    <t>-1,4*2,0</t>
  </si>
  <si>
    <t>(1,4+2,0)*2*0,25</t>
  </si>
  <si>
    <t>m. 080</t>
  </si>
  <si>
    <t>1,2*4,01</t>
  </si>
  <si>
    <t>m. 160</t>
  </si>
  <si>
    <t>(0,25+0,4+0,3+0,125*3+0,25)*4,01</t>
  </si>
  <si>
    <t>m. 170</t>
  </si>
  <si>
    <t>4,245*4,01</t>
  </si>
  <si>
    <t>-4,245*2,0</t>
  </si>
  <si>
    <t>(4,245+2,0)*2*0,25</t>
  </si>
  <si>
    <t>m. 180</t>
  </si>
  <si>
    <t>(3,5++0,25*2)*4,01</t>
  </si>
  <si>
    <t>-2,85*2,0</t>
  </si>
  <si>
    <t>(2,85+2,0)*2*0,25</t>
  </si>
  <si>
    <t>m. 190</t>
  </si>
  <si>
    <t>(2,5+0,4)*4,01</t>
  </si>
  <si>
    <t>m. 200</t>
  </si>
  <si>
    <t>2,2*4,01</t>
  </si>
  <si>
    <t>m. 240</t>
  </si>
  <si>
    <t>(4,85+5,7)*4,01</t>
  </si>
  <si>
    <t>-1,5*1,8</t>
  </si>
  <si>
    <t>-0,7*0,7*2</t>
  </si>
  <si>
    <t>0,7*4*0,25*2</t>
  </si>
  <si>
    <t>m. 241</t>
  </si>
  <si>
    <t>0,25*4,01</t>
  </si>
  <si>
    <t>m. 242</t>
  </si>
  <si>
    <t>2,15*4,01</t>
  </si>
  <si>
    <t>m.260</t>
  </si>
  <si>
    <t>1,6*4,01</t>
  </si>
  <si>
    <t>-0,9*2,82</t>
  </si>
  <si>
    <t>(1,06+2,93*2)*0,25</t>
  </si>
  <si>
    <t>m. 280</t>
  </si>
  <si>
    <t>4,55*4,01</t>
  </si>
  <si>
    <t>m. 300</t>
  </si>
  <si>
    <t>1,0*4,01</t>
  </si>
  <si>
    <t>m. 310</t>
  </si>
  <si>
    <t>6,0*4,01</t>
  </si>
  <si>
    <t>m. 320</t>
  </si>
  <si>
    <t>(2,7+1,8)*4,01</t>
  </si>
  <si>
    <t>m. 330</t>
  </si>
  <si>
    <t>(1,8+0,9)*4,01</t>
  </si>
  <si>
    <t>m. 340</t>
  </si>
  <si>
    <t>(3,5+0,4+0,125*2)*4,01</t>
  </si>
  <si>
    <t>-2,8*2,0</t>
  </si>
  <si>
    <t>(2,8+2,0)*2*0,25</t>
  </si>
  <si>
    <t>m. 350</t>
  </si>
  <si>
    <t>3,5*4,01</t>
  </si>
  <si>
    <t>-3,0*2,0</t>
  </si>
  <si>
    <t>(3,0+2,0)*2*0,25</t>
  </si>
  <si>
    <t>m. 360</t>
  </si>
  <si>
    <t>2,12*4,01</t>
  </si>
  <si>
    <t>-2,12*2,0</t>
  </si>
  <si>
    <t>(2,12+2,0)*2*0,25</t>
  </si>
  <si>
    <t>m. 370</t>
  </si>
  <si>
    <t>(2,105+5,7)*2*4,01</t>
  </si>
  <si>
    <t>-2,105*2,0</t>
  </si>
  <si>
    <t>-5,5*4,01</t>
  </si>
  <si>
    <t>-0,6*2,1</t>
  </si>
  <si>
    <t>(2,105+2,0)*2*0,25</t>
  </si>
  <si>
    <t>4,65*3,35</t>
  </si>
  <si>
    <t>(3,42+5,775*2)*3,35</t>
  </si>
  <si>
    <t>(1,58+2,34*2)*0,25</t>
  </si>
  <si>
    <t>-3,37*3,6</t>
  </si>
  <si>
    <t>(3,37+3,6)*2*0,25</t>
  </si>
  <si>
    <t>(4,2+12,2+5,9+0,2+0,4*5+5,575+0,125*2+0,25)*3,35</t>
  </si>
  <si>
    <t>-5,575*2,6</t>
  </si>
  <si>
    <t>(5,575+2,6*2)*0,25</t>
  </si>
  <si>
    <t>-2,0*2,7*2</t>
  </si>
  <si>
    <t>-1,0*2,7*2</t>
  </si>
  <si>
    <t>(2,0+2,7*2)*0,25*2</t>
  </si>
  <si>
    <t>(1,0+2,7*2)*0,25*2</t>
  </si>
  <si>
    <t>m. 030</t>
  </si>
  <si>
    <t>(4,05+4,9+0,05+0,1)*3,35</t>
  </si>
  <si>
    <t>(3,25+0,4*2)*3,35</t>
  </si>
  <si>
    <t>-2,9*2,0</t>
  </si>
  <si>
    <t>(2,9+2,0)*2*0,25</t>
  </si>
  <si>
    <t>m. 060</t>
  </si>
  <si>
    <t>1,9*3,35</t>
  </si>
  <si>
    <t>-1,9*2,0</t>
  </si>
  <si>
    <t>(1,9+2,0)*2*0,25</t>
  </si>
  <si>
    <t>m. 090</t>
  </si>
  <si>
    <t>2,6*3,35</t>
  </si>
  <si>
    <t>3,3*3,35</t>
  </si>
  <si>
    <t>-3,3*2,0</t>
  </si>
  <si>
    <t>(3,3+2,0)*2*0,25</t>
  </si>
  <si>
    <t>(3,315+0,25+0,05)*3,35</t>
  </si>
  <si>
    <t>-2,55*2,0</t>
  </si>
  <si>
    <t>(2,55+2,0)*2*0,25</t>
  </si>
  <si>
    <t>(3,31+0,25)*3,35</t>
  </si>
  <si>
    <t>-3,31*2,0</t>
  </si>
  <si>
    <t>(3,31+2,0)*2*0,25</t>
  </si>
  <si>
    <t>3,315*3,35</t>
  </si>
  <si>
    <t>-2,5*2,0</t>
  </si>
  <si>
    <t>(2,5+2,0)*2*0,25</t>
  </si>
  <si>
    <t>m. 210</t>
  </si>
  <si>
    <t>m. 220</t>
  </si>
  <si>
    <t>(3,31+5,7)*3,35</t>
  </si>
  <si>
    <t>(3,36+5,625)*3,35</t>
  </si>
  <si>
    <t>m. 250</t>
  </si>
  <si>
    <t>(3,355+0,4+0,125*2)*3,35</t>
  </si>
  <si>
    <t>-3,355*2,0</t>
  </si>
  <si>
    <t>(3,355+2,0)*2*0,25</t>
  </si>
  <si>
    <t>m. 260</t>
  </si>
  <si>
    <t>(0,4+0,125*2)*3,35</t>
  </si>
  <si>
    <t>m. 270</t>
  </si>
  <si>
    <t>3,36*3,35</t>
  </si>
  <si>
    <t>(3,36+0,4+0,125)*3,35</t>
  </si>
  <si>
    <t>m. 290</t>
  </si>
  <si>
    <t>3,325*3,35</t>
  </si>
  <si>
    <t>-3,15*2,0</t>
  </si>
  <si>
    <t>(3,15+2,0)*2*0,25</t>
  </si>
  <si>
    <t>(3,293+5,625+0,4+0,125*2)*3,35</t>
  </si>
  <si>
    <t>-3,293*2,0</t>
  </si>
  <si>
    <t>(3,293+2,0)*2*0,25</t>
  </si>
  <si>
    <t>(0,125+4,7)*3,35</t>
  </si>
  <si>
    <t>(3,42+0,05+5,75*2)*3,35</t>
  </si>
  <si>
    <t>(12,15+4,3+5,9+0,2+0,25+0,4*2+1,0)*3,35</t>
  </si>
  <si>
    <t>-1,0*2,0</t>
  </si>
  <si>
    <t>(1,0+2,0)*2*0,25</t>
  </si>
  <si>
    <t>-1,0*2,7*4</t>
  </si>
  <si>
    <t>-2,0*2,7</t>
  </si>
  <si>
    <t>(1,0+2,7*2)*0,25*4</t>
  </si>
  <si>
    <t>(2,0+2,7*2)*0,25</t>
  </si>
  <si>
    <t>(4,2+4,9+0,125)*3,35</t>
  </si>
  <si>
    <t>(3,47+0,125*2+0,25*2)*3,35</t>
  </si>
  <si>
    <t>m. 140</t>
  </si>
  <si>
    <t>(16,405*2+6,9*2+0,4*3*2+0,4*4*2+0,4)*3,35</t>
  </si>
  <si>
    <t>-5,085*2,0</t>
  </si>
  <si>
    <t>-7,515*2,0</t>
  </si>
  <si>
    <t>-4,5*2,0*2</t>
  </si>
  <si>
    <t>-4,05*2,0</t>
  </si>
  <si>
    <t>-1,66*2,18</t>
  </si>
  <si>
    <t>-5,4*2,0</t>
  </si>
  <si>
    <t>(5,085+2,0)*2*0,25</t>
  </si>
  <si>
    <t>(7,515+2,0)*2*0,25</t>
  </si>
  <si>
    <t>(4,5+2,0)*2*0,25*2</t>
  </si>
  <si>
    <t>(4,05+2,0)*2*0,25</t>
  </si>
  <si>
    <t>(1,66+2,18*2)*0,25</t>
  </si>
  <si>
    <t>(5,4+2,0)*2*0,25</t>
  </si>
  <si>
    <t>4,115*3,35</t>
  </si>
  <si>
    <t>-4,115*2,0</t>
  </si>
  <si>
    <t>(4,115+2,0)*2*0,25</t>
  </si>
  <si>
    <t>3,1*3,35</t>
  </si>
  <si>
    <t>2,15*3,35</t>
  </si>
  <si>
    <t>-2,15*2,0</t>
  </si>
  <si>
    <t>(2,15+2,0)*2*0,25</t>
  </si>
  <si>
    <t>1,8*3,35</t>
  </si>
  <si>
    <t>(1,3+0,4+0,25*2)*3,35</t>
  </si>
  <si>
    <t>0,4*3,35</t>
  </si>
  <si>
    <t>m. 291</t>
  </si>
  <si>
    <t>5,595*3,35</t>
  </si>
  <si>
    <t>-5,595*2,0</t>
  </si>
  <si>
    <t>(5,595+2,0)*2*0,25</t>
  </si>
  <si>
    <t>-3,31*3,43</t>
  </si>
  <si>
    <t>(3,31+3,43)*2*0,25</t>
  </si>
  <si>
    <t>(4,2+11,4+5,9+0,15+0,4*5+0,4*4+1,0+3,21+8,4+4,575)*3,35</t>
  </si>
  <si>
    <t>-2,76*2,0</t>
  </si>
  <si>
    <t>(2,76+2,0)*2*0,25</t>
  </si>
  <si>
    <t>-7,1*2,0</t>
  </si>
  <si>
    <t>(7,1+2,0)*2*0,25</t>
  </si>
  <si>
    <t>-4,4*2,0</t>
  </si>
  <si>
    <t>(4,4+2,0)*2*0,25</t>
  </si>
  <si>
    <t>-1,0*2,7*3</t>
  </si>
  <si>
    <t>(1,0+2,7*2)*0,25*3</t>
  </si>
  <si>
    <t>(11,08+7,33+0,25*5+0,4)*3,35</t>
  </si>
  <si>
    <t>-1,0*2,7</t>
  </si>
  <si>
    <t>-6,2*2,0</t>
  </si>
  <si>
    <t>(1,0+2,7*2)*0,25</t>
  </si>
  <si>
    <t>(6,2+2,0)*2*0,25</t>
  </si>
  <si>
    <t>3,5*3,35</t>
  </si>
  <si>
    <t>2,65*3,35</t>
  </si>
  <si>
    <t>(4,38+0,25)*3,35</t>
  </si>
  <si>
    <t>-2,58*2,0</t>
  </si>
  <si>
    <t>(2,58+2,0)*2*0,25</t>
  </si>
  <si>
    <t>(3,7+0,4+0,2*2)*3,35</t>
  </si>
  <si>
    <t>-3,7*2,0</t>
  </si>
  <si>
    <t>(3,7+2,0)*2*0,25</t>
  </si>
  <si>
    <t>(9,04+4,85+0,4+0,05*2)*3,35</t>
  </si>
  <si>
    <t>-1,5*2,0</t>
  </si>
  <si>
    <t>(1,5+2,0)*2*0,25</t>
  </si>
  <si>
    <t>3,46*3,35</t>
  </si>
  <si>
    <t>-2,7*2,0</t>
  </si>
  <si>
    <t>(2,7+2,0)*2*0,25</t>
  </si>
  <si>
    <t>(6,875+3,045)*3,35</t>
  </si>
  <si>
    <t>-6,3*2,0</t>
  </si>
  <si>
    <t>(6,3+2,0)*2*0,25</t>
  </si>
  <si>
    <t>(1,25+0,4*3)*3,35</t>
  </si>
  <si>
    <t>m. 271</t>
  </si>
  <si>
    <t>1,2*3,35</t>
  </si>
  <si>
    <t>(4,2+11,4+5,9+0,15+0,25+0,4*2)</t>
  </si>
  <si>
    <t>-1,0*2,9*2</t>
  </si>
  <si>
    <t>-2,0*2,9*2</t>
  </si>
  <si>
    <t>(1,0+2,9*2)*0,25*2</t>
  </si>
  <si>
    <t>(2,0+2,9*2)*0,25*2</t>
  </si>
  <si>
    <t>(6,13+5,7+0,125*2+0,25)*3,35</t>
  </si>
  <si>
    <t>-0,95*2,0</t>
  </si>
  <si>
    <t>(0,95+2,0)*2*0,25</t>
  </si>
  <si>
    <t>(3,15+0,4+0,25*2)*3,35</t>
  </si>
  <si>
    <t>m. 050</t>
  </si>
  <si>
    <t>2,5*3,35</t>
  </si>
  <si>
    <t>(2,5+0,25)*3,35</t>
  </si>
  <si>
    <t>-2,0*2,0</t>
  </si>
  <si>
    <t>(2,0+2,0)*2*0,25</t>
  </si>
  <si>
    <t>m. 110</t>
  </si>
  <si>
    <t>2,66*3,35</t>
  </si>
  <si>
    <t>4,58*3,35</t>
  </si>
  <si>
    <t>-3,48*2,0</t>
  </si>
  <si>
    <t>(3,48+2,0)*2*0,25</t>
  </si>
  <si>
    <t>m. 230</t>
  </si>
  <si>
    <t>(3,505+0,25)*3,35</t>
  </si>
  <si>
    <t>-2,35*2,0</t>
  </si>
  <si>
    <t>(2,35+2,0)*2*0,25</t>
  </si>
  <si>
    <t>(3,505+5,7)*3,35</t>
  </si>
  <si>
    <t>(1,0+1,8+2,5+0,4*3)*3,35</t>
  </si>
  <si>
    <t>-1,5*2,1</t>
  </si>
  <si>
    <t>(1,6+2,18*2)*0,25</t>
  </si>
  <si>
    <t>(2,735+5,7)*3,35</t>
  </si>
  <si>
    <t>-2,25*2,0</t>
  </si>
  <si>
    <t>(2,25+2,0)*2*0,25</t>
  </si>
  <si>
    <t>-3,6*2,0</t>
  </si>
  <si>
    <t>(3,6+2,0)*2*0,25</t>
  </si>
  <si>
    <t>2,85*3,35</t>
  </si>
  <si>
    <t>2,74*3,35</t>
  </si>
  <si>
    <t>-2,6*2,0</t>
  </si>
  <si>
    <t>(2,6+2,0)*2*0,25</t>
  </si>
  <si>
    <t>(0,4+0,05*2)</t>
  </si>
  <si>
    <t>(4,2+0,4+0,2*2)*3,35</t>
  </si>
  <si>
    <t>-3,2*2,0</t>
  </si>
  <si>
    <t>(3,2+2,0)*2*0,25</t>
  </si>
  <si>
    <t>2,8*3,35</t>
  </si>
  <si>
    <t>(2,8+0,4+0,2*2)*3,35</t>
  </si>
  <si>
    <t>-2,3*2,0</t>
  </si>
  <si>
    <t>(2,3+2,0)*2*0,25</t>
  </si>
  <si>
    <t>m. 380</t>
  </si>
  <si>
    <t>m. 400</t>
  </si>
  <si>
    <t>(5,425+5,75+0,4*4)*3,35</t>
  </si>
  <si>
    <t>-5,425*2,0</t>
  </si>
  <si>
    <t>(5,425+2,0)*2*0,25</t>
  </si>
  <si>
    <t>(3,42+8,2+4,7)*3,22</t>
  </si>
  <si>
    <t>-0,96*2,18</t>
  </si>
  <si>
    <t>2,0*4*0,25</t>
  </si>
  <si>
    <t>(0,96+2,18*2)*0,25</t>
  </si>
  <si>
    <t>(2,64+0,05*2+0,4+0,1*2)*3,22</t>
  </si>
  <si>
    <t>(3,42+3,91)*3,22</t>
  </si>
  <si>
    <t>(22,8+15,1+0,2*3+0,4*2*4)*2*3,22</t>
  </si>
  <si>
    <t>-(5,6+4,36)*3,22</t>
  </si>
  <si>
    <t>-1,0*2,1</t>
  </si>
  <si>
    <t>-0,8*2,1*2</t>
  </si>
  <si>
    <t>-0,9*0,7</t>
  </si>
  <si>
    <t>(0,96+2,18*2)*0,3*2</t>
  </si>
  <si>
    <t>(0,9+0,7)*2*0,3</t>
  </si>
  <si>
    <t>-1,65*0,86</t>
  </si>
  <si>
    <t>-1,35*0,86</t>
  </si>
  <si>
    <t>-1,25*0,86</t>
  </si>
  <si>
    <t>-1,48*0,86</t>
  </si>
  <si>
    <t>(1,65+0,86)*2*0,3</t>
  </si>
  <si>
    <t>(1,35+0,86)*2*0,3</t>
  </si>
  <si>
    <t>(1,25+0,86)*2*0,3</t>
  </si>
  <si>
    <t>(1,48+0,86)*2*0,3</t>
  </si>
  <si>
    <t>(4,4+4,485)*2*3,22</t>
  </si>
  <si>
    <t>-1,5*1,3</t>
  </si>
  <si>
    <t>(1,5+1,3)*2*0,3</t>
  </si>
  <si>
    <t>108</t>
  </si>
  <si>
    <t>612341391</t>
  </si>
  <si>
    <t>Omítka sádrová nebo vápenosádrová vnitřních ploch nanášená strojně Příplatek k cenám za každých dalších i započatých 5 mm tloušťky omítky přes 10 mm stěn</t>
  </si>
  <si>
    <t>42684454</t>
  </si>
  <si>
    <t>https://podminky.urs.cz/item/CS_URS_2024_01/612341391</t>
  </si>
  <si>
    <t xml:space="preserve">projekt předpokládá celkovou tl. 10mm </t>
  </si>
  <si>
    <t>pro případ dorovnání rovin předpoklad 25% ploch omítek stěn</t>
  </si>
  <si>
    <t>2134,431*0,25</t>
  </si>
  <si>
    <t>109</t>
  </si>
  <si>
    <t>612345213</t>
  </si>
  <si>
    <t>Sádrová nebo vápenosádrová omítka jednotlivých malých ploch hladká na stěnách, plochy jednotlivě přes 0,25 do 1,0 m2</t>
  </si>
  <si>
    <t>1222294278</t>
  </si>
  <si>
    <t>https://podminky.urs.cz/item/CS_URS_2024_01/612345213</t>
  </si>
  <si>
    <t>do JC promítnout veškeré náklady a řešení detailů</t>
  </si>
  <si>
    <t>po otvorech (ostění+nadpraží):</t>
  </si>
  <si>
    <t>"1PP" 1*3</t>
  </si>
  <si>
    <t>"1NP-3NP" 3*3</t>
  </si>
  <si>
    <t>110</t>
  </si>
  <si>
    <t>619991011</t>
  </si>
  <si>
    <t>Zakrytí vnitřních ploch před znečištěním fólií včetně pozdějšího odkrytí samostatných konstrukcí a prvků</t>
  </si>
  <si>
    <t>1915679362</t>
  </si>
  <si>
    <t>https://podminky.urs.cz/item/CS_URS_2024_01/619991011</t>
  </si>
  <si>
    <t>veškeré fasádní otvorové prvky</t>
  </si>
  <si>
    <t>7,56*2,0</t>
  </si>
  <si>
    <t>2,8*2,0</t>
  </si>
  <si>
    <t>1,06*2,93</t>
  </si>
  <si>
    <t>0,7*0,7*2</t>
  </si>
  <si>
    <t>1,5*1,8</t>
  </si>
  <si>
    <t>7,265*2,0</t>
  </si>
  <si>
    <t>2,44*2,0</t>
  </si>
  <si>
    <t>5,67*3,18</t>
  </si>
  <si>
    <t>5,6*3,18</t>
  </si>
  <si>
    <t>3,37*3,6</t>
  </si>
  <si>
    <t>6,3*2,0*2</t>
  </si>
  <si>
    <t>9,55*2,0</t>
  </si>
  <si>
    <t>5,575*2,6</t>
  </si>
  <si>
    <t>6,32*2,0</t>
  </si>
  <si>
    <t>8,67*2,0</t>
  </si>
  <si>
    <t>3,31*2,0</t>
  </si>
  <si>
    <t>7,58*2,0</t>
  </si>
  <si>
    <t>1,0*2,7*4</t>
  </si>
  <si>
    <t>2,0*2,7*2</t>
  </si>
  <si>
    <t>7,895*2,0</t>
  </si>
  <si>
    <t>5,085*2,0</t>
  </si>
  <si>
    <t>7,515*2,0</t>
  </si>
  <si>
    <t>4,5*2,0*2</t>
  </si>
  <si>
    <t>4,05*2,0</t>
  </si>
  <si>
    <t>1,66*2,18</t>
  </si>
  <si>
    <t>9,63*2,0</t>
  </si>
  <si>
    <t>3,31*3,43</t>
  </si>
  <si>
    <t>6,3*2,0</t>
  </si>
  <si>
    <t>7,26*2,0</t>
  </si>
  <si>
    <t>12,6*2,0</t>
  </si>
  <si>
    <t>2,76*2,0</t>
  </si>
  <si>
    <t>2,58*2,0</t>
  </si>
  <si>
    <t>4,5*2,0</t>
  </si>
  <si>
    <t>9,3*2,0</t>
  </si>
  <si>
    <t>7,84*2,0</t>
  </si>
  <si>
    <t>9,0*2,0</t>
  </si>
  <si>
    <t>5,05*2,0</t>
  </si>
  <si>
    <t>3,6*2,0</t>
  </si>
  <si>
    <t>7,1*2,0</t>
  </si>
  <si>
    <t>5,43*2,0</t>
  </si>
  <si>
    <t>1,6*2,18</t>
  </si>
  <si>
    <t>3,48*2,0</t>
  </si>
  <si>
    <t>1,0*2,9*4</t>
  </si>
  <si>
    <t>2,0*2,9*2</t>
  </si>
  <si>
    <t>1,5*1,3</t>
  </si>
  <si>
    <t>1,65*0,86</t>
  </si>
  <si>
    <t>0,96*2,18</t>
  </si>
  <si>
    <t>1,35*0,86</t>
  </si>
  <si>
    <t>1,25*0,86</t>
  </si>
  <si>
    <t>0,9*0,7</t>
  </si>
  <si>
    <t>2,0*2,0</t>
  </si>
  <si>
    <t>111</t>
  </si>
  <si>
    <t>622143004</t>
  </si>
  <si>
    <t>Montáž omítkových profilů plastových, pozinkovaných nebo dřevěných upevněných vtlačením do podkladní vrstvy nebo přibitím začišťovacích samolepících pro vytvoření dilatujícího spoje s okenním rámem</t>
  </si>
  <si>
    <t>-2036559839</t>
  </si>
  <si>
    <t>https://podminky.urs.cz/item/CS_URS_2024_01/622143004</t>
  </si>
  <si>
    <t>vnitřní apu lišty (obvod otvorových prvků)</t>
  </si>
  <si>
    <t>(7,56+2,0)*2</t>
  </si>
  <si>
    <t>(2,8+2,0)*2</t>
  </si>
  <si>
    <t>1,06+2,93*2</t>
  </si>
  <si>
    <t>0,7*4*2</t>
  </si>
  <si>
    <t>(1,5+1,8)*2</t>
  </si>
  <si>
    <t>(7,265+2,0)*2</t>
  </si>
  <si>
    <t>(2,44+2,0)*2</t>
  </si>
  <si>
    <t>5,67+3,18*2</t>
  </si>
  <si>
    <t>5,6+3,18*2</t>
  </si>
  <si>
    <t>(3,37+3,6)*2</t>
  </si>
  <si>
    <t>(6,3+2,0)*2*2</t>
  </si>
  <si>
    <t>(9,55+2,0)*2</t>
  </si>
  <si>
    <t>5,575+2,6*2</t>
  </si>
  <si>
    <t>(6,32+2,0)*2</t>
  </si>
  <si>
    <t>(8,67+2,0)*2</t>
  </si>
  <si>
    <t>(3,31+2,0)*2</t>
  </si>
  <si>
    <t>(7,58+2,0)*2</t>
  </si>
  <si>
    <t>(1,0+2,7*2)*4</t>
  </si>
  <si>
    <t>(2,0+2,7*2)*2</t>
  </si>
  <si>
    <t>(7,895+2,0)*2</t>
  </si>
  <si>
    <t>(5,085+2,0)*2</t>
  </si>
  <si>
    <t>(7,515+2,0)*2</t>
  </si>
  <si>
    <t>(4,5+2,0)*2*2</t>
  </si>
  <si>
    <t>(4,05+2,0)*2</t>
  </si>
  <si>
    <t>1,66+2,18*2</t>
  </si>
  <si>
    <t>(9,63+2,0)*2</t>
  </si>
  <si>
    <t>(3,31+3,43)*2</t>
  </si>
  <si>
    <t>(6,3+2,0)*2</t>
  </si>
  <si>
    <t>(7,26+2,0)*2</t>
  </si>
  <si>
    <t>(12,6+2,0)*2</t>
  </si>
  <si>
    <t>(2,76+2,0)*2</t>
  </si>
  <si>
    <t>(2,58+2,0)*2</t>
  </si>
  <si>
    <t>(4,5+2,0)*2</t>
  </si>
  <si>
    <t>(9,3+2,0)*2</t>
  </si>
  <si>
    <t>(7,84+2,0)*2</t>
  </si>
  <si>
    <t>(9,0+2,0)*2</t>
  </si>
  <si>
    <t>(5,05+2,0)*2</t>
  </si>
  <si>
    <t>(3,6+2,0)*2</t>
  </si>
  <si>
    <t>(7,1+2,0)*2</t>
  </si>
  <si>
    <t>(5,43+2,0)*2</t>
  </si>
  <si>
    <t>1,6+2,18*2</t>
  </si>
  <si>
    <t>(3,48+2,0)*2</t>
  </si>
  <si>
    <t>(1,0+2,9*2)*4</t>
  </si>
  <si>
    <t>(2,0+2,9*2)*2</t>
  </si>
  <si>
    <t>(1,5+1,3)*2</t>
  </si>
  <si>
    <t>(1,65+0,86)*2</t>
  </si>
  <si>
    <t>0,96+2,18*2</t>
  </si>
  <si>
    <t>(1,35+0,86)*2</t>
  </si>
  <si>
    <t>(1,25+0,86)*2</t>
  </si>
  <si>
    <t>(0,96+2,18)*2</t>
  </si>
  <si>
    <t>(0,9+0,7)*2</t>
  </si>
  <si>
    <t>2,0*4</t>
  </si>
  <si>
    <t>112</t>
  </si>
  <si>
    <t>59051516</t>
  </si>
  <si>
    <t>profil začišťovací PVC pro ostění vnitřních omítek</t>
  </si>
  <si>
    <t>-689624607</t>
  </si>
  <si>
    <t>935,435*1,05</t>
  </si>
  <si>
    <t>Úprava povrchů vnějších</t>
  </si>
  <si>
    <t>113</t>
  </si>
  <si>
    <t>621131121</t>
  </si>
  <si>
    <t>Podkladní a spojovací vrstva vnějších omítaných ploch penetrace nanášená ručně podhledů</t>
  </si>
  <si>
    <t>1198654485</t>
  </si>
  <si>
    <t>https://podminky.urs.cz/item/CS_URS_2024_01/621131121</t>
  </si>
  <si>
    <t>80,545</t>
  </si>
  <si>
    <t>114</t>
  </si>
  <si>
    <t>621151031</t>
  </si>
  <si>
    <t>Penetrační nátěr vnějších pastovitých tenkovrstvých omítek silikonový podhledů</t>
  </si>
  <si>
    <t>1418482252</t>
  </si>
  <si>
    <t>https://podminky.urs.cz/item/CS_URS_2024_01/621151031</t>
  </si>
  <si>
    <t>131,129</t>
  </si>
  <si>
    <t>115</t>
  </si>
  <si>
    <t>621221061</t>
  </si>
  <si>
    <t>Montáž kontaktního zateplení lepením a mechanickým kotvením z desek minerální vlny s podélnou orientací vláken nebo kombinovaných (dodávka ve specifikaci) na vnější podhledy, na podklad betonový nebo z lehčeného betonu, z tvárnic keramických nebo vápenopískových, tloušťky desek přes 240 mm</t>
  </si>
  <si>
    <t>-2121182</t>
  </si>
  <si>
    <t>https://podminky.urs.cz/item/CS_URS_2024_01/621221061</t>
  </si>
  <si>
    <t>přesah budovy nad 2PP</t>
  </si>
  <si>
    <t>4,45*18,1</t>
  </si>
  <si>
    <t>116</t>
  </si>
  <si>
    <t>63142034</t>
  </si>
  <si>
    <t>deska tepelně izolační minerální kontaktních fasád podélné vlákno λ=0,035-0,036 tl 260mm</t>
  </si>
  <si>
    <t>1610660084</t>
  </si>
  <si>
    <t>tl. izolantu 250mm</t>
  </si>
  <si>
    <t>80,545*1,05</t>
  </si>
  <si>
    <t>117</t>
  </si>
  <si>
    <t>621251105</t>
  </si>
  <si>
    <t>Montáž kontaktního zateplení lepením a mechanickým kotvením Příplatek k cenám za zápustnou montáž kotev s použitím tepelněizolačních zátek na vnější podhledy z minerální vlny</t>
  </si>
  <si>
    <t>190582196</t>
  </si>
  <si>
    <t>https://podminky.urs.cz/item/CS_URS_2024_01/621251105</t>
  </si>
  <si>
    <t>118</t>
  </si>
  <si>
    <t>621531012</t>
  </si>
  <si>
    <t>Omítka tenkovrstvá silikonová vnějších ploch probarvená bez penetrace zatíraná (škrábaná), zrnitost 1,5 mm podhledů</t>
  </si>
  <si>
    <t>1180407299</t>
  </si>
  <si>
    <t>https://podminky.urs.cz/item/CS_URS_2024_01/621531012</t>
  </si>
  <si>
    <t>3,2*14,75</t>
  </si>
  <si>
    <t>(3,2*2+14,75)*0,16</t>
  </si>
  <si>
    <t>119</t>
  </si>
  <si>
    <t>622131121</t>
  </si>
  <si>
    <t>Podkladní a spojovací vrstva vnějších omítaných ploch penetrace nanášená ručně stěn</t>
  </si>
  <si>
    <t>-1218600934</t>
  </si>
  <si>
    <t>https://podminky.urs.cz/item/CS_URS_2024_01/622131121</t>
  </si>
  <si>
    <t>8,0+57,827+11,08+26,679+223,18+1400,051</t>
  </si>
  <si>
    <t>120</t>
  </si>
  <si>
    <t>369667015</t>
  </si>
  <si>
    <t>lapu lišty pro napojení na fasádní otvorové prvky (obvod)</t>
  </si>
  <si>
    <t>ostatní fasádní profily zahrnout do cen položek KZS</t>
  </si>
  <si>
    <t>121</t>
  </si>
  <si>
    <t>59051476</t>
  </si>
  <si>
    <t>profil začišťovací PVC 9mm s výztužnou tkaninou pro ostění ETICS</t>
  </si>
  <si>
    <t>-306903308</t>
  </si>
  <si>
    <t>934,435*1,05</t>
  </si>
  <si>
    <t>122</t>
  </si>
  <si>
    <t>622151031</t>
  </si>
  <si>
    <t>Penetrační nátěr vnějších pastovitých tenkovrstvých omítek silikonový stěn</t>
  </si>
  <si>
    <t>2078099456</t>
  </si>
  <si>
    <t>https://podminky.urs.cz/item/CS_URS_2024_01/622151031</t>
  </si>
  <si>
    <t>viz plocha omítky</t>
  </si>
  <si>
    <t>1835,076</t>
  </si>
  <si>
    <t>123</t>
  </si>
  <si>
    <t>622211031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</si>
  <si>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120 do 160 mm</t>
  </si>
  <si>
    <t>1653627870</t>
  </si>
  <si>
    <t>https://podminky.urs.cz/item/CS_URS_2024_01/622211031</t>
  </si>
  <si>
    <t>2PP u sloupů - soklová část</t>
  </si>
  <si>
    <t>(0,55*4+0,45)*0,3</t>
  </si>
  <si>
    <t>4NP - soklová část</t>
  </si>
  <si>
    <t>((27,2+15,52)*2-(9,05+5,1))*0,8</t>
  </si>
  <si>
    <t>124</t>
  </si>
  <si>
    <t>622211041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</si>
  <si>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160 do 200 mm</t>
  </si>
  <si>
    <t>1107604900</t>
  </si>
  <si>
    <t>https://podminky.urs.cz/item/CS_URS_2024_01/622211041</t>
  </si>
  <si>
    <t>(9,05+4,8)*0,8</t>
  </si>
  <si>
    <t>125</t>
  </si>
  <si>
    <t>622211061</t>
  </si>
  <si>
    <t>Montáž kontaktního zateplení lepením a mechanickým kotvením z polystyrenových desek (dodávka ve specifikaci) na vnější stěny, na podklad betonový nebo z lehčeného betonu, z tvárnic keramických nebo vápenopískových, tloušťky desek přes 240 mm</t>
  </si>
  <si>
    <t>-415949759</t>
  </si>
  <si>
    <t>https://podminky.urs.cz/item/CS_URS_2024_01/622211061</t>
  </si>
  <si>
    <t>nadzemní část soklová XPS tl.300mm</t>
  </si>
  <si>
    <t>2PP u vstupu</t>
  </si>
  <si>
    <t>5,1*0,3</t>
  </si>
  <si>
    <t>nadzemní část soklová XPS tl.250mm</t>
  </si>
  <si>
    <t>pohled východní</t>
  </si>
  <si>
    <t>33,6*0,3</t>
  </si>
  <si>
    <t>-0,5*0,3</t>
  </si>
  <si>
    <t>-1,06*0,3</t>
  </si>
  <si>
    <t>pohled západní</t>
  </si>
  <si>
    <t>-1,8*0,3</t>
  </si>
  <si>
    <t>pohled severní</t>
  </si>
  <si>
    <t>18,1*0,3</t>
  </si>
  <si>
    <t>-5,575*0,3</t>
  </si>
  <si>
    <t>část atiky nad spojovacím krčkem</t>
  </si>
  <si>
    <t>2,8*0,8</t>
  </si>
  <si>
    <t>126</t>
  </si>
  <si>
    <t>28376385</t>
  </si>
  <si>
    <t>deska XPS hrana rovná polo či pero drážka a hladký povrch</t>
  </si>
  <si>
    <t>847198391</t>
  </si>
  <si>
    <t>1,53*0,3*1,05</t>
  </si>
  <si>
    <t>25,149*0,25*1,05</t>
  </si>
  <si>
    <t>127</t>
  </si>
  <si>
    <t>28376426</t>
  </si>
  <si>
    <t>deska XPS hrana polodrážková a hladký povrch 300kPA λ=0,035 tl 150mm</t>
  </si>
  <si>
    <t>-867245129</t>
  </si>
  <si>
    <t>57,827*1,05</t>
  </si>
  <si>
    <t>128</t>
  </si>
  <si>
    <t>28376451</t>
  </si>
  <si>
    <t>deska XPS hrana polodrážková a hladký povrch 300kPA λ=0,035 tl 200mm</t>
  </si>
  <si>
    <t>-2114137782</t>
  </si>
  <si>
    <t>11,08*1,05</t>
  </si>
  <si>
    <t>129</t>
  </si>
  <si>
    <t>622221031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</si>
  <si>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120 do 160 mm</t>
  </si>
  <si>
    <t>966274150</t>
  </si>
  <si>
    <t>https://podminky.urs.cz/item/CS_URS_2024_01/622221031</t>
  </si>
  <si>
    <t>2PP u sloupů</t>
  </si>
  <si>
    <t>(0,55*4+0,45)*3,45</t>
  </si>
  <si>
    <t>4NP - na obvodové zděné stěně</t>
  </si>
  <si>
    <t>((27,2+15,52)*2-(9,05+5,1))*3,25</t>
  </si>
  <si>
    <t>-0,9*2,18</t>
  </si>
  <si>
    <t>130</t>
  </si>
  <si>
    <t>63142028</t>
  </si>
  <si>
    <t>deska tepelně izolační minerální kontaktních fasád podélné vlákno λ=0,035-0,036 tl 150mm</t>
  </si>
  <si>
    <t>355534842</t>
  </si>
  <si>
    <t>223,18*1,05</t>
  </si>
  <si>
    <t>131</t>
  </si>
  <si>
    <t>622221061</t>
  </si>
  <si>
    <t>Montáž kontaktního zateplení lepením a mechanickým kotvením z desek minerální vlny s podélnou orientací vláken nebo kombinovaných (dodávka ve specifikaci) na vnější stěny, na podklad betonový nebo z lehčeného betonu, z tvárnic keramických nebo vápenopískových, tloušťky desek přes 240 mm</t>
  </si>
  <si>
    <t>-1741478617</t>
  </si>
  <si>
    <t>https://podminky.urs.cz/item/CS_URS_2024_01/622221061</t>
  </si>
  <si>
    <t>tl. 200 mm</t>
  </si>
  <si>
    <t>(9,05+4,8)*3,25</t>
  </si>
  <si>
    <t>tl. 250 mm</t>
  </si>
  <si>
    <t>pohled jižní</t>
  </si>
  <si>
    <t>18,1*16,025</t>
  </si>
  <si>
    <t>odpočet plochy panelů a oken</t>
  </si>
  <si>
    <t>-16,0*14,4</t>
  </si>
  <si>
    <t>33,6*3,26</t>
  </si>
  <si>
    <t>-0,5*3,26</t>
  </si>
  <si>
    <t>-7,56*2,0</t>
  </si>
  <si>
    <t>-1,06*2,93</t>
  </si>
  <si>
    <t>-8,6*3,65/2</t>
  </si>
  <si>
    <t>1PP-3NP</t>
  </si>
  <si>
    <t>37,95*16,025</t>
  </si>
  <si>
    <t>-6,3*2,0*2</t>
  </si>
  <si>
    <t>-9,55*2,0</t>
  </si>
  <si>
    <t>-7,895*2,0</t>
  </si>
  <si>
    <t>-7,26*2,0</t>
  </si>
  <si>
    <t>-7,84*2,0</t>
  </si>
  <si>
    <t>-9,0*2,0</t>
  </si>
  <si>
    <t>-5,05*2,0</t>
  </si>
  <si>
    <t>33,6*3,1</t>
  </si>
  <si>
    <t>-1,8*2,1</t>
  </si>
  <si>
    <t>-7,265*2,0</t>
  </si>
  <si>
    <t>-2,44*2,0</t>
  </si>
  <si>
    <t>-7,58*2,0</t>
  </si>
  <si>
    <t>-8,67*2,0</t>
  </si>
  <si>
    <t>-6,32*2,0</t>
  </si>
  <si>
    <t>-9,63*2,0</t>
  </si>
  <si>
    <t>-9,3*2,0</t>
  </si>
  <si>
    <t>-4,5*2,0</t>
  </si>
  <si>
    <t>-1,6*2,18</t>
  </si>
  <si>
    <t>-5,43*2,0</t>
  </si>
  <si>
    <t>18,1*(15,125+15,555)/2</t>
  </si>
  <si>
    <t>angl. dvorky</t>
  </si>
  <si>
    <t>1,3*2*1,0</t>
  </si>
  <si>
    <t>-12,6*2,0</t>
  </si>
  <si>
    <t>odpočet soklové části</t>
  </si>
  <si>
    <t>-22,909</t>
  </si>
  <si>
    <t>odpočet části atiky nad spoj. krčkem</t>
  </si>
  <si>
    <t>-2,8*0,8</t>
  </si>
  <si>
    <t>ke skl. Z03</t>
  </si>
  <si>
    <t>75,6+26,8+15,4+0,35*16,0*3</t>
  </si>
  <si>
    <t>tl. 300 mm</t>
  </si>
  <si>
    <t>u vchodu 2PP</t>
  </si>
  <si>
    <t>5,1*3,45</t>
  </si>
  <si>
    <t>132</t>
  </si>
  <si>
    <t>-143266559</t>
  </si>
  <si>
    <t>1339,393*1,05</t>
  </si>
  <si>
    <t>133</t>
  </si>
  <si>
    <t>63142031</t>
  </si>
  <si>
    <t>deska tepelně izolační minerální kontaktních fasád podélné vlákno λ=0,035-0,036 tl 200mm</t>
  </si>
  <si>
    <t>-171503293</t>
  </si>
  <si>
    <t>43,063*1,05</t>
  </si>
  <si>
    <t>134</t>
  </si>
  <si>
    <t>63142036</t>
  </si>
  <si>
    <t>deska tepelně izolační minerální kontaktních fasád podélné vlákno λ=0,035-0,036 tl 300mm</t>
  </si>
  <si>
    <t>985419553</t>
  </si>
  <si>
    <t>17,595*1,05</t>
  </si>
  <si>
    <t>135</t>
  </si>
  <si>
    <t>622221241</t>
  </si>
  <si>
    <t>Montáž druhé vrstvy kontaktního zateplení lepením a mechanickým kotvením z desek z minerální vlny (dodávka ve specifikaci) na vnější stěny, na podklad betonový nebo z lehčeného betonu, z tvárnic keramických nebo vápenopískových, celkové tloušťky izolace přes 320 mm</t>
  </si>
  <si>
    <t>1054132052</t>
  </si>
  <si>
    <t>https://podminky.urs.cz/item/CS_URS_2024_01/622221241</t>
  </si>
  <si>
    <t>240mm+80mm (do celkové tl. 550mm) - výměra montáže 2x</t>
  </si>
  <si>
    <t>4,45*18,1-0,35*(17,6+3,7*2)</t>
  </si>
  <si>
    <t>druhá vrstva</t>
  </si>
  <si>
    <t>71,795</t>
  </si>
  <si>
    <t>136</t>
  </si>
  <si>
    <t>63152269</t>
  </si>
  <si>
    <t>deska tepelně izolační minerální kontaktních fasád podélné vlákno λ=0,034 tl 240mm</t>
  </si>
  <si>
    <t>647038885</t>
  </si>
  <si>
    <t>71,795*1,05</t>
  </si>
  <si>
    <t>137</t>
  </si>
  <si>
    <t>63152262</t>
  </si>
  <si>
    <t>deska tepelně izolační minerální kontaktních fasád podélné vlákno λ=0,034 tl 80mm</t>
  </si>
  <si>
    <t>-576930155</t>
  </si>
  <si>
    <t>138</t>
  </si>
  <si>
    <t>622225144</t>
  </si>
  <si>
    <t>Oprava kontaktního zateplení z desek z minerální vlny jednotlivých malých ploch tloušťky přes 160 mm stěn, plochy jednotlivě přes 0,5 do 1,0 m2</t>
  </si>
  <si>
    <t>-143877555</t>
  </si>
  <si>
    <t>https://podminky.urs.cz/item/CS_URS_2024_01/622225144</t>
  </si>
  <si>
    <t>po nosnících</t>
  </si>
  <si>
    <t>139</t>
  </si>
  <si>
    <t>622231111</t>
  </si>
  <si>
    <t>Montáž kontaktního zateplení lepením a mechanickým kotvením z desek z fenolické pěny (dodávka ve specifikaci) na vnější stěny, na podklad betonový nebo z lehčeného betonu, z tvárnic keramických nebo vápenopískových, tloušťky desek přes 40 do 80 mm</t>
  </si>
  <si>
    <t>-568593207</t>
  </si>
  <si>
    <t>https://podminky.urs.cz/item/CS_URS_2024_01/622231111</t>
  </si>
  <si>
    <t>k výrobku OV07 - Obklad sloupů a otvorů na VZT ve 4.NP</t>
  </si>
  <si>
    <t>8,0</t>
  </si>
  <si>
    <t>140</t>
  </si>
  <si>
    <t>28376803</t>
  </si>
  <si>
    <t>deska fenolická tepelně izolační fasádní λ=0,020 tl 50mm</t>
  </si>
  <si>
    <t>-1095607053</t>
  </si>
  <si>
    <t>8,0*1,05</t>
  </si>
  <si>
    <t>141</t>
  </si>
  <si>
    <t>622251101</t>
  </si>
  <si>
    <t>Montáž kontaktního zateplení lepením a mechanickým kotvením Příplatek k cenám za zápustnou montáž kotev s použitím tepelněizolačních zátek na vnější stěny z polystyrenu</t>
  </si>
  <si>
    <t>-903348305</t>
  </si>
  <si>
    <t>https://podminky.urs.cz/item/CS_URS_2024_01/622251101</t>
  </si>
  <si>
    <t>8,0+26,679+57,827+11,08</t>
  </si>
  <si>
    <t>142</t>
  </si>
  <si>
    <t>622251105</t>
  </si>
  <si>
    <t>Montáž kontaktního zateplení lepením a mechanickým kotvením Příplatek k cenám za zápustnou montáž kotev s použitím tepelněizolačních zátek na vnější stěny z minerální vlny</t>
  </si>
  <si>
    <t>-1329242537</t>
  </si>
  <si>
    <t>https://podminky.urs.cz/item/CS_URS_2024_01/622251105</t>
  </si>
  <si>
    <t>223,18+1400,051+143,59</t>
  </si>
  <si>
    <t>143</t>
  </si>
  <si>
    <t>622531012</t>
  </si>
  <si>
    <t>Omítka tenkovrstvá silikonová vnějších ploch probarvená bez penetrace zatíraná (škrábaná), zrnitost 1,5 mm stěn</t>
  </si>
  <si>
    <t>-1559564573</t>
  </si>
  <si>
    <t>https://podminky.urs.cz/item/CS_URS_2024_01/622531012</t>
  </si>
  <si>
    <t>plochy ZS</t>
  </si>
  <si>
    <t>8,0+0,795+26,679+223,18+1400,051</t>
  </si>
  <si>
    <t>ostění</t>
  </si>
  <si>
    <t>4NP - na obvodové zděné stěně tl. 150mm</t>
  </si>
  <si>
    <t>(1,5+1,3)*2*0,15</t>
  </si>
  <si>
    <t>(1,65+0,86)*2*0,15</t>
  </si>
  <si>
    <t>(0,9+2,18*2)*0,15</t>
  </si>
  <si>
    <t>(1,35+0,86)*2*0,15</t>
  </si>
  <si>
    <t>(1,25+0,86)*2*0,15</t>
  </si>
  <si>
    <t>(0,96+2,18*2)*0,15</t>
  </si>
  <si>
    <t>(1,48+0,86)*2*0,15</t>
  </si>
  <si>
    <t>(0,9+0,7)*2*0,15</t>
  </si>
  <si>
    <t>(2,0+2,0)*2*0,15</t>
  </si>
  <si>
    <t>(1,5+1,3)*2*0,2</t>
  </si>
  <si>
    <t>(7,56+2,0)*2*0,25</t>
  </si>
  <si>
    <t>(3,37+3,6*2)*0,25</t>
  </si>
  <si>
    <t>(6,3+2,0)*2*0,25*2</t>
  </si>
  <si>
    <t>(9,55+2,0)*2*0,25</t>
  </si>
  <si>
    <t>3,6*2*0,25</t>
  </si>
  <si>
    <t>(7,895+2,0)*2*0,25</t>
  </si>
  <si>
    <t>(3,31+3,43*2)*0,25</t>
  </si>
  <si>
    <t>(7,26+2,0)*2*0,25</t>
  </si>
  <si>
    <t>(7,84+2,0)*2*0,25</t>
  </si>
  <si>
    <t>(9,0+2,0)*2*0,25</t>
  </si>
  <si>
    <t>(5,05+2,0)*2*0,25</t>
  </si>
  <si>
    <t>(1,8+2,1*2)*0,25</t>
  </si>
  <si>
    <t>(7,265+2,0)*2*0,25</t>
  </si>
  <si>
    <t>(2,44+2,0)*2*0,25</t>
  </si>
  <si>
    <t>(7,58+2,0)*2*0,25</t>
  </si>
  <si>
    <t>(8,67+2,0)*2*0,25</t>
  </si>
  <si>
    <t>(6,32+2,0)*2*0,25</t>
  </si>
  <si>
    <t>(9,63+2,0)*2*0,25</t>
  </si>
  <si>
    <t>(9,3+2,0)*2*0,25</t>
  </si>
  <si>
    <t>(4,5+2,0)*2*0,25</t>
  </si>
  <si>
    <t>(5,43+2,0)*2*0,25</t>
  </si>
  <si>
    <t>0,7*4*0,25</t>
  </si>
  <si>
    <t>(12,6+2,0)*2*0,25</t>
  </si>
  <si>
    <t>144</t>
  </si>
  <si>
    <t>713191233</t>
  </si>
  <si>
    <t>Montáž tepelné izolace stavebních konstrukcí - doplňky a konstrukční součásti stěn a sloupů překrytí fólií položenou volně s přelepením spojů</t>
  </si>
  <si>
    <t>1350012765</t>
  </si>
  <si>
    <t>https://podminky.urs.cz/item/CS_URS_2024_01/713191233</t>
  </si>
  <si>
    <t>černá fólie ke skl Z03</t>
  </si>
  <si>
    <t>145</t>
  </si>
  <si>
    <t>28329040</t>
  </si>
  <si>
    <t>fólie kontaktní difuzně propustná pro doplňkovou hydroizolační vrstvu skládaných větraných fasád s otevřenými spárami (spára max 50 mm, max.40% plochy)</t>
  </si>
  <si>
    <t>1106118329</t>
  </si>
  <si>
    <t>134,6*1,05</t>
  </si>
  <si>
    <t>146</t>
  </si>
  <si>
    <t>Z03.02</t>
  </si>
  <si>
    <t>Fasádní panelsklo, bronzová barva RAL 1019, systémové řešení s FVE panely (stejný design), kotvení - D+M</t>
  </si>
  <si>
    <t>1825686124</t>
  </si>
  <si>
    <t>viz výkaz ploch v.č.D.1.1.15</t>
  </si>
  <si>
    <t>"2" 26,8</t>
  </si>
  <si>
    <t>147</t>
  </si>
  <si>
    <t>Z03.03</t>
  </si>
  <si>
    <t>Fasádní panel hliník, barva RAL 7016, kotvení - D+M</t>
  </si>
  <si>
    <t>-1076132603</t>
  </si>
  <si>
    <t>"3" 15,4</t>
  </si>
  <si>
    <t>148</t>
  </si>
  <si>
    <t>Z03.04</t>
  </si>
  <si>
    <t>Fasádní hliníkový C profil 350x57 mm tl. 4mm, barva RAL 7016, kotvení - D+M</t>
  </si>
  <si>
    <t>2108697902</t>
  </si>
  <si>
    <t>"4" 16,0*3</t>
  </si>
  <si>
    <t>149</t>
  </si>
  <si>
    <t>Z03.KCE.FVE</t>
  </si>
  <si>
    <t>Fasádní podkladní rošt se stěnovými konzolami, sloupkovou hrazdou pro kotvení FVE desek s háčky, systémové řešení - D+M</t>
  </si>
  <si>
    <t>-1402691848</t>
  </si>
  <si>
    <t>ke skl. Z03 viz také výrobek ZV37</t>
  </si>
  <si>
    <t>"1" 75,6</t>
  </si>
  <si>
    <t>"4" 0,35*16,0*3</t>
  </si>
  <si>
    <t>Podlahy a podlahové konstrukce</t>
  </si>
  <si>
    <t>150</t>
  </si>
  <si>
    <t>632451103</t>
  </si>
  <si>
    <t>Potěr cementový samonivelační ze suchých směsí tloušťky přes 5 do 10 mm</t>
  </si>
  <si>
    <t>-1863404624</t>
  </si>
  <si>
    <t>https://podminky.urs.cz/item/CS_URS_2024_01/632451103</t>
  </si>
  <si>
    <t>151</t>
  </si>
  <si>
    <t>632451254</t>
  </si>
  <si>
    <t>Potěr cementový samonivelační litý tř. C 30, tl. přes 45 do 50 mm</t>
  </si>
  <si>
    <t>1376431373</t>
  </si>
  <si>
    <t>https://podminky.urs.cz/item/CS_URS_2024_01/632451254</t>
  </si>
  <si>
    <t>152</t>
  </si>
  <si>
    <t>632451293</t>
  </si>
  <si>
    <t>Potěr cementový samonivelační litý Příplatek k cenám za každých dalších i započatých 5 mm tloušťky přes 50 mm tř. C 30</t>
  </si>
  <si>
    <t>1582815383</t>
  </si>
  <si>
    <t>https://podminky.urs.cz/item/CS_URS_2024_01/632451293</t>
  </si>
  <si>
    <t>uvažováno bez 10mm samonivelační stěrky (viz skladby)</t>
  </si>
  <si>
    <t>D01*4</t>
  </si>
  <si>
    <t>D02*4</t>
  </si>
  <si>
    <t>D03*4</t>
  </si>
  <si>
    <t>D05*4</t>
  </si>
  <si>
    <t>D06*3</t>
  </si>
  <si>
    <t>D09*3</t>
  </si>
  <si>
    <t>153</t>
  </si>
  <si>
    <t>632481213</t>
  </si>
  <si>
    <t>Separační vrstva k oddělení podlahových vrstev z polyetylénové fólie</t>
  </si>
  <si>
    <t>-894411875</t>
  </si>
  <si>
    <t>https://podminky.urs.cz/item/CS_URS_2024_01/632481213</t>
  </si>
  <si>
    <t>10% na vytažení a detaily</t>
  </si>
  <si>
    <t>D01*1,1</t>
  </si>
  <si>
    <t>D02*1,1</t>
  </si>
  <si>
    <t>D03*1,1</t>
  </si>
  <si>
    <t>D05*1,1</t>
  </si>
  <si>
    <t>D06*1,1</t>
  </si>
  <si>
    <t>D09*1,1</t>
  </si>
  <si>
    <t>154</t>
  </si>
  <si>
    <t>633811111</t>
  </si>
  <si>
    <t>Povrchová úprava betonových podlah broušení nerovností do 2 mm (stržení šlemu)</t>
  </si>
  <si>
    <t>1694644213</t>
  </si>
  <si>
    <t>https://podminky.urs.cz/item/CS_URS_2024_01/633811111</t>
  </si>
  <si>
    <t>155</t>
  </si>
  <si>
    <t>634112126</t>
  </si>
  <si>
    <t>Obvodová dilatace mezi stěnou a mazaninou nebo potěrem podlahovým páskem z pěnového PE s fólií tl. do 10 mm, výšky 100 mm</t>
  </si>
  <si>
    <t>1220044686</t>
  </si>
  <si>
    <t>https://podminky.urs.cz/item/CS_URS_2024_01/634112126</t>
  </si>
  <si>
    <t>3,75*2</t>
  </si>
  <si>
    <t>(3,42+5,775*2)</t>
  </si>
  <si>
    <t>(3,75+5,75)*2</t>
  </si>
  <si>
    <t>(6,6+5,9)*2</t>
  </si>
  <si>
    <t>(2,9+2,2)*2</t>
  </si>
  <si>
    <t>(1,9+2,1)*2</t>
  </si>
  <si>
    <t>(0,9+1,1)*2</t>
  </si>
  <si>
    <t>(2,21+1,9)*2</t>
  </si>
  <si>
    <t>(1,2+0,9)*2</t>
  </si>
  <si>
    <t>m. 100</t>
  </si>
  <si>
    <t>m. 120</t>
  </si>
  <si>
    <t>m. 130</t>
  </si>
  <si>
    <t>(0,9+1,7)*2</t>
  </si>
  <si>
    <t>(0,9+1,55)*2</t>
  </si>
  <si>
    <t>m. 150</t>
  </si>
  <si>
    <t>(1,66+1,65)*2</t>
  </si>
  <si>
    <t>(9,5+5,55+0,6)*2</t>
  </si>
  <si>
    <t>(4,245+5,7)*2</t>
  </si>
  <si>
    <t>(3,5+5,7+0,25)*2</t>
  </si>
  <si>
    <t>(12,6+2,5)*2</t>
  </si>
  <si>
    <t>(2,2+5,7)*2</t>
  </si>
  <si>
    <t>(2,925+3,55)*2</t>
  </si>
  <si>
    <t>(0,95+1,5)*2</t>
  </si>
  <si>
    <t>(2,925+2,05)*2</t>
  </si>
  <si>
    <t>(4,85+5,7)*2</t>
  </si>
  <si>
    <t>(2,15+3,55)*2</t>
  </si>
  <si>
    <t>(2,15+2,0)*2</t>
  </si>
  <si>
    <t>m.243</t>
  </si>
  <si>
    <t>(2,0+3,0)*2</t>
  </si>
  <si>
    <t>(1,4+1,0)*2</t>
  </si>
  <si>
    <t>(1,6+8,85*2)</t>
  </si>
  <si>
    <t>(6,0+5,05)*2</t>
  </si>
  <si>
    <t>(4,65+2,79+4,55)*2</t>
  </si>
  <si>
    <t>(1,5+1,0)*2</t>
  </si>
  <si>
    <t>(1,575+1,0)*2</t>
  </si>
  <si>
    <t>(6,0+3,5)*2</t>
  </si>
  <si>
    <t>(4,65+2,85)*2</t>
  </si>
  <si>
    <t>(1,8+0,9)*2</t>
  </si>
  <si>
    <t>(3,5+5,65+0,125)*2</t>
  </si>
  <si>
    <t>(3,5+5,65)*2</t>
  </si>
  <si>
    <t>(2,12+5,65)*2</t>
  </si>
  <si>
    <t>(2,105+5,7)*2</t>
  </si>
  <si>
    <t>4,65</t>
  </si>
  <si>
    <t>(37,05+0,2+11,4+5,85+1,075*3+0,8)*2</t>
  </si>
  <si>
    <t>(4,05+5,7+0,15)*2</t>
  </si>
  <si>
    <t>(3,62+5,8)*2</t>
  </si>
  <si>
    <t>(1,9+2,15)*2</t>
  </si>
  <si>
    <t>(2,6+1,9+1,05)*2</t>
  </si>
  <si>
    <t>(0,96+1,75)*2</t>
  </si>
  <si>
    <t>(1,35+0,9)*2</t>
  </si>
  <si>
    <t>(1,0+1,55)*2</t>
  </si>
  <si>
    <t>(1,55+1,7)*2</t>
  </si>
  <si>
    <t>(3,3+5,7)*2</t>
  </si>
  <si>
    <t>(3,315+5,7)*2</t>
  </si>
  <si>
    <t>(3,31+5,7)*2</t>
  </si>
  <si>
    <t>(3,36+5,625)*2</t>
  </si>
  <si>
    <t>(3,355+5,625)*2</t>
  </si>
  <si>
    <t>(2,25+0,925+0,125)*2</t>
  </si>
  <si>
    <t>(2,43+0,925+0,125)*2</t>
  </si>
  <si>
    <t>(3,325+5,625)*2</t>
  </si>
  <si>
    <t>(2,48+0,925)*2</t>
  </si>
  <si>
    <t>(3,293+5,625+0,125)*2</t>
  </si>
  <si>
    <t>(0,125+4,7+2,995)</t>
  </si>
  <si>
    <t>(3,42+0,05+5,75*2)</t>
  </si>
  <si>
    <t>(12,5+17,2+0,8)*2</t>
  </si>
  <si>
    <t>(4,2+5,7)*2</t>
  </si>
  <si>
    <t>(3,47+5,7)*2</t>
  </si>
  <si>
    <t>(0,9+1,25)*2</t>
  </si>
  <si>
    <t>(0,96+1,9)*2</t>
  </si>
  <si>
    <t>(1,95+1,65)*2</t>
  </si>
  <si>
    <t>(0,9+1,95)*2</t>
  </si>
  <si>
    <t>(0,95+1,8)*2</t>
  </si>
  <si>
    <t>(8,0*2+2,5+0,4*2)</t>
  </si>
  <si>
    <t>(16,405+17,2+6,39+5,85+3,4+0,4*2*2+(0,4+0,9)*2)*2</t>
  </si>
  <si>
    <t>(1,61+1,65)*2</t>
  </si>
  <si>
    <t>m. 151</t>
  </si>
  <si>
    <t>(1,61+1,95)*2</t>
  </si>
  <si>
    <t>(4,115+5,75)*2</t>
  </si>
  <si>
    <t>(5,7+3,1)*2</t>
  </si>
  <si>
    <t>(2,1+1,15)*2</t>
  </si>
  <si>
    <t>(1,2+1,15)*2</t>
  </si>
  <si>
    <t>(2,15+1,15)*2</t>
  </si>
  <si>
    <t>(2,15+1,85)*2</t>
  </si>
  <si>
    <t>(3,8+1,85)*2</t>
  </si>
  <si>
    <t>(2,29+1,15)*2</t>
  </si>
  <si>
    <t>(2,15+2,4)*2</t>
  </si>
  <si>
    <t>(2,15+1,8)*2</t>
  </si>
  <si>
    <t>(2,15+0,25+2,3)*2</t>
  </si>
  <si>
    <t>(5,595+4,25)*2</t>
  </si>
  <si>
    <t>(5,595+4,4)*2</t>
  </si>
  <si>
    <t>(0,95+1,65)*2</t>
  </si>
  <si>
    <t>(2,15+1,75)*2</t>
  </si>
  <si>
    <t>(0,125+4,7+2,995)*2,4</t>
  </si>
  <si>
    <t>(3,42+0,05+5,75*2)*3,23</t>
  </si>
  <si>
    <t>(37,05+17,2+9,05+5,85*2+0,4*2)*2</t>
  </si>
  <si>
    <t>(11,08+7,33+5,7+2,7*2+0,125+0,25*2)*2</t>
  </si>
  <si>
    <t>(3,5+5,7)*2</t>
  </si>
  <si>
    <t>(2,65+1,9+1,05)*2</t>
  </si>
  <si>
    <t>(0,9+1,75)*2</t>
  </si>
  <si>
    <t>(0,9+1,6)*2</t>
  </si>
  <si>
    <t>(1,65+1,65)*2</t>
  </si>
  <si>
    <t>(4,38+5,7)*2</t>
  </si>
  <si>
    <t>(3,5+2,875)*2</t>
  </si>
  <si>
    <t>(3,5+2,675+0,25)*2</t>
  </si>
  <si>
    <t>(6,205+0,2+3,7)*2</t>
  </si>
  <si>
    <t>(9,04+8,7+0,05)*2</t>
  </si>
  <si>
    <t>(3,46+4,35)*2</t>
  </si>
  <si>
    <t>(3,46+4,2)*2</t>
  </si>
  <si>
    <t>(6,875+3,045)*2</t>
  </si>
  <si>
    <t>(4,125+5,5)*2</t>
  </si>
  <si>
    <t>(2,6+0,7+4,155)*2</t>
  </si>
  <si>
    <t>(2,6+1,2)*2</t>
  </si>
  <si>
    <t>(8,45+11,35+0,8*2)*2</t>
  </si>
  <si>
    <t>(6,13+5,7+0,125+0,55)*2</t>
  </si>
  <si>
    <t>(3,15+5,7+0,25)*2</t>
  </si>
  <si>
    <t>(2,5+5,7)*2</t>
  </si>
  <si>
    <t>(2,66+1,9+1,05)*2</t>
  </si>
  <si>
    <t>(1,65+1,7)*2</t>
  </si>
  <si>
    <t>(2,215+2,92)*2</t>
  </si>
  <si>
    <t>(4,58+2,63)*2</t>
  </si>
  <si>
    <t>(3,505+5,7)*2</t>
  </si>
  <si>
    <t>(22,7+5,85*2+2,5+3,0)*2</t>
  </si>
  <si>
    <t>(2,735+5,7)*2</t>
  </si>
  <si>
    <t>(1,5+2,85)*2</t>
  </si>
  <si>
    <t>(2,74+5,7)*2</t>
  </si>
  <si>
    <t>(3,94+2,85+0,05)*2</t>
  </si>
  <si>
    <t>(3,05+2,85)*2</t>
  </si>
  <si>
    <t>(4,2+5,7+0,25)*2</t>
  </si>
  <si>
    <t>(2,8+5,7)*2</t>
  </si>
  <si>
    <t>(2,45+2,85)*2</t>
  </si>
  <si>
    <t>(1,5+2,85+0,05)*2</t>
  </si>
  <si>
    <t>(2,8+5,7+0,25)*2</t>
  </si>
  <si>
    <t>m. 390</t>
  </si>
  <si>
    <t>(1,5+1,85)*2</t>
  </si>
  <si>
    <t>(5,425+8,7+0,4*2)*2</t>
  </si>
  <si>
    <t>(3,42+8,2)*2*3,035</t>
  </si>
  <si>
    <t>(3,42+2,64+0,05*2)*2</t>
  </si>
  <si>
    <t>(3,42+3,91)*2</t>
  </si>
  <si>
    <t>(22,8+15,1+0,2*3+0,4*2*4)*2</t>
  </si>
  <si>
    <t>(4,4+4,485)*2</t>
  </si>
  <si>
    <t>Ostatní konstrukce a práce, bourání</t>
  </si>
  <si>
    <t>Lešení a stavební výtahy</t>
  </si>
  <si>
    <t>156</t>
  </si>
  <si>
    <t>941321121</t>
  </si>
  <si>
    <t>Lešení řadové modulové těžké pracovní s podlahami s provozním zatížením tř. 4 do 300 kg/m2 šířky tř. SW12 od 1,2 do 1,5 m, výšky výšky do 10 m montáž</t>
  </si>
  <si>
    <t>-874558383</t>
  </si>
  <si>
    <t>https://podminky.urs.cz/item/CS_URS_2024_01/941321121</t>
  </si>
  <si>
    <t>pod spoj. mostem</t>
  </si>
  <si>
    <t>3,5*2*(7,07-1,8)</t>
  </si>
  <si>
    <t>157</t>
  </si>
  <si>
    <t>941321122</t>
  </si>
  <si>
    <t>Lešení řadové modulové těžké pracovní s podlahami s provozním zatížením tř. 4 do 300 kg/m2 šířky tř. SW12 od 1,2 do 1,5 m, výšky výšky přes 10 do 25 m montáž</t>
  </si>
  <si>
    <t>-935503123</t>
  </si>
  <si>
    <t>https://podminky.urs.cz/item/CS_URS_2024_01/941321122</t>
  </si>
  <si>
    <t>(18,1+1,2)*(19,215-1,8)</t>
  </si>
  <si>
    <t>(37,95+1,2)*(19,24-1,8)</t>
  </si>
  <si>
    <t>-8,65*3,64/2</t>
  </si>
  <si>
    <t>(37,95+1,2)*(19,09-1,8)</t>
  </si>
  <si>
    <t>-2,8*5,7</t>
  </si>
  <si>
    <t>(18,1+1,2)*(15,34-1,8)</t>
  </si>
  <si>
    <t>158</t>
  </si>
  <si>
    <t>941321221</t>
  </si>
  <si>
    <t>Lešení řadové modulové těžké pracovní s podlahami s provozním zatížením tř. 4 do 300 kg/m2 šířky tř. SW12 od 1,2 do 1,5 m, výšky výšky do 10 m příplatek k ceně za každý den použití</t>
  </si>
  <si>
    <t>-570778984</t>
  </si>
  <si>
    <t>https://podminky.urs.cz/item/CS_URS_2024_01/941321221</t>
  </si>
  <si>
    <t>36,89*90</t>
  </si>
  <si>
    <t>159</t>
  </si>
  <si>
    <t>941321222</t>
  </si>
  <si>
    <t>Lešení řadové modulové těžké pracovní s podlahami s provozním zatížením tř. 4 do 300 kg/m2 šířky tř. SW12 od 1,2 do 1,5 m, výšky výšky přes 10 do 25 m příplatek k ceně za každý den použití</t>
  </si>
  <si>
    <t>-462628907</t>
  </si>
  <si>
    <t>https://podminky.urs.cz/item/CS_URS_2024_01/941321222</t>
  </si>
  <si>
    <t>1925,409*90</t>
  </si>
  <si>
    <t>160</t>
  </si>
  <si>
    <t>941321821</t>
  </si>
  <si>
    <t>Lešení řadové modulové těžké pracovní s podlahami s provozním zatížením tř. 4 do 300 kg/m2 šířky tř. SW12 od 1,2 do 1,5 m, výšky výšky do 10 m demontáž</t>
  </si>
  <si>
    <t>2090461875</t>
  </si>
  <si>
    <t>https://podminky.urs.cz/item/CS_URS_2024_01/941321821</t>
  </si>
  <si>
    <t>36,89</t>
  </si>
  <si>
    <t>161</t>
  </si>
  <si>
    <t>941321822</t>
  </si>
  <si>
    <t>Lešení řadové modulové těžké pracovní s podlahami s provozním zatížením tř. 4 do 300 kg/m2 šířky tř. SW12 od 1,2 do 1,5 m, výšky výšky přes 10 do 25 m demontáž</t>
  </si>
  <si>
    <t>-2079938790</t>
  </si>
  <si>
    <t>https://podminky.urs.cz/item/CS_URS_2024_01/941321822</t>
  </si>
  <si>
    <t>1925,409</t>
  </si>
  <si>
    <t>162</t>
  </si>
  <si>
    <t>944511111</t>
  </si>
  <si>
    <t>Síť ochranná zavěšená na konstrukci lešení z textilie z umělých vláken montáž</t>
  </si>
  <si>
    <t>2121946379</t>
  </si>
  <si>
    <t>https://podminky.urs.cz/item/CS_URS_2024_01/944511111</t>
  </si>
  <si>
    <t>163</t>
  </si>
  <si>
    <t>944511211</t>
  </si>
  <si>
    <t>Síť ochranná zavěšená na konstrukci lešení z textilie z umělých vláken příplatek k ceně za každý den použití</t>
  </si>
  <si>
    <t>115601241</t>
  </si>
  <si>
    <t>https://podminky.urs.cz/item/CS_URS_2024_01/944511211</t>
  </si>
  <si>
    <t>164</t>
  </si>
  <si>
    <t>944511811</t>
  </si>
  <si>
    <t>Síť ochranná zavěšená na konstrukci lešení z textilie z umělých vláken demontáž</t>
  </si>
  <si>
    <t>1023024606</t>
  </si>
  <si>
    <t>https://podminky.urs.cz/item/CS_URS_2024_01/944511811</t>
  </si>
  <si>
    <t>165</t>
  </si>
  <si>
    <t>949101111</t>
  </si>
  <si>
    <t>Lešení pomocné pracovní pro objekty pozemních staveb pro zatížení do 150 kg/m2, o výšce lešeňové podlahy do 1,9 m</t>
  </si>
  <si>
    <t>510856547</t>
  </si>
  <si>
    <t>https://podminky.urs.cz/item/CS_URS_2024_01/949101111</t>
  </si>
  <si>
    <t>pod přesahem střechy 2PP</t>
  </si>
  <si>
    <t>18,1*4,4</t>
  </si>
  <si>
    <t>most</t>
  </si>
  <si>
    <t>2,82*4,5*4</t>
  </si>
  <si>
    <t>vstup 1PP</t>
  </si>
  <si>
    <t>6,0*1,5</t>
  </si>
  <si>
    <t>fasáda 4NP</t>
  </si>
  <si>
    <t>(27,2+15,82+1,2*2)*2*1,2</t>
  </si>
  <si>
    <t>pro vnitřní povrchové úpravy</t>
  </si>
  <si>
    <t>166</t>
  </si>
  <si>
    <t>949111122</t>
  </si>
  <si>
    <t>Lešení lehké kozové trubkové ve schodišti o výšce lešeňové podlahy přes 1,5 do 3,5 m montáž</t>
  </si>
  <si>
    <t>sada</t>
  </si>
  <si>
    <t>-1344284463</t>
  </si>
  <si>
    <t>https://podminky.urs.cz/item/CS_URS_2024_01/949111122</t>
  </si>
  <si>
    <t>167</t>
  </si>
  <si>
    <t>949111222</t>
  </si>
  <si>
    <t>Lešení lehké kozové trubkové ve schodišti o výšce lešeňové podlahy přes 1,5 do 3,5 m příplatek k ceně za každý den použití</t>
  </si>
  <si>
    <t>2142838432</t>
  </si>
  <si>
    <t>https://podminky.urs.cz/item/CS_URS_2024_01/949111222</t>
  </si>
  <si>
    <t>168</t>
  </si>
  <si>
    <t>949111822</t>
  </si>
  <si>
    <t>Lešení lehké kozové trubkové ve schodišti o výšce lešeňové podlahy přes 1,5 do 3,5 m demontáž</t>
  </si>
  <si>
    <t>73381891</t>
  </si>
  <si>
    <t>https://podminky.urs.cz/item/CS_URS_2024_01/949111822</t>
  </si>
  <si>
    <t>169</t>
  </si>
  <si>
    <t>949321112</t>
  </si>
  <si>
    <t>Lešení dílcové do šachet (výtahových, potrubních) o půdorysné ploše do 6 m2, výšky přes 10 do 20 m montáž</t>
  </si>
  <si>
    <t>-1088653564</t>
  </si>
  <si>
    <t>https://podminky.urs.cz/item/CS_URS_2024_01/949321112</t>
  </si>
  <si>
    <t>170</t>
  </si>
  <si>
    <t>949321211</t>
  </si>
  <si>
    <t>Lešení dílcové do šachet (výtahových, potrubních) o půdorysné ploše do 6 m2, výšky do 10 m příplatek k ceně za každý den použití</t>
  </si>
  <si>
    <t>58099114</t>
  </si>
  <si>
    <t>https://podminky.urs.cz/item/CS_URS_2024_01/949321211</t>
  </si>
  <si>
    <t>2*90</t>
  </si>
  <si>
    <t>171</t>
  </si>
  <si>
    <t>949321812</t>
  </si>
  <si>
    <t>Lešení dílcové do šachet (výtahových, potrubních) o půdorysné ploše do 6 m2, výšky přes 10 do 20 m demontáž</t>
  </si>
  <si>
    <t>-1578381806</t>
  </si>
  <si>
    <t>https://podminky.urs.cz/item/CS_URS_2024_01/949321812</t>
  </si>
  <si>
    <t>Různé dokončovací konstrukce a práce pozemních staveb</t>
  </si>
  <si>
    <t>172</t>
  </si>
  <si>
    <t>95.01OV05</t>
  </si>
  <si>
    <t>Manipulace s vybouranými Al otvorovými prvky rozměru 1000x2100mm, přesun a uložení do skladu investora</t>
  </si>
  <si>
    <t>-86672579</t>
  </si>
  <si>
    <t>173</t>
  </si>
  <si>
    <t>95.02OV05</t>
  </si>
  <si>
    <t>Manipulace s vybouranými Al otvorovými prvky rozměru 2500x2800mm, přesun a uložení do skladu investora</t>
  </si>
  <si>
    <t>714998347</t>
  </si>
  <si>
    <t>174</t>
  </si>
  <si>
    <t>952901111</t>
  </si>
  <si>
    <t>Vyčištění budov nebo objektů před předáním do užívání budov bytové nebo občanské výstavby, světlé výšky podlaží do 4 m</t>
  </si>
  <si>
    <t>-1186539613</t>
  </si>
  <si>
    <t>https://podminky.urs.cz/item/CS_URS_2024_01/952901111</t>
  </si>
  <si>
    <t>33,6*18,1</t>
  </si>
  <si>
    <t>1,4*5,45*1/3</t>
  </si>
  <si>
    <t>37,95*18,1</t>
  </si>
  <si>
    <t>1,5*5,575*1/3</t>
  </si>
  <si>
    <t>27,2*16,0</t>
  </si>
  <si>
    <t>(38,13*18,18-27,2*16,0)*1/3</t>
  </si>
  <si>
    <t>budova P2</t>
  </si>
  <si>
    <t>napojení a OV27</t>
  </si>
  <si>
    <t>300,0</t>
  </si>
  <si>
    <t>175</t>
  </si>
  <si>
    <t>953946112</t>
  </si>
  <si>
    <t>Montáž atypických ocelových konstrukcí profilů hmotnosti do 13 kg/m, hmotnosti konstrukce přes 1 do 2,5 t</t>
  </si>
  <si>
    <t>-427328018</t>
  </si>
  <si>
    <t>https://podminky.urs.cz/item/CS_URS_2024_01/953946112</t>
  </si>
  <si>
    <t>do JC promítnout kotvení</t>
  </si>
  <si>
    <t>rám chileru viz v.č.11 (SKŘ)</t>
  </si>
  <si>
    <t>1,55</t>
  </si>
  <si>
    <t>176</t>
  </si>
  <si>
    <t>154.11.01</t>
  </si>
  <si>
    <t>Materiál a výroba ocelové kce rámu chileru dle v.č. D.1.2.11, ocel S235, EXC2, spoj. prvky, kotvy, výrobní. dok. doprava</t>
  </si>
  <si>
    <t>kg</t>
  </si>
  <si>
    <t>336241130</t>
  </si>
  <si>
    <t>vč. prořezu</t>
  </si>
  <si>
    <t>1550</t>
  </si>
  <si>
    <t>177</t>
  </si>
  <si>
    <t>953943125</t>
  </si>
  <si>
    <t>Osazování drobných kovových předmětů výrobků ostatních jinde neuvedených do betonu se zajištěním polohy k bednění či k výztuži před zabetonováním hmotnosti přes 30 do 120 kg/kus</t>
  </si>
  <si>
    <t>-695678067</t>
  </si>
  <si>
    <t>https://podminky.urs.cz/item/CS_URS_2024_01/953943125</t>
  </si>
  <si>
    <t>kovové prvky</t>
  </si>
  <si>
    <t>strop nad 2PP</t>
  </si>
  <si>
    <t xml:space="preserve">OS1-0-U200+P15-1180 </t>
  </si>
  <si>
    <t>strop nad 1PP</t>
  </si>
  <si>
    <t>OS1-1-U200+P15-2000</t>
  </si>
  <si>
    <t>OS3-1-2xU200-3350</t>
  </si>
  <si>
    <t>OS4-1-U300-2515</t>
  </si>
  <si>
    <t>strop nad 1NP</t>
  </si>
  <si>
    <t>strop nad 2NP</t>
  </si>
  <si>
    <t>strop nad 3NP</t>
  </si>
  <si>
    <t>U300 viz v.č. 10 (SKŘ)</t>
  </si>
  <si>
    <t>178</t>
  </si>
  <si>
    <t>953961115</t>
  </si>
  <si>
    <t>Kotva chemická s vyvrtáním otvoru do betonu, železobetonu nebo tvrdého kamene tmel, velikost M 20, hloubka 170 mm</t>
  </si>
  <si>
    <t>-671881191</t>
  </si>
  <si>
    <t>https://podminky.urs.cz/item/CS_URS_2024_01/953961115</t>
  </si>
  <si>
    <t>kotvení U300 viz v.č. 10 (SKŘ)</t>
  </si>
  <si>
    <t>6*4</t>
  </si>
  <si>
    <t>179</t>
  </si>
  <si>
    <t>OS.553</t>
  </si>
  <si>
    <t>Kovové doplňkové prvky statiky - výroba, dodávka</t>
  </si>
  <si>
    <t>130932883</t>
  </si>
  <si>
    <t>315,0</t>
  </si>
  <si>
    <t>2710,0</t>
  </si>
  <si>
    <t>1950,0</t>
  </si>
  <si>
    <t>1280,0</t>
  </si>
  <si>
    <t>209,8</t>
  </si>
  <si>
    <t>2,52*4*46,2*1,1</t>
  </si>
  <si>
    <t>180</t>
  </si>
  <si>
    <t>PL.01</t>
  </si>
  <si>
    <t>Pryžové ložisko při uložení ocel. profilu U300 dl.2,52m, podrobně viz SKŘ v.č.10 - D+M</t>
  </si>
  <si>
    <t>ks</t>
  </si>
  <si>
    <t>1988013256</t>
  </si>
  <si>
    <t>181</t>
  </si>
  <si>
    <t>953943211</t>
  </si>
  <si>
    <t>Osazování drobných kovových předmětů kotvených do stěny hasicího přístroje</t>
  </si>
  <si>
    <t>-770323394</t>
  </si>
  <si>
    <t>https://podminky.urs.cz/item/CS_URS_2024_01/953943211</t>
  </si>
  <si>
    <t>OV01</t>
  </si>
  <si>
    <t>OV02</t>
  </si>
  <si>
    <t>182</t>
  </si>
  <si>
    <t>44932114</t>
  </si>
  <si>
    <t>přístroj hasicí ruční práškový PG 6 LE</t>
  </si>
  <si>
    <t>1671499761</t>
  </si>
  <si>
    <t>Poznámka k položce:_x000D_
přesný typ volit dle PD</t>
  </si>
  <si>
    <t>183</t>
  </si>
  <si>
    <t>953966112</t>
  </si>
  <si>
    <t>Montáž ochranných prvků stěn do zdravotnických zařízení antibakteriálních samolepicích rohový profil</t>
  </si>
  <si>
    <t>-2136492834</t>
  </si>
  <si>
    <t>https://podminky.urs.cz/item/CS_URS_2024_01/953966112</t>
  </si>
  <si>
    <t>OV04</t>
  </si>
  <si>
    <t>1,5*104</t>
  </si>
  <si>
    <t>184</t>
  </si>
  <si>
    <t>28342040</t>
  </si>
  <si>
    <t>profil ochranný rohový antibakteriální vinyl, do v 2m š křídla 53mm, úhel 80-150°, hrana duté jádro, Bs2d0, samolepící pásky</t>
  </si>
  <si>
    <t>-1888644979</t>
  </si>
  <si>
    <t>Poznámka k položce:_x000D_
přesný typ dle PD</t>
  </si>
  <si>
    <t>156*1,1</t>
  </si>
  <si>
    <t>Bourání konstrukcí</t>
  </si>
  <si>
    <t>185</t>
  </si>
  <si>
    <t>966081123</t>
  </si>
  <si>
    <t>Bourání kontaktního zateplení včetně povrchové úpravy omítkou nebo nátěrem malých ploch, jakékoli tloušťky, včetně vyřezání z polystyrénových desek, plochy jednotlivě přes 1,0 do 2,0 m2</t>
  </si>
  <si>
    <t>1195093393</t>
  </si>
  <si>
    <t>https://podminky.urs.cz/item/CS_URS_2024_01/966081123</t>
  </si>
  <si>
    <t>"1PP" 1</t>
  </si>
  <si>
    <t>186</t>
  </si>
  <si>
    <t>966081125</t>
  </si>
  <si>
    <t>Bourání kontaktního zateplení včetně povrchové úpravy omítkou nebo nátěrem malých ploch, jakékoli tloušťky, včetně vyřezání z polystyrénových desek, plochy jednotlivě přes 2,0 do 4,0 m2</t>
  </si>
  <si>
    <t>82418538</t>
  </si>
  <si>
    <t>https://podminky.urs.cz/item/CS_URS_2024_01/966081125</t>
  </si>
  <si>
    <t>"1NP-3NP" 3</t>
  </si>
  <si>
    <t>187</t>
  </si>
  <si>
    <t>967042712</t>
  </si>
  <si>
    <t>Odsekání zdiva z kamene nebo betonu plošné, tl. do 100 mm</t>
  </si>
  <si>
    <t>1508301538</t>
  </si>
  <si>
    <t>https://podminky.urs.cz/item/CS_URS_2024_01/967042712</t>
  </si>
  <si>
    <t>u bouraných dveří</t>
  </si>
  <si>
    <t>0,2*2,1</t>
  </si>
  <si>
    <t>188</t>
  </si>
  <si>
    <t>968072356</t>
  </si>
  <si>
    <t>Vybourání kovových rámů oken s křídly, dveřních zárubní, vrat, stěn, ostění nebo obkladů okenních rámů s křídly zdvojených, plochy do 4 m2</t>
  </si>
  <si>
    <t>793217294</t>
  </si>
  <si>
    <t>https://podminky.urs.cz/item/CS_URS_2024_01/968072356</t>
  </si>
  <si>
    <t>Al dveře</t>
  </si>
  <si>
    <t>1,0*2,1</t>
  </si>
  <si>
    <t>189</t>
  </si>
  <si>
    <t>968072357</t>
  </si>
  <si>
    <t>Vybourání kovových rámů oken s křídly, dveřních zárubní, vrat, stěn, ostění nebo obkladů okenních rámů s křídly zdvojených, plochy přes 4 m2</t>
  </si>
  <si>
    <t>1598339838</t>
  </si>
  <si>
    <t>https://podminky.urs.cz/item/CS_URS_2024_01/968072357</t>
  </si>
  <si>
    <t>2,5*2,8*3</t>
  </si>
  <si>
    <t>190</t>
  </si>
  <si>
    <t>971052651</t>
  </si>
  <si>
    <t>Vybourání a prorážení otvorů v železobetonových příčkách a zdech základových nebo nadzákladových, plochy do 4 m2, tl. do 600 mm</t>
  </si>
  <si>
    <t>833491743</t>
  </si>
  <si>
    <t>https://podminky.urs.cz/item/CS_URS_2024_01/971052651</t>
  </si>
  <si>
    <t>k výpisu dle OV06 (výpis ostatních výrobků)</t>
  </si>
  <si>
    <t>1,5*1,8*0,2</t>
  </si>
  <si>
    <t>191</t>
  </si>
  <si>
    <t>977151124</t>
  </si>
  <si>
    <t>Jádrové vrty diamantovými korunkami do stavebních materiálů (železobetonu, betonu, cihel, obkladů, dlažeb, kamene) průměru přes 150 do 180 mm</t>
  </si>
  <si>
    <t>283937912</t>
  </si>
  <si>
    <t>https://podminky.urs.cz/item/CS_URS_2024_01/977151124</t>
  </si>
  <si>
    <t>vykázáno projektantem ASŘ (předpoklad pro ZTI)</t>
  </si>
  <si>
    <t>koordinovat s profesemi</t>
  </si>
  <si>
    <t>0,25*105</t>
  </si>
  <si>
    <t>192</t>
  </si>
  <si>
    <t>977212111</t>
  </si>
  <si>
    <t>Řezání konstrukcí diamantovým lanem železobetonových s výztuží průměru do 16 mm</t>
  </si>
  <si>
    <t>1019880520</t>
  </si>
  <si>
    <t>https://podminky.urs.cz/item/CS_URS_2024_01/977212111</t>
  </si>
  <si>
    <t>nebo diam. pilou</t>
  </si>
  <si>
    <t>(1,5*2+1,8*2)*0,2</t>
  </si>
  <si>
    <t>997</t>
  </si>
  <si>
    <t>Přesun sutě</t>
  </si>
  <si>
    <t>193</t>
  </si>
  <si>
    <t>997006012</t>
  </si>
  <si>
    <t>Úprava stavebního odpadu třídění ruční</t>
  </si>
  <si>
    <t>120581591</t>
  </si>
  <si>
    <t>https://podminky.urs.cz/item/CS_URS_2024_01/997006012</t>
  </si>
  <si>
    <t>Poznámka k položce:_x000D_
oddíl 997 řeší pouze vzniklou suť v rámci bouracích prací a napojení krčku a koridoru na stávající objekt P3._x000D_
Položky oddílu 997 neřeší běžný a průběžný úklid vzniklých odpadů v průběhu stavby, tyto náklady promítnout do položek VRN</t>
  </si>
  <si>
    <t>194</t>
  </si>
  <si>
    <t>997006512</t>
  </si>
  <si>
    <t>Vodorovná doprava suti na skládku s naložením na dopravní prostředek a složením přes 100 m do 1 km</t>
  </si>
  <si>
    <t>1376000838</t>
  </si>
  <si>
    <t>https://podminky.urs.cz/item/CS_URS_2024_01/997006512</t>
  </si>
  <si>
    <t>195</t>
  </si>
  <si>
    <t>997006519</t>
  </si>
  <si>
    <t>Vodorovná doprava suti na skládku Příplatek k ceně -6512 za každý další i započatý 1 km</t>
  </si>
  <si>
    <t>148306344</t>
  </si>
  <si>
    <t>https://podminky.urs.cz/item/CS_URS_2024_01/997006519</t>
  </si>
  <si>
    <t>523,227*19 'Přepočtené koeficientem množství</t>
  </si>
  <si>
    <t>196</t>
  </si>
  <si>
    <t>997013602</t>
  </si>
  <si>
    <t>Poplatek za uložení stavebního odpadu na skládce (skládkovné) z armovaného betonu zatříděného do Katalogu odpadů pod kódem 17 01 01</t>
  </si>
  <si>
    <t>-1253392551</t>
  </si>
  <si>
    <t>https://podminky.urs.cz/item/CS_URS_2024_01/997013602</t>
  </si>
  <si>
    <t>197</t>
  </si>
  <si>
    <t>997013631</t>
  </si>
  <si>
    <t>Poplatek za uložení stavebního odpadu na skládce (skládkovné) směsného stavebního a demoličního zatříděného do Katalogu odpadů pod kódem 17 09 04</t>
  </si>
  <si>
    <t>-2061757667</t>
  </si>
  <si>
    <t>https://podminky.urs.cz/item/CS_URS_2024_01/997013631</t>
  </si>
  <si>
    <t>4,242*0,6 'Přepočtené koeficientem množství</t>
  </si>
  <si>
    <t>198</t>
  </si>
  <si>
    <t>997013814</t>
  </si>
  <si>
    <t>Poplatek za uložení stavebního odpadu na skládce (skládkovné) z izolačních materiálů zatříděného do Katalogu odpadů pod kódem 17 06 04</t>
  </si>
  <si>
    <t>-419638380</t>
  </si>
  <si>
    <t>https://podminky.urs.cz/item/CS_URS_2024_01/997013814</t>
  </si>
  <si>
    <t>4,242*0,4 'Přepočtené koeficientem množství</t>
  </si>
  <si>
    <t>998</t>
  </si>
  <si>
    <t>Přesun hmot</t>
  </si>
  <si>
    <t>199</t>
  </si>
  <si>
    <t>998011003</t>
  </si>
  <si>
    <t>Přesun hmot pro budovy občanské výstavby, bydlení, výrobu a služby s nosnou svislou konstrukcí zděnou z cihel, tvárnic nebo kamene vodorovná dopravní vzdálenost do 100 m základní pro budovy výšky přes 12 do 24 m</t>
  </si>
  <si>
    <t>1343133003</t>
  </si>
  <si>
    <t>https://podminky.urs.cz/item/CS_URS_2024_01/998011003</t>
  </si>
  <si>
    <t>PSV</t>
  </si>
  <si>
    <t>Práce a dodávky PSV</t>
  </si>
  <si>
    <t>711</t>
  </si>
  <si>
    <t>Izolace proti vodě, vlhkosti a plynům</t>
  </si>
  <si>
    <t>200</t>
  </si>
  <si>
    <t>711111001</t>
  </si>
  <si>
    <t>Provedení izolace proti zemní vlhkosti natěradly a tmely za studena na ploše vodorovné V nátěrem penetračním</t>
  </si>
  <si>
    <t>297218992</t>
  </si>
  <si>
    <t>https://podminky.urs.cz/item/CS_URS_2024_01/711111001</t>
  </si>
  <si>
    <t>pod základovou deskou</t>
  </si>
  <si>
    <t>33,0*17,6</t>
  </si>
  <si>
    <t>u vstupu 1PP</t>
  </si>
  <si>
    <t>1,65*5,75</t>
  </si>
  <si>
    <t>201</t>
  </si>
  <si>
    <t>711112001</t>
  </si>
  <si>
    <t>Provedení izolace proti zemní vlhkosti natěradly a tmely za studena na ploše svislé S nátěrem penetračním</t>
  </si>
  <si>
    <t>-521188136</t>
  </si>
  <si>
    <t>https://podminky.urs.cz/item/CS_URS_2024_01/711112001</t>
  </si>
  <si>
    <t>17,6*1,0</t>
  </si>
  <si>
    <t>-(5,6+5,67)*0,3</t>
  </si>
  <si>
    <t>33,1*1,0</t>
  </si>
  <si>
    <t>8,6*3,65/2</t>
  </si>
  <si>
    <t>7,5*4,0</t>
  </si>
  <si>
    <t>17,6*5,0</t>
  </si>
  <si>
    <t>-5,575*0,2</t>
  </si>
  <si>
    <t>prohlubeň výtahu</t>
  </si>
  <si>
    <t>(4,83+3,5)*2*0,92</t>
  </si>
  <si>
    <t>1,65*2*0,55</t>
  </si>
  <si>
    <t>5,75*0,15</t>
  </si>
  <si>
    <t>202</t>
  </si>
  <si>
    <t>11163153</t>
  </si>
  <si>
    <t>emulze asfaltová penetrační</t>
  </si>
  <si>
    <t>litr</t>
  </si>
  <si>
    <t>-1895044312</t>
  </si>
  <si>
    <t>590,288*0,25</t>
  </si>
  <si>
    <t>227,006*0,3</t>
  </si>
  <si>
    <t>203</t>
  </si>
  <si>
    <t>711141559</t>
  </si>
  <si>
    <t>Provedení izolace proti zemní vlhkosti pásy přitavením NAIP na ploše vodorovné V</t>
  </si>
  <si>
    <t>2122678332</t>
  </si>
  <si>
    <t>https://podminky.urs.cz/item/CS_URS_2024_01/711141559</t>
  </si>
  <si>
    <t>výměra 2x</t>
  </si>
  <si>
    <t>590,288*2</t>
  </si>
  <si>
    <t>204</t>
  </si>
  <si>
    <t>711142559</t>
  </si>
  <si>
    <t>Provedení izolace proti zemní vlhkosti pásy přitavením NAIP na ploše svislé S</t>
  </si>
  <si>
    <t>918299343</t>
  </si>
  <si>
    <t>https://podminky.urs.cz/item/CS_URS_2024_01/711142559</t>
  </si>
  <si>
    <t>227,006*2</t>
  </si>
  <si>
    <t>205</t>
  </si>
  <si>
    <t>711161273</t>
  </si>
  <si>
    <t>Provedení izolace proti zemní vlhkosti nopovou fólií na ploše svislé S z nopové fólie</t>
  </si>
  <si>
    <t>-1638842199</t>
  </si>
  <si>
    <t>https://podminky.urs.cz/item/CS_URS_2024_01/711161273</t>
  </si>
  <si>
    <t>na zateplení základových pasů a zdí</t>
  </si>
  <si>
    <t>37,281+238,646</t>
  </si>
  <si>
    <t>206</t>
  </si>
  <si>
    <t>28323005</t>
  </si>
  <si>
    <t>fólie profilovaná (nopová) drenážní HDPE s výškou nopů 8mm</t>
  </si>
  <si>
    <t>-1649654902</t>
  </si>
  <si>
    <t>275,927*1,05</t>
  </si>
  <si>
    <t>207</t>
  </si>
  <si>
    <t>711491172</t>
  </si>
  <si>
    <t>Provedení doplňků izolace proti vodě textilií na ploše vodorovné V vrstva ochranná</t>
  </si>
  <si>
    <t>-1588964671</t>
  </si>
  <si>
    <t>https://podminky.urs.cz/item/CS_URS_2024_01/711491172</t>
  </si>
  <si>
    <t>ochrana HI spodní stavby (viz skladby podlah)</t>
  </si>
  <si>
    <t>580,8</t>
  </si>
  <si>
    <t>208</t>
  </si>
  <si>
    <t>69311202</t>
  </si>
  <si>
    <t>geotextilie netkaná separační, ochranná, filtrační, drenážní PES(70%)+PP(30%) 500g/m2</t>
  </si>
  <si>
    <t>-1931649990</t>
  </si>
  <si>
    <t>580,8*1,05</t>
  </si>
  <si>
    <t>209</t>
  </si>
  <si>
    <t>711745567</t>
  </si>
  <si>
    <t>Provedení detailů pásy přitavením spojů obrácených nebo zpětných se zesílením rš 500 mm NAIP</t>
  </si>
  <si>
    <t>492468486</t>
  </si>
  <si>
    <t>https://podminky.urs.cz/item/CS_URS_2024_01/711745567</t>
  </si>
  <si>
    <t>viz např. detail D01</t>
  </si>
  <si>
    <t>po obvodu zákl. desky</t>
  </si>
  <si>
    <t>(33,0+17,6)*2</t>
  </si>
  <si>
    <t>u prohlubně výtah. šachty</t>
  </si>
  <si>
    <t>(4,83+3,5)*2*2</t>
  </si>
  <si>
    <t>1,65*2+5,75</t>
  </si>
  <si>
    <t>210</t>
  </si>
  <si>
    <t>62853004</t>
  </si>
  <si>
    <t>pás asfaltový natavitelný modifikovaný SBS s vložkou ze skleněné tkaniny a spalitelnou PE fólií nebo jemnozrnným minerálním posypem na horním povrchu tl 4,0mm</t>
  </si>
  <si>
    <t>247362644</t>
  </si>
  <si>
    <t>590,288*1,15</t>
  </si>
  <si>
    <t>227,006*1,2</t>
  </si>
  <si>
    <t>143,57*0,5*1,2</t>
  </si>
  <si>
    <t>211</t>
  </si>
  <si>
    <t>62855001</t>
  </si>
  <si>
    <t>pás asfaltový natavitelný modifikovaný SBS s vložkou z polyesterové rohože a spalitelnou PE fólií nebo jemnozrnným minerálním posypem na horním povrchu tl 4,0mm</t>
  </si>
  <si>
    <t>-97694860</t>
  </si>
  <si>
    <t>1037,38</t>
  </si>
  <si>
    <t>212</t>
  </si>
  <si>
    <t>998711103</t>
  </si>
  <si>
    <t>Přesun hmot pro izolace proti vodě, vlhkosti a plynům stanovený z hmotnosti přesunovaného materiálu vodorovná dopravní vzdálenost do 50 m základní v objektech výšky přes 12 do 60 m</t>
  </si>
  <si>
    <t>-316353391</t>
  </si>
  <si>
    <t>https://podminky.urs.cz/item/CS_URS_2024_01/998711103</t>
  </si>
  <si>
    <t>712</t>
  </si>
  <si>
    <t>Povlakové krytiny</t>
  </si>
  <si>
    <t>213</t>
  </si>
  <si>
    <t>712311101</t>
  </si>
  <si>
    <t>Provedení povlakové krytiny střech plochých do 10° natěradly a tmely za studena nátěrem lakem penetračním nebo asfaltovým</t>
  </si>
  <si>
    <t>1206974710</t>
  </si>
  <si>
    <t>https://podminky.urs.cz/item/CS_URS_2024_01/712311101</t>
  </si>
  <si>
    <t>214</t>
  </si>
  <si>
    <t>712341559</t>
  </si>
  <si>
    <t>Provedení povlakové krytiny střech plochých do 10° pásy přitavením NAIP v plné ploše</t>
  </si>
  <si>
    <t>1387042599</t>
  </si>
  <si>
    <t>https://podminky.urs.cz/item/CS_URS_2024_01/712341559</t>
  </si>
  <si>
    <t>215</t>
  </si>
  <si>
    <t>712363352</t>
  </si>
  <si>
    <t>Povlakové krytiny střech plochých do 10° z tvarovaných poplastovaných lišt pro mPVC vnitřní koutová lišta rš 100 mm</t>
  </si>
  <si>
    <t>2016245282</t>
  </si>
  <si>
    <t>https://podminky.urs.cz/item/CS_URS_2024_01/712363352</t>
  </si>
  <si>
    <t>náběh vodorovné HI na svislou HI (viz detaily)</t>
  </si>
  <si>
    <t>ke skl. S01</t>
  </si>
  <si>
    <t>36,45*2</t>
  </si>
  <si>
    <t>17,0*2</t>
  </si>
  <si>
    <t>(27,2+15,82)*2</t>
  </si>
  <si>
    <t>ke skl. S02</t>
  </si>
  <si>
    <t>(26,4+15,017)*2</t>
  </si>
  <si>
    <t>ke skl. S03</t>
  </si>
  <si>
    <t>2,9*2</t>
  </si>
  <si>
    <t>216</t>
  </si>
  <si>
    <t>712363353</t>
  </si>
  <si>
    <t>Povlakové krytiny střech plochých do 10° z tvarovaných poplastovaných lišt pro mPVC vnější koutová lišta rš 100 mm</t>
  </si>
  <si>
    <t>-1777238759</t>
  </si>
  <si>
    <t>https://podminky.urs.cz/item/CS_URS_2024_01/712363353</t>
  </si>
  <si>
    <t>náběh svislé HI na vodorovnou HI (atiky, viz detaily)</t>
  </si>
  <si>
    <t>(36,45+17,0)*2</t>
  </si>
  <si>
    <t>(26,6+15,217)*2</t>
  </si>
  <si>
    <t>2,8</t>
  </si>
  <si>
    <t>217</t>
  </si>
  <si>
    <t>712363355</t>
  </si>
  <si>
    <t>Povlakové krytiny střech plochých do 10° z tvarovaných poplastovaných lišt pro mPVC okapnice rš 150 mm</t>
  </si>
  <si>
    <t>512973712</t>
  </si>
  <si>
    <t>https://podminky.urs.cz/item/CS_URS_2024_01/712363355</t>
  </si>
  <si>
    <t>"KV02" 101,5</t>
  </si>
  <si>
    <t>218</t>
  </si>
  <si>
    <t>712363357</t>
  </si>
  <si>
    <t>Povlakové krytiny střech plochých do 10° z tvarovaných poplastovaných lišt pro mPVC okapnice rš 250 mm</t>
  </si>
  <si>
    <t>1983188447</t>
  </si>
  <si>
    <t>https://podminky.urs.cz/item/CS_URS_2024_01/712363357</t>
  </si>
  <si>
    <t>"KV09" 4,5</t>
  </si>
  <si>
    <t>219</t>
  </si>
  <si>
    <t>712363358</t>
  </si>
  <si>
    <t>Povlakové krytiny střech plochých do 10° z tvarovaných poplastovaných lišt pro mPVC závětrná lišta rš 250 mm</t>
  </si>
  <si>
    <t>-241189273</t>
  </si>
  <si>
    <t>https://podminky.urs.cz/item/CS_URS_2024_01/712363358</t>
  </si>
  <si>
    <t>"KV01" 199,0</t>
  </si>
  <si>
    <t>220</t>
  </si>
  <si>
    <t>712363384</t>
  </si>
  <si>
    <t>Povlakové krytiny střech plochých do 10° z tvarovaných poplastovaných lišt ostatní atypická výroba profilů o větší rš</t>
  </si>
  <si>
    <t>-780708614</t>
  </si>
  <si>
    <t>https://podminky.urs.cz/item/CS_URS_2024_01/712363384</t>
  </si>
  <si>
    <t>Poznámka k položce:_x000D_
atypická výroba z popl. plechu</t>
  </si>
  <si>
    <t>"KV05 plech tl. 0,7mm" 15,0*0,41</t>
  </si>
  <si>
    <t>"KV06 plech tl. 0,7mm" 7,0*0,48</t>
  </si>
  <si>
    <t>"KV07" 4,5*0,15</t>
  </si>
  <si>
    <t>"KV08" 11,32*0,2</t>
  </si>
  <si>
    <t>"KV11" 14,7*0,3</t>
  </si>
  <si>
    <t>"KV12" 3,33*0,45*2</t>
  </si>
  <si>
    <t>221</t>
  </si>
  <si>
    <t>712363624</t>
  </si>
  <si>
    <t>Provedení povlakové krytiny střech plochých do 10° z mechanicky kotvených hydroizolačních fólií včetně položení fólie a horkovzdušného svaření tl. tepelné izolace přes 240 mm budovy výšky přes 18 m, kotvené do betonu vnitřní pole</t>
  </si>
  <si>
    <t>-723638056</t>
  </si>
  <si>
    <t>https://podminky.urs.cz/item/CS_URS_2024_01/712363624</t>
  </si>
  <si>
    <t>poměr vnitřní pole/krajní pole/rohové pole</t>
  </si>
  <si>
    <t>S01*0,4</t>
  </si>
  <si>
    <t>S02*0,4</t>
  </si>
  <si>
    <t>S03*0,2</t>
  </si>
  <si>
    <t>S04*0,2</t>
  </si>
  <si>
    <t>222</t>
  </si>
  <si>
    <t>712363625</t>
  </si>
  <si>
    <t>Provedení povlakové krytiny střech plochých do 10° z mechanicky kotvených hydroizolačních fólií včetně položení fólie a horkovzdušného svaření tl. tepelné izolace přes 240 mm budovy výšky přes 18 m, kotvené do betonu krajní pole</t>
  </si>
  <si>
    <t>-142934293</t>
  </si>
  <si>
    <t>https://podminky.urs.cz/item/CS_URS_2024_01/712363625</t>
  </si>
  <si>
    <t>S03*0,6</t>
  </si>
  <si>
    <t>S04*0,6</t>
  </si>
  <si>
    <t>223</t>
  </si>
  <si>
    <t>712363626</t>
  </si>
  <si>
    <t>Provedení povlakové krytiny střech plochých do 10° z mechanicky kotvených hydroizolačních fólií včetně položení fólie a horkovzdušného svaření tl. tepelné izolace přes 240 mm budovy výšky přes 18 m, kotvené do betonu rohové pole</t>
  </si>
  <si>
    <t>-1806980887</t>
  </si>
  <si>
    <t>https://podminky.urs.cz/item/CS_URS_2024_01/712363626</t>
  </si>
  <si>
    <t>S01*0,2</t>
  </si>
  <si>
    <t>S02*0,2</t>
  </si>
  <si>
    <t>224</t>
  </si>
  <si>
    <t>712391171</t>
  </si>
  <si>
    <t>Provedení povlakové krytiny střech plochých do 10° -ostatní práce provedení vrstvy textilní podkladní</t>
  </si>
  <si>
    <t>-506270698</t>
  </si>
  <si>
    <t>https://podminky.urs.cz/item/CS_URS_2024_01/712391171</t>
  </si>
  <si>
    <t>pod hydroizolační fólií 500g/m2</t>
  </si>
  <si>
    <t>225</t>
  </si>
  <si>
    <t>1130141290</t>
  </si>
  <si>
    <t>podkladní 500g/m2</t>
  </si>
  <si>
    <t>S01*1,05</t>
  </si>
  <si>
    <t>S01VH*1,05</t>
  </si>
  <si>
    <t>S02*1,05</t>
  </si>
  <si>
    <t>S02VH*1,05</t>
  </si>
  <si>
    <t>S03*1,05</t>
  </si>
  <si>
    <t>S03VH*1,05</t>
  </si>
  <si>
    <t>S04*1,05</t>
  </si>
  <si>
    <t>S04VH*1,05</t>
  </si>
  <si>
    <t>ochranná 500g/m2</t>
  </si>
  <si>
    <t>226</t>
  </si>
  <si>
    <t>69311199</t>
  </si>
  <si>
    <t>geotextilie netkaná separační, ochranná, filtrační, drenážní PES(70%)+PP(30%) 300g/m2</t>
  </si>
  <si>
    <t>1332762832</t>
  </si>
  <si>
    <t>ochranná 300g/m2</t>
  </si>
  <si>
    <t>227</t>
  </si>
  <si>
    <t>69311197</t>
  </si>
  <si>
    <t>geotextilie netkaná separační, ochranná, filtrační, drenážní PES(70%)+PP(30%) 200g/m2</t>
  </si>
  <si>
    <t>693245996</t>
  </si>
  <si>
    <t>nad HI pásy 200g/m2</t>
  </si>
  <si>
    <t>S04VS*1,05</t>
  </si>
  <si>
    <t>228</t>
  </si>
  <si>
    <t>712391172</t>
  </si>
  <si>
    <t>Provedení povlakové krytiny střech plochých do 10° -ostatní práce provedení vrstvy textilní ochranné</t>
  </si>
  <si>
    <t>-439250307</t>
  </si>
  <si>
    <t>https://podminky.urs.cz/item/CS_URS_2024_01/712391172</t>
  </si>
  <si>
    <t>nad hydroizolační fólií 300g/m2</t>
  </si>
  <si>
    <t>nad hydroizolační fólií 500g/m2</t>
  </si>
  <si>
    <t>229</t>
  </si>
  <si>
    <t>712391382</t>
  </si>
  <si>
    <t>Provedení povlakové krytiny střech plochých do 10° -ostatní práce dokončení izolace násypem z hrubého kameniva frakce 16 - 22, tl. 50 mm</t>
  </si>
  <si>
    <t>-1170616943</t>
  </si>
  <si>
    <t>https://podminky.urs.cz/item/CS_URS_2024_01/712391382</t>
  </si>
  <si>
    <t>230</t>
  </si>
  <si>
    <t>712771271</t>
  </si>
  <si>
    <t>Provedení filtrační vrstvy vegetační střechy z textilií kladených volně s přesahem, sklon střechy do 5°</t>
  </si>
  <si>
    <t>-1264778679</t>
  </si>
  <si>
    <t>https://podminky.urs.cz/item/CS_URS_2024_01/712771271</t>
  </si>
  <si>
    <t>vytažení</t>
  </si>
  <si>
    <t>S01*0,1</t>
  </si>
  <si>
    <t>S02*0,1</t>
  </si>
  <si>
    <t>231</t>
  </si>
  <si>
    <t>69311060</t>
  </si>
  <si>
    <t>geotextilie netkaná separační, ochranná, filtrační, drenážní PP 200g/m2</t>
  </si>
  <si>
    <t>-1198930733</t>
  </si>
  <si>
    <t>S01*0,1*1,05</t>
  </si>
  <si>
    <t>S02*0,1*1,05</t>
  </si>
  <si>
    <t>232</t>
  </si>
  <si>
    <t>712771333</t>
  </si>
  <si>
    <t>Provedení hydroakumulační vrstvy vegetační střechy z plastových nopových fólií s perforací, kladených volně s přesahem, sklon střechy do 5°</t>
  </si>
  <si>
    <t>119938643</t>
  </si>
  <si>
    <t>https://podminky.urs.cz/item/CS_URS_2024_01/712771333</t>
  </si>
  <si>
    <t>233</t>
  </si>
  <si>
    <t>69334152</t>
  </si>
  <si>
    <t>fólie profilovaná (nopová) perforovaná HDPE s hydroakumulační a drenážní funkcí do vegetačních střech s výškou nopů 20mm</t>
  </si>
  <si>
    <t>-297645173</t>
  </si>
  <si>
    <t>S01*1,1</t>
  </si>
  <si>
    <t>S02*1,1</t>
  </si>
  <si>
    <t>234</t>
  </si>
  <si>
    <t>712771401</t>
  </si>
  <si>
    <t>Provedení vegetační vrstvy vegetační střechy ze substrátu, tloušťky do 100 mm, sklon střechy do 5°</t>
  </si>
  <si>
    <t>-1284306870</t>
  </si>
  <si>
    <t>https://podminky.urs.cz/item/CS_URS_2024_01/712771401</t>
  </si>
  <si>
    <t>235</t>
  </si>
  <si>
    <t>10321225</t>
  </si>
  <si>
    <t>substrát vegetačních střech extenzivní s nízkým obsahem organické složky</t>
  </si>
  <si>
    <t>-358021047</t>
  </si>
  <si>
    <t>S01*0,08*1,2</t>
  </si>
  <si>
    <t>S02*0,08*1,2</t>
  </si>
  <si>
    <t>236</t>
  </si>
  <si>
    <t>712771601</t>
  </si>
  <si>
    <t>Provedení ochranných pásů vegetační střechy po obvodu střechy, v místech střešních prostupům napojení na zeď apod. z praného říčního kameniva, tloušťky do 100 mm, šířky do 500 mm</t>
  </si>
  <si>
    <t>-931902115</t>
  </si>
  <si>
    <t>https://podminky.urs.cz/item/CS_URS_2024_01/712771601</t>
  </si>
  <si>
    <t>u skl. S01,02 (viz det.09)</t>
  </si>
  <si>
    <t>š. x tl. x dl.</t>
  </si>
  <si>
    <t>0,587*0,1*36,44*2</t>
  </si>
  <si>
    <t>0,5*0,1*15,82*4</t>
  </si>
  <si>
    <t>0,25*0,1*0,5*2</t>
  </si>
  <si>
    <t>0,5*0,1*(26,4+14,017)*2</t>
  </si>
  <si>
    <t>0,5*0,1*0,5*2</t>
  </si>
  <si>
    <t>237</t>
  </si>
  <si>
    <t>58337403</t>
  </si>
  <si>
    <t>kamenivo dekorační (kačírek) frakce 16/32</t>
  </si>
  <si>
    <t>-877339304</t>
  </si>
  <si>
    <t>ke skl. S01, S02</t>
  </si>
  <si>
    <t>11,559*2,2</t>
  </si>
  <si>
    <t>238</t>
  </si>
  <si>
    <t>712771613</t>
  </si>
  <si>
    <t>Provedení ochranných pásů vegetační střechy osazení ochranné kačírkové lišty navařením na hydroizolaci</t>
  </si>
  <si>
    <t>1330949099</t>
  </si>
  <si>
    <t>https://podminky.urs.cz/item/CS_URS_2024_01/712771613</t>
  </si>
  <si>
    <t>"KV03"</t>
  </si>
  <si>
    <t>164,0</t>
  </si>
  <si>
    <t>"KV10"</t>
  </si>
  <si>
    <t>157,0</t>
  </si>
  <si>
    <t>239</t>
  </si>
  <si>
    <t>69334023</t>
  </si>
  <si>
    <t>lišta kačírková Al výška 120mm</t>
  </si>
  <si>
    <t>-1109471069</t>
  </si>
  <si>
    <t>přesný typ volit dle PD a způsobu kotvení</t>
  </si>
  <si>
    <t>"KV03" 164,0*1,05</t>
  </si>
  <si>
    <t>"KV10" 157,0*1,05</t>
  </si>
  <si>
    <t>240</t>
  </si>
  <si>
    <t>712811101</t>
  </si>
  <si>
    <t>Provedení povlakové krytiny střech samostatným vytažením izolačního povlaku za studena na konstrukce převyšující úroveň střechy, nátěrem penetračním</t>
  </si>
  <si>
    <t>684705431</t>
  </si>
  <si>
    <t>https://podminky.urs.cz/item/CS_URS_2024_01/712811101</t>
  </si>
  <si>
    <t>241</t>
  </si>
  <si>
    <t>865126955</t>
  </si>
  <si>
    <t>S01*0,3</t>
  </si>
  <si>
    <t>S02*0,3</t>
  </si>
  <si>
    <t>S03*0,3</t>
  </si>
  <si>
    <t>S04*0,3</t>
  </si>
  <si>
    <t>S01VS*0,3</t>
  </si>
  <si>
    <t>S02VS*0,3</t>
  </si>
  <si>
    <t>S03VS*0,3</t>
  </si>
  <si>
    <t>S04VS*0,3</t>
  </si>
  <si>
    <t>242</t>
  </si>
  <si>
    <t>712841559</t>
  </si>
  <si>
    <t>Provedení povlakové krytiny střech samostatným vytažením izolačního povlaku pásy přitavením na konstrukce převyšující úroveň střechy, NAIP</t>
  </si>
  <si>
    <t>1289876438</t>
  </si>
  <si>
    <t>https://podminky.urs.cz/item/CS_URS_2024_01/712841559</t>
  </si>
  <si>
    <t>243</t>
  </si>
  <si>
    <t>62856011</t>
  </si>
  <si>
    <t>pás asfaltový natavitelný modifikovaný SBS s vložkou z hliníkové fólie s textilií a spalitelnou PE fólií nebo jemnozrnným minerálním posypem na horním povrchu tl 4,0mm</t>
  </si>
  <si>
    <t>-1417195449</t>
  </si>
  <si>
    <t>S01*1,15</t>
  </si>
  <si>
    <t>S02*1,15</t>
  </si>
  <si>
    <t>S03*1,15</t>
  </si>
  <si>
    <t>S04*1,15</t>
  </si>
  <si>
    <t>S01VS*1,2</t>
  </si>
  <si>
    <t>S02VS*1,2</t>
  </si>
  <si>
    <t>S03VS*1,2</t>
  </si>
  <si>
    <t>S04VS*1,2</t>
  </si>
  <si>
    <t>244</t>
  </si>
  <si>
    <t>712861705</t>
  </si>
  <si>
    <t>Provedení povlakové krytiny střech samostatným vytažením izolačního povlaku fólií na konstrukce převyšující úroveň střechy, přilepenou se svařovanými spoji</t>
  </si>
  <si>
    <t>-493113747</t>
  </si>
  <si>
    <t>https://podminky.urs.cz/item/CS_URS_2024_01/712861705</t>
  </si>
  <si>
    <t>245</t>
  </si>
  <si>
    <t>28322000</t>
  </si>
  <si>
    <t>fólie hydroizolační střešní mPVC mechanicky kotvená šedá tl 2,0mm</t>
  </si>
  <si>
    <t>1784080880</t>
  </si>
  <si>
    <t>S03*1,1</t>
  </si>
  <si>
    <t>S03VH*1,1</t>
  </si>
  <si>
    <t>S04*1,1</t>
  </si>
  <si>
    <t>S04VH*1,1</t>
  </si>
  <si>
    <t>246</t>
  </si>
  <si>
    <t>28329056</t>
  </si>
  <si>
    <t>fólie hydroizolační střešní TPO (FPO) určená pro mechanické kotvení nebo ke stabilizaci přitížením tl 2,0mm</t>
  </si>
  <si>
    <t>-1136357774</t>
  </si>
  <si>
    <t>S01VH*1,1</t>
  </si>
  <si>
    <t>S02VH*1,1</t>
  </si>
  <si>
    <t>247</t>
  </si>
  <si>
    <t>712998001</t>
  </si>
  <si>
    <t>Provedení povlakové krytiny střech - ostatní práce montáž odvodňovacího prvku atikového chrliče z PVC na dešťovou vodu do DN 50</t>
  </si>
  <si>
    <t>49021627</t>
  </si>
  <si>
    <t>https://podminky.urs.cz/item/CS_URS_2024_01/712998001</t>
  </si>
  <si>
    <t>ZV/08</t>
  </si>
  <si>
    <t>248</t>
  </si>
  <si>
    <t>28342473</t>
  </si>
  <si>
    <t>chrlič atikový DN 50 s manžetou pro hydroizolaci z PVC-P</t>
  </si>
  <si>
    <t>-1629384798</t>
  </si>
  <si>
    <t>249</t>
  </si>
  <si>
    <t>712998106</t>
  </si>
  <si>
    <t>Provedení povlakové krytiny střech - ostatní práce montáž odvodňovacího prvku doplňků ochranného koše chrliče</t>
  </si>
  <si>
    <t>1204797365</t>
  </si>
  <si>
    <t>https://podminky.urs.cz/item/CS_URS_2024_01/712998106</t>
  </si>
  <si>
    <t>"KV04" 4</t>
  </si>
  <si>
    <t>250</t>
  </si>
  <si>
    <t>69334330</t>
  </si>
  <si>
    <t>šachta kontrolní odvodnění vegetačních střech PA 400x400mm v 130mm</t>
  </si>
  <si>
    <t>1228213080</t>
  </si>
  <si>
    <t>251</t>
  </si>
  <si>
    <t>998712103</t>
  </si>
  <si>
    <t>Přesun hmot pro povlakové krytiny stanovený z hmotnosti přesunovaného materiálu vodorovná dopravní vzdálenost do 50 m základní v objektech výšky přes 12 do 24 m</t>
  </si>
  <si>
    <t>-2145403355</t>
  </si>
  <si>
    <t>https://podminky.urs.cz/item/CS_URS_2024_01/998712103</t>
  </si>
  <si>
    <t>713</t>
  </si>
  <si>
    <t>Izolace tepelné</t>
  </si>
  <si>
    <t>252</t>
  </si>
  <si>
    <t>713111127</t>
  </si>
  <si>
    <t>Montáž tepelné izolace stropů rohožemi, pásy, dílci, deskami, bloky (izolační materiál ve specifikaci) rovných spodem lepením celoplošně</t>
  </si>
  <si>
    <t>-1463653379</t>
  </si>
  <si>
    <t>https://podminky.urs.cz/item/CS_URS_2024_01/713111127</t>
  </si>
  <si>
    <t>OV15</t>
  </si>
  <si>
    <t>260,0</t>
  </si>
  <si>
    <t>253</t>
  </si>
  <si>
    <t>63126384</t>
  </si>
  <si>
    <t>panel akustický povrch velice porézní skelná tkanina hrana zatřená rovná αw=0,95 Dnfw=42dB viditelný rastr š 24mm bílý tl 50mm</t>
  </si>
  <si>
    <t>726306736</t>
  </si>
  <si>
    <t>do JC promítnout náklady na požadovaný typ dle PD</t>
  </si>
  <si>
    <t>260,0*1,05</t>
  </si>
  <si>
    <t>254</t>
  </si>
  <si>
    <t>713121111</t>
  </si>
  <si>
    <t>Montáž tepelné izolace podlah rohožemi, pásy, deskami, dílci, bloky (izolační materiál ve specifikaci) kladenými volně jednovrstvá</t>
  </si>
  <si>
    <t>171365053</t>
  </si>
  <si>
    <t>https://podminky.urs.cz/item/CS_URS_2024_01/713121111</t>
  </si>
  <si>
    <t>MV 40mm</t>
  </si>
  <si>
    <t>255</t>
  </si>
  <si>
    <t>28376554</t>
  </si>
  <si>
    <t>deska polystyrénová pro snížení kročejového hluku (max. zatížení 4 kN/m2) tl 40mm</t>
  </si>
  <si>
    <t>540627150</t>
  </si>
  <si>
    <t>D02*1,05</t>
  </si>
  <si>
    <t>D05*1,05</t>
  </si>
  <si>
    <t>256</t>
  </si>
  <si>
    <t>713121121</t>
  </si>
  <si>
    <t>Montáž tepelné izolace podlah rohožemi, pásy, deskami, dílci, bloky (izolační materiál ve specifikaci) kladenými volně dvouvrstvá</t>
  </si>
  <si>
    <t>430765952</t>
  </si>
  <si>
    <t>https://podminky.urs.cz/item/CS_URS_2024_01/713121121</t>
  </si>
  <si>
    <t>XPS (75% plochy TM) tl.100mm</t>
  </si>
  <si>
    <t>D03*0,75</t>
  </si>
  <si>
    <t>izolace antivibrační (PUR) (25% plochy TM) tl. 100mm</t>
  </si>
  <si>
    <t>D03*0,25</t>
  </si>
  <si>
    <t>257</t>
  </si>
  <si>
    <t>28376.R.SYL</t>
  </si>
  <si>
    <t>Trvale pružné pásy/desky vyrobené na bázi polyatherurethanu (PUR) vhodné pro snížení vibrací a otřesů tl 120mm, pevnost dle zatížení viz PD</t>
  </si>
  <si>
    <t>995057003</t>
  </si>
  <si>
    <t>D03*0,25*0,1*1,05</t>
  </si>
  <si>
    <t>258</t>
  </si>
  <si>
    <t>28376408</t>
  </si>
  <si>
    <t>deska XPS hrana polodrážková a hladký povrch 500kPA λ=0,035</t>
  </si>
  <si>
    <t>1524817177</t>
  </si>
  <si>
    <t>D03*0,75*0,1*1,05</t>
  </si>
  <si>
    <t>259</t>
  </si>
  <si>
    <t>713123112</t>
  </si>
  <si>
    <t>Montáž tepelně izolačního systému základové desky z XPS desek na vodorovné ploše jednovrstvého tloušťky izolace přes 100 do 200 mm</t>
  </si>
  <si>
    <t>-1385096340</t>
  </si>
  <si>
    <t>https://podminky.urs.cz/item/CS_URS_2024_01/713123112</t>
  </si>
  <si>
    <t>XPS tl. 200mm</t>
  </si>
  <si>
    <t>ke skl. D01 a D06 a D09 (mezi nosné žb stěny)</t>
  </si>
  <si>
    <t>plošně i pod příčkami</t>
  </si>
  <si>
    <t>32,6*17,1</t>
  </si>
  <si>
    <t>-0,25*(4,43*2+5,775*2)</t>
  </si>
  <si>
    <t>-0,4*0,4*7</t>
  </si>
  <si>
    <t>260</t>
  </si>
  <si>
    <t>28376652</t>
  </si>
  <si>
    <t>deska XPS hrana polodrážková a hladký povrch 500kPA λ=0,035 tl 200mm</t>
  </si>
  <si>
    <t>2133820098</t>
  </si>
  <si>
    <t>551,237*1,05</t>
  </si>
  <si>
    <t>261</t>
  </si>
  <si>
    <t>713123211</t>
  </si>
  <si>
    <t>Montáž tepelně izolačního systému základové desky z XPS desek na svislé ploše přilepených nízkoexpanzní (PUR) pěnou jednovrstvého tloušťky izolace do 100 mm</t>
  </si>
  <si>
    <t>2014909917</t>
  </si>
  <si>
    <t>https://podminky.urs.cz/item/CS_URS_2024_01/713123211</t>
  </si>
  <si>
    <t>XPS tl. 50mm</t>
  </si>
  <si>
    <t>(4,83+3,5+0,05*2)*2*0,92</t>
  </si>
  <si>
    <t>u vstupu 2PP</t>
  </si>
  <si>
    <t>(5,6+5,67)*(0,45+0,55)</t>
  </si>
  <si>
    <t>XPS tl. 100mm</t>
  </si>
  <si>
    <t>(1,5*2+5,75)*1,2</t>
  </si>
  <si>
    <t>262</t>
  </si>
  <si>
    <t>28376379</t>
  </si>
  <si>
    <t>deska XPS hrana polodrážková a hladký povrch 500kPA λ=0,035 tl 50mm</t>
  </si>
  <si>
    <t>1188134259</t>
  </si>
  <si>
    <t>26,781*1,05</t>
  </si>
  <si>
    <t>263</t>
  </si>
  <si>
    <t>28376382</t>
  </si>
  <si>
    <t>deska XPS hrana polodrážková a hladký povrch 500kPA λ=0,035 tl 100mm</t>
  </si>
  <si>
    <t>-62341808</t>
  </si>
  <si>
    <t>10,5*1,05</t>
  </si>
  <si>
    <t>264</t>
  </si>
  <si>
    <t>713123212</t>
  </si>
  <si>
    <t>Montáž tepelně izolačního systému základové desky z XPS desek na svislé ploše přilepených nízkoexpanzní (PUR) pěnou jednovrstvého tloušťky izolace přes 100 do 200 mm</t>
  </si>
  <si>
    <t>-1649174535</t>
  </si>
  <si>
    <t>https://podminky.urs.cz/item/CS_URS_2024_01/713123212</t>
  </si>
  <si>
    <t>2PP v místech sloupů</t>
  </si>
  <si>
    <t>(0,55*4+0,45)*1,32</t>
  </si>
  <si>
    <t>265</t>
  </si>
  <si>
    <t>28376460</t>
  </si>
  <si>
    <t>deska XPS hrana polodrážková a hladký povrch 500kPA λ=0,035 tl 160mm</t>
  </si>
  <si>
    <t>-1795715265</t>
  </si>
  <si>
    <t>dle PD XPS tl. 150mm - zohlednit v JC</t>
  </si>
  <si>
    <t>3,498*1,05</t>
  </si>
  <si>
    <t>266</t>
  </si>
  <si>
    <t>713123213</t>
  </si>
  <si>
    <t>Montáž tepelně izolačního systému základové desky z XPS desek na svislé ploše přilepených nízkoexpanzní (PUR) pěnou jednovrstvého tloušťky izolace přes 200 do 300 mm</t>
  </si>
  <si>
    <t>-1365560910</t>
  </si>
  <si>
    <t>https://podminky.urs.cz/item/CS_URS_2024_01/713123213</t>
  </si>
  <si>
    <t>tl. 250mm</t>
  </si>
  <si>
    <t>33,1*1,32</t>
  </si>
  <si>
    <t>7,5*3,93</t>
  </si>
  <si>
    <t>17,6*5,25</t>
  </si>
  <si>
    <t>tl. 300mm</t>
  </si>
  <si>
    <t>17,6*1,32</t>
  </si>
  <si>
    <t>-(5,6+5,67)*0,52</t>
  </si>
  <si>
    <t>267</t>
  </si>
  <si>
    <t>-799122335</t>
  </si>
  <si>
    <t>221,274*0,25*1,05</t>
  </si>
  <si>
    <t>17,372*0,3*1,05</t>
  </si>
  <si>
    <t>268</t>
  </si>
  <si>
    <t>713131141</t>
  </si>
  <si>
    <t>Montáž tepelné izolace stěn rohožemi, pásy, deskami, dílci, bloky (izolační materiál ve specifikaci) lepením celoplošně bez mechanického kotvení</t>
  </si>
  <si>
    <t>1343373602</t>
  </si>
  <si>
    <t>https://podminky.urs.cz/item/CS_URS_2024_01/713131141</t>
  </si>
  <si>
    <t>vnitřní plocha atiky ve 4NP viz detail D02</t>
  </si>
  <si>
    <t>XPS 100mm</t>
  </si>
  <si>
    <t>(36,65+17,0)*2*0,8</t>
  </si>
  <si>
    <t>atika nad 4NP viz detail D09</t>
  </si>
  <si>
    <t>(26,6+15,217)*2*0,55</t>
  </si>
  <si>
    <t>PIR tl. 50mm (za žaluziové boxy) např. Detail D02</t>
  </si>
  <si>
    <t>"výměra projektant"</t>
  </si>
  <si>
    <t>0,27*271,0</t>
  </si>
  <si>
    <t>269</t>
  </si>
  <si>
    <t>28376422</t>
  </si>
  <si>
    <t>deska XPS hrana polodrážková a hladký povrch 300kPA λ=0,035 tl 100mm</t>
  </si>
  <si>
    <t>-990862013</t>
  </si>
  <si>
    <t>131,839*1,05</t>
  </si>
  <si>
    <t>270</t>
  </si>
  <si>
    <t>28376525</t>
  </si>
  <si>
    <t>deska izolační PIR s oboustranným textilním rounem λ=0,026 tl 50mm</t>
  </si>
  <si>
    <t>-1241895656</t>
  </si>
  <si>
    <t>73,17*1,1</t>
  </si>
  <si>
    <t>271</t>
  </si>
  <si>
    <t>713141136</t>
  </si>
  <si>
    <t>Montáž tepelné izolace střech plochých rohožemi, pásy, deskami, dílci, bloky (izolační materiál ve specifikaci) přilepenými za studena jednovrstvá nízkoexpanzní (PUR) pěnou</t>
  </si>
  <si>
    <t>99182905</t>
  </si>
  <si>
    <t>https://podminky.urs.cz/item/CS_URS_2024_01/713141136</t>
  </si>
  <si>
    <t>272</t>
  </si>
  <si>
    <t>1310246791</t>
  </si>
  <si>
    <t>273</t>
  </si>
  <si>
    <t>713141212</t>
  </si>
  <si>
    <t>Montáž tepelné izolace střech plochých atikovými klíny přilepenými za studena nízkoexpanzní (PUR) pěnou</t>
  </si>
  <si>
    <t>-1833448767</t>
  </si>
  <si>
    <t>https://podminky.urs.cz/item/CS_URS_2024_01/713141212</t>
  </si>
  <si>
    <t>viz detaily např. D02,D06,D09... - náběh parozábrany</t>
  </si>
  <si>
    <t>(36,65+17,2)*2</t>
  </si>
  <si>
    <t>(26,9+15,52)*2</t>
  </si>
  <si>
    <t>(2,8+4,5)*2</t>
  </si>
  <si>
    <t>274</t>
  </si>
  <si>
    <t>63152005</t>
  </si>
  <si>
    <t>klín atikový přechodný minerální plochých střech tl 50x50mm</t>
  </si>
  <si>
    <t>869053084</t>
  </si>
  <si>
    <t>290,774*1,05</t>
  </si>
  <si>
    <t>275</t>
  </si>
  <si>
    <t>713141336</t>
  </si>
  <si>
    <t>Montáž tepelné izolace střech plochých spádovými klíny v ploše přilepenými za studena nízkoexpanzní (PUR) pěnou</t>
  </si>
  <si>
    <t>157139443</t>
  </si>
  <si>
    <t>https://podminky.urs.cz/item/CS_URS_2024_01/713141336</t>
  </si>
  <si>
    <t>pro montáž uvažovány 2 vrstvy</t>
  </si>
  <si>
    <t>S01*2</t>
  </si>
  <si>
    <t>S02*2</t>
  </si>
  <si>
    <t>S03*2</t>
  </si>
  <si>
    <t>S04*2</t>
  </si>
  <si>
    <t>276</t>
  </si>
  <si>
    <t>28376142</t>
  </si>
  <si>
    <t>klín izolační spád do 5% EPS 150</t>
  </si>
  <si>
    <t>1025074446</t>
  </si>
  <si>
    <t>S01*(0,1+0,3)/2*1,1</t>
  </si>
  <si>
    <t>S02*(0,02+0,22)/2*1,1</t>
  </si>
  <si>
    <t>S03*(0,2+0,375)/2*1,1</t>
  </si>
  <si>
    <t>S04*(0,08+0,14)/2*1,1</t>
  </si>
  <si>
    <t>277</t>
  </si>
  <si>
    <t>713141356</t>
  </si>
  <si>
    <t>Montáž tepelné izolace střech plochých spádovými klíny na zhlaví atiky šířky do 500 mm přilepenými za studena nízkoexpanzní (PUR) pěnou</t>
  </si>
  <si>
    <t>-1734009941</t>
  </si>
  <si>
    <t>https://podminky.urs.cz/item/CS_URS_2024_01/713141356</t>
  </si>
  <si>
    <t>horní plocha atik</t>
  </si>
  <si>
    <t>38,13*2</t>
  </si>
  <si>
    <t>(27,2+14,97)*2</t>
  </si>
  <si>
    <t>278</t>
  </si>
  <si>
    <t>28376105</t>
  </si>
  <si>
    <t>klín izolační z XPS spádový</t>
  </si>
  <si>
    <t>-169650296</t>
  </si>
  <si>
    <t>194,6*0,2*0,05*1,1</t>
  </si>
  <si>
    <t>279</t>
  </si>
  <si>
    <t>998713103</t>
  </si>
  <si>
    <t>Přesun hmot pro izolace tepelné stanovený z hmotnosti přesunovaného materiálu vodorovná dopravní vzdálenost do 50 m s užitím mechanizace v objektech výšky přes 12 m do 24 m</t>
  </si>
  <si>
    <t>472867265</t>
  </si>
  <si>
    <t>https://podminky.urs.cz/item/CS_URS_2024_01/998713103</t>
  </si>
  <si>
    <t>762</t>
  </si>
  <si>
    <t>Konstrukce tesařské</t>
  </si>
  <si>
    <t>280</t>
  </si>
  <si>
    <t>762361313</t>
  </si>
  <si>
    <t>Konstrukční vrstva pod klempířské prvky pro oplechování horních ploch zdí a nadezdívek (atik) z desek dřevoštěpkových šroubovaných do podkladu, tloušťky desky 25 mm</t>
  </si>
  <si>
    <t>-1298374290</t>
  </si>
  <si>
    <t>https://podminky.urs.cz/item/CS_URS_2024_01/762361313</t>
  </si>
  <si>
    <t>38,13*2*0,593</t>
  </si>
  <si>
    <t>17,0*(0,893+0,793)</t>
  </si>
  <si>
    <t>(27,2+14,97)*2*0,45</t>
  </si>
  <si>
    <t>281</t>
  </si>
  <si>
    <t>762431.R01</t>
  </si>
  <si>
    <t>Vzduchotěsná zástěna v budově P3 z OSB desek, podkonstrukce, vzduchotěsného utěsnění, pro opakované využití, vč. demontáže a likvidace celkem</t>
  </si>
  <si>
    <t>1529407355</t>
  </si>
  <si>
    <t>provizorní</t>
  </si>
  <si>
    <t>27,0</t>
  </si>
  <si>
    <t>282</t>
  </si>
  <si>
    <t>998762103</t>
  </si>
  <si>
    <t>Přesun hmot pro konstrukce tesařské stanovený z hmotnosti přesunovaného materiálu vodorovná dopravní vzdálenost do 50 m základní v objektech výšky přes 12 do 24 m</t>
  </si>
  <si>
    <t>1002957232</t>
  </si>
  <si>
    <t>https://podminky.urs.cz/item/CS_URS_2024_01/998762103</t>
  </si>
  <si>
    <t>763</t>
  </si>
  <si>
    <t>Konstrukce suché výstavby</t>
  </si>
  <si>
    <t>283</t>
  </si>
  <si>
    <t>751581213</t>
  </si>
  <si>
    <t>Protipožární ochrana vzduchotechnického potrubí obklad přímého potrubí čtyřhranného, požární odolnost EI 60</t>
  </si>
  <si>
    <t>-587807349</t>
  </si>
  <si>
    <t>https://podminky.urs.cz/item/CS_URS_2024_01/751581213</t>
  </si>
  <si>
    <t xml:space="preserve">JC položky přizpůsobit obkladu ocelových sloupků viz OV13 </t>
  </si>
  <si>
    <t>0,75*2,0*31</t>
  </si>
  <si>
    <t>284</t>
  </si>
  <si>
    <t>763131411</t>
  </si>
  <si>
    <t>Podhled ze sádrokartonových desek dvouvrstvá zavěšená spodní konstrukce z ocelových profilů CD, UD jednoduše opláštěná deskou standardní A, tl. 12,5 mm, bez izolace</t>
  </si>
  <si>
    <t>613413865</t>
  </si>
  <si>
    <t>https://podminky.urs.cz/item/CS_URS_2024_01/763131411</t>
  </si>
  <si>
    <t>285</t>
  </si>
  <si>
    <t>763131451</t>
  </si>
  <si>
    <t>Podhled ze sádrokartonových desek dvouvrstvá zavěšená spodní konstrukce z ocelových profilů CD, UD jednoduše opláštěná deskou impregnovanou H2, tl. 12,5 mm, bez izolace</t>
  </si>
  <si>
    <t>-18811742</t>
  </si>
  <si>
    <t>https://podminky.urs.cz/item/CS_URS_2024_01/763131451</t>
  </si>
  <si>
    <t>286</t>
  </si>
  <si>
    <t>763131721</t>
  </si>
  <si>
    <t>Podhled ze sádrokartonových desek ostatní práce a konstrukce na podhledech ze sádrokartonových desek skokové změny výšky podhledu do 0,5 m</t>
  </si>
  <si>
    <t>-544622270</t>
  </si>
  <si>
    <t>https://podminky.urs.cz/item/CS_URS_2024_01/763131721</t>
  </si>
  <si>
    <t>čela a čílka</t>
  </si>
  <si>
    <t>ke skl. H05</t>
  </si>
  <si>
    <t>2,21+1,0+1,675</t>
  </si>
  <si>
    <t>ke skl. H01</t>
  </si>
  <si>
    <t>1,9+1,4</t>
  </si>
  <si>
    <t>ke skl. H03</t>
  </si>
  <si>
    <t>0,65+4,2</t>
  </si>
  <si>
    <t>1,625+0,65+3,27</t>
  </si>
  <si>
    <t>ke skl. H08</t>
  </si>
  <si>
    <t>0,713</t>
  </si>
  <si>
    <t>1,4</t>
  </si>
  <si>
    <t>0,55+4,5*2+10,75</t>
  </si>
  <si>
    <t>1,4+1,9</t>
  </si>
  <si>
    <t>2,71+10,75+4,575+7,85+4,5+0,55+4,5</t>
  </si>
  <si>
    <t>0,65*2+2,765+7,25+10,8+4,5+1,2+2,5+0,65+4,5+2,765+1,0+7,247</t>
  </si>
  <si>
    <t>287</t>
  </si>
  <si>
    <t>763131722</t>
  </si>
  <si>
    <t>Podhled ze sádrokartonových desek ostatní práce a konstrukce na podhledech ze sádrokartonových desek skokové změny výšky podhledu přes 0,5 m</t>
  </si>
  <si>
    <t>-389597096</t>
  </si>
  <si>
    <t>https://podminky.urs.cz/item/CS_URS_2024_01/763131722</t>
  </si>
  <si>
    <t>3,37+1,9</t>
  </si>
  <si>
    <t>3,37+10,8+1,0+3,27+0,28+1,381+1,382+0,975</t>
  </si>
  <si>
    <t>1,0+3,37</t>
  </si>
  <si>
    <t>3,37+1,0</t>
  </si>
  <si>
    <t>3,37</t>
  </si>
  <si>
    <t>288</t>
  </si>
  <si>
    <t>763211124</t>
  </si>
  <si>
    <t>Příčka ze sádrovláknitých desek s nosnou konstrukcí z jednoduchých ocelových profilů UW, CW jednoduše opláštěná deskou tl. 12,5 mm příčka tl. 100 mm, profil 75, s izolací, EI do 60, Rw do 54 dB</t>
  </si>
  <si>
    <t>114933537</t>
  </si>
  <si>
    <t>https://podminky.urs.cz/item/CS_URS_2024_01/763211124</t>
  </si>
  <si>
    <t>289</t>
  </si>
  <si>
    <t>763211128</t>
  </si>
  <si>
    <t>Příčka ze sádrovláknitých desek s nosnou konstrukcí z jednoduchých ocelových profilů UW, CW jednoduše opláštěná deskou tl. 12,5 mm příčka tl. 125 mm, profil 100, s izolací, EI do 60, Rw do 54 dB</t>
  </si>
  <si>
    <t>-1135494082</t>
  </si>
  <si>
    <t>https://podminky.urs.cz/item/CS_URS_2024_01/763211128</t>
  </si>
  <si>
    <t>ceníková položka stanovena parametry nejblíže požadované skladbě dle PD (skladba P02) skutečnost promítnout do JC položky (UW/CW profil š.125mm)</t>
  </si>
  <si>
    <t>290</t>
  </si>
  <si>
    <t>763213123</t>
  </si>
  <si>
    <t>Příčka instalační ze sádrovláknitých desek s nosnou konstrukcí ze zdvojených ocelových profilů UW, CW s mezerou, CW profily navzájem spojeny páskem sádrovlákna jednoduše opláštěná deskou tl. 1 x 12,5 mm s izolací, EI 30, příčka tl. min. 185 mm, profil 75, Rw do 60 dB</t>
  </si>
  <si>
    <t>73208942</t>
  </si>
  <si>
    <t>https://podminky.urs.cz/item/CS_URS_2024_01/763213123</t>
  </si>
  <si>
    <t>dle skladby P03, další vrstva opláštění viz položky níže</t>
  </si>
  <si>
    <t>291</t>
  </si>
  <si>
    <t>763213131</t>
  </si>
  <si>
    <t>Příčka instalační ze sádrovláknitých desek montáž desek na nosnou konstrukci oboustranně tl. 12,5 mm</t>
  </si>
  <si>
    <t>-1069365777</t>
  </si>
  <si>
    <t>https://podminky.urs.cz/item/CS_URS_2024_01/763213131</t>
  </si>
  <si>
    <t>druhá vrstva SDVK desky ke skl. P03 z obou stran</t>
  </si>
  <si>
    <t>292</t>
  </si>
  <si>
    <t>59591291</t>
  </si>
  <si>
    <t>deska sádrovláknitá protipožární tl 12,5mm</t>
  </si>
  <si>
    <t>-104375968</t>
  </si>
  <si>
    <t>P03*2*1,1</t>
  </si>
  <si>
    <t>293</t>
  </si>
  <si>
    <t>763221121</t>
  </si>
  <si>
    <t>Stěna předsazená ze sádrovláknitých desek s nosnou konstrukcí z ocelových profilů CW, UW jednoduše opláštěná deskou tl. 12,5 mm s izolací , EI 30, Rw do 40 dB, stěna tl. 87,5 mm, profil 75</t>
  </si>
  <si>
    <t>677793519</t>
  </si>
  <si>
    <t>https://podminky.urs.cz/item/CS_URS_2024_01/763221121</t>
  </si>
  <si>
    <t>ceníková položka stanovena parametry nejblíže požadované skladbě dle PD (skladba P04) skutečnost promítnout do JC položky</t>
  </si>
  <si>
    <t>294</t>
  </si>
  <si>
    <t>763264541</t>
  </si>
  <si>
    <t>Obklad ocelových nosníků sádrovláknitými deskami bez spodní konstrukce uzavřeného tvaru rozvinuté šíře přes 0,5 m do 0,75 m, opláštění deskou protipožární tl. 12,5 mm</t>
  </si>
  <si>
    <t>-1592271701</t>
  </si>
  <si>
    <t>https://podminky.urs.cz/item/CS_URS_2024_01/763264541</t>
  </si>
  <si>
    <t>Poznámka k položce:_x000D_
vč. podkonstrukce, kotveno přímo do ocel. prvků</t>
  </si>
  <si>
    <t>OV31</t>
  </si>
  <si>
    <t>1,82</t>
  </si>
  <si>
    <t>295</t>
  </si>
  <si>
    <t>763431001</t>
  </si>
  <si>
    <t>Montáž podhledu minerálního včetně zavěšeného roštu viditelného s panely vyjímatelnými, velikosti panelů do 0,36 m2</t>
  </si>
  <si>
    <t>-883236865</t>
  </si>
  <si>
    <t>https://podminky.urs.cz/item/CS_URS_2024_01/763431001</t>
  </si>
  <si>
    <t>typ rastru promítnout do JC položky dle požadavku PD</t>
  </si>
  <si>
    <t>296</t>
  </si>
  <si>
    <t>63126361</t>
  </si>
  <si>
    <t>panel akustický hygienický povrch porézní skelná tkanina hrana zatřená rovná αw=0,95 viditelný rastr š 24mm bílý tl 15mm</t>
  </si>
  <si>
    <t>-1454973447</t>
  </si>
  <si>
    <t>H01*1,05</t>
  </si>
  <si>
    <t>H02*1,05</t>
  </si>
  <si>
    <t>297</t>
  </si>
  <si>
    <t>763431012</t>
  </si>
  <si>
    <t>Montáž podhledu minerálního včetně zavěšeného roštu polozapuštěného s panely vyjímatelnými, velikosti panelů přes 0,36 m2 do 0,72 m2</t>
  </si>
  <si>
    <t>1146375836</t>
  </si>
  <si>
    <t>https://podminky.urs.cz/item/CS_URS_2024_01/763431012</t>
  </si>
  <si>
    <t>zpětná montáž vč. koncových prvků (promítnout do JC)</t>
  </si>
  <si>
    <t>OV27 (budova P2)</t>
  </si>
  <si>
    <t>30,0</t>
  </si>
  <si>
    <t>298</t>
  </si>
  <si>
    <t>63126317</t>
  </si>
  <si>
    <t>panel akustický povrch velice porézní skelná tkanina hrana zatřená polozapuštěná αw=0,95 zapuštěný rastr š 15mm bílý tl 20mm</t>
  </si>
  <si>
    <t>2010793190</t>
  </si>
  <si>
    <t>1200/600mm</t>
  </si>
  <si>
    <t>H03*1,05</t>
  </si>
  <si>
    <t>299</t>
  </si>
  <si>
    <t>63126360</t>
  </si>
  <si>
    <t>panel akustický hygienický povrch porézní skelná tkanina hrana zatřená polozapuštěná αw=1,00 polozapuštěný rastr š 24mm bílý tl 15mm</t>
  </si>
  <si>
    <t>205898346</t>
  </si>
  <si>
    <t>H04*1,05</t>
  </si>
  <si>
    <t>H07*1,05</t>
  </si>
  <si>
    <t>300</t>
  </si>
  <si>
    <t>63126320</t>
  </si>
  <si>
    <t>panel akustický povrch velice porézní skelná tkanina hrana zatřená skrytá a rovná αw=0,90 viditelný rastr v jednom směru š 24mm bílý tl 20mm</t>
  </si>
  <si>
    <t>-263836818</t>
  </si>
  <si>
    <t>H05*1,05</t>
  </si>
  <si>
    <t>H06*1,05</t>
  </si>
  <si>
    <t>301</t>
  </si>
  <si>
    <t>763431803</t>
  </si>
  <si>
    <t>Demontáž podhledu minerálního na zavěšeném na roštu skrytém</t>
  </si>
  <si>
    <t>-1270578832</t>
  </si>
  <si>
    <t>https://podminky.urs.cz/item/CS_URS_2024_01/763431803</t>
  </si>
  <si>
    <t>do JC promítnout demontáž koncových prvků</t>
  </si>
  <si>
    <t>do JC promítnout šetrnou manipulaci a uskladnění</t>
  </si>
  <si>
    <t>302</t>
  </si>
  <si>
    <t>998763303</t>
  </si>
  <si>
    <t>Přesun hmot pro konstrukce montované z desek sádrokartonových, sádrovláknitých, cementovláknitých nebo cementových stanovený z hmotnosti přesunovaného materiálu vodorovná dopravní vzdálenost do 50 m základní v objektech výšky přes 12 do 24 m</t>
  </si>
  <si>
    <t>-853156072</t>
  </si>
  <si>
    <t>https://podminky.urs.cz/item/CS_URS_2024_01/998763303</t>
  </si>
  <si>
    <t>764</t>
  </si>
  <si>
    <t>Konstrukce klempířské</t>
  </si>
  <si>
    <t>303</t>
  </si>
  <si>
    <t>764.01.OV05</t>
  </si>
  <si>
    <t>Zapravení atiky stávajícího objektu po napojení vytažení střešní HI spoj. krčku, vč. případného doplnění novými prvky celkem</t>
  </si>
  <si>
    <t>1256800694</t>
  </si>
  <si>
    <t>Poznámka k položce:_x000D_
vč. případných podkladních vrstev</t>
  </si>
  <si>
    <t>4,0</t>
  </si>
  <si>
    <t>ostatní prvky z poplastovaného plechu dle výpisu klempířských výrobků jsou vykázány v oddíle 712</t>
  </si>
  <si>
    <t>304</t>
  </si>
  <si>
    <t>998764103</t>
  </si>
  <si>
    <t>Přesun hmot pro konstrukce klempířské stanovený z hmotnosti přesunovaného materiálu vodorovná dopravní vzdálenost do 50 m základní v objektech výšky přes 12 do 24 m</t>
  </si>
  <si>
    <t>1743055362</t>
  </si>
  <si>
    <t>https://podminky.urs.cz/item/CS_URS_2024_01/998764103</t>
  </si>
  <si>
    <t>766</t>
  </si>
  <si>
    <t>Konstrukce truhlářské</t>
  </si>
  <si>
    <t>305</t>
  </si>
  <si>
    <t>TV01</t>
  </si>
  <si>
    <t>Dřevěná výdřeva na kotvení trezoru pro opiáty, 100x230mm - D+M</t>
  </si>
  <si>
    <t>-1772766388</t>
  </si>
  <si>
    <t>306</t>
  </si>
  <si>
    <t>TV02</t>
  </si>
  <si>
    <t>Dřevěná výdřeva pod lůžkovou rampu,profil 70x40mm - D+M</t>
  </si>
  <si>
    <t>-174848479</t>
  </si>
  <si>
    <t>307</t>
  </si>
  <si>
    <t>998766103</t>
  </si>
  <si>
    <t>Přesun hmot pro konstrukce truhlářské stanovený z hmotnosti přesunovaného materiálu vodorovná dopravní vzdálenost do 50 m základní v objektech výšky přes 12 do 24 m</t>
  </si>
  <si>
    <t>590637972</t>
  </si>
  <si>
    <t>https://podminky.urs.cz/item/CS_URS_2024_01/998766103</t>
  </si>
  <si>
    <t>767</t>
  </si>
  <si>
    <t>Konstrukce zámečnické</t>
  </si>
  <si>
    <t>308</t>
  </si>
  <si>
    <t>767.KV05</t>
  </si>
  <si>
    <t>Úhelník z poplastovaného plechu tl.3mm r.š. 270mm, kotvení a p.ú - D+M</t>
  </si>
  <si>
    <t>-2109181195</t>
  </si>
  <si>
    <t>viz výpis klempířských výrobků</t>
  </si>
  <si>
    <t>"KV05" 15,0</t>
  </si>
  <si>
    <t>309</t>
  </si>
  <si>
    <t>767.KV06</t>
  </si>
  <si>
    <t>1593173276</t>
  </si>
  <si>
    <t>"KV06" 7,0</t>
  </si>
  <si>
    <t>310</t>
  </si>
  <si>
    <t>767531111</t>
  </si>
  <si>
    <t>Montáž vstupních čisticích zón z rohoží kovových nebo plastových</t>
  </si>
  <si>
    <t>-1251754590</t>
  </si>
  <si>
    <t>https://podminky.urs.cz/item/CS_URS_2023_02/767531111</t>
  </si>
  <si>
    <t>ZV/05</t>
  </si>
  <si>
    <t>1,6*5,6</t>
  </si>
  <si>
    <t>3,0*3,8</t>
  </si>
  <si>
    <t>1,6*2,0</t>
  </si>
  <si>
    <t>ZV/06</t>
  </si>
  <si>
    <t>1,5*5,5</t>
  </si>
  <si>
    <t>311</t>
  </si>
  <si>
    <t>69752110</t>
  </si>
  <si>
    <t>rohož textilní provedení PA, hustý povrch, jemné dočištění</t>
  </si>
  <si>
    <t>-711747704</t>
  </si>
  <si>
    <t>Poznámka k položce:_x000D_
do JC promítnout požadovaný typ</t>
  </si>
  <si>
    <t>1,6*5,6*1,1</t>
  </si>
  <si>
    <t>3,0*3,8*1,1</t>
  </si>
  <si>
    <t>1,6*2,0*1,1</t>
  </si>
  <si>
    <t>312</t>
  </si>
  <si>
    <t>69752030</t>
  </si>
  <si>
    <t>rohož vstupní provedení hliník nebo mosaz/gumové vlnovky/</t>
  </si>
  <si>
    <t>1372742571</t>
  </si>
  <si>
    <t>1,5*5,5*1,1</t>
  </si>
  <si>
    <t>313</t>
  </si>
  <si>
    <t>767531121</t>
  </si>
  <si>
    <t>Montáž vstupních čisticích zón z rohoží osazení rámu mosazného nebo hliníkového zapuštěného z L profilů</t>
  </si>
  <si>
    <t>848484015</t>
  </si>
  <si>
    <t>https://podminky.urs.cz/item/CS_URS_2024_01/767531121</t>
  </si>
  <si>
    <t>1,6*2+5,6*2</t>
  </si>
  <si>
    <t>3,0*2+3,8*2</t>
  </si>
  <si>
    <t>1,6*2+2,0*2</t>
  </si>
  <si>
    <t>1,5*2+5,5*2</t>
  </si>
  <si>
    <t>314</t>
  </si>
  <si>
    <t>69752160</t>
  </si>
  <si>
    <t>rám pro zapuštění profil L-30/30 25/25 20/30 15/30-Al</t>
  </si>
  <si>
    <t>-1037353389</t>
  </si>
  <si>
    <t>Poznámka k položce:_x000D_
do JC promítnout požadovaný typ a černou barvu rámu</t>
  </si>
  <si>
    <t>49,2*1,1</t>
  </si>
  <si>
    <t>315</t>
  </si>
  <si>
    <t>ZV01</t>
  </si>
  <si>
    <t>Zábradlí schodiště v. 1000mm, dl. 1,5m, ocel/nerez, vč. doplňků, kotvení a PÚ - D+M</t>
  </si>
  <si>
    <t>576302912</t>
  </si>
  <si>
    <t>316</t>
  </si>
  <si>
    <t>ZV02a</t>
  </si>
  <si>
    <t>Skleněné zábradlí 1000/1100mm, bezpečnostní sklo/nerez, vč. doplňků, kotvení a PÚ - D+M</t>
  </si>
  <si>
    <t>1732786750</t>
  </si>
  <si>
    <t>317</t>
  </si>
  <si>
    <t>ZV02b</t>
  </si>
  <si>
    <t>Skleněné zábradlí 800/1100mm, bezpečnostní sklo/nerez, vč. doplňků, kotvení a PÚ - D+M</t>
  </si>
  <si>
    <t>-860326805</t>
  </si>
  <si>
    <t>318</t>
  </si>
  <si>
    <t>ZV03</t>
  </si>
  <si>
    <t>Žebřík na střechu dl. 4900mm, ocel/pozink, záchytný systém, vč. doplňků, kotvení a PÚ - D+M</t>
  </si>
  <si>
    <t>-921729644</t>
  </si>
  <si>
    <t>319</t>
  </si>
  <si>
    <t>ZV04</t>
  </si>
  <si>
    <t>Konzoly na jednotky chlazení, ocel/pozink, vč. osazení, doplňků, kotvení a PÚ - D+M</t>
  </si>
  <si>
    <t>1806270347</t>
  </si>
  <si>
    <t>320</t>
  </si>
  <si>
    <t>ZV07</t>
  </si>
  <si>
    <t>Podlahová dilatační lišta, Al profil+elastomerní pás, vč. doplňků, kotvení a PÚ - D+M</t>
  </si>
  <si>
    <t>-1955259542</t>
  </si>
  <si>
    <t>2,5*6</t>
  </si>
  <si>
    <t>321</t>
  </si>
  <si>
    <t>ZV09</t>
  </si>
  <si>
    <t>Zábradlí schodiště v. 1000mm, ocel/pozink, lak, vč. doplňků, kotvení a PÚ - D+M</t>
  </si>
  <si>
    <t>-1074547834</t>
  </si>
  <si>
    <t>322</t>
  </si>
  <si>
    <t>ZV10</t>
  </si>
  <si>
    <t>Madlo venkovního schodiště, dl. 9,0m, ocel/nerez, vč. doplňků, kotvení a PÚ - D+M</t>
  </si>
  <si>
    <t>211521137</t>
  </si>
  <si>
    <t>323</t>
  </si>
  <si>
    <t>ZV11</t>
  </si>
  <si>
    <t>Zábradlí venkovního schodiště v. 1000mm, ocel/pozink, lak, výplňová síť, vč. doplňků, kotvení a PÚ - D+M</t>
  </si>
  <si>
    <t>-1915220480</t>
  </si>
  <si>
    <t>324</t>
  </si>
  <si>
    <t>ZV13</t>
  </si>
  <si>
    <t>Kotvící a záchytný systém pro údržbu střechy a fasády, ocel/nerez, vč. doplňků, kotvení a PÚ - D+M</t>
  </si>
  <si>
    <t>sestava</t>
  </si>
  <si>
    <t>-161337543</t>
  </si>
  <si>
    <t>Poznámka k položce:_x000D_
navržený systém bude sloužit pouze pro údržbu střechy</t>
  </si>
  <si>
    <t>325</t>
  </si>
  <si>
    <t>ZV14</t>
  </si>
  <si>
    <t>Zábradlí spoj. mostu v. 1100mm, ocel/nerez, vč. doplňků, kotvení a PÚ - D+M</t>
  </si>
  <si>
    <t>-1578644475</t>
  </si>
  <si>
    <t>4,5*2*3</t>
  </si>
  <si>
    <t>326</t>
  </si>
  <si>
    <t>ZV15</t>
  </si>
  <si>
    <t>1081973632</t>
  </si>
  <si>
    <t>327</t>
  </si>
  <si>
    <t>ZV16</t>
  </si>
  <si>
    <t>Ohrazení pro kontejnery, ocel. kce, svař. síť, střecha trapéz, ocel/pozink, vč. doplňků, kotvení a PÚ - D+M</t>
  </si>
  <si>
    <t>1179481604</t>
  </si>
  <si>
    <t>328</t>
  </si>
  <si>
    <t>ZV17</t>
  </si>
  <si>
    <t>Zábradlí schodiště v tech. místnosti v. 1000mm, ocel/pozink, vč. doplňků, kotvení a PÚ - D+M</t>
  </si>
  <si>
    <t>-191466693</t>
  </si>
  <si>
    <t>329</t>
  </si>
  <si>
    <t>ZV18</t>
  </si>
  <si>
    <t>Zábrana proti vstupu do prostoru pod schodiště, ocel/lak, vč. doplňků, kotvení a PÚ - D+M</t>
  </si>
  <si>
    <t>705279945</t>
  </si>
  <si>
    <t>330</t>
  </si>
  <si>
    <t>ZV19</t>
  </si>
  <si>
    <t>Obslužná plošina v šachtě, ocel/pozink, pororošt, vč. doplňků, kotvení a PÚ - D+M</t>
  </si>
  <si>
    <t>-243677639</t>
  </si>
  <si>
    <t>331</t>
  </si>
  <si>
    <t>ZV20</t>
  </si>
  <si>
    <t>Akustické jednostr. pohltivé panely - plný plech, min. vata, perfot. plech, dveře, vč. doplňků, kotvení a PÚ - D+M</t>
  </si>
  <si>
    <t>187559270</t>
  </si>
  <si>
    <t>332</t>
  </si>
  <si>
    <t>ZV21</t>
  </si>
  <si>
    <t>Podpěrná kce VZT, ocel/pozink, pružná podložka z antivibračního separač. materiálu, vč. doplňků, kotvení a PÚ - D+M</t>
  </si>
  <si>
    <t>-438527894</t>
  </si>
  <si>
    <t>333</t>
  </si>
  <si>
    <t>ZV22</t>
  </si>
  <si>
    <t>Nápis s označením pavilonu, nerez + LED pásky, vč. doplňků, kotvení a PÚ - D+M</t>
  </si>
  <si>
    <t>-125769371</t>
  </si>
  <si>
    <t>334</t>
  </si>
  <si>
    <t>ZV23</t>
  </si>
  <si>
    <t>Nápis s označením pavilonu, broušený nerez + LED pásky, vč. doplňků, kotvení a PÚ - D+M</t>
  </si>
  <si>
    <t>-188604508</t>
  </si>
  <si>
    <t>335</t>
  </si>
  <si>
    <t>ZV24</t>
  </si>
  <si>
    <t>Skleněná sestava spisovna, Al+bezp. sklo, vč. doplňků, kotvení a PÚ - D+M</t>
  </si>
  <si>
    <t>1340670349</t>
  </si>
  <si>
    <t>336</t>
  </si>
  <si>
    <t>ZV25</t>
  </si>
  <si>
    <t>Skleněná sestava recepce, Al+bezp. sklo, vč. doplňků, kotvení a PÚ - D+M</t>
  </si>
  <si>
    <t>-517888290</t>
  </si>
  <si>
    <t>337</t>
  </si>
  <si>
    <t>ZV26</t>
  </si>
  <si>
    <t>Mříž anglického dvorku, ocel/pozink, vč. doplňků, kotvení a PÚ - D+M</t>
  </si>
  <si>
    <t>1227214128</t>
  </si>
  <si>
    <t>338</t>
  </si>
  <si>
    <t>ZV27</t>
  </si>
  <si>
    <t>Ochrana sloupku RIS na parkovišti, ocel/pozink, vč. doplňků, kotvení a PÚ - D+M</t>
  </si>
  <si>
    <t>-1747737343</t>
  </si>
  <si>
    <t>339</t>
  </si>
  <si>
    <t>ZV28</t>
  </si>
  <si>
    <t>Zástěna sprchový kout v. 1950mm, s dveřmi, nerez+bezp. sklo, vč. doplňků, kotvení a PÚ - D+M</t>
  </si>
  <si>
    <t>797557575</t>
  </si>
  <si>
    <t>340</t>
  </si>
  <si>
    <t>ZV29</t>
  </si>
  <si>
    <t>-46685894</t>
  </si>
  <si>
    <t>341</t>
  </si>
  <si>
    <t>ZV30</t>
  </si>
  <si>
    <t>133879661</t>
  </si>
  <si>
    <t>342</t>
  </si>
  <si>
    <t>ZV31</t>
  </si>
  <si>
    <t>-1415229488</t>
  </si>
  <si>
    <t>343</t>
  </si>
  <si>
    <t>ZV32</t>
  </si>
  <si>
    <t>-1154414365</t>
  </si>
  <si>
    <t>344</t>
  </si>
  <si>
    <t>ZV33</t>
  </si>
  <si>
    <t>Kryt otvoru pro CHÚC 685/2900mm, nerez perfor. plech v rámu, vč. doplňků, kotvení a PÚ - D+M</t>
  </si>
  <si>
    <t>-2018096698</t>
  </si>
  <si>
    <t>345</t>
  </si>
  <si>
    <t>ZV34</t>
  </si>
  <si>
    <t>Schodiště na střechu ocel/pozink, pororošt, vč. doplňků, kotvení a PÚ - D+M</t>
  </si>
  <si>
    <t>370708427</t>
  </si>
  <si>
    <t>346</t>
  </si>
  <si>
    <t>ZV35</t>
  </si>
  <si>
    <t>Schodiště a zábradlí TM, ocel/pozink, pororošt, vč. doplňků, kotvení a PÚ - D+M</t>
  </si>
  <si>
    <t>1400617746</t>
  </si>
  <si>
    <t>347</t>
  </si>
  <si>
    <t>ZV36</t>
  </si>
  <si>
    <t>Zakrytí otvoru VZT 1000/830mm, ocel/pozink, pororošt, vč. doplňků, kotvení a PÚ - D+M</t>
  </si>
  <si>
    <t>-2122872998</t>
  </si>
  <si>
    <t>348</t>
  </si>
  <si>
    <t>998767103</t>
  </si>
  <si>
    <t>Přesun hmot pro zámečnické konstrukce stanovený z hmotnosti přesunovaného materiálu vodorovná dopravní vzdálenost do 50 m základní v objektech výšky přes 12 do 24 m</t>
  </si>
  <si>
    <t>511945174</t>
  </si>
  <si>
    <t>https://podminky.urs.cz/item/CS_URS_2024_01/998767103</t>
  </si>
  <si>
    <t>768</t>
  </si>
  <si>
    <t>Soupis veškerých dveří</t>
  </si>
  <si>
    <t>349</t>
  </si>
  <si>
    <t>92.01</t>
  </si>
  <si>
    <t>Hliníkové automatické dveře, Sklo čiré bezpečnostní; Antracit, RAL 7016, celkový rozměr: 5 540×3 180 mm, PO: panikové kování - D+M</t>
  </si>
  <si>
    <t>-1479781487</t>
  </si>
  <si>
    <t>Poznámka k položce:_x000D_
Rozetové kování; klika / koule; cylindrická vložka v SGK; čtečka karet; elektromechanický zámek + Polep bezpečnostní čtverce; Samostatný záložní UPS zdroj; Tlačítko nouzového otevření; Napojení na EPS podrobně viz výpis dveří</t>
  </si>
  <si>
    <t>350</t>
  </si>
  <si>
    <t>92.02</t>
  </si>
  <si>
    <t>Hliníkové automatické dveře, Sklo čiré bezpečnostní; Antracit, RAL 7016, celkový rozměr: 5 575×2 600 mm, PO: panikové kování - D+M</t>
  </si>
  <si>
    <t>619177007</t>
  </si>
  <si>
    <t>Poznámka k položce:_x000D_
automatické posuvné dveře, čidla přítomnosti + Polep bezpečnostní čtverce; Samostatný záložní UPS zdroj; Tlačítko nouzového otevření; Napojení na EPS podrobně viz výpis dveří</t>
  </si>
  <si>
    <t>351</t>
  </si>
  <si>
    <t>92.03L</t>
  </si>
  <si>
    <t>HPL křídlo s ocelovou zárubní, bezfalcové, odolnost dveří na sníženou vlhkost vzduchu; Mezera u prahu 10 mm, Nerez ocel; RAL 9003 dopravní bílá, celkový rozměr: 1 000×2 150 mm, PO: bez požární odolnosti - D+M</t>
  </si>
  <si>
    <t>1583983313</t>
  </si>
  <si>
    <t>Poznámka k položce:_x000D_
Rozetové kování; klika / klika; WC zámek; Madlo dle vyhl. 398/2006 Sb +  podrobně viz výpis dveří</t>
  </si>
  <si>
    <t>352</t>
  </si>
  <si>
    <t>92.04P</t>
  </si>
  <si>
    <t>HPL křídlo s ocelovou zárubní, bezfalcové, odolnost dveří na sníženou vlhkost vzduchu, Nerez ocel; RAL 9003 dopravní bílá, celkový rozměr: 800×2 150 mm, PO: bez požární odolnosti - D+M</t>
  </si>
  <si>
    <t>392027368</t>
  </si>
  <si>
    <t>Poznámka k položce:_x000D_
Rozetové kování; klika / klika; WC zámek +  podrobně viz výpis dveří</t>
  </si>
  <si>
    <t>353</t>
  </si>
  <si>
    <t>92.04L</t>
  </si>
  <si>
    <t>-2020877877</t>
  </si>
  <si>
    <t>354</t>
  </si>
  <si>
    <t>92.041L</t>
  </si>
  <si>
    <t>HPL křídlo s ocelovou zárubní, bezfalcové, odolnost dveří na sníženou vlhkost vzduchu; Mezera u prahu 10 mm, Nerez ocel; RAL 9003 dopravní bílá, celkový rozměr: 800×2 150 mm, PO: bez požární odolnosti - D+M</t>
  </si>
  <si>
    <t>-656087021</t>
  </si>
  <si>
    <t>355</t>
  </si>
  <si>
    <t>92.04P.1</t>
  </si>
  <si>
    <t>799457044</t>
  </si>
  <si>
    <t>356</t>
  </si>
  <si>
    <t>92.05L</t>
  </si>
  <si>
    <t>-2122539102</t>
  </si>
  <si>
    <t>Poznámka k položce:_x000D_
Rozetové kování; klika / klika; WC zámek + Větrací mřížka v barvě dveří 60 x 400 podrobně viz výpis dveří</t>
  </si>
  <si>
    <t>357</t>
  </si>
  <si>
    <t>92.05P</t>
  </si>
  <si>
    <t>-2106616037</t>
  </si>
  <si>
    <t>Poznámka k položce:_x000D_
Rozetové kování; madlo / plech; cylindrická vložka v SGK + Větrací mřížka v barvě dveří 60 x 400 podrobně viz výpis dveří</t>
  </si>
  <si>
    <t>358</t>
  </si>
  <si>
    <t>92.06L</t>
  </si>
  <si>
    <t>Ocelové křídlo a zárubeň, bezfalcové, Nerez ocel; RAL 9003 dopravní bílá, celkový rozměr: 1 600×2 150 mm, PO: EI; 30; Sm200; DP1 - D+M</t>
  </si>
  <si>
    <t>-1815800202</t>
  </si>
  <si>
    <t>Poznámka k položce:_x000D_
Rozetové kování; Zámek uživatele pro šachetní dveře + Polep bezpečnostní čtverce podrobně viz výpis dveří</t>
  </si>
  <si>
    <t>359</t>
  </si>
  <si>
    <t>92.07P</t>
  </si>
  <si>
    <t>HPL křídlo s ocelovou zárubní, bezfalcové, odolnost dveří na sníženou vlhkost vzduchu; Rw 37 dB, Nerez ocel; RAL 9003 dopravní bílá, celkový rozměr: 1 300×2 150 mm, PO: bez požární odolnosti - D+M</t>
  </si>
  <si>
    <t>1334320371</t>
  </si>
  <si>
    <t>Poznámka k položce:_x000D_
Rozetové kování; klika / koule; cylindrická vložka v SGK +  podrobně viz výpis dveří</t>
  </si>
  <si>
    <t>360</t>
  </si>
  <si>
    <t>92.07L</t>
  </si>
  <si>
    <t>1833087623</t>
  </si>
  <si>
    <t>361</t>
  </si>
  <si>
    <t>92.08</t>
  </si>
  <si>
    <t>Hliníkové automatické dveře, Sklo čiré bezpečnostní; Antracit, RAL 7016, celkový rozměr: 5 450×2 400 mm, PO: EI; 30; Sm200; DP1 - D+M</t>
  </si>
  <si>
    <t>-908246482</t>
  </si>
  <si>
    <t>362</t>
  </si>
  <si>
    <t>92.09L</t>
  </si>
  <si>
    <t>Hliníkové křídlo a zárubeň, Nerez ocel; RAL 9003 dopravní bílá; Sklo čiré bezpečnostní, celkový rozměr: 1 600×2 150 mm, PO: EW; 30; C2; DP1; KZ - požární konzole; panikové kování - D+M</t>
  </si>
  <si>
    <t>967475531</t>
  </si>
  <si>
    <t>Poznámka k položce:_x000D_
Rozetové kování; klika / klika; cylindrická vložka v SGK + Polep bezpečnostní čtverce podrobně viz výpis dveří</t>
  </si>
  <si>
    <t>363</t>
  </si>
  <si>
    <t>92.10P</t>
  </si>
  <si>
    <t>Ocelové křídlo a zárubeň, bezfalcové, Nerez ocel; RAL 9003 dopravní bílá, celkový rozměr: 900×2 150 mm, PO: EW; 60; C2; DP1 - D+M</t>
  </si>
  <si>
    <t>-617399118</t>
  </si>
  <si>
    <t>364</t>
  </si>
  <si>
    <t>92.10L</t>
  </si>
  <si>
    <t>1281953822</t>
  </si>
  <si>
    <t>365</t>
  </si>
  <si>
    <t>92.11P</t>
  </si>
  <si>
    <t>Hliníkové křídlo a zárubeň, Nerez ocel; Sklo čiré bezpečnostní; Antracit, RAL 7016, celkový rozměr: 1 060×2 900 mm, PO: bez požární odolnosti; panikové kování - D+M</t>
  </si>
  <si>
    <t>694097545</t>
  </si>
  <si>
    <t>Poznámka k položce:_x000D_
Rozetové kování; klika / koule; cylindrická vložka v SGK; čtečka karet; elektromechanický zámek +  podrobně viz výpis dveří</t>
  </si>
  <si>
    <t>366</t>
  </si>
  <si>
    <t>92.12P</t>
  </si>
  <si>
    <t>HPL křídlo s ocelovou zárubní, bezfalcové, odolnost dveří na sníženou vlhkost vzduchu, Nerez ocel; RAL 9003 dopravní bílá, celkový rozměr: 1 000×2 150 mm, PO: bez požární odolnosti - D+M</t>
  </si>
  <si>
    <t>527871554</t>
  </si>
  <si>
    <t>367</t>
  </si>
  <si>
    <t>92.13L</t>
  </si>
  <si>
    <t>Ocelové křídlo a zárubeň, bezfalcové, Nerez ocel; RAL 9003 dopravní bílá, celkový rozměr: 1 600×2 150 mm, PO: EW; 30; C2; DP1; KZ - požární konzole - D+M</t>
  </si>
  <si>
    <t>-1974643541</t>
  </si>
  <si>
    <t>368</t>
  </si>
  <si>
    <t>92.14P</t>
  </si>
  <si>
    <t>HPL křídlo s ocelovou zárubní, bezfalcové, odolnost dveří na sníženou vlhkost vzduchu; Rw 37 dB, Nerez ocel; RAL 9003 dopravní bílá, celkový rozměr: 900×2 150 mm, PO: bez požární odolnosti - D+M</t>
  </si>
  <si>
    <t>303079076</t>
  </si>
  <si>
    <t>369</t>
  </si>
  <si>
    <t>92.15L</t>
  </si>
  <si>
    <t>Ocelové křídlo a zárubeň, bezfalcové, Nerez ocel; RAL 9003 dopravní bílá, celkový rozměr: 700×2 150 mm, PO: EI; 30; Sm200; DP1 - D+M</t>
  </si>
  <si>
    <t>1819731286</t>
  </si>
  <si>
    <t>Poznámka k položce:_x000D_
Rozetové kování; Zámek uživatele pro šachetní dveře +  podrobně viz výpis dveří</t>
  </si>
  <si>
    <t>370</t>
  </si>
  <si>
    <t>92.16L</t>
  </si>
  <si>
    <t>Ocelové křídlo a zárubeň, bezfalcové, Nerez ocel; RAL 9003 dopravní bílá, celkový rozměr: 800×2 150 mm, PO: EW; 60; C2; DP1 - D+M</t>
  </si>
  <si>
    <t>-686973613</t>
  </si>
  <si>
    <t>Poznámka k položce:_x000D_
Rozetové kování; klika / koule +  podrobně viz výpis dveří</t>
  </si>
  <si>
    <t>371</t>
  </si>
  <si>
    <t>92.17L</t>
  </si>
  <si>
    <t>Ocelové křídlo a zárubeň, bezfalcové, Nerez ocel; RAL 9003 dopravní bílá, celkový rozměr: 900×2 150 mm, PO: EW; 45; C2; DP1 - D+M</t>
  </si>
  <si>
    <t>1114388844</t>
  </si>
  <si>
    <t>372</t>
  </si>
  <si>
    <t>92.18L</t>
  </si>
  <si>
    <t>Ocelové křídlo a zárubeň, bezfalcové, Nerez ocel; RAL 9003 dopravní bílá, celkový rozměr: 1 000×2 150 mm, PO: EW; 30; C2; DP1; panikové kování - D+M</t>
  </si>
  <si>
    <t>-1346331575</t>
  </si>
  <si>
    <t>373</t>
  </si>
  <si>
    <t>92.19P</t>
  </si>
  <si>
    <t>Ocelové křídlo a zárubeň, bezfalcové, Nerez ocel; RAL 9003 dopravní bílá, celkový rozměr: 800×2 150 mm, PO: EW; 45; C2; DP1 - D+M</t>
  </si>
  <si>
    <t>-188124173</t>
  </si>
  <si>
    <t>374</t>
  </si>
  <si>
    <t>92.20L</t>
  </si>
  <si>
    <t>1428848388</t>
  </si>
  <si>
    <t>Poznámka k položce:_x000D_
Rozetové kování; klika / koule; cylindrická vložka v SGK + Větrací mřížka v barvě dveří 60 x 400 podrobně viz výpis dveří</t>
  </si>
  <si>
    <t>375</t>
  </si>
  <si>
    <t>92.21L</t>
  </si>
  <si>
    <t>Hliníkové křídlo a zárubeň, Sklo čiré bezpečnostní; Antracit, RAL 7016, celkový rozměr: 3 270×3 180 mm, PO: EI; 30; Sm200; C2; DP1; boční světlík a nadsvětlík EI 60 DP1 - D+M</t>
  </si>
  <si>
    <t>587207578</t>
  </si>
  <si>
    <t>376</t>
  </si>
  <si>
    <t>91.01</t>
  </si>
  <si>
    <t>Hliníkové automatické dveře, RAL 9003 dopravní bílá; Sklo čiré bezpečnostní, celkový rozměr: 5 260×2 400 mm, PO: EI; 30; Sm200; DP1; boční světlík EI 45 DP1 - D+M</t>
  </si>
  <si>
    <t>1810042658</t>
  </si>
  <si>
    <t>377</t>
  </si>
  <si>
    <t>91.02P</t>
  </si>
  <si>
    <t>162213116</t>
  </si>
  <si>
    <t>378</t>
  </si>
  <si>
    <t>91.02L</t>
  </si>
  <si>
    <t>HPL křídlo s ocelovou zárubní, bezfalcové, odolnost dveří na sníženou vlhkost vzduchu; Rw 37 dB, Nerez ocel; RAL 9003 dopravní bílá; RAL 7035 světle šedá, celkový rozměr: 1 300×2 150 mm, PO: bez požární odolnosti - D+M</t>
  </si>
  <si>
    <t>-532459674</t>
  </si>
  <si>
    <t>380</t>
  </si>
  <si>
    <t>91.03P</t>
  </si>
  <si>
    <t>Ocelové křídlo a zárubeň, bezfalcové, Nerez ocel; RAL 9003 dopravní bílá, celkový rozměr: 800×2 150 mm, PO: EW; 30; C2; DP1 - D+M</t>
  </si>
  <si>
    <t>-170370444</t>
  </si>
  <si>
    <t>381</t>
  </si>
  <si>
    <t>91.04P</t>
  </si>
  <si>
    <t>-300778223</t>
  </si>
  <si>
    <t>382</t>
  </si>
  <si>
    <t>91.05L</t>
  </si>
  <si>
    <t>2009037402</t>
  </si>
  <si>
    <t>383</t>
  </si>
  <si>
    <t>91.06P</t>
  </si>
  <si>
    <t>-1700683428</t>
  </si>
  <si>
    <t>384</t>
  </si>
  <si>
    <t>91.07L</t>
  </si>
  <si>
    <t>559896526</t>
  </si>
  <si>
    <t>385</t>
  </si>
  <si>
    <t>91.07P</t>
  </si>
  <si>
    <t>445288778</t>
  </si>
  <si>
    <t>Poznámka k položce:_x000D_
Rozetové kování; klika / klika; madlo / plech; cylindrická vložka v SGK +  podrobně viz výpis dveří</t>
  </si>
  <si>
    <t>386</t>
  </si>
  <si>
    <t>91.08L</t>
  </si>
  <si>
    <t>1810315649</t>
  </si>
  <si>
    <t>387</t>
  </si>
  <si>
    <t>91.08P</t>
  </si>
  <si>
    <t>-2006344165</t>
  </si>
  <si>
    <t>388</t>
  </si>
  <si>
    <t>91.09L</t>
  </si>
  <si>
    <t>HPL křídlo s ocelovou zárubní, bezfalcové, odolnost dveří na sníženou vlhkost vzduchu, Nerez ocel; RAL 9003 dopravní bílá, celkový rozměr: 900×2 150 mm, PO: bez požární odolnosti - D+M</t>
  </si>
  <si>
    <t>-353493452</t>
  </si>
  <si>
    <t>Poznámka k položce:_x000D_
Rozetové kování; klika / klika; cylindrická vložka v SGK; elektromagnetický zámek +  podrobně viz výpis dveří</t>
  </si>
  <si>
    <t>389</t>
  </si>
  <si>
    <t>91.10L</t>
  </si>
  <si>
    <t>159622069</t>
  </si>
  <si>
    <t>390</t>
  </si>
  <si>
    <t>91.11L</t>
  </si>
  <si>
    <t>1750883237</t>
  </si>
  <si>
    <t>391</t>
  </si>
  <si>
    <t>91.12</t>
  </si>
  <si>
    <t>Hliníkové automatické dveře, Sklo čiré bezpečnostní; Antracit, RAL 7016, celkový rozměr: 5 735×3 230 mm, PO: bez požární odolnosti - D+M</t>
  </si>
  <si>
    <t>-1589764860</t>
  </si>
  <si>
    <t>Poznámka k položce:_x000D_
čtečka karet; automatické posuvné dveře, čidla přítomnosti + Polep bezpečnostní čtverce; Samostatný záložní UPS zdroj; Tlačítko nouzového otevření podrobně viz výpis dveří</t>
  </si>
  <si>
    <t>392</t>
  </si>
  <si>
    <t>91.14</t>
  </si>
  <si>
    <t>Hliníkové automatické dveře, Sklo čiré bezpečnostní; Antracit, RAL 7016, celkový rozměr: 5 575×2 400 mm, PO: bez požární odolnosti - D+M</t>
  </si>
  <si>
    <t>102513628</t>
  </si>
  <si>
    <t>393</t>
  </si>
  <si>
    <t>91.14L</t>
  </si>
  <si>
    <t>Hliníkové křídlo a zárubeň, Antracit, RAL 7016; Barva 25 - antracit; Sklo - čiré, rychlé, celkový rozměr: 1 260×2 180 mm, PO: bez požární odolnosti; panikové kování - D+M</t>
  </si>
  <si>
    <t>-1551840922</t>
  </si>
  <si>
    <t>Poznámka k položce:_x000D_
klika / koule + Polep bezpečnostní čtverce; Výměna v budově P3 podrobně viz výpis dveří</t>
  </si>
  <si>
    <t>394</t>
  </si>
  <si>
    <t>91.15L</t>
  </si>
  <si>
    <t>273006865</t>
  </si>
  <si>
    <t>395</t>
  </si>
  <si>
    <t>91.16P</t>
  </si>
  <si>
    <t>Hliníkové křídlo a zárubeň, Nerez ocel; RAL 9003 dopravní bílá; Sklo čiré bezpečnostní; Vzduch, celkový rozměr: 900×3 230 mm, PO: bez požární odolnosti - D+M</t>
  </si>
  <si>
    <t>-1878953468</t>
  </si>
  <si>
    <t>Poznámka k položce:_x000D_
Rozetové kování; klika / koule; cylindrická vložka v SGK + Polep bezpečnostní čtverce podrobně viz výpis dveří</t>
  </si>
  <si>
    <t>396</t>
  </si>
  <si>
    <t>91.17L</t>
  </si>
  <si>
    <t>Ocelové křídlo a zárubeň, bezfalcové, Nerez ocel; RAL 9003 dopravní bílá, celkový rozměr: 500×2 150 mm, PO: EI; 30; Sm200; DP1 - D+M</t>
  </si>
  <si>
    <t>2096810617</t>
  </si>
  <si>
    <t>Poznámka k položce:_x000D_
Rozetové kování; klika / koule; Zámek uživatele pro šachetní dveře +  podrobně viz výpis dveří</t>
  </si>
  <si>
    <t>397</t>
  </si>
  <si>
    <t>01.01</t>
  </si>
  <si>
    <t>Hliníkové automatické dveře, RAL 9003 dopravní bílá; Sklo čiré bezpečnostní, celkový rozměr: 4 160×2 400 mm, PO: EI; 30; Sm200; DP1; boční světlík EI 45 DP1 - D+M</t>
  </si>
  <si>
    <t>813576527</t>
  </si>
  <si>
    <t>398</t>
  </si>
  <si>
    <t>01.02P</t>
  </si>
  <si>
    <t>HPL křídlo s ocelovou zárubní, bezfalcové, odolnost dveří na sníženou vlhkost vzduchu, Nerez ocel; RAL 9003 dopravní bílá, celkový rozměr: 800×2 150 mm, PO: EI; 30; Sm200; C2; DP3 - D+M</t>
  </si>
  <si>
    <t>-758228934</t>
  </si>
  <si>
    <t>Poznámka k položce:_x000D_
Rozetové kování; klika / klika; cylindrická vložka v SGK; čtečka karet; elektromagnetický zámek +  podrobně viz výpis dveří</t>
  </si>
  <si>
    <t>399</t>
  </si>
  <si>
    <t>01.03L</t>
  </si>
  <si>
    <t>-1957991687</t>
  </si>
  <si>
    <t>Poznámka k položce:_x000D_
Rozetové kování; klika / klika; cylindrická vložka v SGK +  podrobně viz výpis dveří</t>
  </si>
  <si>
    <t>400</t>
  </si>
  <si>
    <t>01.03P</t>
  </si>
  <si>
    <t>442768302</t>
  </si>
  <si>
    <t>401</t>
  </si>
  <si>
    <t>01.04L</t>
  </si>
  <si>
    <t>1268159760</t>
  </si>
  <si>
    <t>402</t>
  </si>
  <si>
    <t>01.05L</t>
  </si>
  <si>
    <t>-1623018356</t>
  </si>
  <si>
    <t>403</t>
  </si>
  <si>
    <t>01.06L</t>
  </si>
  <si>
    <t>-75508733</t>
  </si>
  <si>
    <t>404</t>
  </si>
  <si>
    <t>01.06P</t>
  </si>
  <si>
    <t>-1948221058</t>
  </si>
  <si>
    <t>405</t>
  </si>
  <si>
    <t>01.07P</t>
  </si>
  <si>
    <t>Hliníkové křídlo a zárubeň; Rw 37 dB, Nerez ocel; RAL 9003 dopravní bílá, celkový rozměr: 1 300×2 150 mm, PO: bez požární odolnosti - D+M</t>
  </si>
  <si>
    <t>961596241</t>
  </si>
  <si>
    <t>406</t>
  </si>
  <si>
    <t>01.08P</t>
  </si>
  <si>
    <t>1678944396</t>
  </si>
  <si>
    <t>407</t>
  </si>
  <si>
    <t>01.09P</t>
  </si>
  <si>
    <t>1258558890</t>
  </si>
  <si>
    <t>408</t>
  </si>
  <si>
    <t>01.09P.1</t>
  </si>
  <si>
    <t>HPL křídlo s ocelovou zárubní, bezfalcové, odolnost dveří na sníženou vlhkost vzduchu; Mezera u prahu 10 mm, Nerez ocel; RAL 9003 dopravní bílá, celkový rozměr: 900×2 150 mm, PO: bez požární odolnosti - D+M</t>
  </si>
  <si>
    <t>-920239296</t>
  </si>
  <si>
    <t>409</t>
  </si>
  <si>
    <t>01.10P</t>
  </si>
  <si>
    <t>1819068239</t>
  </si>
  <si>
    <t>Poznámka k položce:_x000D_
Rozetové kování; madlo / plech + Větrací mřížka v barvě dveří 60 x 400 podrobně viz výpis dveří</t>
  </si>
  <si>
    <t>410</t>
  </si>
  <si>
    <t>01.10L</t>
  </si>
  <si>
    <t>-465507795</t>
  </si>
  <si>
    <t>411</t>
  </si>
  <si>
    <t>01.11L</t>
  </si>
  <si>
    <t>322388992</t>
  </si>
  <si>
    <t>412</t>
  </si>
  <si>
    <t>01.11P</t>
  </si>
  <si>
    <t>-1635044740</t>
  </si>
  <si>
    <t>413</t>
  </si>
  <si>
    <t>01.12L</t>
  </si>
  <si>
    <t>Hliníkové křídlo a zárubeň; Rw 37 dB, Nerez ocel; RAL 9003 dopravní bílá; Sklo čiré bezpečnostní, celkový rozměr: 1 600×2 150 mm, PO: EW; 30; C2; DP3; KZ - požární konzole; panikové kování - D+M</t>
  </si>
  <si>
    <t>2091623812</t>
  </si>
  <si>
    <t>Poznámka k položce:_x000D_
Rozetové kování; klika / klika; cylindrická vložka v SGK; čtečka karet; elektromagnetický zámek + Polep bezpečnostní čtverce; Vstupní panel s-p podrobně viz výpis dveří</t>
  </si>
  <si>
    <t>414</t>
  </si>
  <si>
    <t>01.13P</t>
  </si>
  <si>
    <t>HPL křídlo s ocelovou zárubní, bezfalcové, odolnost dveří na sníženou vlhkost vzduchu, Nerez ocel; RAL 9003 dopravní bílá, celkový rozměr: 800×2 150 mm, PO: EW; 30; C2; DP3 - D+M</t>
  </si>
  <si>
    <t>-897157178</t>
  </si>
  <si>
    <t>415</t>
  </si>
  <si>
    <t>01.14P</t>
  </si>
  <si>
    <t>1724778822</t>
  </si>
  <si>
    <t>416</t>
  </si>
  <si>
    <t>01.16L</t>
  </si>
  <si>
    <t>Ocelové křídlo a zárubeň, bezfalcové, Nerez ocel; RAL 9003 dopravní bílá, celkový rozměr: 2000×2 150 mm, PO: EI; 30; Sm200; DP1 - D+M</t>
  </si>
  <si>
    <t>1926045977</t>
  </si>
  <si>
    <t>417</t>
  </si>
  <si>
    <t>01.17L</t>
  </si>
  <si>
    <t>Hliníkové automatické dveře, RAL 9003 dopravní bílá; Sklo čiré bezpečnostní, celkový rozměr: 1 000×2 900 mm, PO: bez požární odolnosti - D+M</t>
  </si>
  <si>
    <t>751311329</t>
  </si>
  <si>
    <t>Poznámka k položce:_x000D_
automatické posuvné dveře, čidla přítomnosti + Polep bezpečnostní čtverce; Loketní otevírání podrobně viz výpis dveří</t>
  </si>
  <si>
    <t>418</t>
  </si>
  <si>
    <t>01.18P</t>
  </si>
  <si>
    <t>Hliníkové automatické dveře, RAL 9003 dopravní bílá; Sklo čiré bezpečnostní, celkový rozměr: 1 460×2 900 mm, PO: bez požární odolnosti - D+M</t>
  </si>
  <si>
    <t>1750989196</t>
  </si>
  <si>
    <t>Poznámka k položce:_x000D_
automatické posuvné dveře, čidla přítomnosti + Polep bezpečnostní čtverce; Loketní otevírání; Medziskelní žaluzie, ruční ovládání podrobně viz výpis dveří</t>
  </si>
  <si>
    <t>419</t>
  </si>
  <si>
    <t>01.19L</t>
  </si>
  <si>
    <t>1766251500</t>
  </si>
  <si>
    <t>420</t>
  </si>
  <si>
    <t>01.20L</t>
  </si>
  <si>
    <t>Hliníkové křídlo a zárubeň, Nerez ocel; Sklo čiré bezpečnostní; Antracit, RAL 7016, celkový rozměr: 1 660×2 180 mm, PO: bez požární odolnosti; EI; 30; C2; DP1; KZ - požární konzole; panikové kování - D+M</t>
  </si>
  <si>
    <t>-427783162</t>
  </si>
  <si>
    <t>Poznámka k položce:_x000D_
Rozetové kování; klika / koule; cylindrická vložka v SGK; čtečka karet; elektromechanický zámek; mechanický panikový zámek, nad ním zámek se střelkou a blokováno reverzním otvíračem + Polep bezpečnostní čtverce podrobně viz výpis dveří</t>
  </si>
  <si>
    <t>421</t>
  </si>
  <si>
    <t>01.21P</t>
  </si>
  <si>
    <t>Hliníkové křídlo a zárubeň, Nerez ocel; Sklo čiré bezpečnostní; Antracit, RAL 7016, celkový rozměr: 1 660×2 180 mm, PO: EI; 30; C2; DP1; KZ - požární konzole; panikové kování - D+M</t>
  </si>
  <si>
    <t>-354308099</t>
  </si>
  <si>
    <t>Poznámka k položce:_x000D_
Rozetové kování; klika / klika; cylindrická vložka v SGK + Polep bezpečnostní čtverce; Výměna v budově P3 podrobně viz výpis dveří</t>
  </si>
  <si>
    <t>422</t>
  </si>
  <si>
    <t>01.22L</t>
  </si>
  <si>
    <t>Ocelové křídlo a zárubeň, bezfalcové, Nerez ocel; RAL 9003 dopravní bílá, celkový rozměr: 1 000×2 150 mm, PO: EW; 45; C2; DP1 - D+M</t>
  </si>
  <si>
    <t>40525809</t>
  </si>
  <si>
    <t>423</t>
  </si>
  <si>
    <t>01.23L</t>
  </si>
  <si>
    <t>Posuvné dveře do pouzdra, HPL křídlo, RAL 9003 dopravní bílá, celkový rozměr: 800×2 150 mm, PO: bez požární odolnosti - D+M</t>
  </si>
  <si>
    <t>-1009493693</t>
  </si>
  <si>
    <t>Poznámka k položce:_x000D_
madlo / madlo + Větrací mřížka v barvě dveří 60 x 400 podrobně viz výpis dveří</t>
  </si>
  <si>
    <t>424</t>
  </si>
  <si>
    <t>01.24L</t>
  </si>
  <si>
    <t>HPL křídlo s ocelovou zárubní, bezfalcové, odolnost dveří na sníženou vlhkost vzduchu, Nerez ocel; RAL 9003 dopravní bílá; Sklo čiré bezpečnostní, celkový rozměr: 1 000×1 150 mm, PO: EI; 30; Sm200; C2; DP3 - D+M</t>
  </si>
  <si>
    <t>1578240063</t>
  </si>
  <si>
    <t>667</t>
  </si>
  <si>
    <t>91.17P</t>
  </si>
  <si>
    <t>201420441</t>
  </si>
  <si>
    <t>425</t>
  </si>
  <si>
    <t>02.02L</t>
  </si>
  <si>
    <t>HPL křídlo s ocelovou zárubní, bezfalcové, odolnost dveří na sníženou vlhkost vzduchu, Nerez ocel; RAL 9003 dopravní bílá, celkový rozměr: 1 000×2 150 mm, PO: EW; 30; C2; DP3 - D+M</t>
  </si>
  <si>
    <t>259017814</t>
  </si>
  <si>
    <t>426</t>
  </si>
  <si>
    <t>02.02P</t>
  </si>
  <si>
    <t>1367893312</t>
  </si>
  <si>
    <t>427</t>
  </si>
  <si>
    <t>02.03P</t>
  </si>
  <si>
    <t>Ocelové křídlo a zárubeň, bezfalcové, Nerez ocel; RAL 9003 dopravní bílá, celkový rozměr: 2 050×2 150 mm, PO: EI; 30; Sm200; DP1 - D+M</t>
  </si>
  <si>
    <t>-1678868736</t>
  </si>
  <si>
    <t>428</t>
  </si>
  <si>
    <t>02.04L</t>
  </si>
  <si>
    <t>HPL křídlo s ocelovou zárubní, bezfalcové, odolnost dveří na sníženou vlhkost vzduchu; Rw 37 dB, Nerez ocel; RAL 9003 dopravní bílá, celkový rozměr: 1 200×2 150 mm, PO: bez požární odolnosti - D+M</t>
  </si>
  <si>
    <t>-1405791919</t>
  </si>
  <si>
    <t>429</t>
  </si>
  <si>
    <t>02.04aL</t>
  </si>
  <si>
    <t>160073423</t>
  </si>
  <si>
    <t>430</t>
  </si>
  <si>
    <t>02.05L</t>
  </si>
  <si>
    <t>-391332459</t>
  </si>
  <si>
    <t>431</t>
  </si>
  <si>
    <t>02.06L</t>
  </si>
  <si>
    <t>-2112530358</t>
  </si>
  <si>
    <t>432</t>
  </si>
  <si>
    <t>02.07P</t>
  </si>
  <si>
    <t>485641512</t>
  </si>
  <si>
    <t>433</t>
  </si>
  <si>
    <t>02.08P</t>
  </si>
  <si>
    <t>1551095486</t>
  </si>
  <si>
    <t>434</t>
  </si>
  <si>
    <t>02.08aL</t>
  </si>
  <si>
    <t>HPL křídlo s ocelovou zárubní, bezfalcové, odolnost dveří na sníženou vlhkost vzduchu; Rw 27 dB, Nerez ocel; RAL 9003 dopravní bílá, celkový rozměr: 1 200×2 150 mm, PO: bez požární odolnosti - D+M</t>
  </si>
  <si>
    <t>-1002660409</t>
  </si>
  <si>
    <t>435</t>
  </si>
  <si>
    <t>02.09L</t>
  </si>
  <si>
    <t>679311327</t>
  </si>
  <si>
    <t>436</t>
  </si>
  <si>
    <t>02.09P</t>
  </si>
  <si>
    <t>252783023</t>
  </si>
  <si>
    <t>437</t>
  </si>
  <si>
    <t>02.10L</t>
  </si>
  <si>
    <t>HPL křídlo s ocelovou zárubní, bezfalcové, odolnost dveří na sníženou vlhkost vzduchu; Rw 37 dB, Nerez ocel; RAL 9003 dopravní bílá, celkový rozměr: 1 000×2 150 mm, PO: bez požární odolnosti - D+M</t>
  </si>
  <si>
    <t>1439451098</t>
  </si>
  <si>
    <t>438</t>
  </si>
  <si>
    <t>02.10P</t>
  </si>
  <si>
    <t>-1078788906</t>
  </si>
  <si>
    <t>439</t>
  </si>
  <si>
    <t>02.101P</t>
  </si>
  <si>
    <t>716295590</t>
  </si>
  <si>
    <t>440</t>
  </si>
  <si>
    <t>02.103P</t>
  </si>
  <si>
    <t>829144833</t>
  </si>
  <si>
    <t>441</t>
  </si>
  <si>
    <t>02.102P</t>
  </si>
  <si>
    <t>-702182742</t>
  </si>
  <si>
    <t>Poznámka k položce:_x000D_
Rozetové kování; klika / klika; WC zámek; elektromagnetický zámek + Vstupní panel s-p podrobně viz výpis dveří</t>
  </si>
  <si>
    <t>442</t>
  </si>
  <si>
    <t>02.11P</t>
  </si>
  <si>
    <t>-1775034593</t>
  </si>
  <si>
    <t>443</t>
  </si>
  <si>
    <t>02.12L</t>
  </si>
  <si>
    <t>-1771749456</t>
  </si>
  <si>
    <t>Poznámka k položce:_x000D_
Štítové kování; klika / klika; cylindrická vložka v SGK; čtečka karet; elektromechanický zámek; mechanický panikový zámek, nad ním zámek se střelkou a blokováno reverzním otvíračem + Polep bezpečnostní čtverce podrobně viz výpis dveří</t>
  </si>
  <si>
    <t>444</t>
  </si>
  <si>
    <t>02.13P</t>
  </si>
  <si>
    <t>-1055475050</t>
  </si>
  <si>
    <t>Poznámka k položce:_x000D_
Štítové kování; klika / klika; cylindrická vložka v SGK + Polep bezpečnostní čtverce; Výměna v budově P3 podrobně viz výpis dveří</t>
  </si>
  <si>
    <t>445</t>
  </si>
  <si>
    <t>02.14P</t>
  </si>
  <si>
    <t>2069840574</t>
  </si>
  <si>
    <t>446</t>
  </si>
  <si>
    <t>02.15P</t>
  </si>
  <si>
    <t>Ocelové křídlo a zárubeň, bezfalcové, Nerez ocel; RAL 9003 dopravní bílá, celkový rozměr: 900×2 150 mm, PO: EI; 30; Sm200; DP1 - D+M</t>
  </si>
  <si>
    <t>-905413540</t>
  </si>
  <si>
    <t>447</t>
  </si>
  <si>
    <t>02.16L</t>
  </si>
  <si>
    <t>557395741</t>
  </si>
  <si>
    <t>448</t>
  </si>
  <si>
    <t>02.17L</t>
  </si>
  <si>
    <t>-989834724</t>
  </si>
  <si>
    <t>449</t>
  </si>
  <si>
    <t>02.17P</t>
  </si>
  <si>
    <t>-426216477</t>
  </si>
  <si>
    <t>450</t>
  </si>
  <si>
    <t>02.18L</t>
  </si>
  <si>
    <t>768629208</t>
  </si>
  <si>
    <t>451</t>
  </si>
  <si>
    <t>02.18P</t>
  </si>
  <si>
    <t>-286104969</t>
  </si>
  <si>
    <t>452</t>
  </si>
  <si>
    <t>02,01</t>
  </si>
  <si>
    <t>-1971629302</t>
  </si>
  <si>
    <t>453</t>
  </si>
  <si>
    <t>03.01</t>
  </si>
  <si>
    <t>-2111255489</t>
  </si>
  <si>
    <t>454</t>
  </si>
  <si>
    <t>03.02P</t>
  </si>
  <si>
    <t>146333998</t>
  </si>
  <si>
    <t>455</t>
  </si>
  <si>
    <t>03.03L</t>
  </si>
  <si>
    <t>1379612188</t>
  </si>
  <si>
    <t>456</t>
  </si>
  <si>
    <t>03.03P</t>
  </si>
  <si>
    <t>1062755997</t>
  </si>
  <si>
    <t>457</t>
  </si>
  <si>
    <t>03.04L</t>
  </si>
  <si>
    <t>HPL křídlo s ocelovou zárubní, bezfalcové, odolnost dveří na sníženou vlhkost vzduchu; Rw 37 dB, Nerez ocel; RAL 9003 dopravní bílá; Sklo čiré bezpečnostní, celkový rozměr: 1 600×2 150 mm, PO: bez požární odolnosti - D+M</t>
  </si>
  <si>
    <t>-1072701595</t>
  </si>
  <si>
    <t>458</t>
  </si>
  <si>
    <t>03.051L</t>
  </si>
  <si>
    <t>HPL křídlo s ocelovou zárubní, bezfalcové, odolnost dveří na sníženou vlhkost vzduchu; Rw 27 dB; Mezera u prahu 10 mm, Nerez ocel; RAL 9003 dopravní bílá, celkový rozměr: 900×2 150 mm, PO: bez požární odolnosti - D+M</t>
  </si>
  <si>
    <t>678871021</t>
  </si>
  <si>
    <t>459</t>
  </si>
  <si>
    <t>03.05L</t>
  </si>
  <si>
    <t>HPL křídlo s ocelovou zárubní, bezfalcové, odolnost dveří na sníženou vlhkost vzduchu; Rw 27 dB, Nerez ocel; RAL 9003 dopravní bílá, celkový rozměr: 900×2 150 mm, PO: bez požární odolnosti - D+M</t>
  </si>
  <si>
    <t>-2014409244</t>
  </si>
  <si>
    <t>460</t>
  </si>
  <si>
    <t>03.05P</t>
  </si>
  <si>
    <t>717188036</t>
  </si>
  <si>
    <t>461</t>
  </si>
  <si>
    <t>03.05aL</t>
  </si>
  <si>
    <t>308813300</t>
  </si>
  <si>
    <t>462</t>
  </si>
  <si>
    <t>03.05aP</t>
  </si>
  <si>
    <t>-1970489803</t>
  </si>
  <si>
    <t>463</t>
  </si>
  <si>
    <t>03.05bL</t>
  </si>
  <si>
    <t>1420448718</t>
  </si>
  <si>
    <t>464</t>
  </si>
  <si>
    <t>03.06L</t>
  </si>
  <si>
    <t>1972276221</t>
  </si>
  <si>
    <t>465</t>
  </si>
  <si>
    <t>03.06P</t>
  </si>
  <si>
    <t>940329895</t>
  </si>
  <si>
    <t>466</t>
  </si>
  <si>
    <t>03.06aP</t>
  </si>
  <si>
    <t>203234111</t>
  </si>
  <si>
    <t>467</t>
  </si>
  <si>
    <t>03.06aL</t>
  </si>
  <si>
    <t>-62600504</t>
  </si>
  <si>
    <t>468</t>
  </si>
  <si>
    <t>03.07L</t>
  </si>
  <si>
    <t>1037660562</t>
  </si>
  <si>
    <t>Poznámka k položce:_x000D_
Rozetové kování; WC zámek + Větrací mřížka v barvě dveří 60 x 400 podrobně viz výpis dveří</t>
  </si>
  <si>
    <t>469</t>
  </si>
  <si>
    <t>03.07P</t>
  </si>
  <si>
    <t>-722518789</t>
  </si>
  <si>
    <t>470</t>
  </si>
  <si>
    <t>03.08aL</t>
  </si>
  <si>
    <t>703782583</t>
  </si>
  <si>
    <t>471</t>
  </si>
  <si>
    <t>03.09L</t>
  </si>
  <si>
    <t>-1437519670</t>
  </si>
  <si>
    <t>Poznámka k položce:_x000D_
Rozetové kování; klika / klika; WC zámek; Madlo dle vyhl. 398/2006 Sb + Větrací mřížka v barvě dveří 60 x 400 podrobně viz výpis dveří</t>
  </si>
  <si>
    <t>472</t>
  </si>
  <si>
    <t>03.10P</t>
  </si>
  <si>
    <t>-1167095182</t>
  </si>
  <si>
    <t>473</t>
  </si>
  <si>
    <t>03.101P</t>
  </si>
  <si>
    <t>1326721147</t>
  </si>
  <si>
    <t>Poznámka k položce:_x000D_
Rozetové kování; klika / koule; cylindrická vložka v SGK; elektromagnetický zámek + Vstupní panel s-p podrobně viz výpis dveří</t>
  </si>
  <si>
    <t>474</t>
  </si>
  <si>
    <t>03.10L</t>
  </si>
  <si>
    <t>-1171985692</t>
  </si>
  <si>
    <t>475</t>
  </si>
  <si>
    <t>03.11L</t>
  </si>
  <si>
    <t>-1065054536</t>
  </si>
  <si>
    <t>Poznámka k položce:_x000D_
Rozetové kování; klika / koule; cylindrická vložka v SGK; čtečka karet; elektromechanický zámek; mechanický panikový zámek, nad ním zámek se střelkou a blokováno reverzním otvíračem + Polep bezpečnostní čtverce; Vstupní panel s-p podrobně viz výpis dveří</t>
  </si>
  <si>
    <t>476</t>
  </si>
  <si>
    <t>03.12P</t>
  </si>
  <si>
    <t>2016073924</t>
  </si>
  <si>
    <t>Poznámka k položce:_x000D_
Rozetové kování; klika / koule; cylindrická vložka v SGK + Polep bezpečnostní čtverce; Výměna v budově P3 podrobně viz výpis dveří</t>
  </si>
  <si>
    <t>477</t>
  </si>
  <si>
    <t>03.13L</t>
  </si>
  <si>
    <t>Hliníkové křídlo a zárubeň, RAL 9003 dopravní bílá; Sklo čiré bezpečnostní, celkový rozměr: 2 500×2 370 mm, PO: EW; 30; C2; DP3; KZ - požární konzole; panikové kování - D+M</t>
  </si>
  <si>
    <t>1624865335</t>
  </si>
  <si>
    <t>Poznámka k položce:_x000D_
Rozetové kování; klika / koule; cylindrická vložka v SGK; čtečka karet; elektromagnetický zámek + Polep bezpečnostní čtverce podrobně viz výpis dveří</t>
  </si>
  <si>
    <t>478</t>
  </si>
  <si>
    <t>03.14L</t>
  </si>
  <si>
    <t>Ocelové křídlo a zárubeň, bezfalcové, Nerez ocel; RAL 9003 dopravní bílá, celkový rozměr: 700×2 150 mm, PO: bez požární odolnosti; EI; 30; Sm200; DP1 - D+M</t>
  </si>
  <si>
    <t>1602743972</t>
  </si>
  <si>
    <t>479</t>
  </si>
  <si>
    <t>03.16L</t>
  </si>
  <si>
    <t>-1565551322</t>
  </si>
  <si>
    <t>480</t>
  </si>
  <si>
    <t>03.16L.1</t>
  </si>
  <si>
    <t>-1148785494</t>
  </si>
  <si>
    <t>481</t>
  </si>
  <si>
    <t>03.17L</t>
  </si>
  <si>
    <t>Posuvné dveře, HPL křídlo, RAL 9003 dopravní bílá; Kov - železo, celkový rozměr: 900×2 150 mm, PO: bez požární odolnosti - D+M</t>
  </si>
  <si>
    <t>-276166030</t>
  </si>
  <si>
    <t>Poznámka k položce:_x000D_
madlo / madlo + Kolejnice nahoře podrobně viz výpis dveří</t>
  </si>
  <si>
    <t>482</t>
  </si>
  <si>
    <t>04.05P</t>
  </si>
  <si>
    <t>Hliníkové křídlo a zárubeň, RAL 7016 antracit; Nerez ocel, celkový rozměr: 960×2 180 mm, PO: bez požární odolnosti; panikové kování - D+M</t>
  </si>
  <si>
    <t>-363756145</t>
  </si>
  <si>
    <t>Poznámka k položce:_x000D_
klika / koule; cylindrická vložka v SGK; elektromechanický zámek + Napojení na EPS; motor na otevření dveří při pokynu EPS podrobně viz výpis dveří</t>
  </si>
  <si>
    <t>483</t>
  </si>
  <si>
    <t>04.01P</t>
  </si>
  <si>
    <t>1667497925</t>
  </si>
  <si>
    <t>484</t>
  </si>
  <si>
    <t>04.02L</t>
  </si>
  <si>
    <t>Ocelové křídlo a zárubeň, bezfalcové; Rw 32 dB, Nerez ocel; RAL 9003 dopravní bílá, celkový rozměr: 1 600×2 150 mm, PO: EI; 30; Sm200; DP3; KZ - požární konzole; panikové kování - D+M</t>
  </si>
  <si>
    <t>-1467549348</t>
  </si>
  <si>
    <t>485</t>
  </si>
  <si>
    <t>04.03L</t>
  </si>
  <si>
    <t>Ocelové křídlo a zárubeň, bezfalcové, Nerez ocel; RAL 9003 dopravní bílá, celkový rozměr: 1 100×2 150 mm, PO: EI; 30; Sm200; C2; DP3 - D+M</t>
  </si>
  <si>
    <t>583497923</t>
  </si>
  <si>
    <t>486</t>
  </si>
  <si>
    <t>04.03P</t>
  </si>
  <si>
    <t>-1896384269</t>
  </si>
  <si>
    <t>487</t>
  </si>
  <si>
    <t>04.04L</t>
  </si>
  <si>
    <t>Ocelové křídlo a zárubeň, bezfalcové, Nerez ocel; RAL 9003 dopravní bílá, celkový rozměr: 1 100×2 150 mm, PO: EW; 30; C2; DP3 - D+M</t>
  </si>
  <si>
    <t>-913203075</t>
  </si>
  <si>
    <t>488</t>
  </si>
  <si>
    <t>92.22P</t>
  </si>
  <si>
    <t>1435525750</t>
  </si>
  <si>
    <t>489</t>
  </si>
  <si>
    <t>873596408</t>
  </si>
  <si>
    <t>770</t>
  </si>
  <si>
    <t>Otvorové prvky z hliníkových profilů</t>
  </si>
  <si>
    <t>490</t>
  </si>
  <si>
    <t>LOP01</t>
  </si>
  <si>
    <t>Lehký obvodový plášť LOP 4500x3230mm EI30 DP1 vč. doplňků - D+M, podrobněji viz v.č. D.1.1.30 Výpis LOP</t>
  </si>
  <si>
    <t>1358546359</t>
  </si>
  <si>
    <t>491</t>
  </si>
  <si>
    <t>O92.01</t>
  </si>
  <si>
    <t>Hliníkové okno; Celoobvodové kování; Zvedač okenního křídla; Samoseř. bezp. uzavírací bod v rohu křídla 5 670×3 180 mm, PO: bez požární odolnosti - D+M</t>
  </si>
  <si>
    <t>144455739</t>
  </si>
  <si>
    <t>Poznámka k položce:_x000D_
Venkovní ocelový poplastovaný parapet tl. 0,7 mm v barvě okna + Polep bezpečnostní čtverce podrobně viz výpis oken</t>
  </si>
  <si>
    <t>492</t>
  </si>
  <si>
    <t>O92.02</t>
  </si>
  <si>
    <t>Hliníkové okno; Celoobvodové kování; Zvedač okenního křídla; Samoseř. bezp. uzavírací bod v rohu křídla 2 500×2 000 mm, PO: bez požární odolnosti - D+M</t>
  </si>
  <si>
    <t>303209643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</si>
  <si>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Rozšiřující rámy na překrytí nosných sloupků podrobně viz výpis oken</t>
  </si>
  <si>
    <t>493</t>
  </si>
  <si>
    <t>O92.03</t>
  </si>
  <si>
    <t>Hliníkové okno; Celoobvodové kování; Zvedač okenního křídla; Samoseř. bezp. uzavírací bod v rohu křídla 7 265×2 000 mm, PO: bez požární odolnosti - D+M</t>
  </si>
  <si>
    <t>1009807733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</si>
  <si>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Rozšiřující rámy na překrytí nosných sloupků podrobně viz výpis oken</t>
  </si>
  <si>
    <t>494</t>
  </si>
  <si>
    <t>O92.04</t>
  </si>
  <si>
    <t>Hliníkové okno; Celoobvodové kování; Zvedač okenního křídla; Samoseř. bezp. uzavírací bod v rohu křídla 2 800×2 000 mm, PO: EI; 60; DP1; krajní křídlo š. 1300 mm - D+M</t>
  </si>
  <si>
    <t>2145779287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</si>
  <si>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 podrobně viz výpis oken</t>
  </si>
  <si>
    <t>495</t>
  </si>
  <si>
    <t>O92.05</t>
  </si>
  <si>
    <t>Hliníkové okno; Celoobvodové kování; Zvedač okenního křídla; Samoseř. bezp. uzavírací bod v rohu křídla 7 560×2 000 mm, PO: EI; 60; DP1; křídlo š. 1400 mm dle půdorysu - D+M</t>
  </si>
  <si>
    <t>1516050341</t>
  </si>
  <si>
    <t>496</t>
  </si>
  <si>
    <t>O91.01</t>
  </si>
  <si>
    <t>Hliníkové okno; Celoobvodové kování; Zvedač okenního křídla; Samoseř. bezp. uzavírací bod v rohu křídla ; Bezpečnostní sklo 1 000×2 700 mm, PO: bez požární odolnosti - D+M</t>
  </si>
  <si>
    <t>-1489567701</t>
  </si>
  <si>
    <t>Poznámka k položce:_x000D_
Venkovní ocelový poplastovaný parapet tl. 0,7 mm v barvě okna + Předokenní Z žaluzie, skryté pouzdro s el. pohonem, zapuštěné vodící lišty - vše s lakem v barvě oken; Otevíravá okna opatřena sítí proti hmyzu; Na rámu příprava na kotvení skleněného zábradlí podrobně viz výpis oken</t>
  </si>
  <si>
    <t>497</t>
  </si>
  <si>
    <t>O91.02</t>
  </si>
  <si>
    <t>Hliníkové okno; Celoobvodové kování; Zvedač okenního křídla; Samoseř. bezp. uzavírací bod v rohu křídla ; Bezpečnostní sklo 2 000×2 700 mm, PO: bez požární odolnosti - D+M</t>
  </si>
  <si>
    <t>-1195232887</t>
  </si>
  <si>
    <t>498</t>
  </si>
  <si>
    <t>O91.03</t>
  </si>
  <si>
    <t>-250648580</t>
  </si>
  <si>
    <t>Poznámka k položce:_x000D_
Venkovní ocelový poplastovaný parapet tl. 0,7 mm v barvě okna + Předokenní Z žaluzie, skryté pouzdro s el. pohonem, zapuštěné vodící lišty - vše s lakem v barvě oken podrobně viz výpis oken</t>
  </si>
  <si>
    <t>499</t>
  </si>
  <si>
    <t>O91.04</t>
  </si>
  <si>
    <t>-1313474814</t>
  </si>
  <si>
    <t>500</t>
  </si>
  <si>
    <t>O91.06</t>
  </si>
  <si>
    <t>Hliníkové okno; Celoobvodové kování; Zvedač okenního křídla; Samoseř. bezp. uzavírací bod v rohu křídla 6 300×2 000 mm, PO: bez požární odolnosti - D+M</t>
  </si>
  <si>
    <t>1262320736</t>
  </si>
  <si>
    <t>501</t>
  </si>
  <si>
    <t>O91.07</t>
  </si>
  <si>
    <t>386752844</t>
  </si>
  <si>
    <t>502</t>
  </si>
  <si>
    <t>O91.08</t>
  </si>
  <si>
    <t>Hliníkové okno; Celoobvodové kování; Zvedač okenního křídla; Samoseř. bezp. uzavírací bod v rohu křídla 9 550×2 000 mm, PO: bez požární odolnosti - D+M</t>
  </si>
  <si>
    <t>217538229</t>
  </si>
  <si>
    <t>503</t>
  </si>
  <si>
    <t>O91.09</t>
  </si>
  <si>
    <t>Hliníkové okno; Celoobvodové kování; Zvedač okenního křídla; Samoseř. bezp. uzavírací bod v rohu křídla 1 500×3 230 mm, PO: bez požární odolnosti - D+M</t>
  </si>
  <si>
    <t>2028241471</t>
  </si>
  <si>
    <t>504</t>
  </si>
  <si>
    <t>O91.10</t>
  </si>
  <si>
    <t>Hliníkové okno; Celoobvodové kování; Zvedač okenního křídla; Samoseř. bezp. uzavírací bod v rohu křídla 6 320×2 000 mm, PO: bez požární odolnosti - D+M</t>
  </si>
  <si>
    <t>-2128191678</t>
  </si>
  <si>
    <t>505</t>
  </si>
  <si>
    <t>O91.11</t>
  </si>
  <si>
    <t>Hliníkové okno; Celoobvodové kování; Zvedač okenního křídla; Samoseř. bezp. uzavírací bod v rohu křídla 8 670×2 000 mm, PO: bez požární odolnosti - D+M</t>
  </si>
  <si>
    <t>-1344564260</t>
  </si>
  <si>
    <t>506</t>
  </si>
  <si>
    <t>O91.12</t>
  </si>
  <si>
    <t>Hliníkové okno; Celoobvodové kování; Zvedač okenního křídla; Samoseř. bezp. uzavírací bod v rohu křídla 3 310×2 000 mm, PO: bez požární odolnosti - D+M</t>
  </si>
  <si>
    <t>-666092181</t>
  </si>
  <si>
    <t>507</t>
  </si>
  <si>
    <t>O91.13</t>
  </si>
  <si>
    <t>Hliníkové okno; Celoobvodové kování; Zvedač okenního křídla; Samoseř. bezp. uzavírací bod v rohu křídla 7 580×2 000 mm, PO: bez požární odolnosti - D+M</t>
  </si>
  <si>
    <t>-996963552</t>
  </si>
  <si>
    <t>508</t>
  </si>
  <si>
    <t>O91.14a</t>
  </si>
  <si>
    <t>Hliníkové okno interiérové, zasklení zaoblené; Bezpečnostní sklo 2 080×2 400 mm, PO: EI; 45; DP1 - D+M</t>
  </si>
  <si>
    <t>665227357</t>
  </si>
  <si>
    <t>Poznámka k položce:_x000D_
+ Polep bezpečnostní čtverce podrobně viz výpis oken</t>
  </si>
  <si>
    <t>509</t>
  </si>
  <si>
    <t>O91.14b</t>
  </si>
  <si>
    <t>Celoobvodové kování; Zvedač okenního křídla; Hliníkové okno interiérové, zasklení zaoblené; Bezpečnostní sklo 2 117×2 400 mm, PO: EI; 45; DP1 - D+M</t>
  </si>
  <si>
    <t>-1364473637</t>
  </si>
  <si>
    <t>510</t>
  </si>
  <si>
    <t>O91.15</t>
  </si>
  <si>
    <t>Hliníkové okno; Bezpečnostní sklo 1 450×2 400 mm, PO: EI; 45; DP1 - D+M</t>
  </si>
  <si>
    <t>-1204980293</t>
  </si>
  <si>
    <t>511</t>
  </si>
  <si>
    <t>O91.16</t>
  </si>
  <si>
    <t>Hliníkové okno; Bezpečnostní sklo 1 531×2 400 mm, PO: EW; 45; DP1 - D+M</t>
  </si>
  <si>
    <t>-1991926393</t>
  </si>
  <si>
    <t>512</t>
  </si>
  <si>
    <t>O01.01</t>
  </si>
  <si>
    <t>239859410</t>
  </si>
  <si>
    <t>513</t>
  </si>
  <si>
    <t>O01.02</t>
  </si>
  <si>
    <t>Hliníkové okno; Bezpečnostní sklo 1 000×2 700 mm, PO: bez požární odolnosti - D+M</t>
  </si>
  <si>
    <t>1007709501</t>
  </si>
  <si>
    <t>514</t>
  </si>
  <si>
    <t>O01.03</t>
  </si>
  <si>
    <t>-2133687479</t>
  </si>
  <si>
    <t>515</t>
  </si>
  <si>
    <t>O01.04</t>
  </si>
  <si>
    <t>Hliníkové okno; Celoobvodové kování; Zvedač okenního křídla; Samoseř. bezp. uzavírací bod v rohu křídla 7 895×2 000 mm, PO: bez požární odolnosti - D+M</t>
  </si>
  <si>
    <t>1054082741</t>
  </si>
  <si>
    <t>516</t>
  </si>
  <si>
    <t>O01.05</t>
  </si>
  <si>
    <t>Hliníkové okno; Celoobvodové kování; Zvedač okenního křídla; Samoseř. bezp. uzavírací bod v rohu křídla 5 085×2 000 mm, PO: bez požární odolnosti - D+M</t>
  </si>
  <si>
    <t>1928129331</t>
  </si>
  <si>
    <t>517</t>
  </si>
  <si>
    <t>O01.06</t>
  </si>
  <si>
    <t>Hliníkové okno; Celoobvodové kování; Zvedač okenního křídla; Samoseř. bezp. uzavírací bod v rohu křídla 7 515×2 000 mm, PO: bez požární odolnosti - D+M</t>
  </si>
  <si>
    <t>1888134420</t>
  </si>
  <si>
    <t>518</t>
  </si>
  <si>
    <t>O01.07</t>
  </si>
  <si>
    <t>Hliníkové okno; Celoobvodové kování; Zvedač okenního křídla; Samoseř. bezp. uzavírací bod v rohu křídla 4 500×2 000 mm, PO: bez požární odolnosti - D+M</t>
  </si>
  <si>
    <t>-1467166378</t>
  </si>
  <si>
    <t>519</t>
  </si>
  <si>
    <t>O01.08</t>
  </si>
  <si>
    <t>57291078</t>
  </si>
  <si>
    <t>520</t>
  </si>
  <si>
    <t>O01.09</t>
  </si>
  <si>
    <t>Hliníkové okno; Celoobvodové kování; Zvedač okenního křídla; Samoseř. bezp. uzavírací bod v rohu křídla 4 050×2 000 mm, PO: bez požární odolnosti - D+M</t>
  </si>
  <si>
    <t>140785412</t>
  </si>
  <si>
    <t>521</t>
  </si>
  <si>
    <t>O01.10</t>
  </si>
  <si>
    <t>Hliníkové okno; Celoobvodové kování; Zvedač okenního křídla; Samoseř. bezp. uzavírací bod v rohu křídla 9 629×2 000 mm, PO: bez požární odolnosti - D+M</t>
  </si>
  <si>
    <t>868569574</t>
  </si>
  <si>
    <t>522</t>
  </si>
  <si>
    <t>O01.11</t>
  </si>
  <si>
    <t>207454604</t>
  </si>
  <si>
    <t>523</t>
  </si>
  <si>
    <t>O01.12</t>
  </si>
  <si>
    <t>Hliníkové okno interiérové, zasklení zaoblené; Bezpečnostní sklo 2 040×2 400 mm, PO: EI; 45; DP1 - D+M</t>
  </si>
  <si>
    <t>1216764291</t>
  </si>
  <si>
    <t>524</t>
  </si>
  <si>
    <t>O01.13</t>
  </si>
  <si>
    <t>-410298634</t>
  </si>
  <si>
    <t>525</t>
  </si>
  <si>
    <t>O01.14</t>
  </si>
  <si>
    <t>Hliníkové okno; Bezpečnostní sklo 2 590×2 400 mm, PO: EI; 45; DP1 - D+M</t>
  </si>
  <si>
    <t>-1554180767</t>
  </si>
  <si>
    <t>526</t>
  </si>
  <si>
    <t>O01.17</t>
  </si>
  <si>
    <t>Hliníkové okno; Zvedač okenního křídla; Samoseř. bezp. uzavírací bod v rohu křídla 4 350×1 950 mm, PO: bez požární odolnosti - D+M</t>
  </si>
  <si>
    <t>1711614189</t>
  </si>
  <si>
    <t>Poznámka k položce:_x000D_
Vnitřní DTD parapet tl. 20 mm v barvě okna bez nosu +  podrobně viz výpis oken</t>
  </si>
  <si>
    <t>527</t>
  </si>
  <si>
    <t>O01.18</t>
  </si>
  <si>
    <t>Samoseř. bezp. uzavírací bod v rohu křídla 2 545×1 950 mm, PO: bez požární odolnosti - D+M</t>
  </si>
  <si>
    <t>1814401745</t>
  </si>
  <si>
    <t>528</t>
  </si>
  <si>
    <t>O01.19</t>
  </si>
  <si>
    <t>Hliníkové okno 1 695×1 950 mm, PO: bez požární odolnosti - D+M</t>
  </si>
  <si>
    <t>889974679</t>
  </si>
  <si>
    <t>Poznámka k položce:_x000D_
Vnitřní DTD parapet tl. 20 mm v barvě okna bez nosu + Meziskelní žaluzie, ruční ovládání podrobně viz výpis oken</t>
  </si>
  <si>
    <t>529</t>
  </si>
  <si>
    <t>O01.20</t>
  </si>
  <si>
    <t>Hliníkové okno 5 850×1 950 mm, PO: bez požární odolnosti - D+M</t>
  </si>
  <si>
    <t>-814392365</t>
  </si>
  <si>
    <t>530</t>
  </si>
  <si>
    <t>O03.03</t>
  </si>
  <si>
    <t>Hliníkové okno; Celoobvodové kování; Zvedač okenního křídla; Samoseř. bezp. uzavírací bod v rohu křídla ; Bezpečnostní sklo 2 000×2 900 mm, PO: bez požární odolnosti - D+M</t>
  </si>
  <si>
    <t>1620245231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</si>
  <si>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Polep bezpečnostní čtverce; Na rámu příprava na kotvení skleněného zábradlí podrobně viz výpis oken</t>
  </si>
  <si>
    <t>531</t>
  </si>
  <si>
    <t>O91.05</t>
  </si>
  <si>
    <t>Hliníkové okno; Bezpečnostní sklo 3 370×3 600 mm, PO: bez požární odolnosti - D+M</t>
  </si>
  <si>
    <t>-217024121</t>
  </si>
  <si>
    <t>532</t>
  </si>
  <si>
    <t>O02.01</t>
  </si>
  <si>
    <t>-1872212499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</si>
  <si>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Na rámu příprava na kotvení skleněného zábradlí podrobně viz výpis oken</t>
  </si>
  <si>
    <t>533</t>
  </si>
  <si>
    <t>O02.02</t>
  </si>
  <si>
    <t>-389634962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</si>
  <si>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 podrobně viz výpis oken</t>
  </si>
  <si>
    <t>534</t>
  </si>
  <si>
    <t>O02.03</t>
  </si>
  <si>
    <t>-100986716</t>
  </si>
  <si>
    <t>535</t>
  </si>
  <si>
    <t>O02.04</t>
  </si>
  <si>
    <t>Hliníkové okno; Celoobvodové kování; Zvedač okenního křídla; Samoseř. bezp. uzavírací bod v rohu křídla ; Bezpečnostní sklo 3 370×3 600 mm, PO: bez požární odolnosti - D+M</t>
  </si>
  <si>
    <t>-949466142</t>
  </si>
  <si>
    <t>Poznámka k položce:_x000D_
Venkovní ocelový poplastovaný parapet tl. 0,7 mm v barvě okna; Vnitřní DTD parapet tl. 20 mm v barvě okna bez nosu +  podrobně viz výpis oken</t>
  </si>
  <si>
    <t>536</t>
  </si>
  <si>
    <t>O02.05</t>
  </si>
  <si>
    <t>916869585</t>
  </si>
  <si>
    <t>537</t>
  </si>
  <si>
    <t>O02.06</t>
  </si>
  <si>
    <t>Hliníkové okno; Celoobvodové kování; Zvedač okenního křídla; Samoseř. bezp. uzavírací bod v rohu křídla 7 260×2 000 mm, PO: bez požární odolnosti - D+M</t>
  </si>
  <si>
    <t>368308678</t>
  </si>
  <si>
    <t>538</t>
  </si>
  <si>
    <t>O02.07</t>
  </si>
  <si>
    <t>-1473826357</t>
  </si>
  <si>
    <t>539</t>
  </si>
  <si>
    <t>O02.08</t>
  </si>
  <si>
    <t>Hliníkové okno; Celoobvodové kování; Zvedač okenního křídla; Samoseř. bezp. uzavírací bod v rohu křídla 5 350×2 000 mm, PO: bez požární odolnosti - D+M</t>
  </si>
  <si>
    <t>-1786032721</t>
  </si>
  <si>
    <t>540</t>
  </si>
  <si>
    <t>O02.09</t>
  </si>
  <si>
    <t>Hliníkové okno; Celoobvodové kování; Zvedač okenního křídla; Samoseř. bezp. uzavírací bod v rohu křídla 7 250×2 000 mm, PO: bez požární odolnosti - D+M</t>
  </si>
  <si>
    <t>-611746834</t>
  </si>
  <si>
    <t>541</t>
  </si>
  <si>
    <t>O02.10</t>
  </si>
  <si>
    <t>Hliníkové okno; Celoobvodové kování; Zvedač okenního křídla; Samoseř. bezp. uzavírací bod v rohu křídla 2 760×2 000 mm, PO: bez požární odolnosti - D+M</t>
  </si>
  <si>
    <t>-1803015360</t>
  </si>
  <si>
    <t>542</t>
  </si>
  <si>
    <t>O02.11</t>
  </si>
  <si>
    <t>Hliníkové okno; Celoobvodové kování; Zvedač okenního křídla; Samoseř. bezp. uzavírací bod v rohu křídla 2 580×2 000 mm, PO: bez požární odolnosti - D+M</t>
  </si>
  <si>
    <t>-1179674381</t>
  </si>
  <si>
    <t>543</t>
  </si>
  <si>
    <t>O02.12</t>
  </si>
  <si>
    <t>-1954809040</t>
  </si>
  <si>
    <t>Poznámka k položce:_x000D_
Venkovní ocelový poplastovaný parapet tl. 0,7 mm v barvě okna; Vnitřní DTD parapet tl. 20 mm v barvě okna bez nosu + Rozšiřující rámy na překrytí nosných sloupků podrobně viz výpis oken</t>
  </si>
  <si>
    <t>544</t>
  </si>
  <si>
    <t>O02.13</t>
  </si>
  <si>
    <t>Hliníkové okno; Celoobvodové kování; Zvedač okenního křídla; Samoseř. bezp. uzavírací bod v rohu křídla 9 300×2 000 mm, PO: bez požární odolnosti - D+M</t>
  </si>
  <si>
    <t>-1510322807</t>
  </si>
  <si>
    <t>545</t>
  </si>
  <si>
    <t>O02.14</t>
  </si>
  <si>
    <t>1154972191</t>
  </si>
  <si>
    <t>546</t>
  </si>
  <si>
    <t>O02.15</t>
  </si>
  <si>
    <t>-1970149174</t>
  </si>
  <si>
    <t>547</t>
  </si>
  <si>
    <t>O02.16</t>
  </si>
  <si>
    <t>Hliníkové okno; Bezpečnostní sklo 2 545×2 400 mm, PO: EI; 45; DP1 - D+M</t>
  </si>
  <si>
    <t>1844661555</t>
  </si>
  <si>
    <t>548</t>
  </si>
  <si>
    <t>O02.17</t>
  </si>
  <si>
    <t>Hliníkové okno 3 000×2 080 mm, PO: bez požární odolnosti - D+M</t>
  </si>
  <si>
    <t>-1626659609</t>
  </si>
  <si>
    <t>549</t>
  </si>
  <si>
    <t>O03.04</t>
  </si>
  <si>
    <t>Hliníkové okno; Bezpečnostní sklo 3 370×3 430 mm, PO: bez požární odolnosti - D+M</t>
  </si>
  <si>
    <t>704491554</t>
  </si>
  <si>
    <t>Poznámka k položce:_x000D_
Venkovní ocelový poplastovaný parapet tl. 0,7 mm v barvě okna; Vnitřní DTD parapet tl. 20 mm v barvě okna bez nosu + Polep bezpečnostní čtverce podrobně viz výpis oken</t>
  </si>
  <si>
    <t>550</t>
  </si>
  <si>
    <t>O03.01</t>
  </si>
  <si>
    <t>Hliníkové okno; Celoobvodové kování; Bezpečnostní sklo 1 000×2 900 mm, PO: bez požární odolnosti - D+M</t>
  </si>
  <si>
    <t>948189742</t>
  </si>
  <si>
    <t>Poznámka k položce:_x000D_
Venkovní ocelový poplastovaný parapet tl. 0,7 mm v barvě okna; Vnitřní DTD parapet tl. 20 mm v barvě okna bez nosu + Předokenní Z žaluzie, skryté pouzdro s el. pohonem, zapuštěné vodící lišty - vše s lakem v barvě oken; Otevíravá okna opatřena sítí proti hmyzu; Polep bezpečnostní čtverce podrobně viz výpis oken</t>
  </si>
  <si>
    <t>551</t>
  </si>
  <si>
    <t>O03.02</t>
  </si>
  <si>
    <t>-1635468728</t>
  </si>
  <si>
    <t>552</t>
  </si>
  <si>
    <t>O03.05</t>
  </si>
  <si>
    <t>Hliníkové okno; Celoobvodové kování; Zvedač okenního křídla; Samoseř. bezp. uzavírací bod v rohu křídla 7 900×2 000 mm, PO: bez požární odolnosti - D+M</t>
  </si>
  <si>
    <t>2063976806</t>
  </si>
  <si>
    <t>553</t>
  </si>
  <si>
    <t>O03.06</t>
  </si>
  <si>
    <t>Hliníkové okno; Celoobvodové kování; Zvedač okenního křídla; Samoseř. bezp. uzavírací bod v rohu křídla 9 000×2 000 mm, PO: bez požární odolnosti - D+M</t>
  </si>
  <si>
    <t>-1082688584</t>
  </si>
  <si>
    <t>554</t>
  </si>
  <si>
    <t>O03.07</t>
  </si>
  <si>
    <t>Hliníkové okno; Celoobvodové kování; Zvedač okenního křídla; Samoseř. bezp. uzavírací bod v rohu křídla 5 050×2 000 mm, PO: bez požární odolnosti - D+M</t>
  </si>
  <si>
    <t>1743970057</t>
  </si>
  <si>
    <t>555</t>
  </si>
  <si>
    <t>O03.08</t>
  </si>
  <si>
    <t>Hliníkové okno; Celoobvodové kování; Zvedač okenního křídla; Samoseř. bezp. uzavírací bod v rohu křídla 3 600×2 000 mm, PO: bez požární odolnosti - D+M</t>
  </si>
  <si>
    <t>569958323</t>
  </si>
  <si>
    <t>556</t>
  </si>
  <si>
    <t>O03.09</t>
  </si>
  <si>
    <t>839913388</t>
  </si>
  <si>
    <t>557</t>
  </si>
  <si>
    <t>O03.10</t>
  </si>
  <si>
    <t>Hliníkové okno; Celoobvodové kování; Zvedač okenního křídla; Samoseř. bezp. uzavírací bod v rohu křídla 4 600×2 000 mm, PO: bez požární odolnosti - D+M</t>
  </si>
  <si>
    <t>1387032470</t>
  </si>
  <si>
    <t>558</t>
  </si>
  <si>
    <t>O03.11</t>
  </si>
  <si>
    <t>Hliníkové okno; Celoobvodové kování; Zvedač okenního křídla; Samoseř. bezp. uzavírací bod v rohu křídla 5 490×2 000 mm, PO: bez požární odolnosti - D+M</t>
  </si>
  <si>
    <t>1417424300</t>
  </si>
  <si>
    <t>559</t>
  </si>
  <si>
    <t>O03.12</t>
  </si>
  <si>
    <t>Hliníkové okno; Celoobvodové kování; Zvedač okenního křídla; Samoseř. bezp. uzavírací bod v rohu křídla 3 480×2 000 mm, PO: bez požární odolnosti - D+M</t>
  </si>
  <si>
    <t>-484470582</t>
  </si>
  <si>
    <t>560</t>
  </si>
  <si>
    <t>O03.13</t>
  </si>
  <si>
    <t>-2053988882</t>
  </si>
  <si>
    <t>561</t>
  </si>
  <si>
    <t>O03.14</t>
  </si>
  <si>
    <t>269409651</t>
  </si>
  <si>
    <t>562</t>
  </si>
  <si>
    <t>O03.15</t>
  </si>
  <si>
    <t>Hliníkové okno; Bezpečnostní sklo 1 450×2 400 mm, PO: EI; 30; DP1 - D+M</t>
  </si>
  <si>
    <t>1572968822</t>
  </si>
  <si>
    <t>563</t>
  </si>
  <si>
    <t>O03.16</t>
  </si>
  <si>
    <t>Hliníkové okno interiérové, zasklení zaoblené; Bezpečnostní sklo 2 040×2 400 mm, PO: EI; 30; DP1 - D+M</t>
  </si>
  <si>
    <t>-1344842745</t>
  </si>
  <si>
    <t>564</t>
  </si>
  <si>
    <t>O03.17</t>
  </si>
  <si>
    <t>Hliníkové okno; Bezpečnostní sklo 2 545×2 400 mm, PO: EI; 30; DP1 - D+M</t>
  </si>
  <si>
    <t>1729268138</t>
  </si>
  <si>
    <t>565</t>
  </si>
  <si>
    <t>1784826714</t>
  </si>
  <si>
    <t>771</t>
  </si>
  <si>
    <t>Podlahy z dlaždic</t>
  </si>
  <si>
    <t>566</t>
  </si>
  <si>
    <t>771111011</t>
  </si>
  <si>
    <t>Příprava podkladu před provedením dlažby vysátí podlah</t>
  </si>
  <si>
    <t>-1241879592</t>
  </si>
  <si>
    <t>https://podminky.urs.cz/item/CS_URS_2024_01/771111011</t>
  </si>
  <si>
    <t>567</t>
  </si>
  <si>
    <t>771121011</t>
  </si>
  <si>
    <t>Příprava podkladu před provedením dlažby nátěr penetrační na podlahu</t>
  </si>
  <si>
    <t>-1740077147</t>
  </si>
  <si>
    <t>https://podminky.urs.cz/item/CS_URS_2024_01/771121011</t>
  </si>
  <si>
    <t>pro dlažbu</t>
  </si>
  <si>
    <t>pro soklík</t>
  </si>
  <si>
    <t>174,8*0,1</t>
  </si>
  <si>
    <t>568</t>
  </si>
  <si>
    <t>771474112</t>
  </si>
  <si>
    <t>Montáž soklů z dlaždic keramických lepených cementovým flexibilním lepidlem rovných, výšky přes 65 do 90 mm</t>
  </si>
  <si>
    <t>-1120816124</t>
  </si>
  <si>
    <t>https://podminky.urs.cz/item/CS_URS_2024_01/771474112</t>
  </si>
  <si>
    <t>-0,9</t>
  </si>
  <si>
    <t>-1,5</t>
  </si>
  <si>
    <t>-0,9*2</t>
  </si>
  <si>
    <t>-1,0</t>
  </si>
  <si>
    <t>-1,0*2</t>
  </si>
  <si>
    <t>-0,8*2</t>
  </si>
  <si>
    <t>569</t>
  </si>
  <si>
    <t>59761184</t>
  </si>
  <si>
    <t>sokl keramický mrazuvzdorný povrch hladký/matný tl do 10mm výšky přes 65 do 90mm</t>
  </si>
  <si>
    <t>481874418</t>
  </si>
  <si>
    <t>174,8*1,05</t>
  </si>
  <si>
    <t>570</t>
  </si>
  <si>
    <t>771574112</t>
  </si>
  <si>
    <t>Montáž podlah z dlaždic keramických lepených cementovým flexibilním lepidlem hladkých, tloušťky do 10 mm přes 9 do 12 ks/m2</t>
  </si>
  <si>
    <t>393630875</t>
  </si>
  <si>
    <t>https://podminky.urs.cz/item/CS_URS_2024_01/771574112</t>
  </si>
  <si>
    <t>Poznámka k položce:_x000D_
vč. montáže veškerých lišt</t>
  </si>
  <si>
    <t>571</t>
  </si>
  <si>
    <t>59761128</t>
  </si>
  <si>
    <t>dlažba keramická slinutá nemrazuvzdorná R9/A povrch hladký/matný tl do 10mm přes 9 do 12ks/m2</t>
  </si>
  <si>
    <t>952525791</t>
  </si>
  <si>
    <t>D03*1,05</t>
  </si>
  <si>
    <t>D06*1,05</t>
  </si>
  <si>
    <t>572</t>
  </si>
  <si>
    <t>771591112</t>
  </si>
  <si>
    <t>Izolace podlahy pod dlažbu nátěrem nebo stěrkou ve dvou vrstvách</t>
  </si>
  <si>
    <t>1920452867</t>
  </si>
  <si>
    <t>https://podminky.urs.cz/item/CS_URS_2024_01/771591112</t>
  </si>
  <si>
    <t>573</t>
  </si>
  <si>
    <t>771591115</t>
  </si>
  <si>
    <t>Podlahy - dokončovací práce spárování silikonem</t>
  </si>
  <si>
    <t>-873972224</t>
  </si>
  <si>
    <t>https://podminky.urs.cz/item/CS_URS_2024_01/771591115</t>
  </si>
  <si>
    <t>styk obklad dlažba</t>
  </si>
  <si>
    <t>494,34</t>
  </si>
  <si>
    <t>styk soklík dlažba</t>
  </si>
  <si>
    <t>174,8</t>
  </si>
  <si>
    <t>574</t>
  </si>
  <si>
    <t>771592011</t>
  </si>
  <si>
    <t>Čištění vnitřních ploch po položení dlažby podlah nebo schodišť chemickými prostředky</t>
  </si>
  <si>
    <t>673242828</t>
  </si>
  <si>
    <t>https://podminky.urs.cz/item/CS_URS_2024_01/771592011</t>
  </si>
  <si>
    <t>575</t>
  </si>
  <si>
    <t>998771103</t>
  </si>
  <si>
    <t>Přesun hmot pro podlahy z dlaždic stanovený z hmotnosti přesunovaného materiálu vodorovná dopravní vzdálenost do 50 m základní v objektech výšky přes 12 do 24 m</t>
  </si>
  <si>
    <t>-2023446626</t>
  </si>
  <si>
    <t>https://podminky.urs.cz/item/CS_URS_2024_01/998771103</t>
  </si>
  <si>
    <t>776</t>
  </si>
  <si>
    <t>Podlahy povlakové</t>
  </si>
  <si>
    <t>576</t>
  </si>
  <si>
    <t>1211474456</t>
  </si>
  <si>
    <t>pod PVC protiskluzové</t>
  </si>
  <si>
    <t>91,54+199,79</t>
  </si>
  <si>
    <t>577</t>
  </si>
  <si>
    <t>776111311</t>
  </si>
  <si>
    <t>Příprava podkladu povlakových podlah a stěn vysátí podlah</t>
  </si>
  <si>
    <t>55445497</t>
  </si>
  <si>
    <t>https://podminky.urs.cz/item/CS_URS_2024_01/776111311</t>
  </si>
  <si>
    <t xml:space="preserve">kabina výtahu  </t>
  </si>
  <si>
    <t>14,21</t>
  </si>
  <si>
    <t>stupně</t>
  </si>
  <si>
    <t>(1,55+1,6)*(0,158+0,31)*13</t>
  </si>
  <si>
    <t>(1,55+1,6)*(0,15+0,31)*13*3</t>
  </si>
  <si>
    <t>(1,55+1,6)*(0,193+0,303)*10*2</t>
  </si>
  <si>
    <t>578</t>
  </si>
  <si>
    <t>776121111</t>
  </si>
  <si>
    <t>Příprava podkladu penetrace vodou ředitelná podlah</t>
  </si>
  <si>
    <t>-1586472247</t>
  </si>
  <si>
    <t>https://podminky.urs.cz/item/CS_URS_2023_02/776121111</t>
  </si>
  <si>
    <t>2845,547</t>
  </si>
  <si>
    <t>579</t>
  </si>
  <si>
    <t>776241121</t>
  </si>
  <si>
    <t>Montáž podlahovin ze sametového vinylu lepením pásů vzorovaných</t>
  </si>
  <si>
    <t>-1893904623</t>
  </si>
  <si>
    <t>https://podminky.urs.cz/item/CS_URS_2024_01/776241121</t>
  </si>
  <si>
    <t>580</t>
  </si>
  <si>
    <t>776341111</t>
  </si>
  <si>
    <t>Montáž podlahovin ze sametového vinylu na schodišťové stupně stupnic, šířky do 300 mm</t>
  </si>
  <si>
    <t>-121113803</t>
  </si>
  <si>
    <t>https://podminky.urs.cz/item/CS_URS_2024_01/776341111</t>
  </si>
  <si>
    <t>ke skl. D07</t>
  </si>
  <si>
    <t>1,55*(13*4+10)</t>
  </si>
  <si>
    <t>1,6*(13*4+10)</t>
  </si>
  <si>
    <t>581</t>
  </si>
  <si>
    <t>776341121</t>
  </si>
  <si>
    <t>Montáž podlahovin ze sametového vinylu na schodišťové stupně podstupnic, výšky do 200 mm</t>
  </si>
  <si>
    <t>1749219235</t>
  </si>
  <si>
    <t>https://podminky.urs.cz/item/CS_URS_2024_01/776341121</t>
  </si>
  <si>
    <t>195,3</t>
  </si>
  <si>
    <t>582</t>
  </si>
  <si>
    <t>776411212</t>
  </si>
  <si>
    <t>Montáž soklíků tahaných (fabiony) z PVC obvodových, výšky přes 80 do 100 mm</t>
  </si>
  <si>
    <t>-200090096</t>
  </si>
  <si>
    <t>https://podminky.urs.cz/item/CS_URS_2024_01/776411212</t>
  </si>
  <si>
    <t>PVC homogenní probarvené</t>
  </si>
  <si>
    <t>schodiště</t>
  </si>
  <si>
    <t>3,42+2,365*2</t>
  </si>
  <si>
    <t>2,055*2*3</t>
  </si>
  <si>
    <t>3NP-4NP</t>
  </si>
  <si>
    <t>3,42+1,895*2</t>
  </si>
  <si>
    <t>(0,158+0,31)*13*2</t>
  </si>
  <si>
    <t>(0,15+0,31)*13*2*3</t>
  </si>
  <si>
    <t>(0,193+0,303)*10*2</t>
  </si>
  <si>
    <t>2,5*2</t>
  </si>
  <si>
    <t>-1,66*2</t>
  </si>
  <si>
    <t>2*0,2</t>
  </si>
  <si>
    <t>2*0,25</t>
  </si>
  <si>
    <t>2-3NP</t>
  </si>
  <si>
    <t>(5,0-3,32+0,4+0,5)*2</t>
  </si>
  <si>
    <t>-3,42*2</t>
  </si>
  <si>
    <t>-3,42</t>
  </si>
  <si>
    <t>-5,67</t>
  </si>
  <si>
    <t>-0,7*5</t>
  </si>
  <si>
    <t>-2,105</t>
  </si>
  <si>
    <t>-1,58*2</t>
  </si>
  <si>
    <t>2*0,25*2</t>
  </si>
  <si>
    <t>-5,45</t>
  </si>
  <si>
    <t>-1,2*5</t>
  </si>
  <si>
    <t>-0,8</t>
  </si>
  <si>
    <t>-1,2</t>
  </si>
  <si>
    <t>-1,6</t>
  </si>
  <si>
    <t>-1,5*2</t>
  </si>
  <si>
    <t>-0,9*3</t>
  </si>
  <si>
    <t>-0,7</t>
  </si>
  <si>
    <t>-0,6</t>
  </si>
  <si>
    <t>-8,3</t>
  </si>
  <si>
    <t>-5,575</t>
  </si>
  <si>
    <t>-3,25</t>
  </si>
  <si>
    <t>-1,2*13</t>
  </si>
  <si>
    <t>-0,7*3</t>
  </si>
  <si>
    <t>-0,65</t>
  </si>
  <si>
    <t>-1,23</t>
  </si>
  <si>
    <t>-2,0*2</t>
  </si>
  <si>
    <t>-3,37</t>
  </si>
  <si>
    <t>-(8,25+2,95)</t>
  </si>
  <si>
    <t>-0,7*4</t>
  </si>
  <si>
    <t>-1,0*4</t>
  </si>
  <si>
    <t>-2,0</t>
  </si>
  <si>
    <t>2*0,25*4</t>
  </si>
  <si>
    <t>-0,7*2</t>
  </si>
  <si>
    <t>-3,31</t>
  </si>
  <si>
    <t>-(8,27+3,075)</t>
  </si>
  <si>
    <t>-0,9*10</t>
  </si>
  <si>
    <t>-1,66</t>
  </si>
  <si>
    <t>-1,2*2</t>
  </si>
  <si>
    <t>-1,1*3</t>
  </si>
  <si>
    <t>-1,95</t>
  </si>
  <si>
    <t>-1,0*3</t>
  </si>
  <si>
    <t>2*0,25*3</t>
  </si>
  <si>
    <t>-1,3*2</t>
  </si>
  <si>
    <t>-1,1</t>
  </si>
  <si>
    <t>-1,1*2</t>
  </si>
  <si>
    <t>-(8,25+3,075)</t>
  </si>
  <si>
    <t>-0,9*4</t>
  </si>
  <si>
    <t>-1,5*3</t>
  </si>
  <si>
    <t>-0,8*14</t>
  </si>
  <si>
    <t>-0,8*3</t>
  </si>
  <si>
    <t>PVC homogenní probarvené protiskluzné</t>
  </si>
  <si>
    <t>PVC vodivé</t>
  </si>
  <si>
    <t>-(2,5+0,95)</t>
  </si>
  <si>
    <t>-1,07</t>
  </si>
  <si>
    <t>-1,3</t>
  </si>
  <si>
    <t>-0,995</t>
  </si>
  <si>
    <t>-0,95</t>
  </si>
  <si>
    <t>583</t>
  </si>
  <si>
    <t>776411213</t>
  </si>
  <si>
    <t>Montáž soklíků tahaných (fabiony) z PVC vnitřních rohů</t>
  </si>
  <si>
    <t>-777936699</t>
  </si>
  <si>
    <t>https://podminky.urs.cz/item/CS_URS_2024_01/776411213</t>
  </si>
  <si>
    <t>2*5</t>
  </si>
  <si>
    <t>místnosti</t>
  </si>
  <si>
    <t>584</t>
  </si>
  <si>
    <t>776411214</t>
  </si>
  <si>
    <t>Montáž soklíků tahaných (fabiony) z PVC vnějších rohů</t>
  </si>
  <si>
    <t>2024312089</t>
  </si>
  <si>
    <t>https://podminky.urs.cz/item/CS_URS_2024_01/776411214</t>
  </si>
  <si>
    <t>1*5</t>
  </si>
  <si>
    <t>2*2*3</t>
  </si>
  <si>
    <t>585</t>
  </si>
  <si>
    <t>28411141</t>
  </si>
  <si>
    <t>PVC vinyl homogenní protiskluzná se vsypem a výztuž. vrstvou tl 2,00mm nášlapná vrstva 2,00mm, hořlavost Bfl-s1, třída zátěže 34/43, útlum 5dB, bodová zátěž &lt;= 0,10mm, protiskluznost R10</t>
  </si>
  <si>
    <t>-416190331</t>
  </si>
  <si>
    <t>v ploše + vytažení fabionu</t>
  </si>
  <si>
    <t>(374,74+1533,19+35,58+35,653+14,21)*1,1</t>
  </si>
  <si>
    <t>fabion</t>
  </si>
  <si>
    <t>1529,934*0,1*1,15</t>
  </si>
  <si>
    <t>586</t>
  </si>
  <si>
    <t>1088595445</t>
  </si>
  <si>
    <t>Poznámka k položce:_x000D_
PVC do vlhkých prostor</t>
  </si>
  <si>
    <t>do prostor s mokrým provozem</t>
  </si>
  <si>
    <t>v ploše</t>
  </si>
  <si>
    <t>(91,54+199,79)*1,1</t>
  </si>
  <si>
    <t>443,34*0,1*1,15</t>
  </si>
  <si>
    <t>587</t>
  </si>
  <si>
    <t>28411142</t>
  </si>
  <si>
    <t>PVC vinyl homogenní protiskluzná se vsypem a výztuž. vrstvou, elektroistaticky vodivá tl 2,00mm nášlapná vrstva 2,00mm, hořlavost Bfl-s1, třída zátěže 34/43, útlum 5dB, bodová zátěž &lt;= 0,10mm, protiskluznost R10</t>
  </si>
  <si>
    <t>743771421</t>
  </si>
  <si>
    <t>(439,99+13,93)*1,1</t>
  </si>
  <si>
    <t>254,5*0,1*1,15</t>
  </si>
  <si>
    <t>588</t>
  </si>
  <si>
    <t>776431111</t>
  </si>
  <si>
    <t>Montáž schodišťových hran kovových nebo plastových lepených</t>
  </si>
  <si>
    <t>-1434732963</t>
  </si>
  <si>
    <t>https://podminky.urs.cz/item/CS_URS_2024_01/776431111</t>
  </si>
  <si>
    <t>(1,55+1,6)*13</t>
  </si>
  <si>
    <t>(1,55+1,6)*13*3</t>
  </si>
  <si>
    <t>(1,55+1,6)*10*2</t>
  </si>
  <si>
    <t>589</t>
  </si>
  <si>
    <t>28342160</t>
  </si>
  <si>
    <t>hrana schodová s lemovým ukončením z PVC 30x35x3mm</t>
  </si>
  <si>
    <t>573060318</t>
  </si>
  <si>
    <t>226,8*1,05</t>
  </si>
  <si>
    <t>590</t>
  </si>
  <si>
    <t>998776103</t>
  </si>
  <si>
    <t>Přesun hmot pro podlahy povlakové stanovený z hmotnosti přesunovaného materiálu vodorovná dopravní vzdálenost do 50 m základní v objektech výšky přes 12 do 24 m</t>
  </si>
  <si>
    <t>1712739693</t>
  </si>
  <si>
    <t>https://podminky.urs.cz/item/CS_URS_2024_01/998776103</t>
  </si>
  <si>
    <t>777</t>
  </si>
  <si>
    <t>Podlahy lité</t>
  </si>
  <si>
    <t>591</t>
  </si>
  <si>
    <t>777111111</t>
  </si>
  <si>
    <t>Příprava podkladu před provedením litých podlah vysátí</t>
  </si>
  <si>
    <t>135089350</t>
  </si>
  <si>
    <t>https://podminky.urs.cz/item/CS_URS_2024_01/777111111</t>
  </si>
  <si>
    <t>13,733</t>
  </si>
  <si>
    <t>592</t>
  </si>
  <si>
    <t>777131101</t>
  </si>
  <si>
    <t>Penetrační nátěr podlahy epoxidový na podklad suchý a vyzrálý</t>
  </si>
  <si>
    <t>2013077939</t>
  </si>
  <si>
    <t>https://podminky.urs.cz/item/CS_URS_2024_01/777131101</t>
  </si>
  <si>
    <t>dno výtahové šachty</t>
  </si>
  <si>
    <t>4,43*3,1</t>
  </si>
  <si>
    <t>593</t>
  </si>
  <si>
    <t>777131201</t>
  </si>
  <si>
    <t>Penetrační nátěr schodišťových stupňů epoxidový na podklad suchý a vyzrálý</t>
  </si>
  <si>
    <t>-1844596023</t>
  </si>
  <si>
    <t>https://podminky.urs.cz/item/CS_URS_2024_01/777131201</t>
  </si>
  <si>
    <t>stěny dojezdu výtahové šachty</t>
  </si>
  <si>
    <t>(4,43+3,1)*2*0,9</t>
  </si>
  <si>
    <t>594</t>
  </si>
  <si>
    <t>777511103</t>
  </si>
  <si>
    <t>Krycí stěrka dekorativní epoxidová, tloušťky přes 1 do 2 mm</t>
  </si>
  <si>
    <t>1611640347</t>
  </si>
  <si>
    <t>https://podminky.urs.cz/item/CS_URS_2024_01/777511103</t>
  </si>
  <si>
    <t>13,733+13,554</t>
  </si>
  <si>
    <t>595</t>
  </si>
  <si>
    <t>777511181</t>
  </si>
  <si>
    <t>Krycí stěrka Příplatek k cenám za zvýšenou pracnost provádění soklíků na svislé ploše podlahových</t>
  </si>
  <si>
    <t>-811016308</t>
  </si>
  <si>
    <t>https://podminky.urs.cz/item/CS_URS_2024_01/777511181</t>
  </si>
  <si>
    <t>13,554</t>
  </si>
  <si>
    <t>596</t>
  </si>
  <si>
    <t>777612103</t>
  </si>
  <si>
    <t>Uzavírací nátěr podlahy epoxidový transparentní</t>
  </si>
  <si>
    <t>-1006698343</t>
  </si>
  <si>
    <t>https://podminky.urs.cz/item/CS_URS_2024_01/777612103</t>
  </si>
  <si>
    <t>597</t>
  </si>
  <si>
    <t>777612203</t>
  </si>
  <si>
    <t>Uzavírací nátěr schodišťových stupňů epoxidový transparentní</t>
  </si>
  <si>
    <t>1198126771</t>
  </si>
  <si>
    <t>https://podminky.urs.cz/item/CS_URS_2024_01/777612203</t>
  </si>
  <si>
    <t>598</t>
  </si>
  <si>
    <t>777911113</t>
  </si>
  <si>
    <t>Napojení na stěnu nebo sokl fabionem z epoxidové stěrky plněné pískem a výplňovým spárovým profilem s trvale pružným tmelem pohyblivé</t>
  </si>
  <si>
    <t>1535353886</t>
  </si>
  <si>
    <t>https://podminky.urs.cz/item/CS_URS_2024_01/777911113</t>
  </si>
  <si>
    <t>(4,43+3,1)*2</t>
  </si>
  <si>
    <t>599</t>
  </si>
  <si>
    <t>998777103</t>
  </si>
  <si>
    <t>Přesun hmot pro podlahy lité stanovený z hmotnosti přesunovaného materiálu vodorovná dopravní vzdálenost do 50 m základní v objektech výšky přes 12 do 24 m</t>
  </si>
  <si>
    <t>642359214</t>
  </si>
  <si>
    <t>https://podminky.urs.cz/item/CS_URS_2024_01/998777103</t>
  </si>
  <si>
    <t>781</t>
  </si>
  <si>
    <t>Dokončovací práce - obklady</t>
  </si>
  <si>
    <t>600</t>
  </si>
  <si>
    <t>781121011</t>
  </si>
  <si>
    <t>Příprava podkladu před provedením obkladu nátěr penetrační na stěnu</t>
  </si>
  <si>
    <t>-1940553846</t>
  </si>
  <si>
    <t>https://podminky.urs.cz/item/CS_URS_2024_01/781121011</t>
  </si>
  <si>
    <t>1035,716</t>
  </si>
  <si>
    <t>601</t>
  </si>
  <si>
    <t>781131112</t>
  </si>
  <si>
    <t>Izolace stěny pod obklad izolace nátěrem nebo stěrkou ve dvou vrstvách</t>
  </si>
  <si>
    <t>-1069129852</t>
  </si>
  <si>
    <t>https://podminky.urs.cz/item/CS_URS_2024_01/781131112</t>
  </si>
  <si>
    <t>pod 100% obkladů</t>
  </si>
  <si>
    <t>602</t>
  </si>
  <si>
    <t>781131241</t>
  </si>
  <si>
    <t>Izolace stěny pod obklad izolace těsnícími izolačními pásy vnitřní kout</t>
  </si>
  <si>
    <t>2005201900</t>
  </si>
  <si>
    <t>https://podminky.urs.cz/item/CS_URS_2024_01/781131241</t>
  </si>
  <si>
    <t>603</t>
  </si>
  <si>
    <t>781131242</t>
  </si>
  <si>
    <t>Izolace stěny pod obklad izolace těsnícími izolačními pásy vnější roh</t>
  </si>
  <si>
    <t>865464569</t>
  </si>
  <si>
    <t>https://podminky.urs.cz/item/CS_URS_2024_01/781131242</t>
  </si>
  <si>
    <t>604</t>
  </si>
  <si>
    <t>781131264</t>
  </si>
  <si>
    <t>Izolace stěny pod obklad izolace těsnícími izolačními pásy mezi podlahou a stěnu</t>
  </si>
  <si>
    <t>1355970497</t>
  </si>
  <si>
    <t>https://podminky.urs.cz/item/CS_URS_2024_01/781131264</t>
  </si>
  <si>
    <t>(0,7+1,0)</t>
  </si>
  <si>
    <t>0,6</t>
  </si>
  <si>
    <t>(0,6+1,0)</t>
  </si>
  <si>
    <t>(1,1+0,6)</t>
  </si>
  <si>
    <t>(1,0+0,6)</t>
  </si>
  <si>
    <t>1,0</t>
  </si>
  <si>
    <t>(0,25+1,0)</t>
  </si>
  <si>
    <t>(1,0+0,5)</t>
  </si>
  <si>
    <t>(0,9+1,2)</t>
  </si>
  <si>
    <t>0,9</t>
  </si>
  <si>
    <t>-1,4</t>
  </si>
  <si>
    <t>(0,95+0,25)</t>
  </si>
  <si>
    <t>1,1</t>
  </si>
  <si>
    <t>svisle do vnitřních koutů</t>
  </si>
  <si>
    <t>5*2,4</t>
  </si>
  <si>
    <t>4*1,2</t>
  </si>
  <si>
    <t>4*2,4</t>
  </si>
  <si>
    <t>1,2</t>
  </si>
  <si>
    <t>6*2,4</t>
  </si>
  <si>
    <t>2*1,2</t>
  </si>
  <si>
    <t>4*2,9</t>
  </si>
  <si>
    <t>7*2,4</t>
  </si>
  <si>
    <t>m.060</t>
  </si>
  <si>
    <t>605</t>
  </si>
  <si>
    <t>781474152</t>
  </si>
  <si>
    <t>Montáž keramických obkladů stěn lepených cementovým flexibilním lepidlem hladkých přes 0,5 do 2 ks/m2</t>
  </si>
  <si>
    <t>-1008968100</t>
  </si>
  <si>
    <t>https://podminky.urs.cz/item/CS_URS_2024_01/781474152</t>
  </si>
  <si>
    <t>(2,9+2,2)*2*2,4</t>
  </si>
  <si>
    <t>-0,9*2,1</t>
  </si>
  <si>
    <t>(1,9+2,1)*2*1,2</t>
  </si>
  <si>
    <t>-0,7*1,2*3</t>
  </si>
  <si>
    <t>(0,9+1,1)*2*2,4</t>
  </si>
  <si>
    <t>-0,7*2,1</t>
  </si>
  <si>
    <t>(2,21+1,9)*2*1,2</t>
  </si>
  <si>
    <t>-1,4*0,3</t>
  </si>
  <si>
    <t>(1,2+0,9)*2*2,4</t>
  </si>
  <si>
    <t>(0,9+1,7)*2*1,2</t>
  </si>
  <si>
    <t>-0,7*1,2*2</t>
  </si>
  <si>
    <t>(0,9+1,55)*2*2,4</t>
  </si>
  <si>
    <t>(1,66+1,65)*2*2,4</t>
  </si>
  <si>
    <t>(0,7+1,0)*1,2</t>
  </si>
  <si>
    <t>(2,925+3,55)*2*2,4</t>
  </si>
  <si>
    <t>-0,7*2,1*2</t>
  </si>
  <si>
    <t>(0,95+1,5)*2*2,4</t>
  </si>
  <si>
    <t>0,6*1,2</t>
  </si>
  <si>
    <t>(4,65+2,79+4,55)*2*2,4</t>
  </si>
  <si>
    <t>-0,7*2,1*3</t>
  </si>
  <si>
    <t>(1,5+1,0)*2*2,4</t>
  </si>
  <si>
    <t>(1,575+1,0)*2*2,4</t>
  </si>
  <si>
    <t>(4,65+2,85)*2*2,4</t>
  </si>
  <si>
    <t>(1,8+0,9)*2*2,4</t>
  </si>
  <si>
    <t>(0,6+1,0)*1,2</t>
  </si>
  <si>
    <t>(1,1+0,6)*1,2</t>
  </si>
  <si>
    <t>(1,9+2,15)*2*2,4</t>
  </si>
  <si>
    <t>(1,9+2,1)*2*2,9</t>
  </si>
  <si>
    <t>(2,6+1,9+1,05)*2*2,4</t>
  </si>
  <si>
    <t>(1,4+0,3*2)*0,5</t>
  </si>
  <si>
    <t>(0,96+1,75)*2*2,4</t>
  </si>
  <si>
    <t>(1,35+0,9)*2*2,4</t>
  </si>
  <si>
    <t>(0,9+1,7)*2*2,4</t>
  </si>
  <si>
    <t>(1,0+1,55)*2*2,4</t>
  </si>
  <si>
    <t>(1,55+1,7)*2*2,4</t>
  </si>
  <si>
    <t>(1,0+0,6)*1,2</t>
  </si>
  <si>
    <t>1,0*1,2</t>
  </si>
  <si>
    <t>(0,25+1,0)*1,2</t>
  </si>
  <si>
    <t>(1,0+0,5)*1,2</t>
  </si>
  <si>
    <t>(0,9+1,2)*1,2</t>
  </si>
  <si>
    <t>-0,8*2,1</t>
  </si>
  <si>
    <t>(0,9+1,25)*2*2,4</t>
  </si>
  <si>
    <t>(0,96+1,9)*2*2,4</t>
  </si>
  <si>
    <t>(0,9+1,95)*2*1,2</t>
  </si>
  <si>
    <t>(0,95+1,8)*2*2,4</t>
  </si>
  <si>
    <t>(2,1+1,15)*2*1,2</t>
  </si>
  <si>
    <t>(1,2+1,15)*2*2,4</t>
  </si>
  <si>
    <t>(2,15+1,15)*2*1,2</t>
  </si>
  <si>
    <t>(2,15+1,85)*2*2,4</t>
  </si>
  <si>
    <t>(3,8+1,85)*2*2,4</t>
  </si>
  <si>
    <t>(2,29+1,15)*2*2,4</t>
  </si>
  <si>
    <t>(2,15+1,8)*2*2,4</t>
  </si>
  <si>
    <t>0,9*1,2</t>
  </si>
  <si>
    <t>(0,95+1,65)*2*1,2</t>
  </si>
  <si>
    <t>(0,95+1,65)*2*2,4</t>
  </si>
  <si>
    <t>1,4*1,2</t>
  </si>
  <si>
    <t>(2,65+1,9+1,05)*2*2,4</t>
  </si>
  <si>
    <t>(0,9+1,75)*2*2,4</t>
  </si>
  <si>
    <t>(0,9+1,6)*2*2,4</t>
  </si>
  <si>
    <t>(1,65+1,65)*2*2,4</t>
  </si>
  <si>
    <t>(0,95+0,25)*1,2</t>
  </si>
  <si>
    <t>(3,5+2,675+0,25)*2*2,4</t>
  </si>
  <si>
    <t>1,1*1,2</t>
  </si>
  <si>
    <t>(2,66+1,9+1,05)*2*2,4</t>
  </si>
  <si>
    <t>(1,65+1,7)*2*2,4</t>
  </si>
  <si>
    <t>(1,5+2,85)*2*2,4</t>
  </si>
  <si>
    <t>(1,5+2,85+0,05)*2*2,4</t>
  </si>
  <si>
    <t>606</t>
  </si>
  <si>
    <t>59761634</t>
  </si>
  <si>
    <t>obklad velkoformátový keramický hladký přes 0,5 do 2ks/m2</t>
  </si>
  <si>
    <t>1259505513</t>
  </si>
  <si>
    <t>1035,716*1,05</t>
  </si>
  <si>
    <t>607</t>
  </si>
  <si>
    <t>781492211</t>
  </si>
  <si>
    <t>Obklad - dokončující práce montáž profilu lepeného flexibilním cementovým lepidlem rohového</t>
  </si>
  <si>
    <t>-1705759196</t>
  </si>
  <si>
    <t>https://podminky.urs.cz/item/CS_URS_2024_01/781492211</t>
  </si>
  <si>
    <t>pokračovat 1PP</t>
  </si>
  <si>
    <t>2,4</t>
  </si>
  <si>
    <t>1,2+0,15+0,9</t>
  </si>
  <si>
    <t>0,95</t>
  </si>
  <si>
    <t>2*2,4</t>
  </si>
  <si>
    <t>1,2+09+0,15</t>
  </si>
  <si>
    <t>0,96</t>
  </si>
  <si>
    <t>1,8</t>
  </si>
  <si>
    <t>2,35</t>
  </si>
  <si>
    <t>1,16</t>
  </si>
  <si>
    <t>3*2,4</t>
  </si>
  <si>
    <t>1,2+0,9+0,15</t>
  </si>
  <si>
    <t>1,2+2,05+0,1</t>
  </si>
  <si>
    <t>608</t>
  </si>
  <si>
    <t>781492251</t>
  </si>
  <si>
    <t>Obklad - dokončující práce montáž profilu lepeného flexibilním cementovým lepidlem ukončovacího</t>
  </si>
  <si>
    <t>-352154370</t>
  </si>
  <si>
    <t>https://podminky.urs.cz/item/CS_URS_2024_01/781492251</t>
  </si>
  <si>
    <t>0,7+1,0+1,2*2</t>
  </si>
  <si>
    <t>0,6+1,2*2</t>
  </si>
  <si>
    <t>0,6+1,0+1,2*2</t>
  </si>
  <si>
    <t>1,1+0,6+1,2*2</t>
  </si>
  <si>
    <t>1,0+0,6+1,2*2</t>
  </si>
  <si>
    <t>1,0+1,2</t>
  </si>
  <si>
    <t>0,25+1,0+1,2*2</t>
  </si>
  <si>
    <t>1,0+0,5+1,2*2</t>
  </si>
  <si>
    <t>0,9+1,2+1,2*2</t>
  </si>
  <si>
    <t>0,9+1,2*2</t>
  </si>
  <si>
    <t>1,4+1,2</t>
  </si>
  <si>
    <t>0,95+0,25+1,2*2</t>
  </si>
  <si>
    <t>1,0+1,2*2</t>
  </si>
  <si>
    <t>1,1+1,2*2</t>
  </si>
  <si>
    <t>0,9+1,2</t>
  </si>
  <si>
    <t>609</t>
  </si>
  <si>
    <t>28342003</t>
  </si>
  <si>
    <t>lišta ukončovací z PVC 10mm</t>
  </si>
  <si>
    <t>1579664416</t>
  </si>
  <si>
    <t>103,53*1,05</t>
  </si>
  <si>
    <t>214,15*1,05</t>
  </si>
  <si>
    <t>610</t>
  </si>
  <si>
    <t>781495211</t>
  </si>
  <si>
    <t>Čištění vnitřních ploch po provedení obkladu stěn chemickými prostředky</t>
  </si>
  <si>
    <t>-1670477636</t>
  </si>
  <si>
    <t>https://podminky.urs.cz/item/CS_URS_2024_01/781495211</t>
  </si>
  <si>
    <t>611</t>
  </si>
  <si>
    <t>998781103</t>
  </si>
  <si>
    <t>Přesun hmot pro obklady keramické stanovený z hmotnosti přesunovaného materiálu vodorovná dopravní vzdálenost do 50 m základní v objektech výšky přes 12 do 24 m</t>
  </si>
  <si>
    <t>-1944222090</t>
  </si>
  <si>
    <t>https://podminky.urs.cz/item/CS_URS_2024_01/998781103</t>
  </si>
  <si>
    <t>783</t>
  </si>
  <si>
    <t>Dokončovací práce - nátěry</t>
  </si>
  <si>
    <t>612</t>
  </si>
  <si>
    <t>783301313</t>
  </si>
  <si>
    <t>Příprava podkladu zámečnických konstrukcí před provedením nátěru odmaštění odmašťovačem ředidlovým</t>
  </si>
  <si>
    <t>294952718</t>
  </si>
  <si>
    <t>https://podminky.urs.cz/item/CS_URS_2024_01/783301313</t>
  </si>
  <si>
    <t>1,55*23,0</t>
  </si>
  <si>
    <t>0,315*23,0</t>
  </si>
  <si>
    <t>2,710*23,0</t>
  </si>
  <si>
    <t>1,950*23,0</t>
  </si>
  <si>
    <t>1,280*23,0</t>
  </si>
  <si>
    <t>0,2098*23,0</t>
  </si>
  <si>
    <t>2,52*4*0,0462*1,1*23,0</t>
  </si>
  <si>
    <t>613</t>
  </si>
  <si>
    <t>783314101</t>
  </si>
  <si>
    <t>Základní nátěr zámečnických konstrukcí jednonásobný syntetický</t>
  </si>
  <si>
    <t>266154792</t>
  </si>
  <si>
    <t>https://podminky.urs.cz/item/CS_URS_2024_01/783314101</t>
  </si>
  <si>
    <t>dvojnásobný základní nátěr</t>
  </si>
  <si>
    <t>196,122*2</t>
  </si>
  <si>
    <t>614</t>
  </si>
  <si>
    <t>783317101</t>
  </si>
  <si>
    <t>Krycí nátěr (email) zámečnických konstrukcí jednonásobný syntetický standardní</t>
  </si>
  <si>
    <t>1250175616</t>
  </si>
  <si>
    <t>https://podminky.urs.cz/item/CS_URS_2024_01/783317101</t>
  </si>
  <si>
    <t>antikorozní nátěr životnost 25let</t>
  </si>
  <si>
    <t>196,122</t>
  </si>
  <si>
    <t>615</t>
  </si>
  <si>
    <t>783817101</t>
  </si>
  <si>
    <t>Krycí (ochranný ) nátěr omítek jednonásobný hladkých betonových povrchů nebo povrchů z desek na bázi dřeva (dřevovláknitých apod.) syntetický</t>
  </si>
  <si>
    <t>-510951979</t>
  </si>
  <si>
    <t>https://podminky.urs.cz/item/CS_URS_2024_01/783817101</t>
  </si>
  <si>
    <t>protiprašný nátěr betonových neomítanách kcí</t>
  </si>
  <si>
    <t>výtahová šachta</t>
  </si>
  <si>
    <t>(4,43+3,1)*2*18,6</t>
  </si>
  <si>
    <t>-1,58*2,34*2*5</t>
  </si>
  <si>
    <t>stropy - celá plocha stropů i nad podhledy</t>
  </si>
  <si>
    <t>21,02+19,46*1,2+21,46+43,91+4,05+6,55+1,13+1,12+4,2+1,24+7,0+4,2+7,0+1,24</t>
  </si>
  <si>
    <t>1,53*2+2,39+53,12+23,62+19,95+31,44+12,14+8,58+1,28+5,92+20,81+7,06+40,75</t>
  </si>
  <si>
    <t>5,99+1,4+13,92+30,3+21,27+1,5+1,57+21,0+11,25+1,51+19,69*2+11,92+12,1</t>
  </si>
  <si>
    <t>43,37*1,2+205,55+22,22+20,99+4,09+6,55+1,13+2,37+6,95+1,71+4,2+7,0+1,24</t>
  </si>
  <si>
    <t>3,4+1,7+2,3+18,3+18,89+18,88+18,89+18,88*2+10,04+18,9+18,87+2,08+18,9*2</t>
  </si>
  <si>
    <t>2,25+18,7*2+2,29+18,87</t>
  </si>
  <si>
    <t>43,82*1,2+75,2+22,22+19,78+4,09+6,55+1,13+2,37+4,94+1,82+3,22+3,8+1,86+261,63</t>
  </si>
  <si>
    <t>5,96+2,79+23,66+11,8+13,05+4,14+1,55+4,2+1,55+3,98+7,01+2,63+14,63*2</t>
  </si>
  <si>
    <t>4,95+18,95+24,62+1,57+1,42+3,48</t>
  </si>
  <si>
    <t>44,91*1,2+209,2+61,6+19,6+4,09+6,55+1,13+1,12+6,85*2+7,0+2,61+1,24+1,53*2</t>
  </si>
  <si>
    <t>2,74+24,97+11,89+10,06+9,36+22,96+54,17+15,07+14,54+20,93+22,72+10,81+3,12</t>
  </si>
  <si>
    <t>43,82*1,2+147,43+34,24+17,95+14,25*2+4,15+3,99+1,13+1,12+6,95+1,71+6,95</t>
  </si>
  <si>
    <t>2,56+1,21+1,53*2+2,82+6,47*2+12,05+11,89+19,69+19,7+7,01+15,6+4,27+15,62</t>
  </si>
  <si>
    <t>11,22+13,39+23,94+4,27+15,96+11,68+4,27+15,96*2+4,27+47,2+14,21</t>
  </si>
  <si>
    <t>27,94+9,03+13,37+320,98+19,87</t>
  </si>
  <si>
    <t>odpočet omítky stropů</t>
  </si>
  <si>
    <t>-9,45</t>
  </si>
  <si>
    <t>boční stěny konzol pod stropem</t>
  </si>
  <si>
    <t>17,17</t>
  </si>
  <si>
    <t>616</t>
  </si>
  <si>
    <t>783933161</t>
  </si>
  <si>
    <t>Penetrační nátěr betonových podlah pórovitých ( např. z cihelné dlažby, betonu apod.) epoxidový</t>
  </si>
  <si>
    <t>-1015319513</t>
  </si>
  <si>
    <t>https://podminky.urs.cz/item/CS_URS_2024_01/783933161</t>
  </si>
  <si>
    <t>ke skl. D04 dno a stěny dojezdu výtahu</t>
  </si>
  <si>
    <t>617</t>
  </si>
  <si>
    <t>783937153</t>
  </si>
  <si>
    <t>Krycí (uzavírací) nátěr betonových podlah jednonásobný epoxidový rozpouštědlový</t>
  </si>
  <si>
    <t>120681101</t>
  </si>
  <si>
    <t>https://podminky.urs.cz/item/CS_URS_2024_01/783937153</t>
  </si>
  <si>
    <t>viz plocha penetrace</t>
  </si>
  <si>
    <t>27,287</t>
  </si>
  <si>
    <t>784</t>
  </si>
  <si>
    <t>Dokončovací práce - malby a tapety</t>
  </si>
  <si>
    <t>618</t>
  </si>
  <si>
    <t>784171001</t>
  </si>
  <si>
    <t>Olepování vnitřních ploch (materiál ve specifikaci) včetně pozdějšího odlepení páskou nebo fólií v místnostech výšky do 3,80 m</t>
  </si>
  <si>
    <t>-25849982</t>
  </si>
  <si>
    <t>https://podminky.urs.cz/item/CS_URS_2024_01/784171001</t>
  </si>
  <si>
    <t>stanoveno empiricky z ploch maleb</t>
  </si>
  <si>
    <t>7827,717*0,2</t>
  </si>
  <si>
    <t>619</t>
  </si>
  <si>
    <t>58124838</t>
  </si>
  <si>
    <t>páska maskovací krepová pro malířské potřeby š 50mm</t>
  </si>
  <si>
    <t>1247149823</t>
  </si>
  <si>
    <t>1565,543*1,03</t>
  </si>
  <si>
    <t>620</t>
  </si>
  <si>
    <t>784171101</t>
  </si>
  <si>
    <t>Zakrytí nemalovaných ploch (materiál ve specifikaci) včetně pozdějšího odkrytí podlah</t>
  </si>
  <si>
    <t>-649890712</t>
  </si>
  <si>
    <t>https://podminky.urs.cz/item/CS_URS_2024_01/784171101</t>
  </si>
  <si>
    <t>7827,717*0,1</t>
  </si>
  <si>
    <t>621</t>
  </si>
  <si>
    <t>784171111</t>
  </si>
  <si>
    <t>Zakrytí nemalovaných ploch (materiál ve specifikaci) včetně pozdějšího odkrytí svislých ploch např. stěn, oken, dveří v místnostech výšky do 3,80</t>
  </si>
  <si>
    <t>-1339683645</t>
  </si>
  <si>
    <t>https://podminky.urs.cz/item/CS_URS_2024_01/784171111</t>
  </si>
  <si>
    <t>7827,717*0,15</t>
  </si>
  <si>
    <t>622</t>
  </si>
  <si>
    <t>58124844</t>
  </si>
  <si>
    <t>fólie pro malířské potřeby zakrývací tl 25µ 4x5m</t>
  </si>
  <si>
    <t>198352203</t>
  </si>
  <si>
    <t>(782,772+1174,158)*1,03</t>
  </si>
  <si>
    <t>623</t>
  </si>
  <si>
    <t>784181101</t>
  </si>
  <si>
    <t>Penetrace podkladu jednonásobná základní akrylátová bezbarvá v místnostech výšky do 3,80 m</t>
  </si>
  <si>
    <t>-207304817</t>
  </si>
  <si>
    <t>https://podminky.urs.cz/item/CS_URS_2024_01/784181101</t>
  </si>
  <si>
    <t>pod malbu</t>
  </si>
  <si>
    <t>3954,973</t>
  </si>
  <si>
    <t>pod omyvatelný nátěr</t>
  </si>
  <si>
    <t>3872,744</t>
  </si>
  <si>
    <t>624</t>
  </si>
  <si>
    <t>784211011</t>
  </si>
  <si>
    <t>Malby z malířských směsí oděruvzdorných za mokra jednonásobné, bílé za mokra oděruvzdorné velmi dobře v místnostech výšky do 3,80 m</t>
  </si>
  <si>
    <t>-337368182</t>
  </si>
  <si>
    <t>https://podminky.urs.cz/item/CS_URS_2024_01/784211011</t>
  </si>
  <si>
    <t>uvažovány 2 vrstvy</t>
  </si>
  <si>
    <t>na SDK podhled H09</t>
  </si>
  <si>
    <t>47,02</t>
  </si>
  <si>
    <t>16,12</t>
  </si>
  <si>
    <t>3,75*2*1,8</t>
  </si>
  <si>
    <t>-3,42*1,8*2</t>
  </si>
  <si>
    <t>(3,42+5,775*2)*1,8</t>
  </si>
  <si>
    <t>(3,75+5,75)*2*1,8</t>
  </si>
  <si>
    <t>-3,42*1,8</t>
  </si>
  <si>
    <t>-5,67*1,8</t>
  </si>
  <si>
    <t>(6,6+5,9)*2*1,8</t>
  </si>
  <si>
    <t>-0,9*1,8</t>
  </si>
  <si>
    <t>-0,7*1,8*5</t>
  </si>
  <si>
    <t>-1,0*0,9</t>
  </si>
  <si>
    <t>-2,105*1,8</t>
  </si>
  <si>
    <t>-1,58*1,8*2</t>
  </si>
  <si>
    <t>(9,5+5,55+0,6)*2*1,8</t>
  </si>
  <si>
    <t>-5,45*1,8</t>
  </si>
  <si>
    <t>-1,2*1,8*5</t>
  </si>
  <si>
    <t>-0,8*1,8</t>
  </si>
  <si>
    <t>(4,245+5,7)*2*1,8</t>
  </si>
  <si>
    <t>-4,245*0,9</t>
  </si>
  <si>
    <t>(3,5+5,7+0,25)*2*1,8</t>
  </si>
  <si>
    <t>-1,2*1,8</t>
  </si>
  <si>
    <t>-2,85*0,9</t>
  </si>
  <si>
    <t>(12,6+2,5)*2*1,8</t>
  </si>
  <si>
    <t>-1,6*1,8</t>
  </si>
  <si>
    <t>-1,5*1,8*2</t>
  </si>
  <si>
    <t>-0,8*1,8*2</t>
  </si>
  <si>
    <t>-0,9*1,8*3</t>
  </si>
  <si>
    <t>-0,7*1,8</t>
  </si>
  <si>
    <t>(2,2+5,7)*2*1,8</t>
  </si>
  <si>
    <t>(1,6+8,85*2)*1,8</t>
  </si>
  <si>
    <t>(6,0+5,05)*2*1,8</t>
  </si>
  <si>
    <t>(6,0+3,5)*2*1,8</t>
  </si>
  <si>
    <t>(3,5+5,65+0,125)*2*1,8</t>
  </si>
  <si>
    <t>-2,8*0,9</t>
  </si>
  <si>
    <t>(3,5+5,65)*2*1,8</t>
  </si>
  <si>
    <t>-3,0*0,9</t>
  </si>
  <si>
    <t>(2,12+5,65)*2*1,8</t>
  </si>
  <si>
    <t>-2,12*0,9</t>
  </si>
  <si>
    <t>(2,105+5,7)*2*1,8</t>
  </si>
  <si>
    <t>-2,105*0,9</t>
  </si>
  <si>
    <t>-0,6*1,8</t>
  </si>
  <si>
    <t>4,65*1,8</t>
  </si>
  <si>
    <t>(37,05+0,2+11,4+5,85+1,075*3+0,8)*2*1,8</t>
  </si>
  <si>
    <t>-8,3*1,8</t>
  </si>
  <si>
    <t>-5,575*1,8</t>
  </si>
  <si>
    <t>-3,25*1,8</t>
  </si>
  <si>
    <t>-1,2*1,8*13</t>
  </si>
  <si>
    <t>-0,7*1,8*3</t>
  </si>
  <si>
    <t>-0,65*1,8</t>
  </si>
  <si>
    <t>-1,23*1,8</t>
  </si>
  <si>
    <t>-0,9*1,8*2</t>
  </si>
  <si>
    <t>-2,0*1,8*2</t>
  </si>
  <si>
    <t>-1,0*1,8*2</t>
  </si>
  <si>
    <t>(2,25+0,925+0,125)*2*1,8</t>
  </si>
  <si>
    <t>(2,43+0,925+0,125)*2*1,8</t>
  </si>
  <si>
    <t>(2,48+0,925)*2*1,8</t>
  </si>
  <si>
    <t>(0,125+4,7+2,995)*1,8</t>
  </si>
  <si>
    <t>(3,42+0,05+5,75*2)*1,8</t>
  </si>
  <si>
    <t>-0,9*0,9</t>
  </si>
  <si>
    <t>(12,5+17,2+0,8)*2*1,8</t>
  </si>
  <si>
    <t>-(8,25+2,95)*1,8</t>
  </si>
  <si>
    <t>-0,7*1,8*4</t>
  </si>
  <si>
    <t>-1,0*1,8*4</t>
  </si>
  <si>
    <t>-2,0*1,8</t>
  </si>
  <si>
    <t>(3,47+5,7)*2*2,9</t>
  </si>
  <si>
    <t>-1,2*2,1</t>
  </si>
  <si>
    <t>(8,0*2+2,5+0,4*2)*2,4</t>
  </si>
  <si>
    <t>(16,405+17,2+6,39+5,85+3,4+0,4*2*2+(0,4+0,9)*2)*2*2,9</t>
  </si>
  <si>
    <t>-(2,5+0,95)*2,9</t>
  </si>
  <si>
    <t>-0,7*2,1*4</t>
  </si>
  <si>
    <t>-0,9*2,1*2</t>
  </si>
  <si>
    <t>-1,23*2,1</t>
  </si>
  <si>
    <t>-1,07*2,1</t>
  </si>
  <si>
    <t>-1,3*2,82</t>
  </si>
  <si>
    <t>-1,0*2,9</t>
  </si>
  <si>
    <t>-(1,695+5,75)*1,5</t>
  </si>
  <si>
    <t>-(2,545+4,35)*1,2</t>
  </si>
  <si>
    <t>(1,61+1,65)*2*1,8</t>
  </si>
  <si>
    <t>-0,7*1,8*2</t>
  </si>
  <si>
    <t>(1,61+1,95)*2*1,8</t>
  </si>
  <si>
    <t>(4,115+5,75)*2*2,9</t>
  </si>
  <si>
    <t>-(1,595+5,75)*1,5</t>
  </si>
  <si>
    <t>(5,7+3,1)*2*1,8</t>
  </si>
  <si>
    <t>(2,15+2,4)*2*1,8</t>
  </si>
  <si>
    <t>-2,15*0,9</t>
  </si>
  <si>
    <t>(2,15+0,25+2,3)*2*1,8</t>
  </si>
  <si>
    <t>(5,595+4,25)*2*2,9</t>
  </si>
  <si>
    <t>-0,995*2,9</t>
  </si>
  <si>
    <t>-(2,445+4,25)*1,2</t>
  </si>
  <si>
    <t>(5,595+4,4)*2*2,9</t>
  </si>
  <si>
    <t>-0,95*2,9</t>
  </si>
  <si>
    <t>(37,05+17,2+9,05+5,85*2+0,4*2)*2*1,8</t>
  </si>
  <si>
    <t>-(8,27+3,075)*1,8</t>
  </si>
  <si>
    <t>-0,9*1,8*10</t>
  </si>
  <si>
    <t>-1,66*1,8</t>
  </si>
  <si>
    <t>-2,76*0,9</t>
  </si>
  <si>
    <t>-7,1*0,9</t>
  </si>
  <si>
    <t>-1,2*1,8*2</t>
  </si>
  <si>
    <t>-1,1*1,8*3</t>
  </si>
  <si>
    <t>-4,4*0,9</t>
  </si>
  <si>
    <t>-1,95*1,8</t>
  </si>
  <si>
    <t>-1,0*1,8*3</t>
  </si>
  <si>
    <t>(11,08+7,33+5,7+2,7*2+0,125+0,25*2)*2*1,8</t>
  </si>
  <si>
    <t>-1,3*1,8*2</t>
  </si>
  <si>
    <t>-3,0*0,9*2*2</t>
  </si>
  <si>
    <t>-1,0*1,8</t>
  </si>
  <si>
    <t>-6,2*0,9</t>
  </si>
  <si>
    <t>(3,5+5,7)*2*1,8</t>
  </si>
  <si>
    <t>(3,5+2,875)*2*1,8</t>
  </si>
  <si>
    <t>(9,04+8,7+0,05)*2*1,8</t>
  </si>
  <si>
    <t>-1,1*1,8*2</t>
  </si>
  <si>
    <t>-7,515*0,9</t>
  </si>
  <si>
    <t>-1,5*0,9</t>
  </si>
  <si>
    <t>(3,46+4,35)*2*1,8</t>
  </si>
  <si>
    <t>(6,875+3,045)*2*1,8</t>
  </si>
  <si>
    <t>-1,1*1,8</t>
  </si>
  <si>
    <t>-6,3*0,9</t>
  </si>
  <si>
    <t>(4,125+5,5)*2*1,8</t>
  </si>
  <si>
    <t>(8,45+11,35+0,8*2)*2*1,8</t>
  </si>
  <si>
    <t>-(8,25+3,075)*1,8</t>
  </si>
  <si>
    <t>-0,9*1,8*4</t>
  </si>
  <si>
    <t>(6,13+5,7+0,125+0,55)*2*1,8</t>
  </si>
  <si>
    <t>-0,95*0,9</t>
  </si>
  <si>
    <t>(2,215+2,92)*2*1,8</t>
  </si>
  <si>
    <t>(3,94+2,85+0,05)*2*1,8</t>
  </si>
  <si>
    <t>(2,45+2,85)*2*1,8</t>
  </si>
  <si>
    <t>-0,8*1,8*3</t>
  </si>
  <si>
    <t>(1,5+1,85)*2*1,8</t>
  </si>
  <si>
    <t>63,14+1873,232</t>
  </si>
  <si>
    <t>625</t>
  </si>
  <si>
    <t>784221101</t>
  </si>
  <si>
    <t>Malby z malířských směsí otěruvzdorných za sucha dvojnásobné, bílé za sucha otěruvzdorné dobře v místnostech výšky do 3,80 m</t>
  </si>
  <si>
    <t>2030006764</t>
  </si>
  <si>
    <t>https://podminky.urs.cz/item/CS_URS_2024_01/784221101</t>
  </si>
  <si>
    <t>na omítku stropů</t>
  </si>
  <si>
    <t>na omítku schodišť. kcí</t>
  </si>
  <si>
    <t>na SDK podhledy</t>
  </si>
  <si>
    <t>26,63</t>
  </si>
  <si>
    <t>85,15</t>
  </si>
  <si>
    <t>25,45</t>
  </si>
  <si>
    <t>78,63</t>
  </si>
  <si>
    <t>na SDK čela podhledů</t>
  </si>
  <si>
    <t>5,48</t>
  </si>
  <si>
    <t>1,7+0,66+18,32+0,07</t>
  </si>
  <si>
    <t>0,75+9,35</t>
  </si>
  <si>
    <t>1,7+15,91</t>
  </si>
  <si>
    <t>1,7+16,27</t>
  </si>
  <si>
    <t>odpočet omyvatelné malby (jen stěny)</t>
  </si>
  <si>
    <t>-1873,232</t>
  </si>
  <si>
    <t>odpočet keram. obkladů</t>
  </si>
  <si>
    <t>-1035,716</t>
  </si>
  <si>
    <t>3,75*2*3,18</t>
  </si>
  <si>
    <t>(3,42+5,775*2)*3,73</t>
  </si>
  <si>
    <t>(3,75+5,75)*2*3,18</t>
  </si>
  <si>
    <t>(6,6+5,9)*2*2,4</t>
  </si>
  <si>
    <t>-0,7*2,1*5</t>
  </si>
  <si>
    <t>-2,105*2,4</t>
  </si>
  <si>
    <t>(1,9+2,1)*2*2,4</t>
  </si>
  <si>
    <t>(2,21+1,9)*2*2,4</t>
  </si>
  <si>
    <t>(9,5+5,55+0,6)*2*2,4</t>
  </si>
  <si>
    <t>-5,45*2,4</t>
  </si>
  <si>
    <t>-1,2*2,1*5</t>
  </si>
  <si>
    <t>(4,245+5,7)*2*2,9</t>
  </si>
  <si>
    <t>(3,5+5,7+0,25)*2*2,9</t>
  </si>
  <si>
    <t>(12,6+2,5)*2*2,4</t>
  </si>
  <si>
    <t>-1,6*2,4</t>
  </si>
  <si>
    <t>-1,5*2,1*2</t>
  </si>
  <si>
    <t>-0,9*2,1*3</t>
  </si>
  <si>
    <t>(2,2+5,7)*2*2,6</t>
  </si>
  <si>
    <t>(2,925+2,05)*2*4,11</t>
  </si>
  <si>
    <t>(4,85+5,7)*2*3,74</t>
  </si>
  <si>
    <t>(2,15+3,55)*2*3,74</t>
  </si>
  <si>
    <t>(2,15+2,0)*2*3,74</t>
  </si>
  <si>
    <t>(2,0+3,0)*2*3,74</t>
  </si>
  <si>
    <t>(1,4+1,0)*2*2,4</t>
  </si>
  <si>
    <t>(1,6+8,85*2)*2,4</t>
  </si>
  <si>
    <t>(1,6+1,75*2)*0,5</t>
  </si>
  <si>
    <t>(6,0+5,05)*2*2,6</t>
  </si>
  <si>
    <t>(6,0+3,5)*2*2,6</t>
  </si>
  <si>
    <t>(3,5+5,65+0,125)*2*2,9</t>
  </si>
  <si>
    <t>(3,5+5,65)*2*2,9</t>
  </si>
  <si>
    <t>(2,12+5,65)*2*2,9</t>
  </si>
  <si>
    <t>(2,105+5,7)*2*2,9</t>
  </si>
  <si>
    <t>4,65*2,4</t>
  </si>
  <si>
    <t>(3,42+5,775*2)*3,23</t>
  </si>
  <si>
    <t>(37,05+0,2+11,4+5,85+1,075*3+0,8)*2*2,4</t>
  </si>
  <si>
    <t>10,75*0,5</t>
  </si>
  <si>
    <t>-8,3*2,4</t>
  </si>
  <si>
    <t>-3,25*2,4</t>
  </si>
  <si>
    <t>-1,2*2,1*13</t>
  </si>
  <si>
    <t>-0,65*2,1</t>
  </si>
  <si>
    <t>(4,05+5,7+0,15)*2*2,9</t>
  </si>
  <si>
    <t>(3,62+5,8)*2*2,9</t>
  </si>
  <si>
    <t>-3,25*2,9</t>
  </si>
  <si>
    <t>(3,3+5,7)*2*2,9</t>
  </si>
  <si>
    <t>(3,315+5,7)*2*2,9</t>
  </si>
  <si>
    <t>(3,31+5,7)*2*2,9</t>
  </si>
  <si>
    <t>(3,36+5,625)*2*2,9</t>
  </si>
  <si>
    <t>(3,355+5,625)*2*2,9</t>
  </si>
  <si>
    <t>(2,25+0,925+0,125)*2*2,5</t>
  </si>
  <si>
    <t>(2,43+0,925+0,125)*2*2,5</t>
  </si>
  <si>
    <t>(3,325+5,625)*2*2,9</t>
  </si>
  <si>
    <t>(2,48+0,925)*2*2,5</t>
  </si>
  <si>
    <t>(3,293+5,625+0,125)*2*2,9</t>
  </si>
  <si>
    <t>-0,9*1,1</t>
  </si>
  <si>
    <t>(12,5+17,2+0,8)*2*2,4</t>
  </si>
  <si>
    <t>10,9*0,3</t>
  </si>
  <si>
    <t>(1,0+0,6*2)*0,5</t>
  </si>
  <si>
    <t>-(8,25+2,95)*2,4</t>
  </si>
  <si>
    <t>(4,2+5,7)*2*2,9</t>
  </si>
  <si>
    <t>(1,9+0,6*2)*0,5</t>
  </si>
  <si>
    <t>(1,95+1,65)*2*2,4</t>
  </si>
  <si>
    <t>(0,9+1,95)*2*2,4</t>
  </si>
  <si>
    <t>(1,61+1,65)*2*2,4</t>
  </si>
  <si>
    <t>(1,61+1,95)*2*2,4</t>
  </si>
  <si>
    <t>(5,7+3,1)*2*2,5</t>
  </si>
  <si>
    <t>(2,1+1,15)*2*2,4</t>
  </si>
  <si>
    <t>(2,15+1,15)*2*2,4</t>
  </si>
  <si>
    <t>(2,15+2,4)*2*2,9</t>
  </si>
  <si>
    <t>(2,15+1,8)*2*2,6</t>
  </si>
  <si>
    <t>(2,15+0,25+2,3)*2*2,6</t>
  </si>
  <si>
    <t>(2,15+1,75)*2*2,6</t>
  </si>
  <si>
    <t>(37,05+17,2+9,05+5,85*2+0,4*2)*2*2,4</t>
  </si>
  <si>
    <t>10,85*0,3</t>
  </si>
  <si>
    <t>-(8,27+3,075)*2,9</t>
  </si>
  <si>
    <t>-0,9*2,1*10</t>
  </si>
  <si>
    <t>-1,2*2,1*2</t>
  </si>
  <si>
    <t>-1,1*2,1*3</t>
  </si>
  <si>
    <t>-1,95*2,1</t>
  </si>
  <si>
    <t>(11,08+7,33+5,7+2,7*2+0,125+0,25*2)*2*2,9</t>
  </si>
  <si>
    <t>-1,3*2,9*2</t>
  </si>
  <si>
    <t>-3,0*1,5*2*2</t>
  </si>
  <si>
    <t>(3,5+5,7)*2*2,9</t>
  </si>
  <si>
    <t>(1,9+2,15)*2*2,35</t>
  </si>
  <si>
    <t>(4,38+5,7)*2*2,9</t>
  </si>
  <si>
    <t>(3,5+2,875)*2*2,5</t>
  </si>
  <si>
    <t>(6,205+0,2+3,7)*2*2,9</t>
  </si>
  <si>
    <t>-1,1*2,1</t>
  </si>
  <si>
    <t>(9,04+8,7+0,05)*2*2,9</t>
  </si>
  <si>
    <t>-1,1*2,1*2</t>
  </si>
  <si>
    <t>(3,46+4,35)*2*2,9</t>
  </si>
  <si>
    <t>(3,46+4,2)*2*2,9</t>
  </si>
  <si>
    <t>(6,875+3,045)*2*2,9</t>
  </si>
  <si>
    <t>(4,125+5,5)*2*2,9</t>
  </si>
  <si>
    <t>(2,6+0,7+4,155)*2*3,23</t>
  </si>
  <si>
    <t>(2,6+1,2)*2*3,23</t>
  </si>
  <si>
    <t>(8,45+11,35+0,8*2)*2*2,4</t>
  </si>
  <si>
    <t>10,7*0,5</t>
  </si>
  <si>
    <t>-(8,25+3,075)*2,4</t>
  </si>
  <si>
    <t>-0,9*2,1*4</t>
  </si>
  <si>
    <t>(6,13+5,7+0,125+0,55)*2*2,9</t>
  </si>
  <si>
    <t>-1,2*0,3</t>
  </si>
  <si>
    <t>(3,15+5,7+0,25)*2*2,9</t>
  </si>
  <si>
    <t>(2,5+5,7)*2*2,9</t>
  </si>
  <si>
    <t>(2,215+2,92)*2*2,6</t>
  </si>
  <si>
    <t>(2,215+2,92)*2*2,5</t>
  </si>
  <si>
    <t>(4,58+2,63)*2*2,9</t>
  </si>
  <si>
    <t>(3,505+5,7)*2*2,9</t>
  </si>
  <si>
    <t>(22,7+5,85*2+2,5+3,0)*2*2,4</t>
  </si>
  <si>
    <t>(0,7*2+2,5)*0,5</t>
  </si>
  <si>
    <t>(2,335+3,0*2)*0,5</t>
  </si>
  <si>
    <t>-1,5*2,1*3</t>
  </si>
  <si>
    <t>-0,8*2,1*14</t>
  </si>
  <si>
    <t>(2,735+5,7)*2*2,9</t>
  </si>
  <si>
    <t>-0,9*2,15</t>
  </si>
  <si>
    <t>(2,74+5,7)*2*2,9</t>
  </si>
  <si>
    <t>(3,94+2,85+0,05)*2*2,5</t>
  </si>
  <si>
    <t>(3,05+2,85)*2*2,9</t>
  </si>
  <si>
    <t>-0,8*2,1*3</t>
  </si>
  <si>
    <t>(4,2+5,7+0,25)*2*2,9</t>
  </si>
  <si>
    <t>(2,8+5,7)*2*2,9</t>
  </si>
  <si>
    <t>(2,45+2,85)*2*2,6</t>
  </si>
  <si>
    <t>(2,8+5,7+0,25)*2*2,9</t>
  </si>
  <si>
    <t>(1,5+1,85)*2*2,5</t>
  </si>
  <si>
    <t>(5,425+8,7+0,4*2)*2*2,9</t>
  </si>
  <si>
    <t>(3,42+2,64+0,05*2)*2*3,035</t>
  </si>
  <si>
    <t>(3,42+3,91)*2*3,035</t>
  </si>
  <si>
    <t>(22,8+15,1+0,2*3+0,4*2*4)*2*3,035</t>
  </si>
  <si>
    <t>-1,0*2,1*2</t>
  </si>
  <si>
    <t>(4,4+4,485)*2*3,035</t>
  </si>
  <si>
    <t>786</t>
  </si>
  <si>
    <t>Dokončovací práce - čalounické úpravy</t>
  </si>
  <si>
    <t>626</t>
  </si>
  <si>
    <t>786626121</t>
  </si>
  <si>
    <t>Montáž zastiňujících žaluzií lamelových vnitřních nebo do oken dvojitých kovových</t>
  </si>
  <si>
    <t>-1493505586</t>
  </si>
  <si>
    <t>https://podminky.urs.cz/item/CS_URS_2024_01/786626121</t>
  </si>
  <si>
    <t>OV22</t>
  </si>
  <si>
    <t>3,0*2,0</t>
  </si>
  <si>
    <t>2,87*2,0</t>
  </si>
  <si>
    <t>2,86*2,0</t>
  </si>
  <si>
    <t>2,9*2,0</t>
  </si>
  <si>
    <t>627</t>
  </si>
  <si>
    <t>55346200</t>
  </si>
  <si>
    <t>žaluzie horizontální interiérové</t>
  </si>
  <si>
    <t>1161078370</t>
  </si>
  <si>
    <t>799</t>
  </si>
  <si>
    <t>Ostatní</t>
  </si>
  <si>
    <t>628</t>
  </si>
  <si>
    <t>OV03</t>
  </si>
  <si>
    <t>Zarážka dveří D50mm, hl. 25mm, vč. doplňků, kotvení a PÚ - D+M</t>
  </si>
  <si>
    <t>127466290</t>
  </si>
  <si>
    <t>629</t>
  </si>
  <si>
    <t>OV08</t>
  </si>
  <si>
    <t>Přesun stáv. přístřešku na odpady, osazení na novou dlážděnou plochu vč. úpravy podloží, lokální oprava nátěrů, vč. veškerých souvisejících prací - D+M</t>
  </si>
  <si>
    <t>206890576</t>
  </si>
  <si>
    <t>630</t>
  </si>
  <si>
    <t>OV09</t>
  </si>
  <si>
    <t>Dvířka do šachty mediplynů 300/300mm, v rámu, ocel, vč. doplňků, kotvení a PÚ - D+M</t>
  </si>
  <si>
    <t>1022598101</t>
  </si>
  <si>
    <t>631</t>
  </si>
  <si>
    <t>OV10</t>
  </si>
  <si>
    <t>Větrací mřížka do šachty mediplynů 100/100mm, plast, vč. doplňků, kotvení a PÚ - D+M</t>
  </si>
  <si>
    <t>924506931</t>
  </si>
  <si>
    <t>632</t>
  </si>
  <si>
    <t>OV14a</t>
  </si>
  <si>
    <t>Revizní šachta kanalizace 1300/1000/2300mm, pachotěsný poklop, podkl. beton, vč. doplňků, kotvení a PÚ - D+M</t>
  </si>
  <si>
    <t>593830976</t>
  </si>
  <si>
    <t>633</t>
  </si>
  <si>
    <t>OV14b</t>
  </si>
  <si>
    <t>Revizní šachta kanalizace 1300/1000/1800mm, pachotěsný poklop, podkl. beton, vč. doplňků, kotvení a PÚ - D+M</t>
  </si>
  <si>
    <t>472881921</t>
  </si>
  <si>
    <t>634</t>
  </si>
  <si>
    <t>OV16</t>
  </si>
  <si>
    <t>Protipožární obklad ocelových sloupků R60 DP1 - D+M podrobně viz výpis ostatních výrobků</t>
  </si>
  <si>
    <t>-1368420758</t>
  </si>
  <si>
    <t>635</t>
  </si>
  <si>
    <t>OV17</t>
  </si>
  <si>
    <t>Akustický stěnový obklad, obvodový U-profil, vč. doplňků, kotvení a PÚ - D+M</t>
  </si>
  <si>
    <t>618454119</t>
  </si>
  <si>
    <t>636</t>
  </si>
  <si>
    <t>OV18</t>
  </si>
  <si>
    <t>Těsnění prostupu pro přívod potrubní pošty DN160, vč. doplňků, kotvení a PÚ - D+M</t>
  </si>
  <si>
    <t>1433907085</t>
  </si>
  <si>
    <t>637</t>
  </si>
  <si>
    <t>OV19a</t>
  </si>
  <si>
    <t>Těsnění prostupu sítí do 2PP DN 300mm, vč. doplňků, kotvení a PÚ - D+M</t>
  </si>
  <si>
    <t>-714878522</t>
  </si>
  <si>
    <t>638</t>
  </si>
  <si>
    <t>OV19b</t>
  </si>
  <si>
    <t>Těsnění prostupu sítí do 2PP DN 125mm, vč. doplňků, kotvení a PÚ - D+M</t>
  </si>
  <si>
    <t>453440801</t>
  </si>
  <si>
    <t>639</t>
  </si>
  <si>
    <t>OV20</t>
  </si>
  <si>
    <t>Izolace potrubí potrubní pošty DN 160mm, lamelová TI tl. 40mm ve dvou vrstvách, vč. doplňků, kotvení a PÚ - D+M</t>
  </si>
  <si>
    <t>1887526744</t>
  </si>
  <si>
    <t>640</t>
  </si>
  <si>
    <t>OV21</t>
  </si>
  <si>
    <t>Prefa anglický dvorek 950/1700/1220mm, pohledový beton, dilatace, vč. doplňků, kotvení a PÚ - D+M</t>
  </si>
  <si>
    <t>-453015117</t>
  </si>
  <si>
    <t>641</t>
  </si>
  <si>
    <t>OV23</t>
  </si>
  <si>
    <t>Těsnění prostupu sítí do 2PP, prostupová pažnice nerez ocel, zabetonování, vč. doplňků, kotvení a PÚ - D+M</t>
  </si>
  <si>
    <t>-422803324</t>
  </si>
  <si>
    <t>642</t>
  </si>
  <si>
    <t>OV24</t>
  </si>
  <si>
    <t>Stojan na kola svařovaná ocel/pozink + pryžový pás, vč. doplňků, kotvení a PÚ - D+M</t>
  </si>
  <si>
    <t>-1173419832</t>
  </si>
  <si>
    <t>643</t>
  </si>
  <si>
    <t>OV25</t>
  </si>
  <si>
    <t>Parková lavička s opěradlem ocel/pozink, kotvení do bet. základů, vč. doplňků, kotvení a PÚ - D+M</t>
  </si>
  <si>
    <t>1235741577</t>
  </si>
  <si>
    <t>644</t>
  </si>
  <si>
    <t>OV26</t>
  </si>
  <si>
    <t>Trojitý odpadkový koš ocel/pozink, kotvení do bet. základu, vč. doplňků, kotvení a PÚ - D+M</t>
  </si>
  <si>
    <t>1123558402</t>
  </si>
  <si>
    <t>645</t>
  </si>
  <si>
    <t>OV27</t>
  </si>
  <si>
    <t>Rozebrání a složení kazetovéhopodhledu, vč. doplňků, kotvení a PÚ - D+M</t>
  </si>
  <si>
    <t>-1902815849</t>
  </si>
  <si>
    <t>646</t>
  </si>
  <si>
    <t>OV29</t>
  </si>
  <si>
    <t>Montážní otvor výtahu 1200/900mm, EI 30 S200 DP1, vč. doplňků, kotvení a PÚ - D+M</t>
  </si>
  <si>
    <t>-1612259075</t>
  </si>
  <si>
    <t>647</t>
  </si>
  <si>
    <t>OV30</t>
  </si>
  <si>
    <t>Stavební přípomoci pro potrubní poštu, podhledy, prostupy, zapravení otvorů, pož. ucpávky, úklid atd., vč. všech souvisejících prací - D+M</t>
  </si>
  <si>
    <t>2045686122</t>
  </si>
  <si>
    <t>648</t>
  </si>
  <si>
    <t>OV33</t>
  </si>
  <si>
    <t>Uzamykatelná nika na prvky HZS 500/500/250mm, plechová dvířka, vč. doplňků, kotvení a PÚ - D+M</t>
  </si>
  <si>
    <t>-1388462279</t>
  </si>
  <si>
    <t>649</t>
  </si>
  <si>
    <t>OV34</t>
  </si>
  <si>
    <t>Žlab na přeložku mediplynů - min.130x130 dl.1,2m, vč. zásahu do fasády - podrobně dle PD - D+M</t>
  </si>
  <si>
    <t>-396833647</t>
  </si>
  <si>
    <t>650</t>
  </si>
  <si>
    <t>OV37</t>
  </si>
  <si>
    <t>Oplocení studny v.1,8m, 3D pletivo, branka, založení, nátěr poklopu, doplňky a příslušenství - D+M</t>
  </si>
  <si>
    <t>1888769558</t>
  </si>
  <si>
    <t>651</t>
  </si>
  <si>
    <t>OV38</t>
  </si>
  <si>
    <t>Přesun uměleckého díla, na nové místo v rámci budovy P3, vč. zpětné montáže</t>
  </si>
  <si>
    <t>472552690</t>
  </si>
  <si>
    <t>652</t>
  </si>
  <si>
    <t>1240297196</t>
  </si>
  <si>
    <t>Práce a dodávky M</t>
  </si>
  <si>
    <t>33-M</t>
  </si>
  <si>
    <t>Montáže dopr.zaříz.,sklad. zař. a váh</t>
  </si>
  <si>
    <t>653</t>
  </si>
  <si>
    <t>D.1.1.V01</t>
  </si>
  <si>
    <t>Kompletní dodávka a montáž výtahu V01 vč. příslušenství, revizí a zaškolení celkem dle požadavku PD - D+M</t>
  </si>
  <si>
    <t>911839552</t>
  </si>
  <si>
    <t>Poznámka k položce:_x000D_
dle výkresu D.1.1.25 a specifikace v technické zprávě</t>
  </si>
  <si>
    <t>654</t>
  </si>
  <si>
    <t>D.1.1.V02</t>
  </si>
  <si>
    <t>Kompletní dodávka a montáž výtahu V02 vč. příslušenství, revizí a zaškolení celkem dle požadavku PD - D+M</t>
  </si>
  <si>
    <t>2075766035</t>
  </si>
  <si>
    <t>D.1.4.A - Zařízení pro vytápění</t>
  </si>
  <si>
    <t>713 - Izolace tepelné</t>
  </si>
  <si>
    <t>732 - Strojovny</t>
  </si>
  <si>
    <t>733 - Rozvod potrubí</t>
  </si>
  <si>
    <t>734 - Armatury</t>
  </si>
  <si>
    <t>735 - Otopná tělesa</t>
  </si>
  <si>
    <t>767 - Konstrukce zámečnické</t>
  </si>
  <si>
    <t>783 - Nátěry</t>
  </si>
  <si>
    <t>799 - Ostatní</t>
  </si>
  <si>
    <t>713552121R00</t>
  </si>
  <si>
    <t>Protipožární kabelové přepážky Protipožární trubní ucpávky EI 120, do D 108 mm, stěna</t>
  </si>
  <si>
    <t>RTS 23/ II</t>
  </si>
  <si>
    <t>Poznámka k položce:_x000D_
Otvor se utěsní minerální vlnou. Prostup i potrubí před a za prostupem je natřeno protipožární stěrkou. Cena obsahuje dodávku minerální vlny a požární stěrky._x000D_
Včetně pomocného lešení o výšce podlahy do 1900 mm a pro zatížení do 1,5 kPa.</t>
  </si>
  <si>
    <t>24633211R</t>
  </si>
  <si>
    <t>tmel akrylátový; těsnicí, požární; š. spáry od 5 mm; pro interiér; expandující; barva šedá; přilnavost k materiálům beton, omítky, sádrokarton, zdivo; přetíratelný</t>
  </si>
  <si>
    <t>42310119R</t>
  </si>
  <si>
    <t>objímka ocelová použití potrubí měděné, potrubí plastové, potrubí ocelové, potrubí umělohmotné, potrubí skleněné, litinové roury; dvoušroubová; vnější pr.potrubí d = 67-71 mm; galvan.pozink.</t>
  </si>
  <si>
    <t>63143048T.1</t>
  </si>
  <si>
    <t>Pouzdro potrubní minerální DN 15/tl.20 mm</t>
  </si>
  <si>
    <t>-772342567</t>
  </si>
  <si>
    <t>Poznámka k položce:_x000D_
pouzdro potrubní minerální vlákno; povrchová úprava Al fólie; vnitřní průměr 18,0 mm; tl. izolace 20,0 mm; provozní teplota  do 200 °C; tepelná vodivost (10°C) 0,0330 W/mK; tepelná vodivost (40°C) 0,037 W/mK; tepelná vodivost (50°C) 0,039 W/mK</t>
  </si>
  <si>
    <t>63143048T</t>
  </si>
  <si>
    <t>Pouzdro potrubní minerální DN 18/tl.20 mm</t>
  </si>
  <si>
    <t>Vlastní</t>
  </si>
  <si>
    <t>631433001R</t>
  </si>
  <si>
    <t>pouzdro potrubní minerální vlákno; povrchová úprava Al fólie; vnitřní průměr 22,0 mm; tl. izolace 20,0 mm; provozní teplota do 200 °C; tepelná vodivost (10°C) 0,0330 W/mK; tepelná vodivost (40°C) 0,037 W/mK; tepelná vodivost (50°C) 0,039 W/mK</t>
  </si>
  <si>
    <t>631433002R</t>
  </si>
  <si>
    <t>pouzdro potrubní minerální vlákno; povrchová úprava Al fólie; vnitřní průměr 28,0 mm; tl. izolace 20,0 mm; provozní teplota do 200 °C; tepelná vodivost (10°C) 0,0330 W/mK; tepelná vodivost (40°C) 0,037 W/mK; tepelná vodivost (50°C) 0,039 W/mK</t>
  </si>
  <si>
    <t>631433003R</t>
  </si>
  <si>
    <t>pouzdro potrubní minerální vlákno; povrchová úprava Al fólie; vnitřní průměr 35,0 mm; tl. izolace 20,0 mm; provozní teplota do 200 °C; tepelná vodivost (10°C) 0,0330 W/mK; tepelná vodivost (40°C) 0,037 W/mK; tepelná vodivost (50°C) 0,039 W/mK</t>
  </si>
  <si>
    <t>631433104R</t>
  </si>
  <si>
    <t>pouzdro potrubní minerální vlákno; povrchová úprava Al fólie; vnitřní průměr 42,0 mm; tl. izolace 25,0 mm; provozní teplota do 200 °C; tepelná vodivost (10°C) 0,0330 W/mK; tepelná vodivost (40°C) 0,037 W/mK; tepelná vodivost (50°C) 0,039 W/mK</t>
  </si>
  <si>
    <t>631433106R</t>
  </si>
  <si>
    <t>pouzdro potrubní minerální vlákno; povrchová úprava Al fólie; vnitřní průměr 54,0 mm; tl. izolace 25,0 mm; provozní teplota do 200 °C; tepelná vodivost (10°C) 0,0330 W/mK; tepelná vodivost (40°C) 0,037 W/mK; tepelná vodivost (50°C) 0,039 W/mK</t>
  </si>
  <si>
    <t>631433210R</t>
  </si>
  <si>
    <t>pouzdro potrubní minerální vlákno; povrchová úprava Al fólie; vnitřní průměr 76,0 mm; tl. izolace 30,0 mm; provozní teplota do 200 °C; tepelná vodivost (10°C) 0,0330 W/mK; tepelná vodivost (40°C) 0,037 W/mK; tepelná vodivost (50°C) 0,039 W/mK</t>
  </si>
  <si>
    <t>732</t>
  </si>
  <si>
    <t>Strojovny</t>
  </si>
  <si>
    <t>732423552T00</t>
  </si>
  <si>
    <t>ELEKTRONICKÉ OBĚHOVÉ ČERPADLO DN 32, MAXIMÁLNÍ DOPRAVNÍ VÝŠKA 4 m, Hmin=1,4m, Vmin=1,7 m³/h, D+M</t>
  </si>
  <si>
    <t>732423668T00</t>
  </si>
  <si>
    <t>ELEKTRONICKÉ OBĚHOVÉ ČERPADLO SE ZAPOUZDŘENÝM ROTOREM DN 40, MAX. VÝTLAČNÁ VÝŠKA 150 kPa, Q=7,32 m³/hod, H=103 kPa, PŘÍKON 17 - 608 W, 1 x 230 VAC, D+M</t>
  </si>
  <si>
    <t>24</t>
  </si>
  <si>
    <t>732100039T00</t>
  </si>
  <si>
    <t>KOMPRESOROVÝ EXPANZNÍ AUTOMAT S TLAKOVOU NÁDOBOU 80 l / PN 6 bar, MAX. PROVOZNÍ TEPLOTA 70°C, PŘÍKON 250 W - 230 VAC - VYTÁPĚNÍ - VODNÍ OKRUH, D+M</t>
  </si>
  <si>
    <t>732100090T00</t>
  </si>
  <si>
    <t>Uvedení do provozu expanzního automatu</t>
  </si>
  <si>
    <t>732100092T00</t>
  </si>
  <si>
    <t>Uvedení do provozu UPR 1</t>
  </si>
  <si>
    <t>732111100T00</t>
  </si>
  <si>
    <t>Montáž VZT uzlu</t>
  </si>
  <si>
    <t>732111179T00</t>
  </si>
  <si>
    <t>Rozdělovač/sběrač 160/80-300, 8 přírub (3okr), D+M</t>
  </si>
  <si>
    <t>732111216T00</t>
  </si>
  <si>
    <t>Stojanová podpěra, výškově nastavitelná, D+M</t>
  </si>
  <si>
    <t>732111312R00</t>
  </si>
  <si>
    <t>Rozdělovače a sběrače včetně dodávky (výroby) těles trubková hrdla rozdělovačů a sběračů bez přírub, DN 20</t>
  </si>
  <si>
    <t>732111318R00</t>
  </si>
  <si>
    <t>Rozdělovače a sběrače včetně dodávky (výroby) těles trubková hrdla rozdělovačů a sběračů bez přírub, DN 50</t>
  </si>
  <si>
    <t>732111322R00</t>
  </si>
  <si>
    <t>Rozdělovače a sběrače včetně dodávky (výroby) těles trubková hrdla rozdělovačů a sběračů bez přírub, DN 65</t>
  </si>
  <si>
    <t>7324235034T00</t>
  </si>
  <si>
    <t>Čerpadla teplovodní Montáž čerpadel teplovodních oběhových spirálních DN 25</t>
  </si>
  <si>
    <t>Poznámka k položce:_x000D_
Čerpadlo oběhové elektronické DN 25, Q=1,2  m3/h, H= 1,8-4 m, 230V, dl. 180mm, D+M</t>
  </si>
  <si>
    <t>732100178T00</t>
  </si>
  <si>
    <t>Zásobník ocelovýTV O OBJEMU 300 l - PN 10 bar - bílý, D+M</t>
  </si>
  <si>
    <t>732423502T00</t>
  </si>
  <si>
    <t>ELEKTRONICKÉ OBĚHOVÉ ČERPADLO DN 25, MAXIMÁLNÍ DOPRAVNÍ VÝŠKA 6 m, Hmin=2,3m, Vmin=1,35 m³/h 180, D+M</t>
  </si>
  <si>
    <t>732423529T00</t>
  </si>
  <si>
    <t>ELEKTRONICKÉ OBĚHOVÉ ČERPADLO SE ZAPOUZDŘENÝM ROTOREM DN 25, MAX. VÝTLAČNÁ VÝŠKA 80 kPa, Q=0,37 m³/hod, H=54 kPa, PŘÍKON 5 - 50 W, 1 x 230 VAC - VYTÁPĚNÍ - VĚTEV OT, D+M</t>
  </si>
  <si>
    <t>484674404T</t>
  </si>
  <si>
    <t>PODTLAKOVÉ ODPLAŇOVACÍ ZAŘÍZENÍ S DOPLŇOVÁNÍM PRO SYSTÉMY DO OBJEMU 6 m³, PRACOVNÍ TLAK 0,5-4,5 bar, max. 70°C , D+M</t>
  </si>
  <si>
    <t>998732101R00</t>
  </si>
  <si>
    <t>Přesun hmot pro strojovny v objektech výšky do 6 m</t>
  </si>
  <si>
    <t>733</t>
  </si>
  <si>
    <t>Rozvod potrubí</t>
  </si>
  <si>
    <t>733113113R00</t>
  </si>
  <si>
    <t>Potrubí z trubek závitových příplatek k ceně za zhotovení přípojky z ocelových trubek závitových, , , DN 15</t>
  </si>
  <si>
    <t>733113115R00</t>
  </si>
  <si>
    <t>Potrubí z trubek závitových příplatek k ceně za zhotovení přípojky z ocelových trubek závitových, , , DN 25</t>
  </si>
  <si>
    <t>733113116R00</t>
  </si>
  <si>
    <t>Potrubí z trubek závitových příplatek k ceně za zhotovení přípojky z ocelových trubek závitových, , , DN 32</t>
  </si>
  <si>
    <t>733121162R00</t>
  </si>
  <si>
    <t>Potrubí z trubek hladkých ocelových bezešvých tvářených za tepla nízkotlaké a středotlaké, D 76, tloušťka stěny 3,2 mm</t>
  </si>
  <si>
    <t>Poznámka k položce:_x000D_
Potrubí včetně tvarovek a zednických výpomocí.</t>
  </si>
  <si>
    <t>733162120T00</t>
  </si>
  <si>
    <t>Pancéřová hadice DN15 2x vnitřní závit 0,5m , D+M</t>
  </si>
  <si>
    <t>733162124T00</t>
  </si>
  <si>
    <t>Pancéřová hadice DN25 2x vnitřní závit 0,5m , D+M</t>
  </si>
  <si>
    <t>733162133T00</t>
  </si>
  <si>
    <t>Pancéřová hadice plnoprůtoková DN 20 , dl. 500mm , D+M</t>
  </si>
  <si>
    <t>733162134T00</t>
  </si>
  <si>
    <t>Pancéřová hadice plnoprůtoková DN 32 Meibes, dl. 500mm , D+M</t>
  </si>
  <si>
    <t>733163102R00</t>
  </si>
  <si>
    <t>Potrubí z měděných trubek měděné potrubí, D 15 mm, s 1,0 mm, pájení pomocí kapilárních pájecích tvarovek</t>
  </si>
  <si>
    <t>Poznámka k položce:_x000D_
včetně tvarovek, bez zednických výpomocí_x000D_
Včetně pomocného lešení o výšce podlahy do 1900 mm a pro zatížení do 1,5 kPa.</t>
  </si>
  <si>
    <t>733163103R00</t>
  </si>
  <si>
    <t>Potrubí z měděných trubek měděné potrubí, D 18 mm, s 1,0 mm, pájení pomocí kapilárních pájecích tvarovek</t>
  </si>
  <si>
    <t>733163104R00</t>
  </si>
  <si>
    <t>Potrubí z měděných trubek měděné potrubí, D 22 mm, s 1,0 mm, pájení pomocí kapilárních pájecích tvarovek</t>
  </si>
  <si>
    <t>733163105R00</t>
  </si>
  <si>
    <t>Potrubí z měděných trubek měděné potrubí, D 28 mm, s 1,5 mm, pájení pomocí kapilárních pájecích tvarovek</t>
  </si>
  <si>
    <t>733163106R00</t>
  </si>
  <si>
    <t>Potrubí z měděných trubek měděné potrubí, D 35 mm, s 1,5 mm, pájení pomocí kapilárních pájecích tvarovek</t>
  </si>
  <si>
    <t>733163107R00</t>
  </si>
  <si>
    <t>Potrubí z měděných trubek měděné potrubí, D 42 mm, s 1,5 mm, pájení pomocí kapilárních pájecích tvarovek</t>
  </si>
  <si>
    <t>733163108R00</t>
  </si>
  <si>
    <t>Potrubí z měděných trubek měděné potrubí, D 54 mm, s 2,0 mm, pájení pomocí kapilárních pájecích tvarovek</t>
  </si>
  <si>
    <t>998733201R00</t>
  </si>
  <si>
    <t>Přesun hmot pro rozvody potrubí v objektech výšky do 6 m</t>
  </si>
  <si>
    <t>%</t>
  </si>
  <si>
    <t>734</t>
  </si>
  <si>
    <t>Armatury</t>
  </si>
  <si>
    <t>734191752T00</t>
  </si>
  <si>
    <t>Ventil regulační vyvažovací</t>
  </si>
  <si>
    <t>Poznámka k položce:_x000D_
Ventil regulační vyvažovací DN 25, kvs=8,43m3/h, PN25, s vypouštěním</t>
  </si>
  <si>
    <t>731100631T00</t>
  </si>
  <si>
    <t>Bloková tlakově nezávislá horkovodsní výměníková stanice, topný výkon zima 245kW, léto 49 kW</t>
  </si>
  <si>
    <t>kompl</t>
  </si>
  <si>
    <t>Poznámka k položce:_x000D_
vč. dopouštění z primárního okruhu. specifikace viz.příloha technické zprávy</t>
  </si>
  <si>
    <t>731100632T00</t>
  </si>
  <si>
    <t>Bloková tlakově nezávislá horkovodsní výměníková stanice pro ohřev TV 2x 115 kW</t>
  </si>
  <si>
    <t>Poznámka k položce:_x000D_
100 % záloha, specifikace viz.příloha technické zprávy</t>
  </si>
  <si>
    <t>731100701T00</t>
  </si>
  <si>
    <t>Montáž výměníkové stanice</t>
  </si>
  <si>
    <t>734191727T00</t>
  </si>
  <si>
    <t>Termický pohon , 24V , kabel 1m, bez proudu otevřen, D+M</t>
  </si>
  <si>
    <t>73419180T00</t>
  </si>
  <si>
    <t>Tlakově nezávislý regulační a vyvažovací ventil DN 20, D+M</t>
  </si>
  <si>
    <t>734191813T00</t>
  </si>
  <si>
    <t>Tlakově nezávislý regulační a vyvažovací ventil DN 25, D+M</t>
  </si>
  <si>
    <t>734299118T00</t>
  </si>
  <si>
    <t>Magnetický filtr DN65, D+M</t>
  </si>
  <si>
    <t>735891280T00</t>
  </si>
  <si>
    <t>Termostatická hlavice MRW, D+M</t>
  </si>
  <si>
    <t>734173416R00</t>
  </si>
  <si>
    <t>Přírubový spoj PN 1,6/I MPa, DN 65, včetně dodávky materiálu</t>
  </si>
  <si>
    <t>7341917050T00</t>
  </si>
  <si>
    <t>Digitálně konfigurovatelný proporcionální pohon – 160/200 N, D+M</t>
  </si>
  <si>
    <t>734191733T00</t>
  </si>
  <si>
    <t>TLAKOVĚ NEZÁVISLÝ REGULAČNÍ A VYVAŽOVACÍ VENTIL, DN15 NF, D+M</t>
  </si>
  <si>
    <t>734191748T00</t>
  </si>
  <si>
    <t>Ventily regulační vyvažovací DN50, D+M</t>
  </si>
  <si>
    <t>Poznámka k položce:_x000D_
Ventily regulační vyvažovací  s vypouštěním, kvs=32,3m3/h, PN25</t>
  </si>
  <si>
    <t>734191750T00</t>
  </si>
  <si>
    <t>Ventily regulační vyvažovací DN20, závitový, D+M</t>
  </si>
  <si>
    <t>Poznámka k položce:_x000D_
kvs=5,39 m3/h, PN25, s vypouštěním</t>
  </si>
  <si>
    <t>734191751T00</t>
  </si>
  <si>
    <t>Ventily regulační vyvažovací DN32 závitový, D+M</t>
  </si>
  <si>
    <t>Poznámka k položce:_x000D_
kvs=14,2 m3/h, PN25, s vypouštěním</t>
  </si>
  <si>
    <t>734191956T00</t>
  </si>
  <si>
    <t>TLAKOVĚ NEZÁVISLÝ REGULAČNÍ A VYVAŽOVACÍ VENTIL NF, DN10, D+M</t>
  </si>
  <si>
    <t>734191958T00</t>
  </si>
  <si>
    <t>TLAKOVĚ NEZÁVISLÝ REGULAČNÍ A VYVAŽOVACÍ VENTIL, DN20, D+M</t>
  </si>
  <si>
    <t>734193217R00</t>
  </si>
  <si>
    <t>Klapka mezipřírubová uzavírací a regulační, litinová, PN 16, spoj bez navaření přírub, DN 65, včetně dodávky materiálu</t>
  </si>
  <si>
    <t>734215133R00</t>
  </si>
  <si>
    <t>Ventil automatický, odvzdušňovací, mosazný, PN 14, DN 15, včetně dodávky materiálu</t>
  </si>
  <si>
    <t>734191749T00</t>
  </si>
  <si>
    <t>Ventil ventil vyvažovací (regulační), vyvažovací (regulační), s měřícími ventilky, šikmý, mosazný, s měřícími ventilky, DN 15, DN 15, ruční hlavice součástí ventilu, přímý, mosaz, PN 25, vnitřní-vnitřní, včetně dodávky materiálu, ruční hlavice součástí ventilu, PN 25, vnitřní závit</t>
  </si>
  <si>
    <t>Poznámka k položce:_x000D_
Ventily regulační vyvažovací DN15, PN25, bronzový , kvs=2,56m3/h</t>
  </si>
  <si>
    <t>734235121R00</t>
  </si>
  <si>
    <t>Kohout kulový, mosazný, DN 15, PN 42, vnitřní-vnitřní, včetně dodávky materiálu</t>
  </si>
  <si>
    <t>734235122R00</t>
  </si>
  <si>
    <t>Kohout kulový, mosazný, DN 20, PN 42, vnitřní-vnitřní, včetně dodávky materiálu</t>
  </si>
  <si>
    <t>734235123R00</t>
  </si>
  <si>
    <t>Kohout kulový, mosazný, DN 25, PN 35, vnitřní-vnitřní, včetně dodávky materiálu</t>
  </si>
  <si>
    <t>734235124R00</t>
  </si>
  <si>
    <t>Kohout kulový, mosazný, DN 32, PN 35, vnitřní-vnitřní, včetně dodávky materiálu</t>
  </si>
  <si>
    <t>734235126R00</t>
  </si>
  <si>
    <t>Kohout kulový, mosazný, DN 50, PN 35, vnitřní-vnitřní, včetně dodávky materiálu</t>
  </si>
  <si>
    <t>734245422R00</t>
  </si>
  <si>
    <t>Klapka zpětná, mosazná, DN 20, PN 16, vnitřní-vnitřní závit, včetně dodávky materiálu</t>
  </si>
  <si>
    <t>734245423R00</t>
  </si>
  <si>
    <t>Klapka zpětná, mosazná, DN 25, PN 16, vnitřní-vnitřní závit, včetně dodávky materiálu</t>
  </si>
  <si>
    <t>734245424R00</t>
  </si>
  <si>
    <t>Klapka zpětná, mosazná, DN 32, PN 12, vnitřní-vnitřní závit, včetně dodávky materiálu</t>
  </si>
  <si>
    <t>734245426R00</t>
  </si>
  <si>
    <t>Klapka zpětná, mosazná, DN 50, PN 12, vnitřní-vnitřní závit, včetně dodávky materiálu</t>
  </si>
  <si>
    <t>734261300T00</t>
  </si>
  <si>
    <t>Šroubení uzavírací k čerpadlu 1"</t>
  </si>
  <si>
    <t>734261302T00</t>
  </si>
  <si>
    <t>Šroubení uzavírací k čerpadlu 5/4"</t>
  </si>
  <si>
    <t>734266222R00</t>
  </si>
  <si>
    <t>Šroubení uzavíratelné radiátorové regulační s vypouštěním, přímé, bronzové, DN 15, PN 10, včetně dodávky materiálu, D + M</t>
  </si>
  <si>
    <t>-1569034326</t>
  </si>
  <si>
    <t>734266426R00</t>
  </si>
  <si>
    <t>Šroubení pro radiátory typu VK dvoutrubkový systém s vypouštěním, rohové, bronzové, DN EK 20x15, PN 10, včetně dodávky materiálu</t>
  </si>
  <si>
    <t>734293312R00</t>
  </si>
  <si>
    <t>Kohout kulový, napouštěcí a vypouštěcí, mosazný, DN 15, PN 10, včetně dodávky materiálu</t>
  </si>
  <si>
    <t>734295212R00</t>
  </si>
  <si>
    <t>Filtr mosazný, DN 20, PN 20, vnitřní-vnitřní závit, včetně dodávky materiálu</t>
  </si>
  <si>
    <t>734295213R00</t>
  </si>
  <si>
    <t>Filtr mosazný, DN 25, PN 20, vnitřní-vnitřní závit, včetně dodávky materiálu</t>
  </si>
  <si>
    <t>734295214R00</t>
  </si>
  <si>
    <t>Filtr mosazný, DN 32, PN 20, vnitřní-vnitřní závit, včetně dodávky materiálu</t>
  </si>
  <si>
    <t>734295216R00</t>
  </si>
  <si>
    <t>Filtr mosazný, DN 50, PN 20, vnitřní-vnitřní závit, včetně dodávky materiálu</t>
  </si>
  <si>
    <t>RTS 23/ I</t>
  </si>
  <si>
    <t>734417053T00</t>
  </si>
  <si>
    <t>Mosazná jímka 85mm</t>
  </si>
  <si>
    <t>734494213R00</t>
  </si>
  <si>
    <t>Návarek s trubkovým závitem G 1/2", včetně dodávky materiálu</t>
  </si>
  <si>
    <t>724231187T00</t>
  </si>
  <si>
    <t>Tlakoměr topenářský 0-400kPa</t>
  </si>
  <si>
    <t>734890824T00</t>
  </si>
  <si>
    <t>Servopohon - 6NM, D+M</t>
  </si>
  <si>
    <t>28650010R</t>
  </si>
  <si>
    <t>manžeta těsnicí požárně ochranná, trubní; lakovaný plech vyplněný laminátem; D trubky = 50 mm; DN 58; hl. 60 mm</t>
  </si>
  <si>
    <t>38832850R</t>
  </si>
  <si>
    <t>teploměr dvojkovový TT 60; pr.hlavice 60 mm; hlavice plastová; mat.stonku mosaz; délka stonku 45 mm; rozsah stupnice 0 až 120 °C; měřicí rozsah 20 až 100 °C; dělení stupnice 2 °C; použití pro topenáře</t>
  </si>
  <si>
    <t>42217511T</t>
  </si>
  <si>
    <t>Směšovací klapka třícestná DN50 kv=40, D+M</t>
  </si>
  <si>
    <t>42217516T</t>
  </si>
  <si>
    <t>Směšovací klapka třícestná DN15 kv=1,6, D+M</t>
  </si>
  <si>
    <t>55137306.AR</t>
  </si>
  <si>
    <t>hlavice termostatická teplota prostoru 6 až 28 °C; ovládání ruční; provedení kapalinová</t>
  </si>
  <si>
    <t>63153568R</t>
  </si>
  <si>
    <t>rohož, pas izolační pro tech. zařízení; minerální vlákno; tl. 80,0 mm; kašírování ocelové pletivo; obj. hmotnost 65,00 kg/m3; hydrofobizováno</t>
  </si>
  <si>
    <t>998734101R00</t>
  </si>
  <si>
    <t>Přesun hmot pro armatury v objektech výšky do 6 m</t>
  </si>
  <si>
    <t>735</t>
  </si>
  <si>
    <t>Otopná tělesa</t>
  </si>
  <si>
    <t>735158300T00</t>
  </si>
  <si>
    <t>Otopná tělesa panel.ocelové s vysokými požadavky na hygienu 10-600-400 , D+M</t>
  </si>
  <si>
    <t>735158301T00</t>
  </si>
  <si>
    <t>Otopná tělesa panel.ocelové s vysokými požadavky na hygienu 10-600-500 , D+M</t>
  </si>
  <si>
    <t>735158302T00</t>
  </si>
  <si>
    <t>Otopná tělesa panel.ocelové s vysokými požadavky na hygienu 10-600-600 , D+M</t>
  </si>
  <si>
    <t>735158306T00</t>
  </si>
  <si>
    <t>Otopná tělesa panel.ocelové s vysokými požadavky na hygienu 10-600-700 , D+M</t>
  </si>
  <si>
    <t>735158313T00</t>
  </si>
  <si>
    <t>Otopná tělesa panel.ocelové s vysokými požadavky na hygienu10-600-800 , D+M</t>
  </si>
  <si>
    <t>735158314T00</t>
  </si>
  <si>
    <t>Otopná tělesa panel.ocelové s vysokými požadavky na hygienu 10-600-900 , D+M</t>
  </si>
  <si>
    <t>735158315T00</t>
  </si>
  <si>
    <t>Otopná tělesa panel.ocelové s vysokými požadavky na hygienu 10-600-1000 , D+M</t>
  </si>
  <si>
    <t>735158350T00</t>
  </si>
  <si>
    <t>Otopná tělesa panel.ocelové s vysokými požadavky na hygienu20-600-500 , D+M</t>
  </si>
  <si>
    <t>735158351T00</t>
  </si>
  <si>
    <t>Otopná tělesa panel.ocelové s vysokými požadavky na hygienu 20-600-700 , D+M</t>
  </si>
  <si>
    <t>735158357T00</t>
  </si>
  <si>
    <t>Otopná tělesa panel.ocelové s vysokými požadavky na hygienu 20-600-1100 , D+M</t>
  </si>
  <si>
    <t>735158382T00</t>
  </si>
  <si>
    <t>Otopná tělesa panel.ocelové s vysokými požadavky na hygienu 20-900-1000 , D+M</t>
  </si>
  <si>
    <t>735890911T00</t>
  </si>
  <si>
    <t>Montážní balíček pro hliníková tělesa, uchycení na zeď,4x růžice, zátka DN15, odvtd.ventil DN15</t>
  </si>
  <si>
    <t>735892006T00</t>
  </si>
  <si>
    <t>Otopné těleso článkové ze slitiny hliníku 504 pravé spodní připojení, D+M</t>
  </si>
  <si>
    <t>767100002T00</t>
  </si>
  <si>
    <t>Konzola nosníková pozink. 30x30 l=2000mm, D+M</t>
  </si>
  <si>
    <t>767100049T00</t>
  </si>
  <si>
    <t>Objímky, uchycení, ostatní materiál</t>
  </si>
  <si>
    <t>31179105R</t>
  </si>
  <si>
    <t>tyč závitová M8; l = 1 000 mm; mat. ocel 4,8 - DIN 975; povrch bez úpravy</t>
  </si>
  <si>
    <t>42310112R</t>
  </si>
  <si>
    <t>objímka ocelová použití potrubí měděné, potrubí plastové, potrubí ocelové, potrubí umělohmotné, potrubí skleněné, litinové roury; dvoušroubová; vnější pr.potrubí d = 20-23 mm 1/2"; DN 15,0 mm; galvan.pozink.</t>
  </si>
  <si>
    <t>42310113R</t>
  </si>
  <si>
    <t>objímka ocelová použití potrubí měděné, potrubí plastové, potrubí ocelové, potrubí umělohmotné, potrubí skleněné, litinové roury; dvoušroubová; vnější pr.potrubí d = 25-30 mm 3/4"; DN 20,0 mm; galvan.pozink.</t>
  </si>
  <si>
    <t>42310114R</t>
  </si>
  <si>
    <t>objímka ocelová použití potrubí měděné, potrubí plastové, potrubí ocelové, potrubí umělohmotné, potrubí skleněné, litinové roury; dvoušroubová; vnější pr.potrubí d = 31-38 mm; DN 25,0 mm; galvan.pozink.</t>
  </si>
  <si>
    <t>42310115R</t>
  </si>
  <si>
    <t>objímka ocelová použití potrubí měděné, potrubí plastové, potrubí ocelové, potrubí umělohmotné, potrubí skleněné, litinové roury; dvoušroubová; vnější pr.potrubí d = 40-46 mm 1"; DN 32,0 mm; galvan.pozink.</t>
  </si>
  <si>
    <t>42310116R</t>
  </si>
  <si>
    <t>objímka ocelová použití potrubí měděné, potrubí plastové, potrubí ocelové, potrubí umělohmotné, potrubí skleněné, litinové roury; dvoušroubová; vnější pr.potrubí d = 48-53 mm 6/4"; DN 40,0 mm; galvan.pozink.</t>
  </si>
  <si>
    <t>42310118R</t>
  </si>
  <si>
    <t>objímka ocelová použití potrubí měděné, potrubí plastové, potrubí ocelové, potrubí umělohmotné, potrubí skleněné, litinové roury; dvoušroubová; vnější pr.potrubí d = 60-64 mm 2"; DN 50,0 mm; galvan.pozink.</t>
  </si>
  <si>
    <t>Nátěry</t>
  </si>
  <si>
    <t>783425350R00</t>
  </si>
  <si>
    <t>Nátěry potrubí a armatur syntetické potrubí, do DN 100 mm, dvojnásobné s 1x emailováním a základním nátěrem</t>
  </si>
  <si>
    <t>Poznámka k položce:_x000D_
na vzduchu schnoucí</t>
  </si>
  <si>
    <t>933T00</t>
  </si>
  <si>
    <t>Proplach systému ÚT</t>
  </si>
  <si>
    <t>801T00</t>
  </si>
  <si>
    <t>Spolupráce s jinou profesí</t>
  </si>
  <si>
    <t>802T00</t>
  </si>
  <si>
    <t>PD skutečného provedení</t>
  </si>
  <si>
    <t>914T00</t>
  </si>
  <si>
    <t>Zkouška těsnosti vytápění</t>
  </si>
  <si>
    <t>916T00</t>
  </si>
  <si>
    <t>Topná zkouška</t>
  </si>
  <si>
    <t>922T00</t>
  </si>
  <si>
    <t>Vyregulování systému vytápění</t>
  </si>
  <si>
    <t>931T00</t>
  </si>
  <si>
    <t>Napuštění topného systému upravenou vodou</t>
  </si>
  <si>
    <t>960T00</t>
  </si>
  <si>
    <t>Likvidace odpadu - kontejner vč. odvozu na skládku a uhrazení poplatku za uložení odpadu</t>
  </si>
  <si>
    <t>9630T00</t>
  </si>
  <si>
    <t>Třídění odpadu</t>
  </si>
  <si>
    <t>96T00</t>
  </si>
  <si>
    <t>Sekání drážek, průrazů, hrubá výplň, zapravení průrazů, vrtání zdiva a stropů</t>
  </si>
  <si>
    <t>Poznámka k položce:_x000D_
Veškeré stavební přípomoci pro zhotovení zdravotechniky</t>
  </si>
  <si>
    <t>990T00</t>
  </si>
  <si>
    <t>Lešení, plošiny a jiné mechanismy pro provedení díla</t>
  </si>
  <si>
    <t>999T00</t>
  </si>
  <si>
    <t>Nezměřitelné práce</t>
  </si>
  <si>
    <t>D.1.4.B - Zařízení pro ochlazování</t>
  </si>
  <si>
    <t>713100207T00</t>
  </si>
  <si>
    <t>Izolace potrubí kaučuková pro chlazení tl.19/64, D+M</t>
  </si>
  <si>
    <t>713100208T00</t>
  </si>
  <si>
    <t>Izolace potrubí kaučuková pro chlazení tl.19/76, D+M</t>
  </si>
  <si>
    <t>713100226T00</t>
  </si>
  <si>
    <t>Izolace potrubí kaučuková pro chlazení tl.25/133, D+M</t>
  </si>
  <si>
    <t>713100099T00</t>
  </si>
  <si>
    <t>Izolace potrubí kaučuková pro chlazení tl.19/18, D+M</t>
  </si>
  <si>
    <t>713100100T00</t>
  </si>
  <si>
    <t>Izolace potrubí kaučuková pro chlazení tl.19/22, D+M</t>
  </si>
  <si>
    <t>713100101T00</t>
  </si>
  <si>
    <t>Izolace potrubí kaučuková pro chlazení tl.19/28, D+M</t>
  </si>
  <si>
    <t>713100102T00</t>
  </si>
  <si>
    <t>Izolace potrubí kaučuková pro chlazení tl.19/35, D+M</t>
  </si>
  <si>
    <t>713100103T00</t>
  </si>
  <si>
    <t>Izolace potrubí kaučuková pro chlazení tl.19/42, D+M</t>
  </si>
  <si>
    <t>713100104T00</t>
  </si>
  <si>
    <t>Izolace potrubí kaučuková pro chlazení tl.19/48, D+M</t>
  </si>
  <si>
    <t>713100105T00</t>
  </si>
  <si>
    <t>Izolace potrubí kaučuková pro chlazení tl.19/60, D+M</t>
  </si>
  <si>
    <t>713100110T00</t>
  </si>
  <si>
    <t>Izolace potrubí kaučuková pro chlazení tl.25/159, D+M</t>
  </si>
  <si>
    <t>713100113T00</t>
  </si>
  <si>
    <t>Izolace potrubí kaučuková pro chlazení tl.25/89, D+M</t>
  </si>
  <si>
    <t>713100115T00</t>
  </si>
  <si>
    <t>Izolace potrubí kaučuková pro chlazení tl.19/54, D+M</t>
  </si>
  <si>
    <t>713100117T00</t>
  </si>
  <si>
    <t>Izolace potrubí kaučuková pro chlazení tl.25/108, D+M</t>
  </si>
  <si>
    <t>713491111R00</t>
  </si>
  <si>
    <t>Izolace tepelné potrubí a ohybů - doplňky montáž oplechování (plech ve specifikaci) pevného, potrubí</t>
  </si>
  <si>
    <t>Poznámka k položce:_x000D_
Včetně pomocného lešení o výšce podlahy do 1900 mm a pro zatížení do 1,5 kPa.</t>
  </si>
  <si>
    <t>713552131R00</t>
  </si>
  <si>
    <t>Protipožární kabelové přepážky Protipožární trubní ucpávky EI 90, do D 108 mm, stěna</t>
  </si>
  <si>
    <t>Poznámka k položce:_x000D_
Otvor se utěsní minerální vlnou. Ze zadní strany stěny se připevní přířez z požárně ochranné desky svorkami. Prostup i potrubí před a za prostupem je natřeno protipožární stěrkou. Cena obsahuje dodávku požární desky (přířez), minerální vlny a požární stěrky._x000D_
Včetně pomocného lešení o výšce podlahy do 1900 mm a pro zatížení do 1,5 kPa.</t>
  </si>
  <si>
    <t>728719101T00</t>
  </si>
  <si>
    <t>Požární ucpávka prostupu stěnou potrubí do d160, D+M</t>
  </si>
  <si>
    <t>Poznámka k položce:_x000D_
Veškeré stavební přípomoci pro zhotovení chlazení</t>
  </si>
  <si>
    <t>732423603T00</t>
  </si>
  <si>
    <t>Čerpadlo elektronické DN 100, Hmax=120 kPa, prac bod Q=53,0 m3/hod, H=50 kPa, délka 450 mm, D+M</t>
  </si>
  <si>
    <t>732423617T00</t>
  </si>
  <si>
    <t>Čerpadlo elektronické DN 80, Hmax=100 kPa, prac bod Q=31,9 m3/hod, H=64 kPa, délka 360 mm, D+M</t>
  </si>
  <si>
    <t>732423650T00</t>
  </si>
  <si>
    <t>Čerpadlo elektronické DN 80, Hmax=120 kPa, prac bod Q=28,1 m3/hod, H=83 kPa, délka 360 mm, D+M</t>
  </si>
  <si>
    <t>733891000T00</t>
  </si>
  <si>
    <t>Nemrznoucí směs Glykol 30% Ethylenglykol, D+M</t>
  </si>
  <si>
    <t>l</t>
  </si>
  <si>
    <t>732100014T00</t>
  </si>
  <si>
    <t>Dávkovací zařízení inhibitorů vč.plast.zásobníku 50L, D+M</t>
  </si>
  <si>
    <t>732100016T00</t>
  </si>
  <si>
    <t>Uvedení do provozu - dákovacího zařízení inhibitorů (bez dopravy)</t>
  </si>
  <si>
    <t>732100017T00</t>
  </si>
  <si>
    <t>Uvedení do provozu - jednoduchá úpravna vody</t>
  </si>
  <si>
    <t>732100020T00</t>
  </si>
  <si>
    <t>Oddělovací člen - třída těsnosti BA, DN 20, D+M</t>
  </si>
  <si>
    <t>732100042T00</t>
  </si>
  <si>
    <t>Sada pro měření tvrdosti vody v systému CH, D+M</t>
  </si>
  <si>
    <t>Uvedení do provozu podtlakového odplyňovacího zařízení s dopouštěním, D+M</t>
  </si>
  <si>
    <t>732100550T00</t>
  </si>
  <si>
    <t>izolace pro nádrž kaučuková tl. 25 mm</t>
  </si>
  <si>
    <t>732110665T00</t>
  </si>
  <si>
    <t>Deskový rozebíratelný nerezový výměník, výkon 370 kW, primár 5/11°C-30%MEG, sekundár 7/13°C voda , D+M</t>
  </si>
  <si>
    <t>732341016T00</t>
  </si>
  <si>
    <t>Plněautomatické změkčovací zařízení, řízení objemové elektronické, výkon 2,0 m3/hod, D+M</t>
  </si>
  <si>
    <t>731006921T00</t>
  </si>
  <si>
    <t>Montáž chladiče kapalin</t>
  </si>
  <si>
    <t>731412578T00</t>
  </si>
  <si>
    <t>Orientační štítky do kotelny - popis potrubí, D+M</t>
  </si>
  <si>
    <t>732391951T00</t>
  </si>
  <si>
    <t>Montáž nádrží o obsahu do 2000 l</t>
  </si>
  <si>
    <t>732423537T00</t>
  </si>
  <si>
    <t>elektronické oběhové čerpadlo v in-line provedení s FM a tlakovým čidlem DN 100, Q=56,7 m3/hod, H=78 kPa, D+M</t>
  </si>
  <si>
    <t>732100270T00</t>
  </si>
  <si>
    <t>plnící vozík glykolové směsy, D+M</t>
  </si>
  <si>
    <t>735304035T00</t>
  </si>
  <si>
    <t>Kompaktní CHiller vzduch/voda s freecoolingem, Qch=366,8kW při 5/11°C MEG 30% - 35°C, dvouokruhový, 4x scroll kompresor, chladivo R454B, D+M</t>
  </si>
  <si>
    <t>Poznámka k položce:_x000D_
příkon 121,72 kW, EER 2,99 , freecoolning 170,43 kW, akustický výkon 91dB(A)</t>
  </si>
  <si>
    <t>28650016R</t>
  </si>
  <si>
    <t>manžeta těsnicí požárně ochranná, trubní; lakovaný plech vyplněný laminátem; D trubky = 160 mm; DN 170; hl. 60 mm</t>
  </si>
  <si>
    <t>48466205R</t>
  </si>
  <si>
    <t>nádrž tlaková expanzní membránová; pro topné a chladící soustavy; objem 50 l; d nádrže 409 mm; uložení: stojatý; max. přetlak do 6 bar; přetlak plynu 1,5 bar; prac. látka plyn; membrána vyměnitelná; prac. teplota do 70 °C; připojení R 3/4"; barva bílá, červená, šedá</t>
  </si>
  <si>
    <t>48466208R</t>
  </si>
  <si>
    <t>nádrž tlaková expanzní membránová; pro topné a chladící soustavy; objem 140 l; d nádrže 480 mm; uložení: stojatý; max. přetlak do 6 bar; přetlak plynu 1,5 bar; prac. látka plyn; membrána vyměnitelná; prac. teplota do 70 °C; připojení R 1"; barva bílá, červená, šedá</t>
  </si>
  <si>
    <t>484673901T</t>
  </si>
  <si>
    <t>Uzávěr se zajištěním MK DN25</t>
  </si>
  <si>
    <t>Poznámka k položce:_x000D_
Uzávěr se zajištěním pro tlakové expanzní nádoby DN25, D+M</t>
  </si>
  <si>
    <t>484673902T</t>
  </si>
  <si>
    <t>Uzávěr se zajištěním pro tlakové expanzní nádoby DN20, D+M</t>
  </si>
  <si>
    <t>484674027T</t>
  </si>
  <si>
    <t>hadice 600-1, D+M</t>
  </si>
  <si>
    <t>484674028T</t>
  </si>
  <si>
    <t>Sůl 25kg, D+M</t>
  </si>
  <si>
    <t>484674053T</t>
  </si>
  <si>
    <t>Filtr se zpětným proplachem DN20, D+M</t>
  </si>
  <si>
    <t>484674251T</t>
  </si>
  <si>
    <t>montážní blok, D+M</t>
  </si>
  <si>
    <t>Poznámka k položce:_x000D_
montážní blok s obtokem a vzorkovacím kohoutem</t>
  </si>
  <si>
    <t>podtlakové odplyňovací zařízení s dopouštěním pro systémy do objeku ma 6 m3, D+M</t>
  </si>
  <si>
    <t>484674560T</t>
  </si>
  <si>
    <t>Zásobník ocelový V= 1 600 l / PN 6 bar, D+M</t>
  </si>
  <si>
    <t>484674586T</t>
  </si>
  <si>
    <t>Příruba ocelového zásobníku DN125, D+M</t>
  </si>
  <si>
    <t>68553111T</t>
  </si>
  <si>
    <t>izolační rohož kaučuková pro chladící systémy tl.25mm, D+M</t>
  </si>
  <si>
    <t>733161300T00</t>
  </si>
  <si>
    <t>Gumový kompenzátor DN125 přírubový / PN 6 bar, D+M</t>
  </si>
  <si>
    <t>733161304T00</t>
  </si>
  <si>
    <t>Gumový kompenzátor osový závitový DN 40 závitový / PN 6 bar, D+M</t>
  </si>
  <si>
    <t>733161305T00</t>
  </si>
  <si>
    <t>Gumový kompenzátor osový přírubový DN 65 / PN 6 bar, D+M</t>
  </si>
  <si>
    <t>733161306T00</t>
  </si>
  <si>
    <t>Gumový kompenzátor osový přírubový DN 100 / PN 6 bar, D+M</t>
  </si>
  <si>
    <t>733161311T00</t>
  </si>
  <si>
    <t>Gumový kompenzátor osový DN150 / PN 6 bar, D+M</t>
  </si>
  <si>
    <t>733113119T00</t>
  </si>
  <si>
    <t>Příplatek za zhotovení přípojky DN 65</t>
  </si>
  <si>
    <t>Pancéřová hadice DN15 2x vnitřní závit 0,5m, D+M</t>
  </si>
  <si>
    <t>713100098T00</t>
  </si>
  <si>
    <t>Izolace potrubí kaučuková pro chlazení tl.19/15, D+M</t>
  </si>
  <si>
    <t>733111126R00</t>
  </si>
  <si>
    <t>Potrubí z trubek závitových ocelových bezešvých, běžných, nízkotlaké a středotlaké, DN 32</t>
  </si>
  <si>
    <t>733111127R00</t>
  </si>
  <si>
    <t>Potrubí z trubek závitových ocelových bezešvých, běžných, nízkotlaké a středotlaké, DN 40</t>
  </si>
  <si>
    <t>733111128R00</t>
  </si>
  <si>
    <t>Potrubí z trubek závitových ocelových bezešvých, běžných, nízkotlaké a středotlaké, DN 50</t>
  </si>
  <si>
    <t>733113117R00</t>
  </si>
  <si>
    <t>Potrubí z trubek závitových příplatek k ceně za zhotovení přípojky z ocelových trubek závitových, , , DN 40</t>
  </si>
  <si>
    <t>733121165R00</t>
  </si>
  <si>
    <t>Potrubí z trubek hladkých ocelových bezešvých tvářených za tepla nízkotlaké a středotlaké, D 89, tloušťka stěny 3,6 mm</t>
  </si>
  <si>
    <t>733121172R00</t>
  </si>
  <si>
    <t>Potrubí z trubek hladkých ocelových bezešvých tvářených za tepla nízkotlaké a středotlaké, D 133, tloušťka stěny 4,5 mm</t>
  </si>
  <si>
    <t>733121175R00</t>
  </si>
  <si>
    <t>Potrubí z trubek hladkých ocelových bezešvých tvářených za tepla nízkotlaké a středotlaké, D 159, tloušťka stěny 4,5 mm</t>
  </si>
  <si>
    <t>733163109R00</t>
  </si>
  <si>
    <t>Potrubí z měděných trubek měděné potrubí, D 64 mm, s 2,0 mm, pájení pomocí kapilárních pájecích tvarovek</t>
  </si>
  <si>
    <t>733121168R00</t>
  </si>
  <si>
    <t>Potrubí z trubek hladkých ocelových bezešvých tvářených za tepla nízkotlaké a středotlaké, D 108, tloušťka stěny 4 mm</t>
  </si>
  <si>
    <t>Termický pohon EMO-T NO, 24V , kabel 1m, bez proudu otevřen, D+M</t>
  </si>
  <si>
    <t>734299123T00</t>
  </si>
  <si>
    <t>Magnetický filtr DN100, sitko 100 μm, magnet 12 000 gauss, D+M</t>
  </si>
  <si>
    <t>734423131T00</t>
  </si>
  <si>
    <t>Tlakoměr 0- 350kPa, D+M</t>
  </si>
  <si>
    <t>734163157R00</t>
  </si>
  <si>
    <t>Filtr přírubový, litinový, DN 65, PN 16, bez navaření přírub, včetně dodávky materiálu</t>
  </si>
  <si>
    <t>734163159R00</t>
  </si>
  <si>
    <t>Filtr přírubový, litinový, DN 100, PN 16, bez navaření přírub, včetně dodávky materiálu</t>
  </si>
  <si>
    <t>734173418R00</t>
  </si>
  <si>
    <t>Přírubový spoj PN 1,6/I MPa, DN 100, včetně dodávky materiálu</t>
  </si>
  <si>
    <t>734173421R00</t>
  </si>
  <si>
    <t>Přírubový spoj PN 1,6/I MPa, DN 125, včetně dodávky materiálu</t>
  </si>
  <si>
    <t>734173422R00</t>
  </si>
  <si>
    <t>Přírubový spoj PN 1,6/I MPa, DN 150, včetně dodávky materiálu</t>
  </si>
  <si>
    <t>734191732T00</t>
  </si>
  <si>
    <t>Ventily regulační vyvažovací DN100 PN16, přírubový, D+M</t>
  </si>
  <si>
    <t>759475739</t>
  </si>
  <si>
    <t>TLAKOVĚ NEZÁVISLÝ REGULAČNÍ A VYVAŽOVACÍ VENTIL, DN15 NF q=88-470 l/h, pro on/off ovládání, D+M</t>
  </si>
  <si>
    <t>Poznámka k položce:_x000D_
Ventily regulační vyvažovací DN50 s vypouštěním, kvs=32,3m3/h, PN25</t>
  </si>
  <si>
    <t>Poznámka k položce:_x000D_
Ventil regulační vyvažovací DN 32, kvs=14,2 m3/h, PN25, s vypouštěním</t>
  </si>
  <si>
    <t>734191767T00</t>
  </si>
  <si>
    <t>digitálně konfigurovatelný proporcionální pohon 500 N, napájení 24 VAC/VDC, ovládání 0(2)-10VDC, zdvih 18 mm s autodetekcí, D+M</t>
  </si>
  <si>
    <t>734191781T00</t>
  </si>
  <si>
    <t>Tlakově nezávislý regulační a vyvažovací ventil pro plynulou regulaci DN 50, q=1 960 - 11 200 l/h, PN 16 bar, D+M</t>
  </si>
  <si>
    <t>734191783T00</t>
  </si>
  <si>
    <t>Tlakově nazávislý regulační a vyvažovací ventil pro plynulou regulaci, DN 40, q=890 - 6 400 l/h, PN 16 bar, D+M</t>
  </si>
  <si>
    <t>734191864T00</t>
  </si>
  <si>
    <t>Ventily regulační vyvažovací přírubový DN 125 PN16, D+M</t>
  </si>
  <si>
    <t>734191955T00</t>
  </si>
  <si>
    <t>TLAKOVĚ NEZÁVISLÝ REGULAČNÍ A VYVAŽOVACÍ VENTIL, DN15 LF q=44-245 l/h, pro on/off ovládání, D+M</t>
  </si>
  <si>
    <t>TLAKOVĚ NEZÁVISLÝ REGULAČNÍ A VYVAŽOVACÍ VENTIL, DN10 q=21,5-120 l/h, pro on/off ovládání, D+M</t>
  </si>
  <si>
    <t>734193219R00</t>
  </si>
  <si>
    <t>Klapka mezipřírubová uzavírací a regulační, litinová, PN 16, spoj bez navaření přírub, DN 100, včetně dodávky materiálu</t>
  </si>
  <si>
    <t>734193221R00</t>
  </si>
  <si>
    <t>Klapka mezipřírubová uzavírací a regulační, litinová, PN 16, spoj bez navaření přírub, DN 125, včetně dodávky materiálu</t>
  </si>
  <si>
    <t>734193222R00</t>
  </si>
  <si>
    <t>Klapka mezipřírubová uzavírací a regulační, litinová, PN 16, spoj bez navaření přírub, DN 150, včetně dodávky materiálu</t>
  </si>
  <si>
    <t>734193269R00</t>
  </si>
  <si>
    <t>Klapka mezipřírubová, vodorovná, zpětná , litinová, PN 16, spoj bez navaření přírub, DN 100, včetně dodávky materiálu</t>
  </si>
  <si>
    <t>452771978</t>
  </si>
  <si>
    <t>734235125R00</t>
  </si>
  <si>
    <t>Kohout kulový, mosazný, DN 40, PN 35, vnitřní-vnitřní, včetně dodávky materiálu</t>
  </si>
  <si>
    <t>734295215R00</t>
  </si>
  <si>
    <t>Filtr mosazný, DN 40, PN 20, vnitřní-vnitřní závit, včetně dodávky materiálu</t>
  </si>
  <si>
    <t>734417052T00</t>
  </si>
  <si>
    <t>Mosazná jímka 120mm, D+M</t>
  </si>
  <si>
    <t>Mosazná jímka 85mm, D+M</t>
  </si>
  <si>
    <t>734417054T00</t>
  </si>
  <si>
    <t>M-Bus modul, D+M</t>
  </si>
  <si>
    <t>734417064T00</t>
  </si>
  <si>
    <t>Parametrizace MT - nastavení primární adresy u osazeného modulu PAR_MT_MADR, D+M</t>
  </si>
  <si>
    <t>734417901T00</t>
  </si>
  <si>
    <t>Napájecí modul 230V AC, D+M</t>
  </si>
  <si>
    <t>734417902T00</t>
  </si>
  <si>
    <t>Vložení modulu PAR_MT_VLOZMOD</t>
  </si>
  <si>
    <t>734422130R00</t>
  </si>
  <si>
    <t>Tlakoměr diferenční č. 13353, D 160, včetně dodávky materiálu</t>
  </si>
  <si>
    <t>388221835T</t>
  </si>
  <si>
    <t>měřiče tepla, D+M</t>
  </si>
  <si>
    <t>Poznámka k položce:_x000D_
Kompaktní měřič tepla  DN100 Q=60m3/h, M-bus, přírubový</t>
  </si>
  <si>
    <t>5512010021R</t>
  </si>
  <si>
    <t>ventil pojistný pro topení; membránový; DN 25 mm; těleso mosaz; otvírací tlak 3,0 bar</t>
  </si>
  <si>
    <t>735302006T00</t>
  </si>
  <si>
    <t>Recyklační příspěvek - FCU</t>
  </si>
  <si>
    <t>735302014T00</t>
  </si>
  <si>
    <t>Kazetový mezistropní fancoil, D+M</t>
  </si>
  <si>
    <t>Poznámka k položce:_x000D_
Kazetový FCU, EC motor, registr 600x600, 4-trubkov provedení bez regul. ventilu, vč.čerpadla kondenzátu,_x000D_
Qch=0,6-1,7kW při 7/13°C, Qt=0,92-1,46 kW při 50/40°C.</t>
  </si>
  <si>
    <t>735302016T00</t>
  </si>
  <si>
    <t>Poznámka k položce:_x000D_
FCU s EC motorem, registr 600x600, 2 -trubkové provedení, bez  reg.ventilu,_x000D_
vč. čerpadla kondenzátu, Qch=1,27-3,54 kW při 7/13°C</t>
  </si>
  <si>
    <t>735302018T00</t>
  </si>
  <si>
    <t>Kazetový mezistropní fancoil Aermec, D+M</t>
  </si>
  <si>
    <t>Poznámka k položce:_x000D_
FCU s EC motorem, registr 600x600, 4 -trubkové provedení, bez reg.ventilu,_x000D_
vč. čerpadla kondenzátu, Qch=0,95-1,73kW při 7/13°Cm Qt=0,95-1,73 kW při 50/40°C</t>
  </si>
  <si>
    <t>735302120T00</t>
  </si>
  <si>
    <t>Dekorační panel s mřížkou bez přesahu rastru SDK podhledu, D+M</t>
  </si>
  <si>
    <t>735301576T00</t>
  </si>
  <si>
    <t>Montáž FCU</t>
  </si>
  <si>
    <t>767101407T00</t>
  </si>
  <si>
    <t>Objímka kaučuková vložka DN108, D+M</t>
  </si>
  <si>
    <t>767101408T00</t>
  </si>
  <si>
    <t>Objímka kaučuková vložka DN89, D+M</t>
  </si>
  <si>
    <t>767101412T00</t>
  </si>
  <si>
    <t>Objímka izolační kaučuková vložka DN35, D+M</t>
  </si>
  <si>
    <t>767101413T00</t>
  </si>
  <si>
    <t>Objímka izolační kaučuková vložka DN42, D+M</t>
  </si>
  <si>
    <t>767101414T00</t>
  </si>
  <si>
    <t>Objímka izolační kaučuková vložka DN54, D+M</t>
  </si>
  <si>
    <t>767101416T00</t>
  </si>
  <si>
    <t>Objímka izolační kaučuková vložka DN76, D+M</t>
  </si>
  <si>
    <t>767101419T00</t>
  </si>
  <si>
    <t>Objímka izolační kaučuková vložka DN125, D+M</t>
  </si>
  <si>
    <t>767101420T00</t>
  </si>
  <si>
    <t>Objímka izolační kaučuková vložka DN150, D+M</t>
  </si>
  <si>
    <t>767106770T00</t>
  </si>
  <si>
    <t>hrazda pro potrubí, roznášecí deska, objímka, konzola pro potrubí ocelové do DN 200, D+M</t>
  </si>
  <si>
    <t>767100003T00</t>
  </si>
  <si>
    <t>Konzola nosníková 40x40 2000mm, D+M</t>
  </si>
  <si>
    <t>Objímky, uchycení, ostatní materiál, D+M</t>
  </si>
  <si>
    <t>31179106R</t>
  </si>
  <si>
    <t>tyč závitová M10; l = 1 000 mm; mat. ocel 4,8 - DIN 975; povrch bez úpravy</t>
  </si>
  <si>
    <t>783426260R00</t>
  </si>
  <si>
    <t>Nátěry potrubí a armatur syntetické potrubí, do DN 150 mm, jednonásobné s 1x emailováním a základním nátěrem</t>
  </si>
  <si>
    <t>939T00</t>
  </si>
  <si>
    <t>Napuštění rozvodu chlazení</t>
  </si>
  <si>
    <t>988T00</t>
  </si>
  <si>
    <t>Autojeřáb, plošiny a jiné mechanismy pro provedení díla</t>
  </si>
  <si>
    <t>917T00</t>
  </si>
  <si>
    <t>Tlaková zkouška chlazení</t>
  </si>
  <si>
    <t>951T00</t>
  </si>
  <si>
    <t>Zapravení otvorů, drážek</t>
  </si>
  <si>
    <t>955T00</t>
  </si>
  <si>
    <t>Sekání</t>
  </si>
  <si>
    <t>D.1.4.C - Zařízení vzduchotechniky</t>
  </si>
  <si>
    <t>751 - Vzduchotechnika</t>
  </si>
  <si>
    <t xml:space="preserve">    751.11 - ZAŘÍZENÍ Č.11 - Šatny, pokoje lékařů - 2.PP+3.NP - přívod a odvod vzduchu</t>
  </si>
  <si>
    <t xml:space="preserve">    751.12 - ZAŘÍZENÍ Č.12 - Ambulance  - 1.PP - přívod a odvod vzduchu</t>
  </si>
  <si>
    <t xml:space="preserve">    751.13 - ZAŘÍZENÍ Č.13 - Stacionář, odběry CHEMO  - 1.NP - přívod a odvod vzduchu</t>
  </si>
  <si>
    <t xml:space="preserve">    751.14 - ZAŘÍZENÍ Č.14 - Paliativní péče, odběry - 2.NP - přívod a odvod vzduchu</t>
  </si>
  <si>
    <t xml:space="preserve">    751.11B - ZAŘÍZENÍ Č.11B - Vyvíječ páry</t>
  </si>
  <si>
    <t xml:space="preserve">    751.12B - ZAŘÍZENÍ Č.12B - Vyvíječ páry</t>
  </si>
  <si>
    <t xml:space="preserve">    751.13B - ZAŘÍZENÍ Č.13B - Vyvíječ páry</t>
  </si>
  <si>
    <t xml:space="preserve">    751.14B - ZAŘÍZENÍ Č.14B - Vyvíječ páry</t>
  </si>
  <si>
    <t xml:space="preserve">    751.15 - ZAŘÍZENÍ Č. 15 - CHUC</t>
  </si>
  <si>
    <t xml:space="preserve">    751.16 - ZAŘÍZENÍ Č.16 - Strojovna VZT/RTCH - přívod a odvod vzduchu</t>
  </si>
  <si>
    <t xml:space="preserve">    751.17 - ZAŘÍZENÍ Č.17 - Rozvodny SLP,UPS,EPS,FVE - přívod a odvod vzduchu, klimatizace</t>
  </si>
  <si>
    <t xml:space="preserve">    751.18 - ZAŘÍZENÍ Č.18 - Strojovna VMS - přívod a odvod vzduchu</t>
  </si>
  <si>
    <t xml:space="preserve">    751.19 - ZAŘÍZENÍ Č.19 - Vzduchové clony</t>
  </si>
  <si>
    <t xml:space="preserve">    751.20 - ZAŘÍZENÍ Č. AHU 20 - Potrubí</t>
  </si>
  <si>
    <t xml:space="preserve">    751.AHU200 - ZAŘÍZENÍ Č. AHU 200 - Požární ucpávky</t>
  </si>
  <si>
    <t>ON - Ostatní náklady</t>
  </si>
  <si>
    <t>751 000 000</t>
  </si>
  <si>
    <t>Akustická izolace minerání vata tl. 60mm, s AL folií , hustota 60kg/m3</t>
  </si>
  <si>
    <t>713 492 122</t>
  </si>
  <si>
    <t>Mtž izolace tepelné potrubní pásy nebo rohožemi a Al folií stažených AL páskou</t>
  </si>
  <si>
    <t>URS2023/II</t>
  </si>
  <si>
    <t>751 000 001</t>
  </si>
  <si>
    <t>Tepelná izolace minerální vata tl. 40mm, s AL folií , hustota 40kg/m3</t>
  </si>
  <si>
    <t>751 000 002</t>
  </si>
  <si>
    <t>Tepelná izolace pěna PE tl. 20mm, s AL folií , hustota 40kg/m3</t>
  </si>
  <si>
    <t>751 000 003</t>
  </si>
  <si>
    <t>Akustická izolace minerání vata tl. 60mm, s pozinkovaným plechem, hustota 60kg/m3</t>
  </si>
  <si>
    <t>751</t>
  </si>
  <si>
    <t>Vzduchotechnika</t>
  </si>
  <si>
    <t>751.11</t>
  </si>
  <si>
    <t>ZAŘÍZENÍ Č.11 - Šatny, pokoje lékařů - 2.PP+3.NP - přívod a odvod vzduchu</t>
  </si>
  <si>
    <t>751 000 004</t>
  </si>
  <si>
    <t>Rekuperační jednotka průtok vzduchu P/O=8000/8000m3/h ve vnitřním standardním provedení s deskovým rekuperátorem, teplovodním ohřívačem, vodním chladičem, dvoustupňovou filtrací, parním zvlhčováním a ventilátory s EC motory dle standardu VZT 11</t>
  </si>
  <si>
    <t>751 611 117</t>
  </si>
  <si>
    <t>Montáž vzduchotechnické jednotky s rekuperací tepla stojaté s výměnou vzduchu do 9000 m3/h</t>
  </si>
  <si>
    <t>751 611 131</t>
  </si>
  <si>
    <t>Příplatek k cenám za montáž jednotky po částech</t>
  </si>
  <si>
    <t>751 000 005</t>
  </si>
  <si>
    <t>Tlumič hluku čtyřhranný kulisový 1550x760-750mm, 11 ks kulis tl.100mm, D=5/11/16/17/26/32/28/22 dB</t>
  </si>
  <si>
    <t>751 344 125</t>
  </si>
  <si>
    <t>Montáž tlumiče hluku pro čtyřhranné potrubí přes 0,6 m2</t>
  </si>
  <si>
    <t>751 000 006</t>
  </si>
  <si>
    <t>Tlumič hluku čtyřhranný kulisový 1550x760-1000mm, 6 ks kulis tl.200mm, D=12/33/50/50/50/50/34/28 dB složený</t>
  </si>
  <si>
    <t>751 000 007</t>
  </si>
  <si>
    <t>Tlumič hluku čtyřhranný kulisový 1550x760-1500mm, 6 ks kulis tl.200mm</t>
  </si>
  <si>
    <t>751 000 008</t>
  </si>
  <si>
    <t>Tlumič hluku čtyřhranný kulisový 1550x760-1750mm, 6 ks kulis tl.200mm, D=9/22/44/49/50/43/27/22 dB</t>
  </si>
  <si>
    <t>751 000 009</t>
  </si>
  <si>
    <t>Tlumič hluku čtyřhranný kulisový 1550x760-1500mm, 11 ks kulis tl.100mm, D=7/15/29/32/40/46/41/34 dB</t>
  </si>
  <si>
    <t>751 000 010</t>
  </si>
  <si>
    <t>Protidešťová žaluzie pozinkovaná s rámem a sítem 1550x760mm, RAL XXXX</t>
  </si>
  <si>
    <t>751 398 056</t>
  </si>
  <si>
    <t>Mtž protidešťové žaluzie přes 0,75m2</t>
  </si>
  <si>
    <t>751 000 011</t>
  </si>
  <si>
    <t>Výfukový kus pozinkovaný šikmý se sítem proti ptactvu 900x700-700mm, 45°, S</t>
  </si>
  <si>
    <t>751 514 720</t>
  </si>
  <si>
    <t>Montáž protidešťové stříšky 0,56-0,63m2</t>
  </si>
  <si>
    <t>751 000 012</t>
  </si>
  <si>
    <t>Střešní průchod pozinkovaný s podstavným límcem 1000x600-600mm</t>
  </si>
  <si>
    <t>751 398 062</t>
  </si>
  <si>
    <t>Montáž podstavce pro rovné střechy, 0,3 do 0,8m2</t>
  </si>
  <si>
    <t>751 000 013</t>
  </si>
  <si>
    <t>Štěrbinová vyústka přívodní jednořadá, šířky 50mm s rozšířeným okrajem, délka 900 mm s připojovacím boxem s horizontální klapkou DN125, bílá</t>
  </si>
  <si>
    <t>751 311 011</t>
  </si>
  <si>
    <t>Montáž vyústi lineární podhledové do 0,1m2</t>
  </si>
  <si>
    <t>751 000 014</t>
  </si>
  <si>
    <t>Štěrbinová vyústka odvodní jednořadá, šířky 50mm s rozšířeným okrajem, délka 900 mm s připojovacím boxem s horizontální klapkou DN125, bílá</t>
  </si>
  <si>
    <t>751 000 015</t>
  </si>
  <si>
    <t>Štěrbinová vyústka přívodní jednořadá, šířky 50mm s rozšířeným okrajem, délka 1200 mm s připojovacím boxem s horizontální klapkou DN160, bílá</t>
  </si>
  <si>
    <t>751 000 016</t>
  </si>
  <si>
    <t>Štěrbinová vyústka odvodní jednořadá, šířky 50mm s rozšířeným okrajem, délka 1200 mm s připojovacím boxem s horizontální klapkou DN160, bílá</t>
  </si>
  <si>
    <t>751 000 017</t>
  </si>
  <si>
    <t>Anemostat přívodní čtyřhranný s čelní deskou 600x600 a děrováním 400x16, připojení horizontální s klapkou DN160, bílý</t>
  </si>
  <si>
    <t>751 322 122</t>
  </si>
  <si>
    <t>Mtž anemostatu čtvercového vířivého se skříní do 0,2m2</t>
  </si>
  <si>
    <t>751 000 018</t>
  </si>
  <si>
    <t>Anemostat přívodní čtyřhranný s čelní deskou 600x600 a děrováním 500x24, připojení horizontální s klapkou DN200, bílý</t>
  </si>
  <si>
    <t>751 322 123</t>
  </si>
  <si>
    <t>Mtž anemostatu čtvercového vířivého se skříní do 0,35m2</t>
  </si>
  <si>
    <t>751 000 019</t>
  </si>
  <si>
    <t>Anemostat odvodní čtyřhranný s čelní deskou 600x600 a děrováním 500x24, připojení horizontální s klapkou DN200, bílý</t>
  </si>
  <si>
    <t>751 000 020</t>
  </si>
  <si>
    <t>Vyústka do čtyřhranného potrubí jednořadá, 200x100mm, bílá</t>
  </si>
  <si>
    <t>751 311 091</t>
  </si>
  <si>
    <t>Mtž vyústi čtyřhranné do čtyřhranného potrubí do 0,040m2</t>
  </si>
  <si>
    <t>751 000 021</t>
  </si>
  <si>
    <t>Talířový ventil odvodní DN100, kovový, bílý se zděří</t>
  </si>
  <si>
    <t>751 322 011</t>
  </si>
  <si>
    <t>Mtž talířového ventilu D do 100 mm</t>
  </si>
  <si>
    <t>751 000 022</t>
  </si>
  <si>
    <t>Talířový ventil odvodní DN125, kovový, bílý se zděří</t>
  </si>
  <si>
    <t>751 322 011.1</t>
  </si>
  <si>
    <t>Mtž talířového ventilu D 100 do 200 mm</t>
  </si>
  <si>
    <t>751 000 023</t>
  </si>
  <si>
    <t>Talířový ventil odvodní DN160, kovový, bílý se zděří</t>
  </si>
  <si>
    <t>751 000 024</t>
  </si>
  <si>
    <t>Stěnová mřížka hliníková, 500x200mm, jednořadá, rozteč lamel 20mm, včetně upínacího rámečku, montáž na šroubky</t>
  </si>
  <si>
    <t>751 398 022</t>
  </si>
  <si>
    <t>Mtž větrací mřížky stěnové do 0,04-0,1m2</t>
  </si>
  <si>
    <t>751 000 025</t>
  </si>
  <si>
    <t>Stěnová mřížka hliníková, 600x300mm, jednořadá, rozteč lamel 20mm, včetně upínacího rámečku, montáž na šroubky</t>
  </si>
  <si>
    <t>751 398 024</t>
  </si>
  <si>
    <t>Mtž větrací mřížky stěnové do 0,15-0,2m2</t>
  </si>
  <si>
    <t>751 000 026</t>
  </si>
  <si>
    <t>Štěrbinová vyústka přívodní dvouřadá, šířky 50mm s rozšířeným okrajem, délka 1050 mm s připojovacím boxem s horizontální klapkou DN200, bílá</t>
  </si>
  <si>
    <t>751 311 012</t>
  </si>
  <si>
    <t>Montáž vyústi lineární podhledové do 0,2m2</t>
  </si>
  <si>
    <t>751 000 027</t>
  </si>
  <si>
    <t>Štěrbinová vyústka odvodní dvouřadá, šířky 50mm s rozšířeným okrajem, délka 1050 mm s připojovacím boxem s horizontální klapkou DN200, bílá</t>
  </si>
  <si>
    <t>751 000 028</t>
  </si>
  <si>
    <t>Talířový ventil odvodní DN200, kovový, bílý se zděří</t>
  </si>
  <si>
    <t>751 000 029</t>
  </si>
  <si>
    <t>Anemostat odvodní čtyřhranný s čelní deskou 600x600 a děrováním 500x24, připojení vertikální DN200, bílý</t>
  </si>
  <si>
    <t>751 000 030</t>
  </si>
  <si>
    <t>Tlumič hluku kruhový polypropylenový DN 100, tl. izolace 25mm, délka 1m</t>
  </si>
  <si>
    <t>751 344 111</t>
  </si>
  <si>
    <t>Montáž tlumiče hluku pro kruhové potrubí do D 100mm</t>
  </si>
  <si>
    <t>751 000 031</t>
  </si>
  <si>
    <t>Tlumič hluku kruhový polypropylenový DN 125, tl. izolace 25mm, délka 1m</t>
  </si>
  <si>
    <t>751 344 112</t>
  </si>
  <si>
    <t>Montáž tlumiče hluku pro kruhové potrubí do D 200mm</t>
  </si>
  <si>
    <t>751 000 032</t>
  </si>
  <si>
    <t>Požární klapka čtyřhranná s ručním a teplotním spouštěním se servopohonem 230V bez napětí zavřeno 450x450mm, 2x koncový spínač</t>
  </si>
  <si>
    <t>751 000 033</t>
  </si>
  <si>
    <t>Montáž požární klapky čtyřhranné</t>
  </si>
  <si>
    <t>751 000 034</t>
  </si>
  <si>
    <t>Požární klapka čtyřhranná s ručním a teplotním spouštěním se servopohonem 230V bez napětí zavřeno 200x100mm, 2x koncový spínač</t>
  </si>
  <si>
    <t>751 000 035</t>
  </si>
  <si>
    <t>751 000 036</t>
  </si>
  <si>
    <t>Požární klapka čtyřhranná s ručním a teplotním spouštěním se servopohonem 230V bez napětí zavřeno 600x300mm, 2x koncový spínač</t>
  </si>
  <si>
    <t>751 000 037</t>
  </si>
  <si>
    <t>751 000 038</t>
  </si>
  <si>
    <t>Požární klapka čtyřhranná s ručním a teplotním spouštěním se servopohonem 230V bez napětí zavřeno 500x250mm, 2x koncový spínač</t>
  </si>
  <si>
    <t>751 000 039</t>
  </si>
  <si>
    <t>751 000 040</t>
  </si>
  <si>
    <t>Požární klapka kruhová s ručním a teplotním spouštěním se servopohonem 230V bez napětí zavřeno DN200mm, 2x koncový spínač</t>
  </si>
  <si>
    <t>751 000 041</t>
  </si>
  <si>
    <t>Montáž požární klapky kruhové</t>
  </si>
  <si>
    <t>751 000 042</t>
  </si>
  <si>
    <t>Požární klapka čtyřhranná s ručním a teplotním spouštěním se servopohonem 230V bez napětí zavřeno 400x250mm, 2x koncový spínač</t>
  </si>
  <si>
    <t>751 000 043</t>
  </si>
  <si>
    <t>751 000 044</t>
  </si>
  <si>
    <t>Požární klapka kruhová s ručním a teplotním spouštěním se servopohonem 230V bez napětí zavřeno DN100mm, 2x koncový spínač</t>
  </si>
  <si>
    <t>751 000 045</t>
  </si>
  <si>
    <t>751 000 046</t>
  </si>
  <si>
    <t>Požární lamelová klapka čtyřhranná s ručním a teplotním spouštěním se servopohonem 230V bez napětí zavřeno 250x150mm, 2x koncový spínač, 2x mřížka bílá</t>
  </si>
  <si>
    <t>751 000 047</t>
  </si>
  <si>
    <t>751 000 048</t>
  </si>
  <si>
    <t>Požární klapka kruhová s ručním a teplotním spouštěním se servopohonem 230V bez napětí zavřeno DN250mm, 2x koncový spínač</t>
  </si>
  <si>
    <t>751 000 049</t>
  </si>
  <si>
    <t>751 000 050</t>
  </si>
  <si>
    <t>Regulátor průtoku čtyřhranný variabilní , řízení signálem 0-10V, napájení 24V, 600x200mm, břitové těsnění</t>
  </si>
  <si>
    <t>751 000 051</t>
  </si>
  <si>
    <t>Montáž regulátoru průtoku čtyřhranného variabilního</t>
  </si>
  <si>
    <t>751 000 052</t>
  </si>
  <si>
    <t>Regulátor průtoku kruhový variabilní , řízení signálem 0-10V, napájení 24V, DN125mm</t>
  </si>
  <si>
    <t>751 000 053</t>
  </si>
  <si>
    <t>Montáž regulátoru průtoku kruhového variabilního</t>
  </si>
  <si>
    <t>751 000 054</t>
  </si>
  <si>
    <t>Regulátor průtoku kruhový variabilní , řízení signálem 0-10V, napájení 24V, DN100mm</t>
  </si>
  <si>
    <t>751 000 055</t>
  </si>
  <si>
    <t>751 000 056</t>
  </si>
  <si>
    <t>Regulátor průtoku kruhový variabilní , řízení signálem 0-10V, napájení 24V, DN200mm</t>
  </si>
  <si>
    <t>751 000 057</t>
  </si>
  <si>
    <t>751 000 058</t>
  </si>
  <si>
    <t>Regulátor průtoku kruhový variabilní , řízení signálem 0-10V, napájení 24V, DN250mm, břitové těsnění</t>
  </si>
  <si>
    <t>751 000 059</t>
  </si>
  <si>
    <t>751 000 060</t>
  </si>
  <si>
    <t>Regulátor průtoku čtyřhranný variabilní , řízení signálem 0-10V, napájení 24V, 400x100mm, břitové těsnění</t>
  </si>
  <si>
    <t>751 000 061</t>
  </si>
  <si>
    <t>751 000 062</t>
  </si>
  <si>
    <t>Regulátor průtoku čtyřhranný variabilní , řízení signálem 0-10V, napájení 24V, 400x200mm, břitové těsnění + tlumič hluku</t>
  </si>
  <si>
    <t>751 000 063</t>
  </si>
  <si>
    <t>751 000 064</t>
  </si>
  <si>
    <t>Regulátor průtoku kruhový variabilní , řízení signálem 0-10V, napájení 24V, DN160mm</t>
  </si>
  <si>
    <t>751 000 065</t>
  </si>
  <si>
    <t>751 000 066</t>
  </si>
  <si>
    <t>Regulátor průtoku čtyřhranný variabilní , řízení signálem 0-10V, napájení 24V, 300x100mm, břitové těsnění</t>
  </si>
  <si>
    <t>751 000 067</t>
  </si>
  <si>
    <t>751 000 068</t>
  </si>
  <si>
    <t>Regulační klapka kruhová ruční DN200</t>
  </si>
  <si>
    <t>751 514 669</t>
  </si>
  <si>
    <t>Montáž škrticí nebo zpětné klapky D 200-300mm</t>
  </si>
  <si>
    <t>751 000 069</t>
  </si>
  <si>
    <t>Regulační klapka kruhová ruční DN100</t>
  </si>
  <si>
    <t>751 514 661</t>
  </si>
  <si>
    <t>Montáž škrticí nebo zpětné klapky D 100mm</t>
  </si>
  <si>
    <t>751 000 070</t>
  </si>
  <si>
    <t>Uzavírací klapka čtyřhranná těsná s hřídelkou pro servopohon 300x200mm</t>
  </si>
  <si>
    <t>751 514 613</t>
  </si>
  <si>
    <t>Montáž škrticí nebo zpětné klapky s. přírubou 0,035-0,07m2</t>
  </si>
  <si>
    <t>751 000 071</t>
  </si>
  <si>
    <t>Regulační klapka kruhová ruční DN160</t>
  </si>
  <si>
    <t>751 514 662</t>
  </si>
  <si>
    <t>Montáž škrticí nebo zpětné klapky D 100-200mm</t>
  </si>
  <si>
    <t>751 000 072</t>
  </si>
  <si>
    <t>Regulátor průtoku kruhový konstantní DN100mm</t>
  </si>
  <si>
    <t>751 398 091</t>
  </si>
  <si>
    <t>Mtž regulátoru průtoku konstantního do kruhového p. DN 100</t>
  </si>
  <si>
    <t>751 000 073</t>
  </si>
  <si>
    <t>Regulátor průtoku kruhový konstantní DN125mm</t>
  </si>
  <si>
    <t>751 398 092</t>
  </si>
  <si>
    <t>Mtž regulátoru průtoku konstantního do kruhového p. DN 100-200</t>
  </si>
  <si>
    <t>751.12</t>
  </si>
  <si>
    <t>ZAŘÍZENÍ Č.12 - Ambulance  - 1.PP - přívod a odvod vzduchu</t>
  </si>
  <si>
    <t>751 000 074</t>
  </si>
  <si>
    <t>Rekuperační jednotka průtok vzduchu P/O=6700/6700m3/h ve vnitřním hygienickém provedení s deskovým rekuperátorem, teplovodním ohřívačem, vodním chladičem, teplovodním dohřívačem, parním zvlhčováním, dvoustupňovou filtrací a ventilátory s EC motory dle standardu VZT 12</t>
  </si>
  <si>
    <t>751 000 075</t>
  </si>
  <si>
    <t>Tlumič hluku čtyřhranný kulisový 1380x760-750mm, 5 ks kulis tl.200mm, D=4/8/19/21/24/19/14/12 dB</t>
  </si>
  <si>
    <t>751 000 076</t>
  </si>
  <si>
    <t>Tlumič hluku čtyřhranný kulisový 1380x760-1000mm, 5 ks kulis tl.200mm, D=10/29/50/50/50/49/29/24 dB složený</t>
  </si>
  <si>
    <t>751 000 077</t>
  </si>
  <si>
    <t>Tlumič hluku čtyřhranný kulisový 1380x760-1500mm, 5 ks kulis tl.200mm</t>
  </si>
  <si>
    <t>751 000 078</t>
  </si>
  <si>
    <t>Tlumič hluku čtyřhranný kulisový 1550x760-1750mm, 5 ks kulis tl.200mm, D=7/20/39/43/47/36/23/18 dB</t>
  </si>
  <si>
    <t>751 000 079</t>
  </si>
  <si>
    <t>Tlumič hluku čtyřhranný kulisový 1380x760-1250mm, 5 ks kulis tl.200mm, D=6/14/29/32/36/27/18/15 dB</t>
  </si>
  <si>
    <t>751 000 080</t>
  </si>
  <si>
    <t>Protidešťová žaluzie pozinkovaná s rámem a sítem 1380x760mm, RAL XXXX</t>
  </si>
  <si>
    <t>751 000 081</t>
  </si>
  <si>
    <t>Výfukový kus pozinkovaný šikmý se sítem proti ptactvu 800x700-700mm, 45°, S</t>
  </si>
  <si>
    <t>751 000 073.1</t>
  </si>
  <si>
    <t>Střešní průchod pozinkovaný s podstavným límcem 900x600-600mm</t>
  </si>
  <si>
    <t>751 000 082</t>
  </si>
  <si>
    <t>Štěrbinová vyústka přívodní dvouřadá, šířky 50mm s rozšířeným okrajem, délka 1350 mm s připojovacím boxem s horizontální klapkou DN200, bílá</t>
  </si>
  <si>
    <t>751 000 083</t>
  </si>
  <si>
    <t>Štěrbinová vyústka odvodní dvouřadá, šířky 50mm s rozšířeným okrajem, délka 1350 mm s připojovacím boxem s horizontální klapkou DN200, bílá</t>
  </si>
  <si>
    <t>751 000 084</t>
  </si>
  <si>
    <t>751 000 085</t>
  </si>
  <si>
    <t>751 000 086</t>
  </si>
  <si>
    <t>751 000 087</t>
  </si>
  <si>
    <t>751 000 088</t>
  </si>
  <si>
    <t>751 000 089</t>
  </si>
  <si>
    <t>Anemostat přívodní čtyřhranný s čelní deskou 600x600 a děrováním 600x24, připojení horizontální s klapkou DN250, bílý</t>
  </si>
  <si>
    <t>751 322 124</t>
  </si>
  <si>
    <t>Mtž anemostatu čtvercového vířivého se skříní 0,35-0,50m2</t>
  </si>
  <si>
    <t>751 000 090</t>
  </si>
  <si>
    <t>Anemostat odvodní čtyřhranný s čelní deskou 600x600 a děrováním 600x24, připojení horizontální s klapkou DN250, bílý</t>
  </si>
  <si>
    <t>751 000 091</t>
  </si>
  <si>
    <t>751 000 092</t>
  </si>
  <si>
    <t>751 000 093</t>
  </si>
  <si>
    <t>Tlumič hluku kruhový polypropylenový DN 200, tl. izolace 25mm, délka 1m</t>
  </si>
  <si>
    <t>751 000 094</t>
  </si>
  <si>
    <t>Požární klapka čtyřhranná s ručním a teplotním spouštěním se servopohonem 230V bez napětí zavřeno 750x450mm, 2x koncový spínač</t>
  </si>
  <si>
    <t>751 000 095</t>
  </si>
  <si>
    <t>751 000 096</t>
  </si>
  <si>
    <t>751 000 097</t>
  </si>
  <si>
    <t>751 000 098</t>
  </si>
  <si>
    <t>751 000 099</t>
  </si>
  <si>
    <t>751 000 100</t>
  </si>
  <si>
    <t>751 000 101</t>
  </si>
  <si>
    <t>751 000 102</t>
  </si>
  <si>
    <t>751 000 103</t>
  </si>
  <si>
    <t>751 000 104</t>
  </si>
  <si>
    <t>751 000 105</t>
  </si>
  <si>
    <t>751 000 106</t>
  </si>
  <si>
    <t>751 000 107</t>
  </si>
  <si>
    <t>751 000 108</t>
  </si>
  <si>
    <t>751 000 109</t>
  </si>
  <si>
    <t>751 000 110</t>
  </si>
  <si>
    <t>751.13</t>
  </si>
  <si>
    <t>ZAŘÍZENÍ Č.13 - Stacionář, odběry CHEMO  - 1.NP - přívod a odvod vzduchu</t>
  </si>
  <si>
    <t>751 000 111</t>
  </si>
  <si>
    <t>Rekuperační jednotka průtok vzduchu P/O=5600/5400m3/h ve vnitřním standardním provedení s deskovým rekuperátorem, teplovodním ohřívačem a dvoustupňovou filtrací, přímým výparníkem, komoru vlhhčení a ventilátory s EC motory dle standardu VZT 13</t>
  </si>
  <si>
    <t>751 000 112</t>
  </si>
  <si>
    <t>Tlumič hluku čtyřhranný kulisový 1150x760-1000mm, 4 ks kulis tl.200mm, D=4/10/22/24/27/21/15/12 dB</t>
  </si>
  <si>
    <t>751 000 113</t>
  </si>
  <si>
    <t>Tlumič hluku čtyřhranný kulisový 1050x760-1000mm, 4 ks kulis tl.200mm, D=11/32/50/50/50/50/33/27 dB složený</t>
  </si>
  <si>
    <t>751 000 114</t>
  </si>
  <si>
    <t>Tlumič hluku čtyřhranný kulisový 1050x760-1500mm, 4 ks kulis tl.200mm</t>
  </si>
  <si>
    <t>751 000 115</t>
  </si>
  <si>
    <t>Tlumič hluku čtyřhranný kulisový 1150x760-1500mm, 4 ks kulis tl.200mm, D=6/16/32/34/37/28/19/15 dB</t>
  </si>
  <si>
    <t>751 000 116</t>
  </si>
  <si>
    <t>Protidešťová žaluzie pozinkovaná s rámem a sítem 1150x760mm, RAL XXXX</t>
  </si>
  <si>
    <t>751 000 117</t>
  </si>
  <si>
    <t>Výfukový kus pozinkovaný šikmý se sítem proti ptactvu 650x700-700mm, 45°, S</t>
  </si>
  <si>
    <t>751 514 718</t>
  </si>
  <si>
    <t>Montáž protidešťové stříšky 0,42-0,49m2</t>
  </si>
  <si>
    <t>751 000 118</t>
  </si>
  <si>
    <t>Střešní průchod pozinkovaný s podstavným límcem 750x600-600mm</t>
  </si>
  <si>
    <t>751 000 119</t>
  </si>
  <si>
    <t>751 000 120</t>
  </si>
  <si>
    <t>751 000 121</t>
  </si>
  <si>
    <t>751 000 122</t>
  </si>
  <si>
    <t>751 000 123</t>
  </si>
  <si>
    <t>751 000 124</t>
  </si>
  <si>
    <t>751 000 125</t>
  </si>
  <si>
    <t>751 000 126</t>
  </si>
  <si>
    <t>Anemostat přívodní čytřhranný s čelní deskou 600x600 a děrováním 300x8, připojení horizontální s klapkou DN125, bílý</t>
  </si>
  <si>
    <t>751 322 121</t>
  </si>
  <si>
    <t>Mtž anemostatu čtvercového vířivého se skříní do 0,1m2</t>
  </si>
  <si>
    <t>751 000 127</t>
  </si>
  <si>
    <t>Anemostat odvodní čytřhranný s čelní deskou 600x600 a děrováním 300x8, připojení horizontální s klapkou DN125, bílý</t>
  </si>
  <si>
    <t>751 000 128</t>
  </si>
  <si>
    <t>751 000 129</t>
  </si>
  <si>
    <t>Anemostat odvodní čtyřhranný s čelní deskou 600x600 a děrováním 400x16, připojení horizontální s klapkou DN160, bílý</t>
  </si>
  <si>
    <t>751 000 130</t>
  </si>
  <si>
    <t>751 000 131</t>
  </si>
  <si>
    <t>Anemostat odvodní čytřhranný s čelní deskou 600x600 a děrováním 500x24, připojení horizontální s klapkou DN200, bílý</t>
  </si>
  <si>
    <t>751 000 132</t>
  </si>
  <si>
    <t>751 000 133</t>
  </si>
  <si>
    <t>HEPA BOX s filtrem H13, lakovaný s revizními dvířky, rozměry 710x520x405mm, filtrační vložka materiál MFC 610x305x292mm, včetně náhradní vložky H13</t>
  </si>
  <si>
    <t>751 366 021</t>
  </si>
  <si>
    <t>Montáž filtru do čtyřhranného potrubí do 0,15m2</t>
  </si>
  <si>
    <t>751 000 134</t>
  </si>
  <si>
    <t>Nerezový odsávací zákryt s komínem 700x300x300mm-komín DN160-délka 1000mm</t>
  </si>
  <si>
    <t>751 377 021</t>
  </si>
  <si>
    <t>Montáž odsávacího zákrytu stěnového průmyslového do 1m2</t>
  </si>
  <si>
    <t>751 000 135</t>
  </si>
  <si>
    <t>751 000 136</t>
  </si>
  <si>
    <t>751 000 137</t>
  </si>
  <si>
    <t>Požární klapka čtyřhranná s ručním a teplotním spouštěním se servopohonem 230V bez napětí zavřeno 450x200mm, 2x koncový spínač</t>
  </si>
  <si>
    <t>751 000 138</t>
  </si>
  <si>
    <t>751 000 139</t>
  </si>
  <si>
    <t>Požární klapka čtyřhranná s ručním a teplotním spouštěním se servopohonem 230V bez napětí zavřeno 600x250mm, 2x koncový spínač</t>
  </si>
  <si>
    <t>751 000 140</t>
  </si>
  <si>
    <t>751 000 141</t>
  </si>
  <si>
    <t>Požární klapka kruhová s ručním a teplotním spouštěním se servopohonem 230V bez napětí zavřeno DN125mm, 2x koncový spínač</t>
  </si>
  <si>
    <t>751 000 142</t>
  </si>
  <si>
    <t>751 000 143</t>
  </si>
  <si>
    <t>751 000 144</t>
  </si>
  <si>
    <t>751 000 145</t>
  </si>
  <si>
    <t>751 000 146</t>
  </si>
  <si>
    <t>751 000 147</t>
  </si>
  <si>
    <t>Regulátor průtoku čtyřhranný variabilní , řízení signálem 0-10V, napájení 24V, 600x200mm, břitové těsnění + tlumič hluku</t>
  </si>
  <si>
    <t>751 000 148</t>
  </si>
  <si>
    <t>751 000 149</t>
  </si>
  <si>
    <t>751 000 150</t>
  </si>
  <si>
    <t>751 000 151</t>
  </si>
  <si>
    <t>751 000 152</t>
  </si>
  <si>
    <t>751 000 153</t>
  </si>
  <si>
    <t>751 000 154</t>
  </si>
  <si>
    <t>751 000 155</t>
  </si>
  <si>
    <t>751 000 156</t>
  </si>
  <si>
    <t>751 000 157</t>
  </si>
  <si>
    <t>751 000 158</t>
  </si>
  <si>
    <t>751 000 159</t>
  </si>
  <si>
    <t>Regulátor průtoku čtyřhranný variabilní , řízení signálem 0-10V, napájení 24V, 200x200mm, břitové těsnění + tlumič hluku</t>
  </si>
  <si>
    <t>751 000 160</t>
  </si>
  <si>
    <t>751 000 161</t>
  </si>
  <si>
    <t>751 000 162</t>
  </si>
  <si>
    <t>751.14</t>
  </si>
  <si>
    <t>ZAŘÍZENÍ Č.14 - Paliativní péče, odběry - 2.NP - přívod a odvod vzduchu</t>
  </si>
  <si>
    <t>751 000 163</t>
  </si>
  <si>
    <t>Rekuperační jednotka průtok vzduchu P/O=6300/6400m3/h ve vnitřním standardním provedení s deskovým rekuperátorem, teplovodním ohřívačem a dvoustupňovou filtrací, přímým výparníkem, komoru vlhčení a ventilátory s EC motory dle standardu VZT 14</t>
  </si>
  <si>
    <t>751 000 164</t>
  </si>
  <si>
    <t>Tlumič hluku čtyřhranný kulisový 1250x760-750mm, 4 ks kulis tl.230mm, D=4/8/19/20/23/17/13/14 dB</t>
  </si>
  <si>
    <t>751 000 165</t>
  </si>
  <si>
    <t>Tlumič hluku čtyřhranný kulisový 1250x760-1000mm, 4 ks kulis tl.230mm, D=16/27/50/50/50/41/25/24 dB složený</t>
  </si>
  <si>
    <t>751 000 166</t>
  </si>
  <si>
    <t>Tlumič hluku čtyřhranný kulisový 1250x760-1500mm, 4 ks kulis tl.230mm</t>
  </si>
  <si>
    <t>751 000 167</t>
  </si>
  <si>
    <t>Tlumič hluku čtyřhranný kulisový 1550x760-1750mm, 4 ks kulis tl.230mm, D=11/19/39/39/46/30/20/20 dB</t>
  </si>
  <si>
    <t>751 000 168</t>
  </si>
  <si>
    <t>Tlumič hluku čtyřhranný kulisový 1550x760-1000mm, 4 ks kulis tl.230mm, D=6/11/24/25/29/20/15/15 dB</t>
  </si>
  <si>
    <t>751 000 169</t>
  </si>
  <si>
    <t>Protidešťová žaluzie pozinkovaná s rámem a sítem 1250x760mm, RAL XXXX</t>
  </si>
  <si>
    <t>751 000 170</t>
  </si>
  <si>
    <t>Výfukový kus pozinkovaný šikmý se sítem proti ptactvu 700x700-700mm, 45°, S</t>
  </si>
  <si>
    <t>751 000 171</t>
  </si>
  <si>
    <t>Střešní průchod pozinkovaný s podstavným límcem 800x600-600mm</t>
  </si>
  <si>
    <t>751 000 172</t>
  </si>
  <si>
    <t>751 000 173</t>
  </si>
  <si>
    <t>751 000 174</t>
  </si>
  <si>
    <t>751 000 175</t>
  </si>
  <si>
    <t>751 000 176</t>
  </si>
  <si>
    <t>751 000 177</t>
  </si>
  <si>
    <t>751 000 178</t>
  </si>
  <si>
    <t>751 000 179</t>
  </si>
  <si>
    <t>751 000 180</t>
  </si>
  <si>
    <t>751 000 181</t>
  </si>
  <si>
    <t>751 000 182</t>
  </si>
  <si>
    <t>751 000 183</t>
  </si>
  <si>
    <t>751 000 184</t>
  </si>
  <si>
    <t>HEPA BOX s filtrem H13, lakovaný s revizními dvířky, rozměry 710x520x405mm, filtrační vložka materiál MFC 610x305x292mm vč. náhradní vložky H13</t>
  </si>
  <si>
    <t>751 000 185</t>
  </si>
  <si>
    <t>HEPA BOX s filtrem H13, lakovaný s revizními dvířky, rozměry 405x520x405mm, filtrační vložka materiál MFC 305x305x292mm vč. náhradní vložky H13</t>
  </si>
  <si>
    <t>751 000 186</t>
  </si>
  <si>
    <t>751 000 187</t>
  </si>
  <si>
    <t>751 000 188</t>
  </si>
  <si>
    <t>751 000 189</t>
  </si>
  <si>
    <t>Požární klapka čtyřhranná s ručním a teplotním spouštěním se servopohonem 230V bez napětí zavřeno 450x750mm, 2x koncový spínač</t>
  </si>
  <si>
    <t>751 000 190</t>
  </si>
  <si>
    <t>751 000 191</t>
  </si>
  <si>
    <t>751 000 192</t>
  </si>
  <si>
    <t>751 000 193</t>
  </si>
  <si>
    <t>751 000 194</t>
  </si>
  <si>
    <t>751 000 195</t>
  </si>
  <si>
    <t>751 000 196</t>
  </si>
  <si>
    <t>751 000 197</t>
  </si>
  <si>
    <t>751 000 198</t>
  </si>
  <si>
    <t>751 000 199</t>
  </si>
  <si>
    <t>751 000 200</t>
  </si>
  <si>
    <t>751 000 201</t>
  </si>
  <si>
    <t>751 000 202</t>
  </si>
  <si>
    <t>751 000 203</t>
  </si>
  <si>
    <t>751 000 204</t>
  </si>
  <si>
    <t>751 000 205</t>
  </si>
  <si>
    <t>751.11B</t>
  </si>
  <si>
    <t>ZAŘÍZENÍ Č.11B - Vyvíječ páry</t>
  </si>
  <si>
    <t>751 000 205.1</t>
  </si>
  <si>
    <t>Odporový zvlhčovač mp=45kg, P=31,8kW,U=3x400V včetně proporcionální regulací s komunikací v protokolu MODBUS, distributoru, hadic 4m, nosné konstrukce, samočisticí válec vodního kamene, výklopná nerezová nádrž.</t>
  </si>
  <si>
    <t>751 000 206</t>
  </si>
  <si>
    <t>Mtž odporového zvlhčovače</t>
  </si>
  <si>
    <t>751.12B</t>
  </si>
  <si>
    <t>ZAŘÍZENÍ Č.12B - Vyvíječ páry</t>
  </si>
  <si>
    <t>751 000 207</t>
  </si>
  <si>
    <t>Odporový zvlhčovač mp=38kg, P=31,8kW,U=3x400V včetně proporcionální regulací s komunikací v protokolu MODBUS, distributoru, hadic 4m, nosné konstrukce, samočisticí válec vodního kamene, výklopná nerezová nádrž.</t>
  </si>
  <si>
    <t>751 000 208</t>
  </si>
  <si>
    <t>751.13B</t>
  </si>
  <si>
    <t>ZAŘÍZENÍ Č.13B - Vyvíječ páry</t>
  </si>
  <si>
    <t>751 000 209</t>
  </si>
  <si>
    <t>Odporový zvlhčovač mp=32kg, P=22,0kW,U=3x400V včetně proporcionální regulací s komunikací v protokolu MODBUS, distributoru, hadic 4m, nosné konstrukce, samočisticí válec vodního kamene, výklopná nerezová nádrž.</t>
  </si>
  <si>
    <t>751 000 210</t>
  </si>
  <si>
    <t>751.14B</t>
  </si>
  <si>
    <t>ZAŘÍZENÍ Č.14B - Vyvíječ páry</t>
  </si>
  <si>
    <t>751 000 211</t>
  </si>
  <si>
    <t>Odporový zvlhčovač mp=36kg, P=31,8kW,U=3x400V včetně proporcionální regulací s komunikací v protokolu MODBUS, distributoru, hadic 4m, nosné konstrukce, samočisticí válec vodního kamene, výklopná nerezová nádrž.</t>
  </si>
  <si>
    <t>751 000 212</t>
  </si>
  <si>
    <t>URS2022/II</t>
  </si>
  <si>
    <t>660</t>
  </si>
  <si>
    <t>751.15</t>
  </si>
  <si>
    <t>ZAŘÍZENÍ Č. 15 - CHUC</t>
  </si>
  <si>
    <t>751 000 213</t>
  </si>
  <si>
    <t>Axiální ventilátor středotlaký DN1000, U=400V, P=11kW, Qv=36200m3/h, pext=500Pa, vč. montážní konzoly, silentbloky(4ks),tlumicí manžeta 1ks, sací kus se sítem 1ks</t>
  </si>
  <si>
    <t>662</t>
  </si>
  <si>
    <t>751 111 277</t>
  </si>
  <si>
    <t>Montáž středotlakého potrubního ventilátoru D přes 700mm</t>
  </si>
  <si>
    <t>751 000 214</t>
  </si>
  <si>
    <t>Uzavírací klapka čtyřhranná těsná 1300x1100 mm se servopohonem 230V  bez napětí otevřeno</t>
  </si>
  <si>
    <t>751 514 630</t>
  </si>
  <si>
    <t>Montáž škrticí nebo zpětné klapky s. přírubou přes 1,26m2</t>
  </si>
  <si>
    <t>668</t>
  </si>
  <si>
    <t>751 000 215</t>
  </si>
  <si>
    <t>Uzavírací klapka čtyřhranná těsná 1900x1900 mm se servopohonem 230V  bez napětí otevřeno</t>
  </si>
  <si>
    <t>670</t>
  </si>
  <si>
    <t>672</t>
  </si>
  <si>
    <t>751 000 216</t>
  </si>
  <si>
    <t>Uzavírací klapka čtyřhranná těsná 1400x1200 mm se servopohonem 230V  bez napětí otevřeno</t>
  </si>
  <si>
    <t>674</t>
  </si>
  <si>
    <t>676</t>
  </si>
  <si>
    <t>751 000 217</t>
  </si>
  <si>
    <t>Uzavírací klapka čtyřhranná 500x1000 ruční</t>
  </si>
  <si>
    <t>678</t>
  </si>
  <si>
    <t>751 514 619</t>
  </si>
  <si>
    <t>Montáž škrticí nebo zpětné klapky s. přírubou 0,49-0,56m2</t>
  </si>
  <si>
    <t>680</t>
  </si>
  <si>
    <t>751 000 218</t>
  </si>
  <si>
    <t>Krycí síto na potrubí 1400x1200 mm</t>
  </si>
  <si>
    <t>682</t>
  </si>
  <si>
    <t>751 398 025</t>
  </si>
  <si>
    <t>Montáž větrací mřížky přes 0,2m2</t>
  </si>
  <si>
    <t>684</t>
  </si>
  <si>
    <t>751 000 219</t>
  </si>
  <si>
    <t>Krycí síto na potrubí 1900x1900 mm</t>
  </si>
  <si>
    <t>686</t>
  </si>
  <si>
    <t>688</t>
  </si>
  <si>
    <t>751 000 220</t>
  </si>
  <si>
    <t>Protidešťová žaluzie pozinkovaná včetné síta a upínacího rámu, 1400x1200mm, RAL XXXX</t>
  </si>
  <si>
    <t>690</t>
  </si>
  <si>
    <t>751 398 056.1</t>
  </si>
  <si>
    <t>Mtž protidešťové žaluzie přes 0,7m2</t>
  </si>
  <si>
    <t>692</t>
  </si>
  <si>
    <t>751 000 221</t>
  </si>
  <si>
    <t>Protidešťová žaluzie pozinkovaná včetné síta a upínacího rámu, 1900x1900mm, RAL XXXX</t>
  </si>
  <si>
    <t>694</t>
  </si>
  <si>
    <t>696</t>
  </si>
  <si>
    <t>751 000 222</t>
  </si>
  <si>
    <t>Stěnová mřížka 625x425, jednořadá, hliníková včetně upínacího rámečku, rozteč lamel 20, upínání šroubky, R1</t>
  </si>
  <si>
    <t>698</t>
  </si>
  <si>
    <t>751 311 095</t>
  </si>
  <si>
    <t>Mtž vyústi čtyřhranné do čtyřhranného potrubí přes 0,25m2</t>
  </si>
  <si>
    <t>700</t>
  </si>
  <si>
    <t>751 000 223</t>
  </si>
  <si>
    <t>Stěnová mřížka 625x325, jednořadá, hliníková včetně upínacího rámečku, rozteč lamel 20, upínání šroubky, R1</t>
  </si>
  <si>
    <t>702</t>
  </si>
  <si>
    <t>704</t>
  </si>
  <si>
    <t>751.16</t>
  </si>
  <si>
    <t>ZAŘÍZENÍ Č.16 - Strojovna VZT/RTCH - přívod a odvod vzduchu</t>
  </si>
  <si>
    <t>751 000 224</t>
  </si>
  <si>
    <t>Diagonální ventilátor s EC motorem, Qv=2500m3/h, pext=150Pa, U=230V, DN250, vč. rychloupínacích spon 2ks</t>
  </si>
  <si>
    <t>706</t>
  </si>
  <si>
    <t>751 133 014</t>
  </si>
  <si>
    <t>Mtž diagonálního ventilátoru nízkotlakého DN přes 300mm</t>
  </si>
  <si>
    <t>708</t>
  </si>
  <si>
    <t>751 000 225</t>
  </si>
  <si>
    <t>Uzavírací klapka čtyřhranná těsná 800x600 s hřídelkou pro servopohon</t>
  </si>
  <si>
    <t>710</t>
  </si>
  <si>
    <t>751 514 618</t>
  </si>
  <si>
    <t>Montáž škrticí nebo zpětné klapky s. přírubou 0,42-0,49m2</t>
  </si>
  <si>
    <t>751 000 226</t>
  </si>
  <si>
    <t>714</t>
  </si>
  <si>
    <t>716</t>
  </si>
  <si>
    <t>751 000 227</t>
  </si>
  <si>
    <t>Tlumič hluku čtyřhranný kulisový 800x600-1000mm, 3 ks kulisy tl.200mm, D=5/12/26/29/33/25/17/15 dB</t>
  </si>
  <si>
    <t>718</t>
  </si>
  <si>
    <t>751 344 124</t>
  </si>
  <si>
    <t>Montáž tlumiče hluku pro čtyřhranné potrubí 0,45-0,6 m2</t>
  </si>
  <si>
    <t>720</t>
  </si>
  <si>
    <t>751 000 228</t>
  </si>
  <si>
    <t>Protidešťová žaluzie pozinkovaná včetné síta a upínacího rámu, 800x600mm, RAL XXXX</t>
  </si>
  <si>
    <t>722</t>
  </si>
  <si>
    <t>751 398 054</t>
  </si>
  <si>
    <t>Mtž protidešťové žaluzie přes 0,45-0,6 m2</t>
  </si>
  <si>
    <t>724</t>
  </si>
  <si>
    <t>751 000 229</t>
  </si>
  <si>
    <t>Krycí síto na potrubí 800x600 mm</t>
  </si>
  <si>
    <t>726</t>
  </si>
  <si>
    <t>728</t>
  </si>
  <si>
    <t>751.17</t>
  </si>
  <si>
    <t>ZAŘÍZENÍ Č.17 - Rozvodny SLP,UPS,EPS,FVE - přívod a odvod vzduchu, klimatizace</t>
  </si>
  <si>
    <t>751 000 230</t>
  </si>
  <si>
    <t>Kondenzační jednotka SPLIT s invertorem Qch=3,5kW,horizontální výstup vzduchu Qt=4,0kW, U=230V, R32, S.E.E.R=6.6, LpA=49 dBA, 545x770x288mm (v*š*h), včetně regulace pro celoroční chlazení, MODBUS karta, max délka potrubí 30m</t>
  </si>
  <si>
    <t>730</t>
  </si>
  <si>
    <t>751 721 111</t>
  </si>
  <si>
    <t>Mtž klimatizační jednotky venkovní 230V do 2 vnitřních j.</t>
  </si>
  <si>
    <t>751 000 231</t>
  </si>
  <si>
    <t>Nástěnná jednotka SPLIT s invertorem Qch=3,5kW,horizontální výstup vzduchu Qt=4,0kW, U=230V, R32, LpA=29-38 dBA, 316x818x189mm (v*š*h)</t>
  </si>
  <si>
    <t>751 711 111</t>
  </si>
  <si>
    <t>Mtž klimatizační jednotky nástěnné do výkonu 3,5kW</t>
  </si>
  <si>
    <t>736</t>
  </si>
  <si>
    <t>751 000 232</t>
  </si>
  <si>
    <t>Kondenzační jednotka SPLIT s invertorem Qch=2,5kW,horizontální výstup vzduchu Qt=3,2kW, U=230V, R32, S.E.E.R=7.0, LpA=49 dBA, 545x770x288mm (v*š*h), včetně regulace pro celoroční chlazení, MODBUS karta, max délka potrubí 30m</t>
  </si>
  <si>
    <t>738</t>
  </si>
  <si>
    <t>740</t>
  </si>
  <si>
    <t>751 000 233</t>
  </si>
  <si>
    <t>Nástěnná jednotka SPLIT s invertorem Qch=2,5kW,horizontální výstup vzduchu Qt=3,2kW, U=230V, R32, LpA=27-36 dBA, 316x818x189mm (v*š*h)</t>
  </si>
  <si>
    <t>742</t>
  </si>
  <si>
    <t>744</t>
  </si>
  <si>
    <t>751 000 234</t>
  </si>
  <si>
    <t>Předizolované CU potrubí 6mm, vč. montážního a kotvicího materiálu</t>
  </si>
  <si>
    <t>746</t>
  </si>
  <si>
    <t>751 791 111</t>
  </si>
  <si>
    <t>Mtž měděného potrubí předizolovaného 6</t>
  </si>
  <si>
    <t>748</t>
  </si>
  <si>
    <t>751 000 235</t>
  </si>
  <si>
    <t>Předizolované CU potrubí 10mm, vč. montážního a kotvicího materiálu</t>
  </si>
  <si>
    <t>750</t>
  </si>
  <si>
    <t>751 791 112</t>
  </si>
  <si>
    <t>Mtž měděného potrubí předizolovaného 10</t>
  </si>
  <si>
    <t>752</t>
  </si>
  <si>
    <t>751 000 236</t>
  </si>
  <si>
    <t>Chladivo R410a</t>
  </si>
  <si>
    <t>754</t>
  </si>
  <si>
    <t>751 792 004</t>
  </si>
  <si>
    <t>Doplnění chladiva do systému</t>
  </si>
  <si>
    <t>756</t>
  </si>
  <si>
    <t>379</t>
  </si>
  <si>
    <t>751 000 237</t>
  </si>
  <si>
    <t>Dvoužilový stíněný kabel 0,75-1,25mm2</t>
  </si>
  <si>
    <t>758</t>
  </si>
  <si>
    <t>751 000 238</t>
  </si>
  <si>
    <t>Montáž komunikačního kabelu</t>
  </si>
  <si>
    <t>760</t>
  </si>
  <si>
    <t>751 000 239</t>
  </si>
  <si>
    <t>Montážní konzola (2ks) pro montáž klimatizace na stěnu</t>
  </si>
  <si>
    <t>751 792 004.1</t>
  </si>
  <si>
    <t>Mtž 2ks kozol pro uložení klimatizační jednotky na stěnu</t>
  </si>
  <si>
    <t>751 000 240</t>
  </si>
  <si>
    <t>Stěnová mřížka hliníková, 200x100mm, jednořadá, rozteč lamel 20mm, včetně upínacího rámečku, montáž na šroubky</t>
  </si>
  <si>
    <t>751 398 021</t>
  </si>
  <si>
    <t>Mtž větrací mřížky stěnové do 0,04m2</t>
  </si>
  <si>
    <t>751 000 241</t>
  </si>
  <si>
    <t>751 000 242</t>
  </si>
  <si>
    <t>772</t>
  </si>
  <si>
    <t>751.18</t>
  </si>
  <si>
    <t>ZAŘÍZENÍ Č.18 - Strojovna VMS - přívod a odvod vzduchu</t>
  </si>
  <si>
    <t>751 000 243</t>
  </si>
  <si>
    <t>Diagonální ventilátor s EC motorem, Qv=1500m3/h, pext=150Pa, U=230V, DN250, vč. rychloupínacích spon 2ks</t>
  </si>
  <si>
    <t>774</t>
  </si>
  <si>
    <t>751 133 014.1</t>
  </si>
  <si>
    <t>Mtž diagonálního ventilátoru nízkotlakého přes 300mm</t>
  </si>
  <si>
    <t>751 000 244</t>
  </si>
  <si>
    <t>Uzavírací klapka čtyřhranná těsná 600x400 s hřídelkou pro servopohon</t>
  </si>
  <si>
    <t>778</t>
  </si>
  <si>
    <t>751 514 614</t>
  </si>
  <si>
    <t>Montáž škrticí nebo zpětné klapky s. přírubou 0,14-0,21m2</t>
  </si>
  <si>
    <t>780</t>
  </si>
  <si>
    <t>751 000 245</t>
  </si>
  <si>
    <t>782</t>
  </si>
  <si>
    <t>751 000 246</t>
  </si>
  <si>
    <t>Tlumič hluku čtyřhranný kulisový 600x400-1000mm, 2 ks kulisy tl.230mm, D=6/12/25/27/32/23/16/16 dB</t>
  </si>
  <si>
    <t>751 344 122</t>
  </si>
  <si>
    <t>Montáž tlumiče hluku pro čtyřhranné potrubí 0,15-0,2 m2</t>
  </si>
  <si>
    <t>788</t>
  </si>
  <si>
    <t>751 000 247</t>
  </si>
  <si>
    <t>Protidešťová žaluzie pozinkovaná včetné síta a upínacího rámu, 600x400mm, RAL XXXX</t>
  </si>
  <si>
    <t>790</t>
  </si>
  <si>
    <t>751 398 052</t>
  </si>
  <si>
    <t>Mtž protidešťové žaluzie přes 0,15-0,2 m2</t>
  </si>
  <si>
    <t>792</t>
  </si>
  <si>
    <t>751 000 248</t>
  </si>
  <si>
    <t>Krycí síto na potrubí 600x400 mm</t>
  </si>
  <si>
    <t>794</t>
  </si>
  <si>
    <t>751 398 024.1</t>
  </si>
  <si>
    <t>Montáž větrací mřížky přes 0,15-0,2m2</t>
  </si>
  <si>
    <t>796</t>
  </si>
  <si>
    <t>751.19</t>
  </si>
  <si>
    <t>ZAŘÍZENÍ Č.19 - Vzduchové clony</t>
  </si>
  <si>
    <t>751 000 249</t>
  </si>
  <si>
    <t>Teplovodní horizontální clona l=1,5m pro přiznanou instalaci včetně systému proporcionální regulace s komunikací MODBUS, dveřní kontakt, prostorové čidlo, T3 ventil, dálkový ovladač, sada pro stropní montáž</t>
  </si>
  <si>
    <t>798</t>
  </si>
  <si>
    <t>751 616 055</t>
  </si>
  <si>
    <t>Mtž dveřní clony s teplovodním ohřevem 1,5-2,0m na strop</t>
  </si>
  <si>
    <t>800</t>
  </si>
  <si>
    <t>751 000 250</t>
  </si>
  <si>
    <t>Teplovodní horizontální clona l=2m pro přiznanou instalaci včetně systému proporcionální regulace s komunikací MODBUS, dveřní kontakt, prostorové čidlo, T3 ventil, dálkový ovladač, sada pro stropní montáž</t>
  </si>
  <si>
    <t>802</t>
  </si>
  <si>
    <t>804</t>
  </si>
  <si>
    <t>751.20</t>
  </si>
  <si>
    <t>ZAŘÍZENÍ Č. AHU 20 - Potrubí</t>
  </si>
  <si>
    <t>751 000 251</t>
  </si>
  <si>
    <t>trouba spirálně vinutá Pz D 100mm, vč. tvarovek 10%, tř."C"</t>
  </si>
  <si>
    <t>806</t>
  </si>
  <si>
    <t>751 511 181</t>
  </si>
  <si>
    <t>Mtž potrubí plech skupiny I kruh bez příruby tloušťky plechu 0,6 mm D do 100 mm</t>
  </si>
  <si>
    <t>808</t>
  </si>
  <si>
    <t>751 000 252</t>
  </si>
  <si>
    <t>trouba spirálně vinutá Pz D 125mm, vč. tvarovek 20%, tř."C"</t>
  </si>
  <si>
    <t>810</t>
  </si>
  <si>
    <t>751 000 253</t>
  </si>
  <si>
    <t>trouba spirálně vinutá Pz D 160mm, vč. tvarovek 20%, tř."C"</t>
  </si>
  <si>
    <t>812</t>
  </si>
  <si>
    <t>751 000 254</t>
  </si>
  <si>
    <t>trouba spirálně vinutá Pz D 180mm, vč. tvarovek 10%, tř."C"</t>
  </si>
  <si>
    <t>814</t>
  </si>
  <si>
    <t>751 000 255</t>
  </si>
  <si>
    <t>trouba spirálně vinutá Pz D 200mm, vč. tvarovek 20%, tř."C"</t>
  </si>
  <si>
    <t>816</t>
  </si>
  <si>
    <t>751 511 182</t>
  </si>
  <si>
    <t>Mtž potrubí plech skupiny I kruh bez příruby tloušťky plechu 0,6 mm D do 200 mm</t>
  </si>
  <si>
    <t>818</t>
  </si>
  <si>
    <t>751 000 256</t>
  </si>
  <si>
    <t>trouba spirálně vinutá Pz D 225mm, vč. tvarovek 20%, tř."C"</t>
  </si>
  <si>
    <t>820</t>
  </si>
  <si>
    <t>751 000 257</t>
  </si>
  <si>
    <t>trouba spirálně vinutá Pz D 250mm, vč. tvarovek 20%, tř."C"</t>
  </si>
  <si>
    <t>822</t>
  </si>
  <si>
    <t>751 511 183</t>
  </si>
  <si>
    <t>Mtž potrubí plech skupiny I kruh bez příruby tloušťky plechu 0,6 mm D do 300 mm</t>
  </si>
  <si>
    <t>824</t>
  </si>
  <si>
    <t>42 981 955</t>
  </si>
  <si>
    <t>ohebná hadice z AL, tepelnou izolací a zvukovou izolací D100</t>
  </si>
  <si>
    <t>826</t>
  </si>
  <si>
    <t>751 537 145</t>
  </si>
  <si>
    <t>Mtž potrubí ohebného izolovaného D do 100 mm</t>
  </si>
  <si>
    <t>828</t>
  </si>
  <si>
    <t>42 981 956</t>
  </si>
  <si>
    <t>ohebná hadice z AL, tepelnou izolací a zvukovou izolací D127</t>
  </si>
  <si>
    <t>830</t>
  </si>
  <si>
    <t>751 537 146</t>
  </si>
  <si>
    <t>Mtž potrubí ohebného izolovaného D do 150 mm</t>
  </si>
  <si>
    <t>832</t>
  </si>
  <si>
    <t>42 981 958</t>
  </si>
  <si>
    <t>ohebná hadice z AL, tepelnou izolací a zvukovou izolací D160</t>
  </si>
  <si>
    <t>834</t>
  </si>
  <si>
    <t>751 537 147</t>
  </si>
  <si>
    <t>Mtž potrubí ohebného izolovaného D do 200 mm</t>
  </si>
  <si>
    <t>836</t>
  </si>
  <si>
    <t>42 981 960</t>
  </si>
  <si>
    <t>ohebná hadice z AL, tepelnou izolací a zvukovou izolací D203</t>
  </si>
  <si>
    <t>838</t>
  </si>
  <si>
    <t>42 981 962</t>
  </si>
  <si>
    <t>ohebná hadice z AL, tepelnou izolací a zvukovou izolací D254</t>
  </si>
  <si>
    <t>840</t>
  </si>
  <si>
    <t>751 537 148</t>
  </si>
  <si>
    <t>Mtž potrubí ohebného izolovaného D do 250 mm</t>
  </si>
  <si>
    <t>842</t>
  </si>
  <si>
    <t>751 000 258</t>
  </si>
  <si>
    <t>Čtyřhranné potrubí sk. I - rovné do průřezu 0,07m2</t>
  </si>
  <si>
    <t>844</t>
  </si>
  <si>
    <t>751 000 259</t>
  </si>
  <si>
    <t>Čtyřhranné potrubí sk. I - tvarovky do průřezu 0,07m2</t>
  </si>
  <si>
    <t>846</t>
  </si>
  <si>
    <t>751 511 003</t>
  </si>
  <si>
    <t>Mtž potrubí plech skupiny I s přírubou tloušťky plechu 0,6 mm do 0,07 m2</t>
  </si>
  <si>
    <t>848</t>
  </si>
  <si>
    <t>751 000 260</t>
  </si>
  <si>
    <t>Čtyřhranné potrubí sk. I - rovné do průřezu 0,13m2</t>
  </si>
  <si>
    <t>850</t>
  </si>
  <si>
    <t>751 000 261</t>
  </si>
  <si>
    <t>Čtyřhranné potrubí sk. I - tvarovky do průřezu 0,13m2</t>
  </si>
  <si>
    <t>852</t>
  </si>
  <si>
    <t>751 511 021</t>
  </si>
  <si>
    <t>Mtž potrubí plech skupiny I s přírubou tloušťky plechu 0,6 mm do 0,13 m2</t>
  </si>
  <si>
    <t>854</t>
  </si>
  <si>
    <t>751 000 262</t>
  </si>
  <si>
    <t>Čtyřhranné potrubí sk. I - rovné do průřezu 0,28m2</t>
  </si>
  <si>
    <t>856</t>
  </si>
  <si>
    <t>751 000 263</t>
  </si>
  <si>
    <t>Čtyřhranné potrubí sk. I - tvarovky do průřezu 0,28m2</t>
  </si>
  <si>
    <t>858</t>
  </si>
  <si>
    <t>751 511 022</t>
  </si>
  <si>
    <t>Mtž potrubí plech skupiny I s přírubou tloušťky plechu 0,6 mm do 0,28 m2</t>
  </si>
  <si>
    <t>860</t>
  </si>
  <si>
    <t>751 000 264</t>
  </si>
  <si>
    <t>Čtyřhranné potrubí sk. I - rovné do průřezu 0,5m2</t>
  </si>
  <si>
    <t>862</t>
  </si>
  <si>
    <t>751 000 265</t>
  </si>
  <si>
    <t>Čtyřhranné potrubí sk. I - tvarovky do průřezu 0,5m2</t>
  </si>
  <si>
    <t>864</t>
  </si>
  <si>
    <t>751 511 023</t>
  </si>
  <si>
    <t>Mtž potrubí plech skupiny I s přírubou tloušťky plechu 0,6 mm do 0,50 m2</t>
  </si>
  <si>
    <t>866</t>
  </si>
  <si>
    <t>751 000 266</t>
  </si>
  <si>
    <t>Čtyřhranné potrubí sk. I - tvarovky do průřezu 0,79m2</t>
  </si>
  <si>
    <t>868</t>
  </si>
  <si>
    <t>751 511 024</t>
  </si>
  <si>
    <t>Mtž potrubí plech skupiny I s přírubou tloušťky plechu 0,6 mm do 0,79 m2</t>
  </si>
  <si>
    <t>870</t>
  </si>
  <si>
    <t>751 000 267</t>
  </si>
  <si>
    <t>Čtyřhranné potrubí sk. I - rovné do průřezu 1,13m2</t>
  </si>
  <si>
    <t>872</t>
  </si>
  <si>
    <t>751 000 268</t>
  </si>
  <si>
    <t>Čtyřhranné potrubí sk. I - tvarovky do průřezu 1,13m2</t>
  </si>
  <si>
    <t>874</t>
  </si>
  <si>
    <t>751 511 025</t>
  </si>
  <si>
    <t>Mtž potrubí plech skupiny I s přírubou tloušťky plechu 0,6 mm do 1,13 m2</t>
  </si>
  <si>
    <t>876</t>
  </si>
  <si>
    <t>751 000 269</t>
  </si>
  <si>
    <t>Čtyřhranné potrubí sk. I - rovné do průřezu 1,54m2</t>
  </si>
  <si>
    <t>878</t>
  </si>
  <si>
    <t>751 000 270</t>
  </si>
  <si>
    <t>Čtyřhranné potrubí sk. I - tvarovky do průřezu 1,54m2</t>
  </si>
  <si>
    <t>880</t>
  </si>
  <si>
    <t>751 511 026</t>
  </si>
  <si>
    <t>Mtž potrubí plech skupiny I s přírubou tloušťky plechu 0,6 mm do 1,54 m2</t>
  </si>
  <si>
    <t>882</t>
  </si>
  <si>
    <t>751 000 271</t>
  </si>
  <si>
    <t>Čtyřhranné potrubí sk. I - rovné do průřezu 2,01m2</t>
  </si>
  <si>
    <t>884</t>
  </si>
  <si>
    <t>751 511 027</t>
  </si>
  <si>
    <t>Mtž potrubí plech skupiny I s přírubou tloušťky plechu 0,6 mm do 2,01 m2</t>
  </si>
  <si>
    <t>886</t>
  </si>
  <si>
    <t>751.AHU200</t>
  </si>
  <si>
    <t>ZAŘÍZENÍ Č. AHU 200 - Požární ucpávky</t>
  </si>
  <si>
    <t>751 581 313</t>
  </si>
  <si>
    <t>Protipožární prostup stěnou čtyřhranného potrubí průřezu do 0,07 šířka spáry 25 mm</t>
  </si>
  <si>
    <t>888</t>
  </si>
  <si>
    <t>751 581 314</t>
  </si>
  <si>
    <t>Protipožární prostup stěnou čtyřhranného potrubí průřezu do 0,13 šířka spáry 25 mm</t>
  </si>
  <si>
    <t>890</t>
  </si>
  <si>
    <t>751 581 315</t>
  </si>
  <si>
    <t>Protipožární prostup stěnou čtyřhranného potrubí průřezu do 0,28 šířka spáry 25 mm</t>
  </si>
  <si>
    <t>892</t>
  </si>
  <si>
    <t>751 581 316</t>
  </si>
  <si>
    <t>Protipožární prostup stěnou čtyřhranného potrubí průřezu do 0,50 šířka spáry 25 mm</t>
  </si>
  <si>
    <t>894</t>
  </si>
  <si>
    <t>751 581 351</t>
  </si>
  <si>
    <t>Protipožární prostup stěnou kruhového potrubí průměru do 100 šířka spáry 25 mm</t>
  </si>
  <si>
    <t>896</t>
  </si>
  <si>
    <t>751 581 352</t>
  </si>
  <si>
    <t>Protipožární prostup stěnou kruhového potrubí průměru do 200 šířka spáry 25 mm</t>
  </si>
  <si>
    <t>898</t>
  </si>
  <si>
    <t>ON</t>
  </si>
  <si>
    <t>Ostatní náklady</t>
  </si>
  <si>
    <t>751 000 272</t>
  </si>
  <si>
    <t>Doprava horizontální</t>
  </si>
  <si>
    <t>1024</t>
  </si>
  <si>
    <t>900</t>
  </si>
  <si>
    <t>751 000 273</t>
  </si>
  <si>
    <t>Doprava vertikální</t>
  </si>
  <si>
    <t>902</t>
  </si>
  <si>
    <t>751 000 274</t>
  </si>
  <si>
    <t>Zaregulování</t>
  </si>
  <si>
    <t>h</t>
  </si>
  <si>
    <t>904</t>
  </si>
  <si>
    <t>751 000 275</t>
  </si>
  <si>
    <t>Koplexní zkoušky</t>
  </si>
  <si>
    <t>906</t>
  </si>
  <si>
    <t>751 000 276</t>
  </si>
  <si>
    <t>Zaškolení</t>
  </si>
  <si>
    <t>908</t>
  </si>
  <si>
    <t>751 000 277</t>
  </si>
  <si>
    <t>Zařízení staveniště</t>
  </si>
  <si>
    <t>910</t>
  </si>
  <si>
    <t>751 000 278</t>
  </si>
  <si>
    <t>Dílenská dokumentace</t>
  </si>
  <si>
    <t>912</t>
  </si>
  <si>
    <t>751 000 279</t>
  </si>
  <si>
    <t>Koordinátor stavby</t>
  </si>
  <si>
    <t>914</t>
  </si>
  <si>
    <t>751 000 280</t>
  </si>
  <si>
    <t>Položkově nespecifikované a drobný spojovací materiál včetně montáže</t>
  </si>
  <si>
    <t>916</t>
  </si>
  <si>
    <t>D.1.4.D - Měření a regulace</t>
  </si>
  <si>
    <t>M34.01 - Řídící systém</t>
  </si>
  <si>
    <t>M34.02 - Polní instrumentace, rozvaděče</t>
  </si>
  <si>
    <t>M34.03 - Montážní materiál</t>
  </si>
  <si>
    <t>M34.04 - Elektromontážní práce</t>
  </si>
  <si>
    <t>M34.05 - Služby</t>
  </si>
  <si>
    <t>M34.01</t>
  </si>
  <si>
    <t>Řídící systém</t>
  </si>
  <si>
    <t>MaR-RS.001</t>
  </si>
  <si>
    <t>Univerzální regulátor podporující standardy BACnet IP, BACnet MS/TP, LonWorks, Panel-Bus, Meter-Bus, ModBus, 600 I/O, webserver</t>
  </si>
  <si>
    <t>vlastní</t>
  </si>
  <si>
    <t>Poznámka k položce:_x000D_
D.1.4.D.01+02</t>
  </si>
  <si>
    <t>MaR-RS.002</t>
  </si>
  <si>
    <t>HMI externí displej pro operátory</t>
  </si>
  <si>
    <t>MaR-RS.003</t>
  </si>
  <si>
    <t>Magnetická konzole pro displej, uchycení na rozvaděč</t>
  </si>
  <si>
    <t>MaR-RS.004</t>
  </si>
  <si>
    <t>Propojovací kabel regulátor-displej</t>
  </si>
  <si>
    <t>MaR-RS.005</t>
  </si>
  <si>
    <t>Modul 8 analogových vstupů, komunikace ModBus RTU,</t>
  </si>
  <si>
    <t>MaR-RS.006</t>
  </si>
  <si>
    <t>Modul 4 analogových výstupů, komunikace ModBus RTU,</t>
  </si>
  <si>
    <t>MaR-RS.007</t>
  </si>
  <si>
    <t>Modul 10 digitálních vstupů, komunikace ModBus RTU,</t>
  </si>
  <si>
    <t>MaR-RS.008</t>
  </si>
  <si>
    <t>Modul 4 digitálních výstupů, komunikace ModBus RTU,</t>
  </si>
  <si>
    <t>MaR-RS.009</t>
  </si>
  <si>
    <t>Kompaktní regulátor IRC s BACnet MSTP komunikací, volně programovatelný, 4 UI, 4 AO, 4x relé, 2x triac, SYLK, napájení 230VAC, krátká verze,napájení 230VAC, BACnet MS/TP, Modbus a SYLK-Bus</t>
  </si>
  <si>
    <t>MaR-RS.010</t>
  </si>
  <si>
    <t>Router, min. 16 port</t>
  </si>
  <si>
    <t>MaR-RS.011</t>
  </si>
  <si>
    <t>Elektroměr pro přímé měření, 0-100A, komunikace ModBus RTU, certifikovaný</t>
  </si>
  <si>
    <t>MaR-RS.012</t>
  </si>
  <si>
    <t>UPS, min. 400VA</t>
  </si>
  <si>
    <t>MaR-RS.013</t>
  </si>
  <si>
    <t>Převodník mezi protokoly, 2xEthernet port, 2xRS485, napájení 24V AC/DC,Panel-Bus, C-Bus, Modbus, BACnet IP a MS/TP, Fox, LONWorks, KNX-IP, M-Bus, BACnet / IP, DALI, FOX a FOXS, LON KNX / IP FTT10A a IP, M-Bus, Modbus všechny typy, oBIX, Open ADR, SNMP, OPC-DA</t>
  </si>
  <si>
    <t>MaR-RS.014</t>
  </si>
  <si>
    <t>Paměťová karta pro převodníky protokolů, SD, 4GB</t>
  </si>
  <si>
    <t>MaR-RS.015</t>
  </si>
  <si>
    <t>Rozšiřující karta pro převodník protokolů, 2 x RS485</t>
  </si>
  <si>
    <t>MaR-RS.016</t>
  </si>
  <si>
    <t>Licence pro převodník mezi protokoly - 10000 DB</t>
  </si>
  <si>
    <t>MaR-RS.017</t>
  </si>
  <si>
    <t>Komunikační kabel k převodníku</t>
  </si>
  <si>
    <t>MaR-RS.018</t>
  </si>
  <si>
    <t>Rozšíření licence DALI</t>
  </si>
  <si>
    <t>MaR-RS.019</t>
  </si>
  <si>
    <t>Navýšení databáze energetického manageru, areálového odečtového systému o 100 zařízení</t>
  </si>
  <si>
    <t>MaR-RS.020</t>
  </si>
  <si>
    <t>Navýšení databáze DB areálového dispečinku o 10000DB</t>
  </si>
  <si>
    <t>M34.02</t>
  </si>
  <si>
    <t>Polní instrumentace, rozvaděče</t>
  </si>
  <si>
    <t>MaR-SnTe.021</t>
  </si>
  <si>
    <t>Snímač teploty prostorový -30-+100°C NTC 20kOhm</t>
  </si>
  <si>
    <t>Poznámka k položce:_x000D_
D.1.4.D.02-05</t>
  </si>
  <si>
    <t>MaR-SnTe.022</t>
  </si>
  <si>
    <t>Příložný snímač teploty na UT do DN50, měřící prvek NTC 20k při 25°C</t>
  </si>
  <si>
    <t>MaR-SnTe.023</t>
  </si>
  <si>
    <t>Snímač teploty venkovní, -30-+100°C NTC 20kOhm</t>
  </si>
  <si>
    <t>MaR-SnTe.024</t>
  </si>
  <si>
    <t>Snímač teploty a vlhkosti do VZT kanálu, s displejem, IP65, výstup 4-20mA, 0-100RH, -30 až 125°C</t>
  </si>
  <si>
    <t>MaR-SnOv.025</t>
  </si>
  <si>
    <t>Termostat jímkový/příložný, 230Vac, přepínací kontakty, 30-90°C</t>
  </si>
  <si>
    <t>MaR-SnVp.026</t>
  </si>
  <si>
    <t>Napájecí převodník M-Bus/RS232 pro připojení k regulátoru, vč. SW vybavení</t>
  </si>
  <si>
    <t>MaR-SnTl.027</t>
  </si>
  <si>
    <t>Snímač tlakové diference vzduchu analogový, 4-20mA/0-+2500Pa, nebo +-250Pa, s displejem</t>
  </si>
  <si>
    <t>MaR-SnHr.028</t>
  </si>
  <si>
    <t>Snímač teploty a vlhkosti venkovní, IP65, výstup 4-20mA, 0-100RH, -30 až 125°C</t>
  </si>
  <si>
    <t>MaR-SnHr.029</t>
  </si>
  <si>
    <t>Snímač CO2 venkovní, IP65, výstup 4-20mA, 0-5000ppm</t>
  </si>
  <si>
    <t>MaR-SnHr.030</t>
  </si>
  <si>
    <t>Spínač CO2 do VZT kanálu, výstup 4-20mA, 0-2000ppm</t>
  </si>
  <si>
    <t>MaR-SnHr.031</t>
  </si>
  <si>
    <t>Snímač teploty jímkový vč. jímky -30-+150°C NTC 20kOhm, jímka 130 mm, nebo 300 mm</t>
  </si>
  <si>
    <t>MaR-SnHr.032</t>
  </si>
  <si>
    <t>Návarak šikmý, D=28mm, L=50mm, M20x1,5</t>
  </si>
  <si>
    <t>MaR-SnHr.033</t>
  </si>
  <si>
    <t>Snímač tlaku systému,analogový 4-20mA/0-6bar,vč montážní redukce</t>
  </si>
  <si>
    <t>MaR-SePo.034</t>
  </si>
  <si>
    <t>Servopohon pákový se zpětnou pružinou, 20Nm, 90°, 24Vac, digitální</t>
  </si>
  <si>
    <t>MaR-SePo.035</t>
  </si>
  <si>
    <t>Servopohon pákový, 20Nm, 90°, 24Vac, digitální</t>
  </si>
  <si>
    <t>MaR-SePo.036</t>
  </si>
  <si>
    <t>Servopohon pákový, 20Nm, 90°, 24Vac, analogový, 2-10Vdc</t>
  </si>
  <si>
    <t>MaR-SnHr.037</t>
  </si>
  <si>
    <t>Snímač diferenčního tlaku vzduchu 30-500Pa, IP54</t>
  </si>
  <si>
    <t>MaR-SnHr.038</t>
  </si>
  <si>
    <t>Termoelektrický pohon, 6,5 mm, 24Vdc/230Vac, M30x1,5, NC</t>
  </si>
  <si>
    <t>MaR-SnHr.039</t>
  </si>
  <si>
    <t>Termostat protimrazové ochr.,kapilára 5m, -10-+12°C</t>
  </si>
  <si>
    <t>MaR-VeRe.040</t>
  </si>
  <si>
    <t>Plovákový snímač zaplavení</t>
  </si>
  <si>
    <t>MaR-VeRe.041</t>
  </si>
  <si>
    <t>LED svítidlo do rozvaděče, plast, délka 500 mm, 230 Vac a vypínačem</t>
  </si>
  <si>
    <t>MaR-VeRe.042</t>
  </si>
  <si>
    <t>Čidlo osvitu, 24Vdc, 0-10Vdc, 0-1300 W/m2</t>
  </si>
  <si>
    <t>MaR-VeRe.043</t>
  </si>
  <si>
    <t>Nástěnný ovladač pro IRC, komunikace, bez zobrazení aktuální teploty, možnost korekce, přepínání režimu, měření teploty, ModBus RTU</t>
  </si>
  <si>
    <t>MaR-VeRe.044</t>
  </si>
  <si>
    <t>Nástěnné teplotní čidlo, komunikace, bez zobrazení aktuální teploty, měření teploty, ModBus RTU</t>
  </si>
  <si>
    <t>MaR-VeRe.045</t>
  </si>
  <si>
    <t>Nástěnný ovladač, možnost korekce, NTC, design ELE, dvojrámeček s prosvětleným přepínačem, signalizace obsazení, režim</t>
  </si>
  <si>
    <t>MaR-VeRe.046</t>
  </si>
  <si>
    <t>Vyhodnocovací ústředna se zdrojem pro čidlo úniku chladiva, 4x výstupní relé, LCD displej, 8x vstup 4-20mA</t>
  </si>
  <si>
    <t>MaR-VeRe.047</t>
  </si>
  <si>
    <t>Čidlo úniku chladiva R32, 4-20mA, pro zapojení do ústředny, 0-5000ppm</t>
  </si>
  <si>
    <t>MaR-VeRe.048</t>
  </si>
  <si>
    <t>Prvotní kalibrace ústředny chladiva</t>
  </si>
  <si>
    <t>MaR-SnHr.049</t>
  </si>
  <si>
    <t>Přepěťová ochrana vodičů slaboproudých</t>
  </si>
  <si>
    <t>MaR-SnHr.050</t>
  </si>
  <si>
    <t>Přepěťová ochrana vodičů silnoproudých</t>
  </si>
  <si>
    <t>MaR-VyKl.051</t>
  </si>
  <si>
    <t>Montážní plastová skříňka pro přepěťové ochrany M56, IP54</t>
  </si>
  <si>
    <t>MaR-VyBe.052</t>
  </si>
  <si>
    <t>Bezpečnostní vypínač na klíček, v krabičce, spínací kontakty, nebo hříbek havarijní s aretací, vačkový přepínač 2 polohový montáž na stěnu</t>
  </si>
  <si>
    <t>MaR-GaOd.053</t>
  </si>
  <si>
    <t>Galvanický oddělovač napájení 230V, vstup 0-10Vdc, výstup 0-10Vdc</t>
  </si>
  <si>
    <t>MaR-SnHr.054</t>
  </si>
  <si>
    <t>Houkačka 230Vac, nebo houkačka s opt. signalizací</t>
  </si>
  <si>
    <t>MaR-xMS1.055</t>
  </si>
  <si>
    <t>Zásuvka na povrch s víčkem, 230V, 16A</t>
  </si>
  <si>
    <t>P-02MR1.056</t>
  </si>
  <si>
    <t>Skříňový rozvaděč oceloplechový, krytí IP44/20, vybavený,vybavený bez ŘS,v*š*h-2000*1000*400</t>
  </si>
  <si>
    <t>Poznámka k položce:_x000D_
D.1.4.D.06</t>
  </si>
  <si>
    <t>P-4MR1.057</t>
  </si>
  <si>
    <t>Skříňový rozvaděč oceloplechový, krytí IP44/20, vybavený,vybavený bez ŘS,v*š*h-3x2000*1000*400</t>
  </si>
  <si>
    <t>Poznámka k položce:_x000D_
D.1.4.D.11</t>
  </si>
  <si>
    <t>P-4MR2.058</t>
  </si>
  <si>
    <t>M34.03</t>
  </si>
  <si>
    <t>Montážní materiál</t>
  </si>
  <si>
    <t>MaR-MoMat.059</t>
  </si>
  <si>
    <t>Kabel slaboproudý stíněný, CU, 2x1</t>
  </si>
  <si>
    <t>Poznámka k položce:_x000D_
D.1.4.D.02</t>
  </si>
  <si>
    <t>MaR-MoMat.060</t>
  </si>
  <si>
    <t>Kabel slaboproudý stíněný, CU, 4x1</t>
  </si>
  <si>
    <t>MaR-MoMat.061</t>
  </si>
  <si>
    <t>Kabel slaboproudý stíněný, bezhalogenový CU, 2x1</t>
  </si>
  <si>
    <t>MaR-MoMat.062</t>
  </si>
  <si>
    <t>Kabel slaboproudý stíněný, bezhalogenový CU, 4x1</t>
  </si>
  <si>
    <t>MaR-MoMat.063</t>
  </si>
  <si>
    <t>Kabel slaboproudý stíněný, bezhalogenový CU, 7x1</t>
  </si>
  <si>
    <t>MaR-MoMat.064</t>
  </si>
  <si>
    <t>Kabel slaboproudý stíněný, bezhalogenový CU, 2x2x0,8</t>
  </si>
  <si>
    <t>MaR-MoMat.065</t>
  </si>
  <si>
    <t>Kabel silnoproudý, CU, 2x1,5</t>
  </si>
  <si>
    <t>MaR-MoMat.066</t>
  </si>
  <si>
    <t>Kabel silnoproudý, CU, 3x1,5</t>
  </si>
  <si>
    <t>MaR-MoMat.067</t>
  </si>
  <si>
    <t>Kabel silnoproudý, CU, 5x1,5</t>
  </si>
  <si>
    <t>MaR-MoMat.068</t>
  </si>
  <si>
    <t>Kabel silnoproudý, bezhalogenový, CU, 2x1,5</t>
  </si>
  <si>
    <t>MaR-MoMat.069</t>
  </si>
  <si>
    <t>Kabel silnoproudý, bezhalogenový, CU, 3x2,5</t>
  </si>
  <si>
    <t>MaR-MoMat.070</t>
  </si>
  <si>
    <t>Vodič 6 ž/z, příslušenství, příchytky, pásky</t>
  </si>
  <si>
    <t>MaR-MoMat.071</t>
  </si>
  <si>
    <t>Kabelový elektroinstalační žlab 62/50 vč. víka</t>
  </si>
  <si>
    <t>Poznámka k položce:_x000D_
D.1.4.D.06-11</t>
  </si>
  <si>
    <t>MaR-MoMat.072</t>
  </si>
  <si>
    <t>Koleno žlabu vč. víka 62/50</t>
  </si>
  <si>
    <t>MaR-MoMat.073</t>
  </si>
  <si>
    <t>T-kus žlabu vč. víka 62/50</t>
  </si>
  <si>
    <t>MaR-MoMat.074</t>
  </si>
  <si>
    <t>Trubka pevná D16, PVC, vč. Úchytek (i UV odolná)</t>
  </si>
  <si>
    <t>MaR-MoMat.075</t>
  </si>
  <si>
    <t>Trubka ohebná D16, PVC</t>
  </si>
  <si>
    <t>MaR-MoMat.076</t>
  </si>
  <si>
    <t>Krabice rozvodná plastová, elektroinstalační</t>
  </si>
  <si>
    <t>MaR-MoMat.077</t>
  </si>
  <si>
    <t>Svorkovnice</t>
  </si>
  <si>
    <t>MaR-MoMat.078</t>
  </si>
  <si>
    <t>Příchytky na strop kovové, skupinový držák kabelů, požární odolnost</t>
  </si>
  <si>
    <t>MaR-MoMat.079</t>
  </si>
  <si>
    <t>Kabelový elektroinstalační žlab 62/50 vč. víka, pož.odolnost</t>
  </si>
  <si>
    <t>MaR-MoMat.080</t>
  </si>
  <si>
    <t>Koleno žlabu vč. víka, pož.odolnost 62/50</t>
  </si>
  <si>
    <t>MaR-MoMat.081</t>
  </si>
  <si>
    <t>T-kus žlabu vč. víka, pož.odolnost 62/50</t>
  </si>
  <si>
    <t>MaR-MoMat.082</t>
  </si>
  <si>
    <t>Závitové tyče vč. výložníku, pož. odolnost</t>
  </si>
  <si>
    <t>MaR-MoMat.083</t>
  </si>
  <si>
    <t>Výložníky žlabů 62/50</t>
  </si>
  <si>
    <t>MaR-MoMat.084</t>
  </si>
  <si>
    <t>Podružný pomocný materiál, držáky, hmoždinky…)</t>
  </si>
  <si>
    <t>kpl</t>
  </si>
  <si>
    <t>MaR-MoMat.085</t>
  </si>
  <si>
    <t>Popisovací štítky na kabely</t>
  </si>
  <si>
    <t>M34.04</t>
  </si>
  <si>
    <t>Elektromontážní práce</t>
  </si>
  <si>
    <t>MaR-Montaz.086</t>
  </si>
  <si>
    <t>MaR-Montaz.087</t>
  </si>
  <si>
    <t>Koleno žlabu 62/50 vč. víka</t>
  </si>
  <si>
    <t>MaR-Montaz.088</t>
  </si>
  <si>
    <t>T-kus žlabu 62/50 vč. víka</t>
  </si>
  <si>
    <t>MaR-Montaz.089</t>
  </si>
  <si>
    <t>Trubka pevná D16, PVC, vč. Úchytek</t>
  </si>
  <si>
    <t>MaR-Montaz.090</t>
  </si>
  <si>
    <t>MaR-Montaz.091</t>
  </si>
  <si>
    <t>MaR-Montaz.092</t>
  </si>
  <si>
    <t>MaR-Montaz.093</t>
  </si>
  <si>
    <t>Příchytky na strop kovové</t>
  </si>
  <si>
    <t>MaR-Montaz.094</t>
  </si>
  <si>
    <t>Závitové tyče</t>
  </si>
  <si>
    <t>MaR-Montaz.095</t>
  </si>
  <si>
    <t>MaR-Montaz.096</t>
  </si>
  <si>
    <t>MaR-Montaz.097</t>
  </si>
  <si>
    <t>Montáž rozvaděče, včetně dopravy (za jedno pole)</t>
  </si>
  <si>
    <t>MaR-Montaz.098</t>
  </si>
  <si>
    <t>Montáž prvků MaR</t>
  </si>
  <si>
    <t>MaR-Montaz.099</t>
  </si>
  <si>
    <t>Kabely Cu slaboproudé bez ukončení 2 - 19x1,0 - položení</t>
  </si>
  <si>
    <t>MaR-Montaz.100</t>
  </si>
  <si>
    <t>Kabely Cu silnoproudé do 1kV bez ukončení 2-7x10 - položení</t>
  </si>
  <si>
    <t>MaR-Montaz.101</t>
  </si>
  <si>
    <t>Ukončení kabelů silnoproudých a sdělovacích na obou koncích</t>
  </si>
  <si>
    <t>MaR-Montaz.102</t>
  </si>
  <si>
    <t>Zhotovení prostupu vrtaného (mimo střechy), D 50mm vč. zapravení</t>
  </si>
  <si>
    <t>MaR-Montaz.103</t>
  </si>
  <si>
    <t>Požární ucpávky do tloušťky 30cm/m2</t>
  </si>
  <si>
    <t>M34.05</t>
  </si>
  <si>
    <t>Služby</t>
  </si>
  <si>
    <t>MaR-Sluzby.104</t>
  </si>
  <si>
    <t>Oživení a uvedení do provozu - regulátory</t>
  </si>
  <si>
    <t>Poznámka k položce:_x000D_
D.1.4.D.01-05</t>
  </si>
  <si>
    <t>MaR-Sluzby.105</t>
  </si>
  <si>
    <t>Test 1:1 - datové body - regulátory</t>
  </si>
  <si>
    <t>DB</t>
  </si>
  <si>
    <t>MaR-Sluzby.106</t>
  </si>
  <si>
    <t>Oživení a uvedení do provozu - Mbus zařízení</t>
  </si>
  <si>
    <t>MaR-Sluzby.107</t>
  </si>
  <si>
    <t>Test 1:1 - datové body - Mbus zařízení</t>
  </si>
  <si>
    <t>MaR-Sluzby.108</t>
  </si>
  <si>
    <t>Oživení a uvedení do provozu - zařízení proti legionele (odpouštění)</t>
  </si>
  <si>
    <t>MaR-Sluzby.109</t>
  </si>
  <si>
    <t>Test1:1 - zařízení proti legionele (odpouštění)</t>
  </si>
  <si>
    <t>MaR-Sluzby.110</t>
  </si>
  <si>
    <t>Oživení a uvedení do provozu - ModBus RTU zařízení VRV</t>
  </si>
  <si>
    <t>MaR-Sluzby.111</t>
  </si>
  <si>
    <t>Test 1:1 - datové body - ModBus RTU zařízení VRV</t>
  </si>
  <si>
    <t>MaR-Sluzby.112</t>
  </si>
  <si>
    <t>Oživení a uvedení do provozu - ModBus RTU regulátory IRC</t>
  </si>
  <si>
    <t>MaR-Sluzby.113</t>
  </si>
  <si>
    <t>Test 1:1 - datové body - ModBus RTU regulátory IRC</t>
  </si>
  <si>
    <t>MaR-Sluzby.114</t>
  </si>
  <si>
    <t>Oživení a uvedení do provozu - ModBus RTU ovladače IRC</t>
  </si>
  <si>
    <t>MaR-Sluzby.115</t>
  </si>
  <si>
    <t>Test 1:1 - datové body - ModBus RTU ovladače IRC</t>
  </si>
  <si>
    <t>MaR-Sluzby.116</t>
  </si>
  <si>
    <t>Oživení a uvedení do provozu - ModBus RTU clony + ovladače</t>
  </si>
  <si>
    <t>MaR-Sluzby.117</t>
  </si>
  <si>
    <t>Test 1:1 - datové body - ModBus RTU clony + ovladače</t>
  </si>
  <si>
    <t>MaR-Sluzby.118</t>
  </si>
  <si>
    <t>Oživení a uvedení do provozu - Bacnet TCP/IP FVE</t>
  </si>
  <si>
    <t>MaR-Sluzby.119</t>
  </si>
  <si>
    <t>Test 1:1 - datové body - Bacnet TCP/IP</t>
  </si>
  <si>
    <t>MaR-Sluzby.120</t>
  </si>
  <si>
    <t>Oživení a uvedení do provozu - ModBus RTU stanice biocidu (1x)</t>
  </si>
  <si>
    <t>MaR-Sluzby.121</t>
  </si>
  <si>
    <t>Test 1:1 - datové body - ModBus RTU stanice biocidu (1x)</t>
  </si>
  <si>
    <t>MaR-Sluzby.122</t>
  </si>
  <si>
    <t>Oživení a uvedení do provozu - ModBus RTU elektroměry v rozvaděčích ELE (11x)</t>
  </si>
  <si>
    <t>MaR-Sluzby.123</t>
  </si>
  <si>
    <t>Test 1:1 - datové body - ModBus RTU elektroměry v rozvaděčích ELE (11x)</t>
  </si>
  <si>
    <t>MaR-Sluzby.124</t>
  </si>
  <si>
    <t>Oživení a uvedení do provozu - ModBus RTU elektroměry v rozvaděčích MaR (19x)</t>
  </si>
  <si>
    <t>MaR-Sluzby.125</t>
  </si>
  <si>
    <t>Test 1:1 - datové body - ModBus RTU elektroměry v rozvaděčích MaR (19x)</t>
  </si>
  <si>
    <t>MaR-Sluzby.126</t>
  </si>
  <si>
    <t>Oživení a uvedení do provozu DALI - světla, senzory, Bacnet IP</t>
  </si>
  <si>
    <t>MaR-Sluzby.127</t>
  </si>
  <si>
    <t>Test 1:1 - datové body - světla, senzory, Bacnet IP</t>
  </si>
  <si>
    <t>MaR-Sluzby.128</t>
  </si>
  <si>
    <t>Oživení a uvedení do provozu DALI - žaluzie, Bacnet IP</t>
  </si>
  <si>
    <t>MaR-Sluzby.129</t>
  </si>
  <si>
    <t>Test 1:1 - datové body - žaluzie, Bacnet IP</t>
  </si>
  <si>
    <t>MaR-Sluzby.130</t>
  </si>
  <si>
    <t>Komunikace ModBus IP výtahy (2x)</t>
  </si>
  <si>
    <t>MaR-Sluzby.131</t>
  </si>
  <si>
    <t>Komunikace s měřiči MEGa, vč. kompletního testu</t>
  </si>
  <si>
    <t>MaR-Sluzby.132</t>
  </si>
  <si>
    <t>Příprava ke komplexní zkoušce</t>
  </si>
  <si>
    <t>MaR-Sluzby.133</t>
  </si>
  <si>
    <t>Příprava k provozní zkoušce</t>
  </si>
  <si>
    <t>MaR-Sluzby.134</t>
  </si>
  <si>
    <t>Komplexní vyzkoušení za účasti projektanta a objednatele</t>
  </si>
  <si>
    <t>MaR-Sluzby.135</t>
  </si>
  <si>
    <t>Asistence technika při měření hluku</t>
  </si>
  <si>
    <t>MaR-Sluzby.136</t>
  </si>
  <si>
    <t>Vytvoření SW - Regulátory</t>
  </si>
  <si>
    <t>MaR-Sluzby.137</t>
  </si>
  <si>
    <t>Vytvoření SW - Mbus a ModBus zařízení (bez IRC)</t>
  </si>
  <si>
    <t>MaR-Sluzby.138</t>
  </si>
  <si>
    <t>Vytvoření SW - IRC (komplet)</t>
  </si>
  <si>
    <t>MaR-Sluzby.139</t>
  </si>
  <si>
    <t>Vytvoření SW - DALI</t>
  </si>
  <si>
    <t>MaR-Sluzby.140</t>
  </si>
  <si>
    <t>Nastavení a konfigurace Mbus převodníku</t>
  </si>
  <si>
    <t>MaR-Sluzby.141</t>
  </si>
  <si>
    <t>Nastavení a prvotní konfigurace regulátorů</t>
  </si>
  <si>
    <t>MaR-Sluzby.142</t>
  </si>
  <si>
    <t>Nastavení a prvotní konfigurace převodníků protokolů</t>
  </si>
  <si>
    <t>MaR-Sluzby.143</t>
  </si>
  <si>
    <t>Nastavení a prvotní konfigurace IRC regulátorů</t>
  </si>
  <si>
    <t>MaR-Sluzby.144</t>
  </si>
  <si>
    <t>Řídící systém - programování dispečinku (úprava, rozšíření a doplnění), datové body fyzické i virtuální, vč. VRV, IRC apod.</t>
  </si>
  <si>
    <t>MaR-Sluzby.145</t>
  </si>
  <si>
    <t>Řídící systém - programování dispečinku, systém DALI</t>
  </si>
  <si>
    <t>MaR-Sluzby.146</t>
  </si>
  <si>
    <t>Řídící systém - programování dispečinku, energetický odečtový systém</t>
  </si>
  <si>
    <t>MaR-Sluzby.147</t>
  </si>
  <si>
    <t>Řídící systém - programování dispečinku, parametrizace (popis viz TZ)</t>
  </si>
  <si>
    <t>MaR-Sluzby.148</t>
  </si>
  <si>
    <t>Řídící systém - zhotovení uživatelských ovládacích obrazovek/rozhraní, datové body fyzické i virtuální, vč. VRV, IRC apod.</t>
  </si>
  <si>
    <t>MaR-Sluzby.149</t>
  </si>
  <si>
    <t>Řídící systém - zhotovení uživatelských ovládacích obrazovek/rozhraní, systém DALI</t>
  </si>
  <si>
    <t>MaR-Sluzby.150</t>
  </si>
  <si>
    <t>Řídící systém - zhotovení uživatelských ovládacích obrazovek/rozhraní, energetický odečtový systém</t>
  </si>
  <si>
    <t>MaR-Sluzby.151</t>
  </si>
  <si>
    <t>Řídící systém - zhotovení a nastavení archivů a trendů hodnot</t>
  </si>
  <si>
    <t>MaR-Sluzby.152</t>
  </si>
  <si>
    <t>Realizační/dílenská dokumentace</t>
  </si>
  <si>
    <t>Poznámka k položce:_x000D_
D.1.4.D.01</t>
  </si>
  <si>
    <t>MaR-Sluzby.153</t>
  </si>
  <si>
    <t>Tisk realizační/dílenské dokumentace</t>
  </si>
  <si>
    <t>MaR-Sluzby.154</t>
  </si>
  <si>
    <t>Dokumentace skutečného provedení (ne v provedení BIM)</t>
  </si>
  <si>
    <t>MaR-Sluzby.155</t>
  </si>
  <si>
    <t>Tisk dokumentace skutečného provedení</t>
  </si>
  <si>
    <t>MaR-Sluzby.156</t>
  </si>
  <si>
    <t>Zaučení obsluhy</t>
  </si>
  <si>
    <t>MaR-Sluzby.157</t>
  </si>
  <si>
    <t>Revize elektro</t>
  </si>
  <si>
    <t>MaR-Sluzby.158</t>
  </si>
  <si>
    <t>Spolupráce s revizním technikem</t>
  </si>
  <si>
    <t>MaR-Sluzby.159</t>
  </si>
  <si>
    <t>Koordinace s ostatními profesemi při realizaci</t>
  </si>
  <si>
    <t>MaR-Sluzby.160</t>
  </si>
  <si>
    <t>Vedení zakázky</t>
  </si>
  <si>
    <t>MaR-Sluzby.161</t>
  </si>
  <si>
    <t>Odvoz a ekologická likvidace odpadů, vč. hrubého úklidu</t>
  </si>
  <si>
    <t>soub.</t>
  </si>
  <si>
    <t>MaR-Sluzby.162</t>
  </si>
  <si>
    <t>Doprava, zařízení staveniště, VRN</t>
  </si>
  <si>
    <t>D.1.4.E - Zdravotně technické instalace</t>
  </si>
  <si>
    <t>11 - Přípravné a přidružené práce</t>
  </si>
  <si>
    <t>13 - Hloubené vykopávky</t>
  </si>
  <si>
    <t>15 - Roubení</t>
  </si>
  <si>
    <t>16 - Přemístění výkopku</t>
  </si>
  <si>
    <t>17 - Konstrukce ze zemin</t>
  </si>
  <si>
    <t>19 - Hloubení pro podzemní stěny, ražení a hloubení důlní</t>
  </si>
  <si>
    <t>45 - Podkladní a vedlejší konstrukce (kromě vozovek a železničního svršku)</t>
  </si>
  <si>
    <t>721 - Vnitřní kanalizace</t>
  </si>
  <si>
    <t>722 - Vnitřní vodovod</t>
  </si>
  <si>
    <t>725 - Zařizovací předměty</t>
  </si>
  <si>
    <t>767 - Konstrukce doplňkové stavební (zámečnické)</t>
  </si>
  <si>
    <t>94 - Lešení a stavební výtahy</t>
  </si>
  <si>
    <t>97 - Prorážení otvorů a ostatní bourací práce</t>
  </si>
  <si>
    <t>M46 - Zemní práce při montážích</t>
  </si>
  <si>
    <t>Přípravné a přidružené práce</t>
  </si>
  <si>
    <t>115101201R00</t>
  </si>
  <si>
    <t>Čerpání vody na výšku do 10 m, přítok do 500 l/min</t>
  </si>
  <si>
    <t>RTS II / 2023</t>
  </si>
  <si>
    <t>Poznámka k položce:_x000D_
5 dní, viz v.č.001,101,201</t>
  </si>
  <si>
    <t>5*24</t>
  </si>
  <si>
    <t>115101301R00</t>
  </si>
  <si>
    <t>Pohotovost čerp.soupravy, výška 10 m, přítok 500 l</t>
  </si>
  <si>
    <t>Poznámka k položce:_x000D_
30 dní, viz v.č. 001, 101,201</t>
  </si>
  <si>
    <t>1*30</t>
  </si>
  <si>
    <t>Hloubené vykopávky</t>
  </si>
  <si>
    <t>132201212R00</t>
  </si>
  <si>
    <t>Hloubení rýh š.do 200 cm hor.3 do 1000m3,STROJNĚ</t>
  </si>
  <si>
    <t>Poznámka k položce:_x000D_
viz. v.č. 001,101,201</t>
  </si>
  <si>
    <t>1*123,4</t>
  </si>
  <si>
    <t>132201219R00</t>
  </si>
  <si>
    <t>Příplatek za lepivost - hloubení rýh 200cm v hor.3</t>
  </si>
  <si>
    <t>Poznámka k položce:_x000D_
Viz pol. hloubení v hor. 3</t>
  </si>
  <si>
    <t>123,4*0,5</t>
  </si>
  <si>
    <t>132301211R00</t>
  </si>
  <si>
    <t>Hloubení rýh š.do 200 cm hor.4 do 100 m3, STROJNĚ</t>
  </si>
  <si>
    <t>132301219R00</t>
  </si>
  <si>
    <t>Přípl.za lepivost,hloubení rýh 200cm,hor.4,STROJNĚ</t>
  </si>
  <si>
    <t>Poznámka k položce:_x000D_
Viz pol. hloubení v hor. 4</t>
  </si>
  <si>
    <t>Roubení</t>
  </si>
  <si>
    <t>151101101R00</t>
  </si>
  <si>
    <t>Pažení a rozepření stěn rýh - příložné - hl.do 2 m</t>
  </si>
  <si>
    <t>Poznámka k položce:_x000D_
viz. podélné řezy kanalizace 201</t>
  </si>
  <si>
    <t>1*177,9</t>
  </si>
  <si>
    <t>151101102R00</t>
  </si>
  <si>
    <t>Pažení a rozepření stěn rýh - příložné - hl.do 4 m</t>
  </si>
  <si>
    <t>1*135,6</t>
  </si>
  <si>
    <t>151101111R00</t>
  </si>
  <si>
    <t>Odstranění pažení stěn rýh - příložné - hl. do 2 m</t>
  </si>
  <si>
    <t>Poznámka k položce:_x000D_
viz. zřízení pažení</t>
  </si>
  <si>
    <t>151101112R00</t>
  </si>
  <si>
    <t>Odstranění pažení stěn rýh - příložné - hl. do 4 m</t>
  </si>
  <si>
    <t>Přemístění výkopku</t>
  </si>
  <si>
    <t>161101101R00</t>
  </si>
  <si>
    <t>Svislé přemístění výkopku z hor.1-4 do 2,5 m</t>
  </si>
  <si>
    <t>1*189,7</t>
  </si>
  <si>
    <t>161101103R00</t>
  </si>
  <si>
    <t>Svislé přemístění výkopku z hor.1-4 do 6,0 m</t>
  </si>
  <si>
    <t>Poznámka k položce:_x000D_
viz. podélné řezy kanalizace</t>
  </si>
  <si>
    <t>1*57,1</t>
  </si>
  <si>
    <t>167101102R00</t>
  </si>
  <si>
    <t>Nakládání výkopku z hor.1-4 v množství nad 100 m3</t>
  </si>
  <si>
    <t>189,7+57,1</t>
  </si>
  <si>
    <t>162701105R00</t>
  </si>
  <si>
    <t>Vodorovné přemístění výkopku z hor.1-4 do 10000 m</t>
  </si>
  <si>
    <t>Poznámka k položce:_x000D_
lože</t>
  </si>
  <si>
    <t>29,5</t>
  </si>
  <si>
    <t>obsyp</t>
  </si>
  <si>
    <t>82,9</t>
  </si>
  <si>
    <t>zásyp</t>
  </si>
  <si>
    <t>134,4</t>
  </si>
  <si>
    <t>Konstrukce ze zemin</t>
  </si>
  <si>
    <t>175101101R00</t>
  </si>
  <si>
    <t>Obsyp potrubí bez prohození sypaniny</t>
  </si>
  <si>
    <t>1*82,9</t>
  </si>
  <si>
    <t>583320401</t>
  </si>
  <si>
    <t>Kamenivo těžené 0/4 B</t>
  </si>
  <si>
    <t>82,9*1,67</t>
  </si>
  <si>
    <t>174101101R00</t>
  </si>
  <si>
    <t>Zásyp jam, rýh, šachet se zhutněním</t>
  </si>
  <si>
    <t>1*134,4</t>
  </si>
  <si>
    <t>583321601</t>
  </si>
  <si>
    <t>Kamenivo těžené 0/16B</t>
  </si>
  <si>
    <t>134,4*1,67</t>
  </si>
  <si>
    <t>Hloubení pro podzemní stěny, ražení a hloubení důlní</t>
  </si>
  <si>
    <t>199000002R00</t>
  </si>
  <si>
    <t>Poplatek za skládku horniny 1- 4, č. dle katal. odpadů</t>
  </si>
  <si>
    <t>246,8</t>
  </si>
  <si>
    <t>Podkladní a vedlejší konstrukce (kromě vozovek a železničního svršku)</t>
  </si>
  <si>
    <t>451572111R00</t>
  </si>
  <si>
    <t>Lože pod potrubí z kameniva těženého 0 - 4 mm</t>
  </si>
  <si>
    <t>1*29,5</t>
  </si>
  <si>
    <t>452313131R00</t>
  </si>
  <si>
    <t>Bloky pro potrubí z betonu C 12/15 - zajištění kanalizačního potrubí proti posunu</t>
  </si>
  <si>
    <t>včetně bednění bloku a dodávky betonu</t>
  </si>
  <si>
    <t>potrubí ve spádu vyšším než 15%</t>
  </si>
  <si>
    <t>10*1*1*1</t>
  </si>
  <si>
    <t>721</t>
  </si>
  <si>
    <t>Vnitřní kanalizace</t>
  </si>
  <si>
    <t>721 00-0015VD</t>
  </si>
  <si>
    <t>Orientační štíky, popisové tabulky, dodávka a montáž</t>
  </si>
  <si>
    <t>Poznámka k položce:_x000D_
viz v.č. 001,102-109</t>
  </si>
  <si>
    <t>1*100</t>
  </si>
  <si>
    <t>721 00-0010VD</t>
  </si>
  <si>
    <t>Hadice transparentní pro odvod kondenzátu, dodávka a montáž, včetně spojek a přechodů</t>
  </si>
  <si>
    <t>Úkapy od pojistných ventilů, dopojení kondenzátů a pod.</t>
  </si>
  <si>
    <t>viz v.č. 001, 102-110</t>
  </si>
  <si>
    <t>721 01-0010VD</t>
  </si>
  <si>
    <t>Požární utěsnění prostupů nehořlavých kanalizačních potrubí - hrdlová nerez požárně dělícími konstrukcemi, dodávka a montáž</t>
  </si>
  <si>
    <t>soub</t>
  </si>
  <si>
    <t xml:space="preserve">dle požadavků požárně bezpečnostního řešení, DN50-DN150 </t>
  </si>
  <si>
    <t>P.U., viz v.č. 001,102-108, 210-212</t>
  </si>
  <si>
    <t>1*12</t>
  </si>
  <si>
    <t>721 01-0011VD</t>
  </si>
  <si>
    <t>Protipožární průchodky/manžety pro plastové kanalizační potrubí, odolnost dle požárně bezpečnostního řešení stavby, dodávka a montáž</t>
  </si>
  <si>
    <t>dle požadavků požárně bezpečnostního řešení, DN50-DN150</t>
  </si>
  <si>
    <t>1*150</t>
  </si>
  <si>
    <t>721176102R00</t>
  </si>
  <si>
    <t>Potrubí HT připojovací D 40 x 1,8 mmmontáž a dodávka potrubí včetně tvarovek, těsnění, přechodů a čistících kusů</t>
  </si>
  <si>
    <t>Poznámka k položce:_x000D_
viz v.č. 001,102-108, 210-212</t>
  </si>
  <si>
    <t>721176103R00</t>
  </si>
  <si>
    <t>Potrubí HT připojovací D 50 x 1,8 mm - montáž a dodávka potrubí včetně tvarovek, těsnění, přechodů a čistících kusů</t>
  </si>
  <si>
    <t>721176104R00</t>
  </si>
  <si>
    <t>Potrubí HT připojovací, D 75 x 1,9 mm - montáž a dodávka potrubí včetně tvarovek, těsnění, přechodů a čistících kusů</t>
  </si>
  <si>
    <t>1*10</t>
  </si>
  <si>
    <t>721153204R00</t>
  </si>
  <si>
    <t>Potrubí svařované PE připojovací, D 40 x 3,0 mm - montáž a dodávka potrubí včetně tvarovek, těsnění, přechodů a příslušenství</t>
  </si>
  <si>
    <t>Poznámka k položce:_x000D_
viz v.č. 001, 102-108, 210-212</t>
  </si>
  <si>
    <t>1*520</t>
  </si>
  <si>
    <t>721153205R00</t>
  </si>
  <si>
    <t>Potrubí svařované PE připojovací, D 50 x 3,0 mm - montáž a dodávka potrubí včetně tvarovek, těsnění, přechodů a příslušenství</t>
  </si>
  <si>
    <t>1*95</t>
  </si>
  <si>
    <t>721153207R00</t>
  </si>
  <si>
    <t>Potrubí svařované PE připojovací, D 63 x 3,0 mm - montáž a dodávka potrubí včetně tvarovek, těsnění, přechodů a příslušenství</t>
  </si>
  <si>
    <t>1*25</t>
  </si>
  <si>
    <t>721153208R00</t>
  </si>
  <si>
    <t>Potrubí svařované PE připojovací, D 75 x 3,0 mm - montáž a dodávka potrubí včetně tvarovek, těsnění, přechodů a příslušenství</t>
  </si>
  <si>
    <t>721153210R00</t>
  </si>
  <si>
    <t>Potrubí svařované PE připojovací, D 110 x 4,3 mm - montáž a dodávka potrubí včetně tvarovek, těsnění, přechodů a příslušenství</t>
  </si>
  <si>
    <t>1*35</t>
  </si>
  <si>
    <t>721152326R00</t>
  </si>
  <si>
    <t>Potrubí PE-S2 svařované - svislé/zavěšené, D 75 x 3,6 mm - montáž a dodávka potrubí včetně tvarovek, těsnění, přechodů a čistících kusů</t>
  </si>
  <si>
    <t>1*70</t>
  </si>
  <si>
    <t>721152328R00</t>
  </si>
  <si>
    <t>Potrubí PE-S2 svařované - svislé/zavěšené, D 110 x 6,0 mm - montáž a dodávka potrubí včetně tvarovek, těsnění, přechodů a čistících kusů</t>
  </si>
  <si>
    <t>1*475</t>
  </si>
  <si>
    <t>721152330R00</t>
  </si>
  <si>
    <t>Potrubí PE-S2 svařované - svislé/zavěšené, D 135 x 6,0 mm - montáž a dodávka potrubí včetně tvarovek, těsnění, přechodů a čistících kusů</t>
  </si>
  <si>
    <t>1*15</t>
  </si>
  <si>
    <t>721151206R00</t>
  </si>
  <si>
    <t>Potrubí svařované PE, dešťové, D 75 x 3,0 mm - montáž a dodávka potrubí včetně tvarovek, těsnění, přechodů a příslušenství</t>
  </si>
  <si>
    <t>Poznámka k položce:_x000D_
viz v.č. 102-108, 210-212, potrubí ve sloupcích</t>
  </si>
  <si>
    <t>1*20</t>
  </si>
  <si>
    <t>721151308R00</t>
  </si>
  <si>
    <t>Potrubí PE-S2 svařované - dešťové, D 110 x 6,0 mm - montáž a dodávka potrubí včetně tvarovek, těsnění, přechodů a čistících kusů</t>
  </si>
  <si>
    <t>Poznámka k položce:_x000D_
viz v.č. 102-108, 210-212</t>
  </si>
  <si>
    <t>721 06-0100VD</t>
  </si>
  <si>
    <t>Potrubí kanalizační nerez, hrdlované D40x1mm, montáž a dodávka potrubí včetně tvarovek, těsnění, přechodů a čistících kusů, tesnění EPDM, 1.4301</t>
  </si>
  <si>
    <t>721 06-0200VD</t>
  </si>
  <si>
    <t>Potrubí kanalizační nerez, hrdlované D50x1mm, montáž a dodávka potrubí včetně tvarovek, těsnění, přechodů a čistících kusů, tesnění EPDM, 1.4301</t>
  </si>
  <si>
    <t>721 06-0300VD</t>
  </si>
  <si>
    <t>Potrubí kanalizační nerez, hrdlované D75x1mm, montáž a dodávka potrubí včetně tvarovek, těsnění, přechodů a čistících kusů, tesnění EPDM, 1.4301</t>
  </si>
  <si>
    <t>721 06-0400VD</t>
  </si>
  <si>
    <t>Potrubí kanalizační nerez, hrdlované D110x1mm, montáž a dodávka potrubí včetně tvarovek, těsnění, přechodů a čistících kusů, tesnění EPDM, 1.4301</t>
  </si>
  <si>
    <t>1*45</t>
  </si>
  <si>
    <t>721154228R00</t>
  </si>
  <si>
    <t>Potrubí PE svařované, ležaté v zemi nebo zavěšené, D 110 x 4,3 mm, montáž a dodávka potrubí včetně tvarovek, těsnění, přechodů a čistících kusů</t>
  </si>
  <si>
    <t>Poznámka k položce:_x000D_
viz v.č. 001,101, 201</t>
  </si>
  <si>
    <t>1*50</t>
  </si>
  <si>
    <t>721154229R00</t>
  </si>
  <si>
    <t>Potrubí PE svařované, ležaté v zemi nebo zavěšené, D 125 x 4,9 mm, montáž a dodávka potrubí včetně tvarovek, těsnění, přechodů a čistících kusů</t>
  </si>
  <si>
    <t>1*140</t>
  </si>
  <si>
    <t>721154230R00</t>
  </si>
  <si>
    <t>Potrubí PE svařované, ležaté v zemi nebo zavěšené, D 160 x 6,2 mm, montáž a dodávka potrubí včetně tvarovek, těsnění, přechodů a čistících kusů</t>
  </si>
  <si>
    <t>721154211R00</t>
  </si>
  <si>
    <t>Potrubí PE svařované, ležaté v zemi nebo zavěšené, D 200 x 6,2 mm, montáž a dodávka potrubí včetně tvarovek, těsnění, přechodů a čistících kusů</t>
  </si>
  <si>
    <t>1*40</t>
  </si>
  <si>
    <t>721 00-9149VD</t>
  </si>
  <si>
    <t>Izolace potrubí včetně tvarovek proti rosení a hluku, minerální vlna/AL povrch, min lambda=0,04W/m, na potrubí DN40, tl.25mm, dodávka a montáž</t>
  </si>
  <si>
    <t>třída reakce na oheň A2L-s1,d0</t>
  </si>
  <si>
    <t>kondenzáty, CHÚC -viz v.č. 102-108, 210-212</t>
  </si>
  <si>
    <t>1*400</t>
  </si>
  <si>
    <t>721 00-9150VD</t>
  </si>
  <si>
    <t>Izolace potrubí včetně tvarovek proti rosení a hluku, minerální vlna/AL povrch, min lambda=0,04W/m, na potrubí DN50- DN63, tl.25mm, dodávka a montáž</t>
  </si>
  <si>
    <t>CHÚC, viz v.č. 102-108, 210-212</t>
  </si>
  <si>
    <t>721 00-9152VD</t>
  </si>
  <si>
    <t>Izolace potrubí včetně tvarovek proti rosení a hluku, minerální vlna/AL povrch, min lambda=0,04W/m, na potrubí DN75 tl.25mm, dodávka a montáž</t>
  </si>
  <si>
    <t>třída reakce na oheň A2L-s1,d0, splašková zavěšená, veškeré dešťové, prostupy přes konstrukce, potruví v CHÚC</t>
  </si>
  <si>
    <t xml:space="preserve"> viz v.č. 102-108, 210-212</t>
  </si>
  <si>
    <t>721 00-9153VD</t>
  </si>
  <si>
    <t>Izolace potrubí včetně tvarovek proti rosení a hluku, minerální vlna/AL povrch, min lambda=0,04W/m, na potrubí DN110-125, tl.25mm, dodávka a montáž</t>
  </si>
  <si>
    <t>viz v.č. 102-108, 210-212</t>
  </si>
  <si>
    <t>520+100</t>
  </si>
  <si>
    <t>721194104R00</t>
  </si>
  <si>
    <t>Vyvedení odpadních výpustek, D 40 x 1,8 mm</t>
  </si>
  <si>
    <t>1*215</t>
  </si>
  <si>
    <t>721194105R00</t>
  </si>
  <si>
    <t>Vyvedení odpadních výpustek, D 50 x 1,8 mm</t>
  </si>
  <si>
    <t>721194107R00</t>
  </si>
  <si>
    <t>Vyvedení odpadních výpustek, D 75 x 1,9 mm</t>
  </si>
  <si>
    <t>721194109R00</t>
  </si>
  <si>
    <t>Vyvedení odpadních výpustek, D 110 x 2,3 mm</t>
  </si>
  <si>
    <t>1*80</t>
  </si>
  <si>
    <t>721 00-2902VD</t>
  </si>
  <si>
    <t>Dvířka SDK s hliníkovým rámem, revizní, snadné otevření (tlačný uzávěr) - dodávka a montáž</t>
  </si>
  <si>
    <t>Poznámka k položce:_x000D_
SDK do vlhkých prostor, povrchová úprava v barvě stěny zahrnuta v ceně, jednotný vzhled, označení dle pokynů provozu</t>
  </si>
  <si>
    <t>DV20/20mm, viz v.č. 102-108, 210-212</t>
  </si>
  <si>
    <t>1*41</t>
  </si>
  <si>
    <t>DV30/30mm, viz v.č. 102-108, 210-212</t>
  </si>
  <si>
    <t>1*56</t>
  </si>
  <si>
    <t>DV30/30mm - protipož., viz v.č. 102-108, 210-212</t>
  </si>
  <si>
    <t>1*2</t>
  </si>
  <si>
    <t>721 05-0000VD</t>
  </si>
  <si>
    <t>Souprava ventilační střešní, souprava větrací hlavice plastové DN75-200 mm, dodávka a montáž</t>
  </si>
  <si>
    <t>Poznámka k položce:_x000D_
včetně dodávky a montáže izolačních souprav pro ploché střechy s tepelnou izolací, mPVC nebo bitumenové, a napojení na izolace střechy</t>
  </si>
  <si>
    <t>VH - viz v.č. 102-108, 210-212</t>
  </si>
  <si>
    <t>721273150RT1</t>
  </si>
  <si>
    <t>Hlavice ventilační přivětrávací, přivzdušňovací ventil, D 50/75/110 mm, dodávka a montáž</t>
  </si>
  <si>
    <t>Poznámka k položce:_x000D_
P.V.,viz v.č. 102-108, 210-212</t>
  </si>
  <si>
    <t>721273180R00</t>
  </si>
  <si>
    <t>Ventil přivzdušňovací podomítkový bčetně krytky v barvě stěny - montáž + dodávka</t>
  </si>
  <si>
    <t>Poznámka k položce:_x000D_
P.V.1, viz v.č. 102-108, 210-212</t>
  </si>
  <si>
    <t>1*3</t>
  </si>
  <si>
    <t>721 21-0013VD</t>
  </si>
  <si>
    <t>Podlahová vpust celonerezová nevysychavá, DN100, svislý odtok, izol.souprava, sifonová vložka, nerezový děrovaný rošt, dodávka a montáž</t>
  </si>
  <si>
    <t>Poznámka k položce:_x000D_
průtok 1,2 l/s, provedení pro PVC podlahové krytiny, materiál 1.4301</t>
  </si>
  <si>
    <t>S,viz v.č. 102-108, 210-212</t>
  </si>
  <si>
    <t>721 21-0014VD</t>
  </si>
  <si>
    <t>Podlahová vpust celonerezová nevysychavá, DN75, boční odtok odtok, izol.souprava,sifonová vložka, nerezový děrovaný rošt, dodávka a montáž</t>
  </si>
  <si>
    <t>1*4</t>
  </si>
  <si>
    <t>721223423RT2</t>
  </si>
  <si>
    <t>Vpust podlahová se zápachovou uzávěrkou v nevysychavém provedení, mřížka nerez, izol souprava - montáž+dodávka</t>
  </si>
  <si>
    <t>Poznámka k položce:_x000D_
mřížka nerez 115 x 115 D 50/75/110 mm, instalace v technických místnostech a strojovnách</t>
  </si>
  <si>
    <t>1*7</t>
  </si>
  <si>
    <t>721 30-0202VD</t>
  </si>
  <si>
    <t>Sestava střešního vtoku, střešní vtok svislý odtok DN100, samoregulační el. vyhřívání 230V, nástavec, dodávka a montáž</t>
  </si>
  <si>
    <t>Poznámka k položce:_x000D_
kapacita min 8,1l/s, střešní vtok  s  přírubou pro napojení parozábrany, nástavec s mPVC přírubou pro napojení vodotěsné hydroizolace fóliové, košík na listí</t>
  </si>
  <si>
    <t>72122351sz</t>
  </si>
  <si>
    <t>Vtok balkónový a terasový se suchou klapkou DN75 - montáž+dodávka</t>
  </si>
  <si>
    <t>Poznámka k položce:_x000D_
Balkonový a terasový vtok DN50/75 sotočným kloubem na odtoku, s  izolační přírubou, se suchou klapkou proti pronikání zápachu (nezámrzná), vtokovou mříží z nerezové oceli 123x123/115x115mm, nástavec, izolační souprava</t>
  </si>
  <si>
    <t>TV75, viz v.č. 102-108, 210-212</t>
  </si>
  <si>
    <t>721 00-0009VD</t>
  </si>
  <si>
    <t>Kondenzační sifon pro zařízení VZT, mechanická pojistka proti vyschnutí, dodávka a montáž</t>
  </si>
  <si>
    <t>Poznámka k položce:_x000D_
FCU/VZT,viz v.č. 102-108, 210-212</t>
  </si>
  <si>
    <t>1*104</t>
  </si>
  <si>
    <t>721 00-0003VD</t>
  </si>
  <si>
    <t>Podomítkový kondenzační sifon pro zařízení VZT, pojistka proti vyschnutí, podomítkové těleso, krytka v barvě stěny, dodávka a montáž</t>
  </si>
  <si>
    <t>Poznámka k položce:_x000D_
KLM, viz v.č. 102-108, 210-212</t>
  </si>
  <si>
    <t>721263002RT2</t>
  </si>
  <si>
    <t>Uzávěr zpětný automatický DN150, EPC - montáž + dodávka</t>
  </si>
  <si>
    <t>Poznámka k položce:_x000D_
zpětná armatura proti vzduté vodě DN150 s jednou elektronicky uzavíranou klapkou, druhá klapka z nerezové oceli a ručním zajištěním a revizními kryty k čištění. Výstražné signalizační zařízení (optické a zvukové signalizace na ovládacím modulu) nebo vedení signálu o poloze klapky po budově.</t>
  </si>
  <si>
    <t>viz. v.č. 101,201</t>
  </si>
  <si>
    <t>721242110RT2</t>
  </si>
  <si>
    <t>Lapač střešních splavenin PP - montáž+dodávka</t>
  </si>
  <si>
    <t>Poznámka k položce:_x000D_
Lapač střešních splavenin DN125 s pohledovými díly z litiny, s kloubem na odtoku, s košem pro zachytávání nečistot, nezámrzná ZU - suchá klapka, s čistícím víkem, kapacita 11 l/s</t>
  </si>
  <si>
    <t>LS125, viz. v.č. 101, 201</t>
  </si>
  <si>
    <t>721 01-0015VD</t>
  </si>
  <si>
    <t>Systémová těsnící průchodka pro kanalizační potrubí d110-d215 - montáž+dodávka</t>
  </si>
  <si>
    <t>siub</t>
  </si>
  <si>
    <t>těsnění prostupů přes stěny v šachtách</t>
  </si>
  <si>
    <t>prostupypřes stěny /základy pod terénem</t>
  </si>
  <si>
    <t>1*6</t>
  </si>
  <si>
    <t>721290113R00</t>
  </si>
  <si>
    <t>Zkouška těsnosti kanalizace vodou DN 300 mm</t>
  </si>
  <si>
    <t>Poznámka k položce:_x000D_
viz. montáž potrubí</t>
  </si>
  <si>
    <t>30+5+10+520+95+25+10+35+70+475+15+20+100+15+5+15+45+50+140+140+40</t>
  </si>
  <si>
    <t>721290123R00</t>
  </si>
  <si>
    <t>Zkouška těsnosti kanalizace kouřem DN 300 mm</t>
  </si>
  <si>
    <t>998721103R00</t>
  </si>
  <si>
    <t>Přesun hmot pro vnitřní kanalizaci, výšky do 24 m</t>
  </si>
  <si>
    <t>0,3+80,78+6,93</t>
  </si>
  <si>
    <t>362,9/2</t>
  </si>
  <si>
    <t>Vnitřní vodovod</t>
  </si>
  <si>
    <t>722 00-0011VD</t>
  </si>
  <si>
    <t>Orientační štítky, popisové tabulky, dodávka a montáž</t>
  </si>
  <si>
    <t>popis armatur, potrubí, terčíky revizních dvířek</t>
  </si>
  <si>
    <t>viz v.č. 001</t>
  </si>
  <si>
    <t>722 00-5003VD</t>
  </si>
  <si>
    <t>Hygienické zabezpeční rozvodů teplé vody s cirkulací proti bakteriím - Dávkovací sestava Q.SET Legioprevent funkční celek, montáž+dodávka</t>
  </si>
  <si>
    <t>Poznámka k položce:_x000D_
Dávkovací stanice pro trvalé řízené dávkování ze zásobního kanystru. Řízení PLC regulátorem Siemens + barevný dotykový terminál  2x digitální membránové dávkovací čerpadlo s krokovým motorem - Grundfos DDE PVDF  2x multifunkční armatura (tlaková ochrana čerpadla)  1x sací komplet s hlídáním hladiny – 2 úrovně  1x záchytná jímka pro kanystr s biocidem  2x injektor (PVC-U, PVDF)  2x nerezový mísič  Připojovací hadice 6/4mm PVDF a jejich krytí  kotvení kabeláže + tlakových hadic  řídicí systém SID S  logování uživatelů heslem  časová báze pro možnost střídání dávkování v týdenním cyklu (4 bloky/ den)  možnost řízení dnů dávkování proporcionálně dle průtoku + dle časové báze  možnost automaticky měnit koncentraci látky v systému ve vymezeném časovém úseku (4bloky/den)  režim šokové dezinfekce  trvalé měření základních systémových teplot (standardně 2 body)  archivace dat (teploty, průtok, spotřeba vody/chemie, provozní deník…)  pokročilé alarmové a bezpečnostní funkce  ochrana proti předávkování (např. chybou špatného nastavení)  ochrana proti max. průtoku (např. při havárii potrubí)  signalizační LED na rozvaděči + výpis poruch na obrazovce, provozní deník  předání hodnoty průtoku vody, poruch do nadřazeného systému MaR –diskrétní výstupy + TCP/IP modbus případně modbus RTU  archivace dat na USB disk  možnost dálkového přístupu  integrovaný VNC server + přidělení veřejné IP adresy  nebo Weincloud - EASY ACCESS – vlastní VPN</t>
  </si>
  <si>
    <t>Funkční celek - viz v.č. 001, 301</t>
  </si>
  <si>
    <t>1*1</t>
  </si>
  <si>
    <t>722 00-5004VD</t>
  </si>
  <si>
    <t>Úpravna vody pro VZT, změkčení, výkon max. 3500 l/h l/hod, dodávka a montáž</t>
  </si>
  <si>
    <t>Poznámka k položce:_x000D_
Vstupní jemný filtr transparentní včetně vložky, Kompletní duplexní automatický změkčovač typu  GWZ, jemná filtrace, zásoba soli, instalační materiál, zprovoznění, zaškolení, doprava, splňuje Vyhlášku MZ 252/04 Sb +409/2005 Sb</t>
  </si>
  <si>
    <t>Změkčená, viz v.č.001,114,304</t>
  </si>
  <si>
    <t>722 00-5055VD</t>
  </si>
  <si>
    <t>Fyzikální úpravna pitné vody (instalace před ohřevem) 35W/230V - zprovoznění - montáž+dodávka</t>
  </si>
  <si>
    <t>Poznámka k položce:_x000D_
Fyztikální úpravna zamezující tvorbě vodního kamene, uvolňující existující inkrustace. Řízené impulzy pěti elektromagnetů a kinetická  energie z proudění způsobují následnou jinou krystalizaci po rozpadu hydrogenuhličitanu vápenátého a hydrogenuhličitanu hořečnatého (které jsou podstatou dočasné tvrdosti vody). . Vzniklé mikrokrystaly uhličitanu vápenatého (aragonit) se nemohou usazovat. Neusadí se na žádném povrchu, neboť jsou již vykrystalizované a dále odtékají s upravenou vodou. Elektromagnetickými pulzy se rozpadne rovnováha uhličitanu vápenatého ve vodě . Max. hodinový průtok   2,5 m3</t>
  </si>
  <si>
    <t>viz. v.č. 001,301</t>
  </si>
  <si>
    <t>722 00-3065VD</t>
  </si>
  <si>
    <t>Těsnění prostupů protipožárním tmelem/požárními manžetami, odolnost dle požárně bezpečnostního řešení, průměr do 150mm, dodávka a montáž</t>
  </si>
  <si>
    <t>Poznámka k položce:_x000D_
kovové nehořlavé potrubí, nehořlavá tepelná izolace z minerální vlny, položka platí pro sestavu potrubí studené, teplé vody s cirkulací, popřípadě pořární vody</t>
  </si>
  <si>
    <t>P.U., viz v.č. 001,109-114, 302-304</t>
  </si>
  <si>
    <t>722 00-3066VD</t>
  </si>
  <si>
    <t>Poznámka k položce:_x000D_
plastové potrubí, nehořlavá tepelná izolace z minerální vlny, položka platí pro sestavu potrubí studené, teplé vody s cirkulací</t>
  </si>
  <si>
    <t>722254231RT4</t>
  </si>
  <si>
    <t>Hydrantový systém, box nerez, zapuštění do niky, průměr 25/30, stálotvará hadice</t>
  </si>
  <si>
    <t>Poznámka k položce:_x000D_
H25/30, viz v.č. 001,109-114, 302-304</t>
  </si>
  <si>
    <t>1*11</t>
  </si>
  <si>
    <t>722132116R00</t>
  </si>
  <si>
    <t>Potrubí ocel vně/vni pozink., lisovaný spoj 35x1,5, montáž a dodávka potrubí včetně tvarovek, spojek, přechodů a těsnění</t>
  </si>
  <si>
    <t>Poznámka k položce:_x000D_
POZINK, viz v.č. 001,109-114, 301-304</t>
  </si>
  <si>
    <t>1*180</t>
  </si>
  <si>
    <t>722132118R00</t>
  </si>
  <si>
    <t>Potrubí ocel vně/vni pozink., lisovaný spoj 54x1,5, montáž a dodávka potrubí včetně tvarovek, spojek, přechodů a těsnění</t>
  </si>
  <si>
    <t>Poznámka k položce:_x000D_
POZINK,viz v.č. 001,109-114, 301-304</t>
  </si>
  <si>
    <t>1*105</t>
  </si>
  <si>
    <t>722151113R00</t>
  </si>
  <si>
    <t>Potrubí nerez 1.4401, lisovaný spoj, D 18 x 1,0mm, pitná voda, montáž a dodávka potrubí včetně tvarovek, spojek, přechodů a těsnění</t>
  </si>
  <si>
    <t>Poznámka k položce:_x000D_
viz v.č. 001,109-114, 301-304</t>
  </si>
  <si>
    <t>1*250</t>
  </si>
  <si>
    <t>722151114R00</t>
  </si>
  <si>
    <t>Potrubí nerez 1.4401, lisovaný spoj, D 22 x 1,2mm, pitná voda, montáž a dodávka potrubí včetně tvarovek, spojek, přechodů a těsnění</t>
  </si>
  <si>
    <t>1*75</t>
  </si>
  <si>
    <t>722151115R00</t>
  </si>
  <si>
    <t>Potrubí nerez 1.4401, lisovaný spoj, D 28 x 1,2mm, pitná voda, montáž a dodávka potrubí včetně tvarovek, spojek, přechodů a těsnění</t>
  </si>
  <si>
    <t>722151116R00</t>
  </si>
  <si>
    <t>Potrubí nerez 1.4401, lisovaný spoj, D 35 x 1,5mm, pitná voda, montáž a dodávka potrubí včetně tvarovek, spojek, přechodů a těsnění</t>
  </si>
  <si>
    <t>722151117R00</t>
  </si>
  <si>
    <t>Potrubí nerez 1.4401, lisovaný spoj, D 42 x 1,5mm, pitná voda, montáž a dodávka potrubí včetně tvarovek, spojek, přechodů a těsnění</t>
  </si>
  <si>
    <t>722151118R00</t>
  </si>
  <si>
    <t>Potrubí nerez 1.4401, lisovaný spoj, D 54 x 1,5mm, pitná voda, montáž a dodávka potrubí včetně tvarovek, spojek, přechodů a těsnění</t>
  </si>
  <si>
    <t>1*60</t>
  </si>
  <si>
    <t>722151119R00</t>
  </si>
  <si>
    <t>Potrubí nerez 1.4401, lisovaný spoj, D 76 x 2,0mm, pitná voda, montáž a dodávka potrubí včetně tvarovek, spojek, přechodů a těsnění</t>
  </si>
  <si>
    <t>722151120R00</t>
  </si>
  <si>
    <t>Potrubí nerez 1.4401, lisovaný spoj, D 89 x 2,0mm, pitná voda, montáž a dodávka potrubí včetně tvarovek, spojek, přechodů a těsnění</t>
  </si>
  <si>
    <t>722176212R00</t>
  </si>
  <si>
    <t>Potrubí vícevrstvé pitná voda PE RT/AL/PE RT, lisovaný spoj s plastovými tvarovkami, D 20 x 2,5 mm PN 10</t>
  </si>
  <si>
    <t>1*1520</t>
  </si>
  <si>
    <t>722176213R00</t>
  </si>
  <si>
    <t>Potrubí vícevrstvé pitná voda PE RT/AL/PE RT, lisovaný spoj s plastovými tvarovkami, D 26 x 3,0 mm PN 10</t>
  </si>
  <si>
    <t>1*285</t>
  </si>
  <si>
    <t>722176214R00</t>
  </si>
  <si>
    <t>Potrubí vícevrstvé pitná voda PE RT/AL/PE RT, lisovaný spoj s plastovými tvarovkami, D 32 x 3,0 mm PN 10</t>
  </si>
  <si>
    <t>1*160</t>
  </si>
  <si>
    <t>722176215R00</t>
  </si>
  <si>
    <t>Potrubí vícevrstvé pitná voda PE RT/AL/PE RT, lisovaný spoj s plastovými tvarovkami, D 40 x 3,5 mm PN 10</t>
  </si>
  <si>
    <t>1*90</t>
  </si>
  <si>
    <t>722176216R00</t>
  </si>
  <si>
    <t>Potrubí vícevrstvé pitná voda PE RT/AL/PE RT, lisovaný spoj s plastovými tvarovkami, D 50 x 4,0 mm PN 10</t>
  </si>
  <si>
    <t>722176217R00</t>
  </si>
  <si>
    <t>Potrubí vícevrstvé pitná voda PE RT/AL/PE RT, lisovaný spoj s plastovými tvarovkami, D 63 x 4,5 mm PN 10</t>
  </si>
  <si>
    <t>722176218R00</t>
  </si>
  <si>
    <t>Potrubí vícevrstvé pitná voda PE RT/AL/PE RT, lisovaný spoj s plastovými tvarovkami, D 75 x 4,7 mm PN 10</t>
  </si>
  <si>
    <t>722 18-9001VD</t>
  </si>
  <si>
    <t>Izolace potrubí požárního rozvodu z min.vlny tl.25mm, včetně izolace tvarovek na, povrchová úprava Al, lepící páska, dodávka a montáž</t>
  </si>
  <si>
    <t>třída reakce na oheň A2L-s1,d0, pro potrubí DN15-150</t>
  </si>
  <si>
    <t>180+105</t>
  </si>
  <si>
    <t>722 18-0049VD</t>
  </si>
  <si>
    <t>Izolace potrubí z min.vlny včetně izolace tvarovek na d18/20mm, povrchová úprava Al, lepící páska, dodávka a montáž</t>
  </si>
  <si>
    <t>Poznámka k položce:_x000D_
třída reakce na oheň A2L-s1,d0</t>
  </si>
  <si>
    <t>viz v.č. 001,109-114, 301-304</t>
  </si>
  <si>
    <t>722 18-0050VD</t>
  </si>
  <si>
    <t>Izolace potrubí z min.vlny včetně izolace tvarovek na d20-22/25mm, povrchová úprava Al, lepící páska, dodávka a montáž</t>
  </si>
  <si>
    <t>75+1115</t>
  </si>
  <si>
    <t>722 18-0051VD</t>
  </si>
  <si>
    <t>Izolace potrubí z min.vlny včetně izolace tvarovek na d26-28/30mm, povrchová úprava Al, lepící páska, dodávka a montáž</t>
  </si>
  <si>
    <t>40+285</t>
  </si>
  <si>
    <t>722 18-0052VD</t>
  </si>
  <si>
    <t>Izolace potrubí z min.vlny včetně izolace tvarovek na d32-35/35mm, povrchová úprava Al, lepící páska, dodávka a montáž</t>
  </si>
  <si>
    <t>15+160</t>
  </si>
  <si>
    <t>722 18-0053VD</t>
  </si>
  <si>
    <t>Izolace potrubí z min.vlny včetně izolace tvarovek na d40-42/40mm, povrchová úprava Al, lepící páska, dodávka a montáž</t>
  </si>
  <si>
    <t>10+90</t>
  </si>
  <si>
    <t>722 18-0054VD</t>
  </si>
  <si>
    <t>Izolace potrubí z min.vlny včetně izolace tvarovek na d50-54/50mm, povrchová úprava Al, lepící páska, dodávka a montáž</t>
  </si>
  <si>
    <t>40+20</t>
  </si>
  <si>
    <t>722 18-0055VD</t>
  </si>
  <si>
    <t>Izolace potrubí z min.vlny včetně izolace tvarovek na d63-76/50mm, povrchová úprava Al, lepící páska, dodávka a montáž</t>
  </si>
  <si>
    <t>60+40+25</t>
  </si>
  <si>
    <t>722 18-0056VD</t>
  </si>
  <si>
    <t>Izolace potrubí z min.vlny včetně izolace tvarovek na d89/50mm, povrchová úprava Al, lepící páska, dodávka a montáž</t>
  </si>
  <si>
    <t>722181214RT7</t>
  </si>
  <si>
    <t>Izolace návleková PE na d20/tl. 20mm - montáž+dodávka včetně lepící pásky</t>
  </si>
  <si>
    <t>1*405</t>
  </si>
  <si>
    <t>722181214RT9</t>
  </si>
  <si>
    <t>Izolace návleková PE na d26/tl.20mm - montáž+dodávka včetně lepící pásky</t>
  </si>
  <si>
    <t>722190401T00</t>
  </si>
  <si>
    <t>Vyvedení a upevnění vodovodní výpustky DN 15</t>
  </si>
  <si>
    <t>1*450</t>
  </si>
  <si>
    <t>722224211R00</t>
  </si>
  <si>
    <t>Ventil mrazuvzdorný DN 15, rychlospojka na hadici, dodávka a montáž</t>
  </si>
  <si>
    <t>722262151R00</t>
  </si>
  <si>
    <t>Vodoměr s dálkovým přenosem dat, voda studená, přírubový, DN 50, Qn=20m3/h, Qmin=0,19m3/h - dodávka a montáž</t>
  </si>
  <si>
    <t>horizontální osazení, modul dálkováho odečtu M-BUS drátové provedení</t>
  </si>
  <si>
    <t>objektový vodoměr, viz v.č. 001,109-114, 301-304</t>
  </si>
  <si>
    <t>722262152R00</t>
  </si>
  <si>
    <t>horizontální osazení, modul dálkováho odečtu impulzní výstup</t>
  </si>
  <si>
    <t>pro úpravnu studená voda, viz v.č. 001,109-114, 301-304</t>
  </si>
  <si>
    <t>722265118R00</t>
  </si>
  <si>
    <t>Vodoměr s dálkový přenosem dat, voda studená, závitový, 6/4", Qn=10 m3/h, Qmin.=0,02m3/h - dodávka a montáž</t>
  </si>
  <si>
    <t>možnost vertikální nebo horizontální osazení, modul dálkováho odečtu M-BUS drátové provedení</t>
  </si>
  <si>
    <t>vodměr přívod teplá, viz v.č. 001,109-114, 301-304</t>
  </si>
  <si>
    <t>722265119R00</t>
  </si>
  <si>
    <t>Poznámka k položce:_x000D_
možnost vertikální nebo horizontální osazení, modul dálkového odečtu impulzní výstup - ovládání úpravny teplá voda</t>
  </si>
  <si>
    <t>722265119R00.1</t>
  </si>
  <si>
    <t>Vodoměr, voda studená, závitový, 3/4", 2,5m3/h, dodávka a montáž</t>
  </si>
  <si>
    <t>možnost vertikální nebo horrizontální osazení, modul dálkováho odečtu M-BUS drátové provedení</t>
  </si>
  <si>
    <t>vodoměry pro VZT a RTCH,viz v.č. 001,109-114, 301-304</t>
  </si>
  <si>
    <t>722 29-0991VD</t>
  </si>
  <si>
    <t>Tlaková expanzní nádoba objem pitná voda 25 L, 10bar/4bary, průtočná armatura 3/4", manometr, dodávka a montáž</t>
  </si>
  <si>
    <t>Poznámka k položce:_x000D_
instalace před ohřevem,viz v.č. 001,109-114, 301-304</t>
  </si>
  <si>
    <t>722 26-9001VD</t>
  </si>
  <si>
    <t>Manometr 0-16bar včetně trojcestného kohoutu - dodávka a montáž</t>
  </si>
  <si>
    <t>Poznámka k položce:_x000D_
MANOMETR viz v.č. 001,109-114, 301-304</t>
  </si>
  <si>
    <t>722231165R00</t>
  </si>
  <si>
    <t>Ventil vodovodní pojistný, pro přípravu teplé vody, pitná voda, G 1", dodávka a montáž</t>
  </si>
  <si>
    <t>722235828RV1</t>
  </si>
  <si>
    <t>Ventil tlakový redukční přírubový, DN80 včetně manometru, PN16, plynule nastavitelný výstupní tlak - dodávka a montáž</t>
  </si>
  <si>
    <t>722 00-9023VD</t>
  </si>
  <si>
    <t>Oddělovač potrubních systémů typ BA DN25, dodávka a montáž, napojení na kanalizaci - volné hrdlo DN50</t>
  </si>
  <si>
    <t>Poznámka k položce:_x000D_
BA,  viz v.č. 001,109-114, 301-304</t>
  </si>
  <si>
    <t>722 00-9026VD</t>
  </si>
  <si>
    <t>Oddělovač potrubních systémů typ BA DN50, dodávka a montáž, napojení na kanalizaci - volné hrdlo DN50</t>
  </si>
  <si>
    <t>Poznámka k položce:_x000D_
BA,viz v.č. 001,109-114, 301-304</t>
  </si>
  <si>
    <t>722 00-9040VD</t>
  </si>
  <si>
    <t>Zpětná klapka, kontrolovatelná zpětná armatura, pro ochranu pitné vody, typ EA, DN50 přírubová, dodávka a montáž</t>
  </si>
  <si>
    <t>Poznámka k položce:_x000D_
instalace před ohřev</t>
  </si>
  <si>
    <t>722215419R00</t>
  </si>
  <si>
    <t>Kontrolovatelná zpětná armatura EA přírubová DN80,pitná voda - dodávka a montáž</t>
  </si>
  <si>
    <t>722236626R00</t>
  </si>
  <si>
    <t>Zpětná klapka vodovodní, 2xvnitřní závit DN32, dodávka a montáž</t>
  </si>
  <si>
    <t>Poznámka k položce:_x000D_
ZK, viz v.č. 001,109-114, 301-304</t>
  </si>
  <si>
    <t>722236514R00</t>
  </si>
  <si>
    <t>Filtr vodovodní šikmý,vnitřní závity DN25, dodávka a montáž</t>
  </si>
  <si>
    <t>722236515R00</t>
  </si>
  <si>
    <t>Filtr vodovodní šikmý,vnitřní závity DN32, dodávka a montáž</t>
  </si>
  <si>
    <t>722 50-0003VD</t>
  </si>
  <si>
    <t>Odvzdušňovací ventil G1/2" - předřadit uzávěr G1/2", dodávka a montáž</t>
  </si>
  <si>
    <t>Poznámka k položce:_x000D_
OV, viz v.č. 001,109-114, 301-304</t>
  </si>
  <si>
    <t>722 60-6001VD</t>
  </si>
  <si>
    <t>Regulační ventil pro cirkulace teplé vody statický, DN15, závitový, PN16 nebo PN20, červený bronz, měrné jímky, dodávka a montáž</t>
  </si>
  <si>
    <t>Poznámka k položce:_x000D_
cylindrický G-závit, bez mrtvého bodu, možnost připojení teplotního čidla, možnost uzavření beze změny nastavení, ukazatel polohy, vypouštěcí zátka</t>
  </si>
  <si>
    <t>VyvV, viz v.č. 001,109-114, 301-304</t>
  </si>
  <si>
    <t>1*79</t>
  </si>
  <si>
    <t>722-4227005VD</t>
  </si>
  <si>
    <t>Regulační ventil pro cirkulace teplé vody statický, DN32, závitový, PN16 nebo PN20, červený bronz, teploměr, měrné jímky dodávka a montáž</t>
  </si>
  <si>
    <t>VyvVV,viz v.č. 001,109-114, 301-304</t>
  </si>
  <si>
    <t>722 00-9015VD</t>
  </si>
  <si>
    <t>Vyregulování soustavy teplé vody a cirkulace</t>
  </si>
  <si>
    <t>armat</t>
  </si>
  <si>
    <t>Poznámka k položce:_x000D_
viz v.č. 109-114, 301-304</t>
  </si>
  <si>
    <t>722 60-1001VD</t>
  </si>
  <si>
    <t>Přímoprůtočný ventil se šikmým sedlem, DN15, závitový, PN16, červený bronz, dodávka a montáž</t>
  </si>
  <si>
    <t>Poznámka k položce:_x000D_
cylindrický G-závit pro šroubení s těsněním na plochu, sedlo ventilu a talířková jednotka ventilu z nerezu, vřetenový převod, indikace polohy otevřeno</t>
  </si>
  <si>
    <t>UV,viz v.č. 001,109-114, 301-304</t>
  </si>
  <si>
    <t>1*98</t>
  </si>
  <si>
    <t>UVV, viz v.č. 001,109-114, 301-304</t>
  </si>
  <si>
    <t>722 60-1002VD</t>
  </si>
  <si>
    <t>Přímoprůtočný ventil se šikmým sedlem, DN20, závitový, PN16, červený bronz, dodávka a montáž</t>
  </si>
  <si>
    <t>UV, viz v.č. 001,109-114, 301-304</t>
  </si>
  <si>
    <t>UVV,viz v.č. 001,109-114, 301-304</t>
  </si>
  <si>
    <t>722 60-1003VD</t>
  </si>
  <si>
    <t>Přímoprůtočný ventil se šikmým sedlem, DN25, závitový, PN16, červený bronz, dodávka a montáž</t>
  </si>
  <si>
    <t>UVviz v.č. 001,109-114, 301-304</t>
  </si>
  <si>
    <t>1*14</t>
  </si>
  <si>
    <t>722 60-1004VD</t>
  </si>
  <si>
    <t>Přímoprůtočný ventil se šikmým sedlem, DN32, závitový, PN16, červený bronz, dodávka a montáž</t>
  </si>
  <si>
    <t>722 60-1005VD</t>
  </si>
  <si>
    <t>Přímoprůtočný ventil se šikmým sedlem, DN40, závitový, PN16, červený bronz, dodávka a montáž</t>
  </si>
  <si>
    <t>722 60-1006VD</t>
  </si>
  <si>
    <t>Přímoprůtočný ventil se šikmým sedlem, DN50, závitový, PN16, červený bronz, dodávka a montáž</t>
  </si>
  <si>
    <t>722 60-2002VD</t>
  </si>
  <si>
    <t>Přímoprůtočný ventil se šikmým sedlem, DN65, přírubový, PN16, červený bronz, dodávka a montáž</t>
  </si>
  <si>
    <t>Poznámka k položce:_x000D_
sedlo ventilu a talířková jednotka ventilu z nerezu, vřetenový převod, indikace polohy otevřeno/zavřeno, ruční kolečko s vyměnitelným označením média,</t>
  </si>
  <si>
    <t>722 60-2004VD</t>
  </si>
  <si>
    <t>Přímoprůtočný ventil se šikmým sedlem, DN80, přírubový, PN16, červený bronz, dodávka a montáž</t>
  </si>
  <si>
    <t>722 59-0000VD</t>
  </si>
  <si>
    <t>Vypouštěcí ventil, červený bronz, pro ventily se šikmým sedlem a regulační ventily dodávka a montáž</t>
  </si>
  <si>
    <t>ruční kolečko, postranní vývod, odvodňovací trubka, G-závit, pro odvzdušnění</t>
  </si>
  <si>
    <t>UVV, viz v.č. 001,111-118</t>
  </si>
  <si>
    <t>1*22</t>
  </si>
  <si>
    <t>VyvV u stoupačky vody</t>
  </si>
  <si>
    <t>722 00-5100VD</t>
  </si>
  <si>
    <t>Filtr přepážkový s automatickým proplachem 70m3/h,230V,DN80, řídící jednotka-montáž a dodávka zařízení</t>
  </si>
  <si>
    <t>722 26-9002VD</t>
  </si>
  <si>
    <t>Teploměr 0-100°C - montáž+dodávka</t>
  </si>
  <si>
    <t>cirkulace</t>
  </si>
  <si>
    <t>teplá</t>
  </si>
  <si>
    <t>722 29-5082VD</t>
  </si>
  <si>
    <t>Cirkulační čerpadlo -bronz/nerez, pro systémy cirkulace teplé vody-montáž+dodávka</t>
  </si>
  <si>
    <t>průtok 0,46 l/s, měrná energie 3,33m/230V</t>
  </si>
  <si>
    <t>722-42239061VD</t>
  </si>
  <si>
    <t>Podomítkový průchozí uzavírací ventil G1/2" - chrom</t>
  </si>
  <si>
    <t>Poznámka k položce:_x000D_
pro 371114-2</t>
  </si>
  <si>
    <t>722 30-0001VD</t>
  </si>
  <si>
    <t>Jednotka hygienického proplachu studené a teplé vody včetně příslušenství- montáž + dodávka</t>
  </si>
  <si>
    <t>Poznámka k položce:_x000D_
Hygienický proplach d50 prp montáž na stěnu, montážní rám, 1x čidlo teploty a 2x objemového průtoku DNV=15, DNV20,  sada kabelů pro rozhraní RS485 pro přenos do systému MaR</t>
  </si>
  <si>
    <t>PROP, viz v.č. 001,109-114,301-304</t>
  </si>
  <si>
    <t>722-4223809VD</t>
  </si>
  <si>
    <t>Zpětná klapka G6/4" pitná voda-montáž+dodávka</t>
  </si>
  <si>
    <t>Poznámka k položce:_x000D_
viz v.č. 001,111-118</t>
  </si>
  <si>
    <t>722 00-2155VD</t>
  </si>
  <si>
    <t>Drobné armatury</t>
  </si>
  <si>
    <t>zátky, návarky, jímky tlak, teplota, průtok, vzorkovací ventily, vypouštění ventiny a pod.</t>
  </si>
  <si>
    <t>722-42239050VD</t>
  </si>
  <si>
    <t>Ventil uzavírací s vývodem na hadici a zpětnou klapkou - montáž a dodávka</t>
  </si>
  <si>
    <t>Poznámka k položce:_x000D_
viz v.č. 001, 109-114, 301-304</t>
  </si>
  <si>
    <t>722-4223921VD</t>
  </si>
  <si>
    <t>Rohový ventil regulační s filtrem pro zařízení technologie a vodovodní baterie , snadné otevření/zavření bez tlakového rázu - montáž+dodávka</t>
  </si>
  <si>
    <t>Poznámka k položce:_x000D_
Ventil je vhodný pro elektronické armatury, vyrobeno z hygienicky nezávadné certifikované mosazi, G1/2"x3/8", povrch chrom, plynulá regulace průtoku</t>
  </si>
  <si>
    <t>OS - viz v.č. 001,109-114, 301-304</t>
  </si>
  <si>
    <t>1*9</t>
  </si>
  <si>
    <t>42UM - viz v.č. 001,109-114, 301-304</t>
  </si>
  <si>
    <t>2*2</t>
  </si>
  <si>
    <t>42UMB - viz v.č. 001,109-114, 301-304</t>
  </si>
  <si>
    <t>2*1</t>
  </si>
  <si>
    <t>42UNI - viz v.č. 001,109-114, 301-304</t>
  </si>
  <si>
    <t>2*10</t>
  </si>
  <si>
    <t>42UNIB - viz v.č. 001,109-114, 301-304</t>
  </si>
  <si>
    <t>U - viz v.č. 001,109-114, 301-304</t>
  </si>
  <si>
    <t>2*43</t>
  </si>
  <si>
    <t>UB - viz v.č. 001,109-114, 301-304</t>
  </si>
  <si>
    <t>2*16</t>
  </si>
  <si>
    <t>Ui - viz v.č. 001,109-114, 301-304</t>
  </si>
  <si>
    <t>Um- viz v.č. 001,109-114, 301-304</t>
  </si>
  <si>
    <t>2*4</t>
  </si>
  <si>
    <t>UmB - viz v.č. 001,109-114, 301-304</t>
  </si>
  <si>
    <t>UV - viz v.č. 001,109-114, 301-304</t>
  </si>
  <si>
    <t>2*27</t>
  </si>
  <si>
    <t>UVB - viz v.č. 001,109-114, 301-304</t>
  </si>
  <si>
    <t>2*6</t>
  </si>
  <si>
    <t>VYL/U - viz v.č. 001,109-114, 301-304</t>
  </si>
  <si>
    <t>722-4226100VD</t>
  </si>
  <si>
    <t>Izolační pouzdra pro uzavírací armatury</t>
  </si>
  <si>
    <t>1*203</t>
  </si>
  <si>
    <t>722280108R00</t>
  </si>
  <si>
    <t>Tlaková zkouška vodovodního potrubí do DN 80</t>
  </si>
  <si>
    <t>180+105+250+75+40+15+10+60+60+15+1520+285+160+90+20+40+25</t>
  </si>
  <si>
    <t>722290234R00</t>
  </si>
  <si>
    <t>Proplach a dezinfekce vodovodního potrubí DN 80 mm</t>
  </si>
  <si>
    <t>Položka zahrnuje i protokoly o výsledcích rozborů vody</t>
  </si>
  <si>
    <t>viz. montáž potrubíviz v.č. 001</t>
  </si>
  <si>
    <t>998722103R00</t>
  </si>
  <si>
    <t>Přesun hmot pro vnitřní vodovod, výšky do 24 m</t>
  </si>
  <si>
    <t>725</t>
  </si>
  <si>
    <t>Zařizovací předměty</t>
  </si>
  <si>
    <t>725019103R00</t>
  </si>
  <si>
    <t>Výlevka závěsná keramická bílá s plastovou mřížkou - montáž + dodávka</t>
  </si>
  <si>
    <t>Poznámka k položce:_x000D_
VYL - viz v.č. 109-114, 301-304</t>
  </si>
  <si>
    <t>725 11-0600VD</t>
  </si>
  <si>
    <t>Montážní prvek pro uchycení závěsné výlevky včetně nádržky,mont.sady a příslušenství, tlačítko start/stop v balení - montáž+dodávka</t>
  </si>
  <si>
    <t xml:space="preserve"> SYSTEM PRO ZÁVĚSNOU VÝLEVKU</t>
  </si>
  <si>
    <t>VYL - viz v.č. 109-114, 301-304</t>
  </si>
  <si>
    <t>725825114R00</t>
  </si>
  <si>
    <t>Baterie dřezová /umyvadlová nástěnná páková ruční, chrom, keramická kartuše,průtok 6 l/min pro výlevku a dřez, dodávka a montáž	, seřízení průtoku</t>
  </si>
  <si>
    <t>Poznámka k položce:_x000D_
VYL, viz v.č. 001,109-114, 301-304</t>
  </si>
  <si>
    <t>44VDNR, viz v.č. 001,109-114, 301-304</t>
  </si>
  <si>
    <t>725860180RT1</t>
  </si>
  <si>
    <t>Sifon pračkový D 40/50 mm, podomítková uzávěrka, krycí deska nerez, dodávka a montáž</t>
  </si>
  <si>
    <t>volitelně Y-kus pro napojení dvou hadic</t>
  </si>
  <si>
    <t>M,viz v.č. 109-114, 301-304</t>
  </si>
  <si>
    <t>725814129RVP</t>
  </si>
  <si>
    <t>Pračkový rohový ventil se zpětnou klapkou DN15 x DN20, dodávka a montáž</t>
  </si>
  <si>
    <t>Poznámka k položce:_x000D_
d, viz v.č. 109-114, 301-304</t>
  </si>
  <si>
    <t>VYL/U-rezerva,viz v.č. 109-114, 301-304</t>
  </si>
  <si>
    <t>PK, viz v.č. 109-114, 301-304</t>
  </si>
  <si>
    <t>725 50-0001VD</t>
  </si>
  <si>
    <t>Podomítkový průchozí uzavírací ventil G1/2" - chrom, dodávka a montáž</t>
  </si>
  <si>
    <t>Poznámka k položce:_x000D_
rezerva</t>
  </si>
  <si>
    <t>725860202R00</t>
  </si>
  <si>
    <t>Sifon dřezový plastový, D 40, 50 mm, 6/4", dodávka a montáž</t>
  </si>
  <si>
    <t>Poznámka k položce:_x000D_
42UNI, viz v.č. 109-114, 301-304</t>
  </si>
  <si>
    <t>42UNIB, viz v.č. 109-114, 301-304</t>
  </si>
  <si>
    <t>44VDNR, viz v.č. 109-114, 301-304</t>
  </si>
  <si>
    <t>725860213R00</t>
  </si>
  <si>
    <t>Sifon umyvadlový plastový, D 32, 40 mm, dodávka a montáž</t>
  </si>
  <si>
    <t>Poznámka k položce:_x000D_
42UMB, viz v.č. 109-114, 301-304</t>
  </si>
  <si>
    <t>42UM, viz v.č. 109-114, 301-304</t>
  </si>
  <si>
    <t>725860212RT1</t>
  </si>
  <si>
    <t>Sifon umyvadlový pod omítku, výjimatelná vložka, připoj D 40, 50 mm, dodávka a montáž</t>
  </si>
  <si>
    <t>Poznámka k položce:_x000D_
Ui,viz v.č. 109-114, 301-304</t>
  </si>
  <si>
    <t>725860213R00.1</t>
  </si>
  <si>
    <t>Sifon umyvadlový chrom, D 32, 40 mm, dodávka a montáž</t>
  </si>
  <si>
    <t>Poznámka k položce:_x000D_
UB,viz v.č. 109-114, 301-304</t>
  </si>
  <si>
    <t>1*16</t>
  </si>
  <si>
    <t>U,viz v.č. 109-114, 301-304</t>
  </si>
  <si>
    <t>1*43</t>
  </si>
  <si>
    <t>UmB, viz v.č. 109-114, 301-304</t>
  </si>
  <si>
    <t>Um, viz v.č. 109-114, 301-304</t>
  </si>
  <si>
    <t>UV, viz v.č. 109-114, 301-304</t>
  </si>
  <si>
    <t>1*27</t>
  </si>
  <si>
    <t>UVB, viz v.č. 109-114, 301-304</t>
  </si>
  <si>
    <t>725823123RT2</t>
  </si>
  <si>
    <t>Baterie dřezová stojánková páková ruční s výsuvnou spchou, chrom, keramická kartuše, průtok 6 l/min - dodávka a montáž, seřízení průtoku</t>
  </si>
  <si>
    <t>Baterie s otočným výtokovým ramínkem a výsuvnou sprchou s přepínačem, výška výtoku 381mm</t>
  </si>
  <si>
    <t>VYL/U,viz v.č. 001,109-114, 301-304</t>
  </si>
  <si>
    <t>725823121RT2</t>
  </si>
  <si>
    <t>Baterie dřezová stojánková páková ruční, chrom, keramická kartuše,průtok 6 l/min, otočný výtok - dodávka a montáž, seřízení průtoku</t>
  </si>
  <si>
    <t>Poznámka k položce:_x000D_
42UNI,viz v.č. 001,109-114, 301-304</t>
  </si>
  <si>
    <t>725823111RT4</t>
  </si>
  <si>
    <t>Baterie umyvadlová stojánková páková ruční, chrom, keramická kartuše, průtok 6 l/min - dodávka a montáž, seřízení průtoku</t>
  </si>
  <si>
    <t>Pro Ui delší ovládací páka</t>
  </si>
  <si>
    <t>42UM,viz v.č. 001,109-114, 301-304</t>
  </si>
  <si>
    <t>U,viz v.č. 001,109-114, 301-304</t>
  </si>
  <si>
    <t>Ui,viz v.č. 001,109-114, 301-304</t>
  </si>
  <si>
    <t>Um,viz v.č. 001,109-114, 301-304</t>
  </si>
  <si>
    <t>725823111RT4.1</t>
  </si>
  <si>
    <t>Baterie umyvadlová stojánková, bezdotyková, hygienický proplach - dodávka a montáž</t>
  </si>
  <si>
    <t>úsporný perlátor, průtok 6 l/min , hygienický proplach , je určena pro přívod teplé a studené vody, nastavení  teploty páčkou , reaguje na přítomnos</t>
  </si>
  <si>
    <t>UB,viz v.č. 001,109-114, 301-304</t>
  </si>
  <si>
    <t>UmB,viz v.č. 001,109-114, 301-304</t>
  </si>
  <si>
    <t>UVB,viz v.č. 001,109-114, 301-304</t>
  </si>
  <si>
    <t>42UMB,viz v.č. 001,109-114, 301-304</t>
  </si>
  <si>
    <t>725823112RT4</t>
  </si>
  <si>
    <t>Baterie dřezová stojánková, bezdotyková, hygienický proplach - dodávka a montáž</t>
  </si>
  <si>
    <t>Poznámka k položce:_x000D_
úsporný perlátor, průtok 6 l/min, hygienický proplach, možnost jednorázového nastavení regulace teploty vody a následné zaslepení víčkem, je určena pro umyvadla na desku, ,elektromagnetický ventil je integrován v těle baterie je určena pro přívod teplé a studené vody, nastavení teploty páčkou reaguje na přítomnost rukou ve snímané zóně okamžitým spuštěním vody k vypnutí vody dojde po vyjmutí rukou po uplynutí nastavené doby (možno nastavit v rozsahu 0,25 – 7,75 s) bezpečnostní funkce vypnutí vody po 5 minutách možnost přepnutí do režimu START/STOP nastavení parametrů pomocí dálkového ovladače</t>
  </si>
  <si>
    <t>42UNIB,viz v.č. 109-114, 301-304</t>
  </si>
  <si>
    <t>725017120RV2</t>
  </si>
  <si>
    <t>Umyvadlo keramické bílé, otvor pro stojánkovou baterii, š.550mm - dodávka a montáž</t>
  </si>
  <si>
    <t>hranatý tvar se zaoblenými hranami</t>
  </si>
  <si>
    <t>UB,viz v.č. 109-114, 301-304</t>
  </si>
  <si>
    <t>725017153R00</t>
  </si>
  <si>
    <t>Umyvadlo keramické bílé, otvor pro stojánkovou baterii, š.550mm, dodávka a montáž</t>
  </si>
  <si>
    <t>pro osoby s omezenou schopností pohybu a orientace, podjezdné vozíkem</t>
  </si>
  <si>
    <t>Ui, viz v.č. 109-114, 301-304</t>
  </si>
  <si>
    <t>725017156R00</t>
  </si>
  <si>
    <t>Umývátko s otvorem pro baterii 500x250mm, L/P, dodávka a montáž</t>
  </si>
  <si>
    <t>725017156R00.1</t>
  </si>
  <si>
    <t>Umyvadlo keramické bílé vestavné do prac. desky, otvor pro stojánkovou baterii, š.550mm, dodávka a montáž</t>
  </si>
  <si>
    <t>725 11-0200VD</t>
  </si>
  <si>
    <t>Montážní prvek kovový pro uchycení umyvadla a baterie/RV, samonosný, dodávka a montáž</t>
  </si>
  <si>
    <t>UB, viz v.č. 109-114, 301-304</t>
  </si>
  <si>
    <t>Ui,viz v.č. 109-114, 301-304</t>
  </si>
  <si>
    <t>UmB,viz v.č. 109-114, 301-304</t>
  </si>
  <si>
    <t>Um,viz v.č. 109-114, 301-304</t>
  </si>
  <si>
    <t>725014140RV1</t>
  </si>
  <si>
    <t>Klozet závěsný keramický bílý, sedátko duraplast bez poklopu, oddálené pneumatické splachování, keramika pro úsporné splachování, dodávka a montáž</t>
  </si>
  <si>
    <t>pro osoby s omezenou schopností pohybu a orientace, madla v dodávce stavební části</t>
  </si>
  <si>
    <t>WCi,  viz v.č. 001,109-114, 301-304</t>
  </si>
  <si>
    <t>725014131RT1</t>
  </si>
  <si>
    <t>Klozet závěsný keramický bílý, keramika pro úsporné splachování, sedátko duraplast s poklopem, dodávka a montáž</t>
  </si>
  <si>
    <t>plně kapotovaný, bez prolisů, umožňující snadnou údržbu</t>
  </si>
  <si>
    <t>WC,  viz v.č. 001,109-114, 301-304</t>
  </si>
  <si>
    <t>1*39</t>
  </si>
  <si>
    <t>725 11-0300VD</t>
  </si>
  <si>
    <t>Montážní prvek kovový pro závěsné WC samonosný do lehkých konstrukcí, včetně nádržky s celkovým objemem 6 l, průměrný objem spláchnutí 3,5 l, montážní sady a příslušenství, ovládací deska zepředu bílá</t>
  </si>
  <si>
    <t>Pro WCi ovládací deska s 1 splachováním 5x prvek pro WC imobilní, 39x prvek pro závěsné WC</t>
  </si>
  <si>
    <t>WC, viz v.č. 001,109-114, 301-304</t>
  </si>
  <si>
    <t>725122231sz</t>
  </si>
  <si>
    <t>Pisoár keramický bílý s radarovým splachovačem, úsporné splachování, nastavitelná doba splachování 0,5 - 15,5 s sifon podomítkový, rohový ventil s filtrem a zpětnou klapkou- montáž + dodávka</t>
  </si>
  <si>
    <t>Poznámka k položce:_x000D_
Pi, viz v.č. 001,109-114, 301-304</t>
  </si>
  <si>
    <t>725 11-0100VD</t>
  </si>
  <si>
    <t>Montážní prvek pro pisoár s automatickým splachováním,samonosný</t>
  </si>
  <si>
    <t>725 00-5016VD</t>
  </si>
  <si>
    <t>Zdroj bezpečného napětí pro pisoáry a baterie včetně montáže, pro napojení 1-3 zařízení</t>
  </si>
  <si>
    <t>42UMB,viz v.č. 109-114, 301-304</t>
  </si>
  <si>
    <t>Pi,viz v.č. 109-114, 301-304</t>
  </si>
  <si>
    <t>UVB,viz v.č. 109-114, 301-304</t>
  </si>
  <si>
    <t>725 00-5018VD</t>
  </si>
  <si>
    <t>Dálkové ovládání pro radarové splachovače a vodovodní baterie</t>
  </si>
  <si>
    <t>Pi - 1x na patře</t>
  </si>
  <si>
    <t>UmB, UB, 42UMB,42UNIB - 1x na patře</t>
  </si>
  <si>
    <t>725845810RTV</t>
  </si>
  <si>
    <t>Baterie sprchová nástěnná páková ruční, keramická kartuše, průtok max. 8 l/min, držák ruční sprchy - sprchová tyč 700mm, ruční sprcha, sprch. hadice 1,7m, dodávka a montáž</t>
  </si>
  <si>
    <t>včetně seřízení průtoku na 8 l/min</t>
  </si>
  <si>
    <t>S1, viz v.č. 001,109-114, 301-304</t>
  </si>
  <si>
    <t>S, viz v.č. 001,109-114, 301-304</t>
  </si>
  <si>
    <t>72500-0325VD</t>
  </si>
  <si>
    <t>Ruční bezpečnostní oční sprcha k montáži na stěnu - montáž + dodávka</t>
  </si>
  <si>
    <t>ruční bezpečnostní oční sprcha s jednou hlavicí v úhlu 45 stupňů a držákem na stěnu, rpřipojení přes rohový ventil</t>
  </si>
  <si>
    <t>998725103R00</t>
  </si>
  <si>
    <t>Přesun hmot pro zařizovací předměty, výšky do 24 m</t>
  </si>
  <si>
    <t>Konstrukce doplňkové stavební (zámečnické)</t>
  </si>
  <si>
    <t>767995101R00</t>
  </si>
  <si>
    <t>Systémové uložení potrubí a zařízení, včetně přesunu hmot, dodávky a montáže</t>
  </si>
  <si>
    <t>Poznámka k položce:_x000D_
nosné žlábky pro potrubí, objímky s pryžovou manžetou, objímky plastové, ocelové závěsy, konzoly, pomocný a kotevní materieál včetně příslušenství, pevné vody, kluzné uložení, zajištění potrubí ležaté kanaizace v konstrukci podkah. v prostoru bazénu a bazénové technologie budou použity kotvící a upevňovací prvky se zvýšenou antikorozní ochranou.</t>
  </si>
  <si>
    <t>kanalizace</t>
  </si>
  <si>
    <t>1860-390</t>
  </si>
  <si>
    <t>vodovod</t>
  </si>
  <si>
    <t>2950</t>
  </si>
  <si>
    <t>998767103R00</t>
  </si>
  <si>
    <t>Přesun hmot pro zámečnické konstr., výšky do 24 m</t>
  </si>
  <si>
    <t>946941102R00</t>
  </si>
  <si>
    <t>Montáž pojízdných Alu věží, 2,5 x 1,45 m</t>
  </si>
  <si>
    <t>1 sada na podlaží</t>
  </si>
  <si>
    <t>946941192R00</t>
  </si>
  <si>
    <t>Nájemné pojízdných Alu věží, 2,5 x 1,45 m</t>
  </si>
  <si>
    <t>50dní, 1 sada na podlaží, viz v.č. 001</t>
  </si>
  <si>
    <t>50*6</t>
  </si>
  <si>
    <t>946941802R00</t>
  </si>
  <si>
    <t>Demontáž pojízdných Alu věží, 2,5 x 1,45 m</t>
  </si>
  <si>
    <t>dvě sady na podlaží, viz v.č. 001</t>
  </si>
  <si>
    <t>Prorážení otvorů a ostatní bourací práce</t>
  </si>
  <si>
    <t>970051200R00</t>
  </si>
  <si>
    <t>Vrtání jádrové do ŽB nebo zdiva nebo kamene do D 400 mm</t>
  </si>
  <si>
    <t>Poznámka k položce:_x000D_
včetně přesunu hmot, včetně poplatku za skládku suti, vodorovné přemístění suti, včetně příplatků za tloušťku armatury nad 15 mm při jádrovém vrtání v ŽB do 200 mm</t>
  </si>
  <si>
    <t>kanalizace, viz v.č. 001</t>
  </si>
  <si>
    <t>1*20*0,4</t>
  </si>
  <si>
    <t>vodovod, viz v.č. 001</t>
  </si>
  <si>
    <t>M46</t>
  </si>
  <si>
    <t>Zemní práce při montážích</t>
  </si>
  <si>
    <t>460921102LP</t>
  </si>
  <si>
    <t>Geodetické zaměření nového potrubí (dodávka, doprava, mzdy, protokoly)</t>
  </si>
  <si>
    <t>Poznámka k položce:_x000D_
zaněření nové  ležaté kanalizace</t>
  </si>
  <si>
    <t>D.1.4.G - Silnoproudá elektrotechnika a bleskosvod</t>
  </si>
  <si>
    <t xml:space="preserve">21.1 - Elektromontáže- Rozvaděče </t>
  </si>
  <si>
    <t xml:space="preserve">21.2 - Elektromontáže- Osvětlení </t>
  </si>
  <si>
    <t>21.3 - Elektromontáže- Kusový materiál</t>
  </si>
  <si>
    <t>21.4 - Elektromontáže- Délkový materiál</t>
  </si>
  <si>
    <t>21.5 - Elektromontáže- Ostatní</t>
  </si>
  <si>
    <t>21.1</t>
  </si>
  <si>
    <t xml:space="preserve">Elektromontáže- Rozvaděče </t>
  </si>
  <si>
    <t>EL1R001</t>
  </si>
  <si>
    <t>Rozvaděč RH</t>
  </si>
  <si>
    <t>EL1R002</t>
  </si>
  <si>
    <t>Rozvaděč RHD</t>
  </si>
  <si>
    <t>EL1R003</t>
  </si>
  <si>
    <t>Rozvaděč RPO</t>
  </si>
  <si>
    <t>EL1R004</t>
  </si>
  <si>
    <t>Rozvaděč RS2</t>
  </si>
  <si>
    <t>EL1R005</t>
  </si>
  <si>
    <t>Rozvaděč RS1</t>
  </si>
  <si>
    <t>EL1R006</t>
  </si>
  <si>
    <t>Rozvaděč RL1</t>
  </si>
  <si>
    <t>EL1R007</t>
  </si>
  <si>
    <t>Rozvaděč RL2</t>
  </si>
  <si>
    <t>EL1R008</t>
  </si>
  <si>
    <t>Rozvaděč RL3</t>
  </si>
  <si>
    <t>EL1R009</t>
  </si>
  <si>
    <t>Rozvaděč RS4</t>
  </si>
  <si>
    <t>EL1R010</t>
  </si>
  <si>
    <t>Překlenovací UPS pro požární rozvaděč (RPO)</t>
  </si>
  <si>
    <t>21.2</t>
  </si>
  <si>
    <t xml:space="preserve">Elektromontáže- Osvětlení </t>
  </si>
  <si>
    <t>EL1S001</t>
  </si>
  <si>
    <t>Svítidlo A včetně montáže a popl.za likvidaci</t>
  </si>
  <si>
    <t>EL1S002</t>
  </si>
  <si>
    <t>Svítidlo A-DL včetně montáže a popl.za likvidaci</t>
  </si>
  <si>
    <t>EL1S003</t>
  </si>
  <si>
    <t>Svítidlo B včetně montáže a popl.za likvidaci</t>
  </si>
  <si>
    <t>EL1S004</t>
  </si>
  <si>
    <t>Svítidlo B-DL včetně montáže a popl.za likvidaci</t>
  </si>
  <si>
    <t>EL1S005</t>
  </si>
  <si>
    <t>Svítidlo C-DL včetně montáže a popl.za likvidaci</t>
  </si>
  <si>
    <t>EL1S006</t>
  </si>
  <si>
    <t>Svítidlo D včetně montáže a popl.za likvidaci</t>
  </si>
  <si>
    <t>EL1S007</t>
  </si>
  <si>
    <t>Svítidlo D-DL včetně montáže a popl.za likvidaci</t>
  </si>
  <si>
    <t>EL1S009</t>
  </si>
  <si>
    <t>Svítidlo E včetně montáže a popl.za likvidaci</t>
  </si>
  <si>
    <t>EL1S010</t>
  </si>
  <si>
    <t>Svítidlo F1 včetně montáže a popl.za likvidaci</t>
  </si>
  <si>
    <t>EL1S011</t>
  </si>
  <si>
    <t>Svítidlo F2 včetně montáže a popl.za likvidaci</t>
  </si>
  <si>
    <t>EL1S012</t>
  </si>
  <si>
    <t>Svítidlo G-DL včetně montáže a popl.za likvidaci</t>
  </si>
  <si>
    <t>EL1S013</t>
  </si>
  <si>
    <t>Svítidlo I včetně montáže a popl.za likvidaci</t>
  </si>
  <si>
    <t>EL1S014</t>
  </si>
  <si>
    <t>Svítidlo K včetně montáže a popl.za likvidaci</t>
  </si>
  <si>
    <t>EL1S015a</t>
  </si>
  <si>
    <t>Svítidlo L1 včetně montáže a popl.za likvidaci</t>
  </si>
  <si>
    <t>EL1S015b</t>
  </si>
  <si>
    <t>Svítidlo L2 včetně montáže a popl.za likvidaci</t>
  </si>
  <si>
    <t>1677493072</t>
  </si>
  <si>
    <t>EL1S015c</t>
  </si>
  <si>
    <t>Svítidlo L3 včetně montáže a popl.za likvidaci</t>
  </si>
  <si>
    <t>814943231</t>
  </si>
  <si>
    <t>EL1S015d</t>
  </si>
  <si>
    <t>Svítidlo L4 včetně montáže a popl.za likvidaci</t>
  </si>
  <si>
    <t>57063834</t>
  </si>
  <si>
    <t>EL1S016</t>
  </si>
  <si>
    <t>Svítidlo N1 včetně montáže a popl.za likvidaci</t>
  </si>
  <si>
    <t>EL1S017</t>
  </si>
  <si>
    <t>Svítidlo N2 včetně montáže a popl.za likvidaci</t>
  </si>
  <si>
    <t>EL1S018</t>
  </si>
  <si>
    <t>Svítidlo N3 včetně montáže a popl.za likvidaci</t>
  </si>
  <si>
    <t>EL1S019</t>
  </si>
  <si>
    <t>Svítidlo NA1 včetně montáže a popl.za likvidaci</t>
  </si>
  <si>
    <t>EL1S020</t>
  </si>
  <si>
    <t>Svítidlo NA2 včetně montáže a popl.za likvidaci</t>
  </si>
  <si>
    <t>EL1S021</t>
  </si>
  <si>
    <t>Svítidlo NA3 včetně montáže a popl.za likvidaci</t>
  </si>
  <si>
    <t>EL1S022</t>
  </si>
  <si>
    <t>Svítidlo NA4 včetně montáže a popl.za likvidaci</t>
  </si>
  <si>
    <t>EL1S023</t>
  </si>
  <si>
    <t>Svítidlo NC1 včetně montáže a popl.za likvidaci</t>
  </si>
  <si>
    <t>EL1S024</t>
  </si>
  <si>
    <t>Svítidlo NPBŘ včetně montáže a popl.za likvidaci</t>
  </si>
  <si>
    <t>EL1S025</t>
  </si>
  <si>
    <t>Svítidlo NPBŘ1 včetně montáže a popl.za likvidaci</t>
  </si>
  <si>
    <t>EL1S026</t>
  </si>
  <si>
    <t>Systém řízení osvětlení DALI včetně montáže</t>
  </si>
  <si>
    <t>EL1S027</t>
  </si>
  <si>
    <t>Centrální bateriový systém protipožární provedení</t>
  </si>
  <si>
    <t>EL1S028</t>
  </si>
  <si>
    <t>3fázový monitor napětí do silového rozvaděče</t>
  </si>
  <si>
    <t>21.3</t>
  </si>
  <si>
    <t>Elektromontáže- Kusový materiál</t>
  </si>
  <si>
    <t>EL1K001</t>
  </si>
  <si>
    <t>Spínač domovní zapuštěný, řaz. 1 včetně montáže</t>
  </si>
  <si>
    <t>EL1K002</t>
  </si>
  <si>
    <t>Spínač domovní zapuštěný, řaz. 5 včetně montáže</t>
  </si>
  <si>
    <t>EL1K003</t>
  </si>
  <si>
    <t>Spínač domovní zapuštěný, řaz. 6 včetně montáže</t>
  </si>
  <si>
    <t>EL1K004</t>
  </si>
  <si>
    <t>Spínač domovní zapuštěný IP44, řaz. 1 včetně montáže</t>
  </si>
  <si>
    <t>EL1K005</t>
  </si>
  <si>
    <t>Spínač domovní zapuštěný, řaz. 7 včetně montáže</t>
  </si>
  <si>
    <t>EL1K006</t>
  </si>
  <si>
    <t>Spínač domovní zapuštěný, řaz. 1/0 So včetně montáže</t>
  </si>
  <si>
    <t>EL1K007</t>
  </si>
  <si>
    <t>Spínač domovní nástěnný,IP44, řaz.1 včetně montáže</t>
  </si>
  <si>
    <t>EL1K008</t>
  </si>
  <si>
    <t>Spínač domovní nástěnný,IP44, řaz.6 včetně montáže</t>
  </si>
  <si>
    <t>EL1K009</t>
  </si>
  <si>
    <t>Svorkovnice pro místní pospojování zapuštěná 250x220 vč. Montáže</t>
  </si>
  <si>
    <t>EL1K010</t>
  </si>
  <si>
    <t>Zásuvková skříň 1x3f zásuvka 16NPE , 3x230V včetně chrániče a jističů</t>
  </si>
  <si>
    <t>EL1K011</t>
  </si>
  <si>
    <t>Signalizační panel pro izolovanou soustavu Heakel</t>
  </si>
  <si>
    <t>EL1K012</t>
  </si>
  <si>
    <t>Přepěťová ochran T3 do zásuvky</t>
  </si>
  <si>
    <t>EL1K013</t>
  </si>
  <si>
    <t>Spínač domovní zapuštěný žaluziový 1+1 včetně montáže</t>
  </si>
  <si>
    <t>EL1K014</t>
  </si>
  <si>
    <t>Zásuvka pro zdravotnictví, bílá včetně montáže</t>
  </si>
  <si>
    <t>EL1K015</t>
  </si>
  <si>
    <t>Zásuvka pro zdravotnictví, zelená včetně montáže</t>
  </si>
  <si>
    <t>EL1K016</t>
  </si>
  <si>
    <t>Zásuvka pro PC dvojnásobná hnědá včetně montáže</t>
  </si>
  <si>
    <t>EL1K017</t>
  </si>
  <si>
    <t>Zásuvka domovní zapuštěná IP44 včetně montáže</t>
  </si>
  <si>
    <t>EL1K018</t>
  </si>
  <si>
    <t>Zásuvka domovní nástěnná IP44 včetně montáže</t>
  </si>
  <si>
    <t>EL1K019</t>
  </si>
  <si>
    <t>Zásuvka pro zdravotnictví, vyrovnání potenciálu včetně montáže</t>
  </si>
  <si>
    <t>EL1K020</t>
  </si>
  <si>
    <t>Zásuvka pro zdravotnictví, žlutá včetně montáže</t>
  </si>
  <si>
    <t>EL1K021</t>
  </si>
  <si>
    <t>Krabice přístrojová, zapuštěná včetně montáže</t>
  </si>
  <si>
    <t>EL1K022</t>
  </si>
  <si>
    <t>Krabice rozvodná IP55 1,5-2,5/5x včetně montáže</t>
  </si>
  <si>
    <t>EL1K023</t>
  </si>
  <si>
    <t>Krabice rozvodná IP55 1,5-4/5x včetně montáže</t>
  </si>
  <si>
    <t>EL1K024</t>
  </si>
  <si>
    <t>Ukončení vodiče do 6</t>
  </si>
  <si>
    <t>EL1K025</t>
  </si>
  <si>
    <t>Ukončení vodiče 16</t>
  </si>
  <si>
    <t>EL1K026</t>
  </si>
  <si>
    <t>Ukončení kabelu 4x25</t>
  </si>
  <si>
    <t>EL1K027</t>
  </si>
  <si>
    <t>Ukončení kabelu 4x35</t>
  </si>
  <si>
    <t>EL1K028</t>
  </si>
  <si>
    <t>Požární ucpávka 250x100 komplet včetně montáže</t>
  </si>
  <si>
    <t>EL1K029</t>
  </si>
  <si>
    <t>Požární ucpávka 100x100 komplet včetně montáže</t>
  </si>
  <si>
    <t>EL1K030</t>
  </si>
  <si>
    <t>Požární ucpávka 500x250 komplet včetně montáže</t>
  </si>
  <si>
    <t>EL1K031</t>
  </si>
  <si>
    <t>Podpěra vedení na ploché střechy, včetně montáže</t>
  </si>
  <si>
    <t>EL1K032</t>
  </si>
  <si>
    <t>Svorka hromosvodná, FeZn včetně montáže</t>
  </si>
  <si>
    <t>EL1K033</t>
  </si>
  <si>
    <t>Svorka na uzemnění, příčná univerzální, FeZn včetně montáže</t>
  </si>
  <si>
    <t>EL1K034</t>
  </si>
  <si>
    <t>Jímací tyč 1,5m, FeZn, s příslušenstvím na upevnění včetně montáže</t>
  </si>
  <si>
    <t>Poznámka k položce:_x000D_
Hromosvodný materiál je normalizovaný (ČSN EN 62561),položky jsou včetně doplňků a nezbytného příslušenství</t>
  </si>
  <si>
    <t>EL1K035</t>
  </si>
  <si>
    <t>Jímací tyč 2m, FeZn, s příslušenstvím na upevnění včetně montáže</t>
  </si>
  <si>
    <t>EL1K036</t>
  </si>
  <si>
    <t>Jímací tyč 3m, FeZn, s příslušenstvím na upevnění včetně montáže</t>
  </si>
  <si>
    <t>EL1K037</t>
  </si>
  <si>
    <t xml:space="preserve">Podpěra vedení na fasádě, včetně montáže </t>
  </si>
  <si>
    <t>1745176435</t>
  </si>
  <si>
    <t>EL1K038</t>
  </si>
  <si>
    <t>Drát FeZn 10 včetně montáže</t>
  </si>
  <si>
    <t>-1735997747</t>
  </si>
  <si>
    <t>21.4</t>
  </si>
  <si>
    <t>Elektromontáže- Délkový materiál</t>
  </si>
  <si>
    <t>EL1D001</t>
  </si>
  <si>
    <t>Kanál instalační parapetní , kanál s víkem plast 170/70 , odstíněním</t>
  </si>
  <si>
    <t>EL1D002</t>
  </si>
  <si>
    <t>Kabelový žebřík plechový 60x500 včetně montáže</t>
  </si>
  <si>
    <t>Poznámka k položce:_x000D_
Kabelový žebřík z ocelového plechu, základní provedení, zavěšení pomocí doplňků na stěnu nebo strop, včetně spojovacího a kotevního materiálu a montážních doplňků, nosné prvky jsou započteny na jednotkovou délku trasy, provedení pro vnitřní prostory</t>
  </si>
  <si>
    <t>EL1D003</t>
  </si>
  <si>
    <t>Kabelový žebřík plechový 60x200, P60-R, 20kg včetně montáže a odlehčení tahu v předepsaných délkách</t>
  </si>
  <si>
    <t>EL1D004</t>
  </si>
  <si>
    <t>Kabelový žlab plechový 60x100 včetně montáže</t>
  </si>
  <si>
    <t>Poznámka k položce:_x000D_
Kabelový žlab z ocelového plechu děrovaný, bez víka, zavěšení pomocí doplňků na stěnu nebo strop, včetně spojovacího a kotevního materiálu a montážních doplňků, nosné prvky jsou započteny na jednotkovou délku trasy, pro vnitřní prostory (žárové zinkování pásové) zatížení 40kg/m</t>
  </si>
  <si>
    <t>EL1D005</t>
  </si>
  <si>
    <t>Kabelový žlab plechový 60x200 včetně montáže</t>
  </si>
  <si>
    <t>EL1D006</t>
  </si>
  <si>
    <t>Kabelový žlab plechový 60x300 včetně montáže</t>
  </si>
  <si>
    <t>EL1D007</t>
  </si>
  <si>
    <t>Kabelový žlab plechový 60x500 včetně montáže</t>
  </si>
  <si>
    <t>EL1D008</t>
  </si>
  <si>
    <t>Kabelový žebřík plechový 60x100, P60-R, 20kgvčetně montáže</t>
  </si>
  <si>
    <t>EL1D009</t>
  </si>
  <si>
    <t>Kabelový žebřík plechový 60x200, P60-R, 20kg včetně montáže</t>
  </si>
  <si>
    <t>EL1D010</t>
  </si>
  <si>
    <t>Kabelový žebřík plechový 60x300, P60-R, 20kg včetně montáže</t>
  </si>
  <si>
    <t>EL1D011</t>
  </si>
  <si>
    <t>Vodič H07V-U (CY) 10 včetně montáže</t>
  </si>
  <si>
    <t>EL1D012</t>
  </si>
  <si>
    <t>Vodič H07V-R (CY) 25 včetně montáže</t>
  </si>
  <si>
    <t>EL1D013</t>
  </si>
  <si>
    <t>Vodič H07V-U (CY) 4 včetně montáže</t>
  </si>
  <si>
    <t>EL1D014</t>
  </si>
  <si>
    <t>Vodič H07V-U (CY) 50 včetně montáže</t>
  </si>
  <si>
    <t>EL1D015</t>
  </si>
  <si>
    <t>Ocel kruhová 10, S235JR včetně montáže</t>
  </si>
  <si>
    <t>EL1D016</t>
  </si>
  <si>
    <t>Pásek 30x4, FeZn včetně montáže</t>
  </si>
  <si>
    <t>EL1D017</t>
  </si>
  <si>
    <t>Drát FeZn 8 včetně montáže</t>
  </si>
  <si>
    <t>EL1D018</t>
  </si>
  <si>
    <t>Kabel 1-CSKH-V, P60-R, B2ca, s1, d0, 3x1,5 včetně montáže</t>
  </si>
  <si>
    <t>EL1D019</t>
  </si>
  <si>
    <t>Kabel 1-CSKH-V, P60-R, B2ca, s1, d0, 5x10 včetně montáže</t>
  </si>
  <si>
    <t>EL1D020</t>
  </si>
  <si>
    <t>Kabel 1-CSKH-V, P60-R, B2ca, s1, d0, 5x16 včetně montáže</t>
  </si>
  <si>
    <t>EL1D021</t>
  </si>
  <si>
    <t>Kabel 1-CSKH-V, P60-R, B2ca, s1, d0, 5x2,5 včetně montáže</t>
  </si>
  <si>
    <t>EL1D022</t>
  </si>
  <si>
    <t>Kabel 1-CSKH-V, P60-R, B2ca, s1, d0, 5x35 včetně montáže</t>
  </si>
  <si>
    <t>EL1D023</t>
  </si>
  <si>
    <t>Kabel 1-CXKH-R B2ca, s1, d0, 2x1,5 včetně montáže</t>
  </si>
  <si>
    <t>EL1D024</t>
  </si>
  <si>
    <t>Kabel 1-CXKH-R B2ca, s1, d0, 3x1,5 včetně montáže</t>
  </si>
  <si>
    <t>EL1D025</t>
  </si>
  <si>
    <t>Kabel 1-CXKH-R B2ca, s1, d0, 3x2,5 včetně montáže</t>
  </si>
  <si>
    <t>EL1D026</t>
  </si>
  <si>
    <t>Kabel 1-CXKH-R B2ca, s1, d0, 5x10 včetně montáže</t>
  </si>
  <si>
    <t>EL1D027</t>
  </si>
  <si>
    <t>Kabel 1-CXKH-R B2ca, s1, d0, 5x16 včetně montáže</t>
  </si>
  <si>
    <t>EL1D028</t>
  </si>
  <si>
    <t>Kabel 1-CXKH-R B2ca, s1, d0, 5x25 včetně montáže</t>
  </si>
  <si>
    <t>EL1D029</t>
  </si>
  <si>
    <t>Kabel 1-CXKH-R B2ca, s1, d0, 5x35 včetně montáže</t>
  </si>
  <si>
    <t>EL1D030</t>
  </si>
  <si>
    <t>Kabel 1-CXKH-R B2ca, s1, d0, 5x4 včetně montáže</t>
  </si>
  <si>
    <t>EL1D031</t>
  </si>
  <si>
    <t>Kabel 1-CXKH-R B2ca, s1, d0, 5x6 včetně montáže</t>
  </si>
  <si>
    <t>EL1D032</t>
  </si>
  <si>
    <t>Kabel 1-CXKH-R B2ca, s1, d0, 1x240 včetně montáže</t>
  </si>
  <si>
    <t>EL1D033</t>
  </si>
  <si>
    <t>Kabel 1-CXKH-R B2ca, s1, d0, 1x95 včetně montáže</t>
  </si>
  <si>
    <t>EL1D034</t>
  </si>
  <si>
    <t>Vodič H07V-R (CY) 16 včetně montáže</t>
  </si>
  <si>
    <t>EL1D035</t>
  </si>
  <si>
    <t>Kabel UTP 2x2x0,8 B2ca, s1, d0, včetně montáže</t>
  </si>
  <si>
    <t>EL1D036</t>
  </si>
  <si>
    <t>Trasa P60-R na příchytkách, kabely 1x ø8 včetně montáže</t>
  </si>
  <si>
    <t>21.5</t>
  </si>
  <si>
    <t>Elektromontáže- Ostatní</t>
  </si>
  <si>
    <t>EL1OS001</t>
  </si>
  <si>
    <t>Revize výchozí dle předpisů ČSN 33 2000-6 ED.2 a další pro SO 01, SO 02 a SO 03</t>
  </si>
  <si>
    <t>EL1OS002</t>
  </si>
  <si>
    <t>Průzkumné práce celkem</t>
  </si>
  <si>
    <t>EL1OS003</t>
  </si>
  <si>
    <t>práce nepředvídané, neobsažené v cenících</t>
  </si>
  <si>
    <t>EL1OS004</t>
  </si>
  <si>
    <t>Dokumentace dílenská a výrobní</t>
  </si>
  <si>
    <t>Poznámka k položce:_x000D_
Tato dokumentace se předpokládá, že bude zpracována pro části, které potřebují další podrobnější dokumentaci než je realizační. Náklady na vyhotovení dokumentace a její předání objednateli v požadované formě a požadovaném počtu. Dokumentace se předpokládá zejména na části závěsný systém, pevné a posuvné body, osazení jednotlivých zařízení (zdroje chladu, VZT jednotky, ATS, čerpadla atd.) pomocné ocelové konstrukce, atypické prvky.</t>
  </si>
  <si>
    <t>EL1OS005</t>
  </si>
  <si>
    <t>Stanovisko TIČR</t>
  </si>
  <si>
    <t>EL1OS006</t>
  </si>
  <si>
    <t>Provozní řád</t>
  </si>
  <si>
    <t>EL1OS007</t>
  </si>
  <si>
    <t>Koordinace s ostatními profesemi</t>
  </si>
  <si>
    <t>EL1OS008</t>
  </si>
  <si>
    <t>Přidružená činnost (Stavební přípomoci, vrtání, prostup, drážky, zatěsnění a podobně)</t>
  </si>
  <si>
    <t>D.1.4.H.a - SK - Strukturovaná kabeláž</t>
  </si>
  <si>
    <t xml:space="preserve">M23.03 - SK - Strukturovaná kabeláž   </t>
  </si>
  <si>
    <t>M23.03</t>
  </si>
  <si>
    <t xml:space="preserve">SK - Strukturovaná kabeláž   </t>
  </si>
  <si>
    <t>Pol357</t>
  </si>
  <si>
    <t>Montáž - 19' rozvaděč stojanový jednodílný 47U/800x800mm, dveře síto 80%-6mm</t>
  </si>
  <si>
    <t>Pol358</t>
  </si>
  <si>
    <t>Dodávka - 19' rozvaděč stojanový jednodílný 47U/800x800mm,  dveře síto 80%-6mm</t>
  </si>
  <si>
    <t>Výměry dle výkresu: D.1.4.H-19</t>
  </si>
  <si>
    <t>0+0+0+3+0+0</t>
  </si>
  <si>
    <t>Pol359</t>
  </si>
  <si>
    <t>Montáž - 19' ventilační jednotka spodní(horní) 230V 4 ventil. , termostat</t>
  </si>
  <si>
    <t>Pol360</t>
  </si>
  <si>
    <t>Dodávka - 19' ventilační jednotka spodní(horní) 230V 4 ventil. , termostat</t>
  </si>
  <si>
    <t>Pol136</t>
  </si>
  <si>
    <t>Montáž - 19' patch panel osázený 24 port RJ 45, Cat.6, 1U</t>
  </si>
  <si>
    <t>Pol137</t>
  </si>
  <si>
    <t>Dodávka - 19' patch panel osázený 24 port RJ 45, Cat.6, 1U</t>
  </si>
  <si>
    <t>0+0+0+032+0+0</t>
  </si>
  <si>
    <t>Pol361</t>
  </si>
  <si>
    <t>Montáž - 19' propojovací panel telefonní, 50 port</t>
  </si>
  <si>
    <t>Pol362</t>
  </si>
  <si>
    <t>Dodávka - 19' propojovací panel telefonní, 50 port</t>
  </si>
  <si>
    <t>0+0+0+2+0+0</t>
  </si>
  <si>
    <t>Pol138</t>
  </si>
  <si>
    <t>Montáž - 19' vyvazovací panel jednostranná lišta, 1U</t>
  </si>
  <si>
    <t>Pol139</t>
  </si>
  <si>
    <t>Dodávka - 19' vyvazovací panel jednostranná lišta, 1U</t>
  </si>
  <si>
    <t>0+0+0+25+0+0</t>
  </si>
  <si>
    <t>Pol363</t>
  </si>
  <si>
    <t>Montáž - Vyvazovací vertikální hřeben, jednořadý pro rozvaděč výšky 47U</t>
  </si>
  <si>
    <t>Pol364</t>
  </si>
  <si>
    <t>Dodávka - Vyvazovací vertikální hřeben, jednořadý pro rozvaděč výšky 47U</t>
  </si>
  <si>
    <t>Pol365</t>
  </si>
  <si>
    <t>Montáž - 19" zemnící lišta</t>
  </si>
  <si>
    <t>Pol366</t>
  </si>
  <si>
    <t>Dodávka - 19" zemnící lišta</t>
  </si>
  <si>
    <t>Pol367</t>
  </si>
  <si>
    <t>Montáž - 19' polička 1U/650mm</t>
  </si>
  <si>
    <t>Pol368</t>
  </si>
  <si>
    <t>Dodávka - 19' polička 1U/650mm</t>
  </si>
  <si>
    <t>0+0+0+1+0+0</t>
  </si>
  <si>
    <t>Pol369</t>
  </si>
  <si>
    <t>Montáž - 19" napájecí panel, 2m, 5 pozic, přepěťová ochrana</t>
  </si>
  <si>
    <t>Pol370</t>
  </si>
  <si>
    <t>Dodávka - 19" napájecí panel, 2m, 5 pozic, přepěťová ochrana</t>
  </si>
  <si>
    <t>Pol371</t>
  </si>
  <si>
    <t>Montáž - Montážní sada ( 4x šroub, podložka a plovoucí matice )</t>
  </si>
  <si>
    <t>Pol372</t>
  </si>
  <si>
    <t>Dodávka -  Montážní sada ( 4x šroub, podložka a plovoucí matice )</t>
  </si>
  <si>
    <t>Pol373</t>
  </si>
  <si>
    <t>Montáž - Propojovací kabel UTP, Cat.6, 1m</t>
  </si>
  <si>
    <t>Pol374</t>
  </si>
  <si>
    <t>Dodávka - Propojovací kabel UTP, Cat.6, 1m</t>
  </si>
  <si>
    <t>Pol375</t>
  </si>
  <si>
    <t>Montáž - Propojovací kabel UTP, Cat.6, 2m</t>
  </si>
  <si>
    <t>Pol376</t>
  </si>
  <si>
    <t>Dodávka - Propojovací kabel UTP, Cat.6, 2m</t>
  </si>
  <si>
    <t>Pol377</t>
  </si>
  <si>
    <t>Montáž - Propojovací kabel UTP, Cat.6, 3m</t>
  </si>
  <si>
    <t>Pol378</t>
  </si>
  <si>
    <t>Dodávka - Propojovací kabel UTP, Cat.6, 3m</t>
  </si>
  <si>
    <t>Pol379</t>
  </si>
  <si>
    <t>Montáž - Rozšiřující karta pro připojení 8 základových stanic</t>
  </si>
  <si>
    <t>Pol380</t>
  </si>
  <si>
    <t>Dodávka - Rozšiřující karta pro připojení 8 základových stanic</t>
  </si>
  <si>
    <t>Výměry dle výkresu: D.1.4.H-02 až D.1.4.H-07</t>
  </si>
  <si>
    <t>Pol381</t>
  </si>
  <si>
    <t>Montáž - Synchronizační kabel k rozšiřující kartě</t>
  </si>
  <si>
    <t>Pol382</t>
  </si>
  <si>
    <t>Dodávka - Synchronizační kabel</t>
  </si>
  <si>
    <t>Pol383</t>
  </si>
  <si>
    <t>Montáž - Základová stanice DECT</t>
  </si>
  <si>
    <t>Pol384</t>
  </si>
  <si>
    <t>Dodávka - Základová stanice DECT</t>
  </si>
  <si>
    <t>Pol385</t>
  </si>
  <si>
    <t>Dodávka - Licence stanice DECT</t>
  </si>
  <si>
    <t>Pol386</t>
  </si>
  <si>
    <t>Montáž a oživení příslušných karet, připojení základnových stanic k ústředně a jejich oživení</t>
  </si>
  <si>
    <t>Pol387</t>
  </si>
  <si>
    <t>Montáž - Sestava IP dveřního komunikátoru, licence k TÚ</t>
  </si>
  <si>
    <t>Pol388</t>
  </si>
  <si>
    <t>Dodávka - Sestava IP dveřního komunikátoru, licence k TÚ</t>
  </si>
  <si>
    <t>Poznámka k položce:_x000D_
Sestava IP dveřního komunikátoru - základní jednotka s kamerou a 1 tlačítkem, modul indukční smyčky, modul 5 tlačítek, 4x záslepka 1tl., krabice pod omítku pro 3 moduly, rámeček 3 moduly černý, licence</t>
  </si>
  <si>
    <t>1+1+1+0+1+0</t>
  </si>
  <si>
    <t>Pol389</t>
  </si>
  <si>
    <t>Pol390</t>
  </si>
  <si>
    <t>Poznámka k položce:_x000D_
Sestava IP dveřního komunikátoru - základní jednotka s kamerou a 1 tlačítkem, modul 5 tlačítek, modul indukční smyčky, krabice pod omítku pro 3 moduly, rámeček 3 moduly černý, licence</t>
  </si>
  <si>
    <t>Pol391</t>
  </si>
  <si>
    <t>Montáž - Sestava IP dveřního komunikátoru s dotykovým displejem, licence k TÚ</t>
  </si>
  <si>
    <t>Pol392</t>
  </si>
  <si>
    <t>Dodávka - Sestava IP dveřního komunikátoru s dotykovým displejem, licence k TÚ</t>
  </si>
  <si>
    <t>Poznámka k položce:_x000D_
Sestava IP dveřního komunikátoru - základní jednotka s kamerou a 1tl., dotykový displej, modul indukční smyčky,  krabice pod omítku pro 3 moduly, rámeček 3 moduly černý, licence</t>
  </si>
  <si>
    <t>0+0+0+0+1+0</t>
  </si>
  <si>
    <t>Pol393</t>
  </si>
  <si>
    <t>Montáž - Zásuvka komunikační 2xRJ, Cat.6, UTP - kompletní, SDK</t>
  </si>
  <si>
    <t>Pol394</t>
  </si>
  <si>
    <t>Dodávka - Zásuvka komunikační  2xRJ, Cat.6, UTP - kompletní, SDK</t>
  </si>
  <si>
    <t>Pol395</t>
  </si>
  <si>
    <t>Montáž - Zásuvka komunikační 2xRJ, Cat.6, UTP - kompletní, na povrch</t>
  </si>
  <si>
    <t>Pol396</t>
  </si>
  <si>
    <t>Dodávka - Zásuvka komunikační  2xRJ, Cat.6, UTP - kompletní, na povrch</t>
  </si>
  <si>
    <t>0+0+0+0+0+14</t>
  </si>
  <si>
    <t>Pol397</t>
  </si>
  <si>
    <t>Montáž - Zásuvka komunikační 2xRJ, Cat.6, UTP - kompletní, podlahová krabice</t>
  </si>
  <si>
    <t>Pol398</t>
  </si>
  <si>
    <t>Dodávka - Zásuvka komunikační  2xRJ, Cat.6, UTP - kompletní, podlahová krabice</t>
  </si>
  <si>
    <t>0+0+0+0+2+0</t>
  </si>
  <si>
    <t>Pol399</t>
  </si>
  <si>
    <t>Montáž - Zásuvka komunikační 1xRJ, Cat.6, UTP - kompletní, SDK</t>
  </si>
  <si>
    <t>Pol400</t>
  </si>
  <si>
    <t>Dodávka - Zásuvka komunikační  1xRJ, Cat.6, UTP - kompletní, SDK</t>
  </si>
  <si>
    <t>Pol152</t>
  </si>
  <si>
    <t>Montáž - Modulární konektor (keyston) Cat.6, UTP, ( CCTV, DT …)</t>
  </si>
  <si>
    <t>Pol153</t>
  </si>
  <si>
    <t>Dodávka - Modulární konektor (keyston) Cat.6, UTP, ( CCTV, DT …)</t>
  </si>
  <si>
    <t>5+4+3+4+4+1</t>
  </si>
  <si>
    <t>Pol401</t>
  </si>
  <si>
    <t>Montáž - Kabel datový UTP, Cat. 6, B2ca s1d1a1</t>
  </si>
  <si>
    <t>Pol402</t>
  </si>
  <si>
    <t>Dodávka - Kabel datový UTP, Cat. 6, B2ca s1d1a1</t>
  </si>
  <si>
    <t>5343+12762+9285+7978+10181+780</t>
  </si>
  <si>
    <t>Pol403</t>
  </si>
  <si>
    <t>Montáž - Uzemňovací vodič žl.zel. 10mm2, bezhalogenový</t>
  </si>
  <si>
    <t>Pol404</t>
  </si>
  <si>
    <t>Dodávka - Uzemňovací vodič žl.zel. 10mm2, bezhalogenový</t>
  </si>
  <si>
    <t>0+0+0+36+0+0</t>
  </si>
  <si>
    <t>Pol405</t>
  </si>
  <si>
    <t>Montáž - Kabel sdělovací stíněný 25x2x0,5mm2, B2ca s1d1a1</t>
  </si>
  <si>
    <t>Pol406</t>
  </si>
  <si>
    <t>Dodávka - Kabel sdělovací  stíněný 25x2x0,5mm2, B2ca s1d1a1</t>
  </si>
  <si>
    <t>295+12+12+86+0+0</t>
  </si>
  <si>
    <t>Pol407</t>
  </si>
  <si>
    <t>Montáž - Kabel HDMI - 20metrů - bezhalogenový</t>
  </si>
  <si>
    <t>Pol408</t>
  </si>
  <si>
    <t>Dodávka - Kabel HDMI - 20metrů - bezhalogenový</t>
  </si>
  <si>
    <t>Pol409</t>
  </si>
  <si>
    <t>Montáž - Kabelový žlab drátěný 100/50, kompletní, uchycení ke stropu, bez víka</t>
  </si>
  <si>
    <t>Pol410</t>
  </si>
  <si>
    <t>Dodávka - Kabelový žlab drátěný 100/50, kompletní, uchycení ke stropu, bez víka</t>
  </si>
  <si>
    <t>14+0+0+0+0+32</t>
  </si>
  <si>
    <t>Pol411</t>
  </si>
  <si>
    <t>Montáž - Kabelový žlab drátěný 200/100, kompletní, uchycení ke stropu, bez víka</t>
  </si>
  <si>
    <t>Pol412</t>
  </si>
  <si>
    <t>Dodávka - Kabelový žlab drátěný 200/100, kompletní, uchycení ke stropu, bez víka</t>
  </si>
  <si>
    <t>16+56+30+42+34+0</t>
  </si>
  <si>
    <t>Pol413</t>
  </si>
  <si>
    <t>Montáž - Kabelový žlab drátěný 300/100, kompletní, uchycení ke stropu, bez víka</t>
  </si>
  <si>
    <t>Pol414</t>
  </si>
  <si>
    <t>Dodávka - Kabelový žlab drátěný 300/100, kompletní, uchycení ke stropu, bez víka</t>
  </si>
  <si>
    <t>26+18+18+0+18+0</t>
  </si>
  <si>
    <t>Pol415</t>
  </si>
  <si>
    <t>Montáž - Kabelový žlab drátěný 500/100, kompletní, uchycení ke stropu, bez víka</t>
  </si>
  <si>
    <t>Pol416</t>
  </si>
  <si>
    <t>Dodávka - Kabelový žlab drátěný 500/100, kompletní, uchycení ke stropu, bez víka</t>
  </si>
  <si>
    <t>0+0+0+28+0+0</t>
  </si>
  <si>
    <t>Pol417</t>
  </si>
  <si>
    <t>Montáž - Kabelový žlab drátěný 300/100, kompletní, uchycení k stěně, stoupací vedení</t>
  </si>
  <si>
    <t>Pol418</t>
  </si>
  <si>
    <t>Dodávka - Kabelový žlab drátěný 300/100, kompletní, uchycení k stěně, stoupací vedení</t>
  </si>
  <si>
    <t>0+0+0+0+4+4</t>
  </si>
  <si>
    <t>Pol419</t>
  </si>
  <si>
    <t>Montáž - Kabelový žlab drátěný 500/100, kompletní, uchycení k stěně, stoupací vedení</t>
  </si>
  <si>
    <t>Pol420</t>
  </si>
  <si>
    <t>Dodávka - Kabelový žlab drátěný 500/100, kompletní, uchycení k stěně, stoupací vedení</t>
  </si>
  <si>
    <t>8+8+8+8+0+0</t>
  </si>
  <si>
    <t>Pol421</t>
  </si>
  <si>
    <t>Montáž - Příchytka kabelová pro fixaci kabelu v kabelové lávce/žlabu</t>
  </si>
  <si>
    <t>Pol422</t>
  </si>
  <si>
    <t>Dodávka - Příchytka kabelová pro fixaci kabelu v kabelové lávce/žlabu</t>
  </si>
  <si>
    <t>94+306+417+198+29+0</t>
  </si>
  <si>
    <t>Pol423</t>
  </si>
  <si>
    <t>Montáž - Skupinový držák kabelů</t>
  </si>
  <si>
    <t>Pol424</t>
  </si>
  <si>
    <t>Dodávka - Skupinový držák kabelů</t>
  </si>
  <si>
    <t>64+128+90+72+110+0</t>
  </si>
  <si>
    <t>Pol267</t>
  </si>
  <si>
    <t>Montáž - Kabelová příchytka včetně kovového hřebu do betonu a stahovacího pásku</t>
  </si>
  <si>
    <t>Pol268</t>
  </si>
  <si>
    <t>Dodávka - Kabelová příchytka včetně kovového hřebu do betonu a stahovacího pásku</t>
  </si>
  <si>
    <t>Pol425</t>
  </si>
  <si>
    <t>Montáž - Krabice přístrojová hluboká, do dutých stěn/SDK</t>
  </si>
  <si>
    <t>Pol426</t>
  </si>
  <si>
    <t>Dodávka - Krabice přístrojová hluboká, do dutých stěn/SDK</t>
  </si>
  <si>
    <t>Pol427</t>
  </si>
  <si>
    <t>Montáž - Trubka ohebná, ø 20mm, bezhalogenová, SDK</t>
  </si>
  <si>
    <t>Pol428</t>
  </si>
  <si>
    <t>Dodávka - Trubka ohebná, ø 20mm, bezhalogenová, SDK</t>
  </si>
  <si>
    <t>Pol429</t>
  </si>
  <si>
    <t>Montáž - Trubka ohebná, ø 25mm, bezhalogenová, SDK</t>
  </si>
  <si>
    <t>Pol430</t>
  </si>
  <si>
    <t>Dodávka - Trubka ohebná, ø 25mm, bezhalogenová, SDK</t>
  </si>
  <si>
    <t>Pol276</t>
  </si>
  <si>
    <t>Montáž - Trubka ohebná, ø 20mm, bezhalogenová, vč. příchytek</t>
  </si>
  <si>
    <t>Pol277</t>
  </si>
  <si>
    <t>Dodávka - Trubka ohebná, ø 20mm, bezhalogenová, vč. příchytek</t>
  </si>
  <si>
    <t>0+0+0+0+0+20</t>
  </si>
  <si>
    <t>Pol278</t>
  </si>
  <si>
    <t>Montáž - Trubka pevná, ø 20mm, bezhalogenová, vč. příchytek</t>
  </si>
  <si>
    <t>Pol279</t>
  </si>
  <si>
    <t>Dodávka - Trubka pevná, ø 20mm, bezhalogenová, vč. příchytek</t>
  </si>
  <si>
    <t>0+0+0+0+0+62</t>
  </si>
  <si>
    <t>Pol280</t>
  </si>
  <si>
    <t>Průraz stěnou do 20cm, vč. zapravení</t>
  </si>
  <si>
    <t>21+24+10+16+17+1</t>
  </si>
  <si>
    <t>Pol281</t>
  </si>
  <si>
    <t>Průraz stěnou do 40cm, vč. zapravení</t>
  </si>
  <si>
    <t>2+3+4+3+2+3</t>
  </si>
  <si>
    <t>Pol431</t>
  </si>
  <si>
    <t>Montáž - Protipožární ucpávka, EI 60 včetně označení - štítek</t>
  </si>
  <si>
    <t>Pol432</t>
  </si>
  <si>
    <t>Dodávka - Protipožární ucpávka, EI 60 včetně označení - štítek</t>
  </si>
  <si>
    <t>Pol433</t>
  </si>
  <si>
    <t>Dodávka - Pomocný elektroinstalační materiál (kotvy, hmoždinky, wago svorky, stahovací pásky, atd.)</t>
  </si>
  <si>
    <t>Pol434</t>
  </si>
  <si>
    <t>Instalace držáku pro Wifi (držáky dodá investor)</t>
  </si>
  <si>
    <t>Pol435</t>
  </si>
  <si>
    <t>Montáž - Popis kabeláže a koncových prvků SK, vč. popisného štítku</t>
  </si>
  <si>
    <t>Pol436</t>
  </si>
  <si>
    <t>Kontrolní měření vnitřních telefonních kabelů</t>
  </si>
  <si>
    <t>Pol161</t>
  </si>
  <si>
    <t>Měření metalického kabelu, vč. vypracování měřícího protokolu</t>
  </si>
  <si>
    <t>749</t>
  </si>
  <si>
    <t>Pol437</t>
  </si>
  <si>
    <t>Oživení a zprovoznění systému Dveřního systému (Interkom)</t>
  </si>
  <si>
    <t>Pol438</t>
  </si>
  <si>
    <t>Měření, výchozí revize, spolupráce s revizním technikem</t>
  </si>
  <si>
    <t>Pol439</t>
  </si>
  <si>
    <t>Koordinace prací s ostatními profesemi</t>
  </si>
  <si>
    <t>Pol440</t>
  </si>
  <si>
    <t>Ekologická likvidace vzniklého odpadu</t>
  </si>
  <si>
    <t>Pol441</t>
  </si>
  <si>
    <t>Vypracování Dokumentace skutečného provedení stavby</t>
  </si>
  <si>
    <t>D.1.4.H.b - PZTS - Poplachový zabezpečovací a tísňový systém</t>
  </si>
  <si>
    <t>M23.04 - PZTS - Poplachový zabezpečovací a tísňový systém</t>
  </si>
  <si>
    <t>M23.04</t>
  </si>
  <si>
    <t>Pol442</t>
  </si>
  <si>
    <t>Montáž - Ústředna PTZS v krytu bez klávesnice s komunikátorem a zdrojem</t>
  </si>
  <si>
    <t>Pol443</t>
  </si>
  <si>
    <t>Dodávka - Ústředna PTZS v krytu bez klávesnice s komunikátorem a zdrojem</t>
  </si>
  <si>
    <t>Poznámka k položce:_x000D_
Ústředna až 264 zón a 32 grup v krytu bez klávesnice s komunikátorem a zdrojem, maximální počet koncentrátorů 31, pracovní frekvence 868 MHz, max. počet PGM výstupů 132+6, max. délka sběrnice 1000m, max. velikost záložního AKU 34Ah / 12 V</t>
  </si>
  <si>
    <t>Výměry dle výkresu: D.1.4.H-08 až D.1.4.H-13</t>
  </si>
  <si>
    <t>Pol444</t>
  </si>
  <si>
    <t>Montáž - Programovací i ovládací klávesnice</t>
  </si>
  <si>
    <t>Pol445</t>
  </si>
  <si>
    <t>Dodávka - Programovací i ovládací klávesnice</t>
  </si>
  <si>
    <t>Poznámka k položce:_x000D_
Programovací i ovládací klávesnice - dvouřádkový LCD, 32 znaků, programovatelné modré podsvícení, Rozměry - výška  150 mm, šířka  92 mm, hloubka  25 mm, vč. uzamykatelného krytu</t>
  </si>
  <si>
    <t>1+1+0+0+0+0</t>
  </si>
  <si>
    <t>Pol446</t>
  </si>
  <si>
    <t>Montáž - Koncentrátor v kovovém krytu pro 8 zón a 4 PGM výstupy</t>
  </si>
  <si>
    <t>Pol447</t>
  </si>
  <si>
    <t>Dodávka - Koncentrátor v kovovém krytu pro 8 zón a 4 PGM výstupy</t>
  </si>
  <si>
    <t>2+4+1+0+0+0</t>
  </si>
  <si>
    <t>Pol448</t>
  </si>
  <si>
    <t>Montáž - Modul posilovacího zdroje 2,75A v krytu s vestavěným koncentrátorem, vč. AKU 12V/17Ah</t>
  </si>
  <si>
    <t>Pol449</t>
  </si>
  <si>
    <t>Dodávka - Modul posilovacího zdroje 2,75A v krytu s vestavěným koncentrátorem, vč. AKU 12V/17Ah</t>
  </si>
  <si>
    <t>1+2+1+0+0+0</t>
  </si>
  <si>
    <t>Pol450</t>
  </si>
  <si>
    <t>Montáž - Komunikační modul pro integraci ústředen do programu třetích stran</t>
  </si>
  <si>
    <t>Pol451</t>
  </si>
  <si>
    <t>Dodávka - Komunikační modul pro integraci ústředen do programu třetích stran</t>
  </si>
  <si>
    <t>Pol452</t>
  </si>
  <si>
    <t>Montáž - Volitelný plug-in modul TCPIP (XPORT) do komunikačního modulu</t>
  </si>
  <si>
    <t>Pol453</t>
  </si>
  <si>
    <t>Dodávka - Volitelný plug-in modul TCPIP (XPORT) do komunikačního modulu</t>
  </si>
  <si>
    <t>Pol454</t>
  </si>
  <si>
    <t>Montáž - DDE server pro PZTS</t>
  </si>
  <si>
    <t>Pol455</t>
  </si>
  <si>
    <t>Dodávka - DDE server pro PZTS</t>
  </si>
  <si>
    <t>Pol456</t>
  </si>
  <si>
    <t>Montáž - PIR detektor, Quad pyroelement, dosah 20m, PET odolnost</t>
  </si>
  <si>
    <t>Pol457</t>
  </si>
  <si>
    <t>Dodávka - PIR detektor, Quad pyroelement, dosah 20m, PET odolnost</t>
  </si>
  <si>
    <t>11+21+4+1+1+0</t>
  </si>
  <si>
    <t>Pol458</t>
  </si>
  <si>
    <t>Montáž - Signalizační velká LED dioda v krytu barva červená</t>
  </si>
  <si>
    <t>Pol459</t>
  </si>
  <si>
    <t>Dodávka - Signalizační velká LED dioda v krytu barva červená</t>
  </si>
  <si>
    <t>Pol460</t>
  </si>
  <si>
    <t>Montáž - MG kontakt závrtný čtyřdrát do kovu, průměr 19mm, prac. mezera 18mm, kabel 2m</t>
  </si>
  <si>
    <t>Pol461</t>
  </si>
  <si>
    <t>Dodávka - MG kontakt závrtný čtyřdrát do kovu, průměr 19mm, prac. mezera 18mm, kabel 2m</t>
  </si>
  <si>
    <t>11+23+14+2+2+0</t>
  </si>
  <si>
    <t>Pol462</t>
  </si>
  <si>
    <t>Montáž - Instalační propojovací krabice s tamperem, 10 šroubovacích svorek</t>
  </si>
  <si>
    <t>Pol463</t>
  </si>
  <si>
    <t>Dodávka - Instalační propojovací krabice s tamperem, 10 šroubovacích svorek</t>
  </si>
  <si>
    <t>Pol464</t>
  </si>
  <si>
    <t>Montáž - Akumulátor 12V / 17Ah, ústředna</t>
  </si>
  <si>
    <t>Pol465</t>
  </si>
  <si>
    <t>Dodávka - Akumulátor 12V / 17Ah, ústředna</t>
  </si>
  <si>
    <t>Pol466</t>
  </si>
  <si>
    <t>Dodávka - Provozní kniha (deník) PZTS</t>
  </si>
  <si>
    <t>Pol467</t>
  </si>
  <si>
    <t>Montáž - Kabel sdělovací 3x2x0,5mm2; B2ca s1d1a1</t>
  </si>
  <si>
    <t>Pol468</t>
  </si>
  <si>
    <t>Dodávka - Kabel sdělovací 3x2x0,5mm2; B2ca s1d1a1</t>
  </si>
  <si>
    <t>644+1710+990+129+129+0</t>
  </si>
  <si>
    <t>Pol469</t>
  </si>
  <si>
    <t>Montáž - Kabel datový Cat. 5e, FTP, B2ca s1d1a1</t>
  </si>
  <si>
    <t>Pol470</t>
  </si>
  <si>
    <t>Dodávka - Kabel datový Cat. 5e, FTP, B2ca s1d1a1</t>
  </si>
  <si>
    <t>6+12+22+36+0+0</t>
  </si>
  <si>
    <t>Pol471</t>
  </si>
  <si>
    <t>Montáž - Kabel silový 2x2,1mm2, B2ca s1d1a1</t>
  </si>
  <si>
    <t>Pol472</t>
  </si>
  <si>
    <t>Dodávka - Kabel silový 2x2,mm2, B2ca s1d1a1</t>
  </si>
  <si>
    <t>36+48+0+0+0+0</t>
  </si>
  <si>
    <t>164+268+186+28+28+0</t>
  </si>
  <si>
    <t>31+58+33+6+6+0</t>
  </si>
  <si>
    <t>7+14+1+0+0+0</t>
  </si>
  <si>
    <t>0+1+0+0+0+0</t>
  </si>
  <si>
    <t>Pol473</t>
  </si>
  <si>
    <t>Pol474</t>
  </si>
  <si>
    <t>Pol475</t>
  </si>
  <si>
    <t>Dodávka - Pomocný elektroinstalační materiál (kotvy, hmoždinky, svorky, stahovací pásky, spojky atd.)</t>
  </si>
  <si>
    <t>Pol476</t>
  </si>
  <si>
    <t>Programování a zprovoznění systému PZTS</t>
  </si>
  <si>
    <t>Pol287</t>
  </si>
  <si>
    <t>Funkční zkouška systému</t>
  </si>
  <si>
    <t>Pol289</t>
  </si>
  <si>
    <t>Tvorba mapy dle podkladů (půdorysu)</t>
  </si>
  <si>
    <t>Pol290</t>
  </si>
  <si>
    <t>Konfigurace symbolu na půdorysu</t>
  </si>
  <si>
    <t>Pol352</t>
  </si>
  <si>
    <t>Pol477</t>
  </si>
  <si>
    <t>Pol478</t>
  </si>
  <si>
    <t>Zaškolení a instruktáž osoby uživatele na zařízení PZTS</t>
  </si>
  <si>
    <t>Pol479</t>
  </si>
  <si>
    <t>D.1.4.H.c - CCTV - Kamerový systém</t>
  </si>
  <si>
    <t xml:space="preserve">M23.05 - CCTV - Kamerový systém   </t>
  </si>
  <si>
    <t>M23.05</t>
  </si>
  <si>
    <t xml:space="preserve">CCTV - Kamerový systém   </t>
  </si>
  <si>
    <t>Pol480</t>
  </si>
  <si>
    <t>Montáž - Vnitřní IP dome kamera, 5MP, MZVF 3.4-10,5mm, WDR 130dB, VA, IR 30m</t>
  </si>
  <si>
    <t>Pol481</t>
  </si>
  <si>
    <t>Dodávka - Vnitřní IP dome kamera, 5MP, MZVF 3.4-10,5mm, WDR 130dB, VA, IR 30m</t>
  </si>
  <si>
    <t>Poznámka k položce:_x000D_
5 Mpx dome IP kamera, interiérová, Day/Night, 1/2.8" progresivní scan CMOS, rozlišení 2592 x 1944 px @ 30 fps, citlivost 0,04 lx (F1.6) Color, 0,01 lx (F1.6) Monochrome, 0 lx (F1.6), Smart IR, IR LED dosvit 30 m, motor zoom objektiv 3,4–10,5 mm , úhel záběru H: 95°-28°, V: 69°-21°, BLC, AWB, Dual Exposure WDR 130 dB, LightCatcher, 64 privátních zón, objektová analýza, komprese H.264 HDSM SmartCodec / H.265 HDSM SmartCodec / MJPEG, ONVIF kompatibilní multi-stream, Idle Scene mód, alarm I/O 1/1, audio I/O 1/1, slot na MicroSD kartu max. 1 TB, možnost přídavného Wi-Fi adaptéru, napájení PoE, 416 mA</t>
  </si>
  <si>
    <t>4+3+2+3+2+1</t>
  </si>
  <si>
    <t>Pol482</t>
  </si>
  <si>
    <t>Montáž - Nástavec do podhledu pro dome kamery</t>
  </si>
  <si>
    <t>Pol483</t>
  </si>
  <si>
    <t>Dodávka - Nástavec do podhledu pro dome kamery</t>
  </si>
  <si>
    <t>Pol484</t>
  </si>
  <si>
    <t>Montáž - Venkovní IP bullet kamera, 4.0Mpx, WDR 126dB, LightCatcher, motor zoom objektiv 3,3–9 mm, IR až 50 m, HDSM, H.264/H.265</t>
  </si>
  <si>
    <t>Pol485</t>
  </si>
  <si>
    <t>Dodávka - Venkovní IP bullet kamera, 4.0Mpx, WDR 126dB, LightCatcher, motor zoom objektiv 3,3–9 mm, IR až 50 m, HDSM, H.264/H.265</t>
  </si>
  <si>
    <t>Poznámka k položce:_x000D_
4 Mpx kompaktní IP kamera, exteriérová, Day/Night s mechanickým IR filtrem, Smart IR, IR LED dosvit 50 m, 1/2.8" Progressive Scan CMOS, rozlišení 2560 x 1440 px @ 25 fps, citlivost 0,03 lx (F1.3) Color, 0,015 lx (F1.3) B/W, 0 lx IR on, poměr 16:9, motorzoom objektiv 3,3–9 mm / F1.3, úhel záběru 34°–92°, nová samoučící se analýza, BLC, AWB, WDR 126 dB, 3DNR, LightCatcher, 64 privátních zón, komprese H.264 HDSM SmartCodec / H.265 HDSM SmartCodec / MJPEG, Multi-stream H.264 / Multi-stream H.265, ONVIF kompatibilní, HDSM 2.0, HDSM SmartCodec, Idle Scene mód, alarm I/O 1/1 , audio I/O 1/1, slot na SD kartu max. 256 GB, napájení 12 V DC / 24 V AC, PoE (IEEE802.3af Class 3), 1083 mA, pracovní teplota od -40 °C do + 60 °C, IP 67, IK 10</t>
  </si>
  <si>
    <t>4+0+0+0+0+0</t>
  </si>
  <si>
    <t>Pol486</t>
  </si>
  <si>
    <t>Montáž - Instalační skříňka pro kompatkní kameru</t>
  </si>
  <si>
    <t>Pol487</t>
  </si>
  <si>
    <t>Dodávka - Instalační skříňka pro kompatkní kameru</t>
  </si>
  <si>
    <t>Pol488</t>
  </si>
  <si>
    <t>Montáž - Adaptér pro uchycení bullet kamer na sloup</t>
  </si>
  <si>
    <t>Pol489</t>
  </si>
  <si>
    <t>Dodávka - Adaptér pro uchycení bullet kamer na sloup</t>
  </si>
  <si>
    <t>Pol490</t>
  </si>
  <si>
    <t>Montáž - Videoserver v provedení 2U</t>
  </si>
  <si>
    <t>Pol491</t>
  </si>
  <si>
    <t>Dodávka - Videoserver v provedení 2U</t>
  </si>
  <si>
    <t>Poznámka k položce:_x000D_
Videoserver v provedení 2U určený do racku. Zařízení umožňuje nahrávat maximálně 256 Mbps. V základním provedení server podporuje RAID 0, 1, 5, 6,10, 50, 60. Pro síťovou konektivitu jsou k dispozici dva ethernetové porty s přenosovou rychlostí 1 Gb. Server lze dále rozšířit až o 8 HDD podle potřeby instalace. Server je dodáván s operačním systémem Windows 10 Ent IoT a tříletou zárukou. Možnost dokoupení Windows Server 2022 nebo Linux.</t>
  </si>
  <si>
    <t>Pol492</t>
  </si>
  <si>
    <t>Montáž - Přídavný HDD s kapacitou 4TB, podporuje technologii SDVR a NVR</t>
  </si>
  <si>
    <t>Pol493</t>
  </si>
  <si>
    <t>Dodávka - Přídavný HDD s kapacitou 4TB, podporuje technologii SDVR a NVR</t>
  </si>
  <si>
    <t>0+0+0+8+0+0</t>
  </si>
  <si>
    <t>Pol494</t>
  </si>
  <si>
    <t>Montáž - Analytický přídavný kit</t>
  </si>
  <si>
    <t>Pol495</t>
  </si>
  <si>
    <t>Dodávka - Analytický přídavný kit</t>
  </si>
  <si>
    <t>Poznámka k položce:_x000D_
Analytický přídavný kit podporuje hledání podle vzhledu (Appereance search) pro maximálně 46 kamer a rozpoznávání tváří pro 31 kamer. Je určena pro rekordéry Avigilon NVR5 VAL. Vyžaduje se na základě licence ACC Enterprise, kamery s analýzou (H5A nebo H4A) a volitelně licence ACC7-FACE (v případě použití rozpoznávání obličeje).</t>
  </si>
  <si>
    <t>Pol496</t>
  </si>
  <si>
    <t>Montáž - Profesionální software pro monitorování 1 kamery, nahrávání a ovládání megapixelových kamer a web serverů.</t>
  </si>
  <si>
    <t>Pol497</t>
  </si>
  <si>
    <t>Dodávka -  Profesionální software pro monitorování 1 kamery, nahrávání a ovládání megapixelových kamer a web serverů.</t>
  </si>
  <si>
    <t>Poznámka k položce:_x000D_
Poznámka k položce: Kabelové a nosné trasy jsou řešeny v rámci Strukturované kabeláže</t>
  </si>
  <si>
    <t>Pol498</t>
  </si>
  <si>
    <t>Pol499</t>
  </si>
  <si>
    <t>Programování a zprovoznění systému CCTV</t>
  </si>
  <si>
    <t>Pol500</t>
  </si>
  <si>
    <t>Nastavení, úprava pohledu a vyladění kamery</t>
  </si>
  <si>
    <t>Pol501</t>
  </si>
  <si>
    <t>Pol502</t>
  </si>
  <si>
    <t>Pol503</t>
  </si>
  <si>
    <t>Zaškolení a instruktáž osoby uživatele na zařízení CCTV</t>
  </si>
  <si>
    <t>D.1.4.H.d - EKV - Elektronická kontrola vstupu</t>
  </si>
  <si>
    <t>M23.06 - EKV - Elektronická kontrola vstupu</t>
  </si>
  <si>
    <t>M23.06</t>
  </si>
  <si>
    <t>Pol504</t>
  </si>
  <si>
    <t>Montáž - Dveřní jednotka Merit access připojená přes ethernet vč. instalační krabice</t>
  </si>
  <si>
    <t>Pol505</t>
  </si>
  <si>
    <t>Dodávka - Dveřní jednotka Merit access připojená přes ethernet vč. instalační krabice</t>
  </si>
  <si>
    <t>Poznámka k položce:_x000D_
Dveřní jednotka - ovládání jedněch dveří oboustranně nebo dvou dveří jedno straně, sběrnice Wiegand 26bit nebo 32bit, napájení 12Vss, 2x relé s přepínacím kontaktem 24Vss/1A, ethernetové rozhraní LAN</t>
  </si>
  <si>
    <t>0+0+0+16+0+0</t>
  </si>
  <si>
    <t>Pol506</t>
  </si>
  <si>
    <t>Montáž - Bezkontaktní čtečka, (iClass, SEOS, SIO, CSN, PROX a BT); připojovací kabel (pigtail)</t>
  </si>
  <si>
    <t>Pol507</t>
  </si>
  <si>
    <t>Dodávka - Bezkontaktní čtečka, (iClass, SEOS, SIO, CSN, PROX a BT); připojovací kabel (pigtail)</t>
  </si>
  <si>
    <t>Poznámka k položce:_x000D_
Bezkontantí úzká čtečka - v úzkém provedení, profil Standard čte karty iCLASS (SE), Seos a Mifare / DESFire (se SIO objektem i obecné CSN / UID) a 125 kHz karty - EM, HID Prox a Indala. Kompatibilní s virtuálními kartami systému HID Mobile Access, načítá je přes NFC i Bluetooth. Zalitý připojovací kabel (pigtail).</t>
  </si>
  <si>
    <t>7+3+5+6+5+5</t>
  </si>
  <si>
    <t>Pol508</t>
  </si>
  <si>
    <t>Montáž - Switch 24x 10/100/1000 RJ-45, 4x 10G SFP, 1x 125W, 3 roky servisní podpora vč. licencí</t>
  </si>
  <si>
    <t>Pol509</t>
  </si>
  <si>
    <t>Dodávka - Switch 24x 10/100/1000 RJ-45, 4x 10G SFP, 1x 125W,  3 roky servisní podpora vč. licencí</t>
  </si>
  <si>
    <t>Poznámka k položce:_x000D_
Switch - Typ přepínače: Řízený, Přepínač vrstev: L3. Typy přepínaných ethernetových portů RJ-45: 10G Ethernet (100/1000/10000), Počet přepínaných ethernetových portů RJ-45: 48. Plně duplexní režim. Tabulka MAC adres: 16000 pol., Kapacita přepínání: 128 Gbit/s. Síťové standardy: IEEE 802.1D,IEEE 802.1Q,IEEE 802.1p,IEEE 802.1s,IEEE 802.1w,IEEE 802.1x,IEEE 802.3,IEEE.... Napájecí konektor: Konektor AC-IN, kompatibilní se systémem FNOL</t>
  </si>
  <si>
    <t>Pol510</t>
  </si>
  <si>
    <t>Montáž - Nástěnný kovový rozvaděč EKV (550x550x150mm), vč. příslušenství a vydrátování (patch panel cat.5e, DIN lišta, svorky, el. materiál …)</t>
  </si>
  <si>
    <t>Pol511</t>
  </si>
  <si>
    <t>Dodávka - Nástěnný kovový rozvaděč EKV (550x550x150mm), vč. příslušenství a vydrátování (patch panel cat.5e, DIN lišta, svorky, el. materiál …)</t>
  </si>
  <si>
    <t>Pol512</t>
  </si>
  <si>
    <t>Montáž - Elektromagnetické relé s DC cívkou 1x přepínací kontakt 10A,12V DC s paticí na DIN lištu</t>
  </si>
  <si>
    <t>Pol513</t>
  </si>
  <si>
    <t>Dodávka - Elektromagnetické relé s DC cívkou 1x přepínací kontakt 10A,12V DC s paticí na DIN lištu</t>
  </si>
  <si>
    <t>Pol514</t>
  </si>
  <si>
    <t>Montáž - Klíčový vypínač ( spínací jednotka, hlavice se zámkem, skříň, klíč)</t>
  </si>
  <si>
    <t>Pol515</t>
  </si>
  <si>
    <t>Dodávka - Klíčový vypínač ( spínací jednotka, hlavice se zámkem, skříň, klíč)</t>
  </si>
  <si>
    <t>Pol516</t>
  </si>
  <si>
    <t>Dodávka - Licence pro přístupový systém na jednu čtečku</t>
  </si>
  <si>
    <t>Pol517</t>
  </si>
  <si>
    <t>Montáž - Elektromechanický úzký samozamykací panikový zámek</t>
  </si>
  <si>
    <t>Pol518</t>
  </si>
  <si>
    <t>Dodávka - Elektromechanický úzký samozamykací panikový zámek</t>
  </si>
  <si>
    <t>6+0+1+1+0+5</t>
  </si>
  <si>
    <t>Pol519</t>
  </si>
  <si>
    <t>Montáž - Bezpečnostní kování klika x klika</t>
  </si>
  <si>
    <t>Pol520</t>
  </si>
  <si>
    <t>Dodávka - Bezpečnostní kování klika x klika</t>
  </si>
  <si>
    <t>Pol521</t>
  </si>
  <si>
    <t>Montáž - Universální protiplech</t>
  </si>
  <si>
    <t>Pol522</t>
  </si>
  <si>
    <t>Dodávka - Universální protiplech</t>
  </si>
  <si>
    <t>Pol523</t>
  </si>
  <si>
    <t>Montáž - Kabelová průchodka</t>
  </si>
  <si>
    <t>Pol524</t>
  </si>
  <si>
    <t>Dodávka - Kabelová průchodka</t>
  </si>
  <si>
    <t>Pol525</t>
  </si>
  <si>
    <t>Montáž - 6m propojovací kabel s konektorem pro el.zámky</t>
  </si>
  <si>
    <t>Pol526</t>
  </si>
  <si>
    <t>Dodávka - 6m propojovací kabel s konektorem pro el.zámky</t>
  </si>
  <si>
    <t>Pol527</t>
  </si>
  <si>
    <t>Montáž - Dělený čtyřhran 9 mm</t>
  </si>
  <si>
    <t>Pol528</t>
  </si>
  <si>
    <t>Dodávka - Dělený čtyřhran 9 mm</t>
  </si>
  <si>
    <t>Pol529</t>
  </si>
  <si>
    <t>Montáž - Elektromagnetický zámek požárně odolný s mikrospínačem, napájecí napětí 6 - 24 Vss / Vstř</t>
  </si>
  <si>
    <t>Pol530</t>
  </si>
  <si>
    <t>Dodávka -  Elektromagnetický zámek požárně odolný s mikrospínačem, napájecí napětí  6 - 24 Vss / Vstř</t>
  </si>
  <si>
    <t>0+0+2+1+0+0</t>
  </si>
  <si>
    <t>Pol531</t>
  </si>
  <si>
    <t>Montáž - Elektrický otvírač 12V/0,3AC, 0,6DC stav.střelka, moment.kolík</t>
  </si>
  <si>
    <t>Pol532</t>
  </si>
  <si>
    <t>Dodávka - Elektrický otvírač 12V/0,3AC, 0,6DC stav.střelka, moment.kolík</t>
  </si>
  <si>
    <t>0+0+0+2+1+0</t>
  </si>
  <si>
    <t>Pol533</t>
  </si>
  <si>
    <t>Montáž - Elektrický otvírač 12V/230mA, stavitel. střelka, mikrospínač</t>
  </si>
  <si>
    <t>Pol534</t>
  </si>
  <si>
    <t>Dodávka - Elektrický otvírač 12V/230mA, stavitel. střelka, mikrospínač</t>
  </si>
  <si>
    <t>0+2+0+0+1+0</t>
  </si>
  <si>
    <t>Pol535</t>
  </si>
  <si>
    <t>Montáž - Elektrický otvírač 12V/170mA, reverzní, mikrospínač, nastavitelná západka</t>
  </si>
  <si>
    <t>Pol536</t>
  </si>
  <si>
    <t>Dodávka - Elektrický otvírač 12V/170mA, reverzní, mikrospínač, nastavitelná západka</t>
  </si>
  <si>
    <t>0+0+1+1+2+0</t>
  </si>
  <si>
    <t>Pol537</t>
  </si>
  <si>
    <t>Montáž - Zálohovaný zdroj v kov. krytu 13,8Vss/10A s výstupy, prostor pro AKU 40Ah</t>
  </si>
  <si>
    <t>Pol538</t>
  </si>
  <si>
    <t>Dodávka - Zálohovaný zdroj v kov. krytu 13,8Vss/10A s výstupy, prostor pro AKU 40Ah</t>
  </si>
  <si>
    <t>Pol539</t>
  </si>
  <si>
    <t>Montáž - Akumulátor 12V/38Ah</t>
  </si>
  <si>
    <t>Pol540</t>
  </si>
  <si>
    <t>Dodávka - Akumulátor 12V/38Ah</t>
  </si>
  <si>
    <t>Pol541</t>
  </si>
  <si>
    <t>301+178+283+244+210+95</t>
  </si>
  <si>
    <t>Pol542</t>
  </si>
  <si>
    <t>Montáž - Kabel datový Cat. 6, UTP, B2ca s1d1a1</t>
  </si>
  <si>
    <t>Pol543</t>
  </si>
  <si>
    <t>Dodávka - Kabel datový Cat. 5e, UTP, B2ca s1d1a1</t>
  </si>
  <si>
    <t>266+140+244+210+172+95</t>
  </si>
  <si>
    <t>14+20+44+20+10+0</t>
  </si>
  <si>
    <t>116+52+42+58+46+0</t>
  </si>
  <si>
    <t>Pol544</t>
  </si>
  <si>
    <t>38+18+26+32+24+0</t>
  </si>
  <si>
    <t>0+0+0+0+0+6</t>
  </si>
  <si>
    <t>0+0+0+0+0+24</t>
  </si>
  <si>
    <t>8+4+6+5+2+6</t>
  </si>
  <si>
    <t>1+1+1+1+1+1</t>
  </si>
  <si>
    <t>Pol545</t>
  </si>
  <si>
    <t>Pol546</t>
  </si>
  <si>
    <t>Pol547</t>
  </si>
  <si>
    <t>Pol548</t>
  </si>
  <si>
    <t>Programování a zprovoznění systému EKV</t>
  </si>
  <si>
    <t>Pol549</t>
  </si>
  <si>
    <t>Funkční zkouška systému EKV</t>
  </si>
  <si>
    <t>Pol291</t>
  </si>
  <si>
    <t>Pol550</t>
  </si>
  <si>
    <t>Pol551</t>
  </si>
  <si>
    <t>Zaškolení a instruktáž osoby uživatele na zařízení EKV</t>
  </si>
  <si>
    <t>Pol356</t>
  </si>
  <si>
    <t>D.1.4.H.e - STA - Společná televizní anténa</t>
  </si>
  <si>
    <t>M23.07 - STA - Společná televizní anténa</t>
  </si>
  <si>
    <t>M23.07</t>
  </si>
  <si>
    <t>Pol552</t>
  </si>
  <si>
    <t>Montáž - Anténní stožár - žárový zinek, kompletní (průchod na střechu, zatěsnění, zapraveni, ukotvení uzemnění, vč. výložníků ..)</t>
  </si>
  <si>
    <t>Pol553</t>
  </si>
  <si>
    <t>Dodávka - Anténní stožár - žárový zinek, kompletní (průchod na střechu, zatěsnění, zapraveni, ukotvení uzemnění, vč. výložníků ..)</t>
  </si>
  <si>
    <t>0+0+0+0+0+1</t>
  </si>
  <si>
    <t>Pol554</t>
  </si>
  <si>
    <t>Montáž - Anténa UHF pro příjem digitálního DVB-T/T2 pozemního na kanálech 21 až 48</t>
  </si>
  <si>
    <t>Pol555</t>
  </si>
  <si>
    <t>Dodávka - Anténa UHF pro příjem digitálního DVB-T/T2 pozemního na kanálech 21 až 48</t>
  </si>
  <si>
    <t>0+0+0+0+0+3</t>
  </si>
  <si>
    <t>Pol556</t>
  </si>
  <si>
    <t>Montáž - Montážní plechová skříň STA na zeď se zámkem</t>
  </si>
  <si>
    <t>Pol557</t>
  </si>
  <si>
    <t>Dodávka - Montážní plechová skříň STA na zeď se zámkem</t>
  </si>
  <si>
    <t>Pol558</t>
  </si>
  <si>
    <t>Montáž - Programovatelný domovní zesilovač, 4 programovatelné VHF/UHF vstupy s automatickým nebo programovatelným napájením do vstupu (+12V/50mA), automatickým 4G/5G LTE filtrováním a FM vstupem</t>
  </si>
  <si>
    <t>Pol559</t>
  </si>
  <si>
    <t>Dodávka - Programovatelný domovní zesilovač, 4 programovatelné VHF/UHF vstupy s automatickým nebo programovatelným napájením do vstupu (+12V/50mA), automatickým 4G/5G LTE filtrováním a FM vstupem</t>
  </si>
  <si>
    <t>Pol560</t>
  </si>
  <si>
    <t>Montáž - Rozbočovač TV a FM signálu 4 výstupy</t>
  </si>
  <si>
    <t>Pol561</t>
  </si>
  <si>
    <t>Dodávka - Rozbočovač TV a FM signálu 4 výstupy</t>
  </si>
  <si>
    <t>Pol562</t>
  </si>
  <si>
    <t>Montáž - Rozbočovač TV a FM signálu 12 výstupů</t>
  </si>
  <si>
    <t>Pol563</t>
  </si>
  <si>
    <t>Dodávka - Rozbočovač TV a FM signálu 12 výstupů</t>
  </si>
  <si>
    <t>Pol564</t>
  </si>
  <si>
    <t>Montáž - TV zásuvka koncová (TV+R) , SDK</t>
  </si>
  <si>
    <t>Pol565</t>
  </si>
  <si>
    <t>Dodávka - TV zásuvka koncová (TV+R) , SDK</t>
  </si>
  <si>
    <t>2+5+12+6+7+0</t>
  </si>
  <si>
    <t>Pol566</t>
  </si>
  <si>
    <t>Montáž - Širokopásmová přepěťová ochrana pro ochranu proti přepětí a atmosférickým výbojům</t>
  </si>
  <si>
    <t>Pol567</t>
  </si>
  <si>
    <t>Dodávka - Širokopásmová přepěťová ochrana pro ochranu proti přepětí a atmosférickým výbojům</t>
  </si>
  <si>
    <t>Pol568</t>
  </si>
  <si>
    <t>Montáž - Kabel koaxiální venkovní, bezhalogenový</t>
  </si>
  <si>
    <t>Pol569</t>
  </si>
  <si>
    <t>Dodávka - Kabel koaxiální venkovní, bezhalogenový</t>
  </si>
  <si>
    <t>0+0+0+72+12+42</t>
  </si>
  <si>
    <t>Pol570</t>
  </si>
  <si>
    <t>Montáž - Kabel koaxiální vnitřní, B2ca s1d1a1</t>
  </si>
  <si>
    <t>Pol571</t>
  </si>
  <si>
    <t>Dodávka - Kabel koaxiální vnitřní, B2ca s1d1a1</t>
  </si>
  <si>
    <t>8+87+158+110+134+0</t>
  </si>
  <si>
    <t>Pol572</t>
  </si>
  <si>
    <t>Montáž - Krabice přístrojová, do dutých stěn</t>
  </si>
  <si>
    <t>Pol573</t>
  </si>
  <si>
    <t>Dodávka - Krabice přístrojová, do dutých stěn</t>
  </si>
  <si>
    <t>8+20+48+24+28+0</t>
  </si>
  <si>
    <t>0+1+2+3+6+0</t>
  </si>
  <si>
    <t>Pol574</t>
  </si>
  <si>
    <t>Pol575</t>
  </si>
  <si>
    <t>Pol576</t>
  </si>
  <si>
    <t>Pol577</t>
  </si>
  <si>
    <t>Oživení a zprovoznění systému</t>
  </si>
  <si>
    <t>Pol578</t>
  </si>
  <si>
    <t>Pol353</t>
  </si>
  <si>
    <t>Pol579</t>
  </si>
  <si>
    <t>Zaškolení a instruktáž osoby uživatele na zařízení</t>
  </si>
  <si>
    <t>Pol580</t>
  </si>
  <si>
    <t>D.1.4.H.f - JČ - Jednotný čas</t>
  </si>
  <si>
    <t>M23.08 - JČ - Jednotný čas</t>
  </si>
  <si>
    <t>M23.08</t>
  </si>
  <si>
    <t>Pol581</t>
  </si>
  <si>
    <t>Montáž - Hlavní hodiny pro prostředí počítačových sítí</t>
  </si>
  <si>
    <t>Pol582</t>
  </si>
  <si>
    <t>Dodávka - Hlavní hodiny pro prostředí počítačových sítí</t>
  </si>
  <si>
    <t>Poznámka k položce:_x000D_
NTP server a klient, časová synchronizace a sledování z MTC; SNMP traps, E-Mail alarm reporting; vstup GPS, DCF 77,5 kHz nebo nadřazený NTP/SNTP server (max. 4); 1 podružná linka; do 100 ks podružných hodin; hodinová linka RS 485 pro připojení až 31 koncových zařízení; DCF časový výstup (pasivní proudová smyčka) nebo pulsní výstup; NTP / SNTP (server); volitelně  sériový interface RS232 / 485, datový telegram definovatelný skriptem;  instalace do skříně Rack 19", 1 HU</t>
  </si>
  <si>
    <t>Pol583</t>
  </si>
  <si>
    <t>Montáž - Konfigurační software pro NTP podružné hodiny, podpora unicast nebo multicast, pro nastavení 1ks zařízení</t>
  </si>
  <si>
    <t>Pol584</t>
  </si>
  <si>
    <t>Dodávka - Konfigurační software pro NTP podružné hodiny, podpora unicast nebo multicast, pro nastavení 1ks zařízení</t>
  </si>
  <si>
    <t>Pol585</t>
  </si>
  <si>
    <t>Montáž - Jednostranné interierové hodiny, vypouklé akrylátové krycí sklo, ø číselníku 28cm, podružný strojek pro polarizované minutové impulsy 24 - 60 V= / 6mA, tiché provedení, bez sekundových ručiček, číselník C2</t>
  </si>
  <si>
    <t>Pol586</t>
  </si>
  <si>
    <t>Dodávka - Jednostranné interierové hodiny, vypouklé akrylátové krycí sklo,  ø číselníku 28cm, podružný strojek pro polarizované minutové impulsy 24 - 60 V= / 6mA, tiché provedení, bez sekundových ručiček, číselník C2</t>
  </si>
  <si>
    <t>5+15+6+9+15+0</t>
  </si>
  <si>
    <t>Pol587</t>
  </si>
  <si>
    <t>Montáž - Bateriový záložní zdroj 12V / 0,8Ah</t>
  </si>
  <si>
    <t>Pol588</t>
  </si>
  <si>
    <t>Dodávka - Bateriový záložní zdroj 12V / 0,8Ah</t>
  </si>
  <si>
    <t>Pol589</t>
  </si>
  <si>
    <t>Montáž - Kabel silový 2x2,5mm2, B2ca s1d1a1</t>
  </si>
  <si>
    <t>Pol590</t>
  </si>
  <si>
    <t>Dodávka - Kabel silový 2x2,5mm2, B2ca s1d1a1</t>
  </si>
  <si>
    <t>74+214+108+162+206+0</t>
  </si>
  <si>
    <t>Pol591</t>
  </si>
  <si>
    <t>Montáž - Krabice univerzální do dutých stěn s víčkem a svorkovnicí k odbočení linky k hodinám</t>
  </si>
  <si>
    <t>Pol592</t>
  </si>
  <si>
    <t>Dodávka - Krabice univerzální do dutých stěn s víčkem a svorkovnicí k odbočení linky k hodinám</t>
  </si>
  <si>
    <t>140+360+144+288+360+0</t>
  </si>
  <si>
    <t>7+23+9+14+23+0</t>
  </si>
  <si>
    <t>6+10+5+9+15+0</t>
  </si>
  <si>
    <t>0+4+0+0+1+0</t>
  </si>
  <si>
    <t>Pol593</t>
  </si>
  <si>
    <t>Pol594</t>
  </si>
  <si>
    <t>Pol595</t>
  </si>
  <si>
    <t>Pol596</t>
  </si>
  <si>
    <t>Programování a zprovoznění systému JČ</t>
  </si>
  <si>
    <t>Pol597</t>
  </si>
  <si>
    <t>Pol598</t>
  </si>
  <si>
    <t>Zaškolení a instruktáž osoby uživatele na zařízení JČ</t>
  </si>
  <si>
    <t>Pol599</t>
  </si>
  <si>
    <t>D.1.4.H.g - VS - Vyvolávací systém</t>
  </si>
  <si>
    <t>M23.09 - VS - Vyvolávací systém</t>
  </si>
  <si>
    <t>M23.09</t>
  </si>
  <si>
    <t>Pol600</t>
  </si>
  <si>
    <t>Dodávka - Řídící aplikace</t>
  </si>
  <si>
    <t>Pol601</t>
  </si>
  <si>
    <t>Dodávka - SW - Konfigurační klient ( monitor,statistiky,události,konfigurace )</t>
  </si>
  <si>
    <t>0+0+0+5+0+0</t>
  </si>
  <si>
    <t>Pol602</t>
  </si>
  <si>
    <t>Dodávka - Licence přep. aplikace na 1 PC (25-50 instalací)</t>
  </si>
  <si>
    <t>8+30+4+16+6+0</t>
  </si>
  <si>
    <t>Pol603</t>
  </si>
  <si>
    <t>Dodávka - Hlavní displej LCD s čipem (SoC) minimálně 43",vč. držáku</t>
  </si>
  <si>
    <t>2+5+2+3+1+0</t>
  </si>
  <si>
    <t>Pol604</t>
  </si>
  <si>
    <t>Dodávka - Tiskárna touch-small s 15" obrazovkou a čtečkou</t>
  </si>
  <si>
    <t>1+2+1+1+1+0</t>
  </si>
  <si>
    <t>Pol605</t>
  </si>
  <si>
    <t>Dodávka - Stojan kovový pro tiskárnu - upevnění na stěnu</t>
  </si>
  <si>
    <t>Pol606</t>
  </si>
  <si>
    <t>Dodávka - Přepážkový displej (3miR-kl, Folie-př, ENET, POE) 57SMD</t>
  </si>
  <si>
    <t>4+15+1+8+3+0</t>
  </si>
  <si>
    <t>Pol607</t>
  </si>
  <si>
    <t>Dodávka - Řídíci jednotka (pro 1-8 zámků, 2xRJ, Ethernet)</t>
  </si>
  <si>
    <t>Pol608</t>
  </si>
  <si>
    <t>Dodávka - Řídíci jednotka (pro 8-16 zámků, 2xRJ, Ethernet)</t>
  </si>
  <si>
    <t>Pol609</t>
  </si>
  <si>
    <t>Dodávka - Software pro DS</t>
  </si>
  <si>
    <t>2+5+8+3+1+0</t>
  </si>
  <si>
    <t>Pol610</t>
  </si>
  <si>
    <t>Montáž - Elektrický otvírač 12V/230mA stav.střelka, momentový kolík</t>
  </si>
  <si>
    <t>Pol611</t>
  </si>
  <si>
    <t>Dodávka - Elektrický otvírač 12V/230mA stav.střelka, momentový kolík</t>
  </si>
  <si>
    <t>4+13+1+6+2+0</t>
  </si>
  <si>
    <t>Pol612</t>
  </si>
  <si>
    <t>Montáž - Kabel sdělovací stíněný 3x2x0,5mm2, B2ca s1d1a1</t>
  </si>
  <si>
    <t>Pol613</t>
  </si>
  <si>
    <t>Dodávka - Kabel sdělovací stíněný 3x2x0,5mm2, B2ca s1d1a1</t>
  </si>
  <si>
    <t>160+459+26+198+60+0</t>
  </si>
  <si>
    <t>16+68+46+54+104+16</t>
  </si>
  <si>
    <t>24+70+14+38+20+0</t>
  </si>
  <si>
    <t>Poznámka k položce:_x000D_
Poznámka - Nosné trasy a datová kabeláž jsou řešeny v rámci Strukturované kabeláže</t>
  </si>
  <si>
    <t>Pol614</t>
  </si>
  <si>
    <t>Pol615</t>
  </si>
  <si>
    <t>Montáž koncových komponentů včetně oživení</t>
  </si>
  <si>
    <t>Pol616</t>
  </si>
  <si>
    <t>Školení, měření, asisitence, konfigurace</t>
  </si>
  <si>
    <t>Pol617</t>
  </si>
  <si>
    <t>Zkušební provoz, revize</t>
  </si>
  <si>
    <t>Pol618</t>
  </si>
  <si>
    <t>Dopravní náklady - přeprava osob včetně nákladů technik na cestě</t>
  </si>
  <si>
    <t>D.1.4.H.h - KS-SP - Komunikační systém sestra-pacient</t>
  </si>
  <si>
    <t>M23.10 - KS-SP - Komunikační systém sestra-pacient</t>
  </si>
  <si>
    <t>M23.10</t>
  </si>
  <si>
    <t>Pol619</t>
  </si>
  <si>
    <t>Montáž - Hlavní terminál, vč. adaptéru a kabelu k terminálu 2m</t>
  </si>
  <si>
    <t>Pol620</t>
  </si>
  <si>
    <t>Dodávka - Hlavní terminál, vč. adaptéru a kabelu k terminálu 2m</t>
  </si>
  <si>
    <t>Výměry dle výkresu: D.1.4.H-14 až D.1.4.H-18</t>
  </si>
  <si>
    <t>0+0+1+1+1</t>
  </si>
  <si>
    <t>Pol621</t>
  </si>
  <si>
    <t>Montáž - Zásuvkový modul LAN (Zásuvka terminálu)</t>
  </si>
  <si>
    <t>Pol622</t>
  </si>
  <si>
    <t>Dodávka - Zásuvkový modul LAN (Zásuvka terminálu)</t>
  </si>
  <si>
    <t>Pol623</t>
  </si>
  <si>
    <t>Montáž - Napájecí zdroj + lokální server</t>
  </si>
  <si>
    <t>Pol624</t>
  </si>
  <si>
    <t>Dodávka - Napájecí zdroj + lokální server</t>
  </si>
  <si>
    <t>0+0+0+1+0</t>
  </si>
  <si>
    <t>Pol625</t>
  </si>
  <si>
    <t>Montáž - Rozvodný panel 8x 230V 19"/1U</t>
  </si>
  <si>
    <t>Pol626</t>
  </si>
  <si>
    <t>Dodávka - Rozvodný panel 8x 230V 19"/1U</t>
  </si>
  <si>
    <t>Pol627</t>
  </si>
  <si>
    <t>Montáž - Záložní zdroj 230V, 1200VA</t>
  </si>
  <si>
    <t>Pol628</t>
  </si>
  <si>
    <t>Dodávka - Záložní zdroj 230V, 1200VA</t>
  </si>
  <si>
    <t>Pol629</t>
  </si>
  <si>
    <t>Montáž - SW - licence pro hlavní terminál</t>
  </si>
  <si>
    <t>Pol630</t>
  </si>
  <si>
    <t>Dodávka - SW - licence pro hlavní terminál</t>
  </si>
  <si>
    <t>Pol631</t>
  </si>
  <si>
    <t>Montáž - SW - licence provozu účastníka</t>
  </si>
  <si>
    <t>Pol632</t>
  </si>
  <si>
    <t>Dodávka - SW - licence provozu účastníka</t>
  </si>
  <si>
    <t>Pol633</t>
  </si>
  <si>
    <t>Montáž - SW - databáze historie volání</t>
  </si>
  <si>
    <t>Pol634</t>
  </si>
  <si>
    <t>Dodávka - SW - databáze historie volání</t>
  </si>
  <si>
    <t>Pol635</t>
  </si>
  <si>
    <t>Montáž - SW - aktivace sdruženého provozu</t>
  </si>
  <si>
    <t>Pol636</t>
  </si>
  <si>
    <t>Dodávka - SW - aktivace sdruženého provozu</t>
  </si>
  <si>
    <t>Pol637</t>
  </si>
  <si>
    <t>Montáž - SW – licence pro IP kameru</t>
  </si>
  <si>
    <t>Pol638</t>
  </si>
  <si>
    <t>Dodávka - SW – licence pro IP kameru</t>
  </si>
  <si>
    <t>Pol639</t>
  </si>
  <si>
    <t>Montáž - Datový switch 24 portů/19"</t>
  </si>
  <si>
    <t>Pol640</t>
  </si>
  <si>
    <t>Dodávka - Datový switch 24 portů/19"</t>
  </si>
  <si>
    <t>0+0+0+2+0</t>
  </si>
  <si>
    <t>Pol641</t>
  </si>
  <si>
    <t>Montáž - Napájecí injektor 24 portů/19"</t>
  </si>
  <si>
    <t>Pol642</t>
  </si>
  <si>
    <t>Dodávka - Napájecí injektor 24 portů/19"</t>
  </si>
  <si>
    <t>Pol643</t>
  </si>
  <si>
    <t>Montáž - Svítidlo signalizační LED</t>
  </si>
  <si>
    <t>Pol644</t>
  </si>
  <si>
    <t>Dodávka - Svítidlo signalizační LED</t>
  </si>
  <si>
    <t>3+3+6+3+3</t>
  </si>
  <si>
    <t>Pol645</t>
  </si>
  <si>
    <t>Montáž - Služební terminál Vchod</t>
  </si>
  <si>
    <t>Pol646</t>
  </si>
  <si>
    <t>Dodávka - Služební terminál Vchod</t>
  </si>
  <si>
    <t>Pol647</t>
  </si>
  <si>
    <t>Montáž - Pokojový terminál</t>
  </si>
  <si>
    <t>Pol648</t>
  </si>
  <si>
    <t>Dodávka - Pokojový terminál</t>
  </si>
  <si>
    <t>0+0+6+1+1</t>
  </si>
  <si>
    <t>Pol649</t>
  </si>
  <si>
    <t>Montáž - Pokojový terminál hovorový</t>
  </si>
  <si>
    <t>Pol650</t>
  </si>
  <si>
    <t>Dodávka - Pokojový terminál hovorový</t>
  </si>
  <si>
    <t>Pol651</t>
  </si>
  <si>
    <t>Montáž - Pokojový terminál hovorový s displejem</t>
  </si>
  <si>
    <t>Pol652</t>
  </si>
  <si>
    <t>Dodávka - Pokojový terminál hovorový s displejem</t>
  </si>
  <si>
    <t>1+0+2+0+0</t>
  </si>
  <si>
    <t>Pol653</t>
  </si>
  <si>
    <t>Montáž - Zásuvka pacienta s držákem tačítko</t>
  </si>
  <si>
    <t>Pol654</t>
  </si>
  <si>
    <t>Dodávka - Zásuvka pacienta s držákem tačítko</t>
  </si>
  <si>
    <t>0+0+26+5+3</t>
  </si>
  <si>
    <t>Pol655</t>
  </si>
  <si>
    <t>Montáž - Tlačítko pacienta (bez hovoru), s kroucenou šňůrou</t>
  </si>
  <si>
    <t>Pol656</t>
  </si>
  <si>
    <t>Dodávka - Tlačítko pacienta (bez hovoru), s kroucenou šňůrou</t>
  </si>
  <si>
    <t>Pol657</t>
  </si>
  <si>
    <t>Montáž - Zásuvka pacienta s držákem a reproduktorem</t>
  </si>
  <si>
    <t>Pol658</t>
  </si>
  <si>
    <t>Dodávka - Zásuvka pacienta s držákem a reproduktorem</t>
  </si>
  <si>
    <t>0+0+2+0+0</t>
  </si>
  <si>
    <t>Pol659</t>
  </si>
  <si>
    <t>Montáž - Terminál pacienta s tlačítkem volání ošetřovatelky</t>
  </si>
  <si>
    <t>Pol660</t>
  </si>
  <si>
    <t>Dodávka - Terminál pacienta s tlačítkem volání ošetřovatelky</t>
  </si>
  <si>
    <t>Pol661</t>
  </si>
  <si>
    <t>Montáž - Kabel vytrhávací - částečně kroucený</t>
  </si>
  <si>
    <t>Pol662</t>
  </si>
  <si>
    <t>Dodávka - Kabel vytrhávací - částečně kroucený</t>
  </si>
  <si>
    <t>Pol663</t>
  </si>
  <si>
    <t>Montáž - Držák kabelu na hrazdu</t>
  </si>
  <si>
    <t>Pol664</t>
  </si>
  <si>
    <t>Dodávka - Držák kabelu na hrazdu</t>
  </si>
  <si>
    <t>0+0+28+5+3</t>
  </si>
  <si>
    <t>Pol665</t>
  </si>
  <si>
    <t>Montáž - Tlačítko nouzového volání</t>
  </si>
  <si>
    <t>Pol666</t>
  </si>
  <si>
    <t>Dodávka - Tlačítko nouzového volání</t>
  </si>
  <si>
    <t>1+3+4+2+2</t>
  </si>
  <si>
    <t>Pol667</t>
  </si>
  <si>
    <t>Montáž - Táhlo a tlačítko nouzového volání</t>
  </si>
  <si>
    <t>Pol668</t>
  </si>
  <si>
    <t>Dodávka - Táhlo a tlačítko nouzového volání</t>
  </si>
  <si>
    <t>5+5+7+5+5</t>
  </si>
  <si>
    <t>Pol669</t>
  </si>
  <si>
    <t>Montáž - Router</t>
  </si>
  <si>
    <t>Pol670</t>
  </si>
  <si>
    <t>Dodávka - Router</t>
  </si>
  <si>
    <t>Pol671</t>
  </si>
  <si>
    <t>Montáž - IP Kamera s příslušenstvím</t>
  </si>
  <si>
    <t>Pol672</t>
  </si>
  <si>
    <t>Dodávka - IP Kamera s příslušenstvím</t>
  </si>
  <si>
    <t>Pol673</t>
  </si>
  <si>
    <t>Montáž - Patch kabel Cat. 5e</t>
  </si>
  <si>
    <t>Pol674</t>
  </si>
  <si>
    <t>Dodávka - Patch kabel Cat. 5e</t>
  </si>
  <si>
    <t>Pol675</t>
  </si>
  <si>
    <t>Montáž - Konektor včetně ochrany a proměření RJ45, Cat 5e</t>
  </si>
  <si>
    <t>Pol676</t>
  </si>
  <si>
    <t>Dodávka - Konektor včetně ochrany a proměření RJ45, Cat 5e</t>
  </si>
  <si>
    <t>Pol677</t>
  </si>
  <si>
    <t>235+259+1530+569+529</t>
  </si>
  <si>
    <t>112+124+264+146+108</t>
  </si>
  <si>
    <t>Pol678</t>
  </si>
  <si>
    <t>Montáž - Krabice přístrojová do dutých stěn/SDK</t>
  </si>
  <si>
    <t>Pol679</t>
  </si>
  <si>
    <t>Dodávka - Krabice přístrojová do dutých stěn/SDK</t>
  </si>
  <si>
    <t>9+11+19+12+12</t>
  </si>
  <si>
    <t>Pol680</t>
  </si>
  <si>
    <t>Montáž - Krabice přístrojová dvojitá do dutých stěn/SDK</t>
  </si>
  <si>
    <t>Pol681</t>
  </si>
  <si>
    <t>Dodávka - Krabice přístrojová dvojitá do dutých stěn/SDK</t>
  </si>
  <si>
    <t>3+3+13+5+5</t>
  </si>
  <si>
    <t>Pol682</t>
  </si>
  <si>
    <t>Montáž - Krabice přístrojová trojitá do dutých stěn/SDK</t>
  </si>
  <si>
    <t>Pol683</t>
  </si>
  <si>
    <t>Dodávka - Krabice přístrojová trojitá do dutých stěn/SDK</t>
  </si>
  <si>
    <t>32+38+65+39+39</t>
  </si>
  <si>
    <t>6+7+14+9+5</t>
  </si>
  <si>
    <t>Pol684</t>
  </si>
  <si>
    <t>Pol685</t>
  </si>
  <si>
    <t>Pol686</t>
  </si>
  <si>
    <t>Pol687</t>
  </si>
  <si>
    <t>Instalace a konfigurace systému</t>
  </si>
  <si>
    <t>Pol688</t>
  </si>
  <si>
    <t>Kontrolní provoz, zaškolení, vedlejší výdaje</t>
  </si>
  <si>
    <t>Pol689</t>
  </si>
  <si>
    <t>Výchozí zkouška dorozumívacího systému</t>
  </si>
  <si>
    <t>Pol690</t>
  </si>
  <si>
    <t>Pol691</t>
  </si>
  <si>
    <t>Koordinace prací s ostatními profesem</t>
  </si>
  <si>
    <t>Pol692</t>
  </si>
  <si>
    <t>Pol693</t>
  </si>
  <si>
    <t>D.1.4.H.i - MT - Monitorování teplot</t>
  </si>
  <si>
    <t>M23.11 - MT - Monitorování teplot</t>
  </si>
  <si>
    <t>M23.11</t>
  </si>
  <si>
    <t>Pol694</t>
  </si>
  <si>
    <t>Dodávka - Teplotní čidlo stopkové</t>
  </si>
  <si>
    <t>1+1+2+4+2+0</t>
  </si>
  <si>
    <t>Pol695</t>
  </si>
  <si>
    <t>Dodávka - Sdružené čidlo teplota + vlhkost</t>
  </si>
  <si>
    <t>0+3+2+1+3+0</t>
  </si>
  <si>
    <t>Pol696</t>
  </si>
  <si>
    <t>Dodávka - Komunikační modul</t>
  </si>
  <si>
    <t>1+4+4+5+5+0</t>
  </si>
  <si>
    <t>Pol697</t>
  </si>
  <si>
    <t>Dodávka - Retranslátor</t>
  </si>
  <si>
    <t>1+2+2+2+0+0</t>
  </si>
  <si>
    <t>Pol698</t>
  </si>
  <si>
    <t>Dodávka - Centrální komunikační modul</t>
  </si>
  <si>
    <t xml:space="preserve">5  </t>
  </si>
  <si>
    <t>Pol699</t>
  </si>
  <si>
    <t>Dodávka - SW moduly monitorovacího systému (server + klient)</t>
  </si>
  <si>
    <t xml:space="preserve">1  </t>
  </si>
  <si>
    <t>Pol700</t>
  </si>
  <si>
    <t>Montáž - Spínaný zdroj uzavřený 100W 12V</t>
  </si>
  <si>
    <t>Pol701</t>
  </si>
  <si>
    <t>Dodávka - Spínaný zdroj uzavřený 100W 12V</t>
  </si>
  <si>
    <t>Poznámka k položce:_x000D_
Spínaný zdroj uzavřený 100W 12V; Výstupní napětí: 12V; Regulace výstupního napětí: 11,4..13,2V; Výstupní proud: 8,5A; Skutečný výkon: 102W; Vstupní napětí AC: 88..264V; Odběr při 230V AC: 1,5A; Účinnost: 81%; Studený start: 40A; 1xoptická vana 1U prázdná vč. záslepkya instalařního materiálu</t>
  </si>
  <si>
    <t>Pol702</t>
  </si>
  <si>
    <t>Montáž - Kabel sdělovací stíněný 2x2x0,8, B2ca s1d1a1</t>
  </si>
  <si>
    <t>Pol703</t>
  </si>
  <si>
    <t>Dodávka - Kabel sdělovací  stíněný 2x2x0,8, B2ca s1d1a1</t>
  </si>
  <si>
    <t>45+66+58+72+68+0</t>
  </si>
  <si>
    <t>Pol704</t>
  </si>
  <si>
    <t>6+22+8+8+18+0</t>
  </si>
  <si>
    <t>Pol705</t>
  </si>
  <si>
    <t>Montáž - Trubka ohebná, ø 20mm, podlaha</t>
  </si>
  <si>
    <t>Pol706</t>
  </si>
  <si>
    <t>Dodávka - Trubka ohebná, ø 20mm, podlaha</t>
  </si>
  <si>
    <t>1+3+2+3+4+0</t>
  </si>
  <si>
    <t>Pol707</t>
  </si>
  <si>
    <t>Pol708</t>
  </si>
  <si>
    <t>Pol709</t>
  </si>
  <si>
    <t>Pol710</t>
  </si>
  <si>
    <t>Kompletní montáž prvků monitorovacího systému</t>
  </si>
  <si>
    <t xml:space="preserve">56  </t>
  </si>
  <si>
    <t>Pol711</t>
  </si>
  <si>
    <t>Programátorské práce</t>
  </si>
  <si>
    <t>Pol712</t>
  </si>
  <si>
    <t>Koordinační práce s ostatními profesemi</t>
  </si>
  <si>
    <t>Pol713</t>
  </si>
  <si>
    <t>Pol714</t>
  </si>
  <si>
    <t>Dokumentace skutečného provedení</t>
  </si>
  <si>
    <t>D.1.4.H.j - AVT - Audio-Video technika</t>
  </si>
  <si>
    <t>M23.12 - AVT - Audio-Video technika</t>
  </si>
  <si>
    <t>M23.12</t>
  </si>
  <si>
    <t>Pol715</t>
  </si>
  <si>
    <t>Montáž - Rozhlasová ústředna 2 line + 3 mic vstupy, 3 zóny, 180 W</t>
  </si>
  <si>
    <t>Pol716</t>
  </si>
  <si>
    <t>Dodávka -Rozhlasová ústředna 2 line + 3 mic vstupy, 3 zóny, 180 W</t>
  </si>
  <si>
    <t>Poznámka k položce:_x000D_
Rozhlasová ústředna:  2 line + 3 mic vstupy, 3 zóny, 180 W, přehrávač MP3, SD + USB čtečka, FM tuner, Bluetooth, audio modul pro gongy a hlášení, IR dálkové ovládání, WiFi, LAN, internetová rádia, přehrávání z lokální sítě, z internetu, smartphonu, tabletu, počítače, DLNA, AirPlay, UpnP, Spotify, Tune-In, I-Heart Radio, Napster, Deezer, streamovací aplikace jakékoliv a zdarma, vysoká účinnost, kvalitní zvuk</t>
  </si>
  <si>
    <t>Pol717</t>
  </si>
  <si>
    <t>Montáž - Přepážkový mikrofon se základnou, 50 – 16 000 Hz, dvojí indikace aktivace, automatický gong, nastavení hlasitostí</t>
  </si>
  <si>
    <t>Pol718</t>
  </si>
  <si>
    <t>Dodávka - Přepážkový mikrofon se základnou, 50 – 16 000 Hz, dvojí indikace aktivace, automatický gong, nastavení hlasitostí</t>
  </si>
  <si>
    <t>Pol719</t>
  </si>
  <si>
    <t>Montáž - Reproduktor stropní plastový, dvoupásmový, 15 W / 100 V, 86 dB, 50 – 20 000 Hz, magnetický rámeček, Ø 248 mm, Mica membrána, hedvábná kalota, výhybka</t>
  </si>
  <si>
    <t>Pol720</t>
  </si>
  <si>
    <t>Dodávka - Reproduktor stropní plastový, dvoupásmový, 15 W / 100 V, 86 dB, 50 – 20 000 Hz, magnetický rámeček, Ø 248 mm, Mica membrána, hedvábná kalota, výhybka</t>
  </si>
  <si>
    <t>0+0+0+0+4+0</t>
  </si>
  <si>
    <t>Pol721</t>
  </si>
  <si>
    <t>Montáž - Bezdrátový mikrofon diverzitní ruční</t>
  </si>
  <si>
    <t>Pol722</t>
  </si>
  <si>
    <t>Dodávka - Bezdrátový mikrofon diverzitní ruční</t>
  </si>
  <si>
    <t>Poznámka k položce:_x000D_
Bezdrátový mikrofon: kompletní sada, true-diverzitní, UHF, PLL, IR zpětný přenos, automatické nalazení, spárování, skenování, ladění ze 100 frekvencí, nastavitelný výkon, dosah 130 m, digitální klíčování pomocí ID a dig. filtrování, kompresor, expander, 2 šumové brány, squelch, kovový transportní kufr</t>
  </si>
  <si>
    <t>Pol723</t>
  </si>
  <si>
    <t>Montáž - Stropní universální držák pro projektory</t>
  </si>
  <si>
    <t>Pol724</t>
  </si>
  <si>
    <t>Dodávka - Stropní universální držák pro projektory</t>
  </si>
  <si>
    <t>Pol725</t>
  </si>
  <si>
    <t>Montáž - Adaptér pro držák projektoru - 450mm</t>
  </si>
  <si>
    <t>Pol726</t>
  </si>
  <si>
    <t>Dodávka - Adaptér pro držák projektoru - 450mm</t>
  </si>
  <si>
    <t>Pol727</t>
  </si>
  <si>
    <t>Pol728</t>
  </si>
  <si>
    <t>0+0+0+0+36+0</t>
  </si>
  <si>
    <t>0+0+0+0+68+0</t>
  </si>
  <si>
    <t>Pol729</t>
  </si>
  <si>
    <t>Montáž - Trubka ohebná, ø 40mm, bezhalogenová, SDK</t>
  </si>
  <si>
    <t>Pol730</t>
  </si>
  <si>
    <t>Dodávka - Trubka ohebná, ø 40mm, bezhalogenová, SDK</t>
  </si>
  <si>
    <t>0+0+0+0+5+0</t>
  </si>
  <si>
    <t>Pol731</t>
  </si>
  <si>
    <t>Pol732</t>
  </si>
  <si>
    <t>Zprovoznění systému MR</t>
  </si>
  <si>
    <t>Pol733</t>
  </si>
  <si>
    <t>D.1.4.I.a - EPS - Elektrická požární signalizace</t>
  </si>
  <si>
    <t>M23.01 - EPS - Elektrická požární signalizace</t>
  </si>
  <si>
    <t>M23.01</t>
  </si>
  <si>
    <t>Pol167</t>
  </si>
  <si>
    <t>Montáž - Ústředna EPS - základní konfigurace se softwarovou podporou pro 18 kruhových vedení</t>
  </si>
  <si>
    <t>Pol168</t>
  </si>
  <si>
    <t>Dodávka - Ústředna EPS - základní konfigurace se softwarovou podporou pro 18 kruhových vedení</t>
  </si>
  <si>
    <t>Poznámka k položce:_x000D_
Kombinovaná kruhová technologie s decentralizovanou inteligencí; volně konfigurovatelné funkce modulů; vyšší dostupnost díky funkci nouzového režimu modulů v kruhové topologii; Nouzový režim pro monitorované plochy do 48 000 m² nebo více než 512 požárních hlásičů; Integrovaná rozhraní USB, Ethernet, RS485 a TTY; provoz poplašných signalizačních zařízení (optická/akustická/hlasová) v kruhové topologii v různých zónách; kaskádovatelné napájecí zdroje do 450 W dle normy EN 54-4; délka kruhového vedení až 3,5 km; až 127 prvků na jedno kruhové vedení; paměť událostí s 10 000 záznamy; parametrizace, kalibrace a programování přímo přes USB; možnost galvanického oddělení analogových kruhových vedení; funkce výměny modulů za chodu; pracovní teplota -5 °C - 45 °C</t>
  </si>
  <si>
    <t>Výměry dle výkresu: D.1.4.I-02 -až  D.1.4.I-07</t>
  </si>
  <si>
    <t>Pol169</t>
  </si>
  <si>
    <t>Montáž - Čelní ovládací panel s 5,7" displejem</t>
  </si>
  <si>
    <t>Pol170</t>
  </si>
  <si>
    <t>Dodávka - Čelní ovládací panel s 5,7" displejem</t>
  </si>
  <si>
    <t>Pol171</t>
  </si>
  <si>
    <t>Montáž - Deska modulu č.2 v plast. montážním držáku se 4 pozicemi pro MM</t>
  </si>
  <si>
    <t>Pol172</t>
  </si>
  <si>
    <t>Dodávka - Deska modulu č.2 v plast. montážním držáku se 4 pozicemi pro MM</t>
  </si>
  <si>
    <t>0+0+2+0+0+0</t>
  </si>
  <si>
    <t>Pol173</t>
  </si>
  <si>
    <t>Montáž - Mikromodul kruhového vedení s galvanickým oddělením</t>
  </si>
  <si>
    <t>Pol174</t>
  </si>
  <si>
    <t>Dodávka - Mikromodul kruhového vedení s galvanickým oddělením</t>
  </si>
  <si>
    <t>Pol175</t>
  </si>
  <si>
    <t>Montáž - Redundantní řídící modul</t>
  </si>
  <si>
    <t>Pol176</t>
  </si>
  <si>
    <t>Dodávka - Redundantní řídící modul</t>
  </si>
  <si>
    <t>Pol177</t>
  </si>
  <si>
    <t>Montáž - Zobrazovací panel pro hasiče</t>
  </si>
  <si>
    <t>Pol178</t>
  </si>
  <si>
    <t>Dodávka - Zobrazovací panel pro hasiče</t>
  </si>
  <si>
    <t>Pol179</t>
  </si>
  <si>
    <t>Montáž - Modul síťového rozhraní pro max. 31 síťových zařízení (500 kBd)</t>
  </si>
  <si>
    <t>Pol180</t>
  </si>
  <si>
    <t>Dodávka - Modul síťového rozhraní pro max. 31 síťových zařízení (500 kBd)</t>
  </si>
  <si>
    <t>Pol181</t>
  </si>
  <si>
    <t>Montáž - Adaptér redundance</t>
  </si>
  <si>
    <t>Pol182</t>
  </si>
  <si>
    <t>Dodávka - Adaptér redundance</t>
  </si>
  <si>
    <t>Pol183</t>
  </si>
  <si>
    <t>Montáž - Obslužné pole požární ochrany (OPPO), CZ, vč. skříně</t>
  </si>
  <si>
    <t>Pol184</t>
  </si>
  <si>
    <t>Dodávka - Obslužné pole požární ochrany (OPPO), CZ, vč. skříně</t>
  </si>
  <si>
    <t>Pol185</t>
  </si>
  <si>
    <t>Montáž - Zobrazovací panel, grafický displej s 6 řádky po 20-ti znacích, Volitelné neredundantní nebo redundantní připojení</t>
  </si>
  <si>
    <t>Pol186</t>
  </si>
  <si>
    <t>Dodávka - Zobrazovací panel, grafický displej s 6 řádky po 20-ti znacích, Volitelné neredundantní nebo redundantní připojení</t>
  </si>
  <si>
    <t>Poznámka k položce:_x000D_
Zobrazovací panel - 4 tlačítka pro ovládání displeje (nahoru / dolů, doprava / doleva); 3 tlačítka pro ovládání bzučáku: vypnuto, test a historie událostí; 1 tlačítko pro potvrzení výběru speciálních funkcí; 4 společné LED displeje (provoz, poplach, porucha, vypnutí); 6 programovatelných tlačítek pro makro operace, které řídí konfigurovatelnou řadu operačních postupů, např. Skupina hlásičů - 1 až Skupina hlásičů – 10; 5 programovatelných individuálních panelů; Akustická signalizace; Funkce historie událostí</t>
  </si>
  <si>
    <t>1+0+1+0+0+0</t>
  </si>
  <si>
    <t>Pol187</t>
  </si>
  <si>
    <t>Montáž - Klíčový trezor MOT provedení (vč. motýlkového zámku - Olomoucký kraj), 24V</t>
  </si>
  <si>
    <t>Pol188</t>
  </si>
  <si>
    <t>Dodávka - Klíčový trezor MOT provedení (vč. motýlkového zámku - Olomoucký kraj), 24V</t>
  </si>
  <si>
    <t>Pol189</t>
  </si>
  <si>
    <t>Dodávka - DDE Server C4 pro ústřednu EPS</t>
  </si>
  <si>
    <t>Pol190</t>
  </si>
  <si>
    <t>Dodávka - Provozní kniha (deník) EPS</t>
  </si>
  <si>
    <t>Pol191</t>
  </si>
  <si>
    <t>Montáž - Optopřevodník, single mode, RS422/RS485</t>
  </si>
  <si>
    <t>Pol192</t>
  </si>
  <si>
    <t>Dodávka -  Optopřevodník, single mode, RS422/RS485</t>
  </si>
  <si>
    <t>Poznámka k položce:_x000D_
typ vlákna G9/125 μm.; Maximální přípustný útlum 17 dB odpovídá vzdálenosti cca 20 km; Typ vlákna G10/125 μm; Maximální přípustný útlum 17 dB odpovídá vzdálenosti cca 20 km; Až 16 optických propojů / tras na síti essernet® při ​přenosové rychlosti 62,5 kBd; Až 31 optických propojů / tras na síti essernet® při ​přenosové rychlosti 500 kBd; Vlákna musí být spojena napřímo bez přerušení (není ​přípustné napojení např. přes multiplexer)</t>
  </si>
  <si>
    <t>Pol193</t>
  </si>
  <si>
    <t>Montáž - Skříň nástěnná (ABS) pro optický převodník (450x320x185 - ŠxVxH), IP30, v designu ústředny</t>
  </si>
  <si>
    <t>Pol194</t>
  </si>
  <si>
    <t>Dodávka - Skříň nástěnná (ABS) pro optický převodník (450x320x185 - ŠxVxH), IP30, v designu ústředny</t>
  </si>
  <si>
    <t>Pol195</t>
  </si>
  <si>
    <t>Montáž - Poplachový koppler (4 vstupy/2 výstupy )</t>
  </si>
  <si>
    <t>Pol196</t>
  </si>
  <si>
    <t>Dodávka - Poplachový koppler (4 vstupy/2 výstupy )</t>
  </si>
  <si>
    <t>1+0+0+5+0+0</t>
  </si>
  <si>
    <t>Pol197</t>
  </si>
  <si>
    <t>Montáž - Deska izolátoru pro koppler</t>
  </si>
  <si>
    <t>Pol198</t>
  </si>
  <si>
    <t>Dodávka - Deska izolátoru pro koppler</t>
  </si>
  <si>
    <t>Pol199</t>
  </si>
  <si>
    <t>Montáž - Koppler 12 relé (8 bit)</t>
  </si>
  <si>
    <t>Pol200</t>
  </si>
  <si>
    <t>Dodávka - Koppler 12 relé (8 bit)</t>
  </si>
  <si>
    <t>1+0+0+4+0+0</t>
  </si>
  <si>
    <t>Pol201</t>
  </si>
  <si>
    <t>Montáž - Zakončovací člen výstupu pro monitorování vedení (EOL-O)</t>
  </si>
  <si>
    <t>Pol202</t>
  </si>
  <si>
    <t>Dodávka - Zakončovací člen výstupu pro monitorování vedení (EOL-O)</t>
  </si>
  <si>
    <t>Pol203</t>
  </si>
  <si>
    <t>Montáž - Zakončovací člen vstupu pro monitorování vstupů skupin hlásičů (EOL-I)</t>
  </si>
  <si>
    <t>Pol204</t>
  </si>
  <si>
    <t>Dodávka - Zakončovací člen vstupu pro monitorování vstupů skupin hlásičů (EOL-I)</t>
  </si>
  <si>
    <t>Pol205</t>
  </si>
  <si>
    <t>Montáž - Skříň pro bus - koppler na omítku</t>
  </si>
  <si>
    <t>Pol206</t>
  </si>
  <si>
    <t>Dodávka - Skříň pro bus - koppler na omítku</t>
  </si>
  <si>
    <t>Pol207</t>
  </si>
  <si>
    <t>Montáž - Protipožární rozvaděčová skříň pro ústřednu EPS, splňuje EW30, P30, EI30, větrací systém, kabel. prostupy z protipožární hmoty (vnitřní rozměr VxŠxH - 600x500x200)</t>
  </si>
  <si>
    <t>Pol208</t>
  </si>
  <si>
    <t>Dodávka - Protipožární rozvaděčová skříň pro ústřednu EPS, splňuje EW30, P30, EI30, větrací systém, kabel. prostupy z protipožární hmoty  (vnitřní rozměr VxŠxH - 1200x500x250)</t>
  </si>
  <si>
    <t>1+0+0+0+0+0</t>
  </si>
  <si>
    <t>Pol209</t>
  </si>
  <si>
    <t>Montáž - Přepěťová ochrana pro vedení</t>
  </si>
  <si>
    <t>Pol210</t>
  </si>
  <si>
    <t>Dodávka - Přepěťová ochrana pro vedení</t>
  </si>
  <si>
    <t>Pol211</t>
  </si>
  <si>
    <t>Montáž - Montážní patice pro přepěťové ochrany</t>
  </si>
  <si>
    <t>Pol212</t>
  </si>
  <si>
    <t>Dodávka - Montážní patice pro přepěťové ochrany</t>
  </si>
  <si>
    <t>Pol213</t>
  </si>
  <si>
    <t>Montáž - Plastová skříň na povrch s DIN lištou</t>
  </si>
  <si>
    <t>Pol214</t>
  </si>
  <si>
    <t>Dodávka - Plastová skříň na povrch s DIN lištou</t>
  </si>
  <si>
    <t>2+0+0+0+0+0</t>
  </si>
  <si>
    <t>Pol215</t>
  </si>
  <si>
    <t>Montáž - Optickokouřový hlásič s oddělovačem , max, instalační výška 12m; EN 54-7</t>
  </si>
  <si>
    <t>Pol216</t>
  </si>
  <si>
    <t>Dodávka - Optickokouřový hlásič s oddělovačem , max, instalační výška 12m; EN 54-7</t>
  </si>
  <si>
    <t>47+54+48+55+67+11</t>
  </si>
  <si>
    <t>Pol217</t>
  </si>
  <si>
    <t>Montáž - Termodiferenciální hlásič, EN 54-7</t>
  </si>
  <si>
    <t>Pol218</t>
  </si>
  <si>
    <t>Dodávka - Termodiferenciální hlásič, EN 54-7</t>
  </si>
  <si>
    <t>0+1+1+1+1+0</t>
  </si>
  <si>
    <t>Pol219</t>
  </si>
  <si>
    <t>Montáž - Patice pro hlásiče</t>
  </si>
  <si>
    <t>Pol220</t>
  </si>
  <si>
    <t>Dodávka - Patice pro hlásiče</t>
  </si>
  <si>
    <t>Pol221</t>
  </si>
  <si>
    <t>Montáž - Držák popisných štítků, balení 10 ks</t>
  </si>
  <si>
    <t>Pol222</t>
  </si>
  <si>
    <t>Dodávka - Držák popisných štítků, balení 10 ks</t>
  </si>
  <si>
    <t>Pol223</t>
  </si>
  <si>
    <t>Montáž - Paralelní optická signalizace pro hlásiče</t>
  </si>
  <si>
    <t>Pol224</t>
  </si>
  <si>
    <t>Dodávka - Paralelní optická signalizace pro hlásiče</t>
  </si>
  <si>
    <t>20+27+24+26+30+1</t>
  </si>
  <si>
    <t>Pol225</t>
  </si>
  <si>
    <t>Montáž - Modul elektroniky tlačítkového hlásiče s oddělovačem</t>
  </si>
  <si>
    <t>Pol226</t>
  </si>
  <si>
    <t>Dodávka - Modul elektroniky tlačítkového hlásiče s oddělovačem</t>
  </si>
  <si>
    <t>6+4+6+6+5+3</t>
  </si>
  <si>
    <t>Pol227</t>
  </si>
  <si>
    <t>Montáž - Skříň tlačítkového hlásiče, červená</t>
  </si>
  <si>
    <t>Pol228</t>
  </si>
  <si>
    <t>Dodávka - Skříň tlačítkového hlásiče, červená</t>
  </si>
  <si>
    <t>Pol229</t>
  </si>
  <si>
    <t>Montáž - Skříň tlačítkového hlásiče, zelená, piktogram "Nouzové otevírání dveří"</t>
  </si>
  <si>
    <t>Pol230</t>
  </si>
  <si>
    <t>Dodávka - Skříň tlačítkového hlásiče, zelená, piktogram "Nouzové otevírání dveří"</t>
  </si>
  <si>
    <t>0+0+1+1+1+0</t>
  </si>
  <si>
    <t>Pol231</t>
  </si>
  <si>
    <t>Montáž - Maják červeno-červený</t>
  </si>
  <si>
    <t>Pol232</t>
  </si>
  <si>
    <t>Dodávka - Maják červeno-červený</t>
  </si>
  <si>
    <t>5+5+4+5+4+2</t>
  </si>
  <si>
    <t>Pol233</t>
  </si>
  <si>
    <t>Montáž - Siréna s majákem, venkovní, červená, EN54-3 a EN54-23</t>
  </si>
  <si>
    <t>Pol234</t>
  </si>
  <si>
    <t>Dodávka - Siréna s majákem, venkovní, červená, EN54-3 a EN54-23</t>
  </si>
  <si>
    <t>Pol235</t>
  </si>
  <si>
    <t>Montáž - Patice IP65 hluboká, bal. 5 ks vč. O-kroužku a těsnění pod patici</t>
  </si>
  <si>
    <t>Pol236</t>
  </si>
  <si>
    <t>Dodávka - Patice IP65 hluboká, bal. 5 ks vč. O-kroužku a těsnění pod patici</t>
  </si>
  <si>
    <t>Pol237</t>
  </si>
  <si>
    <t>Montáž - O-kroužek pro hlubokou patici, bal.5ks</t>
  </si>
  <si>
    <t>Pol238</t>
  </si>
  <si>
    <t>Dodávka - O-kroužek pro hlubokou patici, bal.5ks</t>
  </si>
  <si>
    <t>Pol239</t>
  </si>
  <si>
    <t>Montáž - Těsnění pro hlubokou patici, bal.5ks</t>
  </si>
  <si>
    <t>Pol240</t>
  </si>
  <si>
    <t>Dodávka - Těsnění pro hlubokou patici, bal.5ks</t>
  </si>
  <si>
    <t>Pol241</t>
  </si>
  <si>
    <t>Montáž - Stabilizovaný zálohovaný zdroj 27,6V/1,6A v boxu, aku max. 2 x 7 Ah, EN-54</t>
  </si>
  <si>
    <t>Pol242</t>
  </si>
  <si>
    <t>Dodávka - Stabilizovaný zálohovaný zdroj 27,6V/1,6A v boxu, aku max. 2 x 7 Ah, EN-54</t>
  </si>
  <si>
    <t>Pol243</t>
  </si>
  <si>
    <t>Montáž - Stabilizovaný zálohovaný zdroj 24V/7A v boxu, EN-54</t>
  </si>
  <si>
    <t>Pol244</t>
  </si>
  <si>
    <t>Dodávka - Stabilizovaný zálohovaný zdroj 24V/7A v boxu, EN-54</t>
  </si>
  <si>
    <t>Pol245</t>
  </si>
  <si>
    <t>Montáž - Akumulátor, kapacita 7Ah, nominální napětí 12 Vss</t>
  </si>
  <si>
    <t>Pol246</t>
  </si>
  <si>
    <t>Dodávka - Akumulátor, kapacita 7Ah, nominální napětí 12 Vss</t>
  </si>
  <si>
    <t>Pol247</t>
  </si>
  <si>
    <t>Montáž - Akumulátor, kapacita 17Ah, nominální napětí 12 Vss</t>
  </si>
  <si>
    <t>Pol248</t>
  </si>
  <si>
    <t>Dodávka - Akumulátor, kapacita 17Ah, nominální napětí 12 Vss</t>
  </si>
  <si>
    <t>Pol249</t>
  </si>
  <si>
    <t>Montáž - Akumulátor, kapacita 24Ah, nominální napětí 12 Vss</t>
  </si>
  <si>
    <t>Pol250</t>
  </si>
  <si>
    <t>Dodávka - Akumulátor, kapacita 24Ah, nominální napětí 12 Vss</t>
  </si>
  <si>
    <t>Pol251</t>
  </si>
  <si>
    <t>Montáž - Akumulátor, kapacita 38Ah, nominální napětí 12 Vss</t>
  </si>
  <si>
    <t>Pol252</t>
  </si>
  <si>
    <t>Dodávka - Akumulátor, kapacita 38Ah, nominální napětí 12 Vss</t>
  </si>
  <si>
    <t>Pol253</t>
  </si>
  <si>
    <t>Dodávka - Náhradní sklíčko pro tlačítkový hlásič, balení 10ks</t>
  </si>
  <si>
    <t>Pol254</t>
  </si>
  <si>
    <t>Dodávka - Kovový klíček pro tlačítkový hlásič</t>
  </si>
  <si>
    <t>Pol255</t>
  </si>
  <si>
    <t>Montáž - Kabel sdělovací 1x2x0,8mm2, B2ca s1d1a1</t>
  </si>
  <si>
    <t>Pol256</t>
  </si>
  <si>
    <t>Dodávka - Kabel sdělovací 1x2x0,8mm2, B2ca s1d1a1</t>
  </si>
  <si>
    <t>818+920+856+954+1126+194</t>
  </si>
  <si>
    <t>Pol257</t>
  </si>
  <si>
    <t>Montáž - Kabel sdělovací 2x2x0,8mm2, B2ca s1d1a1, P60</t>
  </si>
  <si>
    <t>Pol258</t>
  </si>
  <si>
    <t>Dodávka - Kabel sdělovací 2x2x0,8mm2, B2ca s1d1a1, P60</t>
  </si>
  <si>
    <t>1031+404+295+541+144+208</t>
  </si>
  <si>
    <t>Pol259</t>
  </si>
  <si>
    <t>Montáž - Kabelový žlab drátěný 300/50, P90-R, vč. nosníků, bez víka, uchycení strop</t>
  </si>
  <si>
    <t>Pol260</t>
  </si>
  <si>
    <t>Dodávka - Kabelový žlab drátěný 300/50, P90-R, vč. nosníků, bez víka, uchycení strop</t>
  </si>
  <si>
    <t>Poznámka k položce:_x000D_
Trasa požárně odolná společná pro EPS a NZS</t>
  </si>
  <si>
    <t>0+0+0+12+0+0</t>
  </si>
  <si>
    <t>Pol261</t>
  </si>
  <si>
    <t>Montáž - Kabelová lávka kovová 300/60, P90-R, vč. spojek a stěnového úchytu, stoupací vedení</t>
  </si>
  <si>
    <t>Pol262</t>
  </si>
  <si>
    <t>Dodávka - Kabelová lávka kovová 300/60, P90-R, vč. spojek a stěnového úchytu, stoupací vedení</t>
  </si>
  <si>
    <t>Poznámka k položce:_x000D_
Trasa požárně odolná je společná pro EPS a NZS</t>
  </si>
  <si>
    <t>4+4+4+4+4+4</t>
  </si>
  <si>
    <t>Pol263</t>
  </si>
  <si>
    <t>Montáž - Příchytka kabelová pro fixaci kabelu v kabelové lávce</t>
  </si>
  <si>
    <t>Pol264</t>
  </si>
  <si>
    <t>Dodávka - Příchytka kabelová pro fixaci kabelu v kabelové lávce</t>
  </si>
  <si>
    <t>66+40+46+18+14+0</t>
  </si>
  <si>
    <t>Pol265</t>
  </si>
  <si>
    <t>Montáž - Kryt kabelových příchytek na kabelovou lávku, kompletní sada (kryt nahrazuje nutnost vytvoření odlehčovacího oblouku)</t>
  </si>
  <si>
    <t>Pol266</t>
  </si>
  <si>
    <t>Dodávka - Kryt kabelových příchytek na kabelovou lávku, kompletní sada (kryt nahrazuje nutnost vytvoření odlehčovacího oblouku)</t>
  </si>
  <si>
    <t>386+402+398+384+472+224</t>
  </si>
  <si>
    <t>Pol269</t>
  </si>
  <si>
    <t>Montáž - Příchytka kovová pro jeden kabel, vč. nastřelovacího kovového hrotu, požárně odolný</t>
  </si>
  <si>
    <t>Pol130</t>
  </si>
  <si>
    <t>Dodávka - Příchytka kovová pro jeden kabel, vč. nastřelovacího kovového hrotu, požárně odolný</t>
  </si>
  <si>
    <t>637+49+138+156+174+85</t>
  </si>
  <si>
    <t>Pol270</t>
  </si>
  <si>
    <t>Montáž - Příchytka kovová pro dva kabely, vč. nastřelovacího kovového hrotu, požárně odolný</t>
  </si>
  <si>
    <t>Pol271</t>
  </si>
  <si>
    <t>Dodávka - Příchytka kovová pro dva kabely, vč. nastřelovacího kovového hrotu, požárně odolný</t>
  </si>
  <si>
    <t>224+52+39+82+112+94</t>
  </si>
  <si>
    <t>Pol272</t>
  </si>
  <si>
    <t>Montáž - Skupinový držák kabelů, požárně odolný vč. šroubu do betonu</t>
  </si>
  <si>
    <t>Pol273</t>
  </si>
  <si>
    <t>Dodávka - Skupinový držák kabelů, požárně odolný vč. šroubu do betonu</t>
  </si>
  <si>
    <t>53+145+33+0+89</t>
  </si>
  <si>
    <t>Pol274</t>
  </si>
  <si>
    <t>Pol275</t>
  </si>
  <si>
    <t>24+20+24+24+20+16</t>
  </si>
  <si>
    <t>0+0+0+0+0+50</t>
  </si>
  <si>
    <t>0+0+0+0+0+202</t>
  </si>
  <si>
    <t>25+25+27+25+37+8</t>
  </si>
  <si>
    <t>2+3+1+1+3+5</t>
  </si>
  <si>
    <t>Pol282</t>
  </si>
  <si>
    <t>Pol283</t>
  </si>
  <si>
    <t>Pol284</t>
  </si>
  <si>
    <t>Pol285</t>
  </si>
  <si>
    <t>Montáž - Popis kabeláže a koncových prvků EPS, vč. popisného štítku</t>
  </si>
  <si>
    <t>Pol286</t>
  </si>
  <si>
    <t>Programování a zprovoznění systému EPS</t>
  </si>
  <si>
    <t>Pol288</t>
  </si>
  <si>
    <t>Pol292</t>
  </si>
  <si>
    <t>Pol293</t>
  </si>
  <si>
    <t>Zaškolení a instruktáž osoby uživatele na zařízení EPS</t>
  </si>
  <si>
    <t>Pol294</t>
  </si>
  <si>
    <t>D.1.4.I.b - NZS - Nouzový zvukový systém</t>
  </si>
  <si>
    <t>M23.02 - NZS - Nouzový zvukový systém</t>
  </si>
  <si>
    <t>M23.02</t>
  </si>
  <si>
    <t>Pol295</t>
  </si>
  <si>
    <t>Montáž - Základní řídící jednotka, čtyři nezávislé audio kanály, 24 reproduktorových zón, EN 54-16</t>
  </si>
  <si>
    <t>Pol296</t>
  </si>
  <si>
    <t>Dodávka - Základní řídící jednotka, čtyři nezávislé audio kanály, 24 reproduktorových zón, EN 54-16</t>
  </si>
  <si>
    <t>Výměry dle výkresu: D.1.4.I-08 -až  D.1.4.I-13</t>
  </si>
  <si>
    <t>Pol297</t>
  </si>
  <si>
    <t>Montáž - Výkonový zesilovač 4xD500W, 100V, EN54-16</t>
  </si>
  <si>
    <t>Pol298</t>
  </si>
  <si>
    <t>Dodávka - Výkonový zesilovač 4xD500W, 100V, EN54-16</t>
  </si>
  <si>
    <t>Pol299</t>
  </si>
  <si>
    <t>Montáž - Digitální stanice hlasatele, 12 tlačítek, EN54-16</t>
  </si>
  <si>
    <t>Pol300</t>
  </si>
  <si>
    <t>Dodávka - Digitální stanice hlasatele, 12 tlačítek, EN54-16</t>
  </si>
  <si>
    <t>0+1+0+1+0+0</t>
  </si>
  <si>
    <t>Pol301</t>
  </si>
  <si>
    <t>Montáž - Digitální stanice hlasatele, 12 tlačítek, 13x LED kontrolek, 1xmikrofon a 1x reproduktor, pro hasiče</t>
  </si>
  <si>
    <t>Pol302</t>
  </si>
  <si>
    <t>Dodávka - Digitální stanice hlasatele, 12 tlačítek, 13x LED kontrolek, 1xmikrofon a 1x reproduktor, pro hasiče</t>
  </si>
  <si>
    <t>Pol303</t>
  </si>
  <si>
    <t>Montáž - Vstupně výstupní modul připojení řídicích kontaktů</t>
  </si>
  <si>
    <t>Pol304</t>
  </si>
  <si>
    <t>Dodávka - Vstupně výstupní modul připojení řídicích kontaktů</t>
  </si>
  <si>
    <t>Pol305</t>
  </si>
  <si>
    <t>Montáž - Jednotka nouzového napájecího zdroje, 1U, max. výstupní proud 186A, EN54-4</t>
  </si>
  <si>
    <t>Pol306</t>
  </si>
  <si>
    <t>Dodávka - Jednotka nouzového napájecího zdroje, 1U, max. výstupní proud 186A, EN54-4</t>
  </si>
  <si>
    <t>Pol307</t>
  </si>
  <si>
    <t>Montáž - Akumulátor pro nouzové napájení 12 V / 105 Ah</t>
  </si>
  <si>
    <t>Pol308</t>
  </si>
  <si>
    <t>Dodávka - Akumulátor pro nouzové napájení 12 V / 105 Ah</t>
  </si>
  <si>
    <t>Pol309</t>
  </si>
  <si>
    <t>Montáž - Akumulátor pro nouzové napájení 12 V / 150 Ah</t>
  </si>
  <si>
    <t>Pol310</t>
  </si>
  <si>
    <t>Dodávka - Akumulátor pro nouzové napájení 12 V / 150 Ah</t>
  </si>
  <si>
    <t>Pol311</t>
  </si>
  <si>
    <t>Montáž - Výstupní kabel 2 zesilovače</t>
  </si>
  <si>
    <t>Pol312</t>
  </si>
  <si>
    <t>Dodávka - Výstupní kabel 2 zesilovače</t>
  </si>
  <si>
    <t>Pol313</t>
  </si>
  <si>
    <t>Montáž - Vstupní kabel, řídící jednotka-zesilovač, 0,5m</t>
  </si>
  <si>
    <t>Pol314</t>
  </si>
  <si>
    <t>Dodávka - Vstupní kabel, řídící jednotka-zesilovač, 0,5m</t>
  </si>
  <si>
    <t>Pol315</t>
  </si>
  <si>
    <t>Montáž - Koncový člen reproduktorové linky (EOL)</t>
  </si>
  <si>
    <t>Pol316</t>
  </si>
  <si>
    <t>Dodávka - Koncový člen reproduktorové linky (EOL)</t>
  </si>
  <si>
    <t>Pol317</t>
  </si>
  <si>
    <t>Montáž - 19' rozvaděč stojanový jednodílný 32U/600x600mm, dveře síto 80%-6mm</t>
  </si>
  <si>
    <t>Pol318</t>
  </si>
  <si>
    <t>Dodávka - 19' rozvaděč stojanový jednodílný 32U/600x600mm,  dveře síto 80%-6mm</t>
  </si>
  <si>
    <t>Pol319</t>
  </si>
  <si>
    <t>Pol320</t>
  </si>
  <si>
    <t>Pol321</t>
  </si>
  <si>
    <t>Montáž - 19' polička 1U/450mm</t>
  </si>
  <si>
    <t>Pol322</t>
  </si>
  <si>
    <t>Dodávka - 19' polička 1U/450mm</t>
  </si>
  <si>
    <t>Pol323</t>
  </si>
  <si>
    <t>Montáž - 19" napájecí panel, 3 m, 5 pozic, s přepěťovou ochranou</t>
  </si>
  <si>
    <t>Pol324</t>
  </si>
  <si>
    <t>Dodávka - 19" napájecí panel, 3 m, 5 pozic, s přepěťovou ochranou</t>
  </si>
  <si>
    <t>Pol325</t>
  </si>
  <si>
    <t>Montáž - Montážní sada (4x šroub, matka…)</t>
  </si>
  <si>
    <t>Pol326</t>
  </si>
  <si>
    <t>Dodávka -  Montážní sada (4x šroub, matka…)</t>
  </si>
  <si>
    <t>Pol327</t>
  </si>
  <si>
    <t>Montáž - Reproduktor stropní 6/100V, kovový požární kryt, keram. svorkovnice, EN 54-24</t>
  </si>
  <si>
    <t>Pol328</t>
  </si>
  <si>
    <t>Dodávka - Reproduktor stropní 6/100V, kovový požární kryt, keram. svorkovnice, EN 54-24</t>
  </si>
  <si>
    <t>Pol329</t>
  </si>
  <si>
    <t>Montáž - Reproduktor stropní 6 W/100 V, bílý, odolný vůči UV záření a stříkající vodě (IP44)</t>
  </si>
  <si>
    <t>Pol330</t>
  </si>
  <si>
    <t>Dodávka - Reproduktor stropní 6 W/100 V, bílý, odolný vůči UV záření a stříkající vodě (IP44)</t>
  </si>
  <si>
    <t>7+0+4+0+0+0</t>
  </si>
  <si>
    <t>Pol331</t>
  </si>
  <si>
    <t>Montáž - Reproduktor nástěnný, 6W/100V, MDF, bílý, EN 54-24</t>
  </si>
  <si>
    <t>Pol332</t>
  </si>
  <si>
    <t>Dodávka - Reproduktor nástěnný, 6W/100V, MDF, bílý, EN 54-24</t>
  </si>
  <si>
    <t>4+0+0+1+0+3</t>
  </si>
  <si>
    <t>Pol333</t>
  </si>
  <si>
    <t>Montáž - Reproduktor nástěnný kulatý, 3,6,10W/100V, bílý, EN 54-24</t>
  </si>
  <si>
    <t>Pol334</t>
  </si>
  <si>
    <t>Dodávka - Reproduktor nástěnný kulatý, 3,6,10W/100V, bílý, EN 54-24</t>
  </si>
  <si>
    <t>Pol335</t>
  </si>
  <si>
    <t>Dodávka - Provozní kniha (deník)  NZS ( Povinná náležitost dle ČSN EN 60849 )</t>
  </si>
  <si>
    <t>Pol336</t>
  </si>
  <si>
    <t>Montáž - Kabel silový 2x2,5mm2, B2ca s1d1a1, P60</t>
  </si>
  <si>
    <t>Pol337</t>
  </si>
  <si>
    <t>Dodávka - Kabel silový 2x2,5mm2, B2ca s1d1a1, P60</t>
  </si>
  <si>
    <t>Pol338</t>
  </si>
  <si>
    <t>Montáž - Kabel sdělovací 4x2x0,8mm2, B2ca s1d1a1, P60</t>
  </si>
  <si>
    <t>Pol339</t>
  </si>
  <si>
    <t>Dodávka - Kabel sdělovací 4x2x0,8mm2, B2ca s1d1a1, P60</t>
  </si>
  <si>
    <t>52+79+12+38+0+0</t>
  </si>
  <si>
    <t>Pol340</t>
  </si>
  <si>
    <t>Montáž - Příchytka kovová pro jeden kabel, včetně nastřelovacího kovového hrotu, požárně odolný</t>
  </si>
  <si>
    <t>Pol341</t>
  </si>
  <si>
    <t>Dodávka - Příchytka kovová pro jeden kabel, včetně nastřelovacího kovového hrotu, požárně odolný</t>
  </si>
  <si>
    <t>872+738+858+785+894+396</t>
  </si>
  <si>
    <t>Pol342</t>
  </si>
  <si>
    <t>Montáž - Příchytka kovová pro dva kabely, včetně nastřelovacího kovového hrotu, požárně odolný</t>
  </si>
  <si>
    <t>Pol343</t>
  </si>
  <si>
    <t>Dodávka - Příchytka kovová pro dva kabely, včetně nastřelovacího kovového hrotu, požárně odolný</t>
  </si>
  <si>
    <t>46+72+72+79+105+24</t>
  </si>
  <si>
    <t>Pol344</t>
  </si>
  <si>
    <t>Montáž - Příchytka kabelová pro fixaci kabelu v kabelové lávce s PO</t>
  </si>
  <si>
    <t>Pol345</t>
  </si>
  <si>
    <t>Dodávka - Příchytka kabelová pro fixaci kabelu v kabelové lávce s PO</t>
  </si>
  <si>
    <t>6+0+24+0+72+0</t>
  </si>
  <si>
    <t>32+27+27+28+38+4</t>
  </si>
  <si>
    <t>1+1+3+4+1+1</t>
  </si>
  <si>
    <t>Pol346</t>
  </si>
  <si>
    <t>Pol347</t>
  </si>
  <si>
    <t>Pol348</t>
  </si>
  <si>
    <t>Pol349</t>
  </si>
  <si>
    <t>Montáž - Popis kabeláže a koncových prvků NZS, vč. popisného štítku</t>
  </si>
  <si>
    <t>Pol350</t>
  </si>
  <si>
    <t>Programování a zprovoznění systému NZS</t>
  </si>
  <si>
    <t>Pol351</t>
  </si>
  <si>
    <t>Pol354</t>
  </si>
  <si>
    <t>Odborné měření srozumitelnosti vč. měřicího protokolu ( povinná náležitost dle ČSN EN 50849)</t>
  </si>
  <si>
    <t>Pol355</t>
  </si>
  <si>
    <t>Zaškolení a instruktáž osoby uživatele na zařízení NZS</t>
  </si>
  <si>
    <t>D.1.4.J - Medicinální plyny</t>
  </si>
  <si>
    <t>804 - Rozvody medicinálních plynů</t>
  </si>
  <si>
    <t>Rozvody medicinálních plynů</t>
  </si>
  <si>
    <t>1539     T00</t>
  </si>
  <si>
    <t>D+M Trubka Cu průměr 8x1</t>
  </si>
  <si>
    <t>0157     T00</t>
  </si>
  <si>
    <t>D+M Trubka Cu průměr 12x1</t>
  </si>
  <si>
    <t>0159     T00</t>
  </si>
  <si>
    <t>D+M Trubka Cu průměr 18x1</t>
  </si>
  <si>
    <t>0411     T00</t>
  </si>
  <si>
    <t>D+M Trubka Cu průměr 22x1</t>
  </si>
  <si>
    <t>0313     T00</t>
  </si>
  <si>
    <t>D+M Trubka Cu pruměr 28x1</t>
  </si>
  <si>
    <t>T0008    T00</t>
  </si>
  <si>
    <t>D+M Tvarovky Cu pr. 8</t>
  </si>
  <si>
    <t>T0012    T00</t>
  </si>
  <si>
    <t>D+M Tvarovky Cu pr. 12</t>
  </si>
  <si>
    <t>T0018    T00</t>
  </si>
  <si>
    <t>D+M Tvarovky Cu pr. 18</t>
  </si>
  <si>
    <t>T0022    T00</t>
  </si>
  <si>
    <t>D+M Tvarovky Cu pr. 22</t>
  </si>
  <si>
    <t>T0028    T00</t>
  </si>
  <si>
    <t>D+M Tvarovky Cu pr. 28</t>
  </si>
  <si>
    <t>606 9.T  T00</t>
  </si>
  <si>
    <t>D+M Objímka 1/8", (pr.8-12)</t>
  </si>
  <si>
    <t>0089.T   T00</t>
  </si>
  <si>
    <t>D+M Objímka 3/8", (pr.17-19)</t>
  </si>
  <si>
    <t>0292.T   T00</t>
  </si>
  <si>
    <t>D+M Objímka 1/2", (pr.20-23)</t>
  </si>
  <si>
    <t>0293.T   T00</t>
  </si>
  <si>
    <t>D+M Objímka 3/4", (pr.25-30)</t>
  </si>
  <si>
    <t>PZR02    T00</t>
  </si>
  <si>
    <t>Značení potrubních rozvodů (na bm potrubí)</t>
  </si>
  <si>
    <t>PPD02    T00</t>
  </si>
  <si>
    <t>Propláchnutí rozvodu dusíkem (na bm potrubí)</t>
  </si>
  <si>
    <t>990001   T00</t>
  </si>
  <si>
    <t>D+M ochranný plyn pro pájení Cu trubek</t>
  </si>
  <si>
    <t>1322T</t>
  </si>
  <si>
    <t>Stříbro pr. 2 Ag45 obalené EN17672</t>
  </si>
  <si>
    <t>Poznámka k položce:_x000D_
UL-Ag45Sn</t>
  </si>
  <si>
    <t>1110     T00</t>
  </si>
  <si>
    <t>D+M Ocelový chránič 22x2.3- tr. svař.1/2", pr.12</t>
  </si>
  <si>
    <t>1239     T00</t>
  </si>
  <si>
    <t>D+M Ocelový chránič 26x2,6- tr. svař.3/4", pr.18</t>
  </si>
  <si>
    <t>0913     T00</t>
  </si>
  <si>
    <t>D+M Ocelový chránič 38x2,6- tr. svař.1", pr.22</t>
  </si>
  <si>
    <t>0459     T00</t>
  </si>
  <si>
    <t>D+M Ocelový chránič 44x3,2- tr. svař.5/4", pr.28</t>
  </si>
  <si>
    <t>1026T</t>
  </si>
  <si>
    <t>Izolace pr. 28 ISOFIT 2000</t>
  </si>
  <si>
    <t>ACU 2FMT00</t>
  </si>
  <si>
    <t>D+M Ventilová skříň pro 1 plyn s integrovanou signalizací - pod omítku</t>
  </si>
  <si>
    <t>ACU 3SMT00</t>
  </si>
  <si>
    <t>D+M Ventilová skříň pro 2 plyny s integrovanou signalizací - pod omítku</t>
  </si>
  <si>
    <t>ACU 4FMT00</t>
  </si>
  <si>
    <t>D+M Ventilová skříň pro 3 plyny s integrovanou signalizací - pod omítku</t>
  </si>
  <si>
    <t>ACU 3FMT00</t>
  </si>
  <si>
    <t>D+M Ventilová skříň pro 1 plyn- HUB</t>
  </si>
  <si>
    <t>Poznámka k položce:_x000D_
v budově P3 a P4</t>
  </si>
  <si>
    <t>CFS 0010 T00</t>
  </si>
  <si>
    <t>D+M Kohout kulový R 253 1/4" vč.šr.</t>
  </si>
  <si>
    <t>CFS 0013 T00</t>
  </si>
  <si>
    <t>D+M Kohout kulový R 253 3/4" vč.šr.</t>
  </si>
  <si>
    <t>CFS 0012 T00</t>
  </si>
  <si>
    <t>D+M Kohout kulový R 253 1/2" vč.šr.</t>
  </si>
  <si>
    <t>CFS 0014 T00</t>
  </si>
  <si>
    <t>D+M Kohout kulový R 253 1" vč.šr.</t>
  </si>
  <si>
    <t>OFP 3100-AT00</t>
  </si>
  <si>
    <t>D+M Terminální jednotka-panel odběrný pod omítku</t>
  </si>
  <si>
    <t>804-001</t>
  </si>
  <si>
    <t>D+M 1L nástěnná rampa vodorovná viz. příloha technické zprávy</t>
  </si>
  <si>
    <t>804-001a</t>
  </si>
  <si>
    <t>D+M nástěnná lůžková ramp svislá viz. příloha technické zprávy</t>
  </si>
  <si>
    <t>804-010</t>
  </si>
  <si>
    <t>D+M nástěnné vyšetřovací svítidlo viz. příloha technické zprávy</t>
  </si>
  <si>
    <t>PTZ02    T00</t>
  </si>
  <si>
    <t>Tlaková zkouška úseková</t>
  </si>
  <si>
    <t>PTZ01    T00</t>
  </si>
  <si>
    <t>Tlaková zkouška závěrečná</t>
  </si>
  <si>
    <t>PPU01    T00</t>
  </si>
  <si>
    <t>D+M Protipožární ucpávky</t>
  </si>
  <si>
    <t>PNR02    T00</t>
  </si>
  <si>
    <t>Napojení na stávající rozvody</t>
  </si>
  <si>
    <t>PVM01    T00</t>
  </si>
  <si>
    <t>Vedení montážních prací</t>
  </si>
  <si>
    <t>PSO01    T00</t>
  </si>
  <si>
    <t>Předání, proškolení obsluhy</t>
  </si>
  <si>
    <t>PZS01    T00</t>
  </si>
  <si>
    <t>Zakreslení skutečného stavu</t>
  </si>
  <si>
    <t>PVR01    T00</t>
  </si>
  <si>
    <t>Výchozí revize rozvodů MP</t>
  </si>
  <si>
    <t>PVR02    T00</t>
  </si>
  <si>
    <t>Výchozí revize elektro</t>
  </si>
  <si>
    <t>DOP      T00</t>
  </si>
  <si>
    <t>Dopravné</t>
  </si>
  <si>
    <t>D.1.4.K - Potrubní pošta</t>
  </si>
  <si>
    <t>Celková cena díla zahrnuje montáž a dopravu na místo instalace (ev. vč. potřebných manipulačních prostředků, přípravků nebo pomocných lešení). Součástí dodávky je provedení zkoušek, revizí, komplexní uvedení do provozu, průvodní technické dokumentace jednotlivých zařízení a revize, návody k obsluze, individuální a komplexní vyzkoušení.  Pokud zařízení navazují na ostatní systémy stavby je součástí dodávky SW a HW příslušenství a zaintegrování systému do stavebního celku a oživení systému. V celkové ceně musí být zahrnut veškerý související potřebný materiál tak, aby každé zařízení (nebo komplex souvisejících zařízení) bylo funkční dle požadavků popsaných v technické zprávě, i když u daného dodavatele je potřebné dodání dalších, ve Výkazu výměr neuvedených, komponentů. Související stavební přípomoce jsou zpracovány v samostatných částech projektové dokumentace. Součástí dodávky je finální povrchová úprava všech prvků a dodání atestů, certifikátů, osvědčení dle legislativy platné v době uvádění díla do provozu. 					 Podrobný popis jednotlivých komponentů a požadavky na jejich funkčnost jsou uvedeny ve "Specifikaci minimálních požadovaných technických a funkčních standardů technologie / komponentů", která je součástí Technické zprávy. 						 Nedílnou doplňující součástí Soupisu prací je Technická zpráva a Výkresová část technologie.</t>
  </si>
  <si>
    <t>D.1.4.K.01 - STANICE</t>
  </si>
  <si>
    <t>D.1.4.K.02 - PŘEPRAVNÍ POUZDRA A JEJICH PŘÍSLUŠENSTVÍ</t>
  </si>
  <si>
    <t>D.1.4.K.03 - VÝHYBKY</t>
  </si>
  <si>
    <t>D.1.4.K.04 - NAPÁJENÍ</t>
  </si>
  <si>
    <t>D.1.4.K.05 - CENTRÁLA</t>
  </si>
  <si>
    <t>D.1.4.K.06 - SYSTÉMOVÁ KABELÁŽ</t>
  </si>
  <si>
    <t>D.1.4.K.07 - JÍZDNÍ POTRUBÍ</t>
  </si>
  <si>
    <t>D.1.4.K.08 - POŽÁRNĚ - BEZPEČNOSTNÍ ŘEŠENÍ</t>
  </si>
  <si>
    <t>D.1.4.K.09 - PRŮBĚH REALIZACE, TESTOVÁNÍ A UVEDENÍ DO PROVOZU</t>
  </si>
  <si>
    <t>D.1.4.K.01</t>
  </si>
  <si>
    <t>STANICE</t>
  </si>
  <si>
    <t>Pol794</t>
  </si>
  <si>
    <t>Nemocniční stanice v antimikrobiálním provedení (se zabezpečeným odesláním a příjmem pouzder) - (RFID – čipová technologie ve stanicích, Identifikace uživatelů – ID karty nemocnice, Systém zabezpečeného přístupu, Systém zabezpečeného registrovaného odeslání zásilky, Systém zabezpečeného registrovaného příjmu zásilky, Kontrola dojezdu pouzder do stanice, Možnost napojení čtečky čárových kódů, Antimikrobiální ovládání stanice – barevný multifunkční dotykový displej), možnost připojení až 16 signalizací s různou adresou</t>
  </si>
  <si>
    <t>Pol734</t>
  </si>
  <si>
    <t>Sjezd se zásobníkem - zajištění jemného dojezdu přepravního pouzdra s integrovaným optickým čidlem, pro indikaci stavu obsazenosti sjezdu, plastový, včetně montáže</t>
  </si>
  <si>
    <t>Pol795</t>
  </si>
  <si>
    <t>Čtečka čárového kódů zaintegrovaná do řízení stanice, včetně ovladače</t>
  </si>
  <si>
    <t>Pol796</t>
  </si>
  <si>
    <t>Záchytný koš s polstrováním ke stanici</t>
  </si>
  <si>
    <t>Pol797</t>
  </si>
  <si>
    <t>Komplet pro odvod vzduchu pro koncové stanice</t>
  </si>
  <si>
    <t>Pol798</t>
  </si>
  <si>
    <t>Zakončení odfuku ve venkovním prostředí - komplet zakončení na vzduchové potrubí DN110mm</t>
  </si>
  <si>
    <t>Pol799</t>
  </si>
  <si>
    <t>Akusticko-optická signalizace příchodu pouzdra ke stanici, nastavením typu signálu</t>
  </si>
  <si>
    <t>Pol800</t>
  </si>
  <si>
    <t>RFID obvod pro čtení čipů pouzder a uživatelských ID karet FN Olomouc - MIFARE, včetně integrované antény v přední části stanice pro načtení ID karty a kontrolu dojezdu pouzder</t>
  </si>
  <si>
    <t>Pol801</t>
  </si>
  <si>
    <t>Zavedení uživatelů/ID karet do databáze systému PP</t>
  </si>
  <si>
    <t>Pol802</t>
  </si>
  <si>
    <t>Nástěnný držák 4ks přepravních pouzder, barva stejná jako stanice</t>
  </si>
  <si>
    <t>Pol735</t>
  </si>
  <si>
    <t>Montážní a instalační materiál pro kotvení příslušenství sjezdů</t>
  </si>
  <si>
    <t>Pol803</t>
  </si>
  <si>
    <t>Montážní a instalační materiál pro kotvení stanic a příslušenství</t>
  </si>
  <si>
    <t>Pol740</t>
  </si>
  <si>
    <t>Značení komponentů</t>
  </si>
  <si>
    <t>D.1.4.K.02</t>
  </si>
  <si>
    <t>PŘEPRAVNÍ POUZDRA A JEJICH PŘÍSLUŠENSTVÍ</t>
  </si>
  <si>
    <t>Pol804</t>
  </si>
  <si>
    <t>Přepravní pouzdro krátké ANTIBAKTERIÁLNÍ (vnitřní délka 330mm x Ø cca 115mm, včetně 2 čipů), otevíratelné z obou stran, technologie iontů stříbra, jízdní kroužky z uhlíkových vláken s prodlouženou životností</t>
  </si>
  <si>
    <t>Pol805</t>
  </si>
  <si>
    <t>Přepravní pouzdro dlouhé ANTIBAKTERIÁLNÍ (minimální vnitřní délka 400mm x Ø cca 115mm, včetně 2 čipů), otevíratelné z obou stran, technologie iontů stříbra, jízdní kroužky z uhlíkových vláken s prodlouženou životností</t>
  </si>
  <si>
    <t>Pol806</t>
  </si>
  <si>
    <t>Velkoobjemové (široké) pouzdro pro transport mražené plazmy (minimální vnitřní rozměry 230mm x Ø 130 mm) otevíratelná z obou stran</t>
  </si>
  <si>
    <t>Pol807</t>
  </si>
  <si>
    <t>Dlouhé VODOTĚSNÉ pouzdro (minimální vnitřní délka 400mm x Ø cca 115mm) otvíratelná z jedné strany – zabezpečené dvoufázové otevření pouzdra , s možností vložení vložky pro fixaci přepravovaného materiálu</t>
  </si>
  <si>
    <t>Pol808</t>
  </si>
  <si>
    <t>Naprogramování pouzder a zavedení do databáze systému PP, nastavení automatické údržby</t>
  </si>
  <si>
    <t>Pol809</t>
  </si>
  <si>
    <t>Sáčky pro přepravu biologického materiálu - biohazard</t>
  </si>
  <si>
    <t>D.1.4.K.03</t>
  </si>
  <si>
    <t>VÝHYBKY</t>
  </si>
  <si>
    <t>Pol810</t>
  </si>
  <si>
    <t>Třícestná elektronická výhybka - systémová</t>
  </si>
  <si>
    <t>Pol738</t>
  </si>
  <si>
    <t>Třícestná elektronická výhybka - vzduchová</t>
  </si>
  <si>
    <t>Pol811</t>
  </si>
  <si>
    <t>Koncový zásobníkový díl k výhybce se 2 vzduchovými klapkami</t>
  </si>
  <si>
    <t>Pol812</t>
  </si>
  <si>
    <t>Montážní a instalační materiál pro kotvení výhybek</t>
  </si>
  <si>
    <t>D.1.4.K.04</t>
  </si>
  <si>
    <t>NAPÁJENÍ</t>
  </si>
  <si>
    <t>Pol813</t>
  </si>
  <si>
    <t>Posilující spínaný napájecí zdroj včetně řídicí elektroniky a aktivního chlazení</t>
  </si>
  <si>
    <t>Pol742</t>
  </si>
  <si>
    <t>Montážní a instalační materiál k uchycení komponentů</t>
  </si>
  <si>
    <t>D.1.4.K.05</t>
  </si>
  <si>
    <t>CENTRÁLA</t>
  </si>
  <si>
    <t>Pol814</t>
  </si>
  <si>
    <t>Rozšíření řídící centrály v P3 pro nové části (HW)</t>
  </si>
  <si>
    <t>Pol815</t>
  </si>
  <si>
    <t>Rozšíření SW vybavení jednotlivých vizualizací, serveru a řídicího systému pro nové rozšířené části (Vizualizační a programovací SW, Vizualizační uživatelský SW, SW pro statistiky a vyhodnocování, Čipová RFID technologie, Řízení rizika, Funkce kalendář – plánování, Automatická údržba pouzder, Automatická údržba komponentů, Zasílání informací mailem, RFID manager , Řízení rychlosti přepravy, Kontrola dojezdu pouzder), včetně licence</t>
  </si>
  <si>
    <t>Pol816</t>
  </si>
  <si>
    <t>Rozšíření vizualizačního pracoviště pro detailní monitoring provozu celé rozšířené části technologie a programování systému (SW licence)</t>
  </si>
  <si>
    <t>Pol817</t>
  </si>
  <si>
    <t>Linkový řídicí SW pro každou samostatnou novou linku včetně licence</t>
  </si>
  <si>
    <t>Pol751</t>
  </si>
  <si>
    <t>Napojovací kabel pro napojení jednotlivých linek k řídicímu systému</t>
  </si>
  <si>
    <t>Pol752</t>
  </si>
  <si>
    <t>Dmychadlo pro přepravu pouzder do celkové hmotnosti 3 kg (2,6 kW), včetně příslušenství, regulace výkonu dmychadla minimálně do 75 Hz</t>
  </si>
  <si>
    <t>Pol753</t>
  </si>
  <si>
    <t>Frekvenční řízení třífázového dmychadla 2,6 kW, včetně požadovaného příslušenství a nastavení</t>
  </si>
  <si>
    <t>Pol754</t>
  </si>
  <si>
    <t>Snímač provozu dmychadla včetně autorizovaného napojení - tlakový</t>
  </si>
  <si>
    <t>Pol755</t>
  </si>
  <si>
    <t>Vzduchová dioda v dimenzi 160 mm, průhledné provedení střední části pro kontrolu správné funkčnosti, včetně montážního materiálu</t>
  </si>
  <si>
    <t>Pol818</t>
  </si>
  <si>
    <t>Rozvaděč pro napojení optiky s příslušenstvím (včetně převodníku, napájecího zdroje, UPS min. 1100VA, souvisejících částí), ukončení optického kabelu, měření, napojení optického převodníku</t>
  </si>
  <si>
    <t>Pol819</t>
  </si>
  <si>
    <t>Elektrorozvaděč pro napájení a jištění prvků nové strojovny v P4 (napájecí zdroj, dmychaldlo, frekvenční řízení..), kabeláž, stejný standard a technické vybavení jako stávající rozvaděče pro systém PP</t>
  </si>
  <si>
    <t>Pol757</t>
  </si>
  <si>
    <t>Elektrorevize - kompletní</t>
  </si>
  <si>
    <t>Pol758</t>
  </si>
  <si>
    <t>Kabel k napojení ovládání rychlosti otáček dmychadel</t>
  </si>
  <si>
    <t>Pol820</t>
  </si>
  <si>
    <t>Kabel k napojení termokontaktu</t>
  </si>
  <si>
    <t>Pol821</t>
  </si>
  <si>
    <t>Kabel k napojení dmychadla</t>
  </si>
  <si>
    <t>Pol761</t>
  </si>
  <si>
    <t>Zemnící Cu vodič, 6mm2</t>
  </si>
  <si>
    <t>Pol822</t>
  </si>
  <si>
    <t>Montážní a instalační materiál k uchycení komponentů v centrále</t>
  </si>
  <si>
    <t>Pol763</t>
  </si>
  <si>
    <t>Vzduchový oblouk, 110 mm</t>
  </si>
  <si>
    <t>Pol764</t>
  </si>
  <si>
    <t>Vzduchové potrubí 110 mm</t>
  </si>
  <si>
    <t>Pol765</t>
  </si>
  <si>
    <t>Značení linek a komponentů PP</t>
  </si>
  <si>
    <t>D.1.4.K.06</t>
  </si>
  <si>
    <t>SYSTÉMOVÁ KABELÁŽ</t>
  </si>
  <si>
    <t>Pol766</t>
  </si>
  <si>
    <t>Systémový kabel pro napájení a přenos dat, stíněný</t>
  </si>
  <si>
    <t>Pol823</t>
  </si>
  <si>
    <t>Kabel pro napojení signalizace vč. elektromontážní lišty</t>
  </si>
  <si>
    <t>Pol824</t>
  </si>
  <si>
    <t>Optický kabel, se zvýšeným zabezpečením proti hlodavcům, minimálně 2x8 vláken včetně svařování</t>
  </si>
  <si>
    <t>Pol825</t>
  </si>
  <si>
    <t>Měření optiky (datová komunikace, propustnost vláken, vystavení protokolu)</t>
  </si>
  <si>
    <t>Pol826</t>
  </si>
  <si>
    <t>Montážní a instalační materiál pro kotvení kabelů</t>
  </si>
  <si>
    <t>D.1.4.K.07</t>
  </si>
  <si>
    <t>JÍZDNÍ POTRUBÍ</t>
  </si>
  <si>
    <t>Pol769</t>
  </si>
  <si>
    <t>Jízdní potrubí plastové - vnější průměr 160 mm, tloušťka stěny 3.2 mm, včetně spojek, šedé</t>
  </si>
  <si>
    <t>Pol770</t>
  </si>
  <si>
    <t>Jízdní oblouky plastové - vnější průměr 160 mm, tloušťka stěny 3.2 mm, poloměr oblouku min. 800 mm, včetně spojek, šedé</t>
  </si>
  <si>
    <t>Pol772</t>
  </si>
  <si>
    <t>Jízdní potrubí plastové - vnější průměr 160 mm, tloušťka stěny 3.2 mm, včetně spojek, průhledné</t>
  </si>
  <si>
    <t>Pol773</t>
  </si>
  <si>
    <t>Jízdní oblouky plastové - vnější průměr 160 mm, tloušťka stěny 3.2 mm, poloměr oblouku min. 800 mm, včetně spojek, průhledné</t>
  </si>
  <si>
    <t>Pol779</t>
  </si>
  <si>
    <t>Vzduchové oblouky 110 mm</t>
  </si>
  <si>
    <t>Pol827</t>
  </si>
  <si>
    <t>Vzduchové potrubí kovové 110 mm včetně nerezových spojek</t>
  </si>
  <si>
    <t>Pol828</t>
  </si>
  <si>
    <t>Vzduchové oblouky kovové 110 mm včetně nerezových spojek</t>
  </si>
  <si>
    <t>Pol829</t>
  </si>
  <si>
    <t>Značení tras potrubí dle linek s označením "POZOR POTRUBNÍ POŠTA" - nálepka o rozměrech min. 10x4 cm (každých 10 m trasy jízdního potrubí)</t>
  </si>
  <si>
    <t>Pol830</t>
  </si>
  <si>
    <t>Funkční zkouška těsnosti tras jízdního potrubí</t>
  </si>
  <si>
    <t>Pol831</t>
  </si>
  <si>
    <t>Montážní a instalační materiál pro kotvení a montáž trasy potrubí (objímky, kabelové stahovací pásky, lepidlo, závitové tyče, čističe, rozpouštědla)</t>
  </si>
  <si>
    <t>D.1.4.K.08</t>
  </si>
  <si>
    <t>POŽÁRNĚ - BEZPEČNOSTNÍ ŘEŠENÍ</t>
  </si>
  <si>
    <t>Pol782</t>
  </si>
  <si>
    <t>Protipožární manžety EI 120 - na DN 160mm</t>
  </si>
  <si>
    <t>Pol783</t>
  </si>
  <si>
    <t>Protipožární zajištění prostupu potrubí mezi požárními úseky (protipožární tmel, vata, nátěr, ID štítek)</t>
  </si>
  <si>
    <t>Pol784</t>
  </si>
  <si>
    <t>Protipožární zajištění prostupu kabelu mezi požárními úseky (protipožární tmel, vata, nátěr, ID štítek)</t>
  </si>
  <si>
    <t>Pol832</t>
  </si>
  <si>
    <t>Dokumentace protipožárních prostupů (soupis, označení, fotodokumentace)</t>
  </si>
  <si>
    <t>Pol786</t>
  </si>
  <si>
    <t>Montážní a instalační materiál pro kotvení protipožárního systému</t>
  </si>
  <si>
    <t>D.1.4.K.09</t>
  </si>
  <si>
    <t>PRŮBĚH REALIZACE, TESTOVÁNÍ A UVEDENÍ DO PROVOZU</t>
  </si>
  <si>
    <t>Pol833</t>
  </si>
  <si>
    <t>Parametrování a spuštění systému autorizovaným dodavatelem, naprogramování dle požadavků zákazníka</t>
  </si>
  <si>
    <t>Pol834</t>
  </si>
  <si>
    <t>Individuální zkoušky včetně provádění potřebných měření, zajištění atestů a revizí za účelem prokázání kvality a funkčnosti díla. Provádění a výsledek zkoušek bude zachycován v zápisech. O ukončení individuálních zkoušek bude sepsán závěrečný protokol s celkovým vyhodnocením celého díla.</t>
  </si>
  <si>
    <t>Pol789</t>
  </si>
  <si>
    <t>Autorizované školení obsluhy a údržby (včetně požadované dokumentace)</t>
  </si>
  <si>
    <t>Pol835</t>
  </si>
  <si>
    <t>Zařízení staveniště - náklady na bezpečné skladování materiálu, sociální zařízení pro techniky, pojištění</t>
  </si>
  <si>
    <t>Pol836</t>
  </si>
  <si>
    <t>Manipulační technika - montážní plošiny, manipulační technika pro rozvoz materiálu v areálu nemocnice</t>
  </si>
  <si>
    <t>Pol837</t>
  </si>
  <si>
    <t>Ekologická likvidace a odvoz odpadů</t>
  </si>
  <si>
    <t>Pol838</t>
  </si>
  <si>
    <t>Projektová dokumentace skutečného stavu v tištěné i digitální podobě na CD</t>
  </si>
  <si>
    <t>paré</t>
  </si>
  <si>
    <t>Pol839</t>
  </si>
  <si>
    <t>Projektová dokumentace - nástěnné 3D barevné izometrie ve formátu minimálně A0 se zalaminováním</t>
  </si>
  <si>
    <t>D.1.4.L.a - Interiér - pevný</t>
  </si>
  <si>
    <t xml:space="preserve">    799.IP - Interiér pevný</t>
  </si>
  <si>
    <t>799.IP</t>
  </si>
  <si>
    <t>Interiér pevný</t>
  </si>
  <si>
    <t>n.01</t>
  </si>
  <si>
    <t>pracovní linka</t>
  </si>
  <si>
    <t>-2008554045</t>
  </si>
  <si>
    <t>Poznámka k položce:_x000D_
dodávka+montáž, podrobně viz část D.1.4.L</t>
  </si>
  <si>
    <t>n.01b</t>
  </si>
  <si>
    <t>1505549505</t>
  </si>
  <si>
    <t>n.01c</t>
  </si>
  <si>
    <t>-230540971</t>
  </si>
  <si>
    <t>n.02</t>
  </si>
  <si>
    <t>vybavění umyvadlo</t>
  </si>
  <si>
    <t>-2115258996</t>
  </si>
  <si>
    <t>n.03</t>
  </si>
  <si>
    <t>vybavění umyvadlo - toaleta</t>
  </si>
  <si>
    <t>-1777300378</t>
  </si>
  <si>
    <t>n.04a</t>
  </si>
  <si>
    <t>zrcadlo</t>
  </si>
  <si>
    <t>-2066591834</t>
  </si>
  <si>
    <t>n.04b</t>
  </si>
  <si>
    <t>304010944</t>
  </si>
  <si>
    <t>n.04c</t>
  </si>
  <si>
    <t>-1326396908</t>
  </si>
  <si>
    <t>n.05</t>
  </si>
  <si>
    <t>vybavění WC muži</t>
  </si>
  <si>
    <t>-176106070</t>
  </si>
  <si>
    <t>n.06</t>
  </si>
  <si>
    <t>vybavění WC ženy</t>
  </si>
  <si>
    <t>1791390776</t>
  </si>
  <si>
    <t>n.07</t>
  </si>
  <si>
    <t>madlo sklopné</t>
  </si>
  <si>
    <t>-569321476</t>
  </si>
  <si>
    <t>n.08</t>
  </si>
  <si>
    <t>madlo pevné</t>
  </si>
  <si>
    <t>612750187</t>
  </si>
  <si>
    <t>n.09</t>
  </si>
  <si>
    <t>-1641661538</t>
  </si>
  <si>
    <t>n.10</t>
  </si>
  <si>
    <t>-1015439194</t>
  </si>
  <si>
    <t>n.11</t>
  </si>
  <si>
    <t>sestava denní místnost</t>
  </si>
  <si>
    <t>1912498099</t>
  </si>
  <si>
    <t>n.11b</t>
  </si>
  <si>
    <t>kuchynska linka</t>
  </si>
  <si>
    <t>614355308</t>
  </si>
  <si>
    <t>n.12</t>
  </si>
  <si>
    <t>sestava spisovna</t>
  </si>
  <si>
    <t>416501543</t>
  </si>
  <si>
    <t>n.13</t>
  </si>
  <si>
    <t>sestava pracovny sester</t>
  </si>
  <si>
    <t>1492800475</t>
  </si>
  <si>
    <t>n.14</t>
  </si>
  <si>
    <t>sestava přípravna</t>
  </si>
  <si>
    <t>-182815055</t>
  </si>
  <si>
    <t>n.15</t>
  </si>
  <si>
    <t>sestava prípravna</t>
  </si>
  <si>
    <t>-850827063</t>
  </si>
  <si>
    <t>n.15b</t>
  </si>
  <si>
    <t>1689533291</t>
  </si>
  <si>
    <t>n.16</t>
  </si>
  <si>
    <t>sestava recepce</t>
  </si>
  <si>
    <t>2123474453</t>
  </si>
  <si>
    <t>n.17</t>
  </si>
  <si>
    <t>2068954255</t>
  </si>
  <si>
    <t>n.18</t>
  </si>
  <si>
    <t>-1967872247</t>
  </si>
  <si>
    <t>n.18b</t>
  </si>
  <si>
    <t>1839697111</t>
  </si>
  <si>
    <t>n.19</t>
  </si>
  <si>
    <t>-1346864666</t>
  </si>
  <si>
    <t>n.20</t>
  </si>
  <si>
    <t>linka staniční sestra</t>
  </si>
  <si>
    <t>-2124542906</t>
  </si>
  <si>
    <t>n.21</t>
  </si>
  <si>
    <t>-1126361457</t>
  </si>
  <si>
    <t>n.22</t>
  </si>
  <si>
    <t>sestava aplikační místnost</t>
  </si>
  <si>
    <t>862385593</t>
  </si>
  <si>
    <t>n.23</t>
  </si>
  <si>
    <t>pracovní linka odbery</t>
  </si>
  <si>
    <t>-959342264</t>
  </si>
  <si>
    <t>n.25</t>
  </si>
  <si>
    <t>pracovní linka - klinické studie</t>
  </si>
  <si>
    <t>-792618522</t>
  </si>
  <si>
    <t>n.26</t>
  </si>
  <si>
    <t>prebalovací pult</t>
  </si>
  <si>
    <t>711505949</t>
  </si>
  <si>
    <t>n.28</t>
  </si>
  <si>
    <t>držák na mikrovlnnou troubu</t>
  </si>
  <si>
    <t>-1940073211</t>
  </si>
  <si>
    <t>n.29</t>
  </si>
  <si>
    <t>1245147934</t>
  </si>
  <si>
    <t>n.29b</t>
  </si>
  <si>
    <t>-1837138480</t>
  </si>
  <si>
    <t>n.29c</t>
  </si>
  <si>
    <t>-748382630</t>
  </si>
  <si>
    <t>n.30</t>
  </si>
  <si>
    <t>sestava sál chemo - izolace</t>
  </si>
  <si>
    <t>680369698</t>
  </si>
  <si>
    <t>n.31</t>
  </si>
  <si>
    <t>výplach očí</t>
  </si>
  <si>
    <t>196369063</t>
  </si>
  <si>
    <t>n.32</t>
  </si>
  <si>
    <t>fén</t>
  </si>
  <si>
    <t>1913506114</t>
  </si>
  <si>
    <t>n.33</t>
  </si>
  <si>
    <t>teleskopické rameno</t>
  </si>
  <si>
    <t>n.34</t>
  </si>
  <si>
    <t>pevná lišta</t>
  </si>
  <si>
    <t>n.35</t>
  </si>
  <si>
    <t>n.36</t>
  </si>
  <si>
    <t>D.1.4.M - Informační systém</t>
  </si>
  <si>
    <t>I.01a</t>
  </si>
  <si>
    <t>navigační panel</t>
  </si>
  <si>
    <t>Poznámka k položce:_x000D_
dodávka, montáž, podrobně viz část D.1.4.M</t>
  </si>
  <si>
    <t>I.01b</t>
  </si>
  <si>
    <t>I.01c</t>
  </si>
  <si>
    <t>I.01d</t>
  </si>
  <si>
    <t>I.01e</t>
  </si>
  <si>
    <t>I.02a</t>
  </si>
  <si>
    <t>označení podlaží</t>
  </si>
  <si>
    <t>I.02b</t>
  </si>
  <si>
    <t>I.02c</t>
  </si>
  <si>
    <t>I.02d</t>
  </si>
  <si>
    <t>I.02e</t>
  </si>
  <si>
    <t>I.03a</t>
  </si>
  <si>
    <t>označení dveří</t>
  </si>
  <si>
    <t>I.03b</t>
  </si>
  <si>
    <t>I.03c</t>
  </si>
  <si>
    <t>I.03d</t>
  </si>
  <si>
    <t>označení automatů</t>
  </si>
  <si>
    <t>I.04</t>
  </si>
  <si>
    <t>označení toalety - směr</t>
  </si>
  <si>
    <t>I.05</t>
  </si>
  <si>
    <t>kapsa</t>
  </si>
  <si>
    <t>I.06</t>
  </si>
  <si>
    <t>tabulka</t>
  </si>
  <si>
    <t>I.07</t>
  </si>
  <si>
    <t>tabule</t>
  </si>
  <si>
    <t>I.08</t>
  </si>
  <si>
    <t>I.09</t>
  </si>
  <si>
    <t>označení kartotéka</t>
  </si>
  <si>
    <t>I.10</t>
  </si>
  <si>
    <t>označení sál chemo</t>
  </si>
  <si>
    <t>I.11</t>
  </si>
  <si>
    <t>nástěnné tabulky - celek</t>
  </si>
  <si>
    <t>I.12</t>
  </si>
  <si>
    <t>informační polepy - celek</t>
  </si>
  <si>
    <t>I.13</t>
  </si>
  <si>
    <t>štítky haptické</t>
  </si>
  <si>
    <t>D.1.4.N - GSM</t>
  </si>
  <si>
    <t>GSM.01 - Kabelové trasy a stavební práce</t>
  </si>
  <si>
    <t>GSM.02 - Prostupy a protipožární utěsnění</t>
  </si>
  <si>
    <t>GSM.03 - Kabely, konektory a jumpery</t>
  </si>
  <si>
    <t>GSM.04 - Děliče signálu</t>
  </si>
  <si>
    <t>GSM.05 - Antény</t>
  </si>
  <si>
    <t>GSM.06 - Dokumentace a ostatní náklady</t>
  </si>
  <si>
    <t>GSM.01</t>
  </si>
  <si>
    <t>Kabelové trasy a stavební práce</t>
  </si>
  <si>
    <t>Pol1</t>
  </si>
  <si>
    <t>Kabelový rošt/žlab o šířce 100mm a výšce 55mm (horizontální trasy a vertikání trasy)</t>
  </si>
  <si>
    <t>Pol2</t>
  </si>
  <si>
    <t>Kabelový rošt o šířce 400mm a výšce 100mm (technická místnost a páteřní trasy)</t>
  </si>
  <si>
    <t>Pol3</t>
  </si>
  <si>
    <t>Montážní příslušenství (matky, šrouby, závitové tyče, hmoždinky, vruty)</t>
  </si>
  <si>
    <t>GSM.02</t>
  </si>
  <si>
    <t>Prostupy a protipožární utěsnění</t>
  </si>
  <si>
    <t>Pol4</t>
  </si>
  <si>
    <t>Prostup konstrukcemi</t>
  </si>
  <si>
    <t>Pol5</t>
  </si>
  <si>
    <t>Protipožární utěsnění kabelů REI 60DP1 (dle PBř)</t>
  </si>
  <si>
    <t>Pol6</t>
  </si>
  <si>
    <t>Protipožární utěsnění kabelů REI 90DP1 (dle PBř)</t>
  </si>
  <si>
    <t>GSM.03</t>
  </si>
  <si>
    <t>Kabely, konektory a jumpery</t>
  </si>
  <si>
    <t>Pol7</t>
  </si>
  <si>
    <t>Kabel o průměru 1/2" s impedancí 50Ω a požární klasifikací B2ca s1a d0 a1</t>
  </si>
  <si>
    <t>Pol8</t>
  </si>
  <si>
    <t>Kabel o průměru 7/8" s impedancí 50Ω a požární klasifikací B2ca s1a d0 a1</t>
  </si>
  <si>
    <t>Pol9</t>
  </si>
  <si>
    <t>Předkonektorovaný superohebný kabel s konektory 4.3-10 Male, 3m</t>
  </si>
  <si>
    <t>Pol10</t>
  </si>
  <si>
    <t>Předkonektorovaný superohebný kabel s konektory 4.3-10 Male, 1m</t>
  </si>
  <si>
    <t>Pol11</t>
  </si>
  <si>
    <t>Konektor 4.3-10 Male pro kabel o průměru 1/2", multifit</t>
  </si>
  <si>
    <t>Pol12</t>
  </si>
  <si>
    <t>Konektor 4.3-10 Male pro kabel o průměru 1/2", multifit, kolmé zahnutí</t>
  </si>
  <si>
    <t>Pol13</t>
  </si>
  <si>
    <t>Konektor 4.3-10 Female pro kabel o průměru 1/2", multifit</t>
  </si>
  <si>
    <t>Pol14</t>
  </si>
  <si>
    <t>Konektor 4.3-10 Female pro kabel o průměru 7/8", multifit</t>
  </si>
  <si>
    <t>GSM.04</t>
  </si>
  <si>
    <t>Děliče signálu</t>
  </si>
  <si>
    <t>Pol15</t>
  </si>
  <si>
    <t>Slučovací pole, 12x vstup, 3x výstup, frekvenční rozsah od 694MHz do 2700MHz, konektor 4.3-10 Female</t>
  </si>
  <si>
    <t>Pol16</t>
  </si>
  <si>
    <t>Zátěžový článek o výkonu 5W, konektor 4.3-10 Male</t>
  </si>
  <si>
    <t>Pol17</t>
  </si>
  <si>
    <t>Zátěžový článek o výkonu 50W, konektor 4.3-10 Male</t>
  </si>
  <si>
    <t>Pol18</t>
  </si>
  <si>
    <t>Symetrický dělič, s dělícím poměrem 1:0,5:0,5, frekvenční rozsah od 694MHz do 2700MHz, konektor 4.3-10 Female, max. výkon 300W</t>
  </si>
  <si>
    <t>Pol19</t>
  </si>
  <si>
    <t>Nesymetrický dělič (4,77dB) s dělícím poměrem 1:0,33:0,67, frekvenční rozsah od 694MHz do 2700MHz, konektor 4.3-10 Female, max. výkon 300W</t>
  </si>
  <si>
    <t>Pol20</t>
  </si>
  <si>
    <t>Nesymetrický dělič (6dB) s dělícím poměrem 1:0,25:0,75, frekvenční rozsah od 694MHz do 2700MHz, konektor 4.3-10 Female, max. výkon 300W</t>
  </si>
  <si>
    <t>Pol21</t>
  </si>
  <si>
    <t>Nesymetrický dělič (8dB) s dělícím poměrem 1:0,16:0,84, frekvenční rozsah od 694MHz do 2700MHz, konektor 4.3-10 Female, max. výkon 300W</t>
  </si>
  <si>
    <t>Pol22</t>
  </si>
  <si>
    <t>Nesymetrický dělič (10dB) s dělícím poměrem 1:0,1:0,9, frekvenční rozsah od 694MHz do 2700MHz, konektor 4.3-10 Female, max. výkon 300W</t>
  </si>
  <si>
    <t>GSM.05</t>
  </si>
  <si>
    <t>Antény</t>
  </si>
  <si>
    <t>Pol23</t>
  </si>
  <si>
    <t>Anténa všesměrová / omni, frekvenční rozsah od 380MHz do 2700MHz, konektor 4.3-10 Female, min. IM3 ≤ -150</t>
  </si>
  <si>
    <t>GSM.06</t>
  </si>
  <si>
    <t>Dokumentace a ostatní náklady</t>
  </si>
  <si>
    <t>Pol24</t>
  </si>
  <si>
    <t>Dokumentace skutečného provedení (zakreslení skutečného stavu do projektové dokumentace, předání výkresů ve formátu .dwg a .pdf)</t>
  </si>
  <si>
    <t>Pol25</t>
  </si>
  <si>
    <t>Protokol měření s vyhodnocením pasivních intermodulací 3.řádu "PIM IM3"- (zpracování výsledků měření kabelového rozvodu, vyhotovení textové zprávy, předání výsledků v grafické formě a měřících náměrů)</t>
  </si>
  <si>
    <t>Pol26</t>
  </si>
  <si>
    <t>Protokol měření anténních rozvodů Distance to Fault "DTF" (zpracování výsledků měření kabelového rozvodu, vyhotovení textové zprávy, předání výsledků v grafické formě a měřících náměrů)</t>
  </si>
  <si>
    <t>Pol27</t>
  </si>
  <si>
    <t>Jednoznačná identifikace tras, popisovací materiál (označení kabelový tras/větví, označení jednotlivých dělících prvků a antén dle projektové dokumentace)</t>
  </si>
  <si>
    <t>Pol28</t>
  </si>
  <si>
    <t>Drobný montážní materiál (stahovací a tepelně izolační pásky, hmoždinky, vruty)</t>
  </si>
  <si>
    <t>Pol29</t>
  </si>
  <si>
    <t>Lešení (štafle, pojízdné lešení montáž a demontáž)</t>
  </si>
  <si>
    <t>IO 07 - FVE</t>
  </si>
  <si>
    <t>D.2.7 - FVE</t>
  </si>
  <si>
    <t>M21.FVE.01 - Fotovoltaické panely</t>
  </si>
  <si>
    <t>M21.FVE.02 - Nosné konstrukce</t>
  </si>
  <si>
    <t>M21.FVE.03 - Kabely a kabelové trasy</t>
  </si>
  <si>
    <t>M21.FVE.04 - Střídače a rozváděče</t>
  </si>
  <si>
    <t>M21.FVE.05 - Práce a dodávky PSV</t>
  </si>
  <si>
    <t>M21.FVE.01</t>
  </si>
  <si>
    <t>Fotovoltaické panely</t>
  </si>
  <si>
    <t>Pol840</t>
  </si>
  <si>
    <t>Fotovoltaický panel monokrystalický 460Wp, specifikace technické zprávy</t>
  </si>
  <si>
    <t>Pol841</t>
  </si>
  <si>
    <t>Fotovoltaický panel monokrystalický 450Wp, specifikace technické zprávy</t>
  </si>
  <si>
    <t>Pol842</t>
  </si>
  <si>
    <t>Fotovoltaický panel monokrystalický 145Wp, specifikace technické zprávy</t>
  </si>
  <si>
    <t>Pol843</t>
  </si>
  <si>
    <t>Optimizér 1100W, specifikace dle technické zprávy</t>
  </si>
  <si>
    <t>M21.FVE.02</t>
  </si>
  <si>
    <t>Nosné konstrukce</t>
  </si>
  <si>
    <t>Pol844</t>
  </si>
  <si>
    <t>Hliníková nosná konstrukce fotovoltaických panelů pro fásády, kompletní sestava, hliníkové konstrukce vč. spojovacího materiálu</t>
  </si>
  <si>
    <t>Pol845</t>
  </si>
  <si>
    <t>Hliníková nosná konstrukce fotovoltaických panelů pro šikmé střechy, kompletní sestava, hliníkové konstrukce vč. spojovacího materiálu – dle výrobce, sklon 3°</t>
  </si>
  <si>
    <t>Pol846</t>
  </si>
  <si>
    <t>Hliníková samozátěžová nosná konstrukce fotovoltaických panelů pro ploché zelené střechy, orinetace „východ-západ“ (tvar A) - kompletní sestava, hliníkové konstrukce vč. spojovacího materiálu – dle výrobce, sklon 10-15°</t>
  </si>
  <si>
    <t>Pol847</t>
  </si>
  <si>
    <t>Zatěžovací materiál – betonové prefabrikáty pro nosnou konstrukci (hmotnost dle výrobce konstrukce)</t>
  </si>
  <si>
    <t>Pol848</t>
  </si>
  <si>
    <t>Pomocný montážní materiál</t>
  </si>
  <si>
    <t>M21.FVE.03</t>
  </si>
  <si>
    <t>Kabely a kabelové trasy</t>
  </si>
  <si>
    <t>Pol849</t>
  </si>
  <si>
    <t>Kabel CU jádro – solární kabel pr. 6mm2 černý</t>
  </si>
  <si>
    <t>Pol850</t>
  </si>
  <si>
    <t>Konektory MC4 – samec</t>
  </si>
  <si>
    <t>Pol851</t>
  </si>
  <si>
    <t>Konektory MC4 – samice</t>
  </si>
  <si>
    <t>Pol852</t>
  </si>
  <si>
    <t>Vodič CYA 6mm2 zelená/žlutá</t>
  </si>
  <si>
    <t>Pol853</t>
  </si>
  <si>
    <t>Vodič CYA 16mm2 zelená/žlutá</t>
  </si>
  <si>
    <t>Pol854</t>
  </si>
  <si>
    <t>Vodič CYA 25mm2 zelená/žlutá</t>
  </si>
  <si>
    <t>Pol855</t>
  </si>
  <si>
    <t>Kabel CU jádro CYKY 2x1,5 mm2, pevně, kabel s požární funkční integritou</t>
  </si>
  <si>
    <t>Pol856</t>
  </si>
  <si>
    <t>Kabel CU jádro CYKY 4x2,5 mm2, pevně</t>
  </si>
  <si>
    <t>Pol857</t>
  </si>
  <si>
    <t>Kabel CU jádro CYKY 4x10 mm2, pevně</t>
  </si>
  <si>
    <t>Pol858</t>
  </si>
  <si>
    <t>Kabel CU jádro CYKY 4x16 mm2, pevně</t>
  </si>
  <si>
    <t>Pol859</t>
  </si>
  <si>
    <t>Kabel AL jádro 1-AYKY 3x95+70 mm2, pevně</t>
  </si>
  <si>
    <t>Pol860</t>
  </si>
  <si>
    <t>Kabel AL jádro 1-AYKY 3x120+70 mm2, pevně</t>
  </si>
  <si>
    <t>Pol861</t>
  </si>
  <si>
    <t>J-Y(St)Y 2x2x0,8mm2</t>
  </si>
  <si>
    <t>Pol862</t>
  </si>
  <si>
    <t>J-Y(St)Y 6x2x0,8mm2</t>
  </si>
  <si>
    <t>Pol863</t>
  </si>
  <si>
    <t>Žlab kabelový venkovní, 50x35mm vč. víka a veškerého spojovacího materiálu</t>
  </si>
  <si>
    <t>Pol864</t>
  </si>
  <si>
    <t>Žlab kabelový venkovní, 50x60mm vč. víka a veškerého spojovacího materiálu</t>
  </si>
  <si>
    <t>Pol865</t>
  </si>
  <si>
    <t>Žlab kabelový venkovní, 60x75mm vč. víka a veškerého spojovacího materiálu</t>
  </si>
  <si>
    <t>Pol866</t>
  </si>
  <si>
    <t>Chránička kabelová, UV stabilní, DN32</t>
  </si>
  <si>
    <t>Pol867</t>
  </si>
  <si>
    <t>Chránička kabelová, zemní, DN40</t>
  </si>
  <si>
    <t>Pol868</t>
  </si>
  <si>
    <t>Chránička kabelová, zemní, DN75</t>
  </si>
  <si>
    <t>Pol869</t>
  </si>
  <si>
    <t>Stahovací páska černá (odolná proti UV) 200x4,5mm</t>
  </si>
  <si>
    <t>bal</t>
  </si>
  <si>
    <t>Pol870</t>
  </si>
  <si>
    <t>Ostatní příslušenství a drobný montážní materiál</t>
  </si>
  <si>
    <t>M21.FVE.04</t>
  </si>
  <si>
    <t>Střídače a rozváděče</t>
  </si>
  <si>
    <t>Pol871</t>
  </si>
  <si>
    <t>Střídač fotovoltaický, výstupní výkon min. 10kW AC, výstup 3x400V AC, specifikace dle požadavků v technické zprávě</t>
  </si>
  <si>
    <t>Pol872</t>
  </si>
  <si>
    <t>Střídač fotovoltaický, výstupní výkon min. 25kW AC, výstup 3x400V AC, specifikace dle požadavků v technické zprávě</t>
  </si>
  <si>
    <t>Pol873</t>
  </si>
  <si>
    <t>Střídač fotovoltaický, výstupní výkon min. 100kW AC, výstup 3x400V AC, specifikace dle požadavků v technické zprávě</t>
  </si>
  <si>
    <t>Pol874</t>
  </si>
  <si>
    <t>Komunikační modul RS485/Modbus pro střídač</t>
  </si>
  <si>
    <t>Pol875</t>
  </si>
  <si>
    <t>Rozvaděč pro FVE, nástěnný oceloplechový, zapojení dle výkresové dokumentace (v.č. 3 – schéma, zapojení)</t>
  </si>
  <si>
    <t>Pol876</t>
  </si>
  <si>
    <t>Analyzátor kvality s displejem a komunikačním rozhraním Modbus - specifikace dle technické zprávy</t>
  </si>
  <si>
    <t>M21.FVE.05</t>
  </si>
  <si>
    <t>Pol877</t>
  </si>
  <si>
    <t>Montáž rozvodnic do 150 kg</t>
  </si>
  <si>
    <t>Pol878</t>
  </si>
  <si>
    <t>Montáž konstrukcí, zátěží a FVE panelů</t>
  </si>
  <si>
    <t>Pol879</t>
  </si>
  <si>
    <t>Montáž střídačů</t>
  </si>
  <si>
    <t>Pol880</t>
  </si>
  <si>
    <t>Montáže a pokládka kabelů a kabelový tras</t>
  </si>
  <si>
    <t>Pol881</t>
  </si>
  <si>
    <t>Revize</t>
  </si>
  <si>
    <t>Pol882</t>
  </si>
  <si>
    <t>Software pro dálkový monitoring FVE s úložištěm dat v cloudu včetně vizualizační aplikace předplacené na období životnosti 25 let.</t>
  </si>
  <si>
    <t>Pol883</t>
  </si>
  <si>
    <t>Energetický posudek ověření úspor elektrické energie zpracovaný nezávislým energetickým specialistou dle metodiky zákona 406/2000Sb</t>
  </si>
  <si>
    <t>Pol884</t>
  </si>
  <si>
    <t>Provedení provozního testu dokončeného FVE systému v automatickém režimu a délce trvání nejméně 7 dnů. Detail testu je popsán v technické zprávě</t>
  </si>
  <si>
    <t>Pol885</t>
  </si>
  <si>
    <t>Práce a dodávky vybavení nezbytného pro připojení střídačů k systému dispečerského řízení FVE dle požadavků ČEZ Distribuce pro dané odběrné místo</t>
  </si>
  <si>
    <t>IO 11 - Zdravotnická technologie</t>
  </si>
  <si>
    <t>D.2.11.a - Zdravotnická technologie - pevně spojené</t>
  </si>
  <si>
    <t>D.2.11.01 - 2PP</t>
  </si>
  <si>
    <t>D.2.11.02 - 1PP</t>
  </si>
  <si>
    <t>D.2.11.03 - 1NP</t>
  </si>
  <si>
    <t>D.2.11.04 - 2NP</t>
  </si>
  <si>
    <t>D.2.11.05 - 3NP</t>
  </si>
  <si>
    <t>D.2.11.01</t>
  </si>
  <si>
    <t>T-9002</t>
  </si>
  <si>
    <t>dávkovač dezinfekce pákový</t>
  </si>
  <si>
    <t>-626977010</t>
  </si>
  <si>
    <t>D.2.11.02</t>
  </si>
  <si>
    <t>915995764</t>
  </si>
  <si>
    <t>D.2.11.03</t>
  </si>
  <si>
    <t>K-1124</t>
  </si>
  <si>
    <t xml:space="preserve">skříňka nástěnná uzavřená s jednou policí - celonerezové provedení, provedení nerezová ocel ASTM AISI304, DIN W.Nr. 1.4301_x000D_
</t>
  </si>
  <si>
    <t>Poznámka k položce:_x000D_
1NP 1200/350/600mm</t>
  </si>
  <si>
    <t>KP-1124</t>
  </si>
  <si>
    <t xml:space="preserve">stůl mycí s 1-dřezem, skříňový, zadní límec - celonerezové provedení, provedení nerezová ocel ASTM AISI304, DIN W.Nr. 1.4301_x000D_
</t>
  </si>
  <si>
    <t>Poznámka k položce:_x000D_
1NP 2400/600/850mm</t>
  </si>
  <si>
    <t>-1347081155</t>
  </si>
  <si>
    <t>TP-1203</t>
  </si>
  <si>
    <t xml:space="preserve">komplet umyvadla s výlevkou, nerezové provedení, provedení nerezová ocel ASTM AISI304, DIN W.Nr. 1.4301_x000D_
</t>
  </si>
  <si>
    <t>Poznámka k položce:_x000D_
1NP</t>
  </si>
  <si>
    <t>D.2.11.04</t>
  </si>
  <si>
    <t>Poznámka k položce:_x000D_
2NP 1200/350/600mm</t>
  </si>
  <si>
    <t>Poznámka k položce:_x000D_
2NP 2400/600/850mm</t>
  </si>
  <si>
    <t>-2017019352</t>
  </si>
  <si>
    <t>Poznámka k položce:_x000D_
2NP</t>
  </si>
  <si>
    <t>DNM.01</t>
  </si>
  <si>
    <t>dvouramenný nosič monitoru vitálních funkcí - nástěnný</t>
  </si>
  <si>
    <t>-410624240</t>
  </si>
  <si>
    <t>D.2.11.05</t>
  </si>
  <si>
    <t>467609058</t>
  </si>
  <si>
    <t>-716354882</t>
  </si>
  <si>
    <t>SEZNAM FIGUR</t>
  </si>
  <si>
    <t>Výměra</t>
  </si>
  <si>
    <t xml:space="preserve"> SO 01/ D.1.1_2</t>
  </si>
  <si>
    <t>21,02-14,1+19,46+21,46+43,91</t>
  </si>
  <si>
    <t>53,12+23,62+19,95+31,44+12,14</t>
  </si>
  <si>
    <t>13,92+30,30+21,0+19,69*2+11,92+12,1</t>
  </si>
  <si>
    <t>4,05+6,55+1,13+1,12+4,2+1,24+7,0+4,2+7,0+1,24+1,53*2+2,39</t>
  </si>
  <si>
    <t>8,58+1,28+1,4+21,27+1,5+1,57+11,25+1,51</t>
  </si>
  <si>
    <t>Použití figury:</t>
  </si>
  <si>
    <t>Cementový samonivelační potěr ze suchých směsí tl přes 5 do 10 mm</t>
  </si>
  <si>
    <t>Potěr cementový samonivelační litý C30 tl přes 45 do 50 mm</t>
  </si>
  <si>
    <t>Příplatek k cementovému samonivelačnímu litému potěru C30 ZKD 5 mm tl přes 50 mm</t>
  </si>
  <si>
    <t>Separační vrstva z PE fólie</t>
  </si>
  <si>
    <t>Broušení nerovností betonových podlah do 2 mm - stržení šlemu</t>
  </si>
  <si>
    <t>Vysátí podkladu povlakových podlah</t>
  </si>
  <si>
    <t>Lepení vzorovaných pásů ze sametového vinylu</t>
  </si>
  <si>
    <t>Lešení pomocné pro objekty pozemních staveb s lešeňovou podlahou v do 1,9 m zatížení do 150 kg/m2</t>
  </si>
  <si>
    <t>205,55+22,22+20,99</t>
  </si>
  <si>
    <t>18,3+18,89*2+18,88*3</t>
  </si>
  <si>
    <t>18,9+18,87+2,08+18,9*2+2,25+18,7*2+2,29+18,87</t>
  </si>
  <si>
    <t>75,2+22,22+19,78</t>
  </si>
  <si>
    <t>5,96+2,79+13,05+7,01+14,63+4,95+3,48</t>
  </si>
  <si>
    <t>209,02+61,6+19,6</t>
  </si>
  <si>
    <t>24,97+10,06+9,36+22,96</t>
  </si>
  <si>
    <t>15,07+14,54+20,93</t>
  </si>
  <si>
    <t>147,43+17,95+14,25*2</t>
  </si>
  <si>
    <t>6,47*2+12,05+19,69+19,7+7,01+15,6</t>
  </si>
  <si>
    <t>15,62+11,22+13,39+23,94+15,96+11,68</t>
  </si>
  <si>
    <t>15,96*2+4,27+47,2</t>
  </si>
  <si>
    <t>4,09+6,55+1,13+2,37+6,95+1,71+4,2+7,0+1,24+3,4+1,7+2,3</t>
  </si>
  <si>
    <t>4,09+6,55+1,13+2,37+4,94+1,82+3,22+3,8+1,86</t>
  </si>
  <si>
    <t>4,14+1,55+4,2+1,55+3,98+2,63+14,63+1,57+1,42</t>
  </si>
  <si>
    <t>4,09+6,55+1,13+1,12+6,85*2+7,0+2,61+1,24+1,53*2+2,74</t>
  </si>
  <si>
    <t>4,15+3,99+1,13+1,12+6,95+1,71+6,95+2,56+1,21+1,53*2+2,82</t>
  </si>
  <si>
    <t>4,27*3</t>
  </si>
  <si>
    <t>PVC elektrostaticky vodivé</t>
  </si>
  <si>
    <t>261,63+23,66+18,95+24,62</t>
  </si>
  <si>
    <t>54,17+22,72</t>
  </si>
  <si>
    <t>34,24</t>
  </si>
  <si>
    <t>PVC antistatické</t>
  </si>
  <si>
    <t>10,81+3,12</t>
  </si>
  <si>
    <t>Montáž izolace tepelné podlah volně kladenými rohožemi, pásy, dílci, deskami 1 vrstva</t>
  </si>
  <si>
    <t>300/300</t>
  </si>
  <si>
    <t>9,03+13,37+320,98+19,87</t>
  </si>
  <si>
    <t>Montáž izolace tepelné podlah volně kladenými rohožemi, pásy, dílci, deskami 2 vrstvy</t>
  </si>
  <si>
    <t>Vysátí podkladu před pokládkou dlažby</t>
  </si>
  <si>
    <t>Nátěr penetrační na podlahu</t>
  </si>
  <si>
    <t>Montáž podlah keramických hladkých lepených cementovým flexibilním lepidlem přes 9 do 12 ks/m2</t>
  </si>
  <si>
    <t>Izolace pod dlažbu nátěrem nebo stěrkou ve dvou vrstvách</t>
  </si>
  <si>
    <t>Čištění vnitřních ploch podlah nebo schodišť po položení dlažby chemickými prostředky</t>
  </si>
  <si>
    <t>11,8</t>
  </si>
  <si>
    <t>11,89</t>
  </si>
  <si>
    <t>5,92+20,81+7,06+40,75+5,99</t>
  </si>
  <si>
    <t>stupně vykázány zvlášť v oddíle 776</t>
  </si>
  <si>
    <t>D07 = plocha mezipodest</t>
  </si>
  <si>
    <t>3,42*2,365</t>
  </si>
  <si>
    <t>3,42*2,055*3</t>
  </si>
  <si>
    <t>3,42*1,895</t>
  </si>
  <si>
    <t>76,54</t>
  </si>
  <si>
    <t>28,42</t>
  </si>
  <si>
    <t>44,2</t>
  </si>
  <si>
    <t>28,51</t>
  </si>
  <si>
    <t>41,63</t>
  </si>
  <si>
    <t>Montáž minerálního podhledu s vyjímatelnými panely vel. do 0,36 m2 na zavěšený viditelný rošt</t>
  </si>
  <si>
    <t>63,2</t>
  </si>
  <si>
    <t>31,93</t>
  </si>
  <si>
    <t>10,06</t>
  </si>
  <si>
    <t>28,03</t>
  </si>
  <si>
    <t>70,83</t>
  </si>
  <si>
    <t>195,74</t>
  </si>
  <si>
    <t>28,97</t>
  </si>
  <si>
    <t>62,01</t>
  </si>
  <si>
    <t>194,47</t>
  </si>
  <si>
    <t>Montáž minerálního podhledu s vyjímatelnými panely vel. přes 0,36 do 0,72 m2 na zavěšený polozapuštěný rošt</t>
  </si>
  <si>
    <t>7,01</t>
  </si>
  <si>
    <t>51,27</t>
  </si>
  <si>
    <t>190,31</t>
  </si>
  <si>
    <t>238,01</t>
  </si>
  <si>
    <t>93,86</t>
  </si>
  <si>
    <t>271,03</t>
  </si>
  <si>
    <t>171,06</t>
  </si>
  <si>
    <t>279,11</t>
  </si>
  <si>
    <t>99,54</t>
  </si>
  <si>
    <t>SDK podhled desky 1xA 12,5 bez izolace dvouvrstvá spodní kce profil CD+UD</t>
  </si>
  <si>
    <t>Dvojnásobné bílé malby ze směsí za sucha dobře otěruvzdorných v místnostech do 3,80 m</t>
  </si>
  <si>
    <t>H08_1</t>
  </si>
  <si>
    <t>SDK podhled deska 1xH2 12,5 bez izolace dvouvrstvá spodní kce profil CD+UD</t>
  </si>
  <si>
    <t>169,03</t>
  </si>
  <si>
    <t>124,53</t>
  </si>
  <si>
    <t>197,67</t>
  </si>
  <si>
    <t>139,3</t>
  </si>
  <si>
    <t>140,01+8,12</t>
  </si>
  <si>
    <t>Sádrovláknitá příčka tl 100 mm profil CW+UW 75 desky 1x12,5 s izolací EI do 60 Rw do 54 dB</t>
  </si>
  <si>
    <t>618,83</t>
  </si>
  <si>
    <t>414,98+3,83</t>
  </si>
  <si>
    <t>314,58+5,16</t>
  </si>
  <si>
    <t>449,05</t>
  </si>
  <si>
    <t>554,93+5,09</t>
  </si>
  <si>
    <t>50,85</t>
  </si>
  <si>
    <t>Sádrovláknitá příčka tl 125 mm profil CW+UW 100 desky 1x12,5 s izolací EI do 60 Rw do 54 dB</t>
  </si>
  <si>
    <t>Sádrovláknitá příčka instalační tl min. 185 mm zdvojený profil CW+UW 75 desky 1x12,5 mm s izolací EI 30 Rw do 60 dB</t>
  </si>
  <si>
    <t>Montáž desek tl 1 x 12,5 mm sádrovláknitá příčka instalační oboustranně jednoduše opláštěná</t>
  </si>
  <si>
    <t>10,02+21,57</t>
  </si>
  <si>
    <t>14,39+35,66</t>
  </si>
  <si>
    <t>3,01+19,23</t>
  </si>
  <si>
    <t>21,55</t>
  </si>
  <si>
    <t>19,02+11,4</t>
  </si>
  <si>
    <t>Sádrovláknitá stěna předsazená tl 87,5 mm CW+UW 75 deska 1x12,5 s izolací EI 30 Rw do 40 dB</t>
  </si>
  <si>
    <t>36,45*17,0</t>
  </si>
  <si>
    <t>-27,2*15,82</t>
  </si>
  <si>
    <t>Provedení povlakové krytiny střech do 10° za studena lakem penetračním nebo asfaltovým</t>
  </si>
  <si>
    <t>Provedení povlakové krytiny střech do 10° pásy NAIP přitavením v plné ploše</t>
  </si>
  <si>
    <t>Provedení povlak krytiny mechanicky kotvenou do betonu TI tl přes 240 mm vnitřní pole, budova v přes 18 m</t>
  </si>
  <si>
    <t>Provedení povlak krytiny mechanicky kotvenou do betonu TI tl přes 240 mm krajní pole, budova v přes 18 m</t>
  </si>
  <si>
    <t>Provedení povlak krytiny mechanicky kotvenou do betonu TI tl přes 240 mm rohové pole, budova v přes 18 m</t>
  </si>
  <si>
    <t>Provedení povlakové krytiny střech do 10° podkladní textilní vrstvy</t>
  </si>
  <si>
    <t>Provedení povlakové krytiny střech do 10° ochranné textilní vrstvy</t>
  </si>
  <si>
    <t>Provedení filtrační vrstvy vegetační střechy z textilií sklon do 5°</t>
  </si>
  <si>
    <t>Provedení hydroakumulační vrstvy z nopových fólií s přesahem vegetační střechy sklon do 5°</t>
  </si>
  <si>
    <t>Provedení vegetační vrstvy ze substrátu tl do 100 mm vegetační střechy sklon do 5°</t>
  </si>
  <si>
    <t>Montáž izolace tepelné střech plochých lepené za studena nízkoexpanzní (PUR) pěnou 1 vrstva rohoží, pásů, dílců, desek</t>
  </si>
  <si>
    <t>Montáž izolace tepelné střech plochých lepené za studena nízkoexpanzní (PUR) pěnou, spádová vrstva</t>
  </si>
  <si>
    <t>36,45*(0,4+0,593)*2</t>
  </si>
  <si>
    <t>17,0*(0,4*2+0,893+0,793)</t>
  </si>
  <si>
    <t>0,593*0,893*2</t>
  </si>
  <si>
    <t>0,593*0,793*2</t>
  </si>
  <si>
    <t>(27,2+15,82)*2*0,4</t>
  </si>
  <si>
    <t>Provedení povlakové krytiny vytažením na konstrukce fólií lepenou se svařovanými spoji</t>
  </si>
  <si>
    <t>(36,65+17,2)*2*(0,75+0,4)</t>
  </si>
  <si>
    <t>0,4*0,4*4</t>
  </si>
  <si>
    <t>(26,9+15,52)*2*0,5</t>
  </si>
  <si>
    <t>Provedení povlakové krytiny vytažením na konstrukce za studena nátěrem penetračním</t>
  </si>
  <si>
    <t>Provedení povlakové krytiny vytažením na konstrukce pásy přitavením NAIP</t>
  </si>
  <si>
    <t>26,4*15,017</t>
  </si>
  <si>
    <t>Provedení povlakové krytiny střech do 10° násypem z hrubého kameniva tl 50 mm</t>
  </si>
  <si>
    <t>(26,4+15,017)*2*(0,3+0,4)</t>
  </si>
  <si>
    <t>(26,6+15,217)*2*(0,45+0,15)</t>
  </si>
  <si>
    <t>0,15*0,15*4</t>
  </si>
  <si>
    <t>4,5*2,9</t>
  </si>
  <si>
    <t>2,8*0,55</t>
  </si>
  <si>
    <t>2,8*(0,55+0,3)</t>
  </si>
  <si>
    <t>2,8*0,75+0,2</t>
  </si>
  <si>
    <t>4,5*2*0,15</t>
  </si>
  <si>
    <t>3,2*14,7</t>
  </si>
  <si>
    <t>14,7*0,3</t>
  </si>
  <si>
    <t>14,7*0,45</t>
  </si>
  <si>
    <t>Struktura údajů, formát souboru a metodika pro zpracování</t>
  </si>
  <si>
    <t>Struktura</t>
  </si>
  <si>
    <t>Soubor je složen ze záložky Rekapitulace stavby a záložek s názvem soupisu prací pro jednotlivé objekty ve formátu XLSX. Každá ze záložek přitom obsahuje</t>
  </si>
  <si>
    <t>ještě samostatné sestavy vymezené orámovaním a nadpisem sestavy.</t>
  </si>
  <si>
    <r>
      <rPr>
        <i/>
        <sz val="8"/>
        <rFont val="Arial CE"/>
        <charset val="238"/>
      </rPr>
      <t xml:space="preserve">Rekapitulace stavby </t>
    </r>
    <r>
      <rPr>
        <sz val="8"/>
        <rFont val="Arial CE"/>
        <charset val="238"/>
      </rPr>
      <t>obsahuje sestavu Rekapitulace stavby a Rekapitulace objektů stavby a soupisů prací.</t>
    </r>
  </si>
  <si>
    <r>
      <t xml:space="preserve">V sestavě </t>
    </r>
    <r>
      <rPr>
        <b/>
        <sz val="8"/>
        <rFont val="Arial CE"/>
        <charset val="238"/>
      </rPr>
      <t>Rekapitulace stavby</t>
    </r>
    <r>
      <rPr>
        <sz val="8"/>
        <rFont val="Arial CE"/>
        <charset val="238"/>
      </rPr>
      <t xml:space="preserve"> jsou uvedeny informace identifikující předmět veřejné zakázky na stavební práce, KSO, CC-CZ, CZ-CPV, CZ-CPA a rekapitulaci </t>
    </r>
  </si>
  <si>
    <t>celkové nabídkové ceny uchazeče.</t>
  </si>
  <si>
    <t xml:space="preserve">Termínem "uchazeč" (resp. zhotovitel) se myslí "účastník zadávacího řízení" ve smyslu zákona o zadávání veřejných zakázek. </t>
  </si>
  <si>
    <r>
      <t xml:space="preserve">V sestavě </t>
    </r>
    <r>
      <rPr>
        <b/>
        <sz val="8"/>
        <rFont val="Arial CE"/>
        <charset val="238"/>
      </rPr>
      <t>Rekapitulace objektů stavby a soupisů prací</t>
    </r>
    <r>
      <rPr>
        <sz val="8"/>
        <rFont val="Arial CE"/>
        <charset val="238"/>
      </rPr>
      <t xml:space="preserve"> je uvedena rekapitulace stavebních objektů, inženýrských objektů, provozních souborů,</t>
    </r>
  </si>
  <si>
    <t>vedlejších a ostatních nákladů a ostatních nákladů s rekapitulací nabídkové ceny za jednotlivé soupisy prací. Na základě údaje Typ je možné</t>
  </si>
  <si>
    <t>identifikovat, zda se jedná o objekt nebo soupis prací pro daný objekt:</t>
  </si>
  <si>
    <t>Stavební objekt pozemní</t>
  </si>
  <si>
    <t>Stavební objekt inženýrský</t>
  </si>
  <si>
    <t>PRO</t>
  </si>
  <si>
    <t>Provozní soubor</t>
  </si>
  <si>
    <t>VON</t>
  </si>
  <si>
    <t>Vedlejší a ostatní náklady</t>
  </si>
  <si>
    <t>OST</t>
  </si>
  <si>
    <t>Soupis prací pro daný typ objektu</t>
  </si>
  <si>
    <r>
      <rPr>
        <i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pro jednotlivé objekty obsahuje sestavy Krycí list soupisu prací, Rekapitulace členění soupisu prací, Soupis prací. Za soupis prací může být považován</t>
    </r>
  </si>
  <si>
    <t>i objekt stavby v případě, že neobsahuje podřízenou zakázku.</t>
  </si>
  <si>
    <r>
      <rPr>
        <b/>
        <sz val="8"/>
        <rFont val="Arial CE"/>
        <charset val="238"/>
      </rPr>
      <t>Krycí list soupisu</t>
    </r>
    <r>
      <rPr>
        <sz val="8"/>
        <rFont val="Arial CE"/>
        <charset val="238"/>
      </rPr>
      <t xml:space="preserve"> obsahuje rekapitulaci informací o předmětu veřejné zakázky ze sestavy Rekapitulace stavby, informaci o zařazení objektu do KSO, </t>
    </r>
  </si>
  <si>
    <t>CC-CZ, CZ-CPV, CZ-CPA a rekapitulaci celkové nabídkové ceny uchazeče za aktuální soupis prací.</t>
  </si>
  <si>
    <r>
      <rPr>
        <b/>
        <sz val="8"/>
        <rFont val="Arial CE"/>
        <charset val="238"/>
      </rPr>
      <t>Rekapitulace členění soupisu prací</t>
    </r>
    <r>
      <rPr>
        <sz val="8"/>
        <rFont val="Arial CE"/>
        <charset val="238"/>
      </rPr>
      <t xml:space="preserve"> obsahuje rekapitulaci soupisu prací ve všech úrovních členění soupisu tak, jak byla tato členění použita (např. </t>
    </r>
  </si>
  <si>
    <t>stavební díly, funkční díly, případně jiné členění) s rekapitulací nabídkové ceny.</t>
  </si>
  <si>
    <r>
      <rPr>
        <b/>
        <sz val="8"/>
        <rFont val="Arial CE"/>
        <charset val="238"/>
      </rPr>
      <t xml:space="preserve">Soupis prací </t>
    </r>
    <r>
      <rPr>
        <sz val="8"/>
        <rFont val="Arial CE"/>
        <charset val="238"/>
      </rPr>
      <t>obsahuje položky veškerých stavebních nebo montážních prací, dodávek materiálů a služeb nezbytných pro zhotovení stavebního objektu,</t>
    </r>
  </si>
  <si>
    <t>inženýrského objektu, provozního souboru, vedlejších a ostatních nákladů.</t>
  </si>
  <si>
    <t>Pro položky soupisu prací se zobrazují následující informace:</t>
  </si>
  <si>
    <t>Pořadové číslo položky v aktuálním soupisu</t>
  </si>
  <si>
    <t>TYP</t>
  </si>
  <si>
    <t>Typ položky: K - konstrukce, M - materiál, PP - plný popis, PSC - poznámka k souboru cen,  P - poznámka k položce, VV - výkaz výměr, FIG - rozpad figur</t>
  </si>
  <si>
    <t>Kód položky</t>
  </si>
  <si>
    <t>Zkrácený popis položky</t>
  </si>
  <si>
    <t>Měrná jednotka položky</t>
  </si>
  <si>
    <t>Množství v měrné jednotce</t>
  </si>
  <si>
    <t>J.cena</t>
  </si>
  <si>
    <t xml:space="preserve">Jednotková cena položky. Zadaní může obsahovat namísto J.ceny sloupce J.materiál a J.montáž, jejichž součet definuje </t>
  </si>
  <si>
    <t>J.cenu položky.</t>
  </si>
  <si>
    <t xml:space="preserve">Cena celkem </t>
  </si>
  <si>
    <t>Celková cena položky daná jako součin množství a j.ceny</t>
  </si>
  <si>
    <t>Příslušnost položky do cenové soustavy</t>
  </si>
  <si>
    <t>Ke každé položce soupisu prací se na samostatných řádcích může zobrazovat:</t>
  </si>
  <si>
    <t>Plný popis položky</t>
  </si>
  <si>
    <t>Poznámka k souboru cen a poznámka zadavatele</t>
  </si>
  <si>
    <t>Výkaz výměr</t>
  </si>
  <si>
    <t>Pokud je k řádku výkazu výměr evidovaný údaj ve sloupci Kód, jedná se o definovaný odkaz, na který se může odvolávat výkaz výměr z jiné položky.</t>
  </si>
  <si>
    <t xml:space="preserve">Metodika pro zpracování </t>
  </si>
  <si>
    <t>Jednotlivé sestavy jsou v souboru provázány. Editovatelné pole jsou zvýrazněny žlutým podbarvením, ostatní pole neslouží k editaci a nesmí být jakkoliv</t>
  </si>
  <si>
    <t>modifikovány.</t>
  </si>
  <si>
    <t xml:space="preserve">Uchazeč je pro podání nabídky povinen vyplnit žlutě podbarvená pole: </t>
  </si>
  <si>
    <t xml:space="preserve">Pole Uchazeč v sestavě Rekapitulace stavby - zde uchazeč vyplní svůj název (název subjektu) </t>
  </si>
  <si>
    <t>Pole IČ a DIČ v sestavě Rekapitulace stavby - zde uchazeč vyplní svoje IČ a DIČ</t>
  </si>
  <si>
    <t>Datum v sestavě Rekapitulace stavby - zde uchazeč vyplní datum vytvoření nabídky</t>
  </si>
  <si>
    <t>J.cena = jednotková cena v sestavě Soupis prací o maximálním počtu desetinných míst uvedených v poli</t>
  </si>
  <si>
    <t>- pokud sestavy soupisů prací obsahují pole J.cena, měla by být všechna tato pole vyplněna nenulovými</t>
  </si>
  <si>
    <t>Poznámka - nepovinný údaj pro položku soupisu</t>
  </si>
  <si>
    <t>V případě, že sestavy soupisů prací neobsahují pole J.cena, potom ve všech soupisech prací obsahují pole:</t>
  </si>
  <si>
    <t xml:space="preserve"> - J.materiál - jednotková cena materiálu </t>
  </si>
  <si>
    <t xml:space="preserve"> - J.montáž - jednotková cena montáže</t>
  </si>
  <si>
    <t>Uchazeč v tomto případě by měl vyplnit všechna pole J.materiál a pole J.montáž nenulovými kladnými číslicemi. V případech, kdy položka</t>
  </si>
  <si>
    <t>neobsahuje žádný materiál je přípustné, aby pole J.materiál bylo vyplněno nulou. V případech, kdy položka neobsahuje žádnou montáž je přípustné,</t>
  </si>
  <si>
    <t>aby pole J.montáž bylo vyplněno nulou. Obě pole - J.materiál, J.Montáž u jedné položky by však neměly být vyplněny nulou.</t>
  </si>
  <si>
    <t>Rekapitulace stavby</t>
  </si>
  <si>
    <t>Název</t>
  </si>
  <si>
    <t>Povinný</t>
  </si>
  <si>
    <t>Max. počet</t>
  </si>
  <si>
    <t>atributu</t>
  </si>
  <si>
    <t>(A/N)</t>
  </si>
  <si>
    <t>znaků</t>
  </si>
  <si>
    <t>A</t>
  </si>
  <si>
    <t>Kód stavby</t>
  </si>
  <si>
    <t>String</t>
  </si>
  <si>
    <t>Stavba</t>
  </si>
  <si>
    <t>Název stavby</t>
  </si>
  <si>
    <t>Místo</t>
  </si>
  <si>
    <t>N</t>
  </si>
  <si>
    <t>Místo stavby</t>
  </si>
  <si>
    <t>Datum</t>
  </si>
  <si>
    <t>Datum vykonaného exportu</t>
  </si>
  <si>
    <t>Date</t>
  </si>
  <si>
    <t>KSO</t>
  </si>
  <si>
    <t>Klasifikace stavebního objektu</t>
  </si>
  <si>
    <t>CC-CZ</t>
  </si>
  <si>
    <t>Klasifikace stavbeních děl</t>
  </si>
  <si>
    <t>CZ-CPV</t>
  </si>
  <si>
    <t>Společný slovník pro veřejné zakázky</t>
  </si>
  <si>
    <t>CZ-CPA</t>
  </si>
  <si>
    <t>Klasifikace produkce podle činností</t>
  </si>
  <si>
    <t>Zadavatel</t>
  </si>
  <si>
    <t>Zadavatel zadaní</t>
  </si>
  <si>
    <t>IČ</t>
  </si>
  <si>
    <t>IČ zadavatele zadaní</t>
  </si>
  <si>
    <t>DIČ</t>
  </si>
  <si>
    <t>DIČ zadavatele zadaní</t>
  </si>
  <si>
    <t>Uchazeč</t>
  </si>
  <si>
    <t>Uchazeč veřejné zakázky</t>
  </si>
  <si>
    <t>Projektant</t>
  </si>
  <si>
    <t>Poznámka</t>
  </si>
  <si>
    <t>Poznámka k zadání</t>
  </si>
  <si>
    <t>Sazba DPH</t>
  </si>
  <si>
    <t>Rekapitulace sazeb DPH u položek soupisů</t>
  </si>
  <si>
    <t>eGSazbaDph</t>
  </si>
  <si>
    <t>Základna DPH</t>
  </si>
  <si>
    <t>Základna DPH určena součtem celkové ceny z položek soupisů</t>
  </si>
  <si>
    <t>Double</t>
  </si>
  <si>
    <t>Hodnota DPH</t>
  </si>
  <si>
    <t>Celková cena bez DPH za celou stavbu. Sčítává se ze všech listů.</t>
  </si>
  <si>
    <t>Celková cena s DPH za celou stavbu</t>
  </si>
  <si>
    <t>Rekapitulace objektů stavby a soupisů prací</t>
  </si>
  <si>
    <t>Přebírá se z Rekapitulace stavby</t>
  </si>
  <si>
    <t>Kód objektu</t>
  </si>
  <si>
    <t>Objektu, Soupis prací</t>
  </si>
  <si>
    <t>Název objektu</t>
  </si>
  <si>
    <t>Cena bez DPH za daný objekt</t>
  </si>
  <si>
    <t>Cena spolu s DPH za daný objekt</t>
  </si>
  <si>
    <t>Typ zakázky</t>
  </si>
  <si>
    <t>eGTypZakazky</t>
  </si>
  <si>
    <t>Krycí list soupisu</t>
  </si>
  <si>
    <t>Objekt</t>
  </si>
  <si>
    <t>Kód a název objektu</t>
  </si>
  <si>
    <t>20 + 120</t>
  </si>
  <si>
    <t>Kód a název soupisu</t>
  </si>
  <si>
    <t>Poznámka k soupisu prací</t>
  </si>
  <si>
    <t>Rekapitulace sazeb DPH na položkách aktuálního soupisu</t>
  </si>
  <si>
    <t>Základna DPH určena součtem celkové ceny z položek aktuálního soupisu</t>
  </si>
  <si>
    <t>Cena bez DPH za daný soupis</t>
  </si>
  <si>
    <t>Cena s DPH</t>
  </si>
  <si>
    <t>Cena s DPH za daný soupis</t>
  </si>
  <si>
    <t>Rekapitulace členění soupisu prací</t>
  </si>
  <si>
    <t>Kód a název objektu, přebírá se z Krycího listu soupisu</t>
  </si>
  <si>
    <t>Kód a název objektu, přebírá se z Krycího listu soupisu</t>
  </si>
  <si>
    <t>Kód a název dílu ze soupisu</t>
  </si>
  <si>
    <t>20 + 100</t>
  </si>
  <si>
    <t>Cena celkem</t>
  </si>
  <si>
    <t>Cena celkem za díl ze soupisu</t>
  </si>
  <si>
    <t>Soupis prací</t>
  </si>
  <si>
    <t>Přebírá se z Krycího listu soupisu</t>
  </si>
  <si>
    <t>Pořadové číslo položky soupisu</t>
  </si>
  <si>
    <t>Long</t>
  </si>
  <si>
    <t>Typ položky soupisu</t>
  </si>
  <si>
    <t>eGTypPolozky</t>
  </si>
  <si>
    <t>Kód položky ze soupisu</t>
  </si>
  <si>
    <t>Popis položky ze soupisu</t>
  </si>
  <si>
    <t>Množství položky soupisu</t>
  </si>
  <si>
    <t>J.Cena</t>
  </si>
  <si>
    <t>Jednotková cena položky</t>
  </si>
  <si>
    <t>Cena celkem vyčíslena jako J.Cena * Množství</t>
  </si>
  <si>
    <t>Zařazení položky do cenové soustavy</t>
  </si>
  <si>
    <t>p</t>
  </si>
  <si>
    <t>Poznámka položky ze soupisu</t>
  </si>
  <si>
    <t>Memo</t>
  </si>
  <si>
    <t>psc</t>
  </si>
  <si>
    <t>Poznámka k souboru cen ze soupisu</t>
  </si>
  <si>
    <t>pp</t>
  </si>
  <si>
    <t>Plný popis položky ze soupisu</t>
  </si>
  <si>
    <t>vv</t>
  </si>
  <si>
    <t>Výkaz výměr (figura, výraz, výměra) ze soupisu</t>
  </si>
  <si>
    <t>Text,Text,Double</t>
  </si>
  <si>
    <t>20, 150</t>
  </si>
  <si>
    <t>fig</t>
  </si>
  <si>
    <t>Rozpad figur</t>
  </si>
  <si>
    <t>Sazba DPH pro položku</t>
  </si>
  <si>
    <t>eGSazbaDPH</t>
  </si>
  <si>
    <t>Hmotnost</t>
  </si>
  <si>
    <t>Hmotnost položky ze soupisu</t>
  </si>
  <si>
    <t>Suť</t>
  </si>
  <si>
    <t>Suť položky ze soupisu</t>
  </si>
  <si>
    <t>Nh</t>
  </si>
  <si>
    <t>Normohodiny položky ze soupisu</t>
  </si>
  <si>
    <t>Datová věta</t>
  </si>
  <si>
    <t>Typ věty</t>
  </si>
  <si>
    <t>Hodnota</t>
  </si>
  <si>
    <t>Význam</t>
  </si>
  <si>
    <t>Základní sazba DPH</t>
  </si>
  <si>
    <t>Snížená sazba DPH</t>
  </si>
  <si>
    <t>Nulová sazba DPH</t>
  </si>
  <si>
    <t>Základní sazba DPH přenesená</t>
  </si>
  <si>
    <t>Snížená sazba DPH přenesená</t>
  </si>
  <si>
    <t>Stavební objekt</t>
  </si>
  <si>
    <t>Inženýrský objekt</t>
  </si>
  <si>
    <t>Položka typu HSV</t>
  </si>
  <si>
    <t>Položka typu PSV</t>
  </si>
  <si>
    <t>Položka typu M</t>
  </si>
  <si>
    <t>Položka typu OST</t>
  </si>
  <si>
    <t>Sdružení firem VW WACHAL a.s., YUCON CZ s.r.o. a STANTER, a.s. zkratkou S-VWYUST</t>
  </si>
  <si>
    <t>25567225</t>
  </si>
  <si>
    <t>CZ25567225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</si>
</sst>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#,##0.00%"/>
    <numFmt numFmtId="165" formatCode="dd\.mm\.yyyy"/>
    <numFmt numFmtId="166" formatCode="#,##0.00000"/>
    <numFmt numFmtId="167" formatCode="#,##0.000"/>
  </numFmts>
  <fonts count="56">
    <font>
      <sz val="8"/>
      <name val="Arial CE"/>
      <family val="2"/>
    </font>
    <font>
      <sz val="10"/>
      <color rgb="FF969696"/>
      <name val="Arial CE"/>
    </font>
    <font>
      <sz val="10"/>
      <name val="Arial CE"/>
    </font>
    <font>
      <b/>
      <sz val="11"/>
      <name val="Arial CE"/>
    </font>
    <font>
      <b/>
      <sz val="12"/>
      <name val="Arial CE"/>
    </font>
    <font>
      <sz val="11"/>
      <name val="Arial CE"/>
    </font>
    <font>
      <sz val="12"/>
      <color rgb="FF003366"/>
      <name val="Arial CE"/>
    </font>
    <font>
      <sz val="10"/>
      <color rgb="FF003366"/>
      <name val="Arial CE"/>
    </font>
    <font>
      <sz val="8"/>
      <color rgb="FF003366"/>
      <name val="Arial CE"/>
    </font>
    <font>
      <sz val="8"/>
      <color rgb="FF800080"/>
      <name val="Arial CE"/>
    </font>
    <font>
      <sz val="8"/>
      <color rgb="FF505050"/>
      <name val="Arial CE"/>
    </font>
    <font>
      <sz val="8"/>
      <color rgb="FFFF0000"/>
      <name val="Arial CE"/>
    </font>
    <font>
      <sz val="8"/>
      <color rgb="FF0000A8"/>
      <name val="Arial CE"/>
    </font>
    <font>
      <sz val="8"/>
      <color rgb="FFFFFFFF"/>
      <name val="Arial CE"/>
    </font>
    <font>
      <b/>
      <sz val="14"/>
      <name val="Arial CE"/>
    </font>
    <font>
      <sz val="8"/>
      <color rgb="FF3366FF"/>
      <name val="Arial CE"/>
    </font>
    <font>
      <b/>
      <sz val="12"/>
      <color rgb="FF969696"/>
      <name val="Arial CE"/>
    </font>
    <font>
      <b/>
      <sz val="8"/>
      <color rgb="FF969696"/>
      <name val="Arial CE"/>
    </font>
    <font>
      <b/>
      <sz val="10"/>
      <name val="Arial CE"/>
    </font>
    <font>
      <b/>
      <sz val="10"/>
      <color rgb="FF969696"/>
      <name val="Arial CE"/>
    </font>
    <font>
      <sz val="12"/>
      <color rgb="FF969696"/>
      <name val="Arial CE"/>
    </font>
    <font>
      <sz val="8"/>
      <color rgb="FF969696"/>
      <name val="Arial CE"/>
    </font>
    <font>
      <sz val="9"/>
      <name val="Arial CE"/>
    </font>
    <font>
      <sz val="9"/>
      <color rgb="FF969696"/>
      <name val="Arial CE"/>
    </font>
    <font>
      <b/>
      <sz val="12"/>
      <color rgb="FF960000"/>
      <name val="Arial CE"/>
    </font>
    <font>
      <sz val="12"/>
      <name val="Arial CE"/>
    </font>
    <font>
      <b/>
      <sz val="11"/>
      <color rgb="FF003366"/>
      <name val="Arial CE"/>
    </font>
    <font>
      <sz val="11"/>
      <color rgb="FF003366"/>
      <name val="Arial CE"/>
    </font>
    <font>
      <sz val="11"/>
      <color rgb="FF969696"/>
      <name val="Arial CE"/>
    </font>
    <font>
      <sz val="18"/>
      <color theme="10"/>
      <name val="Wingdings 2"/>
    </font>
    <font>
      <b/>
      <sz val="10"/>
      <color rgb="FF003366"/>
      <name val="Arial CE"/>
    </font>
    <font>
      <sz val="8"/>
      <color rgb="FF000000"/>
      <name val="Arial CE"/>
    </font>
    <font>
      <sz val="10"/>
      <color rgb="FF3366FF"/>
      <name val="Arial CE"/>
    </font>
    <font>
      <b/>
      <sz val="12"/>
      <color rgb="FF800000"/>
      <name val="Arial CE"/>
    </font>
    <font>
      <sz val="8"/>
      <color rgb="FF960000"/>
      <name val="Arial CE"/>
    </font>
    <font>
      <b/>
      <sz val="8"/>
      <name val="Arial CE"/>
    </font>
    <font>
      <sz val="7"/>
      <color rgb="FF979797"/>
      <name val="Arial CE"/>
    </font>
    <font>
      <i/>
      <u/>
      <sz val="7"/>
      <color rgb="FF979797"/>
      <name val="Calibri"/>
      <scheme val="minor"/>
    </font>
    <font>
      <sz val="7"/>
      <color rgb="FF969696"/>
      <name val="Arial CE"/>
    </font>
    <font>
      <i/>
      <sz val="7"/>
      <color rgb="FF969696"/>
      <name val="Arial CE"/>
    </font>
    <font>
      <i/>
      <sz val="9"/>
      <color rgb="FF0000FF"/>
      <name val="Arial CE"/>
    </font>
    <font>
      <i/>
      <sz val="8"/>
      <color rgb="FF0000FF"/>
      <name val="Arial CE"/>
    </font>
    <font>
      <b/>
      <sz val="9"/>
      <name val="Arial CE"/>
    </font>
    <font>
      <sz val="8"/>
      <name val="Trebuchet MS"/>
      <charset val="238"/>
    </font>
    <font>
      <b/>
      <sz val="16"/>
      <name val="Trebuchet MS"/>
      <charset val="238"/>
    </font>
    <font>
      <b/>
      <sz val="11"/>
      <name val="Trebuchet MS"/>
      <charset val="238"/>
    </font>
    <font>
      <sz val="8"/>
      <name val="Arial CE"/>
      <charset val="238"/>
    </font>
    <font>
      <sz val="9"/>
      <name val="Trebuchet MS"/>
      <charset val="238"/>
    </font>
    <font>
      <sz val="10"/>
      <name val="Trebuchet MS"/>
      <charset val="238"/>
    </font>
    <font>
      <sz val="11"/>
      <name val="Trebuchet MS"/>
      <charset val="238"/>
    </font>
    <font>
      <b/>
      <sz val="9"/>
      <name val="Trebuchet MS"/>
      <charset val="238"/>
    </font>
    <font>
      <b/>
      <sz val="8"/>
      <name val="Arial CE"/>
      <charset val="238"/>
    </font>
    <font>
      <sz val="9"/>
      <name val="Trebuchet MS"/>
      <charset val="238"/>
    </font>
    <font>
      <sz val="8"/>
      <name val="Arial CE"/>
      <charset val="238"/>
    </font>
    <font>
      <u/>
      <sz val="11"/>
      <color theme="10"/>
      <name val="Calibri"/>
      <scheme val="minor"/>
    </font>
    <font>
      <i/>
      <sz val="8"/>
      <name val="Arial CE"/>
      <charset val="238"/>
    </font>
  </fonts>
  <fills count="5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rgb="FFBEBEBE"/>
      </patternFill>
    </fill>
    <fill>
      <patternFill patternType="solid">
        <fgColor rgb="FFD2D2D2"/>
      </patternFill>
    </fill>
  </fills>
  <borders count="32">
    <border>
      <left/>
      <right/>
      <top/>
      <bottom/>
      <diagonal/>
    </border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 style="thin">
        <color rgb="FF000000"/>
      </left>
      <right/>
      <top/>
      <bottom/>
      <diagonal/>
    </border>
    <border>
      <left/>
      <right/>
      <top style="hair">
        <color rgb="FF000000"/>
      </top>
      <bottom/>
      <diagonal/>
    </border>
    <border>
      <left/>
      <right/>
      <top/>
      <bottom style="hair">
        <color rgb="FF000000"/>
      </bottom>
      <diagonal/>
    </border>
    <border>
      <left style="hair">
        <color rgb="FF000000"/>
      </left>
      <right/>
      <top style="hair">
        <color rgb="FF000000"/>
      </top>
      <bottom style="hair">
        <color rgb="FF000000"/>
      </bottom>
      <diagonal/>
    </border>
    <border>
      <left/>
      <right/>
      <top style="hair">
        <color rgb="FF000000"/>
      </top>
      <bottom style="hair">
        <color rgb="FF000000"/>
      </bottom>
      <diagonal/>
    </border>
    <border>
      <left/>
      <right style="hair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hair">
        <color rgb="FF969696"/>
      </left>
      <right/>
      <top style="hair">
        <color rgb="FF969696"/>
      </top>
      <bottom/>
      <diagonal/>
    </border>
    <border>
      <left/>
      <right/>
      <top style="hair">
        <color rgb="FF969696"/>
      </top>
      <bottom/>
      <diagonal/>
    </border>
    <border>
      <left/>
      <right style="hair">
        <color rgb="FF969696"/>
      </right>
      <top style="hair">
        <color rgb="FF969696"/>
      </top>
      <bottom/>
      <diagonal/>
    </border>
    <border>
      <left style="hair">
        <color rgb="FF969696"/>
      </left>
      <right/>
      <top/>
      <bottom/>
      <diagonal/>
    </border>
    <border>
      <left/>
      <right style="hair">
        <color rgb="FF969696"/>
      </right>
      <top/>
      <bottom/>
      <diagonal/>
    </border>
    <border>
      <left style="hair">
        <color rgb="FF969696"/>
      </left>
      <right/>
      <top style="hair">
        <color rgb="FF969696"/>
      </top>
      <bottom style="hair">
        <color rgb="FF969696"/>
      </bottom>
      <diagonal/>
    </border>
    <border>
      <left/>
      <right/>
      <top style="hair">
        <color rgb="FF969696"/>
      </top>
      <bottom style="hair">
        <color rgb="FF969696"/>
      </bottom>
      <diagonal/>
    </border>
    <border>
      <left/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hair">
        <color rgb="FF969696"/>
      </left>
      <right/>
      <top/>
      <bottom style="hair">
        <color rgb="FF969696"/>
      </bottom>
      <diagonal/>
    </border>
    <border>
      <left/>
      <right/>
      <top/>
      <bottom style="hair">
        <color rgb="FF969696"/>
      </bottom>
      <diagonal/>
    </border>
    <border>
      <left/>
      <right style="hair">
        <color rgb="FF969696"/>
      </right>
      <top/>
      <bottom style="hair">
        <color rgb="FF969696"/>
      </bottom>
      <diagonal/>
    </border>
    <border>
      <left style="hair">
        <color rgb="FF969696"/>
      </left>
      <right style="hair">
        <color rgb="FF969696"/>
      </right>
      <top style="hair">
        <color rgb="FF969696"/>
      </top>
      <bottom style="hair">
        <color rgb="FF969696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</borders>
  <cellStyleXfs count="2">
    <xf numFmtId="0" fontId="0" fillId="0" borderId="0"/>
    <xf numFmtId="0" fontId="54" fillId="0" borderId="0" applyNumberFormat="0" applyFill="0" applyBorder="0" applyAlignment="0" applyProtection="0"/>
  </cellStyleXfs>
  <cellXfs count="348">
    <xf numFmtId="0" fontId="0" fillId="0" borderId="0" xfId="0"/>
    <xf numFmtId="0" fontId="0" fillId="0" borderId="0" xfId="0" applyAlignment="1">
      <alignment vertical="center"/>
    </xf>
    <xf numFmtId="0" fontId="1" fillId="0" borderId="0" xfId="0" applyFont="1" applyAlignment="1">
      <alignment vertical="center"/>
    </xf>
    <xf numFmtId="0" fontId="2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4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0" fontId="0" fillId="0" borderId="0" xfId="0" applyAlignment="1">
      <alignment vertical="center" wrapText="1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0" fontId="0" fillId="0" borderId="0" xfId="0" applyAlignment="1">
      <alignment horizontal="center" vertical="center" wrapText="1"/>
    </xf>
    <xf numFmtId="0" fontId="8" fillId="0" borderId="0" xfId="0" applyFont="1"/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0" fontId="0" fillId="0" borderId="0" xfId="0" applyAlignment="1">
      <alignment horizontal="center" vertical="center"/>
    </xf>
    <xf numFmtId="0" fontId="13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14" fillId="0" borderId="0" xfId="0" applyFont="1" applyAlignment="1">
      <alignment horizontal="left" vertical="center"/>
    </xf>
    <xf numFmtId="0" fontId="15" fillId="0" borderId="0" xfId="0" applyFont="1" applyAlignment="1">
      <alignment horizontal="left" vertical="center"/>
    </xf>
    <xf numFmtId="0" fontId="16" fillId="0" borderId="0" xfId="0" applyFont="1" applyAlignment="1">
      <alignment horizontal="left" vertical="center"/>
    </xf>
    <xf numFmtId="0" fontId="1" fillId="0" borderId="0" xfId="0" applyFont="1" applyAlignment="1">
      <alignment horizontal="left" vertical="top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/>
    </xf>
    <xf numFmtId="0" fontId="1" fillId="0" borderId="0" xfId="0" applyFont="1" applyAlignment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0" fontId="2" fillId="0" borderId="0" xfId="0" applyFont="1" applyAlignment="1">
      <alignment horizontal="left" vertical="center" wrapText="1"/>
    </xf>
    <xf numFmtId="0" fontId="0" fillId="0" borderId="5" xfId="0" applyBorder="1"/>
    <xf numFmtId="0" fontId="0" fillId="0" borderId="4" xfId="0" applyBorder="1" applyAlignment="1">
      <alignment vertical="center"/>
    </xf>
    <xf numFmtId="0" fontId="18" fillId="0" borderId="6" xfId="0" applyFont="1" applyBorder="1" applyAlignment="1">
      <alignment horizontal="left" vertical="center"/>
    </xf>
    <xf numFmtId="0" fontId="0" fillId="0" borderId="6" xfId="0" applyBorder="1" applyAlignment="1">
      <alignment vertical="center"/>
    </xf>
    <xf numFmtId="0" fontId="1" fillId="0" borderId="4" xfId="0" applyFont="1" applyBorder="1" applyAlignment="1">
      <alignment vertical="center"/>
    </xf>
    <xf numFmtId="0" fontId="0" fillId="3" borderId="0" xfId="0" applyFill="1" applyAlignment="1">
      <alignment vertical="center"/>
    </xf>
    <xf numFmtId="0" fontId="4" fillId="3" borderId="7" xfId="0" applyFont="1" applyFill="1" applyBorder="1" applyAlignment="1">
      <alignment horizontal="left" vertical="center"/>
    </xf>
    <xf numFmtId="0" fontId="0" fillId="3" borderId="8" xfId="0" applyFill="1" applyBorder="1" applyAlignment="1">
      <alignment vertical="center"/>
    </xf>
    <xf numFmtId="0" fontId="4" fillId="3" borderId="8" xfId="0" applyFont="1" applyFill="1" applyBorder="1" applyAlignment="1">
      <alignment horizontal="center" vertical="center"/>
    </xf>
    <xf numFmtId="0" fontId="0" fillId="0" borderId="10" xfId="0" applyBorder="1" applyAlignment="1">
      <alignment vertical="center"/>
    </xf>
    <xf numFmtId="0" fontId="0" fillId="0" borderId="11" xfId="0" applyBorder="1" applyAlignment="1">
      <alignment vertical="center"/>
    </xf>
    <xf numFmtId="0" fontId="0" fillId="0" borderId="2" xfId="0" applyBorder="1" applyAlignment="1">
      <alignment vertical="center"/>
    </xf>
    <xf numFmtId="0" fontId="0" fillId="0" borderId="3" xfId="0" applyBorder="1" applyAlignment="1">
      <alignment vertical="center"/>
    </xf>
    <xf numFmtId="0" fontId="2" fillId="0" borderId="4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3" fillId="0" borderId="0" xfId="0" applyFont="1" applyAlignment="1">
      <alignment horizontal="left" vertical="center"/>
    </xf>
    <xf numFmtId="0" fontId="18" fillId="0" borderId="0" xfId="0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0" fillId="0" borderId="13" xfId="0" applyBorder="1" applyAlignment="1">
      <alignment vertical="center"/>
    </xf>
    <xf numFmtId="0" fontId="0" fillId="0" borderId="14" xfId="0" applyBorder="1" applyAlignment="1">
      <alignment vertical="center"/>
    </xf>
    <xf numFmtId="0" fontId="0" fillId="0" borderId="16" xfId="0" applyBorder="1" applyAlignment="1">
      <alignment vertical="center"/>
    </xf>
    <xf numFmtId="0" fontId="0" fillId="4" borderId="8" xfId="0" applyFill="1" applyBorder="1" applyAlignment="1">
      <alignment vertical="center"/>
    </xf>
    <xf numFmtId="0" fontId="22" fillId="4" borderId="9" xfId="0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 wrapText="1"/>
    </xf>
    <xf numFmtId="0" fontId="23" fillId="0" borderId="18" xfId="0" applyFont="1" applyBorder="1" applyAlignment="1">
      <alignment horizontal="center" vertical="center" wrapText="1"/>
    </xf>
    <xf numFmtId="0" fontId="23" fillId="0" borderId="19" xfId="0" applyFont="1" applyBorder="1" applyAlignment="1">
      <alignment horizontal="center" vertical="center" wrapText="1"/>
    </xf>
    <xf numFmtId="0" fontId="0" fillId="0" borderId="12" xfId="0" applyBorder="1" applyAlignment="1">
      <alignment vertical="center"/>
    </xf>
    <xf numFmtId="0" fontId="4" fillId="0" borderId="4" xfId="0" applyFont="1" applyBorder="1" applyAlignment="1">
      <alignment vertical="center"/>
    </xf>
    <xf numFmtId="0" fontId="24" fillId="0" borderId="0" xfId="0" applyFont="1" applyAlignment="1">
      <alignment horizontal="left" vertical="center"/>
    </xf>
    <xf numFmtId="0" fontId="24" fillId="0" borderId="0" xfId="0" applyFont="1" applyAlignment="1">
      <alignment vertical="center"/>
    </xf>
    <xf numFmtId="4" fontId="24" fillId="0" borderId="0" xfId="0" applyNumberFormat="1" applyFont="1" applyAlignment="1">
      <alignment vertical="center"/>
    </xf>
    <xf numFmtId="0" fontId="4" fillId="0" borderId="0" xfId="0" applyFont="1" applyAlignment="1">
      <alignment horizontal="center" vertical="center"/>
    </xf>
    <xf numFmtId="4" fontId="20" fillId="0" borderId="15" xfId="0" applyNumberFormat="1" applyFont="1" applyBorder="1" applyAlignment="1">
      <alignment vertical="center"/>
    </xf>
    <xf numFmtId="4" fontId="20" fillId="0" borderId="0" xfId="0" applyNumberFormat="1" applyFont="1" applyAlignment="1">
      <alignment vertical="center"/>
    </xf>
    <xf numFmtId="166" fontId="20" fillId="0" borderId="0" xfId="0" applyNumberFormat="1" applyFont="1" applyAlignment="1">
      <alignment vertical="center"/>
    </xf>
    <xf numFmtId="4" fontId="20" fillId="0" borderId="16" xfId="0" applyNumberFormat="1" applyFont="1" applyBorder="1" applyAlignment="1">
      <alignment vertical="center"/>
    </xf>
    <xf numFmtId="0" fontId="4" fillId="0" borderId="0" xfId="0" applyFont="1" applyAlignment="1">
      <alignment horizontal="left" vertical="center"/>
    </xf>
    <xf numFmtId="0" fontId="25" fillId="0" borderId="0" xfId="0" applyFont="1" applyAlignment="1">
      <alignment horizontal="left" vertical="center"/>
    </xf>
    <xf numFmtId="0" fontId="5" fillId="0" borderId="4" xfId="0" applyFont="1" applyBorder="1" applyAlignment="1">
      <alignment vertical="center"/>
    </xf>
    <xf numFmtId="0" fontId="26" fillId="0" borderId="0" xfId="0" applyFont="1" applyAlignment="1">
      <alignment vertical="center"/>
    </xf>
    <xf numFmtId="0" fontId="27" fillId="0" borderId="0" xfId="0" applyFont="1" applyAlignment="1">
      <alignment vertical="center"/>
    </xf>
    <xf numFmtId="0" fontId="3" fillId="0" borderId="0" xfId="0" applyFont="1" applyAlignment="1">
      <alignment horizontal="center" vertical="center"/>
    </xf>
    <xf numFmtId="4" fontId="28" fillId="0" borderId="15" xfId="0" applyNumberFormat="1" applyFont="1" applyBorder="1" applyAlignment="1">
      <alignment vertical="center"/>
    </xf>
    <xf numFmtId="4" fontId="28" fillId="0" borderId="0" xfId="0" applyNumberFormat="1" applyFont="1" applyAlignment="1">
      <alignment vertical="center"/>
    </xf>
    <xf numFmtId="166" fontId="28" fillId="0" borderId="0" xfId="0" applyNumberFormat="1" applyFont="1" applyAlignment="1">
      <alignment vertical="center"/>
    </xf>
    <xf numFmtId="4" fontId="28" fillId="0" borderId="16" xfId="0" applyNumberFormat="1" applyFont="1" applyBorder="1" applyAlignment="1">
      <alignment vertical="center"/>
    </xf>
    <xf numFmtId="0" fontId="5" fillId="0" borderId="0" xfId="0" applyFont="1" applyAlignment="1">
      <alignment horizontal="left" vertical="center"/>
    </xf>
    <xf numFmtId="0" fontId="29" fillId="0" borderId="0" xfId="1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4" fontId="1" fillId="0" borderId="15" xfId="0" applyNumberFormat="1" applyFont="1" applyBorder="1" applyAlignment="1">
      <alignment vertical="center"/>
    </xf>
    <xf numFmtId="4" fontId="1" fillId="0" borderId="0" xfId="0" applyNumberFormat="1" applyFont="1" applyAlignment="1">
      <alignment vertical="center"/>
    </xf>
    <xf numFmtId="166" fontId="1" fillId="0" borderId="0" xfId="0" applyNumberFormat="1" applyFont="1" applyAlignment="1">
      <alignment vertical="center"/>
    </xf>
    <xf numFmtId="4" fontId="1" fillId="0" borderId="16" xfId="0" applyNumberFormat="1" applyFont="1" applyBorder="1" applyAlignment="1">
      <alignment vertical="center"/>
    </xf>
    <xf numFmtId="4" fontId="1" fillId="0" borderId="20" xfId="0" applyNumberFormat="1" applyFont="1" applyBorder="1" applyAlignment="1">
      <alignment vertical="center"/>
    </xf>
    <xf numFmtId="4" fontId="1" fillId="0" borderId="21" xfId="0" applyNumberFormat="1" applyFont="1" applyBorder="1" applyAlignment="1">
      <alignment vertical="center"/>
    </xf>
    <xf numFmtId="166" fontId="1" fillId="0" borderId="21" xfId="0" applyNumberFormat="1" applyFont="1" applyBorder="1" applyAlignment="1">
      <alignment vertical="center"/>
    </xf>
    <xf numFmtId="4" fontId="1" fillId="0" borderId="22" xfId="0" applyNumberFormat="1" applyFont="1" applyBorder="1" applyAlignment="1">
      <alignment vertical="center"/>
    </xf>
    <xf numFmtId="0" fontId="31" fillId="0" borderId="0" xfId="0" applyFont="1" applyAlignment="1">
      <alignment horizontal="left" vertical="center"/>
    </xf>
    <xf numFmtId="0" fontId="32" fillId="0" borderId="0" xfId="0" applyFont="1" applyAlignment="1">
      <alignment horizontal="left" vertical="center"/>
    </xf>
    <xf numFmtId="0" fontId="0" fillId="0" borderId="4" xfId="0" applyBorder="1" applyAlignment="1">
      <alignment vertical="center" wrapText="1"/>
    </xf>
    <xf numFmtId="0" fontId="31" fillId="0" borderId="0" xfId="0" applyFont="1" applyAlignment="1">
      <alignment horizontal="left" vertical="center" wrapText="1"/>
    </xf>
    <xf numFmtId="0" fontId="18" fillId="0" borderId="0" xfId="0" applyFont="1" applyAlignment="1">
      <alignment horizontal="left" vertical="center"/>
    </xf>
    <xf numFmtId="0" fontId="1" fillId="0" borderId="0" xfId="0" applyFont="1" applyAlignment="1">
      <alignment horizontal="right" vertical="center"/>
    </xf>
    <xf numFmtId="0" fontId="21" fillId="0" borderId="0" xfId="0" applyFont="1" applyAlignment="1">
      <alignment horizontal="left" vertical="center"/>
    </xf>
    <xf numFmtId="164" fontId="1" fillId="0" borderId="0" xfId="0" applyNumberFormat="1" applyFont="1" applyAlignment="1">
      <alignment horizontal="right" vertical="center"/>
    </xf>
    <xf numFmtId="0" fontId="0" fillId="4" borderId="0" xfId="0" applyFill="1" applyAlignment="1">
      <alignment vertical="center"/>
    </xf>
    <xf numFmtId="0" fontId="4" fillId="4" borderId="7" xfId="0" applyFont="1" applyFill="1" applyBorder="1" applyAlignment="1">
      <alignment horizontal="left" vertical="center"/>
    </xf>
    <xf numFmtId="0" fontId="4" fillId="4" borderId="8" xfId="0" applyFont="1" applyFill="1" applyBorder="1" applyAlignment="1">
      <alignment horizontal="right" vertical="center"/>
    </xf>
    <xf numFmtId="0" fontId="4" fillId="4" borderId="8" xfId="0" applyFont="1" applyFill="1" applyBorder="1" applyAlignment="1">
      <alignment horizontal="center" vertical="center"/>
    </xf>
    <xf numFmtId="4" fontId="4" fillId="4" borderId="8" xfId="0" applyNumberFormat="1" applyFont="1" applyFill="1" applyBorder="1" applyAlignment="1">
      <alignment vertical="center"/>
    </xf>
    <xf numFmtId="0" fontId="0" fillId="4" borderId="9" xfId="0" applyFill="1" applyBorder="1" applyAlignment="1">
      <alignment vertical="center"/>
    </xf>
    <xf numFmtId="0" fontId="22" fillId="4" borderId="0" xfId="0" applyFont="1" applyFill="1" applyAlignment="1">
      <alignment horizontal="left" vertical="center"/>
    </xf>
    <xf numFmtId="0" fontId="22" fillId="4" borderId="0" xfId="0" applyFont="1" applyFill="1" applyAlignment="1">
      <alignment horizontal="right" vertical="center"/>
    </xf>
    <xf numFmtId="0" fontId="33" fillId="0" borderId="0" xfId="0" applyFont="1" applyAlignment="1">
      <alignment horizontal="left" vertical="center"/>
    </xf>
    <xf numFmtId="0" fontId="6" fillId="0" borderId="4" xfId="0" applyFont="1" applyBorder="1" applyAlignment="1">
      <alignment vertical="center"/>
    </xf>
    <xf numFmtId="0" fontId="6" fillId="0" borderId="21" xfId="0" applyFont="1" applyBorder="1" applyAlignment="1">
      <alignment horizontal="left" vertical="center"/>
    </xf>
    <xf numFmtId="0" fontId="6" fillId="0" borderId="21" xfId="0" applyFont="1" applyBorder="1" applyAlignment="1">
      <alignment vertical="center"/>
    </xf>
    <xf numFmtId="4" fontId="6" fillId="0" borderId="21" xfId="0" applyNumberFormat="1" applyFont="1" applyBorder="1" applyAlignment="1">
      <alignment vertical="center"/>
    </xf>
    <xf numFmtId="0" fontId="7" fillId="0" borderId="4" xfId="0" applyFont="1" applyBorder="1" applyAlignment="1">
      <alignment vertical="center"/>
    </xf>
    <xf numFmtId="0" fontId="7" fillId="0" borderId="21" xfId="0" applyFont="1" applyBorder="1" applyAlignment="1">
      <alignment horizontal="left" vertical="center"/>
    </xf>
    <xf numFmtId="0" fontId="7" fillId="0" borderId="21" xfId="0" applyFont="1" applyBorder="1" applyAlignment="1">
      <alignment vertical="center"/>
    </xf>
    <xf numFmtId="4" fontId="7" fillId="0" borderId="21" xfId="0" applyNumberFormat="1" applyFont="1" applyBorder="1" applyAlignment="1">
      <alignment vertical="center"/>
    </xf>
    <xf numFmtId="0" fontId="0" fillId="0" borderId="4" xfId="0" applyBorder="1" applyAlignment="1">
      <alignment horizontal="center" vertical="center" wrapText="1"/>
    </xf>
    <xf numFmtId="0" fontId="22" fillId="4" borderId="17" xfId="0" applyFont="1" applyFill="1" applyBorder="1" applyAlignment="1">
      <alignment horizontal="center" vertical="center" wrapText="1"/>
    </xf>
    <xf numFmtId="0" fontId="22" fillId="4" borderId="18" xfId="0" applyFont="1" applyFill="1" applyBorder="1" applyAlignment="1">
      <alignment horizontal="center" vertical="center" wrapText="1"/>
    </xf>
    <xf numFmtId="0" fontId="22" fillId="4" borderId="19" xfId="0" applyFont="1" applyFill="1" applyBorder="1" applyAlignment="1">
      <alignment horizontal="center" vertical="center" wrapText="1"/>
    </xf>
    <xf numFmtId="4" fontId="24" fillId="0" borderId="0" xfId="0" applyNumberFormat="1" applyFont="1"/>
    <xf numFmtId="166" fontId="34" fillId="0" borderId="13" xfId="0" applyNumberFormat="1" applyFont="1" applyBorder="1"/>
    <xf numFmtId="166" fontId="34" fillId="0" borderId="14" xfId="0" applyNumberFormat="1" applyFont="1" applyBorder="1"/>
    <xf numFmtId="4" fontId="35" fillId="0" borderId="0" xfId="0" applyNumberFormat="1" applyFont="1" applyAlignment="1">
      <alignment vertical="center"/>
    </xf>
    <xf numFmtId="0" fontId="8" fillId="0" borderId="4" xfId="0" applyFont="1" applyBorder="1"/>
    <xf numFmtId="0" fontId="8" fillId="0" borderId="0" xfId="0" applyFont="1" applyAlignment="1">
      <alignment horizontal="left"/>
    </xf>
    <xf numFmtId="0" fontId="6" fillId="0" borderId="0" xfId="0" applyFont="1" applyAlignment="1">
      <alignment horizontal="left"/>
    </xf>
    <xf numFmtId="0" fontId="8" fillId="0" borderId="0" xfId="0" applyFont="1" applyProtection="1">
      <protection locked="0"/>
    </xf>
    <xf numFmtId="4" fontId="6" fillId="0" borderId="0" xfId="0" applyNumberFormat="1" applyFont="1"/>
    <xf numFmtId="0" fontId="8" fillId="0" borderId="15" xfId="0" applyFont="1" applyBorder="1"/>
    <xf numFmtId="166" fontId="8" fillId="0" borderId="0" xfId="0" applyNumberFormat="1" applyFont="1"/>
    <xf numFmtId="166" fontId="8" fillId="0" borderId="16" xfId="0" applyNumberFormat="1" applyFont="1" applyBorder="1"/>
    <xf numFmtId="0" fontId="8" fillId="0" borderId="0" xfId="0" applyFont="1" applyAlignment="1">
      <alignment horizontal="center"/>
    </xf>
    <xf numFmtId="4" fontId="8" fillId="0" borderId="0" xfId="0" applyNumberFormat="1" applyFont="1" applyAlignment="1">
      <alignment vertical="center"/>
    </xf>
    <xf numFmtId="0" fontId="7" fillId="0" borderId="0" xfId="0" applyFont="1" applyAlignment="1">
      <alignment horizontal="left"/>
    </xf>
    <xf numFmtId="4" fontId="7" fillId="0" borderId="0" xfId="0" applyNumberFormat="1" applyFont="1"/>
    <xf numFmtId="0" fontId="22" fillId="0" borderId="23" xfId="0" applyFont="1" applyBorder="1" applyAlignment="1">
      <alignment horizontal="center" vertical="center"/>
    </xf>
    <xf numFmtId="49" fontId="22" fillId="0" borderId="23" xfId="0" applyNumberFormat="1" applyFont="1" applyBorder="1" applyAlignment="1">
      <alignment horizontal="left" vertical="center" wrapText="1"/>
    </xf>
    <xf numFmtId="0" fontId="22" fillId="0" borderId="23" xfId="0" applyFont="1" applyBorder="1" applyAlignment="1">
      <alignment horizontal="left" vertical="center" wrapText="1"/>
    </xf>
    <xf numFmtId="0" fontId="22" fillId="0" borderId="23" xfId="0" applyFont="1" applyBorder="1" applyAlignment="1">
      <alignment horizontal="center" vertical="center" wrapText="1"/>
    </xf>
    <xf numFmtId="167" fontId="22" fillId="0" borderId="23" xfId="0" applyNumberFormat="1" applyFont="1" applyBorder="1" applyAlignment="1">
      <alignment vertical="center"/>
    </xf>
    <xf numFmtId="4" fontId="22" fillId="2" borderId="23" xfId="0" applyNumberFormat="1" applyFont="1" applyFill="1" applyBorder="1" applyAlignment="1" applyProtection="1">
      <alignment vertical="center"/>
      <protection locked="0"/>
    </xf>
    <xf numFmtId="4" fontId="22" fillId="0" borderId="23" xfId="0" applyNumberFormat="1" applyFont="1" applyBorder="1" applyAlignment="1">
      <alignment vertical="center"/>
    </xf>
    <xf numFmtId="0" fontId="23" fillId="2" borderId="15" xfId="0" applyFont="1" applyFill="1" applyBorder="1" applyAlignment="1" applyProtection="1">
      <alignment horizontal="left" vertical="center"/>
      <protection locked="0"/>
    </xf>
    <xf numFmtId="0" fontId="23" fillId="0" borderId="0" xfId="0" applyFont="1" applyAlignment="1">
      <alignment horizontal="center" vertical="center"/>
    </xf>
    <xf numFmtId="166" fontId="23" fillId="0" borderId="0" xfId="0" applyNumberFormat="1" applyFont="1" applyAlignment="1">
      <alignment vertical="center"/>
    </xf>
    <xf numFmtId="166" fontId="23" fillId="0" borderId="16" xfId="0" applyNumberFormat="1" applyFont="1" applyBorder="1" applyAlignment="1">
      <alignment vertical="center"/>
    </xf>
    <xf numFmtId="0" fontId="22" fillId="0" borderId="0" xfId="0" applyFont="1" applyAlignment="1">
      <alignment horizontal="left" vertical="center"/>
    </xf>
    <xf numFmtId="4" fontId="0" fillId="0" borderId="0" xfId="0" applyNumberFormat="1" applyAlignment="1">
      <alignment vertical="center"/>
    </xf>
    <xf numFmtId="0" fontId="36" fillId="0" borderId="0" xfId="0" applyFont="1" applyAlignment="1">
      <alignment horizontal="left" vertical="center"/>
    </xf>
    <xf numFmtId="0" fontId="37" fillId="0" borderId="0" xfId="1" applyFont="1" applyAlignment="1" applyProtection="1">
      <alignment vertical="center" wrapText="1"/>
    </xf>
    <xf numFmtId="0" fontId="0" fillId="0" borderId="0" xfId="0" applyAlignment="1" applyProtection="1">
      <alignment vertical="center"/>
      <protection locked="0"/>
    </xf>
    <xf numFmtId="0" fontId="0" fillId="0" borderId="15" xfId="0" applyBorder="1" applyAlignment="1">
      <alignment vertical="center"/>
    </xf>
    <xf numFmtId="0" fontId="9" fillId="0" borderId="4" xfId="0" applyFont="1" applyBorder="1" applyAlignment="1">
      <alignment vertical="center"/>
    </xf>
    <xf numFmtId="0" fontId="38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/>
    </xf>
    <xf numFmtId="0" fontId="9" fillId="0" borderId="0" xfId="0" applyFont="1" applyAlignment="1">
      <alignment horizontal="left" vertical="center" wrapText="1"/>
    </xf>
    <xf numFmtId="0" fontId="9" fillId="0" borderId="0" xfId="0" applyFont="1" applyAlignment="1" applyProtection="1">
      <alignment vertical="center"/>
      <protection locked="0"/>
    </xf>
    <xf numFmtId="0" fontId="9" fillId="0" borderId="15" xfId="0" applyFont="1" applyBorder="1" applyAlignment="1">
      <alignment vertical="center"/>
    </xf>
    <xf numFmtId="0" fontId="9" fillId="0" borderId="16" xfId="0" applyFont="1" applyBorder="1" applyAlignment="1">
      <alignment vertical="center"/>
    </xf>
    <xf numFmtId="0" fontId="10" fillId="0" borderId="4" xfId="0" applyFont="1" applyBorder="1" applyAlignment="1">
      <alignment vertical="center"/>
    </xf>
    <xf numFmtId="0" fontId="10" fillId="0" borderId="0" xfId="0" applyFont="1" applyAlignment="1">
      <alignment horizontal="left" vertical="center"/>
    </xf>
    <xf numFmtId="0" fontId="10" fillId="0" borderId="0" xfId="0" applyFont="1" applyAlignment="1">
      <alignment horizontal="left" vertical="center" wrapText="1"/>
    </xf>
    <xf numFmtId="167" fontId="10" fillId="0" borderId="0" xfId="0" applyNumberFormat="1" applyFont="1" applyAlignment="1">
      <alignment vertical="center"/>
    </xf>
    <xf numFmtId="0" fontId="10" fillId="0" borderId="0" xfId="0" applyFont="1" applyAlignment="1" applyProtection="1">
      <alignment vertical="center"/>
      <protection locked="0"/>
    </xf>
    <xf numFmtId="0" fontId="10" fillId="0" borderId="15" xfId="0" applyFont="1" applyBorder="1" applyAlignment="1">
      <alignment vertical="center"/>
    </xf>
    <xf numFmtId="0" fontId="10" fillId="0" borderId="16" xfId="0" applyFont="1" applyBorder="1" applyAlignment="1">
      <alignment vertical="center"/>
    </xf>
    <xf numFmtId="0" fontId="39" fillId="0" borderId="0" xfId="0" applyFont="1" applyAlignment="1">
      <alignment vertical="center" wrapText="1"/>
    </xf>
    <xf numFmtId="0" fontId="11" fillId="0" borderId="4" xfId="0" applyFont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11" fillId="0" borderId="0" xfId="0" applyFont="1" applyAlignment="1">
      <alignment horizontal="left" vertical="center" wrapText="1"/>
    </xf>
    <xf numFmtId="167" fontId="11" fillId="0" borderId="0" xfId="0" applyNumberFormat="1" applyFont="1" applyAlignment="1">
      <alignment vertical="center"/>
    </xf>
    <xf numFmtId="0" fontId="11" fillId="0" borderId="0" xfId="0" applyFont="1" applyAlignment="1" applyProtection="1">
      <alignment vertical="center"/>
      <protection locked="0"/>
    </xf>
    <xf numFmtId="0" fontId="11" fillId="0" borderId="15" xfId="0" applyFont="1" applyBorder="1" applyAlignment="1">
      <alignment vertical="center"/>
    </xf>
    <xf numFmtId="0" fontId="11" fillId="0" borderId="16" xfId="0" applyFont="1" applyBorder="1" applyAlignment="1">
      <alignment vertical="center"/>
    </xf>
    <xf numFmtId="0" fontId="40" fillId="0" borderId="23" xfId="0" applyFont="1" applyBorder="1" applyAlignment="1">
      <alignment horizontal="center" vertical="center"/>
    </xf>
    <xf numFmtId="49" fontId="40" fillId="0" borderId="23" xfId="0" applyNumberFormat="1" applyFont="1" applyBorder="1" applyAlignment="1">
      <alignment horizontal="left" vertical="center" wrapText="1"/>
    </xf>
    <xf numFmtId="0" fontId="40" fillId="0" borderId="23" xfId="0" applyFont="1" applyBorder="1" applyAlignment="1">
      <alignment horizontal="left" vertical="center" wrapText="1"/>
    </xf>
    <xf numFmtId="0" fontId="40" fillId="0" borderId="23" xfId="0" applyFont="1" applyBorder="1" applyAlignment="1">
      <alignment horizontal="center" vertical="center" wrapText="1"/>
    </xf>
    <xf numFmtId="167" fontId="40" fillId="0" borderId="23" xfId="0" applyNumberFormat="1" applyFont="1" applyBorder="1" applyAlignment="1">
      <alignment vertical="center"/>
    </xf>
    <xf numFmtId="4" fontId="40" fillId="2" borderId="23" xfId="0" applyNumberFormat="1" applyFont="1" applyFill="1" applyBorder="1" applyAlignment="1" applyProtection="1">
      <alignment vertical="center"/>
      <protection locked="0"/>
    </xf>
    <xf numFmtId="4" fontId="40" fillId="0" borderId="23" xfId="0" applyNumberFormat="1" applyFont="1" applyBorder="1" applyAlignment="1">
      <alignment vertical="center"/>
    </xf>
    <xf numFmtId="0" fontId="41" fillId="0" borderId="4" xfId="0" applyFont="1" applyBorder="1" applyAlignment="1">
      <alignment vertical="center"/>
    </xf>
    <xf numFmtId="0" fontId="40" fillId="2" borderId="15" xfId="0" applyFont="1" applyFill="1" applyBorder="1" applyAlignment="1" applyProtection="1">
      <alignment horizontal="left" vertical="center"/>
      <protection locked="0"/>
    </xf>
    <xf numFmtId="0" fontId="40" fillId="0" borderId="0" xfId="0" applyFont="1" applyAlignment="1">
      <alignment horizontal="center" vertical="center"/>
    </xf>
    <xf numFmtId="0" fontId="12" fillId="0" borderId="4" xfId="0" applyFont="1" applyBorder="1" applyAlignment="1">
      <alignment vertical="center"/>
    </xf>
    <xf numFmtId="0" fontId="12" fillId="0" borderId="0" xfId="0" applyFont="1" applyAlignment="1">
      <alignment horizontal="left" vertical="center"/>
    </xf>
    <xf numFmtId="0" fontId="12" fillId="0" borderId="0" xfId="0" applyFont="1" applyAlignment="1">
      <alignment horizontal="left" vertical="center" wrapText="1"/>
    </xf>
    <xf numFmtId="167" fontId="12" fillId="0" borderId="0" xfId="0" applyNumberFormat="1" applyFont="1" applyAlignment="1">
      <alignment vertical="center"/>
    </xf>
    <xf numFmtId="0" fontId="12" fillId="0" borderId="0" xfId="0" applyFont="1" applyAlignment="1" applyProtection="1">
      <alignment vertical="center"/>
      <protection locked="0"/>
    </xf>
    <xf numFmtId="0" fontId="12" fillId="0" borderId="15" xfId="0" applyFont="1" applyBorder="1" applyAlignment="1">
      <alignment vertical="center"/>
    </xf>
    <xf numFmtId="0" fontId="12" fillId="0" borderId="16" xfId="0" applyFont="1" applyBorder="1" applyAlignment="1">
      <alignment vertical="center"/>
    </xf>
    <xf numFmtId="0" fontId="0" fillId="0" borderId="20" xfId="0" applyBorder="1" applyAlignment="1">
      <alignment vertical="center"/>
    </xf>
    <xf numFmtId="0" fontId="0" fillId="0" borderId="21" xfId="0" applyBorder="1" applyAlignment="1">
      <alignment vertical="center"/>
    </xf>
    <xf numFmtId="0" fontId="0" fillId="0" borderId="22" xfId="0" applyBorder="1" applyAlignment="1">
      <alignment vertical="center"/>
    </xf>
    <xf numFmtId="167" fontId="22" fillId="2" borderId="23" xfId="0" applyNumberFormat="1" applyFont="1" applyFill="1" applyBorder="1" applyAlignment="1" applyProtection="1">
      <alignment vertical="center"/>
      <protection locked="0"/>
    </xf>
    <xf numFmtId="0" fontId="23" fillId="2" borderId="20" xfId="0" applyFont="1" applyFill="1" applyBorder="1" applyAlignment="1" applyProtection="1">
      <alignment horizontal="left" vertical="center"/>
      <protection locked="0"/>
    </xf>
    <xf numFmtId="0" fontId="23" fillId="0" borderId="21" xfId="0" applyFont="1" applyBorder="1" applyAlignment="1">
      <alignment horizontal="center" vertical="center"/>
    </xf>
    <xf numFmtId="166" fontId="23" fillId="0" borderId="21" xfId="0" applyNumberFormat="1" applyFont="1" applyBorder="1" applyAlignment="1">
      <alignment vertical="center"/>
    </xf>
    <xf numFmtId="166" fontId="23" fillId="0" borderId="22" xfId="0" applyNumberFormat="1" applyFont="1" applyBorder="1" applyAlignment="1">
      <alignment vertical="center"/>
    </xf>
    <xf numFmtId="0" fontId="11" fillId="0" borderId="20" xfId="0" applyFont="1" applyBorder="1" applyAlignment="1">
      <alignment vertical="center"/>
    </xf>
    <xf numFmtId="0" fontId="11" fillId="0" borderId="21" xfId="0" applyFont="1" applyBorder="1" applyAlignment="1">
      <alignment vertical="center"/>
    </xf>
    <xf numFmtId="0" fontId="11" fillId="0" borderId="22" xfId="0" applyFont="1" applyBorder="1" applyAlignment="1">
      <alignment vertical="center"/>
    </xf>
    <xf numFmtId="0" fontId="4" fillId="0" borderId="0" xfId="0" applyFont="1" applyAlignment="1">
      <alignment horizontal="left" vertical="center" wrapText="1"/>
    </xf>
    <xf numFmtId="0" fontId="42" fillId="0" borderId="17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 wrapText="1"/>
    </xf>
    <xf numFmtId="0" fontId="42" fillId="0" borderId="23" xfId="0" applyFont="1" applyBorder="1" applyAlignment="1">
      <alignment horizontal="left" vertical="center"/>
    </xf>
    <xf numFmtId="167" fontId="42" fillId="0" borderId="19" xfId="0" applyNumberFormat="1" applyFont="1" applyBorder="1" applyAlignment="1">
      <alignment vertical="center"/>
    </xf>
    <xf numFmtId="0" fontId="0" fillId="0" borderId="0" xfId="0" applyAlignment="1">
      <alignment horizontal="left" vertical="center" wrapText="1"/>
    </xf>
    <xf numFmtId="167" fontId="0" fillId="0" borderId="0" xfId="0" applyNumberFormat="1" applyAlignment="1">
      <alignment vertical="center"/>
    </xf>
    <xf numFmtId="0" fontId="35" fillId="0" borderId="0" xfId="0" applyFont="1" applyAlignment="1">
      <alignment horizontal="left" vertical="center"/>
    </xf>
    <xf numFmtId="0" fontId="0" fillId="0" borderId="0" xfId="0" applyAlignment="1">
      <alignment vertical="top"/>
    </xf>
    <xf numFmtId="0" fontId="43" fillId="0" borderId="24" xfId="0" applyFont="1" applyBorder="1" applyAlignment="1">
      <alignment vertical="center" wrapText="1"/>
    </xf>
    <xf numFmtId="0" fontId="43" fillId="0" borderId="25" xfId="0" applyFont="1" applyBorder="1" applyAlignment="1">
      <alignment vertical="center" wrapText="1"/>
    </xf>
    <xf numFmtId="0" fontId="43" fillId="0" borderId="26" xfId="0" applyFont="1" applyBorder="1" applyAlignment="1">
      <alignment vertical="center" wrapText="1"/>
    </xf>
    <xf numFmtId="0" fontId="43" fillId="0" borderId="27" xfId="0" applyFont="1" applyBorder="1" applyAlignment="1">
      <alignment horizontal="center" vertical="center" wrapText="1"/>
    </xf>
    <xf numFmtId="0" fontId="43" fillId="0" borderId="28" xfId="0" applyFont="1" applyBorder="1" applyAlignment="1">
      <alignment horizontal="center" vertical="center" wrapText="1"/>
    </xf>
    <xf numFmtId="0" fontId="43" fillId="0" borderId="27" xfId="0" applyFont="1" applyBorder="1" applyAlignment="1">
      <alignment vertical="center" wrapText="1"/>
    </xf>
    <xf numFmtId="0" fontId="43" fillId="0" borderId="28" xfId="0" applyFont="1" applyBorder="1" applyAlignment="1">
      <alignment vertical="center" wrapText="1"/>
    </xf>
    <xf numFmtId="0" fontId="45" fillId="0" borderId="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center" wrapText="1"/>
    </xf>
    <xf numFmtId="0" fontId="47" fillId="0" borderId="27" xfId="0" applyFont="1" applyBorder="1" applyAlignment="1">
      <alignment vertical="center" wrapText="1"/>
    </xf>
    <xf numFmtId="0" fontId="46" fillId="0" borderId="1" xfId="0" applyFont="1" applyBorder="1" applyAlignment="1">
      <alignment vertical="center" wrapText="1"/>
    </xf>
    <xf numFmtId="0" fontId="46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vertical="center"/>
    </xf>
    <xf numFmtId="49" fontId="46" fillId="0" borderId="1" xfId="0" applyNumberFormat="1" applyFont="1" applyBorder="1" applyAlignment="1">
      <alignment vertical="center" wrapText="1"/>
    </xf>
    <xf numFmtId="0" fontId="43" fillId="0" borderId="30" xfId="0" applyFont="1" applyBorder="1" applyAlignment="1">
      <alignment vertical="center" wrapText="1"/>
    </xf>
    <xf numFmtId="0" fontId="48" fillId="0" borderId="29" xfId="0" applyFont="1" applyBorder="1" applyAlignment="1">
      <alignment vertical="center" wrapText="1"/>
    </xf>
    <xf numFmtId="0" fontId="43" fillId="0" borderId="31" xfId="0" applyFont="1" applyBorder="1" applyAlignment="1">
      <alignment vertical="center" wrapText="1"/>
    </xf>
    <xf numFmtId="0" fontId="43" fillId="0" borderId="1" xfId="0" applyFont="1" applyBorder="1" applyAlignment="1">
      <alignment vertical="top"/>
    </xf>
    <xf numFmtId="0" fontId="43" fillId="0" borderId="0" xfId="0" applyFont="1" applyAlignment="1">
      <alignment vertical="top"/>
    </xf>
    <xf numFmtId="0" fontId="43" fillId="0" borderId="24" xfId="0" applyFont="1" applyBorder="1" applyAlignment="1">
      <alignment horizontal="left" vertical="center"/>
    </xf>
    <xf numFmtId="0" fontId="43" fillId="0" borderId="25" xfId="0" applyFont="1" applyBorder="1" applyAlignment="1">
      <alignment horizontal="left" vertical="center"/>
    </xf>
    <xf numFmtId="0" fontId="43" fillId="0" borderId="26" xfId="0" applyFont="1" applyBorder="1" applyAlignment="1">
      <alignment horizontal="left" vertical="center"/>
    </xf>
    <xf numFmtId="0" fontId="43" fillId="0" borderId="27" xfId="0" applyFont="1" applyBorder="1" applyAlignment="1">
      <alignment horizontal="left" vertical="center"/>
    </xf>
    <xf numFmtId="0" fontId="43" fillId="0" borderId="28" xfId="0" applyFont="1" applyBorder="1" applyAlignment="1">
      <alignment horizontal="left" vertical="center"/>
    </xf>
    <xf numFmtId="0" fontId="45" fillId="0" borderId="1" xfId="0" applyFont="1" applyBorder="1" applyAlignment="1">
      <alignment horizontal="left" vertical="center"/>
    </xf>
    <xf numFmtId="0" fontId="49" fillId="0" borderId="0" xfId="0" applyFont="1" applyAlignment="1">
      <alignment horizontal="left" vertical="center"/>
    </xf>
    <xf numFmtId="0" fontId="45" fillId="0" borderId="29" xfId="0" applyFont="1" applyBorder="1" applyAlignment="1">
      <alignment horizontal="left" vertical="center"/>
    </xf>
    <xf numFmtId="0" fontId="45" fillId="0" borderId="29" xfId="0" applyFont="1" applyBorder="1" applyAlignment="1">
      <alignment horizontal="center" vertical="center"/>
    </xf>
    <xf numFmtId="0" fontId="49" fillId="0" borderId="29" xfId="0" applyFont="1" applyBorder="1" applyAlignment="1">
      <alignment horizontal="left" vertical="center"/>
    </xf>
    <xf numFmtId="0" fontId="50" fillId="0" borderId="1" xfId="0" applyFont="1" applyBorder="1" applyAlignment="1">
      <alignment horizontal="left" vertical="center"/>
    </xf>
    <xf numFmtId="0" fontId="47" fillId="0" borderId="0" xfId="0" applyFont="1" applyAlignment="1">
      <alignment horizontal="left" vertical="center"/>
    </xf>
    <xf numFmtId="0" fontId="51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center" vertical="center"/>
    </xf>
    <xf numFmtId="0" fontId="46" fillId="0" borderId="0" xfId="0" applyFont="1" applyAlignment="1">
      <alignment horizontal="left" vertical="center"/>
    </xf>
    <xf numFmtId="0" fontId="47" fillId="0" borderId="27" xfId="0" applyFont="1" applyBorder="1" applyAlignment="1">
      <alignment horizontal="left" vertical="center"/>
    </xf>
    <xf numFmtId="0" fontId="43" fillId="0" borderId="30" xfId="0" applyFont="1" applyBorder="1" applyAlignment="1">
      <alignment horizontal="left" vertical="center"/>
    </xf>
    <xf numFmtId="0" fontId="48" fillId="0" borderId="29" xfId="0" applyFont="1" applyBorder="1" applyAlignment="1">
      <alignment horizontal="left" vertical="center"/>
    </xf>
    <xf numFmtId="0" fontId="43" fillId="0" borderId="31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/>
    </xf>
    <xf numFmtId="0" fontId="48" fillId="0" borderId="1" xfId="0" applyFont="1" applyBorder="1" applyAlignment="1">
      <alignment horizontal="left" vertical="center"/>
    </xf>
    <xf numFmtId="0" fontId="49" fillId="0" borderId="1" xfId="0" applyFont="1" applyBorder="1" applyAlignment="1">
      <alignment horizontal="left" vertical="center"/>
    </xf>
    <xf numFmtId="0" fontId="47" fillId="0" borderId="29" xfId="0" applyFont="1" applyBorder="1" applyAlignment="1">
      <alignment horizontal="left" vertical="center"/>
    </xf>
    <xf numFmtId="0" fontId="43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center" vertical="center" wrapText="1"/>
    </xf>
    <xf numFmtId="0" fontId="43" fillId="0" borderId="24" xfId="0" applyFont="1" applyBorder="1" applyAlignment="1">
      <alignment horizontal="left" vertical="center" wrapText="1"/>
    </xf>
    <xf numFmtId="0" fontId="43" fillId="0" borderId="25" xfId="0" applyFont="1" applyBorder="1" applyAlignment="1">
      <alignment horizontal="left" vertical="center" wrapText="1"/>
    </xf>
    <xf numFmtId="0" fontId="43" fillId="0" borderId="26" xfId="0" applyFont="1" applyBorder="1" applyAlignment="1">
      <alignment horizontal="left" vertical="center" wrapText="1"/>
    </xf>
    <xf numFmtId="0" fontId="43" fillId="0" borderId="27" xfId="0" applyFont="1" applyBorder="1" applyAlignment="1">
      <alignment horizontal="left" vertical="center" wrapText="1"/>
    </xf>
    <xf numFmtId="0" fontId="43" fillId="0" borderId="28" xfId="0" applyFont="1" applyBorder="1" applyAlignment="1">
      <alignment horizontal="left" vertical="center" wrapText="1"/>
    </xf>
    <xf numFmtId="0" fontId="49" fillId="0" borderId="27" xfId="0" applyFont="1" applyBorder="1" applyAlignment="1">
      <alignment horizontal="left" vertical="center" wrapText="1"/>
    </xf>
    <xf numFmtId="0" fontId="49" fillId="0" borderId="28" xfId="0" applyFont="1" applyBorder="1" applyAlignment="1">
      <alignment horizontal="left" vertical="center" wrapText="1"/>
    </xf>
    <xf numFmtId="0" fontId="47" fillId="0" borderId="27" xfId="0" applyFont="1" applyBorder="1" applyAlignment="1">
      <alignment horizontal="left" vertical="center" wrapText="1"/>
    </xf>
    <xf numFmtId="0" fontId="47" fillId="0" borderId="1" xfId="0" applyFont="1" applyBorder="1" applyAlignment="1">
      <alignment horizontal="left" vertical="center"/>
    </xf>
    <xf numFmtId="0" fontId="47" fillId="0" borderId="28" xfId="0" applyFont="1" applyBorder="1" applyAlignment="1">
      <alignment horizontal="left" vertical="center" wrapText="1"/>
    </xf>
    <xf numFmtId="0" fontId="47" fillId="0" borderId="28" xfId="0" applyFont="1" applyBorder="1" applyAlignment="1">
      <alignment horizontal="left" vertical="center"/>
    </xf>
    <xf numFmtId="0" fontId="47" fillId="0" borderId="30" xfId="0" applyFont="1" applyBorder="1" applyAlignment="1">
      <alignment horizontal="left" vertical="center" wrapText="1"/>
    </xf>
    <xf numFmtId="0" fontId="47" fillId="0" borderId="29" xfId="0" applyFont="1" applyBorder="1" applyAlignment="1">
      <alignment horizontal="left" vertical="center" wrapText="1"/>
    </xf>
    <xf numFmtId="0" fontId="47" fillId="0" borderId="31" xfId="0" applyFont="1" applyBorder="1" applyAlignment="1">
      <alignment horizontal="left" vertical="center" wrapText="1"/>
    </xf>
    <xf numFmtId="0" fontId="46" fillId="0" borderId="1" xfId="0" applyFont="1" applyBorder="1" applyAlignment="1">
      <alignment horizontal="left" vertical="top"/>
    </xf>
    <xf numFmtId="0" fontId="46" fillId="0" borderId="1" xfId="0" applyFont="1" applyBorder="1" applyAlignment="1">
      <alignment horizontal="center" vertical="top"/>
    </xf>
    <xf numFmtId="0" fontId="47" fillId="0" borderId="30" xfId="0" applyFont="1" applyBorder="1" applyAlignment="1">
      <alignment horizontal="left" vertical="center"/>
    </xf>
    <xf numFmtId="0" fontId="47" fillId="0" borderId="31" xfId="0" applyFont="1" applyBorder="1" applyAlignment="1">
      <alignment horizontal="left" vertical="center"/>
    </xf>
    <xf numFmtId="0" fontId="47" fillId="0" borderId="1" xfId="0" applyFont="1" applyBorder="1" applyAlignment="1">
      <alignment horizontal="center" vertical="center"/>
    </xf>
    <xf numFmtId="0" fontId="49" fillId="0" borderId="0" xfId="0" applyFont="1" applyAlignment="1">
      <alignment vertical="center"/>
    </xf>
    <xf numFmtId="0" fontId="45" fillId="0" borderId="1" xfId="0" applyFont="1" applyBorder="1" applyAlignment="1">
      <alignment vertical="center"/>
    </xf>
    <xf numFmtId="0" fontId="49" fillId="0" borderId="29" xfId="0" applyFont="1" applyBorder="1" applyAlignment="1">
      <alignment vertical="center"/>
    </xf>
    <xf numFmtId="0" fontId="45" fillId="0" borderId="29" xfId="0" applyFont="1" applyBorder="1" applyAlignment="1">
      <alignment vertical="center"/>
    </xf>
    <xf numFmtId="0" fontId="46" fillId="0" borderId="1" xfId="0" applyFont="1" applyBorder="1" applyAlignment="1">
      <alignment vertical="top"/>
    </xf>
    <xf numFmtId="49" fontId="46" fillId="0" borderId="1" xfId="0" applyNumberFormat="1" applyFont="1" applyBorder="1" applyAlignment="1">
      <alignment horizontal="left" vertical="center"/>
    </xf>
    <xf numFmtId="0" fontId="52" fillId="0" borderId="27" xfId="0" applyFont="1" applyBorder="1" applyAlignment="1">
      <alignment horizontal="left" vertical="center"/>
    </xf>
    <xf numFmtId="0" fontId="53" fillId="0" borderId="1" xfId="0" applyFont="1" applyBorder="1" applyAlignment="1">
      <alignment vertical="top"/>
    </xf>
    <xf numFmtId="0" fontId="53" fillId="0" borderId="1" xfId="0" applyFont="1" applyBorder="1" applyAlignment="1">
      <alignment horizontal="left" vertical="center"/>
    </xf>
    <xf numFmtId="0" fontId="53" fillId="0" borderId="1" xfId="0" applyFont="1" applyBorder="1" applyAlignment="1">
      <alignment horizontal="center" vertical="center"/>
    </xf>
    <xf numFmtId="49" fontId="53" fillId="0" borderId="1" xfId="0" applyNumberFormat="1" applyFont="1" applyBorder="1" applyAlignment="1">
      <alignment horizontal="left" vertical="center"/>
    </xf>
    <xf numFmtId="0" fontId="52" fillId="0" borderId="28" xfId="0" applyFont="1" applyBorder="1" applyAlignment="1">
      <alignment horizontal="left" vertical="center"/>
    </xf>
    <xf numFmtId="0" fontId="0" fillId="0" borderId="29" xfId="0" applyBorder="1" applyAlignment="1">
      <alignment vertical="top"/>
    </xf>
    <xf numFmtId="0" fontId="45" fillId="0" borderId="29" xfId="0" applyFont="1" applyBorder="1" applyAlignment="1">
      <alignment horizontal="left"/>
    </xf>
    <xf numFmtId="0" fontId="49" fillId="0" borderId="29" xfId="0" applyFont="1" applyBorder="1"/>
    <xf numFmtId="0" fontId="43" fillId="0" borderId="27" xfId="0" applyFont="1" applyBorder="1" applyAlignment="1">
      <alignment vertical="top"/>
    </xf>
    <xf numFmtId="0" fontId="43" fillId="0" borderId="28" xfId="0" applyFont="1" applyBorder="1" applyAlignment="1">
      <alignment vertical="top"/>
    </xf>
    <xf numFmtId="0" fontId="43" fillId="0" borderId="30" xfId="0" applyFont="1" applyBorder="1" applyAlignment="1">
      <alignment vertical="top"/>
    </xf>
    <xf numFmtId="0" fontId="43" fillId="0" borderId="29" xfId="0" applyFont="1" applyBorder="1" applyAlignment="1">
      <alignment vertical="top"/>
    </xf>
    <xf numFmtId="0" fontId="43" fillId="0" borderId="31" xfId="0" applyFont="1" applyBorder="1" applyAlignment="1">
      <alignment vertical="top"/>
    </xf>
    <xf numFmtId="0" fontId="30" fillId="0" borderId="0" xfId="0" applyFont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4" fontId="7" fillId="0" borderId="0" xfId="0" applyNumberFormat="1" applyFont="1" applyAlignment="1">
      <alignment vertical="center"/>
    </xf>
    <xf numFmtId="0" fontId="7" fillId="0" borderId="0" xfId="0" applyFont="1" applyAlignment="1">
      <alignment vertical="center"/>
    </xf>
    <xf numFmtId="4" fontId="27" fillId="0" borderId="0" xfId="0" applyNumberFormat="1" applyFont="1" applyAlignment="1">
      <alignment vertical="center"/>
    </xf>
    <xf numFmtId="0" fontId="27" fillId="0" borderId="0" xfId="0" applyFont="1" applyAlignment="1">
      <alignment vertical="center"/>
    </xf>
    <xf numFmtId="4" fontId="27" fillId="0" borderId="0" xfId="0" applyNumberFormat="1" applyFont="1" applyAlignment="1">
      <alignment horizontal="right" vertical="center"/>
    </xf>
    <xf numFmtId="0" fontId="22" fillId="4" borderId="7" xfId="0" applyFont="1" applyFill="1" applyBorder="1" applyAlignment="1">
      <alignment horizontal="center" vertical="center"/>
    </xf>
    <xf numFmtId="0" fontId="22" fillId="4" borderId="8" xfId="0" applyFont="1" applyFill="1" applyBorder="1" applyAlignment="1">
      <alignment horizontal="left" vertical="center"/>
    </xf>
    <xf numFmtId="4" fontId="24" fillId="0" borderId="0" xfId="0" applyNumberFormat="1" applyFont="1" applyAlignment="1">
      <alignment horizontal="right" vertical="center"/>
    </xf>
    <xf numFmtId="4" fontId="24" fillId="0" borderId="0" xfId="0" applyNumberFormat="1" applyFont="1" applyAlignment="1">
      <alignment vertical="center"/>
    </xf>
    <xf numFmtId="0" fontId="3" fillId="0" borderId="0" xfId="0" applyFont="1" applyAlignment="1">
      <alignment horizontal="left" vertical="center" wrapText="1"/>
    </xf>
    <xf numFmtId="0" fontId="3" fillId="0" borderId="0" xfId="0" applyFont="1" applyAlignment="1">
      <alignment vertical="center"/>
    </xf>
    <xf numFmtId="0" fontId="22" fillId="4" borderId="8" xfId="0" applyFont="1" applyFill="1" applyBorder="1" applyAlignment="1">
      <alignment horizontal="center" vertical="center"/>
    </xf>
    <xf numFmtId="164" fontId="1" fillId="0" borderId="0" xfId="0" applyNumberFormat="1" applyFont="1" applyAlignment="1">
      <alignment horizontal="left" vertical="center"/>
    </xf>
    <xf numFmtId="0" fontId="1" fillId="0" borderId="0" xfId="0" applyFont="1" applyAlignment="1">
      <alignment vertical="center"/>
    </xf>
    <xf numFmtId="4" fontId="19" fillId="0" borderId="0" xfId="0" applyNumberFormat="1" applyFont="1" applyAlignment="1">
      <alignment vertical="center"/>
    </xf>
    <xf numFmtId="165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vertical="center" wrapText="1"/>
    </xf>
    <xf numFmtId="0" fontId="2" fillId="0" borderId="0" xfId="0" applyFont="1" applyAlignment="1">
      <alignment vertical="center"/>
    </xf>
    <xf numFmtId="0" fontId="20" fillId="0" borderId="12" xfId="0" applyFont="1" applyBorder="1" applyAlignment="1">
      <alignment horizontal="center" vertical="center"/>
    </xf>
    <xf numFmtId="0" fontId="20" fillId="0" borderId="13" xfId="0" applyFont="1" applyBorder="1" applyAlignment="1">
      <alignment horizontal="left" vertical="center"/>
    </xf>
    <xf numFmtId="0" fontId="21" fillId="0" borderId="15" xfId="0" applyFont="1" applyBorder="1" applyAlignment="1">
      <alignment horizontal="left" vertical="center"/>
    </xf>
    <xf numFmtId="0" fontId="21" fillId="0" borderId="0" xfId="0" applyFont="1" applyAlignment="1">
      <alignment horizontal="left" vertical="center"/>
    </xf>
    <xf numFmtId="0" fontId="22" fillId="4" borderId="8" xfId="0" applyFont="1" applyFill="1" applyBorder="1" applyAlignment="1">
      <alignment horizontal="right" vertical="center"/>
    </xf>
    <xf numFmtId="4" fontId="4" fillId="3" borderId="8" xfId="0" applyNumberFormat="1" applyFont="1" applyFill="1" applyBorder="1" applyAlignment="1">
      <alignment vertical="center"/>
    </xf>
    <xf numFmtId="0" fontId="0" fillId="3" borderId="8" xfId="0" applyFill="1" applyBorder="1" applyAlignment="1">
      <alignment vertical="center"/>
    </xf>
    <xf numFmtId="0" fontId="0" fillId="3" borderId="9" xfId="0" applyFill="1" applyBorder="1" applyAlignment="1">
      <alignment vertical="center"/>
    </xf>
    <xf numFmtId="0" fontId="4" fillId="3" borderId="8" xfId="0" applyFont="1" applyFill="1" applyBorder="1" applyAlignment="1">
      <alignment horizontal="left" vertical="center"/>
    </xf>
    <xf numFmtId="0" fontId="0" fillId="0" borderId="0" xfId="0"/>
    <xf numFmtId="0" fontId="17" fillId="0" borderId="0" xfId="0" applyFont="1" applyAlignment="1">
      <alignment horizontal="left" vertical="top" wrapText="1"/>
    </xf>
    <xf numFmtId="0" fontId="17" fillId="0" borderId="0" xfId="0" applyFont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left" vertical="top" wrapText="1"/>
    </xf>
    <xf numFmtId="49" fontId="2" fillId="2" borderId="0" xfId="0" applyNumberFormat="1" applyFont="1" applyFill="1" applyAlignment="1" applyProtection="1">
      <alignment horizontal="left" vertical="center"/>
      <protection locked="0"/>
    </xf>
    <xf numFmtId="49" fontId="2" fillId="0" borderId="0" xfId="0" applyNumberFormat="1" applyFont="1" applyAlignment="1">
      <alignment horizontal="left" vertical="center"/>
    </xf>
    <xf numFmtId="0" fontId="2" fillId="0" borderId="0" xfId="0" applyFont="1" applyAlignment="1">
      <alignment horizontal="left" vertical="center" wrapText="1"/>
    </xf>
    <xf numFmtId="4" fontId="18" fillId="0" borderId="6" xfId="0" applyNumberFormat="1" applyFont="1" applyBorder="1" applyAlignment="1">
      <alignment vertical="center"/>
    </xf>
    <xf numFmtId="0" fontId="0" fillId="0" borderId="6" xfId="0" applyBorder="1" applyAlignment="1">
      <alignment vertical="center"/>
    </xf>
    <xf numFmtId="0" fontId="1" fillId="0" borderId="0" xfId="0" applyFont="1" applyAlignment="1">
      <alignment horizontal="right" vertical="center"/>
    </xf>
    <xf numFmtId="0" fontId="0" fillId="0" borderId="0" xfId="0" applyAlignment="1">
      <alignment vertical="center"/>
    </xf>
    <xf numFmtId="0" fontId="1" fillId="0" borderId="0" xfId="0" applyFont="1" applyAlignment="1">
      <alignment horizontal="left" vertical="center" wrapText="1"/>
    </xf>
    <xf numFmtId="0" fontId="1" fillId="0" borderId="0" xfId="0" applyFont="1" applyAlignment="1">
      <alignment horizontal="left" vertical="center"/>
    </xf>
    <xf numFmtId="0" fontId="2" fillId="2" borderId="0" xfId="0" applyFont="1" applyFill="1" applyAlignment="1" applyProtection="1">
      <alignment horizontal="left" vertical="center"/>
      <protection locked="0"/>
    </xf>
    <xf numFmtId="0" fontId="46" fillId="0" borderId="1" xfId="0" applyFont="1" applyBorder="1" applyAlignment="1">
      <alignment horizontal="left" vertical="center" wrapText="1"/>
    </xf>
    <xf numFmtId="0" fontId="45" fillId="0" borderId="29" xfId="0" applyFont="1" applyBorder="1" applyAlignment="1">
      <alignment horizontal="left" wrapText="1"/>
    </xf>
    <xf numFmtId="0" fontId="44" fillId="0" borderId="1" xfId="0" applyFont="1" applyBorder="1" applyAlignment="1">
      <alignment horizontal="center" vertical="center" wrapText="1"/>
    </xf>
    <xf numFmtId="49" fontId="46" fillId="0" borderId="1" xfId="0" applyNumberFormat="1" applyFont="1" applyBorder="1" applyAlignment="1">
      <alignment horizontal="left" vertical="center" wrapText="1"/>
    </xf>
    <xf numFmtId="0" fontId="44" fillId="0" borderId="1" xfId="0" applyFont="1" applyBorder="1" applyAlignment="1">
      <alignment horizontal="center" vertical="center"/>
    </xf>
    <xf numFmtId="0" fontId="45" fillId="0" borderId="29" xfId="0" applyFont="1" applyBorder="1" applyAlignment="1">
      <alignment horizontal="left"/>
    </xf>
    <xf numFmtId="0" fontId="46" fillId="0" borderId="1" xfId="0" applyFont="1" applyBorder="1" applyAlignment="1">
      <alignment horizontal="left" vertical="center"/>
    </xf>
    <xf numFmtId="0" fontId="46" fillId="0" borderId="1" xfId="0" applyFont="1" applyBorder="1" applyAlignment="1">
      <alignment horizontal="left" vertical="top"/>
    </xf>
    <xf numFmtId="14" fontId="2" fillId="2" borderId="0" xfId="0" applyNumberFormat="1" applyFont="1" applyFill="1" applyAlignment="1" applyProtection="1">
      <alignment horizontal="left" vertical="center"/>
      <protection locked="0"/>
    </xf>
  </cellXfs>
  <cellStyles count="2">
    <cellStyle name="Hypertextový odkaz" xfId="1" builtinId="8"/>
    <cellStyle name="Normální" xfId="0" builtinId="0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app.urs.cz/products/kros4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1025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10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10250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11274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12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12298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1332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14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14346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15370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16394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17418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18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1844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19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19466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2058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20490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21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21514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22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22538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23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2356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24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24586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25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25610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26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26634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27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27658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28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28673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3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308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4106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5130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6154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7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7178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8202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drawings/drawing9.xml><?xml version="1.0" encoding="utf-8"?>
<xdr:wsDr xmlns:xdr="http://schemas.openxmlformats.org/drawingml/2006/spreadsheetDrawing" xmlns:a="http://schemas.openxmlformats.org/drawingml/2006/main">
  <xdr:absoluteAnchor>
    <xdr:pos x="0" y="0"/>
    <xdr:ext cx="285519" cy="286415"/>
    <xdr:pic>
      <xdr:nvPicPr>
        <xdr:cNvPr id="9226" name="Picture 1">
          <a:hlinkClick xmlns:r="http://schemas.openxmlformats.org/officeDocument/2006/relationships" r:id="rId1" tooltip="https://app.urs.cz/products/kros4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/>
      </xdr:nvPicPr>
      <xdr:blipFill rotWithShape="1">
        <a:blip xmlns:r="http://schemas.openxmlformats.org/officeDocument/2006/relationships" r:embed="rId2"/>
        <a:srcRect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absolute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mpd="sng" algn="ctr">
          <a:solidFill>
            <a:schemeClr val="phClr"/>
          </a:solidFill>
          <a:prstDash val="solid"/>
        </a:ln>
        <a:ln w="38100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17" Type="http://schemas.openxmlformats.org/officeDocument/2006/relationships/hyperlink" Target="https://podminky.urs.cz/item/CS_URS_2024_01/622211031" TargetMode="External"/><Relationship Id="rId21" Type="http://schemas.openxmlformats.org/officeDocument/2006/relationships/hyperlink" Target="https://podminky.urs.cz/item/CS_URS_2024_01/151721111" TargetMode="External"/><Relationship Id="rId63" Type="http://schemas.openxmlformats.org/officeDocument/2006/relationships/hyperlink" Target="https://podminky.urs.cz/item/CS_URS_2024_01/331351122" TargetMode="External"/><Relationship Id="rId159" Type="http://schemas.openxmlformats.org/officeDocument/2006/relationships/hyperlink" Target="https://podminky.urs.cz/item/CS_URS_2024_01/967042712" TargetMode="External"/><Relationship Id="rId170" Type="http://schemas.openxmlformats.org/officeDocument/2006/relationships/hyperlink" Target="https://podminky.urs.cz/item/CS_URS_2024_01/997013814" TargetMode="External"/><Relationship Id="rId226" Type="http://schemas.openxmlformats.org/officeDocument/2006/relationships/hyperlink" Target="https://podminky.urs.cz/item/CS_URS_2024_01/763211128" TargetMode="External"/><Relationship Id="rId268" Type="http://schemas.openxmlformats.org/officeDocument/2006/relationships/hyperlink" Target="https://podminky.urs.cz/item/CS_URS_2024_01/777911113" TargetMode="External"/><Relationship Id="rId32" Type="http://schemas.openxmlformats.org/officeDocument/2006/relationships/hyperlink" Target="https://podminky.urs.cz/item/CS_URS_2024_01/273351122" TargetMode="External"/><Relationship Id="rId74" Type="http://schemas.openxmlformats.org/officeDocument/2006/relationships/hyperlink" Target="https://podminky.urs.cz/item/CS_URS_2024_01/411351011" TargetMode="External"/><Relationship Id="rId128" Type="http://schemas.openxmlformats.org/officeDocument/2006/relationships/hyperlink" Target="https://podminky.urs.cz/item/CS_URS_2024_01/713191233" TargetMode="External"/><Relationship Id="rId5" Type="http://schemas.openxmlformats.org/officeDocument/2006/relationships/hyperlink" Target="https://podminky.urs.cz/item/CS_URS_2024_01/115101301" TargetMode="External"/><Relationship Id="rId181" Type="http://schemas.openxmlformats.org/officeDocument/2006/relationships/hyperlink" Target="https://podminky.urs.cz/item/CS_URS_2024_01/712341559" TargetMode="External"/><Relationship Id="rId237" Type="http://schemas.openxmlformats.org/officeDocument/2006/relationships/hyperlink" Target="https://podminky.urs.cz/item/CS_URS_2023_02/767531111" TargetMode="External"/><Relationship Id="rId279" Type="http://schemas.openxmlformats.org/officeDocument/2006/relationships/hyperlink" Target="https://podminky.urs.cz/item/CS_URS_2024_01/998781103" TargetMode="External"/><Relationship Id="rId43" Type="http://schemas.openxmlformats.org/officeDocument/2006/relationships/hyperlink" Target="https://podminky.urs.cz/item/CS_URS_2024_01/279323112" TargetMode="External"/><Relationship Id="rId139" Type="http://schemas.openxmlformats.org/officeDocument/2006/relationships/hyperlink" Target="https://podminky.urs.cz/item/CS_URS_2024_01/941321821" TargetMode="External"/><Relationship Id="rId290" Type="http://schemas.openxmlformats.org/officeDocument/2006/relationships/hyperlink" Target="https://podminky.urs.cz/item/CS_URS_2024_01/784211011" TargetMode="External"/><Relationship Id="rId85" Type="http://schemas.openxmlformats.org/officeDocument/2006/relationships/hyperlink" Target="https://podminky.urs.cz/item/CS_URS_2024_01/985331215" TargetMode="External"/><Relationship Id="rId150" Type="http://schemas.openxmlformats.org/officeDocument/2006/relationships/hyperlink" Target="https://podminky.urs.cz/item/CS_URS_2024_01/949321812" TargetMode="External"/><Relationship Id="rId192" Type="http://schemas.openxmlformats.org/officeDocument/2006/relationships/hyperlink" Target="https://podminky.urs.cz/item/CS_URS_2024_01/712391172" TargetMode="External"/><Relationship Id="rId206" Type="http://schemas.openxmlformats.org/officeDocument/2006/relationships/hyperlink" Target="https://podminky.urs.cz/item/CS_URS_2024_01/713121111" TargetMode="External"/><Relationship Id="rId248" Type="http://schemas.openxmlformats.org/officeDocument/2006/relationships/hyperlink" Target="https://podminky.urs.cz/item/CS_URS_2024_01/771592011" TargetMode="External"/><Relationship Id="rId12" Type="http://schemas.openxmlformats.org/officeDocument/2006/relationships/hyperlink" Target="https://podminky.urs.cz/item/CS_URS_2024_01/162351103" TargetMode="External"/><Relationship Id="rId33" Type="http://schemas.openxmlformats.org/officeDocument/2006/relationships/hyperlink" Target="https://podminky.urs.cz/item/CS_URS_2024_01/273361821" TargetMode="External"/><Relationship Id="rId108" Type="http://schemas.openxmlformats.org/officeDocument/2006/relationships/hyperlink" Target="https://podminky.urs.cz/item/CS_URS_2024_01/622143004" TargetMode="External"/><Relationship Id="rId129" Type="http://schemas.openxmlformats.org/officeDocument/2006/relationships/hyperlink" Target="https://podminky.urs.cz/item/CS_URS_2024_01/632451103" TargetMode="External"/><Relationship Id="rId280" Type="http://schemas.openxmlformats.org/officeDocument/2006/relationships/hyperlink" Target="https://podminky.urs.cz/item/CS_URS_2024_01/783301313" TargetMode="External"/><Relationship Id="rId54" Type="http://schemas.openxmlformats.org/officeDocument/2006/relationships/hyperlink" Target="https://podminky.urs.cz/item/CS_URS_2024_01/311361821" TargetMode="External"/><Relationship Id="rId75" Type="http://schemas.openxmlformats.org/officeDocument/2006/relationships/hyperlink" Target="https://podminky.urs.cz/item/CS_URS_2024_01/411351012" TargetMode="External"/><Relationship Id="rId96" Type="http://schemas.openxmlformats.org/officeDocument/2006/relationships/hyperlink" Target="https://podminky.urs.cz/item/CS_URS_2024_01/611131321" TargetMode="External"/><Relationship Id="rId140" Type="http://schemas.openxmlformats.org/officeDocument/2006/relationships/hyperlink" Target="https://podminky.urs.cz/item/CS_URS_2024_01/941321822" TargetMode="External"/><Relationship Id="rId161" Type="http://schemas.openxmlformats.org/officeDocument/2006/relationships/hyperlink" Target="https://podminky.urs.cz/item/CS_URS_2024_01/968072357" TargetMode="External"/><Relationship Id="rId182" Type="http://schemas.openxmlformats.org/officeDocument/2006/relationships/hyperlink" Target="https://podminky.urs.cz/item/CS_URS_2024_01/712363352" TargetMode="External"/><Relationship Id="rId217" Type="http://schemas.openxmlformats.org/officeDocument/2006/relationships/hyperlink" Target="https://podminky.urs.cz/item/CS_URS_2024_01/998713103" TargetMode="External"/><Relationship Id="rId6" Type="http://schemas.openxmlformats.org/officeDocument/2006/relationships/hyperlink" Target="https://podminky.urs.cz/item/CS_URS_2024_01/121151124" TargetMode="External"/><Relationship Id="rId238" Type="http://schemas.openxmlformats.org/officeDocument/2006/relationships/hyperlink" Target="https://podminky.urs.cz/item/CS_URS_2024_01/767531121" TargetMode="External"/><Relationship Id="rId259" Type="http://schemas.openxmlformats.org/officeDocument/2006/relationships/hyperlink" Target="https://podminky.urs.cz/item/CS_URS_2024_01/776431111" TargetMode="External"/><Relationship Id="rId23" Type="http://schemas.openxmlformats.org/officeDocument/2006/relationships/hyperlink" Target="https://podminky.urs.cz/item/CS_URS_2023_02/226113414" TargetMode="External"/><Relationship Id="rId119" Type="http://schemas.openxmlformats.org/officeDocument/2006/relationships/hyperlink" Target="https://podminky.urs.cz/item/CS_URS_2024_01/622211061" TargetMode="External"/><Relationship Id="rId270" Type="http://schemas.openxmlformats.org/officeDocument/2006/relationships/hyperlink" Target="https://podminky.urs.cz/item/CS_URS_2024_01/781121011" TargetMode="External"/><Relationship Id="rId291" Type="http://schemas.openxmlformats.org/officeDocument/2006/relationships/hyperlink" Target="https://podminky.urs.cz/item/CS_URS_2024_01/784221101" TargetMode="External"/><Relationship Id="rId44" Type="http://schemas.openxmlformats.org/officeDocument/2006/relationships/hyperlink" Target="https://podminky.urs.cz/item/CS_URS_2024_01/279351121" TargetMode="External"/><Relationship Id="rId65" Type="http://schemas.openxmlformats.org/officeDocument/2006/relationships/hyperlink" Target="https://podminky.urs.cz/item/CS_URS_2024_01/342151113" TargetMode="External"/><Relationship Id="rId86" Type="http://schemas.openxmlformats.org/officeDocument/2006/relationships/hyperlink" Target="https://podminky.urs.cz/item/CS_URS_2024_01/985331912" TargetMode="External"/><Relationship Id="rId130" Type="http://schemas.openxmlformats.org/officeDocument/2006/relationships/hyperlink" Target="https://podminky.urs.cz/item/CS_URS_2024_01/632451254" TargetMode="External"/><Relationship Id="rId151" Type="http://schemas.openxmlformats.org/officeDocument/2006/relationships/hyperlink" Target="https://podminky.urs.cz/item/CS_URS_2024_01/952901111" TargetMode="External"/><Relationship Id="rId172" Type="http://schemas.openxmlformats.org/officeDocument/2006/relationships/hyperlink" Target="https://podminky.urs.cz/item/CS_URS_2024_01/711111001" TargetMode="External"/><Relationship Id="rId193" Type="http://schemas.openxmlformats.org/officeDocument/2006/relationships/hyperlink" Target="https://podminky.urs.cz/item/CS_URS_2024_01/712391382" TargetMode="External"/><Relationship Id="rId207" Type="http://schemas.openxmlformats.org/officeDocument/2006/relationships/hyperlink" Target="https://podminky.urs.cz/item/CS_URS_2024_01/713121121" TargetMode="External"/><Relationship Id="rId228" Type="http://schemas.openxmlformats.org/officeDocument/2006/relationships/hyperlink" Target="https://podminky.urs.cz/item/CS_URS_2024_01/763213131" TargetMode="External"/><Relationship Id="rId249" Type="http://schemas.openxmlformats.org/officeDocument/2006/relationships/hyperlink" Target="https://podminky.urs.cz/item/CS_URS_2024_01/998771103" TargetMode="External"/><Relationship Id="rId13" Type="http://schemas.openxmlformats.org/officeDocument/2006/relationships/hyperlink" Target="https://podminky.urs.cz/item/CS_URS_2024_01/162751117" TargetMode="External"/><Relationship Id="rId109" Type="http://schemas.openxmlformats.org/officeDocument/2006/relationships/hyperlink" Target="https://podminky.urs.cz/item/CS_URS_2024_01/621131121" TargetMode="External"/><Relationship Id="rId260" Type="http://schemas.openxmlformats.org/officeDocument/2006/relationships/hyperlink" Target="https://podminky.urs.cz/item/CS_URS_2024_01/998776103" TargetMode="External"/><Relationship Id="rId281" Type="http://schemas.openxmlformats.org/officeDocument/2006/relationships/hyperlink" Target="https://podminky.urs.cz/item/CS_URS_2024_01/783314101" TargetMode="External"/><Relationship Id="rId34" Type="http://schemas.openxmlformats.org/officeDocument/2006/relationships/hyperlink" Target="https://podminky.urs.cz/item/CS_URS_2024_01/273362021" TargetMode="External"/><Relationship Id="rId55" Type="http://schemas.openxmlformats.org/officeDocument/2006/relationships/hyperlink" Target="https://podminky.urs.cz/item/CS_URS_2024_01/311362021" TargetMode="External"/><Relationship Id="rId76" Type="http://schemas.openxmlformats.org/officeDocument/2006/relationships/hyperlink" Target="https://podminky.urs.cz/item/CS_URS_2024_01/411354313" TargetMode="External"/><Relationship Id="rId97" Type="http://schemas.openxmlformats.org/officeDocument/2006/relationships/hyperlink" Target="https://podminky.urs.cz/item/CS_URS_2024_01/611131325" TargetMode="External"/><Relationship Id="rId120" Type="http://schemas.openxmlformats.org/officeDocument/2006/relationships/hyperlink" Target="https://podminky.urs.cz/item/CS_URS_2024_01/622221031" TargetMode="External"/><Relationship Id="rId141" Type="http://schemas.openxmlformats.org/officeDocument/2006/relationships/hyperlink" Target="https://podminky.urs.cz/item/CS_URS_2024_01/944511111" TargetMode="External"/><Relationship Id="rId7" Type="http://schemas.openxmlformats.org/officeDocument/2006/relationships/hyperlink" Target="https://podminky.urs.cz/item/CS_URS_2024_01/131213702" TargetMode="External"/><Relationship Id="rId162" Type="http://schemas.openxmlformats.org/officeDocument/2006/relationships/hyperlink" Target="https://podminky.urs.cz/item/CS_URS_2024_01/971052651" TargetMode="External"/><Relationship Id="rId183" Type="http://schemas.openxmlformats.org/officeDocument/2006/relationships/hyperlink" Target="https://podminky.urs.cz/item/CS_URS_2024_01/712363353" TargetMode="External"/><Relationship Id="rId218" Type="http://schemas.openxmlformats.org/officeDocument/2006/relationships/hyperlink" Target="https://podminky.urs.cz/item/CS_URS_2024_01/762361313" TargetMode="External"/><Relationship Id="rId239" Type="http://schemas.openxmlformats.org/officeDocument/2006/relationships/hyperlink" Target="https://podminky.urs.cz/item/CS_URS_2024_01/998767103" TargetMode="External"/><Relationship Id="rId250" Type="http://schemas.openxmlformats.org/officeDocument/2006/relationships/hyperlink" Target="https://podminky.urs.cz/item/CS_URS_2024_01/771591112" TargetMode="External"/><Relationship Id="rId271" Type="http://schemas.openxmlformats.org/officeDocument/2006/relationships/hyperlink" Target="https://podminky.urs.cz/item/CS_URS_2024_01/781131112" TargetMode="External"/><Relationship Id="rId292" Type="http://schemas.openxmlformats.org/officeDocument/2006/relationships/hyperlink" Target="https://podminky.urs.cz/item/CS_URS_2024_01/786626121" TargetMode="External"/><Relationship Id="rId24" Type="http://schemas.openxmlformats.org/officeDocument/2006/relationships/hyperlink" Target="https://podminky.urs.cz/item/CS_URS_2023_02/231112213" TargetMode="External"/><Relationship Id="rId45" Type="http://schemas.openxmlformats.org/officeDocument/2006/relationships/hyperlink" Target="https://podminky.urs.cz/item/CS_URS_2024_01/279351122" TargetMode="External"/><Relationship Id="rId66" Type="http://schemas.openxmlformats.org/officeDocument/2006/relationships/hyperlink" Target="https://podminky.urs.cz/item/CS_URS_2024_01/345321616" TargetMode="External"/><Relationship Id="rId87" Type="http://schemas.openxmlformats.org/officeDocument/2006/relationships/hyperlink" Target="https://podminky.urs.cz/item/CS_URS_2024_01/430321616" TargetMode="External"/><Relationship Id="rId110" Type="http://schemas.openxmlformats.org/officeDocument/2006/relationships/hyperlink" Target="https://podminky.urs.cz/item/CS_URS_2024_01/621151031" TargetMode="External"/><Relationship Id="rId131" Type="http://schemas.openxmlformats.org/officeDocument/2006/relationships/hyperlink" Target="https://podminky.urs.cz/item/CS_URS_2024_01/632451293" TargetMode="External"/><Relationship Id="rId152" Type="http://schemas.openxmlformats.org/officeDocument/2006/relationships/hyperlink" Target="https://podminky.urs.cz/item/CS_URS_2024_01/953946112" TargetMode="External"/><Relationship Id="rId173" Type="http://schemas.openxmlformats.org/officeDocument/2006/relationships/hyperlink" Target="https://podminky.urs.cz/item/CS_URS_2024_01/711112001" TargetMode="External"/><Relationship Id="rId194" Type="http://schemas.openxmlformats.org/officeDocument/2006/relationships/hyperlink" Target="https://podminky.urs.cz/item/CS_URS_2024_01/712771271" TargetMode="External"/><Relationship Id="rId208" Type="http://schemas.openxmlformats.org/officeDocument/2006/relationships/hyperlink" Target="https://podminky.urs.cz/item/CS_URS_2024_01/713123112" TargetMode="External"/><Relationship Id="rId229" Type="http://schemas.openxmlformats.org/officeDocument/2006/relationships/hyperlink" Target="https://podminky.urs.cz/item/CS_URS_2024_01/763221121" TargetMode="External"/><Relationship Id="rId240" Type="http://schemas.openxmlformats.org/officeDocument/2006/relationships/hyperlink" Target="https://podminky.urs.cz/item/CS_URS_2024_01/998767103" TargetMode="External"/><Relationship Id="rId261" Type="http://schemas.openxmlformats.org/officeDocument/2006/relationships/hyperlink" Target="https://podminky.urs.cz/item/CS_URS_2024_01/777111111" TargetMode="External"/><Relationship Id="rId14" Type="http://schemas.openxmlformats.org/officeDocument/2006/relationships/hyperlink" Target="https://podminky.urs.cz/item/CS_URS_2024_01/162751119" TargetMode="External"/><Relationship Id="rId35" Type="http://schemas.openxmlformats.org/officeDocument/2006/relationships/hyperlink" Target="https://podminky.urs.cz/item/CS_URS_2024_01/274322611" TargetMode="External"/><Relationship Id="rId56" Type="http://schemas.openxmlformats.org/officeDocument/2006/relationships/hyperlink" Target="https://podminky.urs.cz/item/CS_URS_2024_01/317168052" TargetMode="External"/><Relationship Id="rId77" Type="http://schemas.openxmlformats.org/officeDocument/2006/relationships/hyperlink" Target="https://podminky.urs.cz/item/CS_URS_2024_01/411354314" TargetMode="External"/><Relationship Id="rId100" Type="http://schemas.openxmlformats.org/officeDocument/2006/relationships/hyperlink" Target="https://podminky.urs.cz/item/CS_URS_2024_01/611341391" TargetMode="External"/><Relationship Id="rId282" Type="http://schemas.openxmlformats.org/officeDocument/2006/relationships/hyperlink" Target="https://podminky.urs.cz/item/CS_URS_2024_01/783317101" TargetMode="External"/><Relationship Id="rId8" Type="http://schemas.openxmlformats.org/officeDocument/2006/relationships/hyperlink" Target="https://podminky.urs.cz/item/CS_URS_2024_01/131251106" TargetMode="External"/><Relationship Id="rId98" Type="http://schemas.openxmlformats.org/officeDocument/2006/relationships/hyperlink" Target="https://podminky.urs.cz/item/CS_URS_2024_01/611341321" TargetMode="External"/><Relationship Id="rId121" Type="http://schemas.openxmlformats.org/officeDocument/2006/relationships/hyperlink" Target="https://podminky.urs.cz/item/CS_URS_2024_01/622221061" TargetMode="External"/><Relationship Id="rId142" Type="http://schemas.openxmlformats.org/officeDocument/2006/relationships/hyperlink" Target="https://podminky.urs.cz/item/CS_URS_2024_01/944511211" TargetMode="External"/><Relationship Id="rId163" Type="http://schemas.openxmlformats.org/officeDocument/2006/relationships/hyperlink" Target="https://podminky.urs.cz/item/CS_URS_2024_01/977151124" TargetMode="External"/><Relationship Id="rId184" Type="http://schemas.openxmlformats.org/officeDocument/2006/relationships/hyperlink" Target="https://podminky.urs.cz/item/CS_URS_2024_01/712363355" TargetMode="External"/><Relationship Id="rId219" Type="http://schemas.openxmlformats.org/officeDocument/2006/relationships/hyperlink" Target="https://podminky.urs.cz/item/CS_URS_2024_01/998762103" TargetMode="External"/><Relationship Id="rId230" Type="http://schemas.openxmlformats.org/officeDocument/2006/relationships/hyperlink" Target="https://podminky.urs.cz/item/CS_URS_2024_01/763264541" TargetMode="External"/><Relationship Id="rId251" Type="http://schemas.openxmlformats.org/officeDocument/2006/relationships/hyperlink" Target="https://podminky.urs.cz/item/CS_URS_2024_01/776111311" TargetMode="External"/><Relationship Id="rId25" Type="http://schemas.openxmlformats.org/officeDocument/2006/relationships/hyperlink" Target="https://podminky.urs.cz/item/CS_URS_2023_02/231112313" TargetMode="External"/><Relationship Id="rId46" Type="http://schemas.openxmlformats.org/officeDocument/2006/relationships/hyperlink" Target="https://podminky.urs.cz/item/CS_URS_2024_01/279361821" TargetMode="External"/><Relationship Id="rId67" Type="http://schemas.openxmlformats.org/officeDocument/2006/relationships/hyperlink" Target="https://podminky.urs.cz/item/CS_URS_2024_01/345351005" TargetMode="External"/><Relationship Id="rId272" Type="http://schemas.openxmlformats.org/officeDocument/2006/relationships/hyperlink" Target="https://podminky.urs.cz/item/CS_URS_2024_01/781131241" TargetMode="External"/><Relationship Id="rId293" Type="http://schemas.openxmlformats.org/officeDocument/2006/relationships/hyperlink" Target="https://podminky.urs.cz/item/CS_URS_2024_01/998767103" TargetMode="External"/><Relationship Id="rId88" Type="http://schemas.openxmlformats.org/officeDocument/2006/relationships/hyperlink" Target="https://podminky.urs.cz/item/CS_URS_2024_01/430361821" TargetMode="External"/><Relationship Id="rId111" Type="http://schemas.openxmlformats.org/officeDocument/2006/relationships/hyperlink" Target="https://podminky.urs.cz/item/CS_URS_2024_01/621221061" TargetMode="External"/><Relationship Id="rId132" Type="http://schemas.openxmlformats.org/officeDocument/2006/relationships/hyperlink" Target="https://podminky.urs.cz/item/CS_URS_2024_01/632481213" TargetMode="External"/><Relationship Id="rId153" Type="http://schemas.openxmlformats.org/officeDocument/2006/relationships/hyperlink" Target="https://podminky.urs.cz/item/CS_URS_2024_01/953943125" TargetMode="External"/><Relationship Id="rId174" Type="http://schemas.openxmlformats.org/officeDocument/2006/relationships/hyperlink" Target="https://podminky.urs.cz/item/CS_URS_2024_01/711141559" TargetMode="External"/><Relationship Id="rId195" Type="http://schemas.openxmlformats.org/officeDocument/2006/relationships/hyperlink" Target="https://podminky.urs.cz/item/CS_URS_2024_01/712771333" TargetMode="External"/><Relationship Id="rId209" Type="http://schemas.openxmlformats.org/officeDocument/2006/relationships/hyperlink" Target="https://podminky.urs.cz/item/CS_URS_2024_01/713123211" TargetMode="External"/><Relationship Id="rId220" Type="http://schemas.openxmlformats.org/officeDocument/2006/relationships/hyperlink" Target="https://podminky.urs.cz/item/CS_URS_2024_01/751581213" TargetMode="External"/><Relationship Id="rId241" Type="http://schemas.openxmlformats.org/officeDocument/2006/relationships/hyperlink" Target="https://podminky.urs.cz/item/CS_URS_2024_01/998767103" TargetMode="External"/><Relationship Id="rId15" Type="http://schemas.openxmlformats.org/officeDocument/2006/relationships/hyperlink" Target="https://podminky.urs.cz/item/CS_URS_2024_01/167151111" TargetMode="External"/><Relationship Id="rId36" Type="http://schemas.openxmlformats.org/officeDocument/2006/relationships/hyperlink" Target="https://podminky.urs.cz/item/CS_URS_2024_01/274351121" TargetMode="External"/><Relationship Id="rId57" Type="http://schemas.openxmlformats.org/officeDocument/2006/relationships/hyperlink" Target="https://podminky.urs.cz/item/CS_URS_2024_01/317168053" TargetMode="External"/><Relationship Id="rId262" Type="http://schemas.openxmlformats.org/officeDocument/2006/relationships/hyperlink" Target="https://podminky.urs.cz/item/CS_URS_2024_01/777131101" TargetMode="External"/><Relationship Id="rId283" Type="http://schemas.openxmlformats.org/officeDocument/2006/relationships/hyperlink" Target="https://podminky.urs.cz/item/CS_URS_2024_01/783817101" TargetMode="External"/><Relationship Id="rId78" Type="http://schemas.openxmlformats.org/officeDocument/2006/relationships/hyperlink" Target="https://podminky.urs.cz/item/CS_URS_2024_01/411361821" TargetMode="External"/><Relationship Id="rId99" Type="http://schemas.openxmlformats.org/officeDocument/2006/relationships/hyperlink" Target="https://podminky.urs.cz/item/CS_URS_2024_01/611341325" TargetMode="External"/><Relationship Id="rId101" Type="http://schemas.openxmlformats.org/officeDocument/2006/relationships/hyperlink" Target="https://podminky.urs.cz/item/CS_URS_2024_01/611341395" TargetMode="External"/><Relationship Id="rId122" Type="http://schemas.openxmlformats.org/officeDocument/2006/relationships/hyperlink" Target="https://podminky.urs.cz/item/CS_URS_2024_01/622221241" TargetMode="External"/><Relationship Id="rId143" Type="http://schemas.openxmlformats.org/officeDocument/2006/relationships/hyperlink" Target="https://podminky.urs.cz/item/CS_URS_2024_01/944511811" TargetMode="External"/><Relationship Id="rId164" Type="http://schemas.openxmlformats.org/officeDocument/2006/relationships/hyperlink" Target="https://podminky.urs.cz/item/CS_URS_2024_01/977212111" TargetMode="External"/><Relationship Id="rId185" Type="http://schemas.openxmlformats.org/officeDocument/2006/relationships/hyperlink" Target="https://podminky.urs.cz/item/CS_URS_2024_01/712363357" TargetMode="External"/><Relationship Id="rId9" Type="http://schemas.openxmlformats.org/officeDocument/2006/relationships/hyperlink" Target="https://podminky.urs.cz/item/CS_URS_2024_01/131251206" TargetMode="External"/><Relationship Id="rId210" Type="http://schemas.openxmlformats.org/officeDocument/2006/relationships/hyperlink" Target="https://podminky.urs.cz/item/CS_URS_2024_01/713123212" TargetMode="External"/><Relationship Id="rId26" Type="http://schemas.openxmlformats.org/officeDocument/2006/relationships/hyperlink" Target="https://podminky.urs.cz/item/CS_URS_2023_02/231611114" TargetMode="External"/><Relationship Id="rId231" Type="http://schemas.openxmlformats.org/officeDocument/2006/relationships/hyperlink" Target="https://podminky.urs.cz/item/CS_URS_2024_01/763431001" TargetMode="External"/><Relationship Id="rId252" Type="http://schemas.openxmlformats.org/officeDocument/2006/relationships/hyperlink" Target="https://podminky.urs.cz/item/CS_URS_2023_02/776121111" TargetMode="External"/><Relationship Id="rId273" Type="http://schemas.openxmlformats.org/officeDocument/2006/relationships/hyperlink" Target="https://podminky.urs.cz/item/CS_URS_2024_01/781131242" TargetMode="External"/><Relationship Id="rId294" Type="http://schemas.openxmlformats.org/officeDocument/2006/relationships/drawing" Target="../drawings/drawing2.xml"/><Relationship Id="rId47" Type="http://schemas.openxmlformats.org/officeDocument/2006/relationships/hyperlink" Target="https://podminky.urs.cz/item/CS_URS_2024_01/279362021" TargetMode="External"/><Relationship Id="rId68" Type="http://schemas.openxmlformats.org/officeDocument/2006/relationships/hyperlink" Target="https://podminky.urs.cz/item/CS_URS_2024_01/345351006" TargetMode="External"/><Relationship Id="rId89" Type="http://schemas.openxmlformats.org/officeDocument/2006/relationships/hyperlink" Target="https://podminky.urs.cz/item/CS_URS_2024_01/431351121" TargetMode="External"/><Relationship Id="rId112" Type="http://schemas.openxmlformats.org/officeDocument/2006/relationships/hyperlink" Target="https://podminky.urs.cz/item/CS_URS_2024_01/621251105" TargetMode="External"/><Relationship Id="rId133" Type="http://schemas.openxmlformats.org/officeDocument/2006/relationships/hyperlink" Target="https://podminky.urs.cz/item/CS_URS_2024_01/633811111" TargetMode="External"/><Relationship Id="rId154" Type="http://schemas.openxmlformats.org/officeDocument/2006/relationships/hyperlink" Target="https://podminky.urs.cz/item/CS_URS_2024_01/953961115" TargetMode="External"/><Relationship Id="rId175" Type="http://schemas.openxmlformats.org/officeDocument/2006/relationships/hyperlink" Target="https://podminky.urs.cz/item/CS_URS_2024_01/711142559" TargetMode="External"/><Relationship Id="rId196" Type="http://schemas.openxmlformats.org/officeDocument/2006/relationships/hyperlink" Target="https://podminky.urs.cz/item/CS_URS_2024_01/712771401" TargetMode="External"/><Relationship Id="rId200" Type="http://schemas.openxmlformats.org/officeDocument/2006/relationships/hyperlink" Target="https://podminky.urs.cz/item/CS_URS_2024_01/712841559" TargetMode="External"/><Relationship Id="rId16" Type="http://schemas.openxmlformats.org/officeDocument/2006/relationships/hyperlink" Target="https://podminky.urs.cz/item/CS_URS_2024_01/171201231" TargetMode="External"/><Relationship Id="rId221" Type="http://schemas.openxmlformats.org/officeDocument/2006/relationships/hyperlink" Target="https://podminky.urs.cz/item/CS_URS_2024_01/763131411" TargetMode="External"/><Relationship Id="rId242" Type="http://schemas.openxmlformats.org/officeDocument/2006/relationships/hyperlink" Target="https://podminky.urs.cz/item/CS_URS_2024_01/771111011" TargetMode="External"/><Relationship Id="rId263" Type="http://schemas.openxmlformats.org/officeDocument/2006/relationships/hyperlink" Target="https://podminky.urs.cz/item/CS_URS_2024_01/777131201" TargetMode="External"/><Relationship Id="rId284" Type="http://schemas.openxmlformats.org/officeDocument/2006/relationships/hyperlink" Target="https://podminky.urs.cz/item/CS_URS_2024_01/783933161" TargetMode="External"/><Relationship Id="rId37" Type="http://schemas.openxmlformats.org/officeDocument/2006/relationships/hyperlink" Target="https://podminky.urs.cz/item/CS_URS_2024_01/274351122" TargetMode="External"/><Relationship Id="rId58" Type="http://schemas.openxmlformats.org/officeDocument/2006/relationships/hyperlink" Target="https://podminky.urs.cz/item/CS_URS_2024_01/317168054" TargetMode="External"/><Relationship Id="rId79" Type="http://schemas.openxmlformats.org/officeDocument/2006/relationships/hyperlink" Target="https://podminky.urs.cz/item/CS_URS_2024_01/411362021" TargetMode="External"/><Relationship Id="rId102" Type="http://schemas.openxmlformats.org/officeDocument/2006/relationships/hyperlink" Target="https://podminky.urs.cz/item/CS_URS_2024_01/612131321" TargetMode="External"/><Relationship Id="rId123" Type="http://schemas.openxmlformats.org/officeDocument/2006/relationships/hyperlink" Target="https://podminky.urs.cz/item/CS_URS_2024_01/622225144" TargetMode="External"/><Relationship Id="rId144" Type="http://schemas.openxmlformats.org/officeDocument/2006/relationships/hyperlink" Target="https://podminky.urs.cz/item/CS_URS_2024_01/949101111" TargetMode="External"/><Relationship Id="rId90" Type="http://schemas.openxmlformats.org/officeDocument/2006/relationships/hyperlink" Target="https://podminky.urs.cz/item/CS_URS_2024_01/431351122" TargetMode="External"/><Relationship Id="rId165" Type="http://schemas.openxmlformats.org/officeDocument/2006/relationships/hyperlink" Target="https://podminky.urs.cz/item/CS_URS_2024_01/997006012" TargetMode="External"/><Relationship Id="rId186" Type="http://schemas.openxmlformats.org/officeDocument/2006/relationships/hyperlink" Target="https://podminky.urs.cz/item/CS_URS_2024_01/712363358" TargetMode="External"/><Relationship Id="rId211" Type="http://schemas.openxmlformats.org/officeDocument/2006/relationships/hyperlink" Target="https://podminky.urs.cz/item/CS_URS_2024_01/713123213" TargetMode="External"/><Relationship Id="rId232" Type="http://schemas.openxmlformats.org/officeDocument/2006/relationships/hyperlink" Target="https://podminky.urs.cz/item/CS_URS_2024_01/763431012" TargetMode="External"/><Relationship Id="rId253" Type="http://schemas.openxmlformats.org/officeDocument/2006/relationships/hyperlink" Target="https://podminky.urs.cz/item/CS_URS_2024_01/776241121" TargetMode="External"/><Relationship Id="rId274" Type="http://schemas.openxmlformats.org/officeDocument/2006/relationships/hyperlink" Target="https://podminky.urs.cz/item/CS_URS_2024_01/781131264" TargetMode="External"/><Relationship Id="rId27" Type="http://schemas.openxmlformats.org/officeDocument/2006/relationships/hyperlink" Target="https://podminky.urs.cz/item/CS_URS_2023_02/239111113" TargetMode="External"/><Relationship Id="rId48" Type="http://schemas.openxmlformats.org/officeDocument/2006/relationships/hyperlink" Target="https://podminky.urs.cz/item/CS_URS_2024_01/631311122" TargetMode="External"/><Relationship Id="rId69" Type="http://schemas.openxmlformats.org/officeDocument/2006/relationships/hyperlink" Target="https://podminky.urs.cz/item/CS_URS_2024_01/389381001" TargetMode="External"/><Relationship Id="rId113" Type="http://schemas.openxmlformats.org/officeDocument/2006/relationships/hyperlink" Target="https://podminky.urs.cz/item/CS_URS_2024_01/621531012" TargetMode="External"/><Relationship Id="rId134" Type="http://schemas.openxmlformats.org/officeDocument/2006/relationships/hyperlink" Target="https://podminky.urs.cz/item/CS_URS_2024_01/634112126" TargetMode="External"/><Relationship Id="rId80" Type="http://schemas.openxmlformats.org/officeDocument/2006/relationships/hyperlink" Target="https://podminky.urs.cz/item/CS_URS_2024_01/413322626" TargetMode="External"/><Relationship Id="rId155" Type="http://schemas.openxmlformats.org/officeDocument/2006/relationships/hyperlink" Target="https://podminky.urs.cz/item/CS_URS_2024_01/953943211" TargetMode="External"/><Relationship Id="rId176" Type="http://schemas.openxmlformats.org/officeDocument/2006/relationships/hyperlink" Target="https://podminky.urs.cz/item/CS_URS_2024_01/711161273" TargetMode="External"/><Relationship Id="rId197" Type="http://schemas.openxmlformats.org/officeDocument/2006/relationships/hyperlink" Target="https://podminky.urs.cz/item/CS_URS_2024_01/712771601" TargetMode="External"/><Relationship Id="rId201" Type="http://schemas.openxmlformats.org/officeDocument/2006/relationships/hyperlink" Target="https://podminky.urs.cz/item/CS_URS_2024_01/712861705" TargetMode="External"/><Relationship Id="rId222" Type="http://schemas.openxmlformats.org/officeDocument/2006/relationships/hyperlink" Target="https://podminky.urs.cz/item/CS_URS_2024_01/763131451" TargetMode="External"/><Relationship Id="rId243" Type="http://schemas.openxmlformats.org/officeDocument/2006/relationships/hyperlink" Target="https://podminky.urs.cz/item/CS_URS_2024_01/771121011" TargetMode="External"/><Relationship Id="rId264" Type="http://schemas.openxmlformats.org/officeDocument/2006/relationships/hyperlink" Target="https://podminky.urs.cz/item/CS_URS_2024_01/777511103" TargetMode="External"/><Relationship Id="rId285" Type="http://schemas.openxmlformats.org/officeDocument/2006/relationships/hyperlink" Target="https://podminky.urs.cz/item/CS_URS_2024_01/783937153" TargetMode="External"/><Relationship Id="rId17" Type="http://schemas.openxmlformats.org/officeDocument/2006/relationships/hyperlink" Target="https://podminky.urs.cz/item/CS_URS_2024_01/171251201" TargetMode="External"/><Relationship Id="rId38" Type="http://schemas.openxmlformats.org/officeDocument/2006/relationships/hyperlink" Target="https://podminky.urs.cz/item/CS_URS_2024_01/274361821" TargetMode="External"/><Relationship Id="rId59" Type="http://schemas.openxmlformats.org/officeDocument/2006/relationships/hyperlink" Target="https://podminky.urs.cz/item/CS_URS_2024_01/317168055" TargetMode="External"/><Relationship Id="rId103" Type="http://schemas.openxmlformats.org/officeDocument/2006/relationships/hyperlink" Target="https://podminky.urs.cz/item/CS_URS_2024_01/612142001" TargetMode="External"/><Relationship Id="rId124" Type="http://schemas.openxmlformats.org/officeDocument/2006/relationships/hyperlink" Target="https://podminky.urs.cz/item/CS_URS_2024_01/622231111" TargetMode="External"/><Relationship Id="rId70" Type="http://schemas.openxmlformats.org/officeDocument/2006/relationships/hyperlink" Target="https://podminky.urs.cz/item/CS_URS_2024_01/411121015" TargetMode="External"/><Relationship Id="rId91" Type="http://schemas.openxmlformats.org/officeDocument/2006/relationships/hyperlink" Target="https://podminky.urs.cz/item/CS_URS_2024_01/434311115" TargetMode="External"/><Relationship Id="rId145" Type="http://schemas.openxmlformats.org/officeDocument/2006/relationships/hyperlink" Target="https://podminky.urs.cz/item/CS_URS_2024_01/949111122" TargetMode="External"/><Relationship Id="rId166" Type="http://schemas.openxmlformats.org/officeDocument/2006/relationships/hyperlink" Target="https://podminky.urs.cz/item/CS_URS_2024_01/997006512" TargetMode="External"/><Relationship Id="rId187" Type="http://schemas.openxmlformats.org/officeDocument/2006/relationships/hyperlink" Target="https://podminky.urs.cz/item/CS_URS_2024_01/712363384" TargetMode="External"/><Relationship Id="rId1" Type="http://schemas.openxmlformats.org/officeDocument/2006/relationships/hyperlink" Target="https://podminky.urs.cz/item/CS_URS_2024_01/113106123" TargetMode="External"/><Relationship Id="rId212" Type="http://schemas.openxmlformats.org/officeDocument/2006/relationships/hyperlink" Target="https://podminky.urs.cz/item/CS_URS_2024_01/713131141" TargetMode="External"/><Relationship Id="rId233" Type="http://schemas.openxmlformats.org/officeDocument/2006/relationships/hyperlink" Target="https://podminky.urs.cz/item/CS_URS_2024_01/763431803" TargetMode="External"/><Relationship Id="rId254" Type="http://schemas.openxmlformats.org/officeDocument/2006/relationships/hyperlink" Target="https://podminky.urs.cz/item/CS_URS_2024_01/776341111" TargetMode="External"/><Relationship Id="rId28" Type="http://schemas.openxmlformats.org/officeDocument/2006/relationships/hyperlink" Target="https://podminky.urs.cz/item/CS_URS_2024_01/213311113" TargetMode="External"/><Relationship Id="rId49" Type="http://schemas.openxmlformats.org/officeDocument/2006/relationships/hyperlink" Target="https://podminky.urs.cz/item/CS_URS_2024_01/953333121" TargetMode="External"/><Relationship Id="rId114" Type="http://schemas.openxmlformats.org/officeDocument/2006/relationships/hyperlink" Target="https://podminky.urs.cz/item/CS_URS_2024_01/622131121" TargetMode="External"/><Relationship Id="rId275" Type="http://schemas.openxmlformats.org/officeDocument/2006/relationships/hyperlink" Target="https://podminky.urs.cz/item/CS_URS_2024_01/781474152" TargetMode="External"/><Relationship Id="rId60" Type="http://schemas.openxmlformats.org/officeDocument/2006/relationships/hyperlink" Target="https://podminky.urs.cz/item/CS_URS_2024_01/317168056" TargetMode="External"/><Relationship Id="rId81" Type="http://schemas.openxmlformats.org/officeDocument/2006/relationships/hyperlink" Target="https://podminky.urs.cz/item/CS_URS_2024_01/413351111" TargetMode="External"/><Relationship Id="rId135" Type="http://schemas.openxmlformats.org/officeDocument/2006/relationships/hyperlink" Target="https://podminky.urs.cz/item/CS_URS_2024_01/941321121" TargetMode="External"/><Relationship Id="rId156" Type="http://schemas.openxmlformats.org/officeDocument/2006/relationships/hyperlink" Target="https://podminky.urs.cz/item/CS_URS_2024_01/953966112" TargetMode="External"/><Relationship Id="rId177" Type="http://schemas.openxmlformats.org/officeDocument/2006/relationships/hyperlink" Target="https://podminky.urs.cz/item/CS_URS_2024_01/711491172" TargetMode="External"/><Relationship Id="rId198" Type="http://schemas.openxmlformats.org/officeDocument/2006/relationships/hyperlink" Target="https://podminky.urs.cz/item/CS_URS_2024_01/712771613" TargetMode="External"/><Relationship Id="rId202" Type="http://schemas.openxmlformats.org/officeDocument/2006/relationships/hyperlink" Target="https://podminky.urs.cz/item/CS_URS_2024_01/712998001" TargetMode="External"/><Relationship Id="rId223" Type="http://schemas.openxmlformats.org/officeDocument/2006/relationships/hyperlink" Target="https://podminky.urs.cz/item/CS_URS_2024_01/763131721" TargetMode="External"/><Relationship Id="rId244" Type="http://schemas.openxmlformats.org/officeDocument/2006/relationships/hyperlink" Target="https://podminky.urs.cz/item/CS_URS_2024_01/771474112" TargetMode="External"/><Relationship Id="rId18" Type="http://schemas.openxmlformats.org/officeDocument/2006/relationships/hyperlink" Target="https://podminky.urs.cz/item/CS_URS_2024_01/174151101" TargetMode="External"/><Relationship Id="rId39" Type="http://schemas.openxmlformats.org/officeDocument/2006/relationships/hyperlink" Target="https://podminky.urs.cz/item/CS_URS_2024_01/275321211" TargetMode="External"/><Relationship Id="rId265" Type="http://schemas.openxmlformats.org/officeDocument/2006/relationships/hyperlink" Target="https://podminky.urs.cz/item/CS_URS_2024_01/777511181" TargetMode="External"/><Relationship Id="rId286" Type="http://schemas.openxmlformats.org/officeDocument/2006/relationships/hyperlink" Target="https://podminky.urs.cz/item/CS_URS_2024_01/784171001" TargetMode="External"/><Relationship Id="rId50" Type="http://schemas.openxmlformats.org/officeDocument/2006/relationships/hyperlink" Target="https://podminky.urs.cz/item/CS_URS_2024_01/310271015" TargetMode="External"/><Relationship Id="rId104" Type="http://schemas.openxmlformats.org/officeDocument/2006/relationships/hyperlink" Target="https://podminky.urs.cz/item/CS_URS_2024_01/612341321" TargetMode="External"/><Relationship Id="rId125" Type="http://schemas.openxmlformats.org/officeDocument/2006/relationships/hyperlink" Target="https://podminky.urs.cz/item/CS_URS_2024_01/622251101" TargetMode="External"/><Relationship Id="rId146" Type="http://schemas.openxmlformats.org/officeDocument/2006/relationships/hyperlink" Target="https://podminky.urs.cz/item/CS_URS_2024_01/949111222" TargetMode="External"/><Relationship Id="rId167" Type="http://schemas.openxmlformats.org/officeDocument/2006/relationships/hyperlink" Target="https://podminky.urs.cz/item/CS_URS_2024_01/997006519" TargetMode="External"/><Relationship Id="rId188" Type="http://schemas.openxmlformats.org/officeDocument/2006/relationships/hyperlink" Target="https://podminky.urs.cz/item/CS_URS_2024_01/712363624" TargetMode="External"/><Relationship Id="rId71" Type="http://schemas.openxmlformats.org/officeDocument/2006/relationships/hyperlink" Target="https://podminky.urs.cz/item/CS_URS_2024_01/411121121" TargetMode="External"/><Relationship Id="rId92" Type="http://schemas.openxmlformats.org/officeDocument/2006/relationships/hyperlink" Target="https://podminky.urs.cz/item/CS_URS_2024_01/434351141" TargetMode="External"/><Relationship Id="rId213" Type="http://schemas.openxmlformats.org/officeDocument/2006/relationships/hyperlink" Target="https://podminky.urs.cz/item/CS_URS_2024_01/713141136" TargetMode="External"/><Relationship Id="rId234" Type="http://schemas.openxmlformats.org/officeDocument/2006/relationships/hyperlink" Target="https://podminky.urs.cz/item/CS_URS_2024_01/998763303" TargetMode="External"/><Relationship Id="rId2" Type="http://schemas.openxmlformats.org/officeDocument/2006/relationships/hyperlink" Target="https://podminky.urs.cz/item/CS_URS_2023_02/113151111" TargetMode="External"/><Relationship Id="rId29" Type="http://schemas.openxmlformats.org/officeDocument/2006/relationships/hyperlink" Target="https://podminky.urs.cz/item/CS_URS_2024_01/273321611" TargetMode="External"/><Relationship Id="rId255" Type="http://schemas.openxmlformats.org/officeDocument/2006/relationships/hyperlink" Target="https://podminky.urs.cz/item/CS_URS_2024_01/776341121" TargetMode="External"/><Relationship Id="rId276" Type="http://schemas.openxmlformats.org/officeDocument/2006/relationships/hyperlink" Target="https://podminky.urs.cz/item/CS_URS_2024_01/781492211" TargetMode="External"/><Relationship Id="rId40" Type="http://schemas.openxmlformats.org/officeDocument/2006/relationships/hyperlink" Target="https://podminky.urs.cz/item/CS_URS_2024_01/275322611" TargetMode="External"/><Relationship Id="rId115" Type="http://schemas.openxmlformats.org/officeDocument/2006/relationships/hyperlink" Target="https://podminky.urs.cz/item/CS_URS_2024_01/622143004" TargetMode="External"/><Relationship Id="rId136" Type="http://schemas.openxmlformats.org/officeDocument/2006/relationships/hyperlink" Target="https://podminky.urs.cz/item/CS_URS_2024_01/941321122" TargetMode="External"/><Relationship Id="rId157" Type="http://schemas.openxmlformats.org/officeDocument/2006/relationships/hyperlink" Target="https://podminky.urs.cz/item/CS_URS_2024_01/966081123" TargetMode="External"/><Relationship Id="rId178" Type="http://schemas.openxmlformats.org/officeDocument/2006/relationships/hyperlink" Target="https://podminky.urs.cz/item/CS_URS_2024_01/711745567" TargetMode="External"/><Relationship Id="rId61" Type="http://schemas.openxmlformats.org/officeDocument/2006/relationships/hyperlink" Target="https://podminky.urs.cz/item/CS_URS_2024_01/330321810" TargetMode="External"/><Relationship Id="rId82" Type="http://schemas.openxmlformats.org/officeDocument/2006/relationships/hyperlink" Target="https://podminky.urs.cz/item/CS_URS_2024_01/413351112" TargetMode="External"/><Relationship Id="rId199" Type="http://schemas.openxmlformats.org/officeDocument/2006/relationships/hyperlink" Target="https://podminky.urs.cz/item/CS_URS_2024_01/712811101" TargetMode="External"/><Relationship Id="rId203" Type="http://schemas.openxmlformats.org/officeDocument/2006/relationships/hyperlink" Target="https://podminky.urs.cz/item/CS_URS_2024_01/712998106" TargetMode="External"/><Relationship Id="rId19" Type="http://schemas.openxmlformats.org/officeDocument/2006/relationships/hyperlink" Target="https://podminky.urs.cz/item/CS_URS_2024_01/151711111" TargetMode="External"/><Relationship Id="rId224" Type="http://schemas.openxmlformats.org/officeDocument/2006/relationships/hyperlink" Target="https://podminky.urs.cz/item/CS_URS_2024_01/763131722" TargetMode="External"/><Relationship Id="rId245" Type="http://schemas.openxmlformats.org/officeDocument/2006/relationships/hyperlink" Target="https://podminky.urs.cz/item/CS_URS_2024_01/771574112" TargetMode="External"/><Relationship Id="rId266" Type="http://schemas.openxmlformats.org/officeDocument/2006/relationships/hyperlink" Target="https://podminky.urs.cz/item/CS_URS_2024_01/777612103" TargetMode="External"/><Relationship Id="rId287" Type="http://schemas.openxmlformats.org/officeDocument/2006/relationships/hyperlink" Target="https://podminky.urs.cz/item/CS_URS_2024_01/784171101" TargetMode="External"/><Relationship Id="rId30" Type="http://schemas.openxmlformats.org/officeDocument/2006/relationships/hyperlink" Target="https://podminky.urs.cz/item/CS_URS_2024_01/273323611" TargetMode="External"/><Relationship Id="rId105" Type="http://schemas.openxmlformats.org/officeDocument/2006/relationships/hyperlink" Target="https://podminky.urs.cz/item/CS_URS_2024_01/612341391" TargetMode="External"/><Relationship Id="rId126" Type="http://schemas.openxmlformats.org/officeDocument/2006/relationships/hyperlink" Target="https://podminky.urs.cz/item/CS_URS_2024_01/622251105" TargetMode="External"/><Relationship Id="rId147" Type="http://schemas.openxmlformats.org/officeDocument/2006/relationships/hyperlink" Target="https://podminky.urs.cz/item/CS_URS_2024_01/949111822" TargetMode="External"/><Relationship Id="rId168" Type="http://schemas.openxmlformats.org/officeDocument/2006/relationships/hyperlink" Target="https://podminky.urs.cz/item/CS_URS_2024_01/997013602" TargetMode="External"/><Relationship Id="rId51" Type="http://schemas.openxmlformats.org/officeDocument/2006/relationships/hyperlink" Target="https://podminky.urs.cz/item/CS_URS_2024_01/311321611" TargetMode="External"/><Relationship Id="rId72" Type="http://schemas.openxmlformats.org/officeDocument/2006/relationships/hyperlink" Target="https://podminky.urs.cz/item/CS_URS_2024_01/411121125" TargetMode="External"/><Relationship Id="rId93" Type="http://schemas.openxmlformats.org/officeDocument/2006/relationships/hyperlink" Target="https://podminky.urs.cz/item/CS_URS_2024_01/434351142" TargetMode="External"/><Relationship Id="rId189" Type="http://schemas.openxmlformats.org/officeDocument/2006/relationships/hyperlink" Target="https://podminky.urs.cz/item/CS_URS_2024_01/712363625" TargetMode="External"/><Relationship Id="rId3" Type="http://schemas.openxmlformats.org/officeDocument/2006/relationships/hyperlink" Target="https://podminky.urs.cz/item/CS_URS_2024_01/113202111" TargetMode="External"/><Relationship Id="rId214" Type="http://schemas.openxmlformats.org/officeDocument/2006/relationships/hyperlink" Target="https://podminky.urs.cz/item/CS_URS_2024_01/713141212" TargetMode="External"/><Relationship Id="rId235" Type="http://schemas.openxmlformats.org/officeDocument/2006/relationships/hyperlink" Target="https://podminky.urs.cz/item/CS_URS_2024_01/998764103" TargetMode="External"/><Relationship Id="rId256" Type="http://schemas.openxmlformats.org/officeDocument/2006/relationships/hyperlink" Target="https://podminky.urs.cz/item/CS_URS_2024_01/776411212" TargetMode="External"/><Relationship Id="rId277" Type="http://schemas.openxmlformats.org/officeDocument/2006/relationships/hyperlink" Target="https://podminky.urs.cz/item/CS_URS_2024_01/781492251" TargetMode="External"/><Relationship Id="rId116" Type="http://schemas.openxmlformats.org/officeDocument/2006/relationships/hyperlink" Target="https://podminky.urs.cz/item/CS_URS_2024_01/622151031" TargetMode="External"/><Relationship Id="rId137" Type="http://schemas.openxmlformats.org/officeDocument/2006/relationships/hyperlink" Target="https://podminky.urs.cz/item/CS_URS_2024_01/941321221" TargetMode="External"/><Relationship Id="rId158" Type="http://schemas.openxmlformats.org/officeDocument/2006/relationships/hyperlink" Target="https://podminky.urs.cz/item/CS_URS_2024_01/966081125" TargetMode="External"/><Relationship Id="rId20" Type="http://schemas.openxmlformats.org/officeDocument/2006/relationships/hyperlink" Target="https://podminky.urs.cz/item/CS_URS_2024_01/151711131" TargetMode="External"/><Relationship Id="rId41" Type="http://schemas.openxmlformats.org/officeDocument/2006/relationships/hyperlink" Target="https://podminky.urs.cz/item/CS_URS_2024_01/275351121" TargetMode="External"/><Relationship Id="rId62" Type="http://schemas.openxmlformats.org/officeDocument/2006/relationships/hyperlink" Target="https://podminky.urs.cz/item/CS_URS_2024_01/331351121" TargetMode="External"/><Relationship Id="rId83" Type="http://schemas.openxmlformats.org/officeDocument/2006/relationships/hyperlink" Target="https://podminky.urs.cz/item/CS_URS_2024_01/413352111" TargetMode="External"/><Relationship Id="rId179" Type="http://schemas.openxmlformats.org/officeDocument/2006/relationships/hyperlink" Target="https://podminky.urs.cz/item/CS_URS_2024_01/998711103" TargetMode="External"/><Relationship Id="rId190" Type="http://schemas.openxmlformats.org/officeDocument/2006/relationships/hyperlink" Target="https://podminky.urs.cz/item/CS_URS_2024_01/712363626" TargetMode="External"/><Relationship Id="rId204" Type="http://schemas.openxmlformats.org/officeDocument/2006/relationships/hyperlink" Target="https://podminky.urs.cz/item/CS_URS_2024_01/998712103" TargetMode="External"/><Relationship Id="rId225" Type="http://schemas.openxmlformats.org/officeDocument/2006/relationships/hyperlink" Target="https://podminky.urs.cz/item/CS_URS_2024_01/763211124" TargetMode="External"/><Relationship Id="rId246" Type="http://schemas.openxmlformats.org/officeDocument/2006/relationships/hyperlink" Target="https://podminky.urs.cz/item/CS_URS_2024_01/771591112" TargetMode="External"/><Relationship Id="rId267" Type="http://schemas.openxmlformats.org/officeDocument/2006/relationships/hyperlink" Target="https://podminky.urs.cz/item/CS_URS_2024_01/777612203" TargetMode="External"/><Relationship Id="rId288" Type="http://schemas.openxmlformats.org/officeDocument/2006/relationships/hyperlink" Target="https://podminky.urs.cz/item/CS_URS_2024_01/784171111" TargetMode="External"/><Relationship Id="rId106" Type="http://schemas.openxmlformats.org/officeDocument/2006/relationships/hyperlink" Target="https://podminky.urs.cz/item/CS_URS_2024_01/612345213" TargetMode="External"/><Relationship Id="rId127" Type="http://schemas.openxmlformats.org/officeDocument/2006/relationships/hyperlink" Target="https://podminky.urs.cz/item/CS_URS_2024_01/622531012" TargetMode="External"/><Relationship Id="rId10" Type="http://schemas.openxmlformats.org/officeDocument/2006/relationships/hyperlink" Target="https://podminky.urs.cz/item/CS_URS_2024_01/132251102" TargetMode="External"/><Relationship Id="rId31" Type="http://schemas.openxmlformats.org/officeDocument/2006/relationships/hyperlink" Target="https://podminky.urs.cz/item/CS_URS_2024_01/273351121" TargetMode="External"/><Relationship Id="rId52" Type="http://schemas.openxmlformats.org/officeDocument/2006/relationships/hyperlink" Target="https://podminky.urs.cz/item/CS_URS_2024_01/311351121" TargetMode="External"/><Relationship Id="rId73" Type="http://schemas.openxmlformats.org/officeDocument/2006/relationships/hyperlink" Target="https://podminky.urs.cz/item/CS_URS_2024_01/411321616" TargetMode="External"/><Relationship Id="rId94" Type="http://schemas.openxmlformats.org/officeDocument/2006/relationships/hyperlink" Target="https://podminky.urs.cz/item/CS_URS_2024_01/593531211" TargetMode="External"/><Relationship Id="rId148" Type="http://schemas.openxmlformats.org/officeDocument/2006/relationships/hyperlink" Target="https://podminky.urs.cz/item/CS_URS_2024_01/949321112" TargetMode="External"/><Relationship Id="rId169" Type="http://schemas.openxmlformats.org/officeDocument/2006/relationships/hyperlink" Target="https://podminky.urs.cz/item/CS_URS_2024_01/997013631" TargetMode="External"/><Relationship Id="rId4" Type="http://schemas.openxmlformats.org/officeDocument/2006/relationships/hyperlink" Target="https://podminky.urs.cz/item/CS_URS_2024_01/115101201" TargetMode="External"/><Relationship Id="rId180" Type="http://schemas.openxmlformats.org/officeDocument/2006/relationships/hyperlink" Target="https://podminky.urs.cz/item/CS_URS_2024_01/712311101" TargetMode="External"/><Relationship Id="rId215" Type="http://schemas.openxmlformats.org/officeDocument/2006/relationships/hyperlink" Target="https://podminky.urs.cz/item/CS_URS_2024_01/713141336" TargetMode="External"/><Relationship Id="rId236" Type="http://schemas.openxmlformats.org/officeDocument/2006/relationships/hyperlink" Target="https://podminky.urs.cz/item/CS_URS_2024_01/998766103" TargetMode="External"/><Relationship Id="rId257" Type="http://schemas.openxmlformats.org/officeDocument/2006/relationships/hyperlink" Target="https://podminky.urs.cz/item/CS_URS_2024_01/776411213" TargetMode="External"/><Relationship Id="rId278" Type="http://schemas.openxmlformats.org/officeDocument/2006/relationships/hyperlink" Target="https://podminky.urs.cz/item/CS_URS_2024_01/781495211" TargetMode="External"/><Relationship Id="rId42" Type="http://schemas.openxmlformats.org/officeDocument/2006/relationships/hyperlink" Target="https://podminky.urs.cz/item/CS_URS_2024_01/275351122" TargetMode="External"/><Relationship Id="rId84" Type="http://schemas.openxmlformats.org/officeDocument/2006/relationships/hyperlink" Target="https://podminky.urs.cz/item/CS_URS_2024_01/413352112" TargetMode="External"/><Relationship Id="rId138" Type="http://schemas.openxmlformats.org/officeDocument/2006/relationships/hyperlink" Target="https://podminky.urs.cz/item/CS_URS_2024_01/941321222" TargetMode="External"/><Relationship Id="rId191" Type="http://schemas.openxmlformats.org/officeDocument/2006/relationships/hyperlink" Target="https://podminky.urs.cz/item/CS_URS_2024_01/712391171" TargetMode="External"/><Relationship Id="rId205" Type="http://schemas.openxmlformats.org/officeDocument/2006/relationships/hyperlink" Target="https://podminky.urs.cz/item/CS_URS_2024_01/713111127" TargetMode="External"/><Relationship Id="rId247" Type="http://schemas.openxmlformats.org/officeDocument/2006/relationships/hyperlink" Target="https://podminky.urs.cz/item/CS_URS_2024_01/771591115" TargetMode="External"/><Relationship Id="rId107" Type="http://schemas.openxmlformats.org/officeDocument/2006/relationships/hyperlink" Target="https://podminky.urs.cz/item/CS_URS_2024_01/619991011" TargetMode="External"/><Relationship Id="rId289" Type="http://schemas.openxmlformats.org/officeDocument/2006/relationships/hyperlink" Target="https://podminky.urs.cz/item/CS_URS_2024_01/784181101" TargetMode="External"/><Relationship Id="rId11" Type="http://schemas.openxmlformats.org/officeDocument/2006/relationships/hyperlink" Target="https://podminky.urs.cz/item/CS_URS_2024_01/162211311" TargetMode="External"/><Relationship Id="rId53" Type="http://schemas.openxmlformats.org/officeDocument/2006/relationships/hyperlink" Target="https://podminky.urs.cz/item/CS_URS_2024_01/311351122" TargetMode="External"/><Relationship Id="rId149" Type="http://schemas.openxmlformats.org/officeDocument/2006/relationships/hyperlink" Target="https://podminky.urs.cz/item/CS_URS_2024_01/949321211" TargetMode="External"/><Relationship Id="rId95" Type="http://schemas.openxmlformats.org/officeDocument/2006/relationships/hyperlink" Target="https://podminky.urs.cz/item/CS_URS_2024_01/339921133" TargetMode="External"/><Relationship Id="rId160" Type="http://schemas.openxmlformats.org/officeDocument/2006/relationships/hyperlink" Target="https://podminky.urs.cz/item/CS_URS_2024_01/968072356" TargetMode="External"/><Relationship Id="rId216" Type="http://schemas.openxmlformats.org/officeDocument/2006/relationships/hyperlink" Target="https://podminky.urs.cz/item/CS_URS_2024_01/713141356" TargetMode="External"/><Relationship Id="rId258" Type="http://schemas.openxmlformats.org/officeDocument/2006/relationships/hyperlink" Target="https://podminky.urs.cz/item/CS_URS_2024_01/776411214" TargetMode="External"/><Relationship Id="rId22" Type="http://schemas.openxmlformats.org/officeDocument/2006/relationships/hyperlink" Target="https://podminky.urs.cz/item/CS_URS_2023_02/226113214" TargetMode="External"/><Relationship Id="rId64" Type="http://schemas.openxmlformats.org/officeDocument/2006/relationships/hyperlink" Target="https://podminky.urs.cz/item/CS_URS_2024_01/331361821" TargetMode="External"/><Relationship Id="rId118" Type="http://schemas.openxmlformats.org/officeDocument/2006/relationships/hyperlink" Target="https://podminky.urs.cz/item/CS_URS_2024_01/622211041" TargetMode="External"/><Relationship Id="rId171" Type="http://schemas.openxmlformats.org/officeDocument/2006/relationships/hyperlink" Target="https://podminky.urs.cz/item/CS_URS_2024_01/998011003" TargetMode="External"/><Relationship Id="rId227" Type="http://schemas.openxmlformats.org/officeDocument/2006/relationships/hyperlink" Target="https://podminky.urs.cz/item/CS_URS_2024_01/763213123" TargetMode="External"/><Relationship Id="rId269" Type="http://schemas.openxmlformats.org/officeDocument/2006/relationships/hyperlink" Target="https://podminky.urs.cz/item/CS_URS_2024_01/998777103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CM85"/>
  <sheetViews>
    <sheetView showGridLines="0" topLeftCell="A37" workbookViewId="0">
      <selection activeCell="AN19" sqref="AN19"/>
    </sheetView>
  </sheetViews>
  <sheetFormatPr defaultColWidth="9.33203125" defaultRowHeight="11.25"/>
  <cols>
    <col min="1" max="1" width="8.33203125" customWidth="1"/>
    <col min="2" max="2" width="1.6640625" customWidth="1"/>
    <col min="3" max="3" width="4.1640625" customWidth="1"/>
    <col min="4" max="33" width="2.6640625" customWidth="1"/>
    <col min="34" max="34" width="3.33203125" customWidth="1"/>
    <col min="35" max="35" width="31.6640625" customWidth="1"/>
    <col min="36" max="37" width="2.5" customWidth="1"/>
    <col min="38" max="38" width="8.33203125" customWidth="1"/>
    <col min="39" max="39" width="3.33203125" customWidth="1"/>
    <col min="40" max="40" width="13.33203125" customWidth="1"/>
    <col min="41" max="41" width="7.5" customWidth="1"/>
    <col min="42" max="42" width="4.1640625" customWidth="1"/>
    <col min="43" max="43" width="15.6640625" customWidth="1"/>
    <col min="44" max="44" width="13.6640625" customWidth="1"/>
    <col min="45" max="47" width="25.83203125" hidden="1" customWidth="1"/>
    <col min="48" max="49" width="21.6640625" hidden="1" customWidth="1"/>
    <col min="50" max="51" width="25" hidden="1" customWidth="1"/>
    <col min="52" max="52" width="21.6640625" hidden="1" customWidth="1"/>
    <col min="53" max="53" width="19.1640625" hidden="1" customWidth="1"/>
    <col min="54" max="54" width="25" hidden="1" customWidth="1"/>
    <col min="55" max="55" width="21.6640625" hidden="1" customWidth="1"/>
    <col min="56" max="56" width="19.1640625" hidden="1" customWidth="1"/>
    <col min="57" max="57" width="66.5" customWidth="1"/>
    <col min="71" max="91" width="9.33203125" hidden="1"/>
  </cols>
  <sheetData>
    <row r="1" spans="1:74">
      <c r="A1" s="17" t="s">
        <v>0</v>
      </c>
      <c r="AZ1" s="17" t="s">
        <v>1</v>
      </c>
      <c r="BA1" s="17" t="s">
        <v>2</v>
      </c>
      <c r="BB1" s="17" t="s">
        <v>3</v>
      </c>
      <c r="BT1" s="17" t="s">
        <v>4</v>
      </c>
      <c r="BU1" s="17" t="s">
        <v>4</v>
      </c>
      <c r="BV1" s="17" t="s">
        <v>5</v>
      </c>
    </row>
    <row r="2" spans="1:74" ht="36.950000000000003" customHeight="1">
      <c r="AR2" s="323"/>
      <c r="AS2" s="323"/>
      <c r="AT2" s="323"/>
      <c r="AU2" s="323"/>
      <c r="AV2" s="323"/>
      <c r="AW2" s="323"/>
      <c r="AX2" s="323"/>
      <c r="AY2" s="323"/>
      <c r="AZ2" s="323"/>
      <c r="BA2" s="323"/>
      <c r="BB2" s="323"/>
      <c r="BC2" s="323"/>
      <c r="BD2" s="323"/>
      <c r="BE2" s="323"/>
      <c r="BS2" s="18" t="s">
        <v>6</v>
      </c>
      <c r="BT2" s="18" t="s">
        <v>7</v>
      </c>
    </row>
    <row r="3" spans="1:74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1"/>
      <c r="BS3" s="18" t="s">
        <v>6</v>
      </c>
      <c r="BT3" s="18" t="s">
        <v>8</v>
      </c>
    </row>
    <row r="4" spans="1:74" ht="24.95" customHeight="1">
      <c r="B4" s="21"/>
      <c r="D4" s="22" t="s">
        <v>9</v>
      </c>
      <c r="AR4" s="21"/>
      <c r="AS4" s="23" t="s">
        <v>10</v>
      </c>
      <c r="BE4" s="24" t="s">
        <v>11</v>
      </c>
      <c r="BS4" s="18" t="s">
        <v>12</v>
      </c>
    </row>
    <row r="5" spans="1:74" ht="12" customHeight="1">
      <c r="B5" s="21"/>
      <c r="D5" s="25" t="s">
        <v>13</v>
      </c>
      <c r="K5" s="327" t="s">
        <v>14</v>
      </c>
      <c r="L5" s="323"/>
      <c r="M5" s="323"/>
      <c r="N5" s="323"/>
      <c r="O5" s="323"/>
      <c r="P5" s="323"/>
      <c r="Q5" s="323"/>
      <c r="R5" s="323"/>
      <c r="S5" s="323"/>
      <c r="T5" s="323"/>
      <c r="U5" s="323"/>
      <c r="V5" s="323"/>
      <c r="W5" s="323"/>
      <c r="X5" s="323"/>
      <c r="Y5" s="323"/>
      <c r="Z5" s="323"/>
      <c r="AA5" s="323"/>
      <c r="AB5" s="323"/>
      <c r="AC5" s="323"/>
      <c r="AD5" s="323"/>
      <c r="AE5" s="323"/>
      <c r="AF5" s="323"/>
      <c r="AG5" s="323"/>
      <c r="AH5" s="323"/>
      <c r="AI5" s="323"/>
      <c r="AJ5" s="323"/>
      <c r="AK5" s="323"/>
      <c r="AL5" s="323"/>
      <c r="AM5" s="323"/>
      <c r="AN5" s="323"/>
      <c r="AO5" s="323"/>
      <c r="AR5" s="21"/>
      <c r="BE5" s="324" t="s">
        <v>15</v>
      </c>
      <c r="BS5" s="18" t="s">
        <v>6</v>
      </c>
    </row>
    <row r="6" spans="1:74" ht="36.950000000000003" customHeight="1">
      <c r="B6" s="21"/>
      <c r="D6" s="27" t="s">
        <v>16</v>
      </c>
      <c r="K6" s="328" t="s">
        <v>17</v>
      </c>
      <c r="L6" s="323"/>
      <c r="M6" s="323"/>
      <c r="N6" s="323"/>
      <c r="O6" s="323"/>
      <c r="P6" s="323"/>
      <c r="Q6" s="323"/>
      <c r="R6" s="323"/>
      <c r="S6" s="323"/>
      <c r="T6" s="323"/>
      <c r="U6" s="323"/>
      <c r="V6" s="323"/>
      <c r="W6" s="323"/>
      <c r="X6" s="323"/>
      <c r="Y6" s="323"/>
      <c r="Z6" s="323"/>
      <c r="AA6" s="323"/>
      <c r="AB6" s="323"/>
      <c r="AC6" s="323"/>
      <c r="AD6" s="323"/>
      <c r="AE6" s="323"/>
      <c r="AF6" s="323"/>
      <c r="AG6" s="323"/>
      <c r="AH6" s="323"/>
      <c r="AI6" s="323"/>
      <c r="AJ6" s="323"/>
      <c r="AK6" s="323"/>
      <c r="AL6" s="323"/>
      <c r="AM6" s="323"/>
      <c r="AN6" s="323"/>
      <c r="AO6" s="323"/>
      <c r="AR6" s="21"/>
      <c r="BE6" s="325"/>
      <c r="BS6" s="18" t="s">
        <v>6</v>
      </c>
    </row>
    <row r="7" spans="1:74" ht="12" customHeight="1">
      <c r="B7" s="21"/>
      <c r="D7" s="28" t="s">
        <v>18</v>
      </c>
      <c r="K7" s="26" t="s">
        <v>19</v>
      </c>
      <c r="AK7" s="28" t="s">
        <v>20</v>
      </c>
      <c r="AN7" s="26" t="s">
        <v>21</v>
      </c>
      <c r="AR7" s="21"/>
      <c r="BE7" s="325"/>
      <c r="BS7" s="18" t="s">
        <v>6</v>
      </c>
    </row>
    <row r="8" spans="1:74" ht="12" customHeight="1">
      <c r="B8" s="21"/>
      <c r="D8" s="28" t="s">
        <v>22</v>
      </c>
      <c r="K8" s="26" t="s">
        <v>23</v>
      </c>
      <c r="AK8" s="28" t="s">
        <v>24</v>
      </c>
      <c r="AN8" s="347">
        <v>45470</v>
      </c>
      <c r="AR8" s="21"/>
      <c r="BE8" s="325"/>
      <c r="BS8" s="18" t="s">
        <v>6</v>
      </c>
    </row>
    <row r="9" spans="1:74" ht="14.45" customHeight="1">
      <c r="B9" s="21"/>
      <c r="AR9" s="21"/>
      <c r="BE9" s="325"/>
      <c r="BS9" s="18" t="s">
        <v>6</v>
      </c>
    </row>
    <row r="10" spans="1:74" ht="12" customHeight="1">
      <c r="B10" s="21"/>
      <c r="D10" s="28" t="s">
        <v>25</v>
      </c>
      <c r="AK10" s="28" t="s">
        <v>26</v>
      </c>
      <c r="AN10" s="26" t="s">
        <v>21</v>
      </c>
      <c r="AR10" s="21"/>
      <c r="BE10" s="325"/>
      <c r="BS10" s="18" t="s">
        <v>6</v>
      </c>
    </row>
    <row r="11" spans="1:74" ht="18.399999999999999" customHeight="1">
      <c r="B11" s="21"/>
      <c r="E11" s="26" t="s">
        <v>27</v>
      </c>
      <c r="AK11" s="28" t="s">
        <v>28</v>
      </c>
      <c r="AN11" s="26" t="s">
        <v>21</v>
      </c>
      <c r="AR11" s="21"/>
      <c r="BE11" s="325"/>
      <c r="BS11" s="18" t="s">
        <v>6</v>
      </c>
    </row>
    <row r="12" spans="1:74" ht="6.95" customHeight="1">
      <c r="B12" s="21"/>
      <c r="AR12" s="21"/>
      <c r="BE12" s="325"/>
      <c r="BS12" s="18" t="s">
        <v>6</v>
      </c>
    </row>
    <row r="13" spans="1:74" ht="12" customHeight="1">
      <c r="B13" s="21"/>
      <c r="D13" s="28" t="s">
        <v>29</v>
      </c>
      <c r="AK13" s="28" t="s">
        <v>26</v>
      </c>
      <c r="AN13" s="30" t="s">
        <v>10367</v>
      </c>
      <c r="AR13" s="21"/>
      <c r="BE13" s="325"/>
      <c r="BS13" s="18" t="s">
        <v>6</v>
      </c>
    </row>
    <row r="14" spans="1:74" ht="12.75">
      <c r="B14" s="21"/>
      <c r="E14" s="329" t="s">
        <v>10366</v>
      </c>
      <c r="F14" s="330"/>
      <c r="G14" s="330"/>
      <c r="H14" s="330"/>
      <c r="I14" s="330"/>
      <c r="J14" s="330"/>
      <c r="K14" s="330"/>
      <c r="L14" s="330"/>
      <c r="M14" s="330"/>
      <c r="N14" s="330"/>
      <c r="O14" s="330"/>
      <c r="P14" s="330"/>
      <c r="Q14" s="330"/>
      <c r="R14" s="330"/>
      <c r="S14" s="330"/>
      <c r="T14" s="330"/>
      <c r="U14" s="330"/>
      <c r="V14" s="330"/>
      <c r="W14" s="330"/>
      <c r="X14" s="330"/>
      <c r="Y14" s="330"/>
      <c r="Z14" s="330"/>
      <c r="AA14" s="330"/>
      <c r="AB14" s="330"/>
      <c r="AC14" s="330"/>
      <c r="AD14" s="330"/>
      <c r="AE14" s="330"/>
      <c r="AF14" s="330"/>
      <c r="AG14" s="330"/>
      <c r="AH14" s="330"/>
      <c r="AI14" s="330"/>
      <c r="AJ14" s="330"/>
      <c r="AK14" s="28" t="s">
        <v>28</v>
      </c>
      <c r="AN14" s="30" t="s">
        <v>10368</v>
      </c>
      <c r="AR14" s="21"/>
      <c r="BE14" s="325"/>
      <c r="BS14" s="18" t="s">
        <v>6</v>
      </c>
    </row>
    <row r="15" spans="1:74" ht="6.95" customHeight="1">
      <c r="B15" s="21"/>
      <c r="AR15" s="21"/>
      <c r="BE15" s="325"/>
      <c r="BS15" s="18" t="s">
        <v>4</v>
      </c>
    </row>
    <row r="16" spans="1:74" ht="12" customHeight="1">
      <c r="B16" s="21"/>
      <c r="D16" s="28" t="s">
        <v>30</v>
      </c>
      <c r="AK16" s="28" t="s">
        <v>26</v>
      </c>
      <c r="AN16" s="26" t="s">
        <v>21</v>
      </c>
      <c r="AR16" s="21"/>
      <c r="BE16" s="325"/>
      <c r="BS16" s="18" t="s">
        <v>4</v>
      </c>
    </row>
    <row r="17" spans="2:71" ht="18.399999999999999" customHeight="1">
      <c r="B17" s="21"/>
      <c r="E17" s="26" t="s">
        <v>31</v>
      </c>
      <c r="AK17" s="28" t="s">
        <v>28</v>
      </c>
      <c r="AN17" s="26" t="s">
        <v>21</v>
      </c>
      <c r="AR17" s="21"/>
      <c r="BE17" s="325"/>
      <c r="BS17" s="18" t="s">
        <v>32</v>
      </c>
    </row>
    <row r="18" spans="2:71" ht="6.95" customHeight="1">
      <c r="B18" s="21"/>
      <c r="AR18" s="21"/>
      <c r="BE18" s="325"/>
      <c r="BS18" s="18" t="s">
        <v>6</v>
      </c>
    </row>
    <row r="19" spans="2:71" ht="12" customHeight="1">
      <c r="B19" s="21"/>
      <c r="D19" s="28" t="s">
        <v>33</v>
      </c>
      <c r="AK19" s="28" t="s">
        <v>26</v>
      </c>
      <c r="AN19" s="26" t="s">
        <v>21</v>
      </c>
      <c r="AR19" s="21"/>
      <c r="BE19" s="325"/>
      <c r="BS19" s="18" t="s">
        <v>6</v>
      </c>
    </row>
    <row r="20" spans="2:71" ht="18.399999999999999" customHeight="1">
      <c r="B20" s="21"/>
      <c r="E20" s="26" t="s">
        <v>34</v>
      </c>
      <c r="AK20" s="28" t="s">
        <v>28</v>
      </c>
      <c r="AN20" s="26" t="s">
        <v>21</v>
      </c>
      <c r="AR20" s="21"/>
      <c r="BE20" s="325"/>
      <c r="BS20" s="18" t="s">
        <v>4</v>
      </c>
    </row>
    <row r="21" spans="2:71" ht="6.95" customHeight="1">
      <c r="B21" s="21"/>
      <c r="AR21" s="21"/>
      <c r="BE21" s="325"/>
    </row>
    <row r="22" spans="2:71" ht="12" customHeight="1">
      <c r="B22" s="21"/>
      <c r="D22" s="28" t="s">
        <v>35</v>
      </c>
      <c r="AR22" s="21"/>
      <c r="BE22" s="325"/>
    </row>
    <row r="23" spans="2:71" ht="359.25" customHeight="1">
      <c r="B23" s="21"/>
      <c r="E23" s="331" t="s">
        <v>36</v>
      </c>
      <c r="F23" s="331"/>
      <c r="G23" s="331"/>
      <c r="H23" s="331"/>
      <c r="I23" s="331"/>
      <c r="J23" s="331"/>
      <c r="K23" s="331"/>
      <c r="L23" s="331"/>
      <c r="M23" s="331"/>
      <c r="N23" s="331"/>
      <c r="O23" s="331"/>
      <c r="P23" s="331"/>
      <c r="Q23" s="331"/>
      <c r="R23" s="331"/>
      <c r="S23" s="331"/>
      <c r="T23" s="331"/>
      <c r="U23" s="331"/>
      <c r="V23" s="331"/>
      <c r="W23" s="331"/>
      <c r="X23" s="331"/>
      <c r="Y23" s="331"/>
      <c r="Z23" s="331"/>
      <c r="AA23" s="331"/>
      <c r="AB23" s="331"/>
      <c r="AC23" s="331"/>
      <c r="AD23" s="331"/>
      <c r="AE23" s="331"/>
      <c r="AF23" s="331"/>
      <c r="AG23" s="331"/>
      <c r="AH23" s="331"/>
      <c r="AI23" s="331"/>
      <c r="AJ23" s="331"/>
      <c r="AK23" s="331"/>
      <c r="AL23" s="331"/>
      <c r="AM23" s="331"/>
      <c r="AN23" s="331"/>
      <c r="AR23" s="21"/>
      <c r="BE23" s="325"/>
    </row>
    <row r="24" spans="2:71" ht="6.95" customHeight="1">
      <c r="B24" s="21"/>
      <c r="AR24" s="21"/>
      <c r="BE24" s="325"/>
    </row>
    <row r="25" spans="2:71" ht="6.95" customHeight="1">
      <c r="B25" s="21"/>
      <c r="D25" s="32"/>
      <c r="E25" s="32"/>
      <c r="F25" s="32"/>
      <c r="G25" s="32"/>
      <c r="H25" s="32"/>
      <c r="I25" s="32"/>
      <c r="J25" s="32"/>
      <c r="K25" s="32"/>
      <c r="L25" s="32"/>
      <c r="M25" s="32"/>
      <c r="N25" s="32"/>
      <c r="O25" s="32"/>
      <c r="P25" s="32"/>
      <c r="Q25" s="32"/>
      <c r="R25" s="32"/>
      <c r="S25" s="32"/>
      <c r="T25" s="32"/>
      <c r="U25" s="32"/>
      <c r="V25" s="32"/>
      <c r="W25" s="32"/>
      <c r="X25" s="32"/>
      <c r="Y25" s="32"/>
      <c r="Z25" s="32"/>
      <c r="AA25" s="32"/>
      <c r="AB25" s="32"/>
      <c r="AC25" s="32"/>
      <c r="AD25" s="32"/>
      <c r="AE25" s="32"/>
      <c r="AF25" s="32"/>
      <c r="AG25" s="32"/>
      <c r="AH25" s="32"/>
      <c r="AI25" s="32"/>
      <c r="AJ25" s="32"/>
      <c r="AK25" s="32"/>
      <c r="AL25" s="32"/>
      <c r="AM25" s="32"/>
      <c r="AN25" s="32"/>
      <c r="AO25" s="32"/>
      <c r="AR25" s="21"/>
      <c r="BE25" s="325"/>
    </row>
    <row r="26" spans="2:71" s="1" customFormat="1" ht="25.9" customHeight="1">
      <c r="B26" s="33"/>
      <c r="D26" s="34" t="s">
        <v>37</v>
      </c>
      <c r="E26" s="35"/>
      <c r="F26" s="35"/>
      <c r="G26" s="35"/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  <c r="V26" s="35"/>
      <c r="W26" s="35"/>
      <c r="X26" s="35"/>
      <c r="Y26" s="35"/>
      <c r="Z26" s="35"/>
      <c r="AA26" s="35"/>
      <c r="AB26" s="35"/>
      <c r="AC26" s="35"/>
      <c r="AD26" s="35"/>
      <c r="AE26" s="35"/>
      <c r="AF26" s="35"/>
      <c r="AG26" s="35"/>
      <c r="AH26" s="35"/>
      <c r="AI26" s="35"/>
      <c r="AJ26" s="35"/>
      <c r="AK26" s="332">
        <f>ROUND(AG54,2)</f>
        <v>220901705.72</v>
      </c>
      <c r="AL26" s="333"/>
      <c r="AM26" s="333"/>
      <c r="AN26" s="333"/>
      <c r="AO26" s="333"/>
      <c r="AR26" s="33"/>
      <c r="BE26" s="325"/>
    </row>
    <row r="27" spans="2:71" s="1" customFormat="1" ht="6.95" customHeight="1">
      <c r="B27" s="33"/>
      <c r="AR27" s="33"/>
      <c r="BE27" s="325"/>
    </row>
    <row r="28" spans="2:71" s="1" customFormat="1" ht="12.75">
      <c r="B28" s="33"/>
      <c r="L28" s="334" t="s">
        <v>38</v>
      </c>
      <c r="M28" s="334"/>
      <c r="N28" s="334"/>
      <c r="O28" s="334"/>
      <c r="P28" s="334"/>
      <c r="W28" s="334" t="s">
        <v>39</v>
      </c>
      <c r="X28" s="334"/>
      <c r="Y28" s="334"/>
      <c r="Z28" s="334"/>
      <c r="AA28" s="334"/>
      <c r="AB28" s="334"/>
      <c r="AC28" s="334"/>
      <c r="AD28" s="334"/>
      <c r="AE28" s="334"/>
      <c r="AK28" s="334" t="s">
        <v>40</v>
      </c>
      <c r="AL28" s="334"/>
      <c r="AM28" s="334"/>
      <c r="AN28" s="334"/>
      <c r="AO28" s="334"/>
      <c r="AR28" s="33"/>
      <c r="BE28" s="325"/>
    </row>
    <row r="29" spans="2:71" s="2" customFormat="1" ht="14.45" customHeight="1">
      <c r="B29" s="36"/>
      <c r="D29" s="28" t="s">
        <v>41</v>
      </c>
      <c r="F29" s="28" t="s">
        <v>42</v>
      </c>
      <c r="L29" s="308">
        <v>0.21</v>
      </c>
      <c r="M29" s="309"/>
      <c r="N29" s="309"/>
      <c r="O29" s="309"/>
      <c r="P29" s="309"/>
      <c r="W29" s="310">
        <f>ROUND(AZ54, 2)</f>
        <v>220901705.72</v>
      </c>
      <c r="X29" s="309"/>
      <c r="Y29" s="309"/>
      <c r="Z29" s="309"/>
      <c r="AA29" s="309"/>
      <c r="AB29" s="309"/>
      <c r="AC29" s="309"/>
      <c r="AD29" s="309"/>
      <c r="AE29" s="309"/>
      <c r="AK29" s="310">
        <f>ROUND(AV54, 2)</f>
        <v>46389358.200000003</v>
      </c>
      <c r="AL29" s="309"/>
      <c r="AM29" s="309"/>
      <c r="AN29" s="309"/>
      <c r="AO29" s="309"/>
      <c r="AR29" s="36"/>
      <c r="BE29" s="326"/>
    </row>
    <row r="30" spans="2:71" s="2" customFormat="1" ht="14.45" customHeight="1">
      <c r="B30" s="36"/>
      <c r="F30" s="28" t="s">
        <v>43</v>
      </c>
      <c r="L30" s="308">
        <v>0.12</v>
      </c>
      <c r="M30" s="309"/>
      <c r="N30" s="309"/>
      <c r="O30" s="309"/>
      <c r="P30" s="309"/>
      <c r="W30" s="310">
        <f>ROUND(BA54, 2)</f>
        <v>0</v>
      </c>
      <c r="X30" s="309"/>
      <c r="Y30" s="309"/>
      <c r="Z30" s="309"/>
      <c r="AA30" s="309"/>
      <c r="AB30" s="309"/>
      <c r="AC30" s="309"/>
      <c r="AD30" s="309"/>
      <c r="AE30" s="309"/>
      <c r="AK30" s="310">
        <f>ROUND(AW54, 2)</f>
        <v>0</v>
      </c>
      <c r="AL30" s="309"/>
      <c r="AM30" s="309"/>
      <c r="AN30" s="309"/>
      <c r="AO30" s="309"/>
      <c r="AR30" s="36"/>
      <c r="BE30" s="326"/>
    </row>
    <row r="31" spans="2:71" s="2" customFormat="1" ht="14.45" hidden="1" customHeight="1">
      <c r="B31" s="36"/>
      <c r="F31" s="28" t="s">
        <v>44</v>
      </c>
      <c r="L31" s="308">
        <v>0.21</v>
      </c>
      <c r="M31" s="309"/>
      <c r="N31" s="309"/>
      <c r="O31" s="309"/>
      <c r="P31" s="309"/>
      <c r="W31" s="310">
        <f>ROUND(BB54, 2)</f>
        <v>0</v>
      </c>
      <c r="X31" s="309"/>
      <c r="Y31" s="309"/>
      <c r="Z31" s="309"/>
      <c r="AA31" s="309"/>
      <c r="AB31" s="309"/>
      <c r="AC31" s="309"/>
      <c r="AD31" s="309"/>
      <c r="AE31" s="309"/>
      <c r="AK31" s="310">
        <v>0</v>
      </c>
      <c r="AL31" s="309"/>
      <c r="AM31" s="309"/>
      <c r="AN31" s="309"/>
      <c r="AO31" s="309"/>
      <c r="AR31" s="36"/>
      <c r="BE31" s="326"/>
    </row>
    <row r="32" spans="2:71" s="2" customFormat="1" ht="14.45" hidden="1" customHeight="1">
      <c r="B32" s="36"/>
      <c r="F32" s="28" t="s">
        <v>45</v>
      </c>
      <c r="L32" s="308">
        <v>0.12</v>
      </c>
      <c r="M32" s="309"/>
      <c r="N32" s="309"/>
      <c r="O32" s="309"/>
      <c r="P32" s="309"/>
      <c r="W32" s="310">
        <f>ROUND(BC54, 2)</f>
        <v>0</v>
      </c>
      <c r="X32" s="309"/>
      <c r="Y32" s="309"/>
      <c r="Z32" s="309"/>
      <c r="AA32" s="309"/>
      <c r="AB32" s="309"/>
      <c r="AC32" s="309"/>
      <c r="AD32" s="309"/>
      <c r="AE32" s="309"/>
      <c r="AK32" s="310">
        <v>0</v>
      </c>
      <c r="AL32" s="309"/>
      <c r="AM32" s="309"/>
      <c r="AN32" s="309"/>
      <c r="AO32" s="309"/>
      <c r="AR32" s="36"/>
      <c r="BE32" s="326"/>
    </row>
    <row r="33" spans="2:44" s="2" customFormat="1" ht="14.45" hidden="1" customHeight="1">
      <c r="B33" s="36"/>
      <c r="F33" s="28" t="s">
        <v>46</v>
      </c>
      <c r="L33" s="308">
        <v>0</v>
      </c>
      <c r="M33" s="309"/>
      <c r="N33" s="309"/>
      <c r="O33" s="309"/>
      <c r="P33" s="309"/>
      <c r="W33" s="310">
        <f>ROUND(BD54, 2)</f>
        <v>0</v>
      </c>
      <c r="X33" s="309"/>
      <c r="Y33" s="309"/>
      <c r="Z33" s="309"/>
      <c r="AA33" s="309"/>
      <c r="AB33" s="309"/>
      <c r="AC33" s="309"/>
      <c r="AD33" s="309"/>
      <c r="AE33" s="309"/>
      <c r="AK33" s="310">
        <v>0</v>
      </c>
      <c r="AL33" s="309"/>
      <c r="AM33" s="309"/>
      <c r="AN33" s="309"/>
      <c r="AO33" s="309"/>
      <c r="AR33" s="36"/>
    </row>
    <row r="34" spans="2:44" s="1" customFormat="1" ht="6.95" customHeight="1">
      <c r="B34" s="33"/>
      <c r="AR34" s="33"/>
    </row>
    <row r="35" spans="2:44" s="1" customFormat="1" ht="25.9" customHeight="1">
      <c r="B35" s="33"/>
      <c r="C35" s="37"/>
      <c r="D35" s="38" t="s">
        <v>47</v>
      </c>
      <c r="E35" s="39"/>
      <c r="F35" s="39"/>
      <c r="G35" s="39"/>
      <c r="H35" s="39"/>
      <c r="I35" s="39"/>
      <c r="J35" s="39"/>
      <c r="K35" s="39"/>
      <c r="L35" s="39"/>
      <c r="M35" s="39"/>
      <c r="N35" s="39"/>
      <c r="O35" s="39"/>
      <c r="P35" s="39"/>
      <c r="Q35" s="39"/>
      <c r="R35" s="39"/>
      <c r="S35" s="39"/>
      <c r="T35" s="40" t="s">
        <v>48</v>
      </c>
      <c r="U35" s="39"/>
      <c r="V35" s="39"/>
      <c r="W35" s="39"/>
      <c r="X35" s="322" t="s">
        <v>49</v>
      </c>
      <c r="Y35" s="320"/>
      <c r="Z35" s="320"/>
      <c r="AA35" s="320"/>
      <c r="AB35" s="320"/>
      <c r="AC35" s="39"/>
      <c r="AD35" s="39"/>
      <c r="AE35" s="39"/>
      <c r="AF35" s="39"/>
      <c r="AG35" s="39"/>
      <c r="AH35" s="39"/>
      <c r="AI35" s="39"/>
      <c r="AJ35" s="39"/>
      <c r="AK35" s="319">
        <f>SUM(AK26:AK33)</f>
        <v>267291063.92000002</v>
      </c>
      <c r="AL35" s="320"/>
      <c r="AM35" s="320"/>
      <c r="AN35" s="320"/>
      <c r="AO35" s="321"/>
      <c r="AP35" s="37"/>
      <c r="AQ35" s="37"/>
      <c r="AR35" s="33"/>
    </row>
    <row r="36" spans="2:44" s="1" customFormat="1" ht="6.95" customHeight="1">
      <c r="B36" s="33"/>
      <c r="AR36" s="33"/>
    </row>
    <row r="37" spans="2:44" s="1" customFormat="1" ht="6.95" customHeight="1">
      <c r="B37" s="41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2"/>
      <c r="R37" s="42"/>
      <c r="S37" s="42"/>
      <c r="T37" s="42"/>
      <c r="U37" s="42"/>
      <c r="V37" s="42"/>
      <c r="W37" s="42"/>
      <c r="X37" s="42"/>
      <c r="Y37" s="42"/>
      <c r="Z37" s="42"/>
      <c r="AA37" s="42"/>
      <c r="AB37" s="42"/>
      <c r="AC37" s="42"/>
      <c r="AD37" s="42"/>
      <c r="AE37" s="42"/>
      <c r="AF37" s="42"/>
      <c r="AG37" s="42"/>
      <c r="AH37" s="42"/>
      <c r="AI37" s="42"/>
      <c r="AJ37" s="42"/>
      <c r="AK37" s="42"/>
      <c r="AL37" s="42"/>
      <c r="AM37" s="42"/>
      <c r="AN37" s="42"/>
      <c r="AO37" s="42"/>
      <c r="AP37" s="42"/>
      <c r="AQ37" s="42"/>
      <c r="AR37" s="33"/>
    </row>
    <row r="41" spans="2:44" s="1" customFormat="1" ht="6.95" customHeight="1">
      <c r="B41" s="43"/>
      <c r="C41" s="44"/>
      <c r="D41" s="44"/>
      <c r="E41" s="44"/>
      <c r="F41" s="44"/>
      <c r="G41" s="44"/>
      <c r="H41" s="44"/>
      <c r="I41" s="44"/>
      <c r="J41" s="44"/>
      <c r="K41" s="44"/>
      <c r="L41" s="44"/>
      <c r="M41" s="44"/>
      <c r="N41" s="44"/>
      <c r="O41" s="44"/>
      <c r="P41" s="44"/>
      <c r="Q41" s="44"/>
      <c r="R41" s="44"/>
      <c r="S41" s="44"/>
      <c r="T41" s="44"/>
      <c r="U41" s="44"/>
      <c r="V41" s="44"/>
      <c r="W41" s="44"/>
      <c r="X41" s="44"/>
      <c r="Y41" s="44"/>
      <c r="Z41" s="44"/>
      <c r="AA41" s="44"/>
      <c r="AB41" s="44"/>
      <c r="AC41" s="44"/>
      <c r="AD41" s="44"/>
      <c r="AE41" s="44"/>
      <c r="AF41" s="44"/>
      <c r="AG41" s="44"/>
      <c r="AH41" s="44"/>
      <c r="AI41" s="44"/>
      <c r="AJ41" s="44"/>
      <c r="AK41" s="44"/>
      <c r="AL41" s="44"/>
      <c r="AM41" s="44"/>
      <c r="AN41" s="44"/>
      <c r="AO41" s="44"/>
      <c r="AP41" s="44"/>
      <c r="AQ41" s="44"/>
      <c r="AR41" s="33"/>
    </row>
    <row r="42" spans="2:44" s="1" customFormat="1" ht="24.95" customHeight="1">
      <c r="B42" s="33"/>
      <c r="C42" s="22" t="s">
        <v>50</v>
      </c>
      <c r="AR42" s="33"/>
    </row>
    <row r="43" spans="2:44" s="1" customFormat="1" ht="6.95" customHeight="1">
      <c r="B43" s="33"/>
      <c r="AR43" s="33"/>
    </row>
    <row r="44" spans="2:44" s="3" customFormat="1" ht="12" customHeight="1">
      <c r="B44" s="45"/>
      <c r="C44" s="28" t="s">
        <v>13</v>
      </c>
      <c r="L44" s="3" t="str">
        <f>K5</f>
        <v>RSS23-11-03a</v>
      </c>
      <c r="AR44" s="45"/>
    </row>
    <row r="45" spans="2:44" s="4" customFormat="1" ht="36.950000000000003" customHeight="1">
      <c r="B45" s="46"/>
      <c r="C45" s="47" t="s">
        <v>16</v>
      </c>
      <c r="L45" s="305" t="str">
        <f>K6</f>
        <v>Novostavba Onkologické kliniky P4 - Novostavba budovy P4</v>
      </c>
      <c r="M45" s="306"/>
      <c r="N45" s="306"/>
      <c r="O45" s="306"/>
      <c r="P45" s="306"/>
      <c r="Q45" s="306"/>
      <c r="R45" s="306"/>
      <c r="S45" s="306"/>
      <c r="T45" s="306"/>
      <c r="U45" s="306"/>
      <c r="V45" s="306"/>
      <c r="W45" s="306"/>
      <c r="X45" s="306"/>
      <c r="Y45" s="306"/>
      <c r="Z45" s="306"/>
      <c r="AA45" s="306"/>
      <c r="AB45" s="306"/>
      <c r="AC45" s="306"/>
      <c r="AD45" s="306"/>
      <c r="AE45" s="306"/>
      <c r="AF45" s="306"/>
      <c r="AG45" s="306"/>
      <c r="AH45" s="306"/>
      <c r="AI45" s="306"/>
      <c r="AJ45" s="306"/>
      <c r="AK45" s="306"/>
      <c r="AL45" s="306"/>
      <c r="AM45" s="306"/>
      <c r="AN45" s="306"/>
      <c r="AO45" s="306"/>
      <c r="AR45" s="46"/>
    </row>
    <row r="46" spans="2:44" s="1" customFormat="1" ht="6.95" customHeight="1">
      <c r="B46" s="33"/>
      <c r="AR46" s="33"/>
    </row>
    <row r="47" spans="2:44" s="1" customFormat="1" ht="12" customHeight="1">
      <c r="B47" s="33"/>
      <c r="C47" s="28" t="s">
        <v>22</v>
      </c>
      <c r="L47" s="48" t="str">
        <f>IF(K8="","",K8)</f>
        <v>Olomouc</v>
      </c>
      <c r="AI47" s="28" t="s">
        <v>24</v>
      </c>
      <c r="AM47" s="311">
        <f>IF(AN8= "","",AN8)</f>
        <v>45470</v>
      </c>
      <c r="AN47" s="311"/>
      <c r="AR47" s="33"/>
    </row>
    <row r="48" spans="2:44" s="1" customFormat="1" ht="6.95" customHeight="1">
      <c r="B48" s="33"/>
      <c r="AR48" s="33"/>
    </row>
    <row r="49" spans="1:91" s="1" customFormat="1" ht="15.2" customHeight="1">
      <c r="B49" s="33"/>
      <c r="C49" s="28" t="s">
        <v>25</v>
      </c>
      <c r="L49" s="3" t="str">
        <f>IF(E11= "","",E11)</f>
        <v>Fakultní nemocnice Olomouc</v>
      </c>
      <c r="AI49" s="28" t="s">
        <v>30</v>
      </c>
      <c r="AM49" s="312" t="str">
        <f>IF(E17="","",E17)</f>
        <v>Adam Rujbr Architects</v>
      </c>
      <c r="AN49" s="313"/>
      <c r="AO49" s="313"/>
      <c r="AP49" s="313"/>
      <c r="AR49" s="33"/>
      <c r="AS49" s="314" t="s">
        <v>51</v>
      </c>
      <c r="AT49" s="315"/>
      <c r="AU49" s="50"/>
      <c r="AV49" s="50"/>
      <c r="AW49" s="50"/>
      <c r="AX49" s="50"/>
      <c r="AY49" s="50"/>
      <c r="AZ49" s="50"/>
      <c r="BA49" s="50"/>
      <c r="BB49" s="50"/>
      <c r="BC49" s="50"/>
      <c r="BD49" s="51"/>
    </row>
    <row r="50" spans="1:91" s="1" customFormat="1" ht="15.2" customHeight="1">
      <c r="B50" s="33"/>
      <c r="C50" s="28" t="s">
        <v>29</v>
      </c>
      <c r="L50" s="3" t="str">
        <f>IF(E14= "Vyplň údaj","",E14)</f>
        <v>Sdružení firem VW WACHAL a.s., YUCON CZ s.r.o. a STANTER, a.s. zkratkou S-VWYUST</v>
      </c>
      <c r="AI50" s="28" t="s">
        <v>33</v>
      </c>
      <c r="AM50" s="312" t="str">
        <f>IF(E20="","",E20)</f>
        <v xml:space="preserve"> </v>
      </c>
      <c r="AN50" s="313"/>
      <c r="AO50" s="313"/>
      <c r="AP50" s="313"/>
      <c r="AR50" s="33"/>
      <c r="AS50" s="316"/>
      <c r="AT50" s="317"/>
      <c r="BD50" s="52"/>
    </row>
    <row r="51" spans="1:91" s="1" customFormat="1" ht="10.9" customHeight="1">
      <c r="B51" s="33"/>
      <c r="AR51" s="33"/>
      <c r="AS51" s="316"/>
      <c r="AT51" s="317"/>
      <c r="BD51" s="52"/>
    </row>
    <row r="52" spans="1:91" s="1" customFormat="1" ht="29.25" customHeight="1">
      <c r="B52" s="33"/>
      <c r="C52" s="301" t="s">
        <v>52</v>
      </c>
      <c r="D52" s="302"/>
      <c r="E52" s="302"/>
      <c r="F52" s="302"/>
      <c r="G52" s="302"/>
      <c r="H52" s="53"/>
      <c r="I52" s="307" t="s">
        <v>53</v>
      </c>
      <c r="J52" s="302"/>
      <c r="K52" s="302"/>
      <c r="L52" s="302"/>
      <c r="M52" s="302"/>
      <c r="N52" s="302"/>
      <c r="O52" s="302"/>
      <c r="P52" s="302"/>
      <c r="Q52" s="302"/>
      <c r="R52" s="302"/>
      <c r="S52" s="302"/>
      <c r="T52" s="302"/>
      <c r="U52" s="302"/>
      <c r="V52" s="302"/>
      <c r="W52" s="302"/>
      <c r="X52" s="302"/>
      <c r="Y52" s="302"/>
      <c r="Z52" s="302"/>
      <c r="AA52" s="302"/>
      <c r="AB52" s="302"/>
      <c r="AC52" s="302"/>
      <c r="AD52" s="302"/>
      <c r="AE52" s="302"/>
      <c r="AF52" s="302"/>
      <c r="AG52" s="318" t="s">
        <v>54</v>
      </c>
      <c r="AH52" s="302"/>
      <c r="AI52" s="302"/>
      <c r="AJ52" s="302"/>
      <c r="AK52" s="302"/>
      <c r="AL52" s="302"/>
      <c r="AM52" s="302"/>
      <c r="AN52" s="307" t="s">
        <v>55</v>
      </c>
      <c r="AO52" s="302"/>
      <c r="AP52" s="302"/>
      <c r="AQ52" s="54" t="s">
        <v>56</v>
      </c>
      <c r="AR52" s="33"/>
      <c r="AS52" s="55" t="s">
        <v>57</v>
      </c>
      <c r="AT52" s="56" t="s">
        <v>58</v>
      </c>
      <c r="AU52" s="56" t="s">
        <v>59</v>
      </c>
      <c r="AV52" s="56" t="s">
        <v>60</v>
      </c>
      <c r="AW52" s="56" t="s">
        <v>61</v>
      </c>
      <c r="AX52" s="56" t="s">
        <v>62</v>
      </c>
      <c r="AY52" s="56" t="s">
        <v>63</v>
      </c>
      <c r="AZ52" s="56" t="s">
        <v>64</v>
      </c>
      <c r="BA52" s="56" t="s">
        <v>65</v>
      </c>
      <c r="BB52" s="56" t="s">
        <v>66</v>
      </c>
      <c r="BC52" s="56" t="s">
        <v>67</v>
      </c>
      <c r="BD52" s="57" t="s">
        <v>68</v>
      </c>
    </row>
    <row r="53" spans="1:91" s="1" customFormat="1" ht="10.9" customHeight="1">
      <c r="B53" s="33"/>
      <c r="AR53" s="33"/>
      <c r="AS53" s="58"/>
      <c r="AT53" s="50"/>
      <c r="AU53" s="50"/>
      <c r="AV53" s="50"/>
      <c r="AW53" s="50"/>
      <c r="AX53" s="50"/>
      <c r="AY53" s="50"/>
      <c r="AZ53" s="50"/>
      <c r="BA53" s="50"/>
      <c r="BB53" s="50"/>
      <c r="BC53" s="50"/>
      <c r="BD53" s="51"/>
    </row>
    <row r="54" spans="1:91" s="5" customFormat="1" ht="32.450000000000003" customHeight="1">
      <c r="B54" s="59"/>
      <c r="C54" s="60" t="s">
        <v>69</v>
      </c>
      <c r="D54" s="61"/>
      <c r="E54" s="61"/>
      <c r="F54" s="61"/>
      <c r="G54" s="61"/>
      <c r="H54" s="61"/>
      <c r="I54" s="61"/>
      <c r="J54" s="61"/>
      <c r="K54" s="61"/>
      <c r="L54" s="61"/>
      <c r="M54" s="61"/>
      <c r="N54" s="61"/>
      <c r="O54" s="61"/>
      <c r="P54" s="61"/>
      <c r="Q54" s="61"/>
      <c r="R54" s="61"/>
      <c r="S54" s="61"/>
      <c r="T54" s="61"/>
      <c r="U54" s="61"/>
      <c r="V54" s="61"/>
      <c r="W54" s="61"/>
      <c r="X54" s="61"/>
      <c r="Y54" s="61"/>
      <c r="Z54" s="61"/>
      <c r="AA54" s="61"/>
      <c r="AB54" s="61"/>
      <c r="AC54" s="61"/>
      <c r="AD54" s="61"/>
      <c r="AE54" s="61"/>
      <c r="AF54" s="61"/>
      <c r="AG54" s="303">
        <f>ROUND(AG55+AG80+AG82,2)</f>
        <v>220901705.72</v>
      </c>
      <c r="AH54" s="303"/>
      <c r="AI54" s="303"/>
      <c r="AJ54" s="303"/>
      <c r="AK54" s="303"/>
      <c r="AL54" s="303"/>
      <c r="AM54" s="303"/>
      <c r="AN54" s="304">
        <f t="shared" ref="AN54:AN83" si="0">SUM(AG54,AT54)</f>
        <v>267291063.92000002</v>
      </c>
      <c r="AO54" s="304"/>
      <c r="AP54" s="304"/>
      <c r="AQ54" s="63" t="s">
        <v>21</v>
      </c>
      <c r="AR54" s="59"/>
      <c r="AS54" s="64">
        <f>ROUND(AS55+AS80+AS82,2)</f>
        <v>0</v>
      </c>
      <c r="AT54" s="65">
        <f t="shared" ref="AT54:AT83" si="1">ROUND(SUM(AV54:AW54),2)</f>
        <v>46389358.200000003</v>
      </c>
      <c r="AU54" s="66">
        <f>ROUND(AU55+AU80+AU82,5)</f>
        <v>0</v>
      </c>
      <c r="AV54" s="65">
        <f>ROUND(AZ54*L29,2)</f>
        <v>46389358.200000003</v>
      </c>
      <c r="AW54" s="65">
        <f>ROUND(BA54*L30,2)</f>
        <v>0</v>
      </c>
      <c r="AX54" s="65">
        <f>ROUND(BB54*L29,2)</f>
        <v>0</v>
      </c>
      <c r="AY54" s="65">
        <f>ROUND(BC54*L30,2)</f>
        <v>0</v>
      </c>
      <c r="AZ54" s="65">
        <f>ROUND(AZ55+AZ80+AZ82,2)</f>
        <v>220901705.72</v>
      </c>
      <c r="BA54" s="65">
        <f>ROUND(BA55+BA80+BA82,2)</f>
        <v>0</v>
      </c>
      <c r="BB54" s="65">
        <f>ROUND(BB55+BB80+BB82,2)</f>
        <v>0</v>
      </c>
      <c r="BC54" s="65">
        <f>ROUND(BC55+BC80+BC82,2)</f>
        <v>0</v>
      </c>
      <c r="BD54" s="67">
        <f>ROUND(BD55+BD80+BD82,2)</f>
        <v>0</v>
      </c>
      <c r="BS54" s="68" t="s">
        <v>70</v>
      </c>
      <c r="BT54" s="68" t="s">
        <v>71</v>
      </c>
      <c r="BU54" s="69" t="s">
        <v>72</v>
      </c>
      <c r="BV54" s="68" t="s">
        <v>73</v>
      </c>
      <c r="BW54" s="68" t="s">
        <v>5</v>
      </c>
      <c r="BX54" s="68" t="s">
        <v>74</v>
      </c>
      <c r="CL54" s="68" t="s">
        <v>19</v>
      </c>
    </row>
    <row r="55" spans="1:91" s="6" customFormat="1" ht="16.5" customHeight="1">
      <c r="B55" s="70"/>
      <c r="C55" s="71"/>
      <c r="D55" s="295" t="s">
        <v>75</v>
      </c>
      <c r="E55" s="295"/>
      <c r="F55" s="295"/>
      <c r="G55" s="295"/>
      <c r="H55" s="295"/>
      <c r="I55" s="72"/>
      <c r="J55" s="295" t="s">
        <v>76</v>
      </c>
      <c r="K55" s="295"/>
      <c r="L55" s="295"/>
      <c r="M55" s="295"/>
      <c r="N55" s="295"/>
      <c r="O55" s="295"/>
      <c r="P55" s="295"/>
      <c r="Q55" s="295"/>
      <c r="R55" s="295"/>
      <c r="S55" s="295"/>
      <c r="T55" s="295"/>
      <c r="U55" s="295"/>
      <c r="V55" s="295"/>
      <c r="W55" s="295"/>
      <c r="X55" s="295"/>
      <c r="Y55" s="295"/>
      <c r="Z55" s="295"/>
      <c r="AA55" s="295"/>
      <c r="AB55" s="295"/>
      <c r="AC55" s="295"/>
      <c r="AD55" s="295"/>
      <c r="AE55" s="295"/>
      <c r="AF55" s="295"/>
      <c r="AG55" s="300">
        <f>ROUND(SUM(AG56:AG79),2)</f>
        <v>217168789.50999999</v>
      </c>
      <c r="AH55" s="299"/>
      <c r="AI55" s="299"/>
      <c r="AJ55" s="299"/>
      <c r="AK55" s="299"/>
      <c r="AL55" s="299"/>
      <c r="AM55" s="299"/>
      <c r="AN55" s="298">
        <f t="shared" si="0"/>
        <v>262774235.31</v>
      </c>
      <c r="AO55" s="299"/>
      <c r="AP55" s="299"/>
      <c r="AQ55" s="73" t="s">
        <v>77</v>
      </c>
      <c r="AR55" s="70"/>
      <c r="AS55" s="74">
        <f>ROUND(SUM(AS56:AS79),2)</f>
        <v>0</v>
      </c>
      <c r="AT55" s="75">
        <f t="shared" si="1"/>
        <v>45605445.799999997</v>
      </c>
      <c r="AU55" s="76">
        <f>ROUND(SUM(AU56:AU79),5)</f>
        <v>0</v>
      </c>
      <c r="AV55" s="75">
        <f>ROUND(AZ55*L29,2)</f>
        <v>45605445.799999997</v>
      </c>
      <c r="AW55" s="75">
        <f>ROUND(BA55*L30,2)</f>
        <v>0</v>
      </c>
      <c r="AX55" s="75">
        <f>ROUND(BB55*L29,2)</f>
        <v>0</v>
      </c>
      <c r="AY55" s="75">
        <f>ROUND(BC55*L30,2)</f>
        <v>0</v>
      </c>
      <c r="AZ55" s="75">
        <f>ROUND(SUM(AZ56:AZ79),2)</f>
        <v>217168789.50999999</v>
      </c>
      <c r="BA55" s="75">
        <f>ROUND(SUM(BA56:BA79),2)</f>
        <v>0</v>
      </c>
      <c r="BB55" s="75">
        <f>ROUND(SUM(BB56:BB79),2)</f>
        <v>0</v>
      </c>
      <c r="BC55" s="75">
        <f>ROUND(SUM(BC56:BC79),2)</f>
        <v>0</v>
      </c>
      <c r="BD55" s="77">
        <f>ROUND(SUM(BD56:BD79),2)</f>
        <v>0</v>
      </c>
      <c r="BS55" s="78" t="s">
        <v>70</v>
      </c>
      <c r="BT55" s="78" t="s">
        <v>78</v>
      </c>
      <c r="BU55" s="78" t="s">
        <v>72</v>
      </c>
      <c r="BV55" s="78" t="s">
        <v>73</v>
      </c>
      <c r="BW55" s="78" t="s">
        <v>79</v>
      </c>
      <c r="BX55" s="78" t="s">
        <v>5</v>
      </c>
      <c r="CL55" s="78" t="s">
        <v>19</v>
      </c>
      <c r="CM55" s="78" t="s">
        <v>80</v>
      </c>
    </row>
    <row r="56" spans="1:91" s="3" customFormat="1" ht="16.5" customHeight="1">
      <c r="A56" s="79" t="s">
        <v>81</v>
      </c>
      <c r="B56" s="45"/>
      <c r="C56" s="9"/>
      <c r="D56" s="9"/>
      <c r="E56" s="294" t="s">
        <v>82</v>
      </c>
      <c r="F56" s="294"/>
      <c r="G56" s="294"/>
      <c r="H56" s="294"/>
      <c r="I56" s="294"/>
      <c r="J56" s="9"/>
      <c r="K56" s="294" t="s">
        <v>83</v>
      </c>
      <c r="L56" s="294"/>
      <c r="M56" s="294"/>
      <c r="N56" s="294"/>
      <c r="O56" s="294"/>
      <c r="P56" s="294"/>
      <c r="Q56" s="294"/>
      <c r="R56" s="294"/>
      <c r="S56" s="294"/>
      <c r="T56" s="294"/>
      <c r="U56" s="294"/>
      <c r="V56" s="294"/>
      <c r="W56" s="294"/>
      <c r="X56" s="294"/>
      <c r="Y56" s="294"/>
      <c r="Z56" s="294"/>
      <c r="AA56" s="294"/>
      <c r="AB56" s="294"/>
      <c r="AC56" s="294"/>
      <c r="AD56" s="294"/>
      <c r="AE56" s="294"/>
      <c r="AF56" s="294"/>
      <c r="AG56" s="296">
        <f>'D.1.1_2 - ASŘ a SKŘ'!J32</f>
        <v>105360571.63</v>
      </c>
      <c r="AH56" s="297"/>
      <c r="AI56" s="297"/>
      <c r="AJ56" s="297"/>
      <c r="AK56" s="297"/>
      <c r="AL56" s="297"/>
      <c r="AM56" s="297"/>
      <c r="AN56" s="296">
        <f t="shared" si="0"/>
        <v>127486291.66999999</v>
      </c>
      <c r="AO56" s="297"/>
      <c r="AP56" s="297"/>
      <c r="AQ56" s="80" t="s">
        <v>84</v>
      </c>
      <c r="AR56" s="45"/>
      <c r="AS56" s="81">
        <v>0</v>
      </c>
      <c r="AT56" s="82">
        <f t="shared" si="1"/>
        <v>22125720.039999999</v>
      </c>
      <c r="AU56" s="83">
        <f>'D.1.1_2 - ASŘ a SKŘ'!P126</f>
        <v>0</v>
      </c>
      <c r="AV56" s="82">
        <f>'D.1.1_2 - ASŘ a SKŘ'!J35</f>
        <v>22125720.039999999</v>
      </c>
      <c r="AW56" s="82">
        <f>'D.1.1_2 - ASŘ a SKŘ'!J36</f>
        <v>0</v>
      </c>
      <c r="AX56" s="82">
        <f>'D.1.1_2 - ASŘ a SKŘ'!J37</f>
        <v>0</v>
      </c>
      <c r="AY56" s="82">
        <f>'D.1.1_2 - ASŘ a SKŘ'!J38</f>
        <v>0</v>
      </c>
      <c r="AZ56" s="82">
        <f>'D.1.1_2 - ASŘ a SKŘ'!F35</f>
        <v>105360571.63</v>
      </c>
      <c r="BA56" s="82">
        <f>'D.1.1_2 - ASŘ a SKŘ'!F36</f>
        <v>0</v>
      </c>
      <c r="BB56" s="82">
        <f>'D.1.1_2 - ASŘ a SKŘ'!F37</f>
        <v>0</v>
      </c>
      <c r="BC56" s="82">
        <f>'D.1.1_2 - ASŘ a SKŘ'!F38</f>
        <v>0</v>
      </c>
      <c r="BD56" s="84">
        <f>'D.1.1_2 - ASŘ a SKŘ'!F39</f>
        <v>0</v>
      </c>
      <c r="BT56" s="26" t="s">
        <v>80</v>
      </c>
      <c r="BV56" s="26" t="s">
        <v>73</v>
      </c>
      <c r="BW56" s="26" t="s">
        <v>85</v>
      </c>
      <c r="BX56" s="26" t="s">
        <v>79</v>
      </c>
      <c r="CL56" s="26" t="s">
        <v>19</v>
      </c>
    </row>
    <row r="57" spans="1:91" s="3" customFormat="1" ht="16.5" customHeight="1">
      <c r="A57" s="79" t="s">
        <v>81</v>
      </c>
      <c r="B57" s="45"/>
      <c r="C57" s="9"/>
      <c r="D57" s="9"/>
      <c r="E57" s="294" t="s">
        <v>86</v>
      </c>
      <c r="F57" s="294"/>
      <c r="G57" s="294"/>
      <c r="H57" s="294"/>
      <c r="I57" s="294"/>
      <c r="J57" s="9"/>
      <c r="K57" s="294" t="s">
        <v>87</v>
      </c>
      <c r="L57" s="294"/>
      <c r="M57" s="294"/>
      <c r="N57" s="294"/>
      <c r="O57" s="294"/>
      <c r="P57" s="294"/>
      <c r="Q57" s="294"/>
      <c r="R57" s="294"/>
      <c r="S57" s="294"/>
      <c r="T57" s="294"/>
      <c r="U57" s="294"/>
      <c r="V57" s="294"/>
      <c r="W57" s="294"/>
      <c r="X57" s="294"/>
      <c r="Y57" s="294"/>
      <c r="Z57" s="294"/>
      <c r="AA57" s="294"/>
      <c r="AB57" s="294"/>
      <c r="AC57" s="294"/>
      <c r="AD57" s="294"/>
      <c r="AE57" s="294"/>
      <c r="AF57" s="294"/>
      <c r="AG57" s="296">
        <f>'D.1.4.A - Zařízení pro vy...'!J32</f>
        <v>6864157.6500000004</v>
      </c>
      <c r="AH57" s="297"/>
      <c r="AI57" s="297"/>
      <c r="AJ57" s="297"/>
      <c r="AK57" s="297"/>
      <c r="AL57" s="297"/>
      <c r="AM57" s="297"/>
      <c r="AN57" s="296">
        <f t="shared" si="0"/>
        <v>8305630.7600000007</v>
      </c>
      <c r="AO57" s="297"/>
      <c r="AP57" s="297"/>
      <c r="AQ57" s="80" t="s">
        <v>84</v>
      </c>
      <c r="AR57" s="45"/>
      <c r="AS57" s="81">
        <v>0</v>
      </c>
      <c r="AT57" s="82">
        <f t="shared" si="1"/>
        <v>1441473.11</v>
      </c>
      <c r="AU57" s="83">
        <f>'D.1.4.A - Zařízení pro vy...'!P93</f>
        <v>0</v>
      </c>
      <c r="AV57" s="82">
        <f>'D.1.4.A - Zařízení pro vy...'!J35</f>
        <v>1441473.11</v>
      </c>
      <c r="AW57" s="82">
        <f>'D.1.4.A - Zařízení pro vy...'!J36</f>
        <v>0</v>
      </c>
      <c r="AX57" s="82">
        <f>'D.1.4.A - Zařízení pro vy...'!J37</f>
        <v>0</v>
      </c>
      <c r="AY57" s="82">
        <f>'D.1.4.A - Zařízení pro vy...'!J38</f>
        <v>0</v>
      </c>
      <c r="AZ57" s="82">
        <f>'D.1.4.A - Zařízení pro vy...'!F35</f>
        <v>6864157.6500000004</v>
      </c>
      <c r="BA57" s="82">
        <f>'D.1.4.A - Zařízení pro vy...'!F36</f>
        <v>0</v>
      </c>
      <c r="BB57" s="82">
        <f>'D.1.4.A - Zařízení pro vy...'!F37</f>
        <v>0</v>
      </c>
      <c r="BC57" s="82">
        <f>'D.1.4.A - Zařízení pro vy...'!F38</f>
        <v>0</v>
      </c>
      <c r="BD57" s="84">
        <f>'D.1.4.A - Zařízení pro vy...'!F39</f>
        <v>0</v>
      </c>
      <c r="BT57" s="26" t="s">
        <v>80</v>
      </c>
      <c r="BV57" s="26" t="s">
        <v>73</v>
      </c>
      <c r="BW57" s="26" t="s">
        <v>88</v>
      </c>
      <c r="BX57" s="26" t="s">
        <v>79</v>
      </c>
      <c r="CL57" s="26" t="s">
        <v>21</v>
      </c>
    </row>
    <row r="58" spans="1:91" s="3" customFormat="1" ht="16.5" customHeight="1">
      <c r="A58" s="79" t="s">
        <v>81</v>
      </c>
      <c r="B58" s="45"/>
      <c r="C58" s="9"/>
      <c r="D58" s="9"/>
      <c r="E58" s="294" t="s">
        <v>89</v>
      </c>
      <c r="F58" s="294"/>
      <c r="G58" s="294"/>
      <c r="H58" s="294"/>
      <c r="I58" s="294"/>
      <c r="J58" s="9"/>
      <c r="K58" s="294" t="s">
        <v>90</v>
      </c>
      <c r="L58" s="294"/>
      <c r="M58" s="294"/>
      <c r="N58" s="294"/>
      <c r="O58" s="294"/>
      <c r="P58" s="294"/>
      <c r="Q58" s="294"/>
      <c r="R58" s="294"/>
      <c r="S58" s="294"/>
      <c r="T58" s="294"/>
      <c r="U58" s="294"/>
      <c r="V58" s="294"/>
      <c r="W58" s="294"/>
      <c r="X58" s="294"/>
      <c r="Y58" s="294"/>
      <c r="Z58" s="294"/>
      <c r="AA58" s="294"/>
      <c r="AB58" s="294"/>
      <c r="AC58" s="294"/>
      <c r="AD58" s="294"/>
      <c r="AE58" s="294"/>
      <c r="AF58" s="294"/>
      <c r="AG58" s="296">
        <f>'D.1.4.B - Zařízení pro oc...'!J32</f>
        <v>11218899.76</v>
      </c>
      <c r="AH58" s="297"/>
      <c r="AI58" s="297"/>
      <c r="AJ58" s="297"/>
      <c r="AK58" s="297"/>
      <c r="AL58" s="297"/>
      <c r="AM58" s="297"/>
      <c r="AN58" s="296">
        <f t="shared" si="0"/>
        <v>13574868.710000001</v>
      </c>
      <c r="AO58" s="297"/>
      <c r="AP58" s="297"/>
      <c r="AQ58" s="80" t="s">
        <v>84</v>
      </c>
      <c r="AR58" s="45"/>
      <c r="AS58" s="81">
        <v>0</v>
      </c>
      <c r="AT58" s="82">
        <f t="shared" si="1"/>
        <v>2355968.9500000002</v>
      </c>
      <c r="AU58" s="83">
        <f>'D.1.4.B - Zařízení pro oc...'!P93</f>
        <v>0</v>
      </c>
      <c r="AV58" s="82">
        <f>'D.1.4.B - Zařízení pro oc...'!J35</f>
        <v>2355968.9500000002</v>
      </c>
      <c r="AW58" s="82">
        <f>'D.1.4.B - Zařízení pro oc...'!J36</f>
        <v>0</v>
      </c>
      <c r="AX58" s="82">
        <f>'D.1.4.B - Zařízení pro oc...'!J37</f>
        <v>0</v>
      </c>
      <c r="AY58" s="82">
        <f>'D.1.4.B - Zařízení pro oc...'!J38</f>
        <v>0</v>
      </c>
      <c r="AZ58" s="82">
        <f>'D.1.4.B - Zařízení pro oc...'!F35</f>
        <v>11218899.76</v>
      </c>
      <c r="BA58" s="82">
        <f>'D.1.4.B - Zařízení pro oc...'!F36</f>
        <v>0</v>
      </c>
      <c r="BB58" s="82">
        <f>'D.1.4.B - Zařízení pro oc...'!F37</f>
        <v>0</v>
      </c>
      <c r="BC58" s="82">
        <f>'D.1.4.B - Zařízení pro oc...'!F38</f>
        <v>0</v>
      </c>
      <c r="BD58" s="84">
        <f>'D.1.4.B - Zařízení pro oc...'!F39</f>
        <v>0</v>
      </c>
      <c r="BT58" s="26" t="s">
        <v>80</v>
      </c>
      <c r="BV58" s="26" t="s">
        <v>73</v>
      </c>
      <c r="BW58" s="26" t="s">
        <v>91</v>
      </c>
      <c r="BX58" s="26" t="s">
        <v>79</v>
      </c>
      <c r="CL58" s="26" t="s">
        <v>21</v>
      </c>
    </row>
    <row r="59" spans="1:91" s="3" customFormat="1" ht="16.5" customHeight="1">
      <c r="A59" s="79" t="s">
        <v>81</v>
      </c>
      <c r="B59" s="45"/>
      <c r="C59" s="9"/>
      <c r="D59" s="9"/>
      <c r="E59" s="294" t="s">
        <v>92</v>
      </c>
      <c r="F59" s="294"/>
      <c r="G59" s="294"/>
      <c r="H59" s="294"/>
      <c r="I59" s="294"/>
      <c r="J59" s="9"/>
      <c r="K59" s="294" t="s">
        <v>93</v>
      </c>
      <c r="L59" s="294"/>
      <c r="M59" s="294"/>
      <c r="N59" s="294"/>
      <c r="O59" s="294"/>
      <c r="P59" s="294"/>
      <c r="Q59" s="294"/>
      <c r="R59" s="294"/>
      <c r="S59" s="294"/>
      <c r="T59" s="294"/>
      <c r="U59" s="294"/>
      <c r="V59" s="294"/>
      <c r="W59" s="294"/>
      <c r="X59" s="294"/>
      <c r="Y59" s="294"/>
      <c r="Z59" s="294"/>
      <c r="AA59" s="294"/>
      <c r="AB59" s="294"/>
      <c r="AC59" s="294"/>
      <c r="AD59" s="294"/>
      <c r="AE59" s="294"/>
      <c r="AF59" s="294"/>
      <c r="AG59" s="296">
        <f>'D.1.4.C - Zařízení vzduch...'!J32</f>
        <v>14797683.119999999</v>
      </c>
      <c r="AH59" s="297"/>
      <c r="AI59" s="297"/>
      <c r="AJ59" s="297"/>
      <c r="AK59" s="297"/>
      <c r="AL59" s="297"/>
      <c r="AM59" s="297"/>
      <c r="AN59" s="296">
        <f t="shared" si="0"/>
        <v>17905196.579999998</v>
      </c>
      <c r="AO59" s="297"/>
      <c r="AP59" s="297"/>
      <c r="AQ59" s="80" t="s">
        <v>84</v>
      </c>
      <c r="AR59" s="45"/>
      <c r="AS59" s="81">
        <v>0</v>
      </c>
      <c r="AT59" s="82">
        <f t="shared" si="1"/>
        <v>3107513.46</v>
      </c>
      <c r="AU59" s="83">
        <f>'D.1.4.C - Zařízení vzduch...'!P103</f>
        <v>0</v>
      </c>
      <c r="AV59" s="82">
        <f>'D.1.4.C - Zařízení vzduch...'!J35</f>
        <v>3107513.46</v>
      </c>
      <c r="AW59" s="82">
        <f>'D.1.4.C - Zařízení vzduch...'!J36</f>
        <v>0</v>
      </c>
      <c r="AX59" s="82">
        <f>'D.1.4.C - Zařízení vzduch...'!J37</f>
        <v>0</v>
      </c>
      <c r="AY59" s="82">
        <f>'D.1.4.C - Zařízení vzduch...'!J38</f>
        <v>0</v>
      </c>
      <c r="AZ59" s="82">
        <f>'D.1.4.C - Zařízení vzduch...'!F35</f>
        <v>14797683.119999999</v>
      </c>
      <c r="BA59" s="82">
        <f>'D.1.4.C - Zařízení vzduch...'!F36</f>
        <v>0</v>
      </c>
      <c r="BB59" s="82">
        <f>'D.1.4.C - Zařízení vzduch...'!F37</f>
        <v>0</v>
      </c>
      <c r="BC59" s="82">
        <f>'D.1.4.C - Zařízení vzduch...'!F38</f>
        <v>0</v>
      </c>
      <c r="BD59" s="84">
        <f>'D.1.4.C - Zařízení vzduch...'!F39</f>
        <v>0</v>
      </c>
      <c r="BT59" s="26" t="s">
        <v>80</v>
      </c>
      <c r="BV59" s="26" t="s">
        <v>73</v>
      </c>
      <c r="BW59" s="26" t="s">
        <v>94</v>
      </c>
      <c r="BX59" s="26" t="s">
        <v>79</v>
      </c>
      <c r="CL59" s="26" t="s">
        <v>21</v>
      </c>
    </row>
    <row r="60" spans="1:91" s="3" customFormat="1" ht="16.5" customHeight="1">
      <c r="A60" s="79" t="s">
        <v>81</v>
      </c>
      <c r="B60" s="45"/>
      <c r="C60" s="9"/>
      <c r="D60" s="9"/>
      <c r="E60" s="294" t="s">
        <v>95</v>
      </c>
      <c r="F60" s="294"/>
      <c r="G60" s="294"/>
      <c r="H60" s="294"/>
      <c r="I60" s="294"/>
      <c r="J60" s="9"/>
      <c r="K60" s="294" t="s">
        <v>96</v>
      </c>
      <c r="L60" s="294"/>
      <c r="M60" s="294"/>
      <c r="N60" s="294"/>
      <c r="O60" s="294"/>
      <c r="P60" s="294"/>
      <c r="Q60" s="294"/>
      <c r="R60" s="294"/>
      <c r="S60" s="294"/>
      <c r="T60" s="294"/>
      <c r="U60" s="294"/>
      <c r="V60" s="294"/>
      <c r="W60" s="294"/>
      <c r="X60" s="294"/>
      <c r="Y60" s="294"/>
      <c r="Z60" s="294"/>
      <c r="AA60" s="294"/>
      <c r="AB60" s="294"/>
      <c r="AC60" s="294"/>
      <c r="AD60" s="294"/>
      <c r="AE60" s="294"/>
      <c r="AF60" s="294"/>
      <c r="AG60" s="296">
        <f>'D.1.4.D - Měření a regulace'!J32</f>
        <v>12415507.779999999</v>
      </c>
      <c r="AH60" s="297"/>
      <c r="AI60" s="297"/>
      <c r="AJ60" s="297"/>
      <c r="AK60" s="297"/>
      <c r="AL60" s="297"/>
      <c r="AM60" s="297"/>
      <c r="AN60" s="296">
        <f t="shared" si="0"/>
        <v>15022764.41</v>
      </c>
      <c r="AO60" s="297"/>
      <c r="AP60" s="297"/>
      <c r="AQ60" s="80" t="s">
        <v>84</v>
      </c>
      <c r="AR60" s="45"/>
      <c r="AS60" s="81">
        <v>0</v>
      </c>
      <c r="AT60" s="82">
        <f t="shared" si="1"/>
        <v>2607256.63</v>
      </c>
      <c r="AU60" s="83">
        <f>'D.1.4.D - Měření a regulace'!P90</f>
        <v>0</v>
      </c>
      <c r="AV60" s="82">
        <f>'D.1.4.D - Měření a regulace'!J35</f>
        <v>2607256.63</v>
      </c>
      <c r="AW60" s="82">
        <f>'D.1.4.D - Měření a regulace'!J36</f>
        <v>0</v>
      </c>
      <c r="AX60" s="82">
        <f>'D.1.4.D - Měření a regulace'!J37</f>
        <v>0</v>
      </c>
      <c r="AY60" s="82">
        <f>'D.1.4.D - Měření a regulace'!J38</f>
        <v>0</v>
      </c>
      <c r="AZ60" s="82">
        <f>'D.1.4.D - Měření a regulace'!F35</f>
        <v>12415507.779999999</v>
      </c>
      <c r="BA60" s="82">
        <f>'D.1.4.D - Měření a regulace'!F36</f>
        <v>0</v>
      </c>
      <c r="BB60" s="82">
        <f>'D.1.4.D - Měření a regulace'!F37</f>
        <v>0</v>
      </c>
      <c r="BC60" s="82">
        <f>'D.1.4.D - Měření a regulace'!F38</f>
        <v>0</v>
      </c>
      <c r="BD60" s="84">
        <f>'D.1.4.D - Měření a regulace'!F39</f>
        <v>0</v>
      </c>
      <c r="BT60" s="26" t="s">
        <v>80</v>
      </c>
      <c r="BV60" s="26" t="s">
        <v>73</v>
      </c>
      <c r="BW60" s="26" t="s">
        <v>97</v>
      </c>
      <c r="BX60" s="26" t="s">
        <v>79</v>
      </c>
      <c r="CL60" s="26" t="s">
        <v>21</v>
      </c>
    </row>
    <row r="61" spans="1:91" s="3" customFormat="1" ht="16.5" customHeight="1">
      <c r="A61" s="79" t="s">
        <v>81</v>
      </c>
      <c r="B61" s="45"/>
      <c r="C61" s="9"/>
      <c r="D61" s="9"/>
      <c r="E61" s="294" t="s">
        <v>98</v>
      </c>
      <c r="F61" s="294"/>
      <c r="G61" s="294"/>
      <c r="H61" s="294"/>
      <c r="I61" s="294"/>
      <c r="J61" s="9"/>
      <c r="K61" s="294" t="s">
        <v>99</v>
      </c>
      <c r="L61" s="294"/>
      <c r="M61" s="294"/>
      <c r="N61" s="294"/>
      <c r="O61" s="294"/>
      <c r="P61" s="294"/>
      <c r="Q61" s="294"/>
      <c r="R61" s="294"/>
      <c r="S61" s="294"/>
      <c r="T61" s="294"/>
      <c r="U61" s="294"/>
      <c r="V61" s="294"/>
      <c r="W61" s="294"/>
      <c r="X61" s="294"/>
      <c r="Y61" s="294"/>
      <c r="Z61" s="294"/>
      <c r="AA61" s="294"/>
      <c r="AB61" s="294"/>
      <c r="AC61" s="294"/>
      <c r="AD61" s="294"/>
      <c r="AE61" s="294"/>
      <c r="AF61" s="294"/>
      <c r="AG61" s="296">
        <f>'D.1.4.E - Zdravotně techn...'!J32</f>
        <v>12855434.41</v>
      </c>
      <c r="AH61" s="297"/>
      <c r="AI61" s="297"/>
      <c r="AJ61" s="297"/>
      <c r="AK61" s="297"/>
      <c r="AL61" s="297"/>
      <c r="AM61" s="297"/>
      <c r="AN61" s="296">
        <f t="shared" si="0"/>
        <v>15555075.640000001</v>
      </c>
      <c r="AO61" s="297"/>
      <c r="AP61" s="297"/>
      <c r="AQ61" s="80" t="s">
        <v>84</v>
      </c>
      <c r="AR61" s="45"/>
      <c r="AS61" s="81">
        <v>0</v>
      </c>
      <c r="AT61" s="82">
        <f t="shared" si="1"/>
        <v>2699641.23</v>
      </c>
      <c r="AU61" s="83">
        <f>'D.1.4.E - Zdravotně techn...'!P99</f>
        <v>0</v>
      </c>
      <c r="AV61" s="82">
        <f>'D.1.4.E - Zdravotně techn...'!J35</f>
        <v>2699641.23</v>
      </c>
      <c r="AW61" s="82">
        <f>'D.1.4.E - Zdravotně techn...'!J36</f>
        <v>0</v>
      </c>
      <c r="AX61" s="82">
        <f>'D.1.4.E - Zdravotně techn...'!J37</f>
        <v>0</v>
      </c>
      <c r="AY61" s="82">
        <f>'D.1.4.E - Zdravotně techn...'!J38</f>
        <v>0</v>
      </c>
      <c r="AZ61" s="82">
        <f>'D.1.4.E - Zdravotně techn...'!F35</f>
        <v>12855434.41</v>
      </c>
      <c r="BA61" s="82">
        <f>'D.1.4.E - Zdravotně techn...'!F36</f>
        <v>0</v>
      </c>
      <c r="BB61" s="82">
        <f>'D.1.4.E - Zdravotně techn...'!F37</f>
        <v>0</v>
      </c>
      <c r="BC61" s="82">
        <f>'D.1.4.E - Zdravotně techn...'!F38</f>
        <v>0</v>
      </c>
      <c r="BD61" s="84">
        <f>'D.1.4.E - Zdravotně techn...'!F39</f>
        <v>0</v>
      </c>
      <c r="BT61" s="26" t="s">
        <v>80</v>
      </c>
      <c r="BV61" s="26" t="s">
        <v>73</v>
      </c>
      <c r="BW61" s="26" t="s">
        <v>100</v>
      </c>
      <c r="BX61" s="26" t="s">
        <v>79</v>
      </c>
      <c r="CL61" s="26" t="s">
        <v>21</v>
      </c>
    </row>
    <row r="62" spans="1:91" s="3" customFormat="1" ht="16.5" customHeight="1">
      <c r="A62" s="79" t="s">
        <v>81</v>
      </c>
      <c r="B62" s="45"/>
      <c r="C62" s="9"/>
      <c r="D62" s="9"/>
      <c r="E62" s="294" t="s">
        <v>101</v>
      </c>
      <c r="F62" s="294"/>
      <c r="G62" s="294"/>
      <c r="H62" s="294"/>
      <c r="I62" s="294"/>
      <c r="J62" s="9"/>
      <c r="K62" s="294" t="s">
        <v>102</v>
      </c>
      <c r="L62" s="294"/>
      <c r="M62" s="294"/>
      <c r="N62" s="294"/>
      <c r="O62" s="294"/>
      <c r="P62" s="294"/>
      <c r="Q62" s="294"/>
      <c r="R62" s="294"/>
      <c r="S62" s="294"/>
      <c r="T62" s="294"/>
      <c r="U62" s="294"/>
      <c r="V62" s="294"/>
      <c r="W62" s="294"/>
      <c r="X62" s="294"/>
      <c r="Y62" s="294"/>
      <c r="Z62" s="294"/>
      <c r="AA62" s="294"/>
      <c r="AB62" s="294"/>
      <c r="AC62" s="294"/>
      <c r="AD62" s="294"/>
      <c r="AE62" s="294"/>
      <c r="AF62" s="294"/>
      <c r="AG62" s="296">
        <f>'D.1.4.G - Silnoproudá ele...'!J32</f>
        <v>21006024.649999999</v>
      </c>
      <c r="AH62" s="297"/>
      <c r="AI62" s="297"/>
      <c r="AJ62" s="297"/>
      <c r="AK62" s="297"/>
      <c r="AL62" s="297"/>
      <c r="AM62" s="297"/>
      <c r="AN62" s="296">
        <f t="shared" si="0"/>
        <v>25417289.829999998</v>
      </c>
      <c r="AO62" s="297"/>
      <c r="AP62" s="297"/>
      <c r="AQ62" s="80" t="s">
        <v>84</v>
      </c>
      <c r="AR62" s="45"/>
      <c r="AS62" s="81">
        <v>0</v>
      </c>
      <c r="AT62" s="82">
        <f t="shared" si="1"/>
        <v>4411265.18</v>
      </c>
      <c r="AU62" s="83">
        <f>'D.1.4.G - Silnoproudá ele...'!P90</f>
        <v>0</v>
      </c>
      <c r="AV62" s="82">
        <f>'D.1.4.G - Silnoproudá ele...'!J35</f>
        <v>4411265.18</v>
      </c>
      <c r="AW62" s="82">
        <f>'D.1.4.G - Silnoproudá ele...'!J36</f>
        <v>0</v>
      </c>
      <c r="AX62" s="82">
        <f>'D.1.4.G - Silnoproudá ele...'!J37</f>
        <v>0</v>
      </c>
      <c r="AY62" s="82">
        <f>'D.1.4.G - Silnoproudá ele...'!J38</f>
        <v>0</v>
      </c>
      <c r="AZ62" s="82">
        <f>'D.1.4.G - Silnoproudá ele...'!F35</f>
        <v>21006024.649999999</v>
      </c>
      <c r="BA62" s="82">
        <f>'D.1.4.G - Silnoproudá ele...'!F36</f>
        <v>0</v>
      </c>
      <c r="BB62" s="82">
        <f>'D.1.4.G - Silnoproudá ele...'!F37</f>
        <v>0</v>
      </c>
      <c r="BC62" s="82">
        <f>'D.1.4.G - Silnoproudá ele...'!F38</f>
        <v>0</v>
      </c>
      <c r="BD62" s="84">
        <f>'D.1.4.G - Silnoproudá ele...'!F39</f>
        <v>0</v>
      </c>
      <c r="BT62" s="26" t="s">
        <v>80</v>
      </c>
      <c r="BV62" s="26" t="s">
        <v>73</v>
      </c>
      <c r="BW62" s="26" t="s">
        <v>103</v>
      </c>
      <c r="BX62" s="26" t="s">
        <v>79</v>
      </c>
      <c r="CL62" s="26" t="s">
        <v>21</v>
      </c>
    </row>
    <row r="63" spans="1:91" s="3" customFormat="1" ht="16.5" customHeight="1">
      <c r="A63" s="79" t="s">
        <v>81</v>
      </c>
      <c r="B63" s="45"/>
      <c r="C63" s="9"/>
      <c r="D63" s="9"/>
      <c r="E63" s="294" t="s">
        <v>104</v>
      </c>
      <c r="F63" s="294"/>
      <c r="G63" s="294"/>
      <c r="H63" s="294"/>
      <c r="I63" s="294"/>
      <c r="J63" s="9"/>
      <c r="K63" s="294" t="s">
        <v>105</v>
      </c>
      <c r="L63" s="294"/>
      <c r="M63" s="294"/>
      <c r="N63" s="294"/>
      <c r="O63" s="294"/>
      <c r="P63" s="294"/>
      <c r="Q63" s="294"/>
      <c r="R63" s="294"/>
      <c r="S63" s="294"/>
      <c r="T63" s="294"/>
      <c r="U63" s="294"/>
      <c r="V63" s="294"/>
      <c r="W63" s="294"/>
      <c r="X63" s="294"/>
      <c r="Y63" s="294"/>
      <c r="Z63" s="294"/>
      <c r="AA63" s="294"/>
      <c r="AB63" s="294"/>
      <c r="AC63" s="294"/>
      <c r="AD63" s="294"/>
      <c r="AE63" s="294"/>
      <c r="AF63" s="294"/>
      <c r="AG63" s="296">
        <f>'D.1.4.H.a - SK - Struktur...'!J32</f>
        <v>4791530.0199999996</v>
      </c>
      <c r="AH63" s="297"/>
      <c r="AI63" s="297"/>
      <c r="AJ63" s="297"/>
      <c r="AK63" s="297"/>
      <c r="AL63" s="297"/>
      <c r="AM63" s="297"/>
      <c r="AN63" s="296">
        <f t="shared" si="0"/>
        <v>5797751.3199999994</v>
      </c>
      <c r="AO63" s="297"/>
      <c r="AP63" s="297"/>
      <c r="AQ63" s="80" t="s">
        <v>84</v>
      </c>
      <c r="AR63" s="45"/>
      <c r="AS63" s="81">
        <v>0</v>
      </c>
      <c r="AT63" s="82">
        <f t="shared" si="1"/>
        <v>1006221.3</v>
      </c>
      <c r="AU63" s="83">
        <f>'D.1.4.H.a - SK - Struktur...'!P86</f>
        <v>0</v>
      </c>
      <c r="AV63" s="82">
        <f>'D.1.4.H.a - SK - Struktur...'!J35</f>
        <v>1006221.3</v>
      </c>
      <c r="AW63" s="82">
        <f>'D.1.4.H.a - SK - Struktur...'!J36</f>
        <v>0</v>
      </c>
      <c r="AX63" s="82">
        <f>'D.1.4.H.a - SK - Struktur...'!J37</f>
        <v>0</v>
      </c>
      <c r="AY63" s="82">
        <f>'D.1.4.H.a - SK - Struktur...'!J38</f>
        <v>0</v>
      </c>
      <c r="AZ63" s="82">
        <f>'D.1.4.H.a - SK - Struktur...'!F35</f>
        <v>4791530.0199999996</v>
      </c>
      <c r="BA63" s="82">
        <f>'D.1.4.H.a - SK - Struktur...'!F36</f>
        <v>0</v>
      </c>
      <c r="BB63" s="82">
        <f>'D.1.4.H.a - SK - Struktur...'!F37</f>
        <v>0</v>
      </c>
      <c r="BC63" s="82">
        <f>'D.1.4.H.a - SK - Struktur...'!F38</f>
        <v>0</v>
      </c>
      <c r="BD63" s="84">
        <f>'D.1.4.H.a - SK - Struktur...'!F39</f>
        <v>0</v>
      </c>
      <c r="BT63" s="26" t="s">
        <v>80</v>
      </c>
      <c r="BV63" s="26" t="s">
        <v>73</v>
      </c>
      <c r="BW63" s="26" t="s">
        <v>106</v>
      </c>
      <c r="BX63" s="26" t="s">
        <v>79</v>
      </c>
      <c r="CL63" s="26" t="s">
        <v>21</v>
      </c>
    </row>
    <row r="64" spans="1:91" s="3" customFormat="1" ht="23.25" customHeight="1">
      <c r="A64" s="79" t="s">
        <v>81</v>
      </c>
      <c r="B64" s="45"/>
      <c r="C64" s="9"/>
      <c r="D64" s="9"/>
      <c r="E64" s="294" t="s">
        <v>107</v>
      </c>
      <c r="F64" s="294"/>
      <c r="G64" s="294"/>
      <c r="H64" s="294"/>
      <c r="I64" s="294"/>
      <c r="J64" s="9"/>
      <c r="K64" s="294" t="s">
        <v>108</v>
      </c>
      <c r="L64" s="294"/>
      <c r="M64" s="294"/>
      <c r="N64" s="294"/>
      <c r="O64" s="294"/>
      <c r="P64" s="294"/>
      <c r="Q64" s="294"/>
      <c r="R64" s="294"/>
      <c r="S64" s="294"/>
      <c r="T64" s="294"/>
      <c r="U64" s="294"/>
      <c r="V64" s="294"/>
      <c r="W64" s="294"/>
      <c r="X64" s="294"/>
      <c r="Y64" s="294"/>
      <c r="Z64" s="294"/>
      <c r="AA64" s="294"/>
      <c r="AB64" s="294"/>
      <c r="AC64" s="294"/>
      <c r="AD64" s="294"/>
      <c r="AE64" s="294"/>
      <c r="AF64" s="294"/>
      <c r="AG64" s="296">
        <f>'D.1.4.H.b - PZTS - Poplac...'!J32</f>
        <v>537646.11</v>
      </c>
      <c r="AH64" s="297"/>
      <c r="AI64" s="297"/>
      <c r="AJ64" s="297"/>
      <c r="AK64" s="297"/>
      <c r="AL64" s="297"/>
      <c r="AM64" s="297"/>
      <c r="AN64" s="296">
        <f t="shared" si="0"/>
        <v>650551.79</v>
      </c>
      <c r="AO64" s="297"/>
      <c r="AP64" s="297"/>
      <c r="AQ64" s="80" t="s">
        <v>84</v>
      </c>
      <c r="AR64" s="45"/>
      <c r="AS64" s="81">
        <v>0</v>
      </c>
      <c r="AT64" s="82">
        <f t="shared" si="1"/>
        <v>112905.68</v>
      </c>
      <c r="AU64" s="83">
        <f>'D.1.4.H.b - PZTS - Poplac...'!P86</f>
        <v>0</v>
      </c>
      <c r="AV64" s="82">
        <f>'D.1.4.H.b - PZTS - Poplac...'!J35</f>
        <v>112905.68</v>
      </c>
      <c r="AW64" s="82">
        <f>'D.1.4.H.b - PZTS - Poplac...'!J36</f>
        <v>0</v>
      </c>
      <c r="AX64" s="82">
        <f>'D.1.4.H.b - PZTS - Poplac...'!J37</f>
        <v>0</v>
      </c>
      <c r="AY64" s="82">
        <f>'D.1.4.H.b - PZTS - Poplac...'!J38</f>
        <v>0</v>
      </c>
      <c r="AZ64" s="82">
        <f>'D.1.4.H.b - PZTS - Poplac...'!F35</f>
        <v>537646.11</v>
      </c>
      <c r="BA64" s="82">
        <f>'D.1.4.H.b - PZTS - Poplac...'!F36</f>
        <v>0</v>
      </c>
      <c r="BB64" s="82">
        <f>'D.1.4.H.b - PZTS - Poplac...'!F37</f>
        <v>0</v>
      </c>
      <c r="BC64" s="82">
        <f>'D.1.4.H.b - PZTS - Poplac...'!F38</f>
        <v>0</v>
      </c>
      <c r="BD64" s="84">
        <f>'D.1.4.H.b - PZTS - Poplac...'!F39</f>
        <v>0</v>
      </c>
      <c r="BT64" s="26" t="s">
        <v>80</v>
      </c>
      <c r="BV64" s="26" t="s">
        <v>73</v>
      </c>
      <c r="BW64" s="26" t="s">
        <v>109</v>
      </c>
      <c r="BX64" s="26" t="s">
        <v>79</v>
      </c>
      <c r="CL64" s="26" t="s">
        <v>21</v>
      </c>
    </row>
    <row r="65" spans="1:91" s="3" customFormat="1" ht="16.5" customHeight="1">
      <c r="A65" s="79" t="s">
        <v>81</v>
      </c>
      <c r="B65" s="45"/>
      <c r="C65" s="9"/>
      <c r="D65" s="9"/>
      <c r="E65" s="294" t="s">
        <v>110</v>
      </c>
      <c r="F65" s="294"/>
      <c r="G65" s="294"/>
      <c r="H65" s="294"/>
      <c r="I65" s="294"/>
      <c r="J65" s="9"/>
      <c r="K65" s="294" t="s">
        <v>111</v>
      </c>
      <c r="L65" s="294"/>
      <c r="M65" s="294"/>
      <c r="N65" s="294"/>
      <c r="O65" s="294"/>
      <c r="P65" s="294"/>
      <c r="Q65" s="294"/>
      <c r="R65" s="294"/>
      <c r="S65" s="294"/>
      <c r="T65" s="294"/>
      <c r="U65" s="294"/>
      <c r="V65" s="294"/>
      <c r="W65" s="294"/>
      <c r="X65" s="294"/>
      <c r="Y65" s="294"/>
      <c r="Z65" s="294"/>
      <c r="AA65" s="294"/>
      <c r="AB65" s="294"/>
      <c r="AC65" s="294"/>
      <c r="AD65" s="294"/>
      <c r="AE65" s="294"/>
      <c r="AF65" s="294"/>
      <c r="AG65" s="296">
        <f>'D.1.4.H.c - CCTV - Kamero...'!J32</f>
        <v>857997.88</v>
      </c>
      <c r="AH65" s="297"/>
      <c r="AI65" s="297"/>
      <c r="AJ65" s="297"/>
      <c r="AK65" s="297"/>
      <c r="AL65" s="297"/>
      <c r="AM65" s="297"/>
      <c r="AN65" s="296">
        <f t="shared" si="0"/>
        <v>1038177.4299999999</v>
      </c>
      <c r="AO65" s="297"/>
      <c r="AP65" s="297"/>
      <c r="AQ65" s="80" t="s">
        <v>84</v>
      </c>
      <c r="AR65" s="45"/>
      <c r="AS65" s="81">
        <v>0</v>
      </c>
      <c r="AT65" s="82">
        <f t="shared" si="1"/>
        <v>180179.55</v>
      </c>
      <c r="AU65" s="83">
        <f>'D.1.4.H.c - CCTV - Kamero...'!P86</f>
        <v>0</v>
      </c>
      <c r="AV65" s="82">
        <f>'D.1.4.H.c - CCTV - Kamero...'!J35</f>
        <v>180179.55</v>
      </c>
      <c r="AW65" s="82">
        <f>'D.1.4.H.c - CCTV - Kamero...'!J36</f>
        <v>0</v>
      </c>
      <c r="AX65" s="82">
        <f>'D.1.4.H.c - CCTV - Kamero...'!J37</f>
        <v>0</v>
      </c>
      <c r="AY65" s="82">
        <f>'D.1.4.H.c - CCTV - Kamero...'!J38</f>
        <v>0</v>
      </c>
      <c r="AZ65" s="82">
        <f>'D.1.4.H.c - CCTV - Kamero...'!F35</f>
        <v>857997.88</v>
      </c>
      <c r="BA65" s="82">
        <f>'D.1.4.H.c - CCTV - Kamero...'!F36</f>
        <v>0</v>
      </c>
      <c r="BB65" s="82">
        <f>'D.1.4.H.c - CCTV - Kamero...'!F37</f>
        <v>0</v>
      </c>
      <c r="BC65" s="82">
        <f>'D.1.4.H.c - CCTV - Kamero...'!F38</f>
        <v>0</v>
      </c>
      <c r="BD65" s="84">
        <f>'D.1.4.H.c - CCTV - Kamero...'!F39</f>
        <v>0</v>
      </c>
      <c r="BT65" s="26" t="s">
        <v>80</v>
      </c>
      <c r="BV65" s="26" t="s">
        <v>73</v>
      </c>
      <c r="BW65" s="26" t="s">
        <v>112</v>
      </c>
      <c r="BX65" s="26" t="s">
        <v>79</v>
      </c>
      <c r="CL65" s="26" t="s">
        <v>21</v>
      </c>
    </row>
    <row r="66" spans="1:91" s="3" customFormat="1" ht="16.5" customHeight="1">
      <c r="A66" s="79" t="s">
        <v>81</v>
      </c>
      <c r="B66" s="45"/>
      <c r="C66" s="9"/>
      <c r="D66" s="9"/>
      <c r="E66" s="294" t="s">
        <v>113</v>
      </c>
      <c r="F66" s="294"/>
      <c r="G66" s="294"/>
      <c r="H66" s="294"/>
      <c r="I66" s="294"/>
      <c r="J66" s="9"/>
      <c r="K66" s="294" t="s">
        <v>114</v>
      </c>
      <c r="L66" s="294"/>
      <c r="M66" s="294"/>
      <c r="N66" s="294"/>
      <c r="O66" s="294"/>
      <c r="P66" s="294"/>
      <c r="Q66" s="294"/>
      <c r="R66" s="294"/>
      <c r="S66" s="294"/>
      <c r="T66" s="294"/>
      <c r="U66" s="294"/>
      <c r="V66" s="294"/>
      <c r="W66" s="294"/>
      <c r="X66" s="294"/>
      <c r="Y66" s="294"/>
      <c r="Z66" s="294"/>
      <c r="AA66" s="294"/>
      <c r="AB66" s="294"/>
      <c r="AC66" s="294"/>
      <c r="AD66" s="294"/>
      <c r="AE66" s="294"/>
      <c r="AF66" s="294"/>
      <c r="AG66" s="296">
        <f>'D.1.4.H.d - EKV - Elektro...'!J32</f>
        <v>1388034.67</v>
      </c>
      <c r="AH66" s="297"/>
      <c r="AI66" s="297"/>
      <c r="AJ66" s="297"/>
      <c r="AK66" s="297"/>
      <c r="AL66" s="297"/>
      <c r="AM66" s="297"/>
      <c r="AN66" s="296">
        <f t="shared" si="0"/>
        <v>1679521.95</v>
      </c>
      <c r="AO66" s="297"/>
      <c r="AP66" s="297"/>
      <c r="AQ66" s="80" t="s">
        <v>84</v>
      </c>
      <c r="AR66" s="45"/>
      <c r="AS66" s="81">
        <v>0</v>
      </c>
      <c r="AT66" s="82">
        <f t="shared" si="1"/>
        <v>291487.28000000003</v>
      </c>
      <c r="AU66" s="83">
        <f>'D.1.4.H.d - EKV - Elektro...'!P86</f>
        <v>0</v>
      </c>
      <c r="AV66" s="82">
        <f>'D.1.4.H.d - EKV - Elektro...'!J35</f>
        <v>291487.28000000003</v>
      </c>
      <c r="AW66" s="82">
        <f>'D.1.4.H.d - EKV - Elektro...'!J36</f>
        <v>0</v>
      </c>
      <c r="AX66" s="82">
        <f>'D.1.4.H.d - EKV - Elektro...'!J37</f>
        <v>0</v>
      </c>
      <c r="AY66" s="82">
        <f>'D.1.4.H.d - EKV - Elektro...'!J38</f>
        <v>0</v>
      </c>
      <c r="AZ66" s="82">
        <f>'D.1.4.H.d - EKV - Elektro...'!F35</f>
        <v>1388034.67</v>
      </c>
      <c r="BA66" s="82">
        <f>'D.1.4.H.d - EKV - Elektro...'!F36</f>
        <v>0</v>
      </c>
      <c r="BB66" s="82">
        <f>'D.1.4.H.d - EKV - Elektro...'!F37</f>
        <v>0</v>
      </c>
      <c r="BC66" s="82">
        <f>'D.1.4.H.d - EKV - Elektro...'!F38</f>
        <v>0</v>
      </c>
      <c r="BD66" s="84">
        <f>'D.1.4.H.d - EKV - Elektro...'!F39</f>
        <v>0</v>
      </c>
      <c r="BT66" s="26" t="s">
        <v>80</v>
      </c>
      <c r="BV66" s="26" t="s">
        <v>73</v>
      </c>
      <c r="BW66" s="26" t="s">
        <v>115</v>
      </c>
      <c r="BX66" s="26" t="s">
        <v>79</v>
      </c>
      <c r="CL66" s="26" t="s">
        <v>21</v>
      </c>
    </row>
    <row r="67" spans="1:91" s="3" customFormat="1" ht="16.5" customHeight="1">
      <c r="A67" s="79" t="s">
        <v>81</v>
      </c>
      <c r="B67" s="45"/>
      <c r="C67" s="9"/>
      <c r="D67" s="9"/>
      <c r="E67" s="294" t="s">
        <v>116</v>
      </c>
      <c r="F67" s="294"/>
      <c r="G67" s="294"/>
      <c r="H67" s="294"/>
      <c r="I67" s="294"/>
      <c r="J67" s="9"/>
      <c r="K67" s="294" t="s">
        <v>117</v>
      </c>
      <c r="L67" s="294"/>
      <c r="M67" s="294"/>
      <c r="N67" s="294"/>
      <c r="O67" s="294"/>
      <c r="P67" s="294"/>
      <c r="Q67" s="294"/>
      <c r="R67" s="294"/>
      <c r="S67" s="294"/>
      <c r="T67" s="294"/>
      <c r="U67" s="294"/>
      <c r="V67" s="294"/>
      <c r="W67" s="294"/>
      <c r="X67" s="294"/>
      <c r="Y67" s="294"/>
      <c r="Z67" s="294"/>
      <c r="AA67" s="294"/>
      <c r="AB67" s="294"/>
      <c r="AC67" s="294"/>
      <c r="AD67" s="294"/>
      <c r="AE67" s="294"/>
      <c r="AF67" s="294"/>
      <c r="AG67" s="296">
        <f>'D.1.4.H.e - STA - Společn...'!J32</f>
        <v>171225.86</v>
      </c>
      <c r="AH67" s="297"/>
      <c r="AI67" s="297"/>
      <c r="AJ67" s="297"/>
      <c r="AK67" s="297"/>
      <c r="AL67" s="297"/>
      <c r="AM67" s="297"/>
      <c r="AN67" s="296">
        <f t="shared" si="0"/>
        <v>207183.28999999998</v>
      </c>
      <c r="AO67" s="297"/>
      <c r="AP67" s="297"/>
      <c r="AQ67" s="80" t="s">
        <v>84</v>
      </c>
      <c r="AR67" s="45"/>
      <c r="AS67" s="81">
        <v>0</v>
      </c>
      <c r="AT67" s="82">
        <f t="shared" si="1"/>
        <v>35957.43</v>
      </c>
      <c r="AU67" s="83">
        <f>'D.1.4.H.e - STA - Společn...'!P86</f>
        <v>0</v>
      </c>
      <c r="AV67" s="82">
        <f>'D.1.4.H.e - STA - Společn...'!J35</f>
        <v>35957.43</v>
      </c>
      <c r="AW67" s="82">
        <f>'D.1.4.H.e - STA - Společn...'!J36</f>
        <v>0</v>
      </c>
      <c r="AX67" s="82">
        <f>'D.1.4.H.e - STA - Společn...'!J37</f>
        <v>0</v>
      </c>
      <c r="AY67" s="82">
        <f>'D.1.4.H.e - STA - Společn...'!J38</f>
        <v>0</v>
      </c>
      <c r="AZ67" s="82">
        <f>'D.1.4.H.e - STA - Společn...'!F35</f>
        <v>171225.86</v>
      </c>
      <c r="BA67" s="82">
        <f>'D.1.4.H.e - STA - Společn...'!F36</f>
        <v>0</v>
      </c>
      <c r="BB67" s="82">
        <f>'D.1.4.H.e - STA - Společn...'!F37</f>
        <v>0</v>
      </c>
      <c r="BC67" s="82">
        <f>'D.1.4.H.e - STA - Společn...'!F38</f>
        <v>0</v>
      </c>
      <c r="BD67" s="84">
        <f>'D.1.4.H.e - STA - Společn...'!F39</f>
        <v>0</v>
      </c>
      <c r="BT67" s="26" t="s">
        <v>80</v>
      </c>
      <c r="BV67" s="26" t="s">
        <v>73</v>
      </c>
      <c r="BW67" s="26" t="s">
        <v>118</v>
      </c>
      <c r="BX67" s="26" t="s">
        <v>79</v>
      </c>
      <c r="CL67" s="26" t="s">
        <v>21</v>
      </c>
    </row>
    <row r="68" spans="1:91" s="3" customFormat="1" ht="16.5" customHeight="1">
      <c r="A68" s="79" t="s">
        <v>81</v>
      </c>
      <c r="B68" s="45"/>
      <c r="C68" s="9"/>
      <c r="D68" s="9"/>
      <c r="E68" s="294" t="s">
        <v>119</v>
      </c>
      <c r="F68" s="294"/>
      <c r="G68" s="294"/>
      <c r="H68" s="294"/>
      <c r="I68" s="294"/>
      <c r="J68" s="9"/>
      <c r="K68" s="294" t="s">
        <v>120</v>
      </c>
      <c r="L68" s="294"/>
      <c r="M68" s="294"/>
      <c r="N68" s="294"/>
      <c r="O68" s="294"/>
      <c r="P68" s="294"/>
      <c r="Q68" s="294"/>
      <c r="R68" s="294"/>
      <c r="S68" s="294"/>
      <c r="T68" s="294"/>
      <c r="U68" s="294"/>
      <c r="V68" s="294"/>
      <c r="W68" s="294"/>
      <c r="X68" s="294"/>
      <c r="Y68" s="294"/>
      <c r="Z68" s="294"/>
      <c r="AA68" s="294"/>
      <c r="AB68" s="294"/>
      <c r="AC68" s="294"/>
      <c r="AD68" s="294"/>
      <c r="AE68" s="294"/>
      <c r="AF68" s="294"/>
      <c r="AG68" s="296">
        <f>'D.1.4.H.f - JČ - Jednotný...'!J32</f>
        <v>335911.81</v>
      </c>
      <c r="AH68" s="297"/>
      <c r="AI68" s="297"/>
      <c r="AJ68" s="297"/>
      <c r="AK68" s="297"/>
      <c r="AL68" s="297"/>
      <c r="AM68" s="297"/>
      <c r="AN68" s="296">
        <f t="shared" si="0"/>
        <v>406453.29</v>
      </c>
      <c r="AO68" s="297"/>
      <c r="AP68" s="297"/>
      <c r="AQ68" s="80" t="s">
        <v>84</v>
      </c>
      <c r="AR68" s="45"/>
      <c r="AS68" s="81">
        <v>0</v>
      </c>
      <c r="AT68" s="82">
        <f t="shared" si="1"/>
        <v>70541.48</v>
      </c>
      <c r="AU68" s="83">
        <f>'D.1.4.H.f - JČ - Jednotný...'!P86</f>
        <v>0</v>
      </c>
      <c r="AV68" s="82">
        <f>'D.1.4.H.f - JČ - Jednotný...'!J35</f>
        <v>70541.48</v>
      </c>
      <c r="AW68" s="82">
        <f>'D.1.4.H.f - JČ - Jednotný...'!J36</f>
        <v>0</v>
      </c>
      <c r="AX68" s="82">
        <f>'D.1.4.H.f - JČ - Jednotný...'!J37</f>
        <v>0</v>
      </c>
      <c r="AY68" s="82">
        <f>'D.1.4.H.f - JČ - Jednotný...'!J38</f>
        <v>0</v>
      </c>
      <c r="AZ68" s="82">
        <f>'D.1.4.H.f - JČ - Jednotný...'!F35</f>
        <v>335911.81</v>
      </c>
      <c r="BA68" s="82">
        <f>'D.1.4.H.f - JČ - Jednotný...'!F36</f>
        <v>0</v>
      </c>
      <c r="BB68" s="82">
        <f>'D.1.4.H.f - JČ - Jednotný...'!F37</f>
        <v>0</v>
      </c>
      <c r="BC68" s="82">
        <f>'D.1.4.H.f - JČ - Jednotný...'!F38</f>
        <v>0</v>
      </c>
      <c r="BD68" s="84">
        <f>'D.1.4.H.f - JČ - Jednotný...'!F39</f>
        <v>0</v>
      </c>
      <c r="BT68" s="26" t="s">
        <v>80</v>
      </c>
      <c r="BV68" s="26" t="s">
        <v>73</v>
      </c>
      <c r="BW68" s="26" t="s">
        <v>121</v>
      </c>
      <c r="BX68" s="26" t="s">
        <v>79</v>
      </c>
      <c r="CL68" s="26" t="s">
        <v>21</v>
      </c>
    </row>
    <row r="69" spans="1:91" s="3" customFormat="1" ht="16.5" customHeight="1">
      <c r="A69" s="79" t="s">
        <v>81</v>
      </c>
      <c r="B69" s="45"/>
      <c r="C69" s="9"/>
      <c r="D69" s="9"/>
      <c r="E69" s="294" t="s">
        <v>122</v>
      </c>
      <c r="F69" s="294"/>
      <c r="G69" s="294"/>
      <c r="H69" s="294"/>
      <c r="I69" s="294"/>
      <c r="J69" s="9"/>
      <c r="K69" s="294" t="s">
        <v>123</v>
      </c>
      <c r="L69" s="294"/>
      <c r="M69" s="294"/>
      <c r="N69" s="294"/>
      <c r="O69" s="294"/>
      <c r="P69" s="294"/>
      <c r="Q69" s="294"/>
      <c r="R69" s="294"/>
      <c r="S69" s="294"/>
      <c r="T69" s="294"/>
      <c r="U69" s="294"/>
      <c r="V69" s="294"/>
      <c r="W69" s="294"/>
      <c r="X69" s="294"/>
      <c r="Y69" s="294"/>
      <c r="Z69" s="294"/>
      <c r="AA69" s="294"/>
      <c r="AB69" s="294"/>
      <c r="AC69" s="294"/>
      <c r="AD69" s="294"/>
      <c r="AE69" s="294"/>
      <c r="AF69" s="294"/>
      <c r="AG69" s="296">
        <f>'D.1.4.H.g - VS - Vyvoláva...'!J32</f>
        <v>1705829.32</v>
      </c>
      <c r="AH69" s="297"/>
      <c r="AI69" s="297"/>
      <c r="AJ69" s="297"/>
      <c r="AK69" s="297"/>
      <c r="AL69" s="297"/>
      <c r="AM69" s="297"/>
      <c r="AN69" s="296">
        <f t="shared" si="0"/>
        <v>2064053.48</v>
      </c>
      <c r="AO69" s="297"/>
      <c r="AP69" s="297"/>
      <c r="AQ69" s="80" t="s">
        <v>84</v>
      </c>
      <c r="AR69" s="45"/>
      <c r="AS69" s="81">
        <v>0</v>
      </c>
      <c r="AT69" s="82">
        <f t="shared" si="1"/>
        <v>358224.16</v>
      </c>
      <c r="AU69" s="83">
        <f>'D.1.4.H.g - VS - Vyvoláva...'!P86</f>
        <v>0</v>
      </c>
      <c r="AV69" s="82">
        <f>'D.1.4.H.g - VS - Vyvoláva...'!J35</f>
        <v>358224.16</v>
      </c>
      <c r="AW69" s="82">
        <f>'D.1.4.H.g - VS - Vyvoláva...'!J36</f>
        <v>0</v>
      </c>
      <c r="AX69" s="82">
        <f>'D.1.4.H.g - VS - Vyvoláva...'!J37</f>
        <v>0</v>
      </c>
      <c r="AY69" s="82">
        <f>'D.1.4.H.g - VS - Vyvoláva...'!J38</f>
        <v>0</v>
      </c>
      <c r="AZ69" s="82">
        <f>'D.1.4.H.g - VS - Vyvoláva...'!F35</f>
        <v>1705829.32</v>
      </c>
      <c r="BA69" s="82">
        <f>'D.1.4.H.g - VS - Vyvoláva...'!F36</f>
        <v>0</v>
      </c>
      <c r="BB69" s="82">
        <f>'D.1.4.H.g - VS - Vyvoláva...'!F37</f>
        <v>0</v>
      </c>
      <c r="BC69" s="82">
        <f>'D.1.4.H.g - VS - Vyvoláva...'!F38</f>
        <v>0</v>
      </c>
      <c r="BD69" s="84">
        <f>'D.1.4.H.g - VS - Vyvoláva...'!F39</f>
        <v>0</v>
      </c>
      <c r="BT69" s="26" t="s">
        <v>80</v>
      </c>
      <c r="BV69" s="26" t="s">
        <v>73</v>
      </c>
      <c r="BW69" s="26" t="s">
        <v>124</v>
      </c>
      <c r="BX69" s="26" t="s">
        <v>79</v>
      </c>
      <c r="CL69" s="26" t="s">
        <v>21</v>
      </c>
    </row>
    <row r="70" spans="1:91" s="3" customFormat="1" ht="23.25" customHeight="1">
      <c r="A70" s="79" t="s">
        <v>81</v>
      </c>
      <c r="B70" s="45"/>
      <c r="C70" s="9"/>
      <c r="D70" s="9"/>
      <c r="E70" s="294" t="s">
        <v>125</v>
      </c>
      <c r="F70" s="294"/>
      <c r="G70" s="294"/>
      <c r="H70" s="294"/>
      <c r="I70" s="294"/>
      <c r="J70" s="9"/>
      <c r="K70" s="294" t="s">
        <v>126</v>
      </c>
      <c r="L70" s="294"/>
      <c r="M70" s="294"/>
      <c r="N70" s="294"/>
      <c r="O70" s="294"/>
      <c r="P70" s="294"/>
      <c r="Q70" s="294"/>
      <c r="R70" s="294"/>
      <c r="S70" s="294"/>
      <c r="T70" s="294"/>
      <c r="U70" s="294"/>
      <c r="V70" s="294"/>
      <c r="W70" s="294"/>
      <c r="X70" s="294"/>
      <c r="Y70" s="294"/>
      <c r="Z70" s="294"/>
      <c r="AA70" s="294"/>
      <c r="AB70" s="294"/>
      <c r="AC70" s="294"/>
      <c r="AD70" s="294"/>
      <c r="AE70" s="294"/>
      <c r="AF70" s="294"/>
      <c r="AG70" s="296">
        <f>'D.1.4.H.h - KS-SP - Komun...'!J32</f>
        <v>1111747.4099999999</v>
      </c>
      <c r="AH70" s="297"/>
      <c r="AI70" s="297"/>
      <c r="AJ70" s="297"/>
      <c r="AK70" s="297"/>
      <c r="AL70" s="297"/>
      <c r="AM70" s="297"/>
      <c r="AN70" s="296">
        <f t="shared" si="0"/>
        <v>1345214.3699999999</v>
      </c>
      <c r="AO70" s="297"/>
      <c r="AP70" s="297"/>
      <c r="AQ70" s="80" t="s">
        <v>84</v>
      </c>
      <c r="AR70" s="45"/>
      <c r="AS70" s="81">
        <v>0</v>
      </c>
      <c r="AT70" s="82">
        <f t="shared" si="1"/>
        <v>233466.96</v>
      </c>
      <c r="AU70" s="83">
        <f>'D.1.4.H.h - KS-SP - Komun...'!P86</f>
        <v>0</v>
      </c>
      <c r="AV70" s="82">
        <f>'D.1.4.H.h - KS-SP - Komun...'!J35</f>
        <v>233466.96</v>
      </c>
      <c r="AW70" s="82">
        <f>'D.1.4.H.h - KS-SP - Komun...'!J36</f>
        <v>0</v>
      </c>
      <c r="AX70" s="82">
        <f>'D.1.4.H.h - KS-SP - Komun...'!J37</f>
        <v>0</v>
      </c>
      <c r="AY70" s="82">
        <f>'D.1.4.H.h - KS-SP - Komun...'!J38</f>
        <v>0</v>
      </c>
      <c r="AZ70" s="82">
        <f>'D.1.4.H.h - KS-SP - Komun...'!F35</f>
        <v>1111747.4099999999</v>
      </c>
      <c r="BA70" s="82">
        <f>'D.1.4.H.h - KS-SP - Komun...'!F36</f>
        <v>0</v>
      </c>
      <c r="BB70" s="82">
        <f>'D.1.4.H.h - KS-SP - Komun...'!F37</f>
        <v>0</v>
      </c>
      <c r="BC70" s="82">
        <f>'D.1.4.H.h - KS-SP - Komun...'!F38</f>
        <v>0</v>
      </c>
      <c r="BD70" s="84">
        <f>'D.1.4.H.h - KS-SP - Komun...'!F39</f>
        <v>0</v>
      </c>
      <c r="BT70" s="26" t="s">
        <v>80</v>
      </c>
      <c r="BV70" s="26" t="s">
        <v>73</v>
      </c>
      <c r="BW70" s="26" t="s">
        <v>127</v>
      </c>
      <c r="BX70" s="26" t="s">
        <v>79</v>
      </c>
      <c r="CL70" s="26" t="s">
        <v>21</v>
      </c>
    </row>
    <row r="71" spans="1:91" s="3" customFormat="1" ht="16.5" customHeight="1">
      <c r="A71" s="79" t="s">
        <v>81</v>
      </c>
      <c r="B71" s="45"/>
      <c r="C71" s="9"/>
      <c r="D71" s="9"/>
      <c r="E71" s="294" t="s">
        <v>128</v>
      </c>
      <c r="F71" s="294"/>
      <c r="G71" s="294"/>
      <c r="H71" s="294"/>
      <c r="I71" s="294"/>
      <c r="J71" s="9"/>
      <c r="K71" s="294" t="s">
        <v>129</v>
      </c>
      <c r="L71" s="294"/>
      <c r="M71" s="294"/>
      <c r="N71" s="294"/>
      <c r="O71" s="294"/>
      <c r="P71" s="294"/>
      <c r="Q71" s="294"/>
      <c r="R71" s="294"/>
      <c r="S71" s="294"/>
      <c r="T71" s="294"/>
      <c r="U71" s="294"/>
      <c r="V71" s="294"/>
      <c r="W71" s="294"/>
      <c r="X71" s="294"/>
      <c r="Y71" s="294"/>
      <c r="Z71" s="294"/>
      <c r="AA71" s="294"/>
      <c r="AB71" s="294"/>
      <c r="AC71" s="294"/>
      <c r="AD71" s="294"/>
      <c r="AE71" s="294"/>
      <c r="AF71" s="294"/>
      <c r="AG71" s="296">
        <f>'D.1.4.H.i - MT - Monitoro...'!J32</f>
        <v>302226.02</v>
      </c>
      <c r="AH71" s="297"/>
      <c r="AI71" s="297"/>
      <c r="AJ71" s="297"/>
      <c r="AK71" s="297"/>
      <c r="AL71" s="297"/>
      <c r="AM71" s="297"/>
      <c r="AN71" s="296">
        <f t="shared" si="0"/>
        <v>365693.48000000004</v>
      </c>
      <c r="AO71" s="297"/>
      <c r="AP71" s="297"/>
      <c r="AQ71" s="80" t="s">
        <v>84</v>
      </c>
      <c r="AR71" s="45"/>
      <c r="AS71" s="81">
        <v>0</v>
      </c>
      <c r="AT71" s="82">
        <f t="shared" si="1"/>
        <v>63467.46</v>
      </c>
      <c r="AU71" s="83">
        <f>'D.1.4.H.i - MT - Monitoro...'!P86</f>
        <v>0</v>
      </c>
      <c r="AV71" s="82">
        <f>'D.1.4.H.i - MT - Monitoro...'!J35</f>
        <v>63467.46</v>
      </c>
      <c r="AW71" s="82">
        <f>'D.1.4.H.i - MT - Monitoro...'!J36</f>
        <v>0</v>
      </c>
      <c r="AX71" s="82">
        <f>'D.1.4.H.i - MT - Monitoro...'!J37</f>
        <v>0</v>
      </c>
      <c r="AY71" s="82">
        <f>'D.1.4.H.i - MT - Monitoro...'!J38</f>
        <v>0</v>
      </c>
      <c r="AZ71" s="82">
        <f>'D.1.4.H.i - MT - Monitoro...'!F35</f>
        <v>302226.02</v>
      </c>
      <c r="BA71" s="82">
        <f>'D.1.4.H.i - MT - Monitoro...'!F36</f>
        <v>0</v>
      </c>
      <c r="BB71" s="82">
        <f>'D.1.4.H.i - MT - Monitoro...'!F37</f>
        <v>0</v>
      </c>
      <c r="BC71" s="82">
        <f>'D.1.4.H.i - MT - Monitoro...'!F38</f>
        <v>0</v>
      </c>
      <c r="BD71" s="84">
        <f>'D.1.4.H.i - MT - Monitoro...'!F39</f>
        <v>0</v>
      </c>
      <c r="BT71" s="26" t="s">
        <v>80</v>
      </c>
      <c r="BV71" s="26" t="s">
        <v>73</v>
      </c>
      <c r="BW71" s="26" t="s">
        <v>130</v>
      </c>
      <c r="BX71" s="26" t="s">
        <v>79</v>
      </c>
      <c r="CL71" s="26" t="s">
        <v>21</v>
      </c>
    </row>
    <row r="72" spans="1:91" s="3" customFormat="1" ht="16.5" customHeight="1">
      <c r="A72" s="79" t="s">
        <v>81</v>
      </c>
      <c r="B72" s="45"/>
      <c r="C72" s="9"/>
      <c r="D72" s="9"/>
      <c r="E72" s="294" t="s">
        <v>131</v>
      </c>
      <c r="F72" s="294"/>
      <c r="G72" s="294"/>
      <c r="H72" s="294"/>
      <c r="I72" s="294"/>
      <c r="J72" s="9"/>
      <c r="K72" s="294" t="s">
        <v>132</v>
      </c>
      <c r="L72" s="294"/>
      <c r="M72" s="294"/>
      <c r="N72" s="294"/>
      <c r="O72" s="294"/>
      <c r="P72" s="294"/>
      <c r="Q72" s="294"/>
      <c r="R72" s="294"/>
      <c r="S72" s="294"/>
      <c r="T72" s="294"/>
      <c r="U72" s="294"/>
      <c r="V72" s="294"/>
      <c r="W72" s="294"/>
      <c r="X72" s="294"/>
      <c r="Y72" s="294"/>
      <c r="Z72" s="294"/>
      <c r="AA72" s="294"/>
      <c r="AB72" s="294"/>
      <c r="AC72" s="294"/>
      <c r="AD72" s="294"/>
      <c r="AE72" s="294"/>
      <c r="AF72" s="294"/>
      <c r="AG72" s="296">
        <f>'D.1.4.H.j - AVT - Audio-V...'!J32</f>
        <v>50717.03</v>
      </c>
      <c r="AH72" s="297"/>
      <c r="AI72" s="297"/>
      <c r="AJ72" s="297"/>
      <c r="AK72" s="297"/>
      <c r="AL72" s="297"/>
      <c r="AM72" s="297"/>
      <c r="AN72" s="296">
        <f t="shared" si="0"/>
        <v>61367.61</v>
      </c>
      <c r="AO72" s="297"/>
      <c r="AP72" s="297"/>
      <c r="AQ72" s="80" t="s">
        <v>84</v>
      </c>
      <c r="AR72" s="45"/>
      <c r="AS72" s="81">
        <v>0</v>
      </c>
      <c r="AT72" s="82">
        <f t="shared" si="1"/>
        <v>10650.58</v>
      </c>
      <c r="AU72" s="83">
        <f>'D.1.4.H.j - AVT - Audio-V...'!P86</f>
        <v>0</v>
      </c>
      <c r="AV72" s="82">
        <f>'D.1.4.H.j - AVT - Audio-V...'!J35</f>
        <v>10650.58</v>
      </c>
      <c r="AW72" s="82">
        <f>'D.1.4.H.j - AVT - Audio-V...'!J36</f>
        <v>0</v>
      </c>
      <c r="AX72" s="82">
        <f>'D.1.4.H.j - AVT - Audio-V...'!J37</f>
        <v>0</v>
      </c>
      <c r="AY72" s="82">
        <f>'D.1.4.H.j - AVT - Audio-V...'!J38</f>
        <v>0</v>
      </c>
      <c r="AZ72" s="82">
        <f>'D.1.4.H.j - AVT - Audio-V...'!F35</f>
        <v>50717.03</v>
      </c>
      <c r="BA72" s="82">
        <f>'D.1.4.H.j - AVT - Audio-V...'!F36</f>
        <v>0</v>
      </c>
      <c r="BB72" s="82">
        <f>'D.1.4.H.j - AVT - Audio-V...'!F37</f>
        <v>0</v>
      </c>
      <c r="BC72" s="82">
        <f>'D.1.4.H.j - AVT - Audio-V...'!F38</f>
        <v>0</v>
      </c>
      <c r="BD72" s="84">
        <f>'D.1.4.H.j - AVT - Audio-V...'!F39</f>
        <v>0</v>
      </c>
      <c r="BT72" s="26" t="s">
        <v>80</v>
      </c>
      <c r="BV72" s="26" t="s">
        <v>73</v>
      </c>
      <c r="BW72" s="26" t="s">
        <v>133</v>
      </c>
      <c r="BX72" s="26" t="s">
        <v>79</v>
      </c>
      <c r="CL72" s="26" t="s">
        <v>21</v>
      </c>
    </row>
    <row r="73" spans="1:91" s="3" customFormat="1" ht="16.5" customHeight="1">
      <c r="A73" s="79" t="s">
        <v>81</v>
      </c>
      <c r="B73" s="45"/>
      <c r="C73" s="9"/>
      <c r="D73" s="9"/>
      <c r="E73" s="294" t="s">
        <v>134</v>
      </c>
      <c r="F73" s="294"/>
      <c r="G73" s="294"/>
      <c r="H73" s="294"/>
      <c r="I73" s="294"/>
      <c r="J73" s="9"/>
      <c r="K73" s="294" t="s">
        <v>135</v>
      </c>
      <c r="L73" s="294"/>
      <c r="M73" s="294"/>
      <c r="N73" s="294"/>
      <c r="O73" s="294"/>
      <c r="P73" s="294"/>
      <c r="Q73" s="294"/>
      <c r="R73" s="294"/>
      <c r="S73" s="294"/>
      <c r="T73" s="294"/>
      <c r="U73" s="294"/>
      <c r="V73" s="294"/>
      <c r="W73" s="294"/>
      <c r="X73" s="294"/>
      <c r="Y73" s="294"/>
      <c r="Z73" s="294"/>
      <c r="AA73" s="294"/>
      <c r="AB73" s="294"/>
      <c r="AC73" s="294"/>
      <c r="AD73" s="294"/>
      <c r="AE73" s="294"/>
      <c r="AF73" s="294"/>
      <c r="AG73" s="296">
        <f>'D.1.4.I.a - EPS - Elektri...'!J32</f>
        <v>2487467.7599999998</v>
      </c>
      <c r="AH73" s="297"/>
      <c r="AI73" s="297"/>
      <c r="AJ73" s="297"/>
      <c r="AK73" s="297"/>
      <c r="AL73" s="297"/>
      <c r="AM73" s="297"/>
      <c r="AN73" s="296">
        <f t="shared" si="0"/>
        <v>3009835.9899999998</v>
      </c>
      <c r="AO73" s="297"/>
      <c r="AP73" s="297"/>
      <c r="AQ73" s="80" t="s">
        <v>84</v>
      </c>
      <c r="AR73" s="45"/>
      <c r="AS73" s="81">
        <v>0</v>
      </c>
      <c r="AT73" s="82">
        <f t="shared" si="1"/>
        <v>522368.23</v>
      </c>
      <c r="AU73" s="83">
        <f>'D.1.4.I.a - EPS - Elektri...'!P86</f>
        <v>0</v>
      </c>
      <c r="AV73" s="82">
        <f>'D.1.4.I.a - EPS - Elektri...'!J35</f>
        <v>522368.23</v>
      </c>
      <c r="AW73" s="82">
        <f>'D.1.4.I.a - EPS - Elektri...'!J36</f>
        <v>0</v>
      </c>
      <c r="AX73" s="82">
        <f>'D.1.4.I.a - EPS - Elektri...'!J37</f>
        <v>0</v>
      </c>
      <c r="AY73" s="82">
        <f>'D.1.4.I.a - EPS - Elektri...'!J38</f>
        <v>0</v>
      </c>
      <c r="AZ73" s="82">
        <f>'D.1.4.I.a - EPS - Elektri...'!F35</f>
        <v>2487467.7599999998</v>
      </c>
      <c r="BA73" s="82">
        <f>'D.1.4.I.a - EPS - Elektri...'!F36</f>
        <v>0</v>
      </c>
      <c r="BB73" s="82">
        <f>'D.1.4.I.a - EPS - Elektri...'!F37</f>
        <v>0</v>
      </c>
      <c r="BC73" s="82">
        <f>'D.1.4.I.a - EPS - Elektri...'!F38</f>
        <v>0</v>
      </c>
      <c r="BD73" s="84">
        <f>'D.1.4.I.a - EPS - Elektri...'!F39</f>
        <v>0</v>
      </c>
      <c r="BT73" s="26" t="s">
        <v>80</v>
      </c>
      <c r="BV73" s="26" t="s">
        <v>73</v>
      </c>
      <c r="BW73" s="26" t="s">
        <v>136</v>
      </c>
      <c r="BX73" s="26" t="s">
        <v>79</v>
      </c>
      <c r="CL73" s="26" t="s">
        <v>21</v>
      </c>
    </row>
    <row r="74" spans="1:91" s="3" customFormat="1" ht="16.5" customHeight="1">
      <c r="A74" s="79" t="s">
        <v>81</v>
      </c>
      <c r="B74" s="45"/>
      <c r="C74" s="9"/>
      <c r="D74" s="9"/>
      <c r="E74" s="294" t="s">
        <v>137</v>
      </c>
      <c r="F74" s="294"/>
      <c r="G74" s="294"/>
      <c r="H74" s="294"/>
      <c r="I74" s="294"/>
      <c r="J74" s="9"/>
      <c r="K74" s="294" t="s">
        <v>138</v>
      </c>
      <c r="L74" s="294"/>
      <c r="M74" s="294"/>
      <c r="N74" s="294"/>
      <c r="O74" s="294"/>
      <c r="P74" s="294"/>
      <c r="Q74" s="294"/>
      <c r="R74" s="294"/>
      <c r="S74" s="294"/>
      <c r="T74" s="294"/>
      <c r="U74" s="294"/>
      <c r="V74" s="294"/>
      <c r="W74" s="294"/>
      <c r="X74" s="294"/>
      <c r="Y74" s="294"/>
      <c r="Z74" s="294"/>
      <c r="AA74" s="294"/>
      <c r="AB74" s="294"/>
      <c r="AC74" s="294"/>
      <c r="AD74" s="294"/>
      <c r="AE74" s="294"/>
      <c r="AF74" s="294"/>
      <c r="AG74" s="296">
        <f>'D.1.4.I.b - NZS - Nouzový...'!J32</f>
        <v>1262227.92</v>
      </c>
      <c r="AH74" s="297"/>
      <c r="AI74" s="297"/>
      <c r="AJ74" s="297"/>
      <c r="AK74" s="297"/>
      <c r="AL74" s="297"/>
      <c r="AM74" s="297"/>
      <c r="AN74" s="296">
        <f t="shared" si="0"/>
        <v>1527295.7799999998</v>
      </c>
      <c r="AO74" s="297"/>
      <c r="AP74" s="297"/>
      <c r="AQ74" s="80" t="s">
        <v>84</v>
      </c>
      <c r="AR74" s="45"/>
      <c r="AS74" s="81">
        <v>0</v>
      </c>
      <c r="AT74" s="82">
        <f t="shared" si="1"/>
        <v>265067.86</v>
      </c>
      <c r="AU74" s="83">
        <f>'D.1.4.I.b - NZS - Nouzový...'!P86</f>
        <v>0</v>
      </c>
      <c r="AV74" s="82">
        <f>'D.1.4.I.b - NZS - Nouzový...'!J35</f>
        <v>265067.86</v>
      </c>
      <c r="AW74" s="82">
        <f>'D.1.4.I.b - NZS - Nouzový...'!J36</f>
        <v>0</v>
      </c>
      <c r="AX74" s="82">
        <f>'D.1.4.I.b - NZS - Nouzový...'!J37</f>
        <v>0</v>
      </c>
      <c r="AY74" s="82">
        <f>'D.1.4.I.b - NZS - Nouzový...'!J38</f>
        <v>0</v>
      </c>
      <c r="AZ74" s="82">
        <f>'D.1.4.I.b - NZS - Nouzový...'!F35</f>
        <v>1262227.92</v>
      </c>
      <c r="BA74" s="82">
        <f>'D.1.4.I.b - NZS - Nouzový...'!F36</f>
        <v>0</v>
      </c>
      <c r="BB74" s="82">
        <f>'D.1.4.I.b - NZS - Nouzový...'!F37</f>
        <v>0</v>
      </c>
      <c r="BC74" s="82">
        <f>'D.1.4.I.b - NZS - Nouzový...'!F38</f>
        <v>0</v>
      </c>
      <c r="BD74" s="84">
        <f>'D.1.4.I.b - NZS - Nouzový...'!F39</f>
        <v>0</v>
      </c>
      <c r="BT74" s="26" t="s">
        <v>80</v>
      </c>
      <c r="BV74" s="26" t="s">
        <v>73</v>
      </c>
      <c r="BW74" s="26" t="s">
        <v>139</v>
      </c>
      <c r="BX74" s="26" t="s">
        <v>79</v>
      </c>
      <c r="CL74" s="26" t="s">
        <v>21</v>
      </c>
    </row>
    <row r="75" spans="1:91" s="3" customFormat="1" ht="16.5" customHeight="1">
      <c r="A75" s="79" t="s">
        <v>81</v>
      </c>
      <c r="B75" s="45"/>
      <c r="C75" s="9"/>
      <c r="D75" s="9"/>
      <c r="E75" s="294" t="s">
        <v>140</v>
      </c>
      <c r="F75" s="294"/>
      <c r="G75" s="294"/>
      <c r="H75" s="294"/>
      <c r="I75" s="294"/>
      <c r="J75" s="9"/>
      <c r="K75" s="294" t="s">
        <v>141</v>
      </c>
      <c r="L75" s="294"/>
      <c r="M75" s="294"/>
      <c r="N75" s="294"/>
      <c r="O75" s="294"/>
      <c r="P75" s="294"/>
      <c r="Q75" s="294"/>
      <c r="R75" s="294"/>
      <c r="S75" s="294"/>
      <c r="T75" s="294"/>
      <c r="U75" s="294"/>
      <c r="V75" s="294"/>
      <c r="W75" s="294"/>
      <c r="X75" s="294"/>
      <c r="Y75" s="294"/>
      <c r="Z75" s="294"/>
      <c r="AA75" s="294"/>
      <c r="AB75" s="294"/>
      <c r="AC75" s="294"/>
      <c r="AD75" s="294"/>
      <c r="AE75" s="294"/>
      <c r="AF75" s="294"/>
      <c r="AG75" s="296">
        <f>'D.1.4.J - Medicinální plyny'!J32</f>
        <v>6011448.9800000004</v>
      </c>
      <c r="AH75" s="297"/>
      <c r="AI75" s="297"/>
      <c r="AJ75" s="297"/>
      <c r="AK75" s="297"/>
      <c r="AL75" s="297"/>
      <c r="AM75" s="297"/>
      <c r="AN75" s="296">
        <f t="shared" si="0"/>
        <v>7273853.2700000005</v>
      </c>
      <c r="AO75" s="297"/>
      <c r="AP75" s="297"/>
      <c r="AQ75" s="80" t="s">
        <v>84</v>
      </c>
      <c r="AR75" s="45"/>
      <c r="AS75" s="81">
        <v>0</v>
      </c>
      <c r="AT75" s="82">
        <f t="shared" si="1"/>
        <v>1262404.29</v>
      </c>
      <c r="AU75" s="83">
        <f>'D.1.4.J - Medicinální plyny'!P86</f>
        <v>0</v>
      </c>
      <c r="AV75" s="82">
        <f>'D.1.4.J - Medicinální plyny'!J35</f>
        <v>1262404.29</v>
      </c>
      <c r="AW75" s="82">
        <f>'D.1.4.J - Medicinální plyny'!J36</f>
        <v>0</v>
      </c>
      <c r="AX75" s="82">
        <f>'D.1.4.J - Medicinální plyny'!J37</f>
        <v>0</v>
      </c>
      <c r="AY75" s="82">
        <f>'D.1.4.J - Medicinální plyny'!J38</f>
        <v>0</v>
      </c>
      <c r="AZ75" s="82">
        <f>'D.1.4.J - Medicinální plyny'!F35</f>
        <v>6011448.9800000004</v>
      </c>
      <c r="BA75" s="82">
        <f>'D.1.4.J - Medicinální plyny'!F36</f>
        <v>0</v>
      </c>
      <c r="BB75" s="82">
        <f>'D.1.4.J - Medicinální plyny'!F37</f>
        <v>0</v>
      </c>
      <c r="BC75" s="82">
        <f>'D.1.4.J - Medicinální plyny'!F38</f>
        <v>0</v>
      </c>
      <c r="BD75" s="84">
        <f>'D.1.4.J - Medicinální plyny'!F39</f>
        <v>0</v>
      </c>
      <c r="BT75" s="26" t="s">
        <v>80</v>
      </c>
      <c r="BV75" s="26" t="s">
        <v>73</v>
      </c>
      <c r="BW75" s="26" t="s">
        <v>142</v>
      </c>
      <c r="BX75" s="26" t="s">
        <v>79</v>
      </c>
      <c r="CL75" s="26" t="s">
        <v>21</v>
      </c>
    </row>
    <row r="76" spans="1:91" s="3" customFormat="1" ht="16.5" customHeight="1">
      <c r="A76" s="79" t="s">
        <v>81</v>
      </c>
      <c r="B76" s="45"/>
      <c r="C76" s="9"/>
      <c r="D76" s="9"/>
      <c r="E76" s="294" t="s">
        <v>143</v>
      </c>
      <c r="F76" s="294"/>
      <c r="G76" s="294"/>
      <c r="H76" s="294"/>
      <c r="I76" s="294"/>
      <c r="J76" s="9"/>
      <c r="K76" s="294" t="s">
        <v>144</v>
      </c>
      <c r="L76" s="294"/>
      <c r="M76" s="294"/>
      <c r="N76" s="294"/>
      <c r="O76" s="294"/>
      <c r="P76" s="294"/>
      <c r="Q76" s="294"/>
      <c r="R76" s="294"/>
      <c r="S76" s="294"/>
      <c r="T76" s="294"/>
      <c r="U76" s="294"/>
      <c r="V76" s="294"/>
      <c r="W76" s="294"/>
      <c r="X76" s="294"/>
      <c r="Y76" s="294"/>
      <c r="Z76" s="294"/>
      <c r="AA76" s="294"/>
      <c r="AB76" s="294"/>
      <c r="AC76" s="294"/>
      <c r="AD76" s="294"/>
      <c r="AE76" s="294"/>
      <c r="AF76" s="294"/>
      <c r="AG76" s="296">
        <f>'D.1.4.K - Potrubní pošta'!J32</f>
        <v>5808279.2999999998</v>
      </c>
      <c r="AH76" s="297"/>
      <c r="AI76" s="297"/>
      <c r="AJ76" s="297"/>
      <c r="AK76" s="297"/>
      <c r="AL76" s="297"/>
      <c r="AM76" s="297"/>
      <c r="AN76" s="296">
        <f t="shared" si="0"/>
        <v>7028017.9499999993</v>
      </c>
      <c r="AO76" s="297"/>
      <c r="AP76" s="297"/>
      <c r="AQ76" s="80" t="s">
        <v>84</v>
      </c>
      <c r="AR76" s="45"/>
      <c r="AS76" s="81">
        <v>0</v>
      </c>
      <c r="AT76" s="82">
        <f t="shared" si="1"/>
        <v>1219738.6499999999</v>
      </c>
      <c r="AU76" s="83">
        <f>'D.1.4.K - Potrubní pošta'!P94</f>
        <v>0</v>
      </c>
      <c r="AV76" s="82">
        <f>'D.1.4.K - Potrubní pošta'!J35</f>
        <v>1219738.6499999999</v>
      </c>
      <c r="AW76" s="82">
        <f>'D.1.4.K - Potrubní pošta'!J36</f>
        <v>0</v>
      </c>
      <c r="AX76" s="82">
        <f>'D.1.4.K - Potrubní pošta'!J37</f>
        <v>0</v>
      </c>
      <c r="AY76" s="82">
        <f>'D.1.4.K - Potrubní pošta'!J38</f>
        <v>0</v>
      </c>
      <c r="AZ76" s="82">
        <f>'D.1.4.K - Potrubní pošta'!F35</f>
        <v>5808279.2999999998</v>
      </c>
      <c r="BA76" s="82">
        <f>'D.1.4.K - Potrubní pošta'!F36</f>
        <v>0</v>
      </c>
      <c r="BB76" s="82">
        <f>'D.1.4.K - Potrubní pošta'!F37</f>
        <v>0</v>
      </c>
      <c r="BC76" s="82">
        <f>'D.1.4.K - Potrubní pošta'!F38</f>
        <v>0</v>
      </c>
      <c r="BD76" s="84">
        <f>'D.1.4.K - Potrubní pošta'!F39</f>
        <v>0</v>
      </c>
      <c r="BT76" s="26" t="s">
        <v>80</v>
      </c>
      <c r="BV76" s="26" t="s">
        <v>73</v>
      </c>
      <c r="BW76" s="26" t="s">
        <v>145</v>
      </c>
      <c r="BX76" s="26" t="s">
        <v>79</v>
      </c>
      <c r="CL76" s="26" t="s">
        <v>21</v>
      </c>
    </row>
    <row r="77" spans="1:91" s="3" customFormat="1" ht="16.5" customHeight="1">
      <c r="A77" s="79" t="s">
        <v>81</v>
      </c>
      <c r="B77" s="45"/>
      <c r="C77" s="9"/>
      <c r="D77" s="9"/>
      <c r="E77" s="294" t="s">
        <v>146</v>
      </c>
      <c r="F77" s="294"/>
      <c r="G77" s="294"/>
      <c r="H77" s="294"/>
      <c r="I77" s="294"/>
      <c r="J77" s="9"/>
      <c r="K77" s="294" t="s">
        <v>147</v>
      </c>
      <c r="L77" s="294"/>
      <c r="M77" s="294"/>
      <c r="N77" s="294"/>
      <c r="O77" s="294"/>
      <c r="P77" s="294"/>
      <c r="Q77" s="294"/>
      <c r="R77" s="294"/>
      <c r="S77" s="294"/>
      <c r="T77" s="294"/>
      <c r="U77" s="294"/>
      <c r="V77" s="294"/>
      <c r="W77" s="294"/>
      <c r="X77" s="294"/>
      <c r="Y77" s="294"/>
      <c r="Z77" s="294"/>
      <c r="AA77" s="294"/>
      <c r="AB77" s="294"/>
      <c r="AC77" s="294"/>
      <c r="AD77" s="294"/>
      <c r="AE77" s="294"/>
      <c r="AF77" s="294"/>
      <c r="AG77" s="296">
        <f>'D.1.4.L.a - Interiér - pevný'!J32</f>
        <v>4680125.8499999996</v>
      </c>
      <c r="AH77" s="297"/>
      <c r="AI77" s="297"/>
      <c r="AJ77" s="297"/>
      <c r="AK77" s="297"/>
      <c r="AL77" s="297"/>
      <c r="AM77" s="297"/>
      <c r="AN77" s="296">
        <f t="shared" si="0"/>
        <v>5662952.2799999993</v>
      </c>
      <c r="AO77" s="297"/>
      <c r="AP77" s="297"/>
      <c r="AQ77" s="80" t="s">
        <v>84</v>
      </c>
      <c r="AR77" s="45"/>
      <c r="AS77" s="81">
        <v>0</v>
      </c>
      <c r="AT77" s="82">
        <f t="shared" si="1"/>
        <v>982826.43</v>
      </c>
      <c r="AU77" s="83">
        <f>'D.1.4.L.a - Interiér - pevný'!P87</f>
        <v>0</v>
      </c>
      <c r="AV77" s="82">
        <f>'D.1.4.L.a - Interiér - pevný'!J35</f>
        <v>982826.43</v>
      </c>
      <c r="AW77" s="82">
        <f>'D.1.4.L.a - Interiér - pevný'!J36</f>
        <v>0</v>
      </c>
      <c r="AX77" s="82">
        <f>'D.1.4.L.a - Interiér - pevný'!J37</f>
        <v>0</v>
      </c>
      <c r="AY77" s="82">
        <f>'D.1.4.L.a - Interiér - pevný'!J38</f>
        <v>0</v>
      </c>
      <c r="AZ77" s="82">
        <f>'D.1.4.L.a - Interiér - pevný'!F35</f>
        <v>4680125.8499999996</v>
      </c>
      <c r="BA77" s="82">
        <f>'D.1.4.L.a - Interiér - pevný'!F36</f>
        <v>0</v>
      </c>
      <c r="BB77" s="82">
        <f>'D.1.4.L.a - Interiér - pevný'!F37</f>
        <v>0</v>
      </c>
      <c r="BC77" s="82">
        <f>'D.1.4.L.a - Interiér - pevný'!F38</f>
        <v>0</v>
      </c>
      <c r="BD77" s="84">
        <f>'D.1.4.L.a - Interiér - pevný'!F39</f>
        <v>0</v>
      </c>
      <c r="BT77" s="26" t="s">
        <v>80</v>
      </c>
      <c r="BV77" s="26" t="s">
        <v>73</v>
      </c>
      <c r="BW77" s="26" t="s">
        <v>148</v>
      </c>
      <c r="BX77" s="26" t="s">
        <v>79</v>
      </c>
      <c r="CL77" s="26" t="s">
        <v>21</v>
      </c>
    </row>
    <row r="78" spans="1:91" s="3" customFormat="1" ht="16.5" customHeight="1">
      <c r="A78" s="79" t="s">
        <v>81</v>
      </c>
      <c r="B78" s="45"/>
      <c r="C78" s="9"/>
      <c r="D78" s="9"/>
      <c r="E78" s="294" t="s">
        <v>149</v>
      </c>
      <c r="F78" s="294"/>
      <c r="G78" s="294"/>
      <c r="H78" s="294"/>
      <c r="I78" s="294"/>
      <c r="J78" s="9"/>
      <c r="K78" s="294" t="s">
        <v>150</v>
      </c>
      <c r="L78" s="294"/>
      <c r="M78" s="294"/>
      <c r="N78" s="294"/>
      <c r="O78" s="294"/>
      <c r="P78" s="294"/>
      <c r="Q78" s="294"/>
      <c r="R78" s="294"/>
      <c r="S78" s="294"/>
      <c r="T78" s="294"/>
      <c r="U78" s="294"/>
      <c r="V78" s="294"/>
      <c r="W78" s="294"/>
      <c r="X78" s="294"/>
      <c r="Y78" s="294"/>
      <c r="Z78" s="294"/>
      <c r="AA78" s="294"/>
      <c r="AB78" s="294"/>
      <c r="AC78" s="294"/>
      <c r="AD78" s="294"/>
      <c r="AE78" s="294"/>
      <c r="AF78" s="294"/>
      <c r="AG78" s="296">
        <f>'D.1.4.M - Informační systém'!J32</f>
        <v>347760.17</v>
      </c>
      <c r="AH78" s="297"/>
      <c r="AI78" s="297"/>
      <c r="AJ78" s="297"/>
      <c r="AK78" s="297"/>
      <c r="AL78" s="297"/>
      <c r="AM78" s="297"/>
      <c r="AN78" s="296">
        <f t="shared" si="0"/>
        <v>420789.81</v>
      </c>
      <c r="AO78" s="297"/>
      <c r="AP78" s="297"/>
      <c r="AQ78" s="80" t="s">
        <v>84</v>
      </c>
      <c r="AR78" s="45"/>
      <c r="AS78" s="81">
        <v>0</v>
      </c>
      <c r="AT78" s="82">
        <f t="shared" si="1"/>
        <v>73029.64</v>
      </c>
      <c r="AU78" s="83">
        <f>'D.1.4.M - Informační systém'!P87</f>
        <v>0</v>
      </c>
      <c r="AV78" s="82">
        <f>'D.1.4.M - Informační systém'!J35</f>
        <v>73029.64</v>
      </c>
      <c r="AW78" s="82">
        <f>'D.1.4.M - Informační systém'!J36</f>
        <v>0</v>
      </c>
      <c r="AX78" s="82">
        <f>'D.1.4.M - Informační systém'!J37</f>
        <v>0</v>
      </c>
      <c r="AY78" s="82">
        <f>'D.1.4.M - Informační systém'!J38</f>
        <v>0</v>
      </c>
      <c r="AZ78" s="82">
        <f>'D.1.4.M - Informační systém'!F35</f>
        <v>347760.17</v>
      </c>
      <c r="BA78" s="82">
        <f>'D.1.4.M - Informační systém'!F36</f>
        <v>0</v>
      </c>
      <c r="BB78" s="82">
        <f>'D.1.4.M - Informační systém'!F37</f>
        <v>0</v>
      </c>
      <c r="BC78" s="82">
        <f>'D.1.4.M - Informační systém'!F38</f>
        <v>0</v>
      </c>
      <c r="BD78" s="84">
        <f>'D.1.4.M - Informační systém'!F39</f>
        <v>0</v>
      </c>
      <c r="BT78" s="26" t="s">
        <v>80</v>
      </c>
      <c r="BV78" s="26" t="s">
        <v>73</v>
      </c>
      <c r="BW78" s="26" t="s">
        <v>151</v>
      </c>
      <c r="BX78" s="26" t="s">
        <v>79</v>
      </c>
      <c r="CL78" s="26" t="s">
        <v>21</v>
      </c>
    </row>
    <row r="79" spans="1:91" s="3" customFormat="1" ht="16.5" customHeight="1">
      <c r="A79" s="79" t="s">
        <v>81</v>
      </c>
      <c r="B79" s="45"/>
      <c r="C79" s="9"/>
      <c r="D79" s="9"/>
      <c r="E79" s="294" t="s">
        <v>152</v>
      </c>
      <c r="F79" s="294"/>
      <c r="G79" s="294"/>
      <c r="H79" s="294"/>
      <c r="I79" s="294"/>
      <c r="J79" s="9"/>
      <c r="K79" s="294" t="s">
        <v>153</v>
      </c>
      <c r="L79" s="294"/>
      <c r="M79" s="294"/>
      <c r="N79" s="294"/>
      <c r="O79" s="294"/>
      <c r="P79" s="294"/>
      <c r="Q79" s="294"/>
      <c r="R79" s="294"/>
      <c r="S79" s="294"/>
      <c r="T79" s="294"/>
      <c r="U79" s="294"/>
      <c r="V79" s="294"/>
      <c r="W79" s="294"/>
      <c r="X79" s="294"/>
      <c r="Y79" s="294"/>
      <c r="Z79" s="294"/>
      <c r="AA79" s="294"/>
      <c r="AB79" s="294"/>
      <c r="AC79" s="294"/>
      <c r="AD79" s="294"/>
      <c r="AE79" s="294"/>
      <c r="AF79" s="294"/>
      <c r="AG79" s="296">
        <f>'D.1.4.N - GSM'!J32</f>
        <v>800334.4</v>
      </c>
      <c r="AH79" s="297"/>
      <c r="AI79" s="297"/>
      <c r="AJ79" s="297"/>
      <c r="AK79" s="297"/>
      <c r="AL79" s="297"/>
      <c r="AM79" s="297"/>
      <c r="AN79" s="296">
        <f t="shared" si="0"/>
        <v>968404.62</v>
      </c>
      <c r="AO79" s="297"/>
      <c r="AP79" s="297"/>
      <c r="AQ79" s="80" t="s">
        <v>84</v>
      </c>
      <c r="AR79" s="45"/>
      <c r="AS79" s="81">
        <v>0</v>
      </c>
      <c r="AT79" s="82">
        <f t="shared" si="1"/>
        <v>168070.22</v>
      </c>
      <c r="AU79" s="83">
        <f>'D.1.4.N - GSM'!P91</f>
        <v>0</v>
      </c>
      <c r="AV79" s="82">
        <f>'D.1.4.N - GSM'!J35</f>
        <v>168070.22</v>
      </c>
      <c r="AW79" s="82">
        <f>'D.1.4.N - GSM'!J36</f>
        <v>0</v>
      </c>
      <c r="AX79" s="82">
        <f>'D.1.4.N - GSM'!J37</f>
        <v>0</v>
      </c>
      <c r="AY79" s="82">
        <f>'D.1.4.N - GSM'!J38</f>
        <v>0</v>
      </c>
      <c r="AZ79" s="82">
        <f>'D.1.4.N - GSM'!F35</f>
        <v>800334.4</v>
      </c>
      <c r="BA79" s="82">
        <f>'D.1.4.N - GSM'!F36</f>
        <v>0</v>
      </c>
      <c r="BB79" s="82">
        <f>'D.1.4.N - GSM'!F37</f>
        <v>0</v>
      </c>
      <c r="BC79" s="82">
        <f>'D.1.4.N - GSM'!F38</f>
        <v>0</v>
      </c>
      <c r="BD79" s="84">
        <f>'D.1.4.N - GSM'!F39</f>
        <v>0</v>
      </c>
      <c r="BT79" s="26" t="s">
        <v>80</v>
      </c>
      <c r="BV79" s="26" t="s">
        <v>73</v>
      </c>
      <c r="BW79" s="26" t="s">
        <v>154</v>
      </c>
      <c r="BX79" s="26" t="s">
        <v>79</v>
      </c>
      <c r="CL79" s="26" t="s">
        <v>21</v>
      </c>
    </row>
    <row r="80" spans="1:91" s="6" customFormat="1" ht="16.5" customHeight="1">
      <c r="B80" s="70"/>
      <c r="C80" s="71"/>
      <c r="D80" s="295" t="s">
        <v>155</v>
      </c>
      <c r="E80" s="295"/>
      <c r="F80" s="295"/>
      <c r="G80" s="295"/>
      <c r="H80" s="295"/>
      <c r="I80" s="72"/>
      <c r="J80" s="295" t="s">
        <v>156</v>
      </c>
      <c r="K80" s="295"/>
      <c r="L80" s="295"/>
      <c r="M80" s="295"/>
      <c r="N80" s="295"/>
      <c r="O80" s="295"/>
      <c r="P80" s="295"/>
      <c r="Q80" s="295"/>
      <c r="R80" s="295"/>
      <c r="S80" s="295"/>
      <c r="T80" s="295"/>
      <c r="U80" s="295"/>
      <c r="V80" s="295"/>
      <c r="W80" s="295"/>
      <c r="X80" s="295"/>
      <c r="Y80" s="295"/>
      <c r="Z80" s="295"/>
      <c r="AA80" s="295"/>
      <c r="AB80" s="295"/>
      <c r="AC80" s="295"/>
      <c r="AD80" s="295"/>
      <c r="AE80" s="295"/>
      <c r="AF80" s="295"/>
      <c r="AG80" s="300">
        <f>ROUND(AG81,2)</f>
        <v>3311809.36</v>
      </c>
      <c r="AH80" s="299"/>
      <c r="AI80" s="299"/>
      <c r="AJ80" s="299"/>
      <c r="AK80" s="299"/>
      <c r="AL80" s="299"/>
      <c r="AM80" s="299"/>
      <c r="AN80" s="298">
        <f t="shared" si="0"/>
        <v>4007289.33</v>
      </c>
      <c r="AO80" s="299"/>
      <c r="AP80" s="299"/>
      <c r="AQ80" s="73" t="s">
        <v>157</v>
      </c>
      <c r="AR80" s="70"/>
      <c r="AS80" s="74">
        <f>ROUND(AS81,2)</f>
        <v>0</v>
      </c>
      <c r="AT80" s="75">
        <f t="shared" si="1"/>
        <v>695479.97</v>
      </c>
      <c r="AU80" s="76">
        <f>ROUND(AU81,5)</f>
        <v>0</v>
      </c>
      <c r="AV80" s="75">
        <f>ROUND(AZ80*L29,2)</f>
        <v>695479.97</v>
      </c>
      <c r="AW80" s="75">
        <f>ROUND(BA80*L30,2)</f>
        <v>0</v>
      </c>
      <c r="AX80" s="75">
        <f>ROUND(BB80*L29,2)</f>
        <v>0</v>
      </c>
      <c r="AY80" s="75">
        <f>ROUND(BC80*L30,2)</f>
        <v>0</v>
      </c>
      <c r="AZ80" s="75">
        <f>ROUND(AZ81,2)</f>
        <v>3311809.36</v>
      </c>
      <c r="BA80" s="75">
        <f>ROUND(BA81,2)</f>
        <v>0</v>
      </c>
      <c r="BB80" s="75">
        <f>ROUND(BB81,2)</f>
        <v>0</v>
      </c>
      <c r="BC80" s="75">
        <f>ROUND(BC81,2)</f>
        <v>0</v>
      </c>
      <c r="BD80" s="77">
        <f>ROUND(BD81,2)</f>
        <v>0</v>
      </c>
      <c r="BS80" s="78" t="s">
        <v>70</v>
      </c>
      <c r="BT80" s="78" t="s">
        <v>78</v>
      </c>
      <c r="BU80" s="78" t="s">
        <v>72</v>
      </c>
      <c r="BV80" s="78" t="s">
        <v>73</v>
      </c>
      <c r="BW80" s="78" t="s">
        <v>158</v>
      </c>
      <c r="BX80" s="78" t="s">
        <v>5</v>
      </c>
      <c r="CL80" s="78" t="s">
        <v>19</v>
      </c>
      <c r="CM80" s="78" t="s">
        <v>80</v>
      </c>
    </row>
    <row r="81" spans="1:91" s="3" customFormat="1" ht="16.5" customHeight="1">
      <c r="A81" s="79" t="s">
        <v>81</v>
      </c>
      <c r="B81" s="45"/>
      <c r="C81" s="9"/>
      <c r="D81" s="9"/>
      <c r="E81" s="294" t="s">
        <v>159</v>
      </c>
      <c r="F81" s="294"/>
      <c r="G81" s="294"/>
      <c r="H81" s="294"/>
      <c r="I81" s="294"/>
      <c r="J81" s="9"/>
      <c r="K81" s="294" t="s">
        <v>156</v>
      </c>
      <c r="L81" s="294"/>
      <c r="M81" s="294"/>
      <c r="N81" s="294"/>
      <c r="O81" s="294"/>
      <c r="P81" s="294"/>
      <c r="Q81" s="294"/>
      <c r="R81" s="294"/>
      <c r="S81" s="294"/>
      <c r="T81" s="294"/>
      <c r="U81" s="294"/>
      <c r="V81" s="294"/>
      <c r="W81" s="294"/>
      <c r="X81" s="294"/>
      <c r="Y81" s="294"/>
      <c r="Z81" s="294"/>
      <c r="AA81" s="294"/>
      <c r="AB81" s="294"/>
      <c r="AC81" s="294"/>
      <c r="AD81" s="294"/>
      <c r="AE81" s="294"/>
      <c r="AF81" s="294"/>
      <c r="AG81" s="296">
        <f>'D.2.7 - FVE'!J32</f>
        <v>3311809.36</v>
      </c>
      <c r="AH81" s="297"/>
      <c r="AI81" s="297"/>
      <c r="AJ81" s="297"/>
      <c r="AK81" s="297"/>
      <c r="AL81" s="297"/>
      <c r="AM81" s="297"/>
      <c r="AN81" s="296">
        <f t="shared" si="0"/>
        <v>4007289.33</v>
      </c>
      <c r="AO81" s="297"/>
      <c r="AP81" s="297"/>
      <c r="AQ81" s="80" t="s">
        <v>84</v>
      </c>
      <c r="AR81" s="45"/>
      <c r="AS81" s="81">
        <v>0</v>
      </c>
      <c r="AT81" s="82">
        <f t="shared" si="1"/>
        <v>695479.97</v>
      </c>
      <c r="AU81" s="83">
        <f>'D.2.7 - FVE'!P90</f>
        <v>0</v>
      </c>
      <c r="AV81" s="82">
        <f>'D.2.7 - FVE'!J35</f>
        <v>695479.97</v>
      </c>
      <c r="AW81" s="82">
        <f>'D.2.7 - FVE'!J36</f>
        <v>0</v>
      </c>
      <c r="AX81" s="82">
        <f>'D.2.7 - FVE'!J37</f>
        <v>0</v>
      </c>
      <c r="AY81" s="82">
        <f>'D.2.7 - FVE'!J38</f>
        <v>0</v>
      </c>
      <c r="AZ81" s="82">
        <f>'D.2.7 - FVE'!F35</f>
        <v>3311809.36</v>
      </c>
      <c r="BA81" s="82">
        <f>'D.2.7 - FVE'!F36</f>
        <v>0</v>
      </c>
      <c r="BB81" s="82">
        <f>'D.2.7 - FVE'!F37</f>
        <v>0</v>
      </c>
      <c r="BC81" s="82">
        <f>'D.2.7 - FVE'!F38</f>
        <v>0</v>
      </c>
      <c r="BD81" s="84">
        <f>'D.2.7 - FVE'!F39</f>
        <v>0</v>
      </c>
      <c r="BT81" s="26" t="s">
        <v>80</v>
      </c>
      <c r="BV81" s="26" t="s">
        <v>73</v>
      </c>
      <c r="BW81" s="26" t="s">
        <v>160</v>
      </c>
      <c r="BX81" s="26" t="s">
        <v>158</v>
      </c>
      <c r="CL81" s="26" t="s">
        <v>21</v>
      </c>
    </row>
    <row r="82" spans="1:91" s="6" customFormat="1" ht="16.5" customHeight="1">
      <c r="B82" s="70"/>
      <c r="C82" s="71"/>
      <c r="D82" s="295" t="s">
        <v>161</v>
      </c>
      <c r="E82" s="295"/>
      <c r="F82" s="295"/>
      <c r="G82" s="295"/>
      <c r="H82" s="295"/>
      <c r="I82" s="72"/>
      <c r="J82" s="295" t="s">
        <v>162</v>
      </c>
      <c r="K82" s="295"/>
      <c r="L82" s="295"/>
      <c r="M82" s="295"/>
      <c r="N82" s="295"/>
      <c r="O82" s="295"/>
      <c r="P82" s="295"/>
      <c r="Q82" s="295"/>
      <c r="R82" s="295"/>
      <c r="S82" s="295"/>
      <c r="T82" s="295"/>
      <c r="U82" s="295"/>
      <c r="V82" s="295"/>
      <c r="W82" s="295"/>
      <c r="X82" s="295"/>
      <c r="Y82" s="295"/>
      <c r="Z82" s="295"/>
      <c r="AA82" s="295"/>
      <c r="AB82" s="295"/>
      <c r="AC82" s="295"/>
      <c r="AD82" s="295"/>
      <c r="AE82" s="295"/>
      <c r="AF82" s="295"/>
      <c r="AG82" s="300">
        <f>ROUND(AG83,2)</f>
        <v>421106.85</v>
      </c>
      <c r="AH82" s="299"/>
      <c r="AI82" s="299"/>
      <c r="AJ82" s="299"/>
      <c r="AK82" s="299"/>
      <c r="AL82" s="299"/>
      <c r="AM82" s="299"/>
      <c r="AN82" s="298">
        <f t="shared" si="0"/>
        <v>509539.29</v>
      </c>
      <c r="AO82" s="299"/>
      <c r="AP82" s="299"/>
      <c r="AQ82" s="73" t="s">
        <v>157</v>
      </c>
      <c r="AR82" s="70"/>
      <c r="AS82" s="74">
        <f>ROUND(AS83,2)</f>
        <v>0</v>
      </c>
      <c r="AT82" s="75">
        <f t="shared" si="1"/>
        <v>88432.44</v>
      </c>
      <c r="AU82" s="76">
        <f>ROUND(AU83,5)</f>
        <v>0</v>
      </c>
      <c r="AV82" s="75">
        <f>ROUND(AZ82*L29,2)</f>
        <v>88432.44</v>
      </c>
      <c r="AW82" s="75">
        <f>ROUND(BA82*L30,2)</f>
        <v>0</v>
      </c>
      <c r="AX82" s="75">
        <f>ROUND(BB82*L29,2)</f>
        <v>0</v>
      </c>
      <c r="AY82" s="75">
        <f>ROUND(BC82*L30,2)</f>
        <v>0</v>
      </c>
      <c r="AZ82" s="75">
        <f>ROUND(AZ83,2)</f>
        <v>421106.85</v>
      </c>
      <c r="BA82" s="75">
        <f>ROUND(BA83,2)</f>
        <v>0</v>
      </c>
      <c r="BB82" s="75">
        <f>ROUND(BB83,2)</f>
        <v>0</v>
      </c>
      <c r="BC82" s="75">
        <f>ROUND(BC83,2)</f>
        <v>0</v>
      </c>
      <c r="BD82" s="77">
        <f>ROUND(BD83,2)</f>
        <v>0</v>
      </c>
      <c r="BS82" s="78" t="s">
        <v>70</v>
      </c>
      <c r="BT82" s="78" t="s">
        <v>78</v>
      </c>
      <c r="BU82" s="78" t="s">
        <v>72</v>
      </c>
      <c r="BV82" s="78" t="s">
        <v>73</v>
      </c>
      <c r="BW82" s="78" t="s">
        <v>163</v>
      </c>
      <c r="BX82" s="78" t="s">
        <v>5</v>
      </c>
      <c r="CL82" s="78" t="s">
        <v>19</v>
      </c>
      <c r="CM82" s="78" t="s">
        <v>80</v>
      </c>
    </row>
    <row r="83" spans="1:91" s="3" customFormat="1" ht="16.5" customHeight="1">
      <c r="A83" s="79" t="s">
        <v>81</v>
      </c>
      <c r="B83" s="45"/>
      <c r="C83" s="9"/>
      <c r="D83" s="9"/>
      <c r="E83" s="294" t="s">
        <v>164</v>
      </c>
      <c r="F83" s="294"/>
      <c r="G83" s="294"/>
      <c r="H83" s="294"/>
      <c r="I83" s="294"/>
      <c r="J83" s="9"/>
      <c r="K83" s="294" t="s">
        <v>165</v>
      </c>
      <c r="L83" s="294"/>
      <c r="M83" s="294"/>
      <c r="N83" s="294"/>
      <c r="O83" s="294"/>
      <c r="P83" s="294"/>
      <c r="Q83" s="294"/>
      <c r="R83" s="294"/>
      <c r="S83" s="294"/>
      <c r="T83" s="294"/>
      <c r="U83" s="294"/>
      <c r="V83" s="294"/>
      <c r="W83" s="294"/>
      <c r="X83" s="294"/>
      <c r="Y83" s="294"/>
      <c r="Z83" s="294"/>
      <c r="AA83" s="294"/>
      <c r="AB83" s="294"/>
      <c r="AC83" s="294"/>
      <c r="AD83" s="294"/>
      <c r="AE83" s="294"/>
      <c r="AF83" s="294"/>
      <c r="AG83" s="296">
        <f>'D.2.11.a - Zdravotnická t...'!J32</f>
        <v>421106.85</v>
      </c>
      <c r="AH83" s="297"/>
      <c r="AI83" s="297"/>
      <c r="AJ83" s="297"/>
      <c r="AK83" s="297"/>
      <c r="AL83" s="297"/>
      <c r="AM83" s="297"/>
      <c r="AN83" s="296">
        <f t="shared" si="0"/>
        <v>509539.29</v>
      </c>
      <c r="AO83" s="297"/>
      <c r="AP83" s="297"/>
      <c r="AQ83" s="80" t="s">
        <v>84</v>
      </c>
      <c r="AR83" s="45"/>
      <c r="AS83" s="85">
        <v>0</v>
      </c>
      <c r="AT83" s="86">
        <f t="shared" si="1"/>
        <v>88432.44</v>
      </c>
      <c r="AU83" s="87">
        <f>'D.2.11.a - Zdravotnická t...'!P90</f>
        <v>0</v>
      </c>
      <c r="AV83" s="86">
        <f>'D.2.11.a - Zdravotnická t...'!J35</f>
        <v>88432.44</v>
      </c>
      <c r="AW83" s="86">
        <f>'D.2.11.a - Zdravotnická t...'!J36</f>
        <v>0</v>
      </c>
      <c r="AX83" s="86">
        <f>'D.2.11.a - Zdravotnická t...'!J37</f>
        <v>0</v>
      </c>
      <c r="AY83" s="86">
        <f>'D.2.11.a - Zdravotnická t...'!J38</f>
        <v>0</v>
      </c>
      <c r="AZ83" s="86">
        <f>'D.2.11.a - Zdravotnická t...'!F35</f>
        <v>421106.85</v>
      </c>
      <c r="BA83" s="86">
        <f>'D.2.11.a - Zdravotnická t...'!F36</f>
        <v>0</v>
      </c>
      <c r="BB83" s="86">
        <f>'D.2.11.a - Zdravotnická t...'!F37</f>
        <v>0</v>
      </c>
      <c r="BC83" s="86">
        <f>'D.2.11.a - Zdravotnická t...'!F38</f>
        <v>0</v>
      </c>
      <c r="BD83" s="88">
        <f>'D.2.11.a - Zdravotnická t...'!F39</f>
        <v>0</v>
      </c>
      <c r="BT83" s="26" t="s">
        <v>80</v>
      </c>
      <c r="BV83" s="26" t="s">
        <v>73</v>
      </c>
      <c r="BW83" s="26" t="s">
        <v>166</v>
      </c>
      <c r="BX83" s="26" t="s">
        <v>163</v>
      </c>
      <c r="CL83" s="26" t="s">
        <v>21</v>
      </c>
    </row>
    <row r="84" spans="1:91" s="1" customFormat="1" ht="30" customHeight="1">
      <c r="B84" s="33"/>
      <c r="AR84" s="33"/>
    </row>
    <row r="85" spans="1:91" s="1" customFormat="1" ht="6.95" customHeight="1">
      <c r="B85" s="41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2"/>
      <c r="R85" s="42"/>
      <c r="S85" s="42"/>
      <c r="T85" s="42"/>
      <c r="U85" s="42"/>
      <c r="V85" s="42"/>
      <c r="W85" s="42"/>
      <c r="X85" s="42"/>
      <c r="Y85" s="42"/>
      <c r="Z85" s="42"/>
      <c r="AA85" s="42"/>
      <c r="AB85" s="42"/>
      <c r="AC85" s="42"/>
      <c r="AD85" s="42"/>
      <c r="AE85" s="42"/>
      <c r="AF85" s="42"/>
      <c r="AG85" s="42"/>
      <c r="AH85" s="42"/>
      <c r="AI85" s="42"/>
      <c r="AJ85" s="42"/>
      <c r="AK85" s="42"/>
      <c r="AL85" s="42"/>
      <c r="AM85" s="42"/>
      <c r="AN85" s="42"/>
      <c r="AO85" s="42"/>
      <c r="AP85" s="42"/>
      <c r="AQ85" s="42"/>
      <c r="AR85" s="33"/>
    </row>
  </sheetData>
  <sheetProtection algorithmName="SHA-512" hashValue="6LCTzHmtWD9bZXfGr4m/IIRWuGFzEsUhnAl50PPQWTwtASrS6RL2C2uAnpDces+44KVw09lhoudDGFtF/1MxKA==" saltValue="dES2eRgrPBPvjZY40x8Xhb6ZHMLJrfNPGKVn/UGe595SFSVtaJE4nstjGDrSsqfgchVKmKzY/quW9RLathYW6A==" spinCount="100000" sheet="1" objects="1" scenarios="1" formatColumns="0" formatRows="0"/>
  <mergeCells count="154">
    <mergeCell ref="AK31:AO31"/>
    <mergeCell ref="W31:AE31"/>
    <mergeCell ref="L31:P31"/>
    <mergeCell ref="AR2:BE2"/>
    <mergeCell ref="BE5:BE32"/>
    <mergeCell ref="K5:AO5"/>
    <mergeCell ref="K6:AO6"/>
    <mergeCell ref="E14:AJ14"/>
    <mergeCell ref="E23:AN23"/>
    <mergeCell ref="AK26:AO26"/>
    <mergeCell ref="L28:P28"/>
    <mergeCell ref="W28:AE28"/>
    <mergeCell ref="AK28:AO28"/>
    <mergeCell ref="AK29:AO29"/>
    <mergeCell ref="L29:P29"/>
    <mergeCell ref="W29:AE29"/>
    <mergeCell ref="W30:AE30"/>
    <mergeCell ref="AK30:AO30"/>
    <mergeCell ref="L30:P30"/>
    <mergeCell ref="L33:P33"/>
    <mergeCell ref="AK33:AO33"/>
    <mergeCell ref="W33:AE33"/>
    <mergeCell ref="AK35:AO35"/>
    <mergeCell ref="X35:AB35"/>
    <mergeCell ref="AS49:AT51"/>
    <mergeCell ref="AM50:AP50"/>
    <mergeCell ref="AG52:AM52"/>
    <mergeCell ref="AN52:AP52"/>
    <mergeCell ref="AN55:AP55"/>
    <mergeCell ref="AG55:AM55"/>
    <mergeCell ref="L32:P32"/>
    <mergeCell ref="W32:AE32"/>
    <mergeCell ref="AK32:AO32"/>
    <mergeCell ref="E62:I62"/>
    <mergeCell ref="K63:AF63"/>
    <mergeCell ref="E63:I63"/>
    <mergeCell ref="AM47:AN47"/>
    <mergeCell ref="AM49:AP49"/>
    <mergeCell ref="AN56:AP56"/>
    <mergeCell ref="AG56:AM56"/>
    <mergeCell ref="AG57:AM57"/>
    <mergeCell ref="AN57:AP57"/>
    <mergeCell ref="AN58:AP58"/>
    <mergeCell ref="AG58:AM58"/>
    <mergeCell ref="AN59:AP59"/>
    <mergeCell ref="AG59:AM59"/>
    <mergeCell ref="AN83:AP83"/>
    <mergeCell ref="AG83:AM83"/>
    <mergeCell ref="L45:AO45"/>
    <mergeCell ref="I52:AF52"/>
    <mergeCell ref="K59:AF59"/>
    <mergeCell ref="E59:I59"/>
    <mergeCell ref="K60:AF60"/>
    <mergeCell ref="E60:I60"/>
    <mergeCell ref="E61:I61"/>
    <mergeCell ref="K61:AF61"/>
    <mergeCell ref="K62:AF62"/>
    <mergeCell ref="AN76:AP76"/>
    <mergeCell ref="AG76:AM76"/>
    <mergeCell ref="AN77:AP77"/>
    <mergeCell ref="AG77:AM77"/>
    <mergeCell ref="AN78:AP78"/>
    <mergeCell ref="AN54:AP54"/>
    <mergeCell ref="AN81:AP81"/>
    <mergeCell ref="AG81:AM81"/>
    <mergeCell ref="AN82:AP82"/>
    <mergeCell ref="AG82:AM82"/>
    <mergeCell ref="AG78:AM78"/>
    <mergeCell ref="AN79:AP79"/>
    <mergeCell ref="AN60:AP60"/>
    <mergeCell ref="AG60:AM60"/>
    <mergeCell ref="E57:I57"/>
    <mergeCell ref="K57:AF57"/>
    <mergeCell ref="E58:I58"/>
    <mergeCell ref="K58:AF58"/>
    <mergeCell ref="AG54:AM54"/>
    <mergeCell ref="C52:G52"/>
    <mergeCell ref="D55:H55"/>
    <mergeCell ref="J55:AF55"/>
    <mergeCell ref="E56:I56"/>
    <mergeCell ref="K56:AF56"/>
    <mergeCell ref="AN70:AP70"/>
    <mergeCell ref="AG79:AM79"/>
    <mergeCell ref="AN80:AP80"/>
    <mergeCell ref="AG80:AM80"/>
    <mergeCell ref="AG71:AM71"/>
    <mergeCell ref="AN71:AP71"/>
    <mergeCell ref="AG72:AM72"/>
    <mergeCell ref="AN72:AP72"/>
    <mergeCell ref="AG73:AM73"/>
    <mergeCell ref="AN73:AP73"/>
    <mergeCell ref="AN74:AP74"/>
    <mergeCell ref="AG74:AM74"/>
    <mergeCell ref="AG75:AM75"/>
    <mergeCell ref="AN75:AP75"/>
    <mergeCell ref="AN67:AP67"/>
    <mergeCell ref="AN68:AP68"/>
    <mergeCell ref="AG68:AM68"/>
    <mergeCell ref="AN69:AP69"/>
    <mergeCell ref="AG69:AM69"/>
    <mergeCell ref="AN64:AP64"/>
    <mergeCell ref="AG64:AM64"/>
    <mergeCell ref="AN65:AP65"/>
    <mergeCell ref="AG65:AM65"/>
    <mergeCell ref="AN66:AP66"/>
    <mergeCell ref="AG66:AM66"/>
    <mergeCell ref="AN61:AP61"/>
    <mergeCell ref="AG62:AM62"/>
    <mergeCell ref="AN62:AP62"/>
    <mergeCell ref="AG63:AM63"/>
    <mergeCell ref="AN63:AP63"/>
    <mergeCell ref="D82:H82"/>
    <mergeCell ref="J82:AF82"/>
    <mergeCell ref="E83:I83"/>
    <mergeCell ref="K83:AF83"/>
    <mergeCell ref="AG61:AM61"/>
    <mergeCell ref="AG67:AM67"/>
    <mergeCell ref="AG70:AM70"/>
    <mergeCell ref="E79:I79"/>
    <mergeCell ref="K79:AF79"/>
    <mergeCell ref="D80:H80"/>
    <mergeCell ref="J80:AF80"/>
    <mergeCell ref="E81:I81"/>
    <mergeCell ref="K81:AF81"/>
    <mergeCell ref="K76:AF76"/>
    <mergeCell ref="E76:I76"/>
    <mergeCell ref="K77:AF77"/>
    <mergeCell ref="E77:I77"/>
    <mergeCell ref="K78:AF78"/>
    <mergeCell ref="E78:I78"/>
    <mergeCell ref="E73:I73"/>
    <mergeCell ref="K73:AF73"/>
    <mergeCell ref="E74:I74"/>
    <mergeCell ref="K74:AF74"/>
    <mergeCell ref="E75:I75"/>
    <mergeCell ref="K75:AF75"/>
    <mergeCell ref="E70:I70"/>
    <mergeCell ref="K70:AF70"/>
    <mergeCell ref="K71:AF71"/>
    <mergeCell ref="E71:I71"/>
    <mergeCell ref="E72:I72"/>
    <mergeCell ref="K72:AF72"/>
    <mergeCell ref="E67:I67"/>
    <mergeCell ref="K67:AF67"/>
    <mergeCell ref="E68:I68"/>
    <mergeCell ref="K68:AF68"/>
    <mergeCell ref="E69:I69"/>
    <mergeCell ref="K69:AF69"/>
    <mergeCell ref="K64:AF64"/>
    <mergeCell ref="E64:I64"/>
    <mergeCell ref="K65:AF65"/>
    <mergeCell ref="E65:I65"/>
    <mergeCell ref="K66:AF66"/>
    <mergeCell ref="E66:I66"/>
  </mergeCells>
  <hyperlinks>
    <hyperlink ref="A56" location="'D.1.1_2 - ASŘ a SKŘ'!C2" display="/" xr:uid="{00000000-0004-0000-0000-000000000000}"/>
    <hyperlink ref="A57" location="'D.1.4.A - Zařízení pro vy...'!C2" display="/" xr:uid="{00000000-0004-0000-0000-000001000000}"/>
    <hyperlink ref="A58" location="'D.1.4.B - Zařízení pro oc...'!C2" display="/" xr:uid="{00000000-0004-0000-0000-000002000000}"/>
    <hyperlink ref="A59" location="'D.1.4.C - Zařízení vzduch...'!C2" display="/" xr:uid="{00000000-0004-0000-0000-000003000000}"/>
    <hyperlink ref="A60" location="'D.1.4.D - Měření a regulace'!C2" display="/" xr:uid="{00000000-0004-0000-0000-000004000000}"/>
    <hyperlink ref="A61" location="'D.1.4.E - Zdravotně techn...'!C2" display="/" xr:uid="{00000000-0004-0000-0000-000005000000}"/>
    <hyperlink ref="A62" location="'D.1.4.G - Silnoproudá ele...'!C2" display="/" xr:uid="{00000000-0004-0000-0000-000006000000}"/>
    <hyperlink ref="A63" location="'D.1.4.H.a - SK - Struktur...'!C2" display="/" xr:uid="{00000000-0004-0000-0000-000007000000}"/>
    <hyperlink ref="A64" location="'D.1.4.H.b - PZTS - Poplac...'!C2" display="/" xr:uid="{00000000-0004-0000-0000-000008000000}"/>
    <hyperlink ref="A65" location="'D.1.4.H.c - CCTV - Kamero...'!C2" display="/" xr:uid="{00000000-0004-0000-0000-000009000000}"/>
    <hyperlink ref="A66" location="'D.1.4.H.d - EKV - Elektro...'!C2" display="/" xr:uid="{00000000-0004-0000-0000-00000A000000}"/>
    <hyperlink ref="A67" location="'D.1.4.H.e - STA - Společn...'!C2" display="/" xr:uid="{00000000-0004-0000-0000-00000B000000}"/>
    <hyperlink ref="A68" location="'D.1.4.H.f - JČ - Jednotný...'!C2" display="/" xr:uid="{00000000-0004-0000-0000-00000C000000}"/>
    <hyperlink ref="A69" location="'D.1.4.H.g - VS - Vyvoláva...'!C2" display="/" xr:uid="{00000000-0004-0000-0000-00000D000000}"/>
    <hyperlink ref="A70" location="'D.1.4.H.h - KS-SP - Komun...'!C2" display="/" xr:uid="{00000000-0004-0000-0000-00000E000000}"/>
    <hyperlink ref="A71" location="'D.1.4.H.i - MT - Monitoro...'!C2" display="/" xr:uid="{00000000-0004-0000-0000-00000F000000}"/>
    <hyperlink ref="A72" location="'D.1.4.H.j - AVT - Audio-V...'!C2" display="/" xr:uid="{00000000-0004-0000-0000-000010000000}"/>
    <hyperlink ref="A73" location="'D.1.4.I.a - EPS - Elektri...'!C2" display="/" xr:uid="{00000000-0004-0000-0000-000011000000}"/>
    <hyperlink ref="A74" location="'D.1.4.I.b - NZS - Nouzový...'!C2" display="/" xr:uid="{00000000-0004-0000-0000-000012000000}"/>
    <hyperlink ref="A75" location="'D.1.4.J - Medicinální plyny'!C2" display="/" xr:uid="{00000000-0004-0000-0000-000013000000}"/>
    <hyperlink ref="A76" location="'D.1.4.K - Potrubní pošta'!C2" display="/" xr:uid="{00000000-0004-0000-0000-000014000000}"/>
    <hyperlink ref="A77" location="'D.1.4.L.a - Interiér - pevný'!C2" display="/" xr:uid="{00000000-0004-0000-0000-000015000000}"/>
    <hyperlink ref="A78" location="'D.1.4.M - Informační systém'!C2" display="/" xr:uid="{00000000-0004-0000-0000-000016000000}"/>
    <hyperlink ref="A79" location="'D.1.4.N - GSM'!C2" display="/" xr:uid="{00000000-0004-0000-0000-000017000000}"/>
    <hyperlink ref="A81" location="'D.2.7 - FVE'!C2" display="/" xr:uid="{00000000-0004-0000-0000-000018000000}"/>
    <hyperlink ref="A83" location="'D.2.11.a - Zdravotnická t...'!C2" display="/" xr:uid="{00000000-0004-0000-0000-00001900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B2:BM232"/>
  <sheetViews>
    <sheetView showGridLines="0" topLeftCell="A62" workbookViewId="0">
      <selection activeCell="I88" sqref="I88:I230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109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8322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ROUND(J86, 2)</f>
        <v>537646.11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ROUND((SUM(BE86:BE231)),  2)</f>
        <v>537646.11</v>
      </c>
      <c r="I35" s="96">
        <v>0.21</v>
      </c>
      <c r="J35" s="82">
        <f>ROUND(((SUM(BE86:BE231))*I35),  2)</f>
        <v>112905.68</v>
      </c>
      <c r="L35" s="33"/>
    </row>
    <row r="36" spans="2:12" s="1" customFormat="1" ht="14.45" customHeight="1">
      <c r="B36" s="33"/>
      <c r="E36" s="28" t="s">
        <v>43</v>
      </c>
      <c r="F36" s="82">
        <f>ROUND((SUM(BF86:BF231)),  2)</f>
        <v>0</v>
      </c>
      <c r="I36" s="96">
        <v>0.12</v>
      </c>
      <c r="J36" s="82">
        <f>ROUND(((SUM(BF86:BF231))*I36),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ROUND((SUM(BG86:BG231)),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ROUND((SUM(BH86:BH231)),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ROUND((SUM(BI86:BI231)),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650551.79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D.1.4.H.b - PZTS - Poplachový zabezpečovací a tísňový systém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J86</f>
        <v>537646.11</v>
      </c>
      <c r="L63" s="33"/>
      <c r="AU63" s="18" t="s">
        <v>273</v>
      </c>
    </row>
    <row r="64" spans="2:47" s="8" customFormat="1" ht="24.95" customHeight="1">
      <c r="B64" s="106"/>
      <c r="D64" s="107" t="s">
        <v>8323</v>
      </c>
      <c r="E64" s="108"/>
      <c r="F64" s="108"/>
      <c r="G64" s="108"/>
      <c r="H64" s="108"/>
      <c r="I64" s="108"/>
      <c r="J64" s="109">
        <f>J87</f>
        <v>537646.11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315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188</v>
      </c>
      <c r="L75" s="21"/>
    </row>
    <row r="76" spans="2:12" s="1" customFormat="1" ht="16.5" customHeight="1">
      <c r="B76" s="33"/>
      <c r="E76" s="336" t="s">
        <v>192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196</v>
      </c>
      <c r="L77" s="33"/>
    </row>
    <row r="78" spans="2:12" s="1" customFormat="1" ht="16.5" customHeight="1">
      <c r="B78" s="33"/>
      <c r="E78" s="305" t="str">
        <f>E11</f>
        <v>D.1.4.H.b - PZTS - Poplachový zabezpečovací a tísňový systém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>
        <f>IF(J14="","",J14)</f>
        <v>45470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25</v>
      </c>
      <c r="F82" s="26" t="str">
        <f>E17</f>
        <v>Fakultní nemocnice Olomouc</v>
      </c>
      <c r="I82" s="28" t="s">
        <v>30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29</v>
      </c>
      <c r="F83" s="26" t="str">
        <f>IF(E20="","",E20)</f>
        <v>Sdružení firem VW WACHAL a.s., YUCON CZ s.r.o. a STANTER, a.s. zkratkou S-VWYUST</v>
      </c>
      <c r="I83" s="28" t="s">
        <v>33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316</v>
      </c>
      <c r="D85" s="116" t="s">
        <v>56</v>
      </c>
      <c r="E85" s="116" t="s">
        <v>52</v>
      </c>
      <c r="F85" s="116" t="s">
        <v>53</v>
      </c>
      <c r="G85" s="116" t="s">
        <v>317</v>
      </c>
      <c r="H85" s="116" t="s">
        <v>318</v>
      </c>
      <c r="I85" s="116" t="s">
        <v>319</v>
      </c>
      <c r="J85" s="116" t="s">
        <v>272</v>
      </c>
      <c r="K85" s="117" t="s">
        <v>320</v>
      </c>
      <c r="L85" s="114"/>
      <c r="M85" s="55" t="s">
        <v>21</v>
      </c>
      <c r="N85" s="56" t="s">
        <v>41</v>
      </c>
      <c r="O85" s="56" t="s">
        <v>321</v>
      </c>
      <c r="P85" s="56" t="s">
        <v>322</v>
      </c>
      <c r="Q85" s="56" t="s">
        <v>323</v>
      </c>
      <c r="R85" s="56" t="s">
        <v>324</v>
      </c>
      <c r="S85" s="56" t="s">
        <v>325</v>
      </c>
      <c r="T85" s="57" t="s">
        <v>326</v>
      </c>
    </row>
    <row r="86" spans="2:65" s="1" customFormat="1" ht="22.9" customHeight="1">
      <c r="B86" s="33"/>
      <c r="C86" s="60" t="s">
        <v>327</v>
      </c>
      <c r="J86" s="118">
        <f>BK86</f>
        <v>537646.11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70</v>
      </c>
      <c r="AU86" s="18" t="s">
        <v>273</v>
      </c>
      <c r="BK86" s="121">
        <f>BK87</f>
        <v>537646.11</v>
      </c>
    </row>
    <row r="87" spans="2:65" s="11" customFormat="1" ht="25.9" customHeight="1">
      <c r="B87" s="122"/>
      <c r="D87" s="123" t="s">
        <v>70</v>
      </c>
      <c r="E87" s="124" t="s">
        <v>8324</v>
      </c>
      <c r="F87" s="124" t="s">
        <v>108</v>
      </c>
      <c r="I87" s="125"/>
      <c r="J87" s="126">
        <f>BK87</f>
        <v>537646.11</v>
      </c>
      <c r="L87" s="122"/>
      <c r="M87" s="127"/>
      <c r="P87" s="128">
        <f>SUM(P88:P231)</f>
        <v>0</v>
      </c>
      <c r="R87" s="128">
        <f>SUM(R88:R231)</f>
        <v>0</v>
      </c>
      <c r="T87" s="129">
        <f>SUM(T88:T231)</f>
        <v>0</v>
      </c>
      <c r="AR87" s="123" t="s">
        <v>78</v>
      </c>
      <c r="AT87" s="130" t="s">
        <v>70</v>
      </c>
      <c r="AU87" s="130" t="s">
        <v>71</v>
      </c>
      <c r="AY87" s="123" t="s">
        <v>330</v>
      </c>
      <c r="BK87" s="131">
        <f>SUM(BK88:BK231)</f>
        <v>537646.11</v>
      </c>
    </row>
    <row r="88" spans="2:65" s="1" customFormat="1" ht="16.5" customHeight="1">
      <c r="B88" s="33"/>
      <c r="C88" s="134" t="s">
        <v>78</v>
      </c>
      <c r="D88" s="134" t="s">
        <v>332</v>
      </c>
      <c r="E88" s="135" t="s">
        <v>8325</v>
      </c>
      <c r="F88" s="136" t="s">
        <v>8326</v>
      </c>
      <c r="G88" s="137" t="s">
        <v>2551</v>
      </c>
      <c r="H88" s="138">
        <v>1</v>
      </c>
      <c r="I88" s="139">
        <v>1438.93</v>
      </c>
      <c r="J88" s="140">
        <f>ROUND(I88*H88,2)</f>
        <v>1438.93</v>
      </c>
      <c r="K88" s="136" t="s">
        <v>21</v>
      </c>
      <c r="L88" s="33"/>
      <c r="M88" s="141" t="s">
        <v>21</v>
      </c>
      <c r="N88" s="142" t="s">
        <v>42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1050</v>
      </c>
      <c r="AT88" s="145" t="s">
        <v>332</v>
      </c>
      <c r="AU88" s="145" t="s">
        <v>78</v>
      </c>
      <c r="AY88" s="18" t="s">
        <v>330</v>
      </c>
      <c r="BE88" s="146">
        <f>IF(N88="základní",J88,0)</f>
        <v>1438.93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78</v>
      </c>
      <c r="BK88" s="146">
        <f>ROUND(I88*H88,2)</f>
        <v>1438.93</v>
      </c>
      <c r="BL88" s="18" t="s">
        <v>1050</v>
      </c>
      <c r="BM88" s="145" t="s">
        <v>80</v>
      </c>
    </row>
    <row r="89" spans="2:65" s="1" customFormat="1" ht="16.5" customHeight="1">
      <c r="B89" s="33"/>
      <c r="C89" s="173" t="s">
        <v>80</v>
      </c>
      <c r="D89" s="173" t="s">
        <v>475</v>
      </c>
      <c r="E89" s="174" t="s">
        <v>8327</v>
      </c>
      <c r="F89" s="175" t="s">
        <v>8328</v>
      </c>
      <c r="G89" s="176" t="s">
        <v>2551</v>
      </c>
      <c r="H89" s="177">
        <v>1</v>
      </c>
      <c r="I89" s="178">
        <v>20784.5</v>
      </c>
      <c r="J89" s="179">
        <f>ROUND(I89*H89,2)</f>
        <v>20784.5</v>
      </c>
      <c r="K89" s="175" t="s">
        <v>21</v>
      </c>
      <c r="L89" s="180"/>
      <c r="M89" s="181" t="s">
        <v>21</v>
      </c>
      <c r="N89" s="182" t="s">
        <v>42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3080</v>
      </c>
      <c r="AT89" s="145" t="s">
        <v>475</v>
      </c>
      <c r="AU89" s="145" t="s">
        <v>78</v>
      </c>
      <c r="AY89" s="18" t="s">
        <v>330</v>
      </c>
      <c r="BE89" s="146">
        <f>IF(N89="základní",J89,0)</f>
        <v>20784.5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78</v>
      </c>
      <c r="BK89" s="146">
        <f>ROUND(I89*H89,2)</f>
        <v>20784.5</v>
      </c>
      <c r="BL89" s="18" t="s">
        <v>1050</v>
      </c>
      <c r="BM89" s="145" t="s">
        <v>336</v>
      </c>
    </row>
    <row r="90" spans="2:65" s="1" customFormat="1" ht="29.25">
      <c r="B90" s="33"/>
      <c r="D90" s="152" t="s">
        <v>375</v>
      </c>
      <c r="F90" s="165" t="s">
        <v>8329</v>
      </c>
      <c r="I90" s="149"/>
      <c r="L90" s="33"/>
      <c r="M90" s="150"/>
      <c r="T90" s="52"/>
      <c r="AT90" s="18" t="s">
        <v>375</v>
      </c>
      <c r="AU90" s="18" t="s">
        <v>78</v>
      </c>
    </row>
    <row r="91" spans="2:65" s="12" customFormat="1">
      <c r="B91" s="151"/>
      <c r="D91" s="152" t="s">
        <v>340</v>
      </c>
      <c r="E91" s="153" t="s">
        <v>21</v>
      </c>
      <c r="F91" s="154" t="s">
        <v>8330</v>
      </c>
      <c r="H91" s="153" t="s">
        <v>21</v>
      </c>
      <c r="I91" s="155"/>
      <c r="L91" s="151"/>
      <c r="M91" s="156"/>
      <c r="T91" s="157"/>
      <c r="AT91" s="153" t="s">
        <v>340</v>
      </c>
      <c r="AU91" s="153" t="s">
        <v>78</v>
      </c>
      <c r="AV91" s="12" t="s">
        <v>78</v>
      </c>
      <c r="AW91" s="12" t="s">
        <v>32</v>
      </c>
      <c r="AX91" s="12" t="s">
        <v>71</v>
      </c>
      <c r="AY91" s="153" t="s">
        <v>330</v>
      </c>
    </row>
    <row r="92" spans="2:65" s="13" customFormat="1">
      <c r="B92" s="158"/>
      <c r="D92" s="152" t="s">
        <v>340</v>
      </c>
      <c r="E92" s="159" t="s">
        <v>21</v>
      </c>
      <c r="F92" s="160" t="s">
        <v>8130</v>
      </c>
      <c r="H92" s="161">
        <v>1</v>
      </c>
      <c r="I92" s="162"/>
      <c r="L92" s="158"/>
      <c r="M92" s="163"/>
      <c r="T92" s="164"/>
      <c r="AT92" s="159" t="s">
        <v>340</v>
      </c>
      <c r="AU92" s="159" t="s">
        <v>78</v>
      </c>
      <c r="AV92" s="13" t="s">
        <v>80</v>
      </c>
      <c r="AW92" s="13" t="s">
        <v>32</v>
      </c>
      <c r="AX92" s="13" t="s">
        <v>71</v>
      </c>
      <c r="AY92" s="159" t="s">
        <v>330</v>
      </c>
    </row>
    <row r="93" spans="2:65" s="14" customFormat="1">
      <c r="B93" s="166"/>
      <c r="D93" s="152" t="s">
        <v>340</v>
      </c>
      <c r="E93" s="167" t="s">
        <v>21</v>
      </c>
      <c r="F93" s="168" t="s">
        <v>443</v>
      </c>
      <c r="H93" s="169">
        <v>1</v>
      </c>
      <c r="I93" s="170"/>
      <c r="L93" s="166"/>
      <c r="M93" s="171"/>
      <c r="T93" s="172"/>
      <c r="AT93" s="167" t="s">
        <v>340</v>
      </c>
      <c r="AU93" s="167" t="s">
        <v>78</v>
      </c>
      <c r="AV93" s="14" t="s">
        <v>336</v>
      </c>
      <c r="AW93" s="14" t="s">
        <v>32</v>
      </c>
      <c r="AX93" s="14" t="s">
        <v>78</v>
      </c>
      <c r="AY93" s="167" t="s">
        <v>330</v>
      </c>
    </row>
    <row r="94" spans="2:65" s="1" customFormat="1" ht="16.5" customHeight="1">
      <c r="B94" s="33"/>
      <c r="C94" s="134" t="s">
        <v>171</v>
      </c>
      <c r="D94" s="134" t="s">
        <v>332</v>
      </c>
      <c r="E94" s="135" t="s">
        <v>8331</v>
      </c>
      <c r="F94" s="136" t="s">
        <v>8332</v>
      </c>
      <c r="G94" s="137" t="s">
        <v>2551</v>
      </c>
      <c r="H94" s="138">
        <v>2</v>
      </c>
      <c r="I94" s="139">
        <v>647.52</v>
      </c>
      <c r="J94" s="140">
        <f>ROUND(I94*H94,2)</f>
        <v>1295.04</v>
      </c>
      <c r="K94" s="136" t="s">
        <v>21</v>
      </c>
      <c r="L94" s="33"/>
      <c r="M94" s="141" t="s">
        <v>21</v>
      </c>
      <c r="N94" s="142" t="s">
        <v>42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1050</v>
      </c>
      <c r="AT94" s="145" t="s">
        <v>332</v>
      </c>
      <c r="AU94" s="145" t="s">
        <v>78</v>
      </c>
      <c r="AY94" s="18" t="s">
        <v>330</v>
      </c>
      <c r="BE94" s="146">
        <f>IF(N94="základní",J94,0)</f>
        <v>1295.04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78</v>
      </c>
      <c r="BK94" s="146">
        <f>ROUND(I94*H94,2)</f>
        <v>1295.04</v>
      </c>
      <c r="BL94" s="18" t="s">
        <v>1050</v>
      </c>
      <c r="BM94" s="145" t="s">
        <v>370</v>
      </c>
    </row>
    <row r="95" spans="2:65" s="1" customFormat="1" ht="16.5" customHeight="1">
      <c r="B95" s="33"/>
      <c r="C95" s="173" t="s">
        <v>336</v>
      </c>
      <c r="D95" s="173" t="s">
        <v>475</v>
      </c>
      <c r="E95" s="174" t="s">
        <v>8333</v>
      </c>
      <c r="F95" s="175" t="s">
        <v>8334</v>
      </c>
      <c r="G95" s="176" t="s">
        <v>2551</v>
      </c>
      <c r="H95" s="177">
        <v>2</v>
      </c>
      <c r="I95" s="178">
        <v>4777.2300000000005</v>
      </c>
      <c r="J95" s="179">
        <f>ROUND(I95*H95,2)</f>
        <v>9554.4599999999991</v>
      </c>
      <c r="K95" s="175" t="s">
        <v>21</v>
      </c>
      <c r="L95" s="180"/>
      <c r="M95" s="181" t="s">
        <v>21</v>
      </c>
      <c r="N95" s="182" t="s">
        <v>42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3080</v>
      </c>
      <c r="AT95" s="145" t="s">
        <v>475</v>
      </c>
      <c r="AU95" s="145" t="s">
        <v>78</v>
      </c>
      <c r="AY95" s="18" t="s">
        <v>330</v>
      </c>
      <c r="BE95" s="146">
        <f>IF(N95="základní",J95,0)</f>
        <v>9554.4599999999991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78</v>
      </c>
      <c r="BK95" s="146">
        <f>ROUND(I95*H95,2)</f>
        <v>9554.4599999999991</v>
      </c>
      <c r="BL95" s="18" t="s">
        <v>1050</v>
      </c>
      <c r="BM95" s="145" t="s">
        <v>388</v>
      </c>
    </row>
    <row r="96" spans="2:65" s="1" customFormat="1" ht="29.25">
      <c r="B96" s="33"/>
      <c r="D96" s="152" t="s">
        <v>375</v>
      </c>
      <c r="F96" s="165" t="s">
        <v>8335</v>
      </c>
      <c r="I96" s="149"/>
      <c r="L96" s="33"/>
      <c r="M96" s="150"/>
      <c r="T96" s="52"/>
      <c r="AT96" s="18" t="s">
        <v>375</v>
      </c>
      <c r="AU96" s="18" t="s">
        <v>78</v>
      </c>
    </row>
    <row r="97" spans="2:65" s="12" customFormat="1">
      <c r="B97" s="151"/>
      <c r="D97" s="152" t="s">
        <v>340</v>
      </c>
      <c r="E97" s="153" t="s">
        <v>21</v>
      </c>
      <c r="F97" s="154" t="s">
        <v>8330</v>
      </c>
      <c r="H97" s="153" t="s">
        <v>21</v>
      </c>
      <c r="I97" s="155"/>
      <c r="L97" s="151"/>
      <c r="M97" s="156"/>
      <c r="T97" s="157"/>
      <c r="AT97" s="153" t="s">
        <v>340</v>
      </c>
      <c r="AU97" s="153" t="s">
        <v>78</v>
      </c>
      <c r="AV97" s="12" t="s">
        <v>78</v>
      </c>
      <c r="AW97" s="12" t="s">
        <v>32</v>
      </c>
      <c r="AX97" s="12" t="s">
        <v>71</v>
      </c>
      <c r="AY97" s="153" t="s">
        <v>330</v>
      </c>
    </row>
    <row r="98" spans="2:65" s="13" customFormat="1">
      <c r="B98" s="158"/>
      <c r="D98" s="152" t="s">
        <v>340</v>
      </c>
      <c r="E98" s="159" t="s">
        <v>21</v>
      </c>
      <c r="F98" s="160" t="s">
        <v>8336</v>
      </c>
      <c r="H98" s="161">
        <v>2</v>
      </c>
      <c r="I98" s="162"/>
      <c r="L98" s="158"/>
      <c r="M98" s="163"/>
      <c r="T98" s="164"/>
      <c r="AT98" s="159" t="s">
        <v>340</v>
      </c>
      <c r="AU98" s="159" t="s">
        <v>78</v>
      </c>
      <c r="AV98" s="13" t="s">
        <v>80</v>
      </c>
      <c r="AW98" s="13" t="s">
        <v>32</v>
      </c>
      <c r="AX98" s="13" t="s">
        <v>71</v>
      </c>
      <c r="AY98" s="159" t="s">
        <v>330</v>
      </c>
    </row>
    <row r="99" spans="2:65" s="14" customFormat="1">
      <c r="B99" s="166"/>
      <c r="D99" s="152" t="s">
        <v>340</v>
      </c>
      <c r="E99" s="167" t="s">
        <v>21</v>
      </c>
      <c r="F99" s="168" t="s">
        <v>443</v>
      </c>
      <c r="H99" s="169">
        <v>2</v>
      </c>
      <c r="I99" s="170"/>
      <c r="L99" s="166"/>
      <c r="M99" s="171"/>
      <c r="T99" s="172"/>
      <c r="AT99" s="167" t="s">
        <v>340</v>
      </c>
      <c r="AU99" s="167" t="s">
        <v>78</v>
      </c>
      <c r="AV99" s="14" t="s">
        <v>336</v>
      </c>
      <c r="AW99" s="14" t="s">
        <v>32</v>
      </c>
      <c r="AX99" s="14" t="s">
        <v>78</v>
      </c>
      <c r="AY99" s="167" t="s">
        <v>330</v>
      </c>
    </row>
    <row r="100" spans="2:65" s="1" customFormat="1" ht="16.5" customHeight="1">
      <c r="B100" s="33"/>
      <c r="C100" s="134" t="s">
        <v>364</v>
      </c>
      <c r="D100" s="134" t="s">
        <v>332</v>
      </c>
      <c r="E100" s="135" t="s">
        <v>8337</v>
      </c>
      <c r="F100" s="136" t="s">
        <v>8338</v>
      </c>
      <c r="G100" s="137" t="s">
        <v>2551</v>
      </c>
      <c r="H100" s="138">
        <v>7</v>
      </c>
      <c r="I100" s="139">
        <v>791.41</v>
      </c>
      <c r="J100" s="140">
        <f>ROUND(I100*H100,2)</f>
        <v>5539.87</v>
      </c>
      <c r="K100" s="136" t="s">
        <v>21</v>
      </c>
      <c r="L100" s="33"/>
      <c r="M100" s="141" t="s">
        <v>21</v>
      </c>
      <c r="N100" s="142" t="s">
        <v>42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1050</v>
      </c>
      <c r="AT100" s="145" t="s">
        <v>332</v>
      </c>
      <c r="AU100" s="145" t="s">
        <v>78</v>
      </c>
      <c r="AY100" s="18" t="s">
        <v>330</v>
      </c>
      <c r="BE100" s="146">
        <f>IF(N100="základní",J100,0)</f>
        <v>5539.87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78</v>
      </c>
      <c r="BK100" s="146">
        <f>ROUND(I100*H100,2)</f>
        <v>5539.87</v>
      </c>
      <c r="BL100" s="18" t="s">
        <v>1050</v>
      </c>
      <c r="BM100" s="145" t="s">
        <v>404</v>
      </c>
    </row>
    <row r="101" spans="2:65" s="1" customFormat="1" ht="16.5" customHeight="1">
      <c r="B101" s="33"/>
      <c r="C101" s="173" t="s">
        <v>370</v>
      </c>
      <c r="D101" s="173" t="s">
        <v>475</v>
      </c>
      <c r="E101" s="174" t="s">
        <v>8339</v>
      </c>
      <c r="F101" s="175" t="s">
        <v>8340</v>
      </c>
      <c r="G101" s="176" t="s">
        <v>2551</v>
      </c>
      <c r="H101" s="177">
        <v>7</v>
      </c>
      <c r="I101" s="178">
        <v>3726.82</v>
      </c>
      <c r="J101" s="179">
        <f>ROUND(I101*H101,2)</f>
        <v>26087.74</v>
      </c>
      <c r="K101" s="175" t="s">
        <v>21</v>
      </c>
      <c r="L101" s="180"/>
      <c r="M101" s="181" t="s">
        <v>21</v>
      </c>
      <c r="N101" s="182" t="s">
        <v>42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3080</v>
      </c>
      <c r="AT101" s="145" t="s">
        <v>475</v>
      </c>
      <c r="AU101" s="145" t="s">
        <v>78</v>
      </c>
      <c r="AY101" s="18" t="s">
        <v>330</v>
      </c>
      <c r="BE101" s="146">
        <f>IF(N101="základní",J101,0)</f>
        <v>26087.74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78</v>
      </c>
      <c r="BK101" s="146">
        <f>ROUND(I101*H101,2)</f>
        <v>26087.74</v>
      </c>
      <c r="BL101" s="18" t="s">
        <v>1050</v>
      </c>
      <c r="BM101" s="145" t="s">
        <v>8</v>
      </c>
    </row>
    <row r="102" spans="2:65" s="12" customFormat="1">
      <c r="B102" s="151"/>
      <c r="D102" s="152" t="s">
        <v>340</v>
      </c>
      <c r="E102" s="153" t="s">
        <v>21</v>
      </c>
      <c r="F102" s="154" t="s">
        <v>8330</v>
      </c>
      <c r="H102" s="153" t="s">
        <v>21</v>
      </c>
      <c r="I102" s="155"/>
      <c r="L102" s="151"/>
      <c r="M102" s="156"/>
      <c r="T102" s="157"/>
      <c r="AT102" s="153" t="s">
        <v>340</v>
      </c>
      <c r="AU102" s="153" t="s">
        <v>78</v>
      </c>
      <c r="AV102" s="12" t="s">
        <v>78</v>
      </c>
      <c r="AW102" s="12" t="s">
        <v>32</v>
      </c>
      <c r="AX102" s="12" t="s">
        <v>71</v>
      </c>
      <c r="AY102" s="153" t="s">
        <v>330</v>
      </c>
    </row>
    <row r="103" spans="2:65" s="13" customFormat="1">
      <c r="B103" s="158"/>
      <c r="D103" s="152" t="s">
        <v>340</v>
      </c>
      <c r="E103" s="159" t="s">
        <v>21</v>
      </c>
      <c r="F103" s="160" t="s">
        <v>8341</v>
      </c>
      <c r="H103" s="161">
        <v>7</v>
      </c>
      <c r="I103" s="162"/>
      <c r="L103" s="158"/>
      <c r="M103" s="163"/>
      <c r="T103" s="164"/>
      <c r="AT103" s="159" t="s">
        <v>340</v>
      </c>
      <c r="AU103" s="159" t="s">
        <v>78</v>
      </c>
      <c r="AV103" s="13" t="s">
        <v>80</v>
      </c>
      <c r="AW103" s="13" t="s">
        <v>32</v>
      </c>
      <c r="AX103" s="13" t="s">
        <v>71</v>
      </c>
      <c r="AY103" s="159" t="s">
        <v>330</v>
      </c>
    </row>
    <row r="104" spans="2:65" s="14" customFormat="1">
      <c r="B104" s="166"/>
      <c r="D104" s="152" t="s">
        <v>340</v>
      </c>
      <c r="E104" s="167" t="s">
        <v>21</v>
      </c>
      <c r="F104" s="168" t="s">
        <v>443</v>
      </c>
      <c r="H104" s="169">
        <v>7</v>
      </c>
      <c r="I104" s="170"/>
      <c r="L104" s="166"/>
      <c r="M104" s="171"/>
      <c r="T104" s="172"/>
      <c r="AT104" s="167" t="s">
        <v>340</v>
      </c>
      <c r="AU104" s="167" t="s">
        <v>78</v>
      </c>
      <c r="AV104" s="14" t="s">
        <v>336</v>
      </c>
      <c r="AW104" s="14" t="s">
        <v>32</v>
      </c>
      <c r="AX104" s="14" t="s">
        <v>78</v>
      </c>
      <c r="AY104" s="167" t="s">
        <v>330</v>
      </c>
    </row>
    <row r="105" spans="2:65" s="1" customFormat="1" ht="21.75" customHeight="1">
      <c r="B105" s="33"/>
      <c r="C105" s="134" t="s">
        <v>378</v>
      </c>
      <c r="D105" s="134" t="s">
        <v>332</v>
      </c>
      <c r="E105" s="135" t="s">
        <v>8342</v>
      </c>
      <c r="F105" s="136" t="s">
        <v>8343</v>
      </c>
      <c r="G105" s="137" t="s">
        <v>2551</v>
      </c>
      <c r="H105" s="138">
        <v>4</v>
      </c>
      <c r="I105" s="139">
        <v>1295.03</v>
      </c>
      <c r="J105" s="140">
        <f>ROUND(I105*H105,2)</f>
        <v>5180.12</v>
      </c>
      <c r="K105" s="136" t="s">
        <v>21</v>
      </c>
      <c r="L105" s="33"/>
      <c r="M105" s="141" t="s">
        <v>21</v>
      </c>
      <c r="N105" s="142" t="s">
        <v>42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1050</v>
      </c>
      <c r="AT105" s="145" t="s">
        <v>332</v>
      </c>
      <c r="AU105" s="145" t="s">
        <v>78</v>
      </c>
      <c r="AY105" s="18" t="s">
        <v>330</v>
      </c>
      <c r="BE105" s="146">
        <f>IF(N105="základní",J105,0)</f>
        <v>5180.12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78</v>
      </c>
      <c r="BK105" s="146">
        <f>ROUND(I105*H105,2)</f>
        <v>5180.12</v>
      </c>
      <c r="BL105" s="18" t="s">
        <v>1050</v>
      </c>
      <c r="BM105" s="145" t="s">
        <v>429</v>
      </c>
    </row>
    <row r="106" spans="2:65" s="1" customFormat="1" ht="21.75" customHeight="1">
      <c r="B106" s="33"/>
      <c r="C106" s="173" t="s">
        <v>388</v>
      </c>
      <c r="D106" s="173" t="s">
        <v>475</v>
      </c>
      <c r="E106" s="174" t="s">
        <v>8344</v>
      </c>
      <c r="F106" s="175" t="s">
        <v>8345</v>
      </c>
      <c r="G106" s="176" t="s">
        <v>2551</v>
      </c>
      <c r="H106" s="177">
        <v>4</v>
      </c>
      <c r="I106" s="178">
        <v>9737.2100000000009</v>
      </c>
      <c r="J106" s="179">
        <f>ROUND(I106*H106,2)</f>
        <v>38948.839999999997</v>
      </c>
      <c r="K106" s="175" t="s">
        <v>21</v>
      </c>
      <c r="L106" s="180"/>
      <c r="M106" s="181" t="s">
        <v>21</v>
      </c>
      <c r="N106" s="182" t="s">
        <v>42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3080</v>
      </c>
      <c r="AT106" s="145" t="s">
        <v>475</v>
      </c>
      <c r="AU106" s="145" t="s">
        <v>78</v>
      </c>
      <c r="AY106" s="18" t="s">
        <v>330</v>
      </c>
      <c r="BE106" s="146">
        <f>IF(N106="základní",J106,0)</f>
        <v>38948.839999999997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78</v>
      </c>
      <c r="BK106" s="146">
        <f>ROUND(I106*H106,2)</f>
        <v>38948.839999999997</v>
      </c>
      <c r="BL106" s="18" t="s">
        <v>1050</v>
      </c>
      <c r="BM106" s="145" t="s">
        <v>444</v>
      </c>
    </row>
    <row r="107" spans="2:65" s="12" customFormat="1">
      <c r="B107" s="151"/>
      <c r="D107" s="152" t="s">
        <v>340</v>
      </c>
      <c r="E107" s="153" t="s">
        <v>21</v>
      </c>
      <c r="F107" s="154" t="s">
        <v>8330</v>
      </c>
      <c r="H107" s="153" t="s">
        <v>21</v>
      </c>
      <c r="I107" s="155"/>
      <c r="L107" s="151"/>
      <c r="M107" s="156"/>
      <c r="T107" s="157"/>
      <c r="AT107" s="153" t="s">
        <v>340</v>
      </c>
      <c r="AU107" s="153" t="s">
        <v>78</v>
      </c>
      <c r="AV107" s="12" t="s">
        <v>78</v>
      </c>
      <c r="AW107" s="12" t="s">
        <v>32</v>
      </c>
      <c r="AX107" s="12" t="s">
        <v>71</v>
      </c>
      <c r="AY107" s="153" t="s">
        <v>330</v>
      </c>
    </row>
    <row r="108" spans="2:65" s="13" customFormat="1">
      <c r="B108" s="158"/>
      <c r="D108" s="152" t="s">
        <v>340</v>
      </c>
      <c r="E108" s="159" t="s">
        <v>21</v>
      </c>
      <c r="F108" s="160" t="s">
        <v>8346</v>
      </c>
      <c r="H108" s="161">
        <v>4</v>
      </c>
      <c r="I108" s="162"/>
      <c r="L108" s="158"/>
      <c r="M108" s="163"/>
      <c r="T108" s="164"/>
      <c r="AT108" s="159" t="s">
        <v>340</v>
      </c>
      <c r="AU108" s="159" t="s">
        <v>78</v>
      </c>
      <c r="AV108" s="13" t="s">
        <v>80</v>
      </c>
      <c r="AW108" s="13" t="s">
        <v>32</v>
      </c>
      <c r="AX108" s="13" t="s">
        <v>71</v>
      </c>
      <c r="AY108" s="159" t="s">
        <v>330</v>
      </c>
    </row>
    <row r="109" spans="2:65" s="14" customFormat="1">
      <c r="B109" s="166"/>
      <c r="D109" s="152" t="s">
        <v>340</v>
      </c>
      <c r="E109" s="167" t="s">
        <v>21</v>
      </c>
      <c r="F109" s="168" t="s">
        <v>443</v>
      </c>
      <c r="H109" s="169">
        <v>4</v>
      </c>
      <c r="I109" s="170"/>
      <c r="L109" s="166"/>
      <c r="M109" s="171"/>
      <c r="T109" s="172"/>
      <c r="AT109" s="167" t="s">
        <v>340</v>
      </c>
      <c r="AU109" s="167" t="s">
        <v>78</v>
      </c>
      <c r="AV109" s="14" t="s">
        <v>336</v>
      </c>
      <c r="AW109" s="14" t="s">
        <v>32</v>
      </c>
      <c r="AX109" s="14" t="s">
        <v>78</v>
      </c>
      <c r="AY109" s="167" t="s">
        <v>330</v>
      </c>
    </row>
    <row r="110" spans="2:65" s="1" customFormat="1" ht="16.5" customHeight="1">
      <c r="B110" s="33"/>
      <c r="C110" s="134" t="s">
        <v>396</v>
      </c>
      <c r="D110" s="134" t="s">
        <v>332</v>
      </c>
      <c r="E110" s="135" t="s">
        <v>8347</v>
      </c>
      <c r="F110" s="136" t="s">
        <v>8348</v>
      </c>
      <c r="G110" s="137" t="s">
        <v>2551</v>
      </c>
      <c r="H110" s="138">
        <v>1</v>
      </c>
      <c r="I110" s="139">
        <v>978.47</v>
      </c>
      <c r="J110" s="140">
        <f>ROUND(I110*H110,2)</f>
        <v>978.47</v>
      </c>
      <c r="K110" s="136" t="s">
        <v>21</v>
      </c>
      <c r="L110" s="33"/>
      <c r="M110" s="141" t="s">
        <v>21</v>
      </c>
      <c r="N110" s="142" t="s">
        <v>42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1050</v>
      </c>
      <c r="AT110" s="145" t="s">
        <v>332</v>
      </c>
      <c r="AU110" s="145" t="s">
        <v>78</v>
      </c>
      <c r="AY110" s="18" t="s">
        <v>330</v>
      </c>
      <c r="BE110" s="146">
        <f>IF(N110="základní",J110,0)</f>
        <v>978.47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78</v>
      </c>
      <c r="BK110" s="146">
        <f>ROUND(I110*H110,2)</f>
        <v>978.47</v>
      </c>
      <c r="BL110" s="18" t="s">
        <v>1050</v>
      </c>
      <c r="BM110" s="145" t="s">
        <v>459</v>
      </c>
    </row>
    <row r="111" spans="2:65" s="1" customFormat="1" ht="16.5" customHeight="1">
      <c r="B111" s="33"/>
      <c r="C111" s="173" t="s">
        <v>404</v>
      </c>
      <c r="D111" s="173" t="s">
        <v>475</v>
      </c>
      <c r="E111" s="174" t="s">
        <v>8349</v>
      </c>
      <c r="F111" s="175" t="s">
        <v>8350</v>
      </c>
      <c r="G111" s="176" t="s">
        <v>2551</v>
      </c>
      <c r="H111" s="177">
        <v>1</v>
      </c>
      <c r="I111" s="178">
        <v>9429.2800000000007</v>
      </c>
      <c r="J111" s="179">
        <f>ROUND(I111*H111,2)</f>
        <v>9429.2800000000007</v>
      </c>
      <c r="K111" s="175" t="s">
        <v>21</v>
      </c>
      <c r="L111" s="180"/>
      <c r="M111" s="181" t="s">
        <v>21</v>
      </c>
      <c r="N111" s="182" t="s">
        <v>42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3080</v>
      </c>
      <c r="AT111" s="145" t="s">
        <v>475</v>
      </c>
      <c r="AU111" s="145" t="s">
        <v>78</v>
      </c>
      <c r="AY111" s="18" t="s">
        <v>330</v>
      </c>
      <c r="BE111" s="146">
        <f>IF(N111="základní",J111,0)</f>
        <v>9429.2800000000007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78</v>
      </c>
      <c r="BK111" s="146">
        <f>ROUND(I111*H111,2)</f>
        <v>9429.2800000000007</v>
      </c>
      <c r="BL111" s="18" t="s">
        <v>1050</v>
      </c>
      <c r="BM111" s="145" t="s">
        <v>474</v>
      </c>
    </row>
    <row r="112" spans="2:65" s="12" customFormat="1">
      <c r="B112" s="151"/>
      <c r="D112" s="152" t="s">
        <v>340</v>
      </c>
      <c r="E112" s="153" t="s">
        <v>21</v>
      </c>
      <c r="F112" s="154" t="s">
        <v>8330</v>
      </c>
      <c r="H112" s="153" t="s">
        <v>21</v>
      </c>
      <c r="I112" s="155"/>
      <c r="L112" s="151"/>
      <c r="M112" s="156"/>
      <c r="T112" s="157"/>
      <c r="AT112" s="153" t="s">
        <v>340</v>
      </c>
      <c r="AU112" s="153" t="s">
        <v>78</v>
      </c>
      <c r="AV112" s="12" t="s">
        <v>78</v>
      </c>
      <c r="AW112" s="12" t="s">
        <v>32</v>
      </c>
      <c r="AX112" s="12" t="s">
        <v>71</v>
      </c>
      <c r="AY112" s="153" t="s">
        <v>330</v>
      </c>
    </row>
    <row r="113" spans="2:65" s="13" customFormat="1">
      <c r="B113" s="158"/>
      <c r="D113" s="152" t="s">
        <v>340</v>
      </c>
      <c r="E113" s="159" t="s">
        <v>21</v>
      </c>
      <c r="F113" s="160" t="s">
        <v>8130</v>
      </c>
      <c r="H113" s="161">
        <v>1</v>
      </c>
      <c r="I113" s="162"/>
      <c r="L113" s="158"/>
      <c r="M113" s="163"/>
      <c r="T113" s="164"/>
      <c r="AT113" s="159" t="s">
        <v>340</v>
      </c>
      <c r="AU113" s="159" t="s">
        <v>78</v>
      </c>
      <c r="AV113" s="13" t="s">
        <v>80</v>
      </c>
      <c r="AW113" s="13" t="s">
        <v>32</v>
      </c>
      <c r="AX113" s="13" t="s">
        <v>71</v>
      </c>
      <c r="AY113" s="159" t="s">
        <v>330</v>
      </c>
    </row>
    <row r="114" spans="2:65" s="14" customFormat="1">
      <c r="B114" s="166"/>
      <c r="D114" s="152" t="s">
        <v>340</v>
      </c>
      <c r="E114" s="167" t="s">
        <v>21</v>
      </c>
      <c r="F114" s="168" t="s">
        <v>443</v>
      </c>
      <c r="H114" s="169">
        <v>1</v>
      </c>
      <c r="I114" s="170"/>
      <c r="L114" s="166"/>
      <c r="M114" s="171"/>
      <c r="T114" s="172"/>
      <c r="AT114" s="167" t="s">
        <v>340</v>
      </c>
      <c r="AU114" s="167" t="s">
        <v>78</v>
      </c>
      <c r="AV114" s="14" t="s">
        <v>336</v>
      </c>
      <c r="AW114" s="14" t="s">
        <v>32</v>
      </c>
      <c r="AX114" s="14" t="s">
        <v>78</v>
      </c>
      <c r="AY114" s="167" t="s">
        <v>330</v>
      </c>
    </row>
    <row r="115" spans="2:65" s="1" customFormat="1" ht="16.5" customHeight="1">
      <c r="B115" s="33"/>
      <c r="C115" s="134" t="s">
        <v>410</v>
      </c>
      <c r="D115" s="134" t="s">
        <v>332</v>
      </c>
      <c r="E115" s="135" t="s">
        <v>8351</v>
      </c>
      <c r="F115" s="136" t="s">
        <v>8352</v>
      </c>
      <c r="G115" s="137" t="s">
        <v>2551</v>
      </c>
      <c r="H115" s="138">
        <v>1</v>
      </c>
      <c r="I115" s="139">
        <v>143.89000000000001</v>
      </c>
      <c r="J115" s="140">
        <f>ROUND(I115*H115,2)</f>
        <v>143.88999999999999</v>
      </c>
      <c r="K115" s="136" t="s">
        <v>21</v>
      </c>
      <c r="L115" s="33"/>
      <c r="M115" s="141" t="s">
        <v>21</v>
      </c>
      <c r="N115" s="142" t="s">
        <v>42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1050</v>
      </c>
      <c r="AT115" s="145" t="s">
        <v>332</v>
      </c>
      <c r="AU115" s="145" t="s">
        <v>78</v>
      </c>
      <c r="AY115" s="18" t="s">
        <v>330</v>
      </c>
      <c r="BE115" s="146">
        <f>IF(N115="základní",J115,0)</f>
        <v>143.88999999999999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78</v>
      </c>
      <c r="BK115" s="146">
        <f>ROUND(I115*H115,2)</f>
        <v>143.88999999999999</v>
      </c>
      <c r="BL115" s="18" t="s">
        <v>1050</v>
      </c>
      <c r="BM115" s="145" t="s">
        <v>484</v>
      </c>
    </row>
    <row r="116" spans="2:65" s="1" customFormat="1" ht="16.5" customHeight="1">
      <c r="B116" s="33"/>
      <c r="C116" s="173" t="s">
        <v>8</v>
      </c>
      <c r="D116" s="173" t="s">
        <v>475</v>
      </c>
      <c r="E116" s="174" t="s">
        <v>8353</v>
      </c>
      <c r="F116" s="175" t="s">
        <v>8354</v>
      </c>
      <c r="G116" s="176" t="s">
        <v>2551</v>
      </c>
      <c r="H116" s="177">
        <v>1</v>
      </c>
      <c r="I116" s="178">
        <v>5316.83</v>
      </c>
      <c r="J116" s="179">
        <f>ROUND(I116*H116,2)</f>
        <v>5316.83</v>
      </c>
      <c r="K116" s="175" t="s">
        <v>21</v>
      </c>
      <c r="L116" s="180"/>
      <c r="M116" s="181" t="s">
        <v>21</v>
      </c>
      <c r="N116" s="182" t="s">
        <v>42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3080</v>
      </c>
      <c r="AT116" s="145" t="s">
        <v>475</v>
      </c>
      <c r="AU116" s="145" t="s">
        <v>78</v>
      </c>
      <c r="AY116" s="18" t="s">
        <v>330</v>
      </c>
      <c r="BE116" s="146">
        <f>IF(N116="základní",J116,0)</f>
        <v>5316.83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78</v>
      </c>
      <c r="BK116" s="146">
        <f>ROUND(I116*H116,2)</f>
        <v>5316.83</v>
      </c>
      <c r="BL116" s="18" t="s">
        <v>1050</v>
      </c>
      <c r="BM116" s="145" t="s">
        <v>5488</v>
      </c>
    </row>
    <row r="117" spans="2:65" s="12" customFormat="1">
      <c r="B117" s="151"/>
      <c r="D117" s="152" t="s">
        <v>340</v>
      </c>
      <c r="E117" s="153" t="s">
        <v>21</v>
      </c>
      <c r="F117" s="154" t="s">
        <v>8330</v>
      </c>
      <c r="H117" s="153" t="s">
        <v>21</v>
      </c>
      <c r="I117" s="155"/>
      <c r="L117" s="151"/>
      <c r="M117" s="156"/>
      <c r="T117" s="157"/>
      <c r="AT117" s="153" t="s">
        <v>340</v>
      </c>
      <c r="AU117" s="153" t="s">
        <v>78</v>
      </c>
      <c r="AV117" s="12" t="s">
        <v>78</v>
      </c>
      <c r="AW117" s="12" t="s">
        <v>32</v>
      </c>
      <c r="AX117" s="12" t="s">
        <v>71</v>
      </c>
      <c r="AY117" s="153" t="s">
        <v>330</v>
      </c>
    </row>
    <row r="118" spans="2:65" s="13" customFormat="1">
      <c r="B118" s="158"/>
      <c r="D118" s="152" t="s">
        <v>340</v>
      </c>
      <c r="E118" s="159" t="s">
        <v>21</v>
      </c>
      <c r="F118" s="160" t="s">
        <v>8130</v>
      </c>
      <c r="H118" s="161">
        <v>1</v>
      </c>
      <c r="I118" s="162"/>
      <c r="L118" s="158"/>
      <c r="M118" s="163"/>
      <c r="T118" s="164"/>
      <c r="AT118" s="159" t="s">
        <v>340</v>
      </c>
      <c r="AU118" s="159" t="s">
        <v>78</v>
      </c>
      <c r="AV118" s="13" t="s">
        <v>80</v>
      </c>
      <c r="AW118" s="13" t="s">
        <v>32</v>
      </c>
      <c r="AX118" s="13" t="s">
        <v>71</v>
      </c>
      <c r="AY118" s="159" t="s">
        <v>330</v>
      </c>
    </row>
    <row r="119" spans="2:65" s="14" customFormat="1">
      <c r="B119" s="166"/>
      <c r="D119" s="152" t="s">
        <v>340</v>
      </c>
      <c r="E119" s="167" t="s">
        <v>21</v>
      </c>
      <c r="F119" s="168" t="s">
        <v>443</v>
      </c>
      <c r="H119" s="169">
        <v>1</v>
      </c>
      <c r="I119" s="170"/>
      <c r="L119" s="166"/>
      <c r="M119" s="171"/>
      <c r="T119" s="172"/>
      <c r="AT119" s="167" t="s">
        <v>340</v>
      </c>
      <c r="AU119" s="167" t="s">
        <v>78</v>
      </c>
      <c r="AV119" s="14" t="s">
        <v>336</v>
      </c>
      <c r="AW119" s="14" t="s">
        <v>32</v>
      </c>
      <c r="AX119" s="14" t="s">
        <v>78</v>
      </c>
      <c r="AY119" s="167" t="s">
        <v>330</v>
      </c>
    </row>
    <row r="120" spans="2:65" s="1" customFormat="1" ht="16.5" customHeight="1">
      <c r="B120" s="33"/>
      <c r="C120" s="134" t="s">
        <v>422</v>
      </c>
      <c r="D120" s="134" t="s">
        <v>332</v>
      </c>
      <c r="E120" s="135" t="s">
        <v>8355</v>
      </c>
      <c r="F120" s="136" t="s">
        <v>8356</v>
      </c>
      <c r="G120" s="137" t="s">
        <v>2551</v>
      </c>
      <c r="H120" s="138">
        <v>1</v>
      </c>
      <c r="I120" s="139">
        <v>863.36</v>
      </c>
      <c r="J120" s="140">
        <f>ROUND(I120*H120,2)</f>
        <v>863.36</v>
      </c>
      <c r="K120" s="136" t="s">
        <v>21</v>
      </c>
      <c r="L120" s="33"/>
      <c r="M120" s="141" t="s">
        <v>21</v>
      </c>
      <c r="N120" s="142" t="s">
        <v>42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1050</v>
      </c>
      <c r="AT120" s="145" t="s">
        <v>332</v>
      </c>
      <c r="AU120" s="145" t="s">
        <v>78</v>
      </c>
      <c r="AY120" s="18" t="s">
        <v>330</v>
      </c>
      <c r="BE120" s="146">
        <f>IF(N120="základní",J120,0)</f>
        <v>863.36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78</v>
      </c>
      <c r="BK120" s="146">
        <f>ROUND(I120*H120,2)</f>
        <v>863.36</v>
      </c>
      <c r="BL120" s="18" t="s">
        <v>1050</v>
      </c>
      <c r="BM120" s="145" t="s">
        <v>571</v>
      </c>
    </row>
    <row r="121" spans="2:65" s="1" customFormat="1" ht="16.5" customHeight="1">
      <c r="B121" s="33"/>
      <c r="C121" s="173" t="s">
        <v>429</v>
      </c>
      <c r="D121" s="173" t="s">
        <v>475</v>
      </c>
      <c r="E121" s="174" t="s">
        <v>8357</v>
      </c>
      <c r="F121" s="175" t="s">
        <v>8358</v>
      </c>
      <c r="G121" s="176" t="s">
        <v>2551</v>
      </c>
      <c r="H121" s="177">
        <v>1</v>
      </c>
      <c r="I121" s="178">
        <v>14374.86</v>
      </c>
      <c r="J121" s="179">
        <f>ROUND(I121*H121,2)</f>
        <v>14374.86</v>
      </c>
      <c r="K121" s="175" t="s">
        <v>21</v>
      </c>
      <c r="L121" s="180"/>
      <c r="M121" s="181" t="s">
        <v>21</v>
      </c>
      <c r="N121" s="182" t="s">
        <v>42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3080</v>
      </c>
      <c r="AT121" s="145" t="s">
        <v>475</v>
      </c>
      <c r="AU121" s="145" t="s">
        <v>78</v>
      </c>
      <c r="AY121" s="18" t="s">
        <v>330</v>
      </c>
      <c r="BE121" s="146">
        <f>IF(N121="základní",J121,0)</f>
        <v>14374.86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78</v>
      </c>
      <c r="BK121" s="146">
        <f>ROUND(I121*H121,2)</f>
        <v>14374.86</v>
      </c>
      <c r="BL121" s="18" t="s">
        <v>1050</v>
      </c>
      <c r="BM121" s="145" t="s">
        <v>585</v>
      </c>
    </row>
    <row r="122" spans="2:65" s="12" customFormat="1">
      <c r="B122" s="151"/>
      <c r="D122" s="152" t="s">
        <v>340</v>
      </c>
      <c r="E122" s="153" t="s">
        <v>21</v>
      </c>
      <c r="F122" s="154" t="s">
        <v>8330</v>
      </c>
      <c r="H122" s="153" t="s">
        <v>21</v>
      </c>
      <c r="I122" s="155"/>
      <c r="L122" s="151"/>
      <c r="M122" s="156"/>
      <c r="T122" s="157"/>
      <c r="AT122" s="153" t="s">
        <v>340</v>
      </c>
      <c r="AU122" s="153" t="s">
        <v>78</v>
      </c>
      <c r="AV122" s="12" t="s">
        <v>78</v>
      </c>
      <c r="AW122" s="12" t="s">
        <v>32</v>
      </c>
      <c r="AX122" s="12" t="s">
        <v>71</v>
      </c>
      <c r="AY122" s="153" t="s">
        <v>330</v>
      </c>
    </row>
    <row r="123" spans="2:65" s="13" customFormat="1">
      <c r="B123" s="158"/>
      <c r="D123" s="152" t="s">
        <v>340</v>
      </c>
      <c r="E123" s="159" t="s">
        <v>21</v>
      </c>
      <c r="F123" s="160" t="s">
        <v>8130</v>
      </c>
      <c r="H123" s="161">
        <v>1</v>
      </c>
      <c r="I123" s="162"/>
      <c r="L123" s="158"/>
      <c r="M123" s="163"/>
      <c r="T123" s="164"/>
      <c r="AT123" s="159" t="s">
        <v>340</v>
      </c>
      <c r="AU123" s="159" t="s">
        <v>78</v>
      </c>
      <c r="AV123" s="13" t="s">
        <v>80</v>
      </c>
      <c r="AW123" s="13" t="s">
        <v>32</v>
      </c>
      <c r="AX123" s="13" t="s">
        <v>71</v>
      </c>
      <c r="AY123" s="159" t="s">
        <v>330</v>
      </c>
    </row>
    <row r="124" spans="2:65" s="14" customFormat="1">
      <c r="B124" s="166"/>
      <c r="D124" s="152" t="s">
        <v>340</v>
      </c>
      <c r="E124" s="167" t="s">
        <v>21</v>
      </c>
      <c r="F124" s="168" t="s">
        <v>443</v>
      </c>
      <c r="H124" s="169">
        <v>1</v>
      </c>
      <c r="I124" s="170"/>
      <c r="L124" s="166"/>
      <c r="M124" s="171"/>
      <c r="T124" s="172"/>
      <c r="AT124" s="167" t="s">
        <v>340</v>
      </c>
      <c r="AU124" s="167" t="s">
        <v>78</v>
      </c>
      <c r="AV124" s="14" t="s">
        <v>336</v>
      </c>
      <c r="AW124" s="14" t="s">
        <v>32</v>
      </c>
      <c r="AX124" s="14" t="s">
        <v>78</v>
      </c>
      <c r="AY124" s="167" t="s">
        <v>330</v>
      </c>
    </row>
    <row r="125" spans="2:65" s="1" customFormat="1" ht="16.5" customHeight="1">
      <c r="B125" s="33"/>
      <c r="C125" s="134" t="s">
        <v>435</v>
      </c>
      <c r="D125" s="134" t="s">
        <v>332</v>
      </c>
      <c r="E125" s="135" t="s">
        <v>8359</v>
      </c>
      <c r="F125" s="136" t="s">
        <v>8360</v>
      </c>
      <c r="G125" s="137" t="s">
        <v>2551</v>
      </c>
      <c r="H125" s="138">
        <v>38</v>
      </c>
      <c r="I125" s="139">
        <v>287.79000000000002</v>
      </c>
      <c r="J125" s="140">
        <f>ROUND(I125*H125,2)</f>
        <v>10936.02</v>
      </c>
      <c r="K125" s="136" t="s">
        <v>21</v>
      </c>
      <c r="L125" s="33"/>
      <c r="M125" s="141" t="s">
        <v>21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1050</v>
      </c>
      <c r="AT125" s="145" t="s">
        <v>332</v>
      </c>
      <c r="AU125" s="145" t="s">
        <v>78</v>
      </c>
      <c r="AY125" s="18" t="s">
        <v>330</v>
      </c>
      <c r="BE125" s="146">
        <f>IF(N125="základní",J125,0)</f>
        <v>10936.02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78</v>
      </c>
      <c r="BK125" s="146">
        <f>ROUND(I125*H125,2)</f>
        <v>10936.02</v>
      </c>
      <c r="BL125" s="18" t="s">
        <v>1050</v>
      </c>
      <c r="BM125" s="145" t="s">
        <v>600</v>
      </c>
    </row>
    <row r="126" spans="2:65" s="1" customFormat="1" ht="16.5" customHeight="1">
      <c r="B126" s="33"/>
      <c r="C126" s="173" t="s">
        <v>444</v>
      </c>
      <c r="D126" s="173" t="s">
        <v>475</v>
      </c>
      <c r="E126" s="174" t="s">
        <v>8361</v>
      </c>
      <c r="F126" s="175" t="s">
        <v>8362</v>
      </c>
      <c r="G126" s="176" t="s">
        <v>2551</v>
      </c>
      <c r="H126" s="177">
        <v>38</v>
      </c>
      <c r="I126" s="178">
        <v>548.23</v>
      </c>
      <c r="J126" s="179">
        <f>ROUND(I126*H126,2)</f>
        <v>20832.740000000002</v>
      </c>
      <c r="K126" s="175" t="s">
        <v>21</v>
      </c>
      <c r="L126" s="180"/>
      <c r="M126" s="181" t="s">
        <v>21</v>
      </c>
      <c r="N126" s="182" t="s">
        <v>42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3080</v>
      </c>
      <c r="AT126" s="145" t="s">
        <v>475</v>
      </c>
      <c r="AU126" s="145" t="s">
        <v>78</v>
      </c>
      <c r="AY126" s="18" t="s">
        <v>330</v>
      </c>
      <c r="BE126" s="146">
        <f>IF(N126="základní",J126,0)</f>
        <v>20832.740000000002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78</v>
      </c>
      <c r="BK126" s="146">
        <f>ROUND(I126*H126,2)</f>
        <v>20832.740000000002</v>
      </c>
      <c r="BL126" s="18" t="s">
        <v>1050</v>
      </c>
      <c r="BM126" s="145" t="s">
        <v>617</v>
      </c>
    </row>
    <row r="127" spans="2:65" s="12" customFormat="1">
      <c r="B127" s="151"/>
      <c r="D127" s="152" t="s">
        <v>340</v>
      </c>
      <c r="E127" s="153" t="s">
        <v>21</v>
      </c>
      <c r="F127" s="154" t="s">
        <v>8330</v>
      </c>
      <c r="H127" s="153" t="s">
        <v>21</v>
      </c>
      <c r="I127" s="155"/>
      <c r="L127" s="151"/>
      <c r="M127" s="156"/>
      <c r="T127" s="157"/>
      <c r="AT127" s="153" t="s">
        <v>340</v>
      </c>
      <c r="AU127" s="153" t="s">
        <v>78</v>
      </c>
      <c r="AV127" s="12" t="s">
        <v>78</v>
      </c>
      <c r="AW127" s="12" t="s">
        <v>32</v>
      </c>
      <c r="AX127" s="12" t="s">
        <v>71</v>
      </c>
      <c r="AY127" s="153" t="s">
        <v>330</v>
      </c>
    </row>
    <row r="128" spans="2:65" s="13" customFormat="1">
      <c r="B128" s="158"/>
      <c r="D128" s="152" t="s">
        <v>340</v>
      </c>
      <c r="E128" s="159" t="s">
        <v>21</v>
      </c>
      <c r="F128" s="160" t="s">
        <v>8363</v>
      </c>
      <c r="H128" s="161">
        <v>38</v>
      </c>
      <c r="I128" s="162"/>
      <c r="L128" s="158"/>
      <c r="M128" s="163"/>
      <c r="T128" s="164"/>
      <c r="AT128" s="159" t="s">
        <v>340</v>
      </c>
      <c r="AU128" s="159" t="s">
        <v>78</v>
      </c>
      <c r="AV128" s="13" t="s">
        <v>80</v>
      </c>
      <c r="AW128" s="13" t="s">
        <v>32</v>
      </c>
      <c r="AX128" s="13" t="s">
        <v>71</v>
      </c>
      <c r="AY128" s="159" t="s">
        <v>330</v>
      </c>
    </row>
    <row r="129" spans="2:65" s="14" customFormat="1">
      <c r="B129" s="166"/>
      <c r="D129" s="152" t="s">
        <v>340</v>
      </c>
      <c r="E129" s="167" t="s">
        <v>21</v>
      </c>
      <c r="F129" s="168" t="s">
        <v>443</v>
      </c>
      <c r="H129" s="169">
        <v>38</v>
      </c>
      <c r="I129" s="170"/>
      <c r="L129" s="166"/>
      <c r="M129" s="171"/>
      <c r="T129" s="172"/>
      <c r="AT129" s="167" t="s">
        <v>340</v>
      </c>
      <c r="AU129" s="167" t="s">
        <v>78</v>
      </c>
      <c r="AV129" s="14" t="s">
        <v>336</v>
      </c>
      <c r="AW129" s="14" t="s">
        <v>32</v>
      </c>
      <c r="AX129" s="14" t="s">
        <v>78</v>
      </c>
      <c r="AY129" s="167" t="s">
        <v>330</v>
      </c>
    </row>
    <row r="130" spans="2:65" s="1" customFormat="1" ht="16.5" customHeight="1">
      <c r="B130" s="33"/>
      <c r="C130" s="134" t="s">
        <v>452</v>
      </c>
      <c r="D130" s="134" t="s">
        <v>332</v>
      </c>
      <c r="E130" s="135" t="s">
        <v>8364</v>
      </c>
      <c r="F130" s="136" t="s">
        <v>8365</v>
      </c>
      <c r="G130" s="137" t="s">
        <v>2551</v>
      </c>
      <c r="H130" s="138">
        <v>2</v>
      </c>
      <c r="I130" s="139">
        <v>244.62</v>
      </c>
      <c r="J130" s="140">
        <f>ROUND(I130*H130,2)</f>
        <v>489.24</v>
      </c>
      <c r="K130" s="136" t="s">
        <v>21</v>
      </c>
      <c r="L130" s="33"/>
      <c r="M130" s="141" t="s">
        <v>21</v>
      </c>
      <c r="N130" s="142" t="s">
        <v>42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1050</v>
      </c>
      <c r="AT130" s="145" t="s">
        <v>332</v>
      </c>
      <c r="AU130" s="145" t="s">
        <v>78</v>
      </c>
      <c r="AY130" s="18" t="s">
        <v>330</v>
      </c>
      <c r="BE130" s="146">
        <f>IF(N130="základní",J130,0)</f>
        <v>489.24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78</v>
      </c>
      <c r="BK130" s="146">
        <f>ROUND(I130*H130,2)</f>
        <v>489.24</v>
      </c>
      <c r="BL130" s="18" t="s">
        <v>1050</v>
      </c>
      <c r="BM130" s="145" t="s">
        <v>636</v>
      </c>
    </row>
    <row r="131" spans="2:65" s="1" customFormat="1" ht="16.5" customHeight="1">
      <c r="B131" s="33"/>
      <c r="C131" s="173" t="s">
        <v>459</v>
      </c>
      <c r="D131" s="173" t="s">
        <v>475</v>
      </c>
      <c r="E131" s="174" t="s">
        <v>8366</v>
      </c>
      <c r="F131" s="175" t="s">
        <v>8367</v>
      </c>
      <c r="G131" s="176" t="s">
        <v>2551</v>
      </c>
      <c r="H131" s="177">
        <v>2</v>
      </c>
      <c r="I131" s="178">
        <v>358.29</v>
      </c>
      <c r="J131" s="179">
        <f>ROUND(I131*H131,2)</f>
        <v>716.58</v>
      </c>
      <c r="K131" s="175" t="s">
        <v>21</v>
      </c>
      <c r="L131" s="180"/>
      <c r="M131" s="181" t="s">
        <v>21</v>
      </c>
      <c r="N131" s="18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3080</v>
      </c>
      <c r="AT131" s="145" t="s">
        <v>475</v>
      </c>
      <c r="AU131" s="145" t="s">
        <v>78</v>
      </c>
      <c r="AY131" s="18" t="s">
        <v>330</v>
      </c>
      <c r="BE131" s="146">
        <f>IF(N131="základní",J131,0)</f>
        <v>716.58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78</v>
      </c>
      <c r="BK131" s="146">
        <f>ROUND(I131*H131,2)</f>
        <v>716.58</v>
      </c>
      <c r="BL131" s="18" t="s">
        <v>1050</v>
      </c>
      <c r="BM131" s="145" t="s">
        <v>649</v>
      </c>
    </row>
    <row r="132" spans="2:65" s="12" customFormat="1">
      <c r="B132" s="151"/>
      <c r="D132" s="152" t="s">
        <v>340</v>
      </c>
      <c r="E132" s="153" t="s">
        <v>21</v>
      </c>
      <c r="F132" s="154" t="s">
        <v>8330</v>
      </c>
      <c r="H132" s="153" t="s">
        <v>21</v>
      </c>
      <c r="I132" s="155"/>
      <c r="L132" s="151"/>
      <c r="M132" s="156"/>
      <c r="T132" s="157"/>
      <c r="AT132" s="153" t="s">
        <v>340</v>
      </c>
      <c r="AU132" s="153" t="s">
        <v>78</v>
      </c>
      <c r="AV132" s="12" t="s">
        <v>78</v>
      </c>
      <c r="AW132" s="12" t="s">
        <v>32</v>
      </c>
      <c r="AX132" s="12" t="s">
        <v>71</v>
      </c>
      <c r="AY132" s="153" t="s">
        <v>330</v>
      </c>
    </row>
    <row r="133" spans="2:65" s="13" customFormat="1">
      <c r="B133" s="158"/>
      <c r="D133" s="152" t="s">
        <v>340</v>
      </c>
      <c r="E133" s="159" t="s">
        <v>21</v>
      </c>
      <c r="F133" s="160" t="s">
        <v>8336</v>
      </c>
      <c r="H133" s="161">
        <v>2</v>
      </c>
      <c r="I133" s="162"/>
      <c r="L133" s="158"/>
      <c r="M133" s="163"/>
      <c r="T133" s="164"/>
      <c r="AT133" s="159" t="s">
        <v>340</v>
      </c>
      <c r="AU133" s="159" t="s">
        <v>78</v>
      </c>
      <c r="AV133" s="13" t="s">
        <v>80</v>
      </c>
      <c r="AW133" s="13" t="s">
        <v>32</v>
      </c>
      <c r="AX133" s="13" t="s">
        <v>71</v>
      </c>
      <c r="AY133" s="159" t="s">
        <v>330</v>
      </c>
    </row>
    <row r="134" spans="2:65" s="14" customFormat="1">
      <c r="B134" s="166"/>
      <c r="D134" s="152" t="s">
        <v>340</v>
      </c>
      <c r="E134" s="167" t="s">
        <v>21</v>
      </c>
      <c r="F134" s="168" t="s">
        <v>443</v>
      </c>
      <c r="H134" s="169">
        <v>2</v>
      </c>
      <c r="I134" s="170"/>
      <c r="L134" s="166"/>
      <c r="M134" s="171"/>
      <c r="T134" s="172"/>
      <c r="AT134" s="167" t="s">
        <v>340</v>
      </c>
      <c r="AU134" s="167" t="s">
        <v>78</v>
      </c>
      <c r="AV134" s="14" t="s">
        <v>336</v>
      </c>
      <c r="AW134" s="14" t="s">
        <v>32</v>
      </c>
      <c r="AX134" s="14" t="s">
        <v>78</v>
      </c>
      <c r="AY134" s="167" t="s">
        <v>330</v>
      </c>
    </row>
    <row r="135" spans="2:65" s="1" customFormat="1" ht="16.5" customHeight="1">
      <c r="B135" s="33"/>
      <c r="C135" s="134" t="s">
        <v>465</v>
      </c>
      <c r="D135" s="134" t="s">
        <v>332</v>
      </c>
      <c r="E135" s="135" t="s">
        <v>8368</v>
      </c>
      <c r="F135" s="136" t="s">
        <v>8369</v>
      </c>
      <c r="G135" s="137" t="s">
        <v>2551</v>
      </c>
      <c r="H135" s="138">
        <v>52</v>
      </c>
      <c r="I135" s="139">
        <v>460.46</v>
      </c>
      <c r="J135" s="140">
        <f>ROUND(I135*H135,2)</f>
        <v>23943.919999999998</v>
      </c>
      <c r="K135" s="136" t="s">
        <v>21</v>
      </c>
      <c r="L135" s="33"/>
      <c r="M135" s="141" t="s">
        <v>21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1050</v>
      </c>
      <c r="AT135" s="145" t="s">
        <v>332</v>
      </c>
      <c r="AU135" s="145" t="s">
        <v>78</v>
      </c>
      <c r="AY135" s="18" t="s">
        <v>330</v>
      </c>
      <c r="BE135" s="146">
        <f>IF(N135="základní",J135,0)</f>
        <v>23943.919999999998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78</v>
      </c>
      <c r="BK135" s="146">
        <f>ROUND(I135*H135,2)</f>
        <v>23943.919999999998</v>
      </c>
      <c r="BL135" s="18" t="s">
        <v>1050</v>
      </c>
      <c r="BM135" s="145" t="s">
        <v>665</v>
      </c>
    </row>
    <row r="136" spans="2:65" s="1" customFormat="1" ht="16.5" customHeight="1">
      <c r="B136" s="33"/>
      <c r="C136" s="173" t="s">
        <v>474</v>
      </c>
      <c r="D136" s="173" t="s">
        <v>475</v>
      </c>
      <c r="E136" s="174" t="s">
        <v>8370</v>
      </c>
      <c r="F136" s="175" t="s">
        <v>8371</v>
      </c>
      <c r="G136" s="176" t="s">
        <v>2551</v>
      </c>
      <c r="H136" s="177">
        <v>52</v>
      </c>
      <c r="I136" s="178">
        <v>338.15</v>
      </c>
      <c r="J136" s="179">
        <f>ROUND(I136*H136,2)</f>
        <v>17583.8</v>
      </c>
      <c r="K136" s="175" t="s">
        <v>21</v>
      </c>
      <c r="L136" s="180"/>
      <c r="M136" s="181" t="s">
        <v>21</v>
      </c>
      <c r="N136" s="182" t="s">
        <v>42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3080</v>
      </c>
      <c r="AT136" s="145" t="s">
        <v>475</v>
      </c>
      <c r="AU136" s="145" t="s">
        <v>78</v>
      </c>
      <c r="AY136" s="18" t="s">
        <v>330</v>
      </c>
      <c r="BE136" s="146">
        <f>IF(N136="základní",J136,0)</f>
        <v>17583.8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78</v>
      </c>
      <c r="BK136" s="146">
        <f>ROUND(I136*H136,2)</f>
        <v>17583.8</v>
      </c>
      <c r="BL136" s="18" t="s">
        <v>1050</v>
      </c>
      <c r="BM136" s="145" t="s">
        <v>677</v>
      </c>
    </row>
    <row r="137" spans="2:65" s="12" customFormat="1">
      <c r="B137" s="151"/>
      <c r="D137" s="152" t="s">
        <v>340</v>
      </c>
      <c r="E137" s="153" t="s">
        <v>21</v>
      </c>
      <c r="F137" s="154" t="s">
        <v>8330</v>
      </c>
      <c r="H137" s="153" t="s">
        <v>21</v>
      </c>
      <c r="I137" s="155"/>
      <c r="L137" s="151"/>
      <c r="M137" s="156"/>
      <c r="T137" s="157"/>
      <c r="AT137" s="153" t="s">
        <v>340</v>
      </c>
      <c r="AU137" s="153" t="s">
        <v>78</v>
      </c>
      <c r="AV137" s="12" t="s">
        <v>78</v>
      </c>
      <c r="AW137" s="12" t="s">
        <v>32</v>
      </c>
      <c r="AX137" s="12" t="s">
        <v>71</v>
      </c>
      <c r="AY137" s="153" t="s">
        <v>330</v>
      </c>
    </row>
    <row r="138" spans="2:65" s="13" customFormat="1">
      <c r="B138" s="158"/>
      <c r="D138" s="152" t="s">
        <v>340</v>
      </c>
      <c r="E138" s="159" t="s">
        <v>21</v>
      </c>
      <c r="F138" s="160" t="s">
        <v>8372</v>
      </c>
      <c r="H138" s="161">
        <v>52</v>
      </c>
      <c r="I138" s="162"/>
      <c r="L138" s="158"/>
      <c r="M138" s="163"/>
      <c r="T138" s="164"/>
      <c r="AT138" s="159" t="s">
        <v>340</v>
      </c>
      <c r="AU138" s="159" t="s">
        <v>78</v>
      </c>
      <c r="AV138" s="13" t="s">
        <v>80</v>
      </c>
      <c r="AW138" s="13" t="s">
        <v>32</v>
      </c>
      <c r="AX138" s="13" t="s">
        <v>71</v>
      </c>
      <c r="AY138" s="159" t="s">
        <v>330</v>
      </c>
    </row>
    <row r="139" spans="2:65" s="14" customFormat="1">
      <c r="B139" s="166"/>
      <c r="D139" s="152" t="s">
        <v>340</v>
      </c>
      <c r="E139" s="167" t="s">
        <v>21</v>
      </c>
      <c r="F139" s="168" t="s">
        <v>443</v>
      </c>
      <c r="H139" s="169">
        <v>52</v>
      </c>
      <c r="I139" s="170"/>
      <c r="L139" s="166"/>
      <c r="M139" s="171"/>
      <c r="T139" s="172"/>
      <c r="AT139" s="167" t="s">
        <v>340</v>
      </c>
      <c r="AU139" s="167" t="s">
        <v>78</v>
      </c>
      <c r="AV139" s="14" t="s">
        <v>336</v>
      </c>
      <c r="AW139" s="14" t="s">
        <v>32</v>
      </c>
      <c r="AX139" s="14" t="s">
        <v>78</v>
      </c>
      <c r="AY139" s="167" t="s">
        <v>330</v>
      </c>
    </row>
    <row r="140" spans="2:65" s="1" customFormat="1" ht="16.5" customHeight="1">
      <c r="B140" s="33"/>
      <c r="C140" s="134" t="s">
        <v>7</v>
      </c>
      <c r="D140" s="134" t="s">
        <v>332</v>
      </c>
      <c r="E140" s="135" t="s">
        <v>8373</v>
      </c>
      <c r="F140" s="136" t="s">
        <v>8374</v>
      </c>
      <c r="G140" s="137" t="s">
        <v>2551</v>
      </c>
      <c r="H140" s="138">
        <v>52</v>
      </c>
      <c r="I140" s="139">
        <v>129.5</v>
      </c>
      <c r="J140" s="140">
        <f>ROUND(I140*H140,2)</f>
        <v>6734</v>
      </c>
      <c r="K140" s="136" t="s">
        <v>21</v>
      </c>
      <c r="L140" s="33"/>
      <c r="M140" s="141" t="s">
        <v>21</v>
      </c>
      <c r="N140" s="142" t="s">
        <v>42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1050</v>
      </c>
      <c r="AT140" s="145" t="s">
        <v>332</v>
      </c>
      <c r="AU140" s="145" t="s">
        <v>78</v>
      </c>
      <c r="AY140" s="18" t="s">
        <v>330</v>
      </c>
      <c r="BE140" s="146">
        <f>IF(N140="základní",J140,0)</f>
        <v>6734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78</v>
      </c>
      <c r="BK140" s="146">
        <f>ROUND(I140*H140,2)</f>
        <v>6734</v>
      </c>
      <c r="BL140" s="18" t="s">
        <v>1050</v>
      </c>
      <c r="BM140" s="145" t="s">
        <v>714</v>
      </c>
    </row>
    <row r="141" spans="2:65" s="1" customFormat="1" ht="16.5" customHeight="1">
      <c r="B141" s="33"/>
      <c r="C141" s="173" t="s">
        <v>484</v>
      </c>
      <c r="D141" s="173" t="s">
        <v>475</v>
      </c>
      <c r="E141" s="174" t="s">
        <v>8375</v>
      </c>
      <c r="F141" s="175" t="s">
        <v>8376</v>
      </c>
      <c r="G141" s="176" t="s">
        <v>2551</v>
      </c>
      <c r="H141" s="177">
        <v>52</v>
      </c>
      <c r="I141" s="178">
        <v>358.29</v>
      </c>
      <c r="J141" s="179">
        <f>ROUND(I141*H141,2)</f>
        <v>18631.080000000002</v>
      </c>
      <c r="K141" s="175" t="s">
        <v>21</v>
      </c>
      <c r="L141" s="180"/>
      <c r="M141" s="181" t="s">
        <v>21</v>
      </c>
      <c r="N141" s="182" t="s">
        <v>42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3080</v>
      </c>
      <c r="AT141" s="145" t="s">
        <v>475</v>
      </c>
      <c r="AU141" s="145" t="s">
        <v>78</v>
      </c>
      <c r="AY141" s="18" t="s">
        <v>330</v>
      </c>
      <c r="BE141" s="146">
        <f>IF(N141="základní",J141,0)</f>
        <v>18631.080000000002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78</v>
      </c>
      <c r="BK141" s="146">
        <f>ROUND(I141*H141,2)</f>
        <v>18631.080000000002</v>
      </c>
      <c r="BL141" s="18" t="s">
        <v>1050</v>
      </c>
      <c r="BM141" s="145" t="s">
        <v>728</v>
      </c>
    </row>
    <row r="142" spans="2:65" s="12" customFormat="1">
      <c r="B142" s="151"/>
      <c r="D142" s="152" t="s">
        <v>340</v>
      </c>
      <c r="E142" s="153" t="s">
        <v>21</v>
      </c>
      <c r="F142" s="154" t="s">
        <v>8330</v>
      </c>
      <c r="H142" s="153" t="s">
        <v>21</v>
      </c>
      <c r="I142" s="155"/>
      <c r="L142" s="151"/>
      <c r="M142" s="156"/>
      <c r="T142" s="157"/>
      <c r="AT142" s="153" t="s">
        <v>340</v>
      </c>
      <c r="AU142" s="153" t="s">
        <v>78</v>
      </c>
      <c r="AV142" s="12" t="s">
        <v>78</v>
      </c>
      <c r="AW142" s="12" t="s">
        <v>32</v>
      </c>
      <c r="AX142" s="12" t="s">
        <v>71</v>
      </c>
      <c r="AY142" s="153" t="s">
        <v>330</v>
      </c>
    </row>
    <row r="143" spans="2:65" s="13" customFormat="1">
      <c r="B143" s="158"/>
      <c r="D143" s="152" t="s">
        <v>340</v>
      </c>
      <c r="E143" s="159" t="s">
        <v>21</v>
      </c>
      <c r="F143" s="160" t="s">
        <v>8372</v>
      </c>
      <c r="H143" s="161">
        <v>52</v>
      </c>
      <c r="I143" s="162"/>
      <c r="L143" s="158"/>
      <c r="M143" s="163"/>
      <c r="T143" s="164"/>
      <c r="AT143" s="159" t="s">
        <v>340</v>
      </c>
      <c r="AU143" s="159" t="s">
        <v>78</v>
      </c>
      <c r="AV143" s="13" t="s">
        <v>80</v>
      </c>
      <c r="AW143" s="13" t="s">
        <v>32</v>
      </c>
      <c r="AX143" s="13" t="s">
        <v>71</v>
      </c>
      <c r="AY143" s="159" t="s">
        <v>330</v>
      </c>
    </row>
    <row r="144" spans="2:65" s="14" customFormat="1">
      <c r="B144" s="166"/>
      <c r="D144" s="152" t="s">
        <v>340</v>
      </c>
      <c r="E144" s="167" t="s">
        <v>21</v>
      </c>
      <c r="F144" s="168" t="s">
        <v>443</v>
      </c>
      <c r="H144" s="169">
        <v>52</v>
      </c>
      <c r="I144" s="170"/>
      <c r="L144" s="166"/>
      <c r="M144" s="171"/>
      <c r="T144" s="172"/>
      <c r="AT144" s="167" t="s">
        <v>340</v>
      </c>
      <c r="AU144" s="167" t="s">
        <v>78</v>
      </c>
      <c r="AV144" s="14" t="s">
        <v>336</v>
      </c>
      <c r="AW144" s="14" t="s">
        <v>32</v>
      </c>
      <c r="AX144" s="14" t="s">
        <v>78</v>
      </c>
      <c r="AY144" s="167" t="s">
        <v>330</v>
      </c>
    </row>
    <row r="145" spans="2:65" s="1" customFormat="1" ht="16.5" customHeight="1">
      <c r="B145" s="33"/>
      <c r="C145" s="134" t="s">
        <v>491</v>
      </c>
      <c r="D145" s="134" t="s">
        <v>332</v>
      </c>
      <c r="E145" s="135" t="s">
        <v>8377</v>
      </c>
      <c r="F145" s="136" t="s">
        <v>8378</v>
      </c>
      <c r="G145" s="137" t="s">
        <v>2551</v>
      </c>
      <c r="H145" s="138">
        <v>1</v>
      </c>
      <c r="I145" s="139">
        <v>57.56</v>
      </c>
      <c r="J145" s="140">
        <f>ROUND(I145*H145,2)</f>
        <v>57.56</v>
      </c>
      <c r="K145" s="136" t="s">
        <v>21</v>
      </c>
      <c r="L145" s="33"/>
      <c r="M145" s="141" t="s">
        <v>21</v>
      </c>
      <c r="N145" s="14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1050</v>
      </c>
      <c r="AT145" s="145" t="s">
        <v>332</v>
      </c>
      <c r="AU145" s="145" t="s">
        <v>78</v>
      </c>
      <c r="AY145" s="18" t="s">
        <v>330</v>
      </c>
      <c r="BE145" s="146">
        <f>IF(N145="základní",J145,0)</f>
        <v>57.56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78</v>
      </c>
      <c r="BK145" s="146">
        <f>ROUND(I145*H145,2)</f>
        <v>57.56</v>
      </c>
      <c r="BL145" s="18" t="s">
        <v>1050</v>
      </c>
      <c r="BM145" s="145" t="s">
        <v>742</v>
      </c>
    </row>
    <row r="146" spans="2:65" s="1" customFormat="1" ht="16.5" customHeight="1">
      <c r="B146" s="33"/>
      <c r="C146" s="173" t="s">
        <v>5488</v>
      </c>
      <c r="D146" s="173" t="s">
        <v>475</v>
      </c>
      <c r="E146" s="174" t="s">
        <v>8379</v>
      </c>
      <c r="F146" s="175" t="s">
        <v>8380</v>
      </c>
      <c r="G146" s="176" t="s">
        <v>2551</v>
      </c>
      <c r="H146" s="177">
        <v>1</v>
      </c>
      <c r="I146" s="178">
        <v>1661.96</v>
      </c>
      <c r="J146" s="179">
        <f>ROUND(I146*H146,2)</f>
        <v>1661.96</v>
      </c>
      <c r="K146" s="175" t="s">
        <v>21</v>
      </c>
      <c r="L146" s="180"/>
      <c r="M146" s="181" t="s">
        <v>21</v>
      </c>
      <c r="N146" s="18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3080</v>
      </c>
      <c r="AT146" s="145" t="s">
        <v>475</v>
      </c>
      <c r="AU146" s="145" t="s">
        <v>78</v>
      </c>
      <c r="AY146" s="18" t="s">
        <v>330</v>
      </c>
      <c r="BE146" s="146">
        <f>IF(N146="základní",J146,0)</f>
        <v>1661.96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78</v>
      </c>
      <c r="BK146" s="146">
        <f>ROUND(I146*H146,2)</f>
        <v>1661.96</v>
      </c>
      <c r="BL146" s="18" t="s">
        <v>1050</v>
      </c>
      <c r="BM146" s="145" t="s">
        <v>759</v>
      </c>
    </row>
    <row r="147" spans="2:65" s="12" customFormat="1">
      <c r="B147" s="151"/>
      <c r="D147" s="152" t="s">
        <v>340</v>
      </c>
      <c r="E147" s="153" t="s">
        <v>21</v>
      </c>
      <c r="F147" s="154" t="s">
        <v>8330</v>
      </c>
      <c r="H147" s="153" t="s">
        <v>21</v>
      </c>
      <c r="I147" s="155"/>
      <c r="L147" s="151"/>
      <c r="M147" s="156"/>
      <c r="T147" s="157"/>
      <c r="AT147" s="153" t="s">
        <v>340</v>
      </c>
      <c r="AU147" s="153" t="s">
        <v>78</v>
      </c>
      <c r="AV147" s="12" t="s">
        <v>78</v>
      </c>
      <c r="AW147" s="12" t="s">
        <v>32</v>
      </c>
      <c r="AX147" s="12" t="s">
        <v>71</v>
      </c>
      <c r="AY147" s="153" t="s">
        <v>330</v>
      </c>
    </row>
    <row r="148" spans="2:65" s="13" customFormat="1">
      <c r="B148" s="158"/>
      <c r="D148" s="152" t="s">
        <v>340</v>
      </c>
      <c r="E148" s="159" t="s">
        <v>21</v>
      </c>
      <c r="F148" s="160" t="s">
        <v>8130</v>
      </c>
      <c r="H148" s="161">
        <v>1</v>
      </c>
      <c r="I148" s="162"/>
      <c r="L148" s="158"/>
      <c r="M148" s="163"/>
      <c r="T148" s="164"/>
      <c r="AT148" s="159" t="s">
        <v>340</v>
      </c>
      <c r="AU148" s="159" t="s">
        <v>78</v>
      </c>
      <c r="AV148" s="13" t="s">
        <v>80</v>
      </c>
      <c r="AW148" s="13" t="s">
        <v>32</v>
      </c>
      <c r="AX148" s="13" t="s">
        <v>71</v>
      </c>
      <c r="AY148" s="159" t="s">
        <v>330</v>
      </c>
    </row>
    <row r="149" spans="2:65" s="14" customFormat="1">
      <c r="B149" s="166"/>
      <c r="D149" s="152" t="s">
        <v>340</v>
      </c>
      <c r="E149" s="167" t="s">
        <v>21</v>
      </c>
      <c r="F149" s="168" t="s">
        <v>443</v>
      </c>
      <c r="H149" s="169">
        <v>1</v>
      </c>
      <c r="I149" s="170"/>
      <c r="L149" s="166"/>
      <c r="M149" s="171"/>
      <c r="T149" s="172"/>
      <c r="AT149" s="167" t="s">
        <v>340</v>
      </c>
      <c r="AU149" s="167" t="s">
        <v>78</v>
      </c>
      <c r="AV149" s="14" t="s">
        <v>336</v>
      </c>
      <c r="AW149" s="14" t="s">
        <v>32</v>
      </c>
      <c r="AX149" s="14" t="s">
        <v>78</v>
      </c>
      <c r="AY149" s="167" t="s">
        <v>330</v>
      </c>
    </row>
    <row r="150" spans="2:65" s="1" customFormat="1" ht="16.5" customHeight="1">
      <c r="B150" s="33"/>
      <c r="C150" s="173" t="s">
        <v>561</v>
      </c>
      <c r="D150" s="173" t="s">
        <v>475</v>
      </c>
      <c r="E150" s="174" t="s">
        <v>8381</v>
      </c>
      <c r="F150" s="175" t="s">
        <v>8382</v>
      </c>
      <c r="G150" s="176" t="s">
        <v>2551</v>
      </c>
      <c r="H150" s="177">
        <v>1</v>
      </c>
      <c r="I150" s="178">
        <v>151.09</v>
      </c>
      <c r="J150" s="179">
        <f>ROUND(I150*H150,2)</f>
        <v>151.09</v>
      </c>
      <c r="K150" s="175" t="s">
        <v>21</v>
      </c>
      <c r="L150" s="180"/>
      <c r="M150" s="181" t="s">
        <v>21</v>
      </c>
      <c r="N150" s="182" t="s">
        <v>42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3080</v>
      </c>
      <c r="AT150" s="145" t="s">
        <v>475</v>
      </c>
      <c r="AU150" s="145" t="s">
        <v>78</v>
      </c>
      <c r="AY150" s="18" t="s">
        <v>330</v>
      </c>
      <c r="BE150" s="146">
        <f>IF(N150="základní",J150,0)</f>
        <v>151.09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78</v>
      </c>
      <c r="BK150" s="146">
        <f>ROUND(I150*H150,2)</f>
        <v>151.09</v>
      </c>
      <c r="BL150" s="18" t="s">
        <v>1050</v>
      </c>
      <c r="BM150" s="145" t="s">
        <v>941</v>
      </c>
    </row>
    <row r="151" spans="2:65" s="12" customFormat="1">
      <c r="B151" s="151"/>
      <c r="D151" s="152" t="s">
        <v>340</v>
      </c>
      <c r="E151" s="153" t="s">
        <v>21</v>
      </c>
      <c r="F151" s="154" t="s">
        <v>8330</v>
      </c>
      <c r="H151" s="153" t="s">
        <v>21</v>
      </c>
      <c r="I151" s="155"/>
      <c r="L151" s="151"/>
      <c r="M151" s="156"/>
      <c r="T151" s="157"/>
      <c r="AT151" s="153" t="s">
        <v>340</v>
      </c>
      <c r="AU151" s="153" t="s">
        <v>78</v>
      </c>
      <c r="AV151" s="12" t="s">
        <v>78</v>
      </c>
      <c r="AW151" s="12" t="s">
        <v>32</v>
      </c>
      <c r="AX151" s="12" t="s">
        <v>71</v>
      </c>
      <c r="AY151" s="153" t="s">
        <v>330</v>
      </c>
    </row>
    <row r="152" spans="2:65" s="13" customFormat="1">
      <c r="B152" s="158"/>
      <c r="D152" s="152" t="s">
        <v>340</v>
      </c>
      <c r="E152" s="159" t="s">
        <v>21</v>
      </c>
      <c r="F152" s="160" t="s">
        <v>8130</v>
      </c>
      <c r="H152" s="161">
        <v>1</v>
      </c>
      <c r="I152" s="162"/>
      <c r="L152" s="158"/>
      <c r="M152" s="163"/>
      <c r="T152" s="164"/>
      <c r="AT152" s="159" t="s">
        <v>340</v>
      </c>
      <c r="AU152" s="159" t="s">
        <v>78</v>
      </c>
      <c r="AV152" s="13" t="s">
        <v>80</v>
      </c>
      <c r="AW152" s="13" t="s">
        <v>32</v>
      </c>
      <c r="AX152" s="13" t="s">
        <v>71</v>
      </c>
      <c r="AY152" s="159" t="s">
        <v>330</v>
      </c>
    </row>
    <row r="153" spans="2:65" s="14" customFormat="1">
      <c r="B153" s="166"/>
      <c r="D153" s="152" t="s">
        <v>340</v>
      </c>
      <c r="E153" s="167" t="s">
        <v>21</v>
      </c>
      <c r="F153" s="168" t="s">
        <v>443</v>
      </c>
      <c r="H153" s="169">
        <v>1</v>
      </c>
      <c r="I153" s="170"/>
      <c r="L153" s="166"/>
      <c r="M153" s="171"/>
      <c r="T153" s="172"/>
      <c r="AT153" s="167" t="s">
        <v>340</v>
      </c>
      <c r="AU153" s="167" t="s">
        <v>78</v>
      </c>
      <c r="AV153" s="14" t="s">
        <v>336</v>
      </c>
      <c r="AW153" s="14" t="s">
        <v>32</v>
      </c>
      <c r="AX153" s="14" t="s">
        <v>78</v>
      </c>
      <c r="AY153" s="167" t="s">
        <v>330</v>
      </c>
    </row>
    <row r="154" spans="2:65" s="1" customFormat="1" ht="16.5" customHeight="1">
      <c r="B154" s="33"/>
      <c r="C154" s="134" t="s">
        <v>571</v>
      </c>
      <c r="D154" s="134" t="s">
        <v>332</v>
      </c>
      <c r="E154" s="135" t="s">
        <v>8383</v>
      </c>
      <c r="F154" s="136" t="s">
        <v>8384</v>
      </c>
      <c r="G154" s="137" t="s">
        <v>353</v>
      </c>
      <c r="H154" s="138">
        <v>3602</v>
      </c>
      <c r="I154" s="139">
        <v>15.83</v>
      </c>
      <c r="J154" s="140">
        <f>ROUND(I154*H154,2)</f>
        <v>57019.66</v>
      </c>
      <c r="K154" s="136" t="s">
        <v>21</v>
      </c>
      <c r="L154" s="33"/>
      <c r="M154" s="141" t="s">
        <v>21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1050</v>
      </c>
      <c r="AT154" s="145" t="s">
        <v>332</v>
      </c>
      <c r="AU154" s="145" t="s">
        <v>78</v>
      </c>
      <c r="AY154" s="18" t="s">
        <v>330</v>
      </c>
      <c r="BE154" s="146">
        <f>IF(N154="základní",J154,0)</f>
        <v>57019.66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78</v>
      </c>
      <c r="BK154" s="146">
        <f>ROUND(I154*H154,2)</f>
        <v>57019.66</v>
      </c>
      <c r="BL154" s="18" t="s">
        <v>1050</v>
      </c>
      <c r="BM154" s="145" t="s">
        <v>963</v>
      </c>
    </row>
    <row r="155" spans="2:65" s="1" customFormat="1" ht="16.5" customHeight="1">
      <c r="B155" s="33"/>
      <c r="C155" s="173" t="s">
        <v>559</v>
      </c>
      <c r="D155" s="173" t="s">
        <v>475</v>
      </c>
      <c r="E155" s="174" t="s">
        <v>8385</v>
      </c>
      <c r="F155" s="175" t="s">
        <v>8386</v>
      </c>
      <c r="G155" s="176" t="s">
        <v>353</v>
      </c>
      <c r="H155" s="177">
        <v>3602</v>
      </c>
      <c r="I155" s="178">
        <v>35.97</v>
      </c>
      <c r="J155" s="179">
        <f>ROUND(I155*H155,2)</f>
        <v>129563.94</v>
      </c>
      <c r="K155" s="175" t="s">
        <v>21</v>
      </c>
      <c r="L155" s="180"/>
      <c r="M155" s="181" t="s">
        <v>21</v>
      </c>
      <c r="N155" s="182" t="s">
        <v>42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3080</v>
      </c>
      <c r="AT155" s="145" t="s">
        <v>475</v>
      </c>
      <c r="AU155" s="145" t="s">
        <v>78</v>
      </c>
      <c r="AY155" s="18" t="s">
        <v>330</v>
      </c>
      <c r="BE155" s="146">
        <f>IF(N155="základní",J155,0)</f>
        <v>129563.94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78</v>
      </c>
      <c r="BK155" s="146">
        <f>ROUND(I155*H155,2)</f>
        <v>129563.94</v>
      </c>
      <c r="BL155" s="18" t="s">
        <v>1050</v>
      </c>
      <c r="BM155" s="145" t="s">
        <v>977</v>
      </c>
    </row>
    <row r="156" spans="2:65" s="12" customFormat="1">
      <c r="B156" s="151"/>
      <c r="D156" s="152" t="s">
        <v>340</v>
      </c>
      <c r="E156" s="153" t="s">
        <v>21</v>
      </c>
      <c r="F156" s="154" t="s">
        <v>8330</v>
      </c>
      <c r="H156" s="153" t="s">
        <v>21</v>
      </c>
      <c r="I156" s="155"/>
      <c r="L156" s="151"/>
      <c r="M156" s="156"/>
      <c r="T156" s="157"/>
      <c r="AT156" s="153" t="s">
        <v>340</v>
      </c>
      <c r="AU156" s="153" t="s">
        <v>78</v>
      </c>
      <c r="AV156" s="12" t="s">
        <v>78</v>
      </c>
      <c r="AW156" s="12" t="s">
        <v>32</v>
      </c>
      <c r="AX156" s="12" t="s">
        <v>71</v>
      </c>
      <c r="AY156" s="153" t="s">
        <v>330</v>
      </c>
    </row>
    <row r="157" spans="2:65" s="13" customFormat="1">
      <c r="B157" s="158"/>
      <c r="D157" s="152" t="s">
        <v>340</v>
      </c>
      <c r="E157" s="159" t="s">
        <v>21</v>
      </c>
      <c r="F157" s="160" t="s">
        <v>8387</v>
      </c>
      <c r="H157" s="161">
        <v>3602</v>
      </c>
      <c r="I157" s="162"/>
      <c r="L157" s="158"/>
      <c r="M157" s="163"/>
      <c r="T157" s="164"/>
      <c r="AT157" s="159" t="s">
        <v>340</v>
      </c>
      <c r="AU157" s="159" t="s">
        <v>78</v>
      </c>
      <c r="AV157" s="13" t="s">
        <v>80</v>
      </c>
      <c r="AW157" s="13" t="s">
        <v>32</v>
      </c>
      <c r="AX157" s="13" t="s">
        <v>71</v>
      </c>
      <c r="AY157" s="159" t="s">
        <v>330</v>
      </c>
    </row>
    <row r="158" spans="2:65" s="14" customFormat="1">
      <c r="B158" s="166"/>
      <c r="D158" s="152" t="s">
        <v>340</v>
      </c>
      <c r="E158" s="167" t="s">
        <v>21</v>
      </c>
      <c r="F158" s="168" t="s">
        <v>443</v>
      </c>
      <c r="H158" s="169">
        <v>3602</v>
      </c>
      <c r="I158" s="170"/>
      <c r="L158" s="166"/>
      <c r="M158" s="171"/>
      <c r="T158" s="172"/>
      <c r="AT158" s="167" t="s">
        <v>340</v>
      </c>
      <c r="AU158" s="167" t="s">
        <v>78</v>
      </c>
      <c r="AV158" s="14" t="s">
        <v>336</v>
      </c>
      <c r="AW158" s="14" t="s">
        <v>32</v>
      </c>
      <c r="AX158" s="14" t="s">
        <v>78</v>
      </c>
      <c r="AY158" s="167" t="s">
        <v>330</v>
      </c>
    </row>
    <row r="159" spans="2:65" s="1" customFormat="1" ht="16.5" customHeight="1">
      <c r="B159" s="33"/>
      <c r="C159" s="134" t="s">
        <v>585</v>
      </c>
      <c r="D159" s="134" t="s">
        <v>332</v>
      </c>
      <c r="E159" s="135" t="s">
        <v>8388</v>
      </c>
      <c r="F159" s="136" t="s">
        <v>8389</v>
      </c>
      <c r="G159" s="137" t="s">
        <v>353</v>
      </c>
      <c r="H159" s="138">
        <v>76</v>
      </c>
      <c r="I159" s="139">
        <v>15.83</v>
      </c>
      <c r="J159" s="140">
        <f>ROUND(I159*H159,2)</f>
        <v>1203.08</v>
      </c>
      <c r="K159" s="136" t="s">
        <v>21</v>
      </c>
      <c r="L159" s="33"/>
      <c r="M159" s="141" t="s">
        <v>21</v>
      </c>
      <c r="N159" s="142" t="s">
        <v>42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1050</v>
      </c>
      <c r="AT159" s="145" t="s">
        <v>332</v>
      </c>
      <c r="AU159" s="145" t="s">
        <v>78</v>
      </c>
      <c r="AY159" s="18" t="s">
        <v>330</v>
      </c>
      <c r="BE159" s="146">
        <f>IF(N159="základní",J159,0)</f>
        <v>1203.08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78</v>
      </c>
      <c r="BK159" s="146">
        <f>ROUND(I159*H159,2)</f>
        <v>1203.08</v>
      </c>
      <c r="BL159" s="18" t="s">
        <v>1050</v>
      </c>
      <c r="BM159" s="145" t="s">
        <v>987</v>
      </c>
    </row>
    <row r="160" spans="2:65" s="1" customFormat="1" ht="16.5" customHeight="1">
      <c r="B160" s="33"/>
      <c r="C160" s="173" t="s">
        <v>594</v>
      </c>
      <c r="D160" s="173" t="s">
        <v>475</v>
      </c>
      <c r="E160" s="174" t="s">
        <v>8390</v>
      </c>
      <c r="F160" s="175" t="s">
        <v>8391</v>
      </c>
      <c r="G160" s="176" t="s">
        <v>353</v>
      </c>
      <c r="H160" s="177">
        <v>76</v>
      </c>
      <c r="I160" s="178">
        <v>18.150000000000002</v>
      </c>
      <c r="J160" s="179">
        <f>ROUND(I160*H160,2)</f>
        <v>1379.4</v>
      </c>
      <c r="K160" s="175" t="s">
        <v>21</v>
      </c>
      <c r="L160" s="180"/>
      <c r="M160" s="181" t="s">
        <v>21</v>
      </c>
      <c r="N160" s="18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3080</v>
      </c>
      <c r="AT160" s="145" t="s">
        <v>475</v>
      </c>
      <c r="AU160" s="145" t="s">
        <v>78</v>
      </c>
      <c r="AY160" s="18" t="s">
        <v>330</v>
      </c>
      <c r="BE160" s="146">
        <f>IF(N160="základní",J160,0)</f>
        <v>1379.4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78</v>
      </c>
      <c r="BK160" s="146">
        <f>ROUND(I160*H160,2)</f>
        <v>1379.4</v>
      </c>
      <c r="BL160" s="18" t="s">
        <v>1050</v>
      </c>
      <c r="BM160" s="145" t="s">
        <v>998</v>
      </c>
    </row>
    <row r="161" spans="2:65" s="12" customFormat="1">
      <c r="B161" s="151"/>
      <c r="D161" s="152" t="s">
        <v>340</v>
      </c>
      <c r="E161" s="153" t="s">
        <v>21</v>
      </c>
      <c r="F161" s="154" t="s">
        <v>8330</v>
      </c>
      <c r="H161" s="153" t="s">
        <v>21</v>
      </c>
      <c r="I161" s="155"/>
      <c r="L161" s="151"/>
      <c r="M161" s="156"/>
      <c r="T161" s="157"/>
      <c r="AT161" s="153" t="s">
        <v>340</v>
      </c>
      <c r="AU161" s="153" t="s">
        <v>78</v>
      </c>
      <c r="AV161" s="12" t="s">
        <v>78</v>
      </c>
      <c r="AW161" s="12" t="s">
        <v>32</v>
      </c>
      <c r="AX161" s="12" t="s">
        <v>71</v>
      </c>
      <c r="AY161" s="153" t="s">
        <v>330</v>
      </c>
    </row>
    <row r="162" spans="2:65" s="13" customFormat="1">
      <c r="B162" s="158"/>
      <c r="D162" s="152" t="s">
        <v>340</v>
      </c>
      <c r="E162" s="159" t="s">
        <v>21</v>
      </c>
      <c r="F162" s="160" t="s">
        <v>8392</v>
      </c>
      <c r="H162" s="161">
        <v>76</v>
      </c>
      <c r="I162" s="162"/>
      <c r="L162" s="158"/>
      <c r="M162" s="163"/>
      <c r="T162" s="164"/>
      <c r="AT162" s="159" t="s">
        <v>340</v>
      </c>
      <c r="AU162" s="159" t="s">
        <v>78</v>
      </c>
      <c r="AV162" s="13" t="s">
        <v>80</v>
      </c>
      <c r="AW162" s="13" t="s">
        <v>32</v>
      </c>
      <c r="AX162" s="13" t="s">
        <v>71</v>
      </c>
      <c r="AY162" s="159" t="s">
        <v>330</v>
      </c>
    </row>
    <row r="163" spans="2:65" s="14" customFormat="1">
      <c r="B163" s="166"/>
      <c r="D163" s="152" t="s">
        <v>340</v>
      </c>
      <c r="E163" s="167" t="s">
        <v>21</v>
      </c>
      <c r="F163" s="168" t="s">
        <v>443</v>
      </c>
      <c r="H163" s="169">
        <v>76</v>
      </c>
      <c r="I163" s="170"/>
      <c r="L163" s="166"/>
      <c r="M163" s="171"/>
      <c r="T163" s="172"/>
      <c r="AT163" s="167" t="s">
        <v>340</v>
      </c>
      <c r="AU163" s="167" t="s">
        <v>78</v>
      </c>
      <c r="AV163" s="14" t="s">
        <v>336</v>
      </c>
      <c r="AW163" s="14" t="s">
        <v>32</v>
      </c>
      <c r="AX163" s="14" t="s">
        <v>78</v>
      </c>
      <c r="AY163" s="167" t="s">
        <v>330</v>
      </c>
    </row>
    <row r="164" spans="2:65" s="1" customFormat="1" ht="16.5" customHeight="1">
      <c r="B164" s="33"/>
      <c r="C164" s="134" t="s">
        <v>600</v>
      </c>
      <c r="D164" s="134" t="s">
        <v>332</v>
      </c>
      <c r="E164" s="135" t="s">
        <v>8393</v>
      </c>
      <c r="F164" s="136" t="s">
        <v>8394</v>
      </c>
      <c r="G164" s="137" t="s">
        <v>353</v>
      </c>
      <c r="H164" s="138">
        <v>84</v>
      </c>
      <c r="I164" s="139">
        <v>15.83</v>
      </c>
      <c r="J164" s="140">
        <f>ROUND(I164*H164,2)</f>
        <v>1329.72</v>
      </c>
      <c r="K164" s="136" t="s">
        <v>21</v>
      </c>
      <c r="L164" s="33"/>
      <c r="M164" s="141" t="s">
        <v>21</v>
      </c>
      <c r="N164" s="142" t="s">
        <v>42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1050</v>
      </c>
      <c r="AT164" s="145" t="s">
        <v>332</v>
      </c>
      <c r="AU164" s="145" t="s">
        <v>78</v>
      </c>
      <c r="AY164" s="18" t="s">
        <v>330</v>
      </c>
      <c r="BE164" s="146">
        <f>IF(N164="základní",J164,0)</f>
        <v>1329.72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78</v>
      </c>
      <c r="BK164" s="146">
        <f>ROUND(I164*H164,2)</f>
        <v>1329.72</v>
      </c>
      <c r="BL164" s="18" t="s">
        <v>1050</v>
      </c>
      <c r="BM164" s="145" t="s">
        <v>1022</v>
      </c>
    </row>
    <row r="165" spans="2:65" s="1" customFormat="1" ht="16.5" customHeight="1">
      <c r="B165" s="33"/>
      <c r="C165" s="173" t="s">
        <v>611</v>
      </c>
      <c r="D165" s="173" t="s">
        <v>475</v>
      </c>
      <c r="E165" s="174" t="s">
        <v>8395</v>
      </c>
      <c r="F165" s="175" t="s">
        <v>8396</v>
      </c>
      <c r="G165" s="176" t="s">
        <v>353</v>
      </c>
      <c r="H165" s="177">
        <v>84</v>
      </c>
      <c r="I165" s="178">
        <v>30.22</v>
      </c>
      <c r="J165" s="179">
        <f>ROUND(I165*H165,2)</f>
        <v>2538.48</v>
      </c>
      <c r="K165" s="175" t="s">
        <v>21</v>
      </c>
      <c r="L165" s="180"/>
      <c r="M165" s="181" t="s">
        <v>21</v>
      </c>
      <c r="N165" s="18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3080</v>
      </c>
      <c r="AT165" s="145" t="s">
        <v>475</v>
      </c>
      <c r="AU165" s="145" t="s">
        <v>78</v>
      </c>
      <c r="AY165" s="18" t="s">
        <v>330</v>
      </c>
      <c r="BE165" s="146">
        <f>IF(N165="základní",J165,0)</f>
        <v>2538.48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78</v>
      </c>
      <c r="BK165" s="146">
        <f>ROUND(I165*H165,2)</f>
        <v>2538.48</v>
      </c>
      <c r="BL165" s="18" t="s">
        <v>1050</v>
      </c>
      <c r="BM165" s="145" t="s">
        <v>1035</v>
      </c>
    </row>
    <row r="166" spans="2:65" s="12" customFormat="1">
      <c r="B166" s="151"/>
      <c r="D166" s="152" t="s">
        <v>340</v>
      </c>
      <c r="E166" s="153" t="s">
        <v>21</v>
      </c>
      <c r="F166" s="154" t="s">
        <v>8330</v>
      </c>
      <c r="H166" s="153" t="s">
        <v>21</v>
      </c>
      <c r="I166" s="155"/>
      <c r="L166" s="151"/>
      <c r="M166" s="156"/>
      <c r="T166" s="157"/>
      <c r="AT166" s="153" t="s">
        <v>340</v>
      </c>
      <c r="AU166" s="153" t="s">
        <v>78</v>
      </c>
      <c r="AV166" s="12" t="s">
        <v>78</v>
      </c>
      <c r="AW166" s="12" t="s">
        <v>32</v>
      </c>
      <c r="AX166" s="12" t="s">
        <v>71</v>
      </c>
      <c r="AY166" s="153" t="s">
        <v>330</v>
      </c>
    </row>
    <row r="167" spans="2:65" s="13" customFormat="1">
      <c r="B167" s="158"/>
      <c r="D167" s="152" t="s">
        <v>340</v>
      </c>
      <c r="E167" s="159" t="s">
        <v>21</v>
      </c>
      <c r="F167" s="160" t="s">
        <v>8397</v>
      </c>
      <c r="H167" s="161">
        <v>84</v>
      </c>
      <c r="I167" s="162"/>
      <c r="L167" s="158"/>
      <c r="M167" s="163"/>
      <c r="T167" s="164"/>
      <c r="AT167" s="159" t="s">
        <v>340</v>
      </c>
      <c r="AU167" s="159" t="s">
        <v>78</v>
      </c>
      <c r="AV167" s="13" t="s">
        <v>80</v>
      </c>
      <c r="AW167" s="13" t="s">
        <v>32</v>
      </c>
      <c r="AX167" s="13" t="s">
        <v>71</v>
      </c>
      <c r="AY167" s="159" t="s">
        <v>330</v>
      </c>
    </row>
    <row r="168" spans="2:65" s="14" customFormat="1">
      <c r="B168" s="166"/>
      <c r="D168" s="152" t="s">
        <v>340</v>
      </c>
      <c r="E168" s="167" t="s">
        <v>21</v>
      </c>
      <c r="F168" s="168" t="s">
        <v>443</v>
      </c>
      <c r="H168" s="169">
        <v>84</v>
      </c>
      <c r="I168" s="170"/>
      <c r="L168" s="166"/>
      <c r="M168" s="171"/>
      <c r="T168" s="172"/>
      <c r="AT168" s="167" t="s">
        <v>340</v>
      </c>
      <c r="AU168" s="167" t="s">
        <v>78</v>
      </c>
      <c r="AV168" s="14" t="s">
        <v>336</v>
      </c>
      <c r="AW168" s="14" t="s">
        <v>32</v>
      </c>
      <c r="AX168" s="14" t="s">
        <v>78</v>
      </c>
      <c r="AY168" s="167" t="s">
        <v>330</v>
      </c>
    </row>
    <row r="169" spans="2:65" s="1" customFormat="1" ht="16.5" customHeight="1">
      <c r="B169" s="33"/>
      <c r="C169" s="134" t="s">
        <v>617</v>
      </c>
      <c r="D169" s="134" t="s">
        <v>332</v>
      </c>
      <c r="E169" s="135" t="s">
        <v>8265</v>
      </c>
      <c r="F169" s="136" t="s">
        <v>8266</v>
      </c>
      <c r="G169" s="137" t="s">
        <v>2551</v>
      </c>
      <c r="H169" s="138">
        <v>674</v>
      </c>
      <c r="I169" s="139">
        <v>15.83</v>
      </c>
      <c r="J169" s="140">
        <f>ROUND(I169*H169,2)</f>
        <v>10669.42</v>
      </c>
      <c r="K169" s="136" t="s">
        <v>21</v>
      </c>
      <c r="L169" s="33"/>
      <c r="M169" s="141" t="s">
        <v>21</v>
      </c>
      <c r="N169" s="142" t="s">
        <v>42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1050</v>
      </c>
      <c r="AT169" s="145" t="s">
        <v>332</v>
      </c>
      <c r="AU169" s="145" t="s">
        <v>78</v>
      </c>
      <c r="AY169" s="18" t="s">
        <v>330</v>
      </c>
      <c r="BE169" s="146">
        <f>IF(N169="základní",J169,0)</f>
        <v>10669.42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78</v>
      </c>
      <c r="BK169" s="146">
        <f>ROUND(I169*H169,2)</f>
        <v>10669.42</v>
      </c>
      <c r="BL169" s="18" t="s">
        <v>1050</v>
      </c>
      <c r="BM169" s="145" t="s">
        <v>1050</v>
      </c>
    </row>
    <row r="170" spans="2:65" s="1" customFormat="1" ht="16.5" customHeight="1">
      <c r="B170" s="33"/>
      <c r="C170" s="173" t="s">
        <v>627</v>
      </c>
      <c r="D170" s="173" t="s">
        <v>475</v>
      </c>
      <c r="E170" s="174" t="s">
        <v>8267</v>
      </c>
      <c r="F170" s="175" t="s">
        <v>8268</v>
      </c>
      <c r="G170" s="176" t="s">
        <v>2551</v>
      </c>
      <c r="H170" s="177">
        <v>674</v>
      </c>
      <c r="I170" s="178">
        <v>17.16</v>
      </c>
      <c r="J170" s="179">
        <f>ROUND(I170*H170,2)</f>
        <v>11565.84</v>
      </c>
      <c r="K170" s="175" t="s">
        <v>21</v>
      </c>
      <c r="L170" s="180"/>
      <c r="M170" s="181" t="s">
        <v>21</v>
      </c>
      <c r="N170" s="18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3080</v>
      </c>
      <c r="AT170" s="145" t="s">
        <v>475</v>
      </c>
      <c r="AU170" s="145" t="s">
        <v>78</v>
      </c>
      <c r="AY170" s="18" t="s">
        <v>330</v>
      </c>
      <c r="BE170" s="146">
        <f>IF(N170="základní",J170,0)</f>
        <v>11565.84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78</v>
      </c>
      <c r="BK170" s="146">
        <f>ROUND(I170*H170,2)</f>
        <v>11565.84</v>
      </c>
      <c r="BL170" s="18" t="s">
        <v>1050</v>
      </c>
      <c r="BM170" s="145" t="s">
        <v>1064</v>
      </c>
    </row>
    <row r="171" spans="2:65" s="12" customFormat="1">
      <c r="B171" s="151"/>
      <c r="D171" s="152" t="s">
        <v>340</v>
      </c>
      <c r="E171" s="153" t="s">
        <v>21</v>
      </c>
      <c r="F171" s="154" t="s">
        <v>8330</v>
      </c>
      <c r="H171" s="153" t="s">
        <v>21</v>
      </c>
      <c r="I171" s="155"/>
      <c r="L171" s="151"/>
      <c r="M171" s="156"/>
      <c r="T171" s="157"/>
      <c r="AT171" s="153" t="s">
        <v>340</v>
      </c>
      <c r="AU171" s="153" t="s">
        <v>78</v>
      </c>
      <c r="AV171" s="12" t="s">
        <v>78</v>
      </c>
      <c r="AW171" s="12" t="s">
        <v>32</v>
      </c>
      <c r="AX171" s="12" t="s">
        <v>71</v>
      </c>
      <c r="AY171" s="153" t="s">
        <v>330</v>
      </c>
    </row>
    <row r="172" spans="2:65" s="13" customFormat="1">
      <c r="B172" s="158"/>
      <c r="D172" s="152" t="s">
        <v>340</v>
      </c>
      <c r="E172" s="159" t="s">
        <v>21</v>
      </c>
      <c r="F172" s="160" t="s">
        <v>8398</v>
      </c>
      <c r="H172" s="161">
        <v>674</v>
      </c>
      <c r="I172" s="162"/>
      <c r="L172" s="158"/>
      <c r="M172" s="163"/>
      <c r="T172" s="164"/>
      <c r="AT172" s="159" t="s">
        <v>340</v>
      </c>
      <c r="AU172" s="159" t="s">
        <v>78</v>
      </c>
      <c r="AV172" s="13" t="s">
        <v>80</v>
      </c>
      <c r="AW172" s="13" t="s">
        <v>32</v>
      </c>
      <c r="AX172" s="13" t="s">
        <v>71</v>
      </c>
      <c r="AY172" s="159" t="s">
        <v>330</v>
      </c>
    </row>
    <row r="173" spans="2:65" s="14" customFormat="1">
      <c r="B173" s="166"/>
      <c r="D173" s="152" t="s">
        <v>340</v>
      </c>
      <c r="E173" s="167" t="s">
        <v>21</v>
      </c>
      <c r="F173" s="168" t="s">
        <v>443</v>
      </c>
      <c r="H173" s="169">
        <v>674</v>
      </c>
      <c r="I173" s="170"/>
      <c r="L173" s="166"/>
      <c r="M173" s="171"/>
      <c r="T173" s="172"/>
      <c r="AT173" s="167" t="s">
        <v>340</v>
      </c>
      <c r="AU173" s="167" t="s">
        <v>78</v>
      </c>
      <c r="AV173" s="14" t="s">
        <v>336</v>
      </c>
      <c r="AW173" s="14" t="s">
        <v>32</v>
      </c>
      <c r="AX173" s="14" t="s">
        <v>78</v>
      </c>
      <c r="AY173" s="167" t="s">
        <v>330</v>
      </c>
    </row>
    <row r="174" spans="2:65" s="1" customFormat="1" ht="16.5" customHeight="1">
      <c r="B174" s="33"/>
      <c r="C174" s="134" t="s">
        <v>636</v>
      </c>
      <c r="D174" s="134" t="s">
        <v>332</v>
      </c>
      <c r="E174" s="135" t="s">
        <v>8273</v>
      </c>
      <c r="F174" s="136" t="s">
        <v>8274</v>
      </c>
      <c r="G174" s="137" t="s">
        <v>353</v>
      </c>
      <c r="H174" s="138">
        <v>134</v>
      </c>
      <c r="I174" s="139">
        <v>14.39</v>
      </c>
      <c r="J174" s="140">
        <f>ROUND(I174*H174,2)</f>
        <v>1928.26</v>
      </c>
      <c r="K174" s="136" t="s">
        <v>21</v>
      </c>
      <c r="L174" s="33"/>
      <c r="M174" s="141" t="s">
        <v>21</v>
      </c>
      <c r="N174" s="142" t="s">
        <v>42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1050</v>
      </c>
      <c r="AT174" s="145" t="s">
        <v>332</v>
      </c>
      <c r="AU174" s="145" t="s">
        <v>78</v>
      </c>
      <c r="AY174" s="18" t="s">
        <v>330</v>
      </c>
      <c r="BE174" s="146">
        <f>IF(N174="základní",J174,0)</f>
        <v>1928.26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78</v>
      </c>
      <c r="BK174" s="146">
        <f>ROUND(I174*H174,2)</f>
        <v>1928.26</v>
      </c>
      <c r="BL174" s="18" t="s">
        <v>1050</v>
      </c>
      <c r="BM174" s="145" t="s">
        <v>1087</v>
      </c>
    </row>
    <row r="175" spans="2:65" s="1" customFormat="1" ht="16.5" customHeight="1">
      <c r="B175" s="33"/>
      <c r="C175" s="173" t="s">
        <v>642</v>
      </c>
      <c r="D175" s="173" t="s">
        <v>475</v>
      </c>
      <c r="E175" s="174" t="s">
        <v>8275</v>
      </c>
      <c r="F175" s="175" t="s">
        <v>8276</v>
      </c>
      <c r="G175" s="176" t="s">
        <v>353</v>
      </c>
      <c r="H175" s="177">
        <v>134</v>
      </c>
      <c r="I175" s="178">
        <v>23.13</v>
      </c>
      <c r="J175" s="179">
        <f>ROUND(I175*H175,2)</f>
        <v>3099.42</v>
      </c>
      <c r="K175" s="175" t="s">
        <v>21</v>
      </c>
      <c r="L175" s="180"/>
      <c r="M175" s="181" t="s">
        <v>21</v>
      </c>
      <c r="N175" s="182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3080</v>
      </c>
      <c r="AT175" s="145" t="s">
        <v>475</v>
      </c>
      <c r="AU175" s="145" t="s">
        <v>78</v>
      </c>
      <c r="AY175" s="18" t="s">
        <v>330</v>
      </c>
      <c r="BE175" s="146">
        <f>IF(N175="základní",J175,0)</f>
        <v>3099.42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78</v>
      </c>
      <c r="BK175" s="146">
        <f>ROUND(I175*H175,2)</f>
        <v>3099.42</v>
      </c>
      <c r="BL175" s="18" t="s">
        <v>1050</v>
      </c>
      <c r="BM175" s="145" t="s">
        <v>1103</v>
      </c>
    </row>
    <row r="176" spans="2:65" s="12" customFormat="1">
      <c r="B176" s="151"/>
      <c r="D176" s="152" t="s">
        <v>340</v>
      </c>
      <c r="E176" s="153" t="s">
        <v>21</v>
      </c>
      <c r="F176" s="154" t="s">
        <v>8330</v>
      </c>
      <c r="H176" s="153" t="s">
        <v>21</v>
      </c>
      <c r="I176" s="155"/>
      <c r="L176" s="151"/>
      <c r="M176" s="156"/>
      <c r="T176" s="157"/>
      <c r="AT176" s="153" t="s">
        <v>340</v>
      </c>
      <c r="AU176" s="153" t="s">
        <v>78</v>
      </c>
      <c r="AV176" s="12" t="s">
        <v>78</v>
      </c>
      <c r="AW176" s="12" t="s">
        <v>32</v>
      </c>
      <c r="AX176" s="12" t="s">
        <v>71</v>
      </c>
      <c r="AY176" s="153" t="s">
        <v>330</v>
      </c>
    </row>
    <row r="177" spans="2:65" s="13" customFormat="1">
      <c r="B177" s="158"/>
      <c r="D177" s="152" t="s">
        <v>340</v>
      </c>
      <c r="E177" s="159" t="s">
        <v>21</v>
      </c>
      <c r="F177" s="160" t="s">
        <v>8399</v>
      </c>
      <c r="H177" s="161">
        <v>134</v>
      </c>
      <c r="I177" s="162"/>
      <c r="L177" s="158"/>
      <c r="M177" s="163"/>
      <c r="T177" s="164"/>
      <c r="AT177" s="159" t="s">
        <v>340</v>
      </c>
      <c r="AU177" s="159" t="s">
        <v>78</v>
      </c>
      <c r="AV177" s="13" t="s">
        <v>80</v>
      </c>
      <c r="AW177" s="13" t="s">
        <v>32</v>
      </c>
      <c r="AX177" s="13" t="s">
        <v>71</v>
      </c>
      <c r="AY177" s="159" t="s">
        <v>330</v>
      </c>
    </row>
    <row r="178" spans="2:65" s="14" customFormat="1">
      <c r="B178" s="166"/>
      <c r="D178" s="152" t="s">
        <v>340</v>
      </c>
      <c r="E178" s="167" t="s">
        <v>21</v>
      </c>
      <c r="F178" s="168" t="s">
        <v>443</v>
      </c>
      <c r="H178" s="169">
        <v>134</v>
      </c>
      <c r="I178" s="170"/>
      <c r="L178" s="166"/>
      <c r="M178" s="171"/>
      <c r="T178" s="172"/>
      <c r="AT178" s="167" t="s">
        <v>340</v>
      </c>
      <c r="AU178" s="167" t="s">
        <v>78</v>
      </c>
      <c r="AV178" s="14" t="s">
        <v>336</v>
      </c>
      <c r="AW178" s="14" t="s">
        <v>32</v>
      </c>
      <c r="AX178" s="14" t="s">
        <v>78</v>
      </c>
      <c r="AY178" s="167" t="s">
        <v>330</v>
      </c>
    </row>
    <row r="179" spans="2:65" s="1" customFormat="1" ht="16.5" customHeight="1">
      <c r="B179" s="33"/>
      <c r="C179" s="134" t="s">
        <v>649</v>
      </c>
      <c r="D179" s="134" t="s">
        <v>332</v>
      </c>
      <c r="E179" s="135" t="s">
        <v>8291</v>
      </c>
      <c r="F179" s="136" t="s">
        <v>8292</v>
      </c>
      <c r="G179" s="137" t="s">
        <v>2551</v>
      </c>
      <c r="H179" s="138">
        <v>22</v>
      </c>
      <c r="I179" s="139">
        <v>63.31</v>
      </c>
      <c r="J179" s="140">
        <f>ROUND(I179*H179,2)</f>
        <v>1392.82</v>
      </c>
      <c r="K179" s="136" t="s">
        <v>21</v>
      </c>
      <c r="L179" s="33"/>
      <c r="M179" s="141" t="s">
        <v>21</v>
      </c>
      <c r="N179" s="142" t="s">
        <v>42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1050</v>
      </c>
      <c r="AT179" s="145" t="s">
        <v>332</v>
      </c>
      <c r="AU179" s="145" t="s">
        <v>78</v>
      </c>
      <c r="AY179" s="18" t="s">
        <v>330</v>
      </c>
      <c r="BE179" s="146">
        <f>IF(N179="základní",J179,0)</f>
        <v>1392.82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78</v>
      </c>
      <c r="BK179" s="146">
        <f>ROUND(I179*H179,2)</f>
        <v>1392.82</v>
      </c>
      <c r="BL179" s="18" t="s">
        <v>1050</v>
      </c>
      <c r="BM179" s="145" t="s">
        <v>1116</v>
      </c>
    </row>
    <row r="180" spans="2:65" s="12" customFormat="1">
      <c r="B180" s="151"/>
      <c r="D180" s="152" t="s">
        <v>340</v>
      </c>
      <c r="E180" s="153" t="s">
        <v>21</v>
      </c>
      <c r="F180" s="154" t="s">
        <v>8330</v>
      </c>
      <c r="H180" s="153" t="s">
        <v>21</v>
      </c>
      <c r="I180" s="155"/>
      <c r="L180" s="151"/>
      <c r="M180" s="156"/>
      <c r="T180" s="157"/>
      <c r="AT180" s="153" t="s">
        <v>340</v>
      </c>
      <c r="AU180" s="153" t="s">
        <v>78</v>
      </c>
      <c r="AV180" s="12" t="s">
        <v>78</v>
      </c>
      <c r="AW180" s="12" t="s">
        <v>32</v>
      </c>
      <c r="AX180" s="12" t="s">
        <v>71</v>
      </c>
      <c r="AY180" s="153" t="s">
        <v>330</v>
      </c>
    </row>
    <row r="181" spans="2:65" s="13" customFormat="1">
      <c r="B181" s="158"/>
      <c r="D181" s="152" t="s">
        <v>340</v>
      </c>
      <c r="E181" s="159" t="s">
        <v>21</v>
      </c>
      <c r="F181" s="160" t="s">
        <v>8400</v>
      </c>
      <c r="H181" s="161">
        <v>22</v>
      </c>
      <c r="I181" s="162"/>
      <c r="L181" s="158"/>
      <c r="M181" s="163"/>
      <c r="T181" s="164"/>
      <c r="AT181" s="159" t="s">
        <v>340</v>
      </c>
      <c r="AU181" s="159" t="s">
        <v>78</v>
      </c>
      <c r="AV181" s="13" t="s">
        <v>80</v>
      </c>
      <c r="AW181" s="13" t="s">
        <v>32</v>
      </c>
      <c r="AX181" s="13" t="s">
        <v>71</v>
      </c>
      <c r="AY181" s="159" t="s">
        <v>330</v>
      </c>
    </row>
    <row r="182" spans="2:65" s="14" customFormat="1">
      <c r="B182" s="166"/>
      <c r="D182" s="152" t="s">
        <v>340</v>
      </c>
      <c r="E182" s="167" t="s">
        <v>21</v>
      </c>
      <c r="F182" s="168" t="s">
        <v>443</v>
      </c>
      <c r="H182" s="169">
        <v>22</v>
      </c>
      <c r="I182" s="170"/>
      <c r="L182" s="166"/>
      <c r="M182" s="171"/>
      <c r="T182" s="172"/>
      <c r="AT182" s="167" t="s">
        <v>340</v>
      </c>
      <c r="AU182" s="167" t="s">
        <v>78</v>
      </c>
      <c r="AV182" s="14" t="s">
        <v>336</v>
      </c>
      <c r="AW182" s="14" t="s">
        <v>32</v>
      </c>
      <c r="AX182" s="14" t="s">
        <v>78</v>
      </c>
      <c r="AY182" s="167" t="s">
        <v>330</v>
      </c>
    </row>
    <row r="183" spans="2:65" s="1" customFormat="1" ht="16.5" customHeight="1">
      <c r="B183" s="33"/>
      <c r="C183" s="134" t="s">
        <v>658</v>
      </c>
      <c r="D183" s="134" t="s">
        <v>332</v>
      </c>
      <c r="E183" s="135" t="s">
        <v>8294</v>
      </c>
      <c r="F183" s="136" t="s">
        <v>8295</v>
      </c>
      <c r="G183" s="137" t="s">
        <v>2551</v>
      </c>
      <c r="H183" s="138">
        <v>1</v>
      </c>
      <c r="I183" s="139">
        <v>123.75</v>
      </c>
      <c r="J183" s="140">
        <f>ROUND(I183*H183,2)</f>
        <v>123.75</v>
      </c>
      <c r="K183" s="136" t="s">
        <v>21</v>
      </c>
      <c r="L183" s="33"/>
      <c r="M183" s="141" t="s">
        <v>21</v>
      </c>
      <c r="N183" s="142" t="s">
        <v>42</v>
      </c>
      <c r="P183" s="143">
        <f>O183*H183</f>
        <v>0</v>
      </c>
      <c r="Q183" s="143">
        <v>0</v>
      </c>
      <c r="R183" s="143">
        <f>Q183*H183</f>
        <v>0</v>
      </c>
      <c r="S183" s="143">
        <v>0</v>
      </c>
      <c r="T183" s="144">
        <f>S183*H183</f>
        <v>0</v>
      </c>
      <c r="AR183" s="145" t="s">
        <v>1050</v>
      </c>
      <c r="AT183" s="145" t="s">
        <v>332</v>
      </c>
      <c r="AU183" s="145" t="s">
        <v>78</v>
      </c>
      <c r="AY183" s="18" t="s">
        <v>330</v>
      </c>
      <c r="BE183" s="146">
        <f>IF(N183="základní",J183,0)</f>
        <v>123.75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78</v>
      </c>
      <c r="BK183" s="146">
        <f>ROUND(I183*H183,2)</f>
        <v>123.75</v>
      </c>
      <c r="BL183" s="18" t="s">
        <v>1050</v>
      </c>
      <c r="BM183" s="145" t="s">
        <v>1134</v>
      </c>
    </row>
    <row r="184" spans="2:65" s="12" customFormat="1">
      <c r="B184" s="151"/>
      <c r="D184" s="152" t="s">
        <v>340</v>
      </c>
      <c r="E184" s="153" t="s">
        <v>21</v>
      </c>
      <c r="F184" s="154" t="s">
        <v>8330</v>
      </c>
      <c r="H184" s="153" t="s">
        <v>21</v>
      </c>
      <c r="I184" s="155"/>
      <c r="L184" s="151"/>
      <c r="M184" s="156"/>
      <c r="T184" s="157"/>
      <c r="AT184" s="153" t="s">
        <v>340</v>
      </c>
      <c r="AU184" s="153" t="s">
        <v>78</v>
      </c>
      <c r="AV184" s="12" t="s">
        <v>78</v>
      </c>
      <c r="AW184" s="12" t="s">
        <v>32</v>
      </c>
      <c r="AX184" s="12" t="s">
        <v>71</v>
      </c>
      <c r="AY184" s="153" t="s">
        <v>330</v>
      </c>
    </row>
    <row r="185" spans="2:65" s="13" customFormat="1">
      <c r="B185" s="158"/>
      <c r="D185" s="152" t="s">
        <v>340</v>
      </c>
      <c r="E185" s="159" t="s">
        <v>21</v>
      </c>
      <c r="F185" s="160" t="s">
        <v>8401</v>
      </c>
      <c r="H185" s="161">
        <v>1</v>
      </c>
      <c r="I185" s="162"/>
      <c r="L185" s="158"/>
      <c r="M185" s="163"/>
      <c r="T185" s="164"/>
      <c r="AT185" s="159" t="s">
        <v>340</v>
      </c>
      <c r="AU185" s="159" t="s">
        <v>78</v>
      </c>
      <c r="AV185" s="13" t="s">
        <v>80</v>
      </c>
      <c r="AW185" s="13" t="s">
        <v>32</v>
      </c>
      <c r="AX185" s="13" t="s">
        <v>71</v>
      </c>
      <c r="AY185" s="159" t="s">
        <v>330</v>
      </c>
    </row>
    <row r="186" spans="2:65" s="14" customFormat="1">
      <c r="B186" s="166"/>
      <c r="D186" s="152" t="s">
        <v>340</v>
      </c>
      <c r="E186" s="167" t="s">
        <v>21</v>
      </c>
      <c r="F186" s="168" t="s">
        <v>443</v>
      </c>
      <c r="H186" s="169">
        <v>1</v>
      </c>
      <c r="I186" s="170"/>
      <c r="L186" s="166"/>
      <c r="M186" s="171"/>
      <c r="T186" s="172"/>
      <c r="AT186" s="167" t="s">
        <v>340</v>
      </c>
      <c r="AU186" s="167" t="s">
        <v>78</v>
      </c>
      <c r="AV186" s="14" t="s">
        <v>336</v>
      </c>
      <c r="AW186" s="14" t="s">
        <v>32</v>
      </c>
      <c r="AX186" s="14" t="s">
        <v>78</v>
      </c>
      <c r="AY186" s="167" t="s">
        <v>330</v>
      </c>
    </row>
    <row r="187" spans="2:65" s="1" customFormat="1" ht="16.5" customHeight="1">
      <c r="B187" s="33"/>
      <c r="C187" s="134" t="s">
        <v>665</v>
      </c>
      <c r="D187" s="134" t="s">
        <v>332</v>
      </c>
      <c r="E187" s="135" t="s">
        <v>8402</v>
      </c>
      <c r="F187" s="136" t="s">
        <v>8298</v>
      </c>
      <c r="G187" s="137" t="s">
        <v>6964</v>
      </c>
      <c r="H187" s="138">
        <v>1</v>
      </c>
      <c r="I187" s="139">
        <v>1582.82</v>
      </c>
      <c r="J187" s="140">
        <f>ROUND(I187*H187,2)</f>
        <v>1582.82</v>
      </c>
      <c r="K187" s="136" t="s">
        <v>21</v>
      </c>
      <c r="L187" s="33"/>
      <c r="M187" s="141" t="s">
        <v>21</v>
      </c>
      <c r="N187" s="142" t="s">
        <v>42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1050</v>
      </c>
      <c r="AT187" s="145" t="s">
        <v>332</v>
      </c>
      <c r="AU187" s="145" t="s">
        <v>78</v>
      </c>
      <c r="AY187" s="18" t="s">
        <v>330</v>
      </c>
      <c r="BE187" s="146">
        <f>IF(N187="základní",J187,0)</f>
        <v>1582.82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78</v>
      </c>
      <c r="BK187" s="146">
        <f>ROUND(I187*H187,2)</f>
        <v>1582.82</v>
      </c>
      <c r="BL187" s="18" t="s">
        <v>1050</v>
      </c>
      <c r="BM187" s="145" t="s">
        <v>1149</v>
      </c>
    </row>
    <row r="188" spans="2:65" s="1" customFormat="1" ht="16.5" customHeight="1">
      <c r="B188" s="33"/>
      <c r="C188" s="173" t="s">
        <v>671</v>
      </c>
      <c r="D188" s="173" t="s">
        <v>475</v>
      </c>
      <c r="E188" s="174" t="s">
        <v>8403</v>
      </c>
      <c r="F188" s="175" t="s">
        <v>8300</v>
      </c>
      <c r="G188" s="176" t="s">
        <v>6964</v>
      </c>
      <c r="H188" s="177">
        <v>1</v>
      </c>
      <c r="I188" s="178">
        <v>2302.2800000000002</v>
      </c>
      <c r="J188" s="179">
        <f>ROUND(I188*H188,2)</f>
        <v>2302.2800000000002</v>
      </c>
      <c r="K188" s="175" t="s">
        <v>21</v>
      </c>
      <c r="L188" s="180"/>
      <c r="M188" s="181" t="s">
        <v>21</v>
      </c>
      <c r="N188" s="18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3080</v>
      </c>
      <c r="AT188" s="145" t="s">
        <v>475</v>
      </c>
      <c r="AU188" s="145" t="s">
        <v>78</v>
      </c>
      <c r="AY188" s="18" t="s">
        <v>330</v>
      </c>
      <c r="BE188" s="146">
        <f>IF(N188="základní",J188,0)</f>
        <v>2302.2800000000002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78</v>
      </c>
      <c r="BK188" s="146">
        <f>ROUND(I188*H188,2)</f>
        <v>2302.2800000000002</v>
      </c>
      <c r="BL188" s="18" t="s">
        <v>1050</v>
      </c>
      <c r="BM188" s="145" t="s">
        <v>1160</v>
      </c>
    </row>
    <row r="189" spans="2:65" s="12" customFormat="1">
      <c r="B189" s="151"/>
      <c r="D189" s="152" t="s">
        <v>340</v>
      </c>
      <c r="E189" s="153" t="s">
        <v>21</v>
      </c>
      <c r="F189" s="154" t="s">
        <v>8330</v>
      </c>
      <c r="H189" s="153" t="s">
        <v>21</v>
      </c>
      <c r="I189" s="155"/>
      <c r="L189" s="151"/>
      <c r="M189" s="156"/>
      <c r="T189" s="157"/>
      <c r="AT189" s="153" t="s">
        <v>340</v>
      </c>
      <c r="AU189" s="153" t="s">
        <v>78</v>
      </c>
      <c r="AV189" s="12" t="s">
        <v>78</v>
      </c>
      <c r="AW189" s="12" t="s">
        <v>32</v>
      </c>
      <c r="AX189" s="12" t="s">
        <v>71</v>
      </c>
      <c r="AY189" s="153" t="s">
        <v>330</v>
      </c>
    </row>
    <row r="190" spans="2:65" s="13" customFormat="1">
      <c r="B190" s="158"/>
      <c r="D190" s="152" t="s">
        <v>340</v>
      </c>
      <c r="E190" s="159" t="s">
        <v>21</v>
      </c>
      <c r="F190" s="160" t="s">
        <v>78</v>
      </c>
      <c r="H190" s="161">
        <v>1</v>
      </c>
      <c r="I190" s="162"/>
      <c r="L190" s="158"/>
      <c r="M190" s="163"/>
      <c r="T190" s="164"/>
      <c r="AT190" s="159" t="s">
        <v>340</v>
      </c>
      <c r="AU190" s="159" t="s">
        <v>78</v>
      </c>
      <c r="AV190" s="13" t="s">
        <v>80</v>
      </c>
      <c r="AW190" s="13" t="s">
        <v>32</v>
      </c>
      <c r="AX190" s="13" t="s">
        <v>71</v>
      </c>
      <c r="AY190" s="159" t="s">
        <v>330</v>
      </c>
    </row>
    <row r="191" spans="2:65" s="14" customFormat="1">
      <c r="B191" s="166"/>
      <c r="D191" s="152" t="s">
        <v>340</v>
      </c>
      <c r="E191" s="167" t="s">
        <v>21</v>
      </c>
      <c r="F191" s="168" t="s">
        <v>443</v>
      </c>
      <c r="H191" s="169">
        <v>1</v>
      </c>
      <c r="I191" s="170"/>
      <c r="L191" s="166"/>
      <c r="M191" s="171"/>
      <c r="T191" s="172"/>
      <c r="AT191" s="167" t="s">
        <v>340</v>
      </c>
      <c r="AU191" s="167" t="s">
        <v>78</v>
      </c>
      <c r="AV191" s="14" t="s">
        <v>336</v>
      </c>
      <c r="AW191" s="14" t="s">
        <v>32</v>
      </c>
      <c r="AX191" s="14" t="s">
        <v>78</v>
      </c>
      <c r="AY191" s="167" t="s">
        <v>330</v>
      </c>
    </row>
    <row r="192" spans="2:65" s="1" customFormat="1" ht="21.75" customHeight="1">
      <c r="B192" s="33"/>
      <c r="C192" s="173" t="s">
        <v>677</v>
      </c>
      <c r="D192" s="173" t="s">
        <v>475</v>
      </c>
      <c r="E192" s="174" t="s">
        <v>8404</v>
      </c>
      <c r="F192" s="175" t="s">
        <v>8405</v>
      </c>
      <c r="G192" s="176" t="s">
        <v>6964</v>
      </c>
      <c r="H192" s="177">
        <v>1</v>
      </c>
      <c r="I192" s="178">
        <v>4172.88</v>
      </c>
      <c r="J192" s="179">
        <f>ROUND(I192*H192,2)</f>
        <v>4172.88</v>
      </c>
      <c r="K192" s="175" t="s">
        <v>21</v>
      </c>
      <c r="L192" s="180"/>
      <c r="M192" s="181" t="s">
        <v>21</v>
      </c>
      <c r="N192" s="182" t="s">
        <v>42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3080</v>
      </c>
      <c r="AT192" s="145" t="s">
        <v>475</v>
      </c>
      <c r="AU192" s="145" t="s">
        <v>78</v>
      </c>
      <c r="AY192" s="18" t="s">
        <v>330</v>
      </c>
      <c r="BE192" s="146">
        <f>IF(N192="základní",J192,0)</f>
        <v>4172.88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78</v>
      </c>
      <c r="BK192" s="146">
        <f>ROUND(I192*H192,2)</f>
        <v>4172.88</v>
      </c>
      <c r="BL192" s="18" t="s">
        <v>1050</v>
      </c>
      <c r="BM192" s="145" t="s">
        <v>1176</v>
      </c>
    </row>
    <row r="193" spans="2:65" s="12" customFormat="1">
      <c r="B193" s="151"/>
      <c r="D193" s="152" t="s">
        <v>340</v>
      </c>
      <c r="E193" s="153" t="s">
        <v>21</v>
      </c>
      <c r="F193" s="154" t="s">
        <v>8330</v>
      </c>
      <c r="H193" s="153" t="s">
        <v>21</v>
      </c>
      <c r="I193" s="155"/>
      <c r="L193" s="151"/>
      <c r="M193" s="156"/>
      <c r="T193" s="157"/>
      <c r="AT193" s="153" t="s">
        <v>340</v>
      </c>
      <c r="AU193" s="153" t="s">
        <v>78</v>
      </c>
      <c r="AV193" s="12" t="s">
        <v>78</v>
      </c>
      <c r="AW193" s="12" t="s">
        <v>32</v>
      </c>
      <c r="AX193" s="12" t="s">
        <v>71</v>
      </c>
      <c r="AY193" s="153" t="s">
        <v>330</v>
      </c>
    </row>
    <row r="194" spans="2:65" s="13" customFormat="1">
      <c r="B194" s="158"/>
      <c r="D194" s="152" t="s">
        <v>340</v>
      </c>
      <c r="E194" s="159" t="s">
        <v>21</v>
      </c>
      <c r="F194" s="160" t="s">
        <v>78</v>
      </c>
      <c r="H194" s="161">
        <v>1</v>
      </c>
      <c r="I194" s="162"/>
      <c r="L194" s="158"/>
      <c r="M194" s="163"/>
      <c r="T194" s="164"/>
      <c r="AT194" s="159" t="s">
        <v>340</v>
      </c>
      <c r="AU194" s="159" t="s">
        <v>78</v>
      </c>
      <c r="AV194" s="13" t="s">
        <v>80</v>
      </c>
      <c r="AW194" s="13" t="s">
        <v>32</v>
      </c>
      <c r="AX194" s="13" t="s">
        <v>71</v>
      </c>
      <c r="AY194" s="159" t="s">
        <v>330</v>
      </c>
    </row>
    <row r="195" spans="2:65" s="14" customFormat="1">
      <c r="B195" s="166"/>
      <c r="D195" s="152" t="s">
        <v>340</v>
      </c>
      <c r="E195" s="167" t="s">
        <v>21</v>
      </c>
      <c r="F195" s="168" t="s">
        <v>443</v>
      </c>
      <c r="H195" s="169">
        <v>1</v>
      </c>
      <c r="I195" s="170"/>
      <c r="L195" s="166"/>
      <c r="M195" s="171"/>
      <c r="T195" s="172"/>
      <c r="AT195" s="167" t="s">
        <v>340</v>
      </c>
      <c r="AU195" s="167" t="s">
        <v>78</v>
      </c>
      <c r="AV195" s="14" t="s">
        <v>336</v>
      </c>
      <c r="AW195" s="14" t="s">
        <v>32</v>
      </c>
      <c r="AX195" s="14" t="s">
        <v>78</v>
      </c>
      <c r="AY195" s="167" t="s">
        <v>330</v>
      </c>
    </row>
    <row r="196" spans="2:65" s="1" customFormat="1" ht="16.5" customHeight="1">
      <c r="B196" s="33"/>
      <c r="C196" s="134" t="s">
        <v>692</v>
      </c>
      <c r="D196" s="134" t="s">
        <v>332</v>
      </c>
      <c r="E196" s="135" t="s">
        <v>8406</v>
      </c>
      <c r="F196" s="136" t="s">
        <v>8407</v>
      </c>
      <c r="G196" s="137" t="s">
        <v>359</v>
      </c>
      <c r="H196" s="138">
        <v>8</v>
      </c>
      <c r="I196" s="139">
        <v>774.81</v>
      </c>
      <c r="J196" s="140">
        <f>ROUND(I196*H196,2)</f>
        <v>6198.48</v>
      </c>
      <c r="K196" s="136" t="s">
        <v>21</v>
      </c>
      <c r="L196" s="33"/>
      <c r="M196" s="141" t="s">
        <v>21</v>
      </c>
      <c r="N196" s="142" t="s">
        <v>42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1050</v>
      </c>
      <c r="AT196" s="145" t="s">
        <v>332</v>
      </c>
      <c r="AU196" s="145" t="s">
        <v>78</v>
      </c>
      <c r="AY196" s="18" t="s">
        <v>330</v>
      </c>
      <c r="BE196" s="146">
        <f>IF(N196="základní",J196,0)</f>
        <v>6198.48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78</v>
      </c>
      <c r="BK196" s="146">
        <f>ROUND(I196*H196,2)</f>
        <v>6198.48</v>
      </c>
      <c r="BL196" s="18" t="s">
        <v>1050</v>
      </c>
      <c r="BM196" s="145" t="s">
        <v>1228</v>
      </c>
    </row>
    <row r="197" spans="2:65" s="12" customFormat="1">
      <c r="B197" s="151"/>
      <c r="D197" s="152" t="s">
        <v>340</v>
      </c>
      <c r="E197" s="153" t="s">
        <v>21</v>
      </c>
      <c r="F197" s="154" t="s">
        <v>8330</v>
      </c>
      <c r="H197" s="153" t="s">
        <v>21</v>
      </c>
      <c r="I197" s="155"/>
      <c r="L197" s="151"/>
      <c r="M197" s="156"/>
      <c r="T197" s="157"/>
      <c r="AT197" s="153" t="s">
        <v>340</v>
      </c>
      <c r="AU197" s="153" t="s">
        <v>78</v>
      </c>
      <c r="AV197" s="12" t="s">
        <v>78</v>
      </c>
      <c r="AW197" s="12" t="s">
        <v>32</v>
      </c>
      <c r="AX197" s="12" t="s">
        <v>71</v>
      </c>
      <c r="AY197" s="153" t="s">
        <v>330</v>
      </c>
    </row>
    <row r="198" spans="2:65" s="13" customFormat="1">
      <c r="B198" s="158"/>
      <c r="D198" s="152" t="s">
        <v>340</v>
      </c>
      <c r="E198" s="159" t="s">
        <v>21</v>
      </c>
      <c r="F198" s="160" t="s">
        <v>388</v>
      </c>
      <c r="H198" s="161">
        <v>8</v>
      </c>
      <c r="I198" s="162"/>
      <c r="L198" s="158"/>
      <c r="M198" s="163"/>
      <c r="T198" s="164"/>
      <c r="AT198" s="159" t="s">
        <v>340</v>
      </c>
      <c r="AU198" s="159" t="s">
        <v>78</v>
      </c>
      <c r="AV198" s="13" t="s">
        <v>80</v>
      </c>
      <c r="AW198" s="13" t="s">
        <v>32</v>
      </c>
      <c r="AX198" s="13" t="s">
        <v>71</v>
      </c>
      <c r="AY198" s="159" t="s">
        <v>330</v>
      </c>
    </row>
    <row r="199" spans="2:65" s="14" customFormat="1">
      <c r="B199" s="166"/>
      <c r="D199" s="152" t="s">
        <v>340</v>
      </c>
      <c r="E199" s="167" t="s">
        <v>21</v>
      </c>
      <c r="F199" s="168" t="s">
        <v>443</v>
      </c>
      <c r="H199" s="169">
        <v>8</v>
      </c>
      <c r="I199" s="170"/>
      <c r="L199" s="166"/>
      <c r="M199" s="171"/>
      <c r="T199" s="172"/>
      <c r="AT199" s="167" t="s">
        <v>340</v>
      </c>
      <c r="AU199" s="167" t="s">
        <v>78</v>
      </c>
      <c r="AV199" s="14" t="s">
        <v>336</v>
      </c>
      <c r="AW199" s="14" t="s">
        <v>32</v>
      </c>
      <c r="AX199" s="14" t="s">
        <v>78</v>
      </c>
      <c r="AY199" s="167" t="s">
        <v>330</v>
      </c>
    </row>
    <row r="200" spans="2:65" s="1" customFormat="1" ht="16.5" customHeight="1">
      <c r="B200" s="33"/>
      <c r="C200" s="134" t="s">
        <v>714</v>
      </c>
      <c r="D200" s="134" t="s">
        <v>332</v>
      </c>
      <c r="E200" s="135" t="s">
        <v>8408</v>
      </c>
      <c r="F200" s="136" t="s">
        <v>8409</v>
      </c>
      <c r="G200" s="137" t="s">
        <v>359</v>
      </c>
      <c r="H200" s="138">
        <v>4</v>
      </c>
      <c r="I200" s="139">
        <v>774.81</v>
      </c>
      <c r="J200" s="140">
        <f>ROUND(I200*H200,2)</f>
        <v>3099.24</v>
      </c>
      <c r="K200" s="136" t="s">
        <v>21</v>
      </c>
      <c r="L200" s="33"/>
      <c r="M200" s="141" t="s">
        <v>21</v>
      </c>
      <c r="N200" s="142" t="s">
        <v>42</v>
      </c>
      <c r="P200" s="143">
        <f>O200*H200</f>
        <v>0</v>
      </c>
      <c r="Q200" s="143">
        <v>0</v>
      </c>
      <c r="R200" s="143">
        <f>Q200*H200</f>
        <v>0</v>
      </c>
      <c r="S200" s="143">
        <v>0</v>
      </c>
      <c r="T200" s="144">
        <f>S200*H200</f>
        <v>0</v>
      </c>
      <c r="AR200" s="145" t="s">
        <v>1050</v>
      </c>
      <c r="AT200" s="145" t="s">
        <v>332</v>
      </c>
      <c r="AU200" s="145" t="s">
        <v>78</v>
      </c>
      <c r="AY200" s="18" t="s">
        <v>330</v>
      </c>
      <c r="BE200" s="146">
        <f>IF(N200="základní",J200,0)</f>
        <v>3099.24</v>
      </c>
      <c r="BF200" s="146">
        <f>IF(N200="snížená",J200,0)</f>
        <v>0</v>
      </c>
      <c r="BG200" s="146">
        <f>IF(N200="zákl. přenesená",J200,0)</f>
        <v>0</v>
      </c>
      <c r="BH200" s="146">
        <f>IF(N200="sníž. přenesená",J200,0)</f>
        <v>0</v>
      </c>
      <c r="BI200" s="146">
        <f>IF(N200="nulová",J200,0)</f>
        <v>0</v>
      </c>
      <c r="BJ200" s="18" t="s">
        <v>78</v>
      </c>
      <c r="BK200" s="146">
        <f>ROUND(I200*H200,2)</f>
        <v>3099.24</v>
      </c>
      <c r="BL200" s="18" t="s">
        <v>1050</v>
      </c>
      <c r="BM200" s="145" t="s">
        <v>1255</v>
      </c>
    </row>
    <row r="201" spans="2:65" s="12" customFormat="1">
      <c r="B201" s="151"/>
      <c r="D201" s="152" t="s">
        <v>340</v>
      </c>
      <c r="E201" s="153" t="s">
        <v>21</v>
      </c>
      <c r="F201" s="154" t="s">
        <v>8330</v>
      </c>
      <c r="H201" s="153" t="s">
        <v>21</v>
      </c>
      <c r="I201" s="155"/>
      <c r="L201" s="151"/>
      <c r="M201" s="156"/>
      <c r="T201" s="157"/>
      <c r="AT201" s="153" t="s">
        <v>340</v>
      </c>
      <c r="AU201" s="153" t="s">
        <v>78</v>
      </c>
      <c r="AV201" s="12" t="s">
        <v>78</v>
      </c>
      <c r="AW201" s="12" t="s">
        <v>32</v>
      </c>
      <c r="AX201" s="12" t="s">
        <v>71</v>
      </c>
      <c r="AY201" s="153" t="s">
        <v>330</v>
      </c>
    </row>
    <row r="202" spans="2:65" s="13" customFormat="1">
      <c r="B202" s="158"/>
      <c r="D202" s="152" t="s">
        <v>340</v>
      </c>
      <c r="E202" s="159" t="s">
        <v>21</v>
      </c>
      <c r="F202" s="160" t="s">
        <v>336</v>
      </c>
      <c r="H202" s="161">
        <v>4</v>
      </c>
      <c r="I202" s="162"/>
      <c r="L202" s="158"/>
      <c r="M202" s="163"/>
      <c r="T202" s="164"/>
      <c r="AT202" s="159" t="s">
        <v>340</v>
      </c>
      <c r="AU202" s="159" t="s">
        <v>78</v>
      </c>
      <c r="AV202" s="13" t="s">
        <v>80</v>
      </c>
      <c r="AW202" s="13" t="s">
        <v>32</v>
      </c>
      <c r="AX202" s="13" t="s">
        <v>71</v>
      </c>
      <c r="AY202" s="159" t="s">
        <v>330</v>
      </c>
    </row>
    <row r="203" spans="2:65" s="14" customFormat="1">
      <c r="B203" s="166"/>
      <c r="D203" s="152" t="s">
        <v>340</v>
      </c>
      <c r="E203" s="167" t="s">
        <v>21</v>
      </c>
      <c r="F203" s="168" t="s">
        <v>443</v>
      </c>
      <c r="H203" s="169">
        <v>4</v>
      </c>
      <c r="I203" s="170"/>
      <c r="L203" s="166"/>
      <c r="M203" s="171"/>
      <c r="T203" s="172"/>
      <c r="AT203" s="167" t="s">
        <v>340</v>
      </c>
      <c r="AU203" s="167" t="s">
        <v>78</v>
      </c>
      <c r="AV203" s="14" t="s">
        <v>336</v>
      </c>
      <c r="AW203" s="14" t="s">
        <v>32</v>
      </c>
      <c r="AX203" s="14" t="s">
        <v>78</v>
      </c>
      <c r="AY203" s="167" t="s">
        <v>330</v>
      </c>
    </row>
    <row r="204" spans="2:65" s="1" customFormat="1" ht="16.5" customHeight="1">
      <c r="B204" s="33"/>
      <c r="C204" s="134" t="s">
        <v>720</v>
      </c>
      <c r="D204" s="134" t="s">
        <v>332</v>
      </c>
      <c r="E204" s="135" t="s">
        <v>8410</v>
      </c>
      <c r="F204" s="136" t="s">
        <v>8411</v>
      </c>
      <c r="G204" s="137" t="s">
        <v>6964</v>
      </c>
      <c r="H204" s="138">
        <v>5</v>
      </c>
      <c r="I204" s="139">
        <v>3597.31</v>
      </c>
      <c r="J204" s="140">
        <f>ROUND(I204*H204,2)</f>
        <v>17986.55</v>
      </c>
      <c r="K204" s="136" t="s">
        <v>21</v>
      </c>
      <c r="L204" s="33"/>
      <c r="M204" s="141" t="s">
        <v>21</v>
      </c>
      <c r="N204" s="142" t="s">
        <v>42</v>
      </c>
      <c r="P204" s="143">
        <f>O204*H204</f>
        <v>0</v>
      </c>
      <c r="Q204" s="143">
        <v>0</v>
      </c>
      <c r="R204" s="143">
        <f>Q204*H204</f>
        <v>0</v>
      </c>
      <c r="S204" s="143">
        <v>0</v>
      </c>
      <c r="T204" s="144">
        <f>S204*H204</f>
        <v>0</v>
      </c>
      <c r="AR204" s="145" t="s">
        <v>1050</v>
      </c>
      <c r="AT204" s="145" t="s">
        <v>332</v>
      </c>
      <c r="AU204" s="145" t="s">
        <v>78</v>
      </c>
      <c r="AY204" s="18" t="s">
        <v>330</v>
      </c>
      <c r="BE204" s="146">
        <f>IF(N204="základní",J204,0)</f>
        <v>17986.55</v>
      </c>
      <c r="BF204" s="146">
        <f>IF(N204="snížená",J204,0)</f>
        <v>0</v>
      </c>
      <c r="BG204" s="146">
        <f>IF(N204="zákl. přenesená",J204,0)</f>
        <v>0</v>
      </c>
      <c r="BH204" s="146">
        <f>IF(N204="sníž. přenesená",J204,0)</f>
        <v>0</v>
      </c>
      <c r="BI204" s="146">
        <f>IF(N204="nulová",J204,0)</f>
        <v>0</v>
      </c>
      <c r="BJ204" s="18" t="s">
        <v>78</v>
      </c>
      <c r="BK204" s="146">
        <f>ROUND(I204*H204,2)</f>
        <v>17986.55</v>
      </c>
      <c r="BL204" s="18" t="s">
        <v>1050</v>
      </c>
      <c r="BM204" s="145" t="s">
        <v>1276</v>
      </c>
    </row>
    <row r="205" spans="2:65" s="12" customFormat="1">
      <c r="B205" s="151"/>
      <c r="D205" s="152" t="s">
        <v>340</v>
      </c>
      <c r="E205" s="153" t="s">
        <v>21</v>
      </c>
      <c r="F205" s="154" t="s">
        <v>8330</v>
      </c>
      <c r="H205" s="153" t="s">
        <v>21</v>
      </c>
      <c r="I205" s="155"/>
      <c r="L205" s="151"/>
      <c r="M205" s="156"/>
      <c r="T205" s="157"/>
      <c r="AT205" s="153" t="s">
        <v>340</v>
      </c>
      <c r="AU205" s="153" t="s">
        <v>78</v>
      </c>
      <c r="AV205" s="12" t="s">
        <v>78</v>
      </c>
      <c r="AW205" s="12" t="s">
        <v>32</v>
      </c>
      <c r="AX205" s="12" t="s">
        <v>71</v>
      </c>
      <c r="AY205" s="153" t="s">
        <v>330</v>
      </c>
    </row>
    <row r="206" spans="2:65" s="13" customFormat="1">
      <c r="B206" s="158"/>
      <c r="D206" s="152" t="s">
        <v>340</v>
      </c>
      <c r="E206" s="159" t="s">
        <v>21</v>
      </c>
      <c r="F206" s="160" t="s">
        <v>364</v>
      </c>
      <c r="H206" s="161">
        <v>5</v>
      </c>
      <c r="I206" s="162"/>
      <c r="L206" s="158"/>
      <c r="M206" s="163"/>
      <c r="T206" s="164"/>
      <c r="AT206" s="159" t="s">
        <v>340</v>
      </c>
      <c r="AU206" s="159" t="s">
        <v>78</v>
      </c>
      <c r="AV206" s="13" t="s">
        <v>80</v>
      </c>
      <c r="AW206" s="13" t="s">
        <v>32</v>
      </c>
      <c r="AX206" s="13" t="s">
        <v>71</v>
      </c>
      <c r="AY206" s="159" t="s">
        <v>330</v>
      </c>
    </row>
    <row r="207" spans="2:65" s="14" customFormat="1">
      <c r="B207" s="166"/>
      <c r="D207" s="152" t="s">
        <v>340</v>
      </c>
      <c r="E207" s="167" t="s">
        <v>21</v>
      </c>
      <c r="F207" s="168" t="s">
        <v>443</v>
      </c>
      <c r="H207" s="169">
        <v>5</v>
      </c>
      <c r="I207" s="170"/>
      <c r="L207" s="166"/>
      <c r="M207" s="171"/>
      <c r="T207" s="172"/>
      <c r="AT207" s="167" t="s">
        <v>340</v>
      </c>
      <c r="AU207" s="167" t="s">
        <v>78</v>
      </c>
      <c r="AV207" s="14" t="s">
        <v>336</v>
      </c>
      <c r="AW207" s="14" t="s">
        <v>32</v>
      </c>
      <c r="AX207" s="14" t="s">
        <v>78</v>
      </c>
      <c r="AY207" s="167" t="s">
        <v>330</v>
      </c>
    </row>
    <row r="208" spans="2:65" s="1" customFormat="1" ht="16.5" customHeight="1">
      <c r="B208" s="33"/>
      <c r="C208" s="134" t="s">
        <v>728</v>
      </c>
      <c r="D208" s="134" t="s">
        <v>332</v>
      </c>
      <c r="E208" s="135" t="s">
        <v>8412</v>
      </c>
      <c r="F208" s="136" t="s">
        <v>8413</v>
      </c>
      <c r="G208" s="137" t="s">
        <v>2551</v>
      </c>
      <c r="H208" s="138">
        <v>90</v>
      </c>
      <c r="I208" s="139">
        <v>259.01</v>
      </c>
      <c r="J208" s="140">
        <f>ROUND(I208*H208,2)</f>
        <v>23310.9</v>
      </c>
      <c r="K208" s="136" t="s">
        <v>21</v>
      </c>
      <c r="L208" s="33"/>
      <c r="M208" s="141" t="s">
        <v>21</v>
      </c>
      <c r="N208" s="142" t="s">
        <v>42</v>
      </c>
      <c r="P208" s="143">
        <f>O208*H208</f>
        <v>0</v>
      </c>
      <c r="Q208" s="143">
        <v>0</v>
      </c>
      <c r="R208" s="143">
        <f>Q208*H208</f>
        <v>0</v>
      </c>
      <c r="S208" s="143">
        <v>0</v>
      </c>
      <c r="T208" s="144">
        <f>S208*H208</f>
        <v>0</v>
      </c>
      <c r="AR208" s="145" t="s">
        <v>1050</v>
      </c>
      <c r="AT208" s="145" t="s">
        <v>332</v>
      </c>
      <c r="AU208" s="145" t="s">
        <v>78</v>
      </c>
      <c r="AY208" s="18" t="s">
        <v>330</v>
      </c>
      <c r="BE208" s="146">
        <f>IF(N208="základní",J208,0)</f>
        <v>23310.9</v>
      </c>
      <c r="BF208" s="146">
        <f>IF(N208="snížená",J208,0)</f>
        <v>0</v>
      </c>
      <c r="BG208" s="146">
        <f>IF(N208="zákl. přenesená",J208,0)</f>
        <v>0</v>
      </c>
      <c r="BH208" s="146">
        <f>IF(N208="sníž. přenesená",J208,0)</f>
        <v>0</v>
      </c>
      <c r="BI208" s="146">
        <f>IF(N208="nulová",J208,0)</f>
        <v>0</v>
      </c>
      <c r="BJ208" s="18" t="s">
        <v>78</v>
      </c>
      <c r="BK208" s="146">
        <f>ROUND(I208*H208,2)</f>
        <v>23310.9</v>
      </c>
      <c r="BL208" s="18" t="s">
        <v>1050</v>
      </c>
      <c r="BM208" s="145" t="s">
        <v>1293</v>
      </c>
    </row>
    <row r="209" spans="2:65" s="12" customFormat="1">
      <c r="B209" s="151"/>
      <c r="D209" s="152" t="s">
        <v>340</v>
      </c>
      <c r="E209" s="153" t="s">
        <v>21</v>
      </c>
      <c r="F209" s="154" t="s">
        <v>8330</v>
      </c>
      <c r="H209" s="153" t="s">
        <v>21</v>
      </c>
      <c r="I209" s="155"/>
      <c r="L209" s="151"/>
      <c r="M209" s="156"/>
      <c r="T209" s="157"/>
      <c r="AT209" s="153" t="s">
        <v>340</v>
      </c>
      <c r="AU209" s="153" t="s">
        <v>78</v>
      </c>
      <c r="AV209" s="12" t="s">
        <v>78</v>
      </c>
      <c r="AW209" s="12" t="s">
        <v>32</v>
      </c>
      <c r="AX209" s="12" t="s">
        <v>71</v>
      </c>
      <c r="AY209" s="153" t="s">
        <v>330</v>
      </c>
    </row>
    <row r="210" spans="2:65" s="13" customFormat="1">
      <c r="B210" s="158"/>
      <c r="D210" s="152" t="s">
        <v>340</v>
      </c>
      <c r="E210" s="159" t="s">
        <v>21</v>
      </c>
      <c r="F210" s="160" t="s">
        <v>1320</v>
      </c>
      <c r="H210" s="161">
        <v>90</v>
      </c>
      <c r="I210" s="162"/>
      <c r="L210" s="158"/>
      <c r="M210" s="163"/>
      <c r="T210" s="164"/>
      <c r="AT210" s="159" t="s">
        <v>340</v>
      </c>
      <c r="AU210" s="159" t="s">
        <v>78</v>
      </c>
      <c r="AV210" s="13" t="s">
        <v>80</v>
      </c>
      <c r="AW210" s="13" t="s">
        <v>32</v>
      </c>
      <c r="AX210" s="13" t="s">
        <v>71</v>
      </c>
      <c r="AY210" s="159" t="s">
        <v>330</v>
      </c>
    </row>
    <row r="211" spans="2:65" s="14" customFormat="1">
      <c r="B211" s="166"/>
      <c r="D211" s="152" t="s">
        <v>340</v>
      </c>
      <c r="E211" s="167" t="s">
        <v>21</v>
      </c>
      <c r="F211" s="168" t="s">
        <v>443</v>
      </c>
      <c r="H211" s="169">
        <v>90</v>
      </c>
      <c r="I211" s="170"/>
      <c r="L211" s="166"/>
      <c r="M211" s="171"/>
      <c r="T211" s="172"/>
      <c r="AT211" s="167" t="s">
        <v>340</v>
      </c>
      <c r="AU211" s="167" t="s">
        <v>78</v>
      </c>
      <c r="AV211" s="14" t="s">
        <v>336</v>
      </c>
      <c r="AW211" s="14" t="s">
        <v>32</v>
      </c>
      <c r="AX211" s="14" t="s">
        <v>78</v>
      </c>
      <c r="AY211" s="167" t="s">
        <v>330</v>
      </c>
    </row>
    <row r="212" spans="2:65" s="1" customFormat="1" ht="16.5" customHeight="1">
      <c r="B212" s="33"/>
      <c r="C212" s="134" t="s">
        <v>734</v>
      </c>
      <c r="D212" s="134" t="s">
        <v>332</v>
      </c>
      <c r="E212" s="135" t="s">
        <v>8414</v>
      </c>
      <c r="F212" s="136" t="s">
        <v>8315</v>
      </c>
      <c r="G212" s="137" t="s">
        <v>6964</v>
      </c>
      <c r="H212" s="138">
        <v>1</v>
      </c>
      <c r="I212" s="139">
        <v>4748.45</v>
      </c>
      <c r="J212" s="140">
        <f>ROUND(I212*H212,2)</f>
        <v>4748.45</v>
      </c>
      <c r="K212" s="136" t="s">
        <v>21</v>
      </c>
      <c r="L212" s="33"/>
      <c r="M212" s="141" t="s">
        <v>21</v>
      </c>
      <c r="N212" s="142" t="s">
        <v>42</v>
      </c>
      <c r="P212" s="143">
        <f>O212*H212</f>
        <v>0</v>
      </c>
      <c r="Q212" s="143">
        <v>0</v>
      </c>
      <c r="R212" s="143">
        <f>Q212*H212</f>
        <v>0</v>
      </c>
      <c r="S212" s="143">
        <v>0</v>
      </c>
      <c r="T212" s="144">
        <f>S212*H212</f>
        <v>0</v>
      </c>
      <c r="AR212" s="145" t="s">
        <v>1050</v>
      </c>
      <c r="AT212" s="145" t="s">
        <v>332</v>
      </c>
      <c r="AU212" s="145" t="s">
        <v>78</v>
      </c>
      <c r="AY212" s="18" t="s">
        <v>330</v>
      </c>
      <c r="BE212" s="146">
        <f>IF(N212="základní",J212,0)</f>
        <v>4748.45</v>
      </c>
      <c r="BF212" s="146">
        <f>IF(N212="snížená",J212,0)</f>
        <v>0</v>
      </c>
      <c r="BG212" s="146">
        <f>IF(N212="zákl. přenesená",J212,0)</f>
        <v>0</v>
      </c>
      <c r="BH212" s="146">
        <f>IF(N212="sníž. přenesená",J212,0)</f>
        <v>0</v>
      </c>
      <c r="BI212" s="146">
        <f>IF(N212="nulová",J212,0)</f>
        <v>0</v>
      </c>
      <c r="BJ212" s="18" t="s">
        <v>78</v>
      </c>
      <c r="BK212" s="146">
        <f>ROUND(I212*H212,2)</f>
        <v>4748.45</v>
      </c>
      <c r="BL212" s="18" t="s">
        <v>1050</v>
      </c>
      <c r="BM212" s="145" t="s">
        <v>1320</v>
      </c>
    </row>
    <row r="213" spans="2:65" s="12" customFormat="1">
      <c r="B213" s="151"/>
      <c r="D213" s="152" t="s">
        <v>340</v>
      </c>
      <c r="E213" s="153" t="s">
        <v>21</v>
      </c>
      <c r="F213" s="154" t="s">
        <v>8330</v>
      </c>
      <c r="H213" s="153" t="s">
        <v>21</v>
      </c>
      <c r="I213" s="155"/>
      <c r="L213" s="151"/>
      <c r="M213" s="156"/>
      <c r="T213" s="157"/>
      <c r="AT213" s="153" t="s">
        <v>340</v>
      </c>
      <c r="AU213" s="153" t="s">
        <v>78</v>
      </c>
      <c r="AV213" s="12" t="s">
        <v>78</v>
      </c>
      <c r="AW213" s="12" t="s">
        <v>32</v>
      </c>
      <c r="AX213" s="12" t="s">
        <v>71</v>
      </c>
      <c r="AY213" s="153" t="s">
        <v>330</v>
      </c>
    </row>
    <row r="214" spans="2:65" s="13" customFormat="1">
      <c r="B214" s="158"/>
      <c r="D214" s="152" t="s">
        <v>340</v>
      </c>
      <c r="E214" s="159" t="s">
        <v>21</v>
      </c>
      <c r="F214" s="160" t="s">
        <v>78</v>
      </c>
      <c r="H214" s="161">
        <v>1</v>
      </c>
      <c r="I214" s="162"/>
      <c r="L214" s="158"/>
      <c r="M214" s="163"/>
      <c r="T214" s="164"/>
      <c r="AT214" s="159" t="s">
        <v>340</v>
      </c>
      <c r="AU214" s="159" t="s">
        <v>78</v>
      </c>
      <c r="AV214" s="13" t="s">
        <v>80</v>
      </c>
      <c r="AW214" s="13" t="s">
        <v>32</v>
      </c>
      <c r="AX214" s="13" t="s">
        <v>71</v>
      </c>
      <c r="AY214" s="159" t="s">
        <v>330</v>
      </c>
    </row>
    <row r="215" spans="2:65" s="14" customFormat="1">
      <c r="B215" s="166"/>
      <c r="D215" s="152" t="s">
        <v>340</v>
      </c>
      <c r="E215" s="167" t="s">
        <v>21</v>
      </c>
      <c r="F215" s="168" t="s">
        <v>443</v>
      </c>
      <c r="H215" s="169">
        <v>1</v>
      </c>
      <c r="I215" s="170"/>
      <c r="L215" s="166"/>
      <c r="M215" s="171"/>
      <c r="T215" s="172"/>
      <c r="AT215" s="167" t="s">
        <v>340</v>
      </c>
      <c r="AU215" s="167" t="s">
        <v>78</v>
      </c>
      <c r="AV215" s="14" t="s">
        <v>336</v>
      </c>
      <c r="AW215" s="14" t="s">
        <v>32</v>
      </c>
      <c r="AX215" s="14" t="s">
        <v>78</v>
      </c>
      <c r="AY215" s="167" t="s">
        <v>330</v>
      </c>
    </row>
    <row r="216" spans="2:65" s="1" customFormat="1" ht="16.5" customHeight="1">
      <c r="B216" s="33"/>
      <c r="C216" s="134" t="s">
        <v>742</v>
      </c>
      <c r="D216" s="134" t="s">
        <v>332</v>
      </c>
      <c r="E216" s="135" t="s">
        <v>8316</v>
      </c>
      <c r="F216" s="136" t="s">
        <v>8317</v>
      </c>
      <c r="G216" s="137" t="s">
        <v>359</v>
      </c>
      <c r="H216" s="138">
        <v>3</v>
      </c>
      <c r="I216" s="139">
        <v>774.81</v>
      </c>
      <c r="J216" s="140">
        <f>ROUND(I216*H216,2)</f>
        <v>2324.4299999999998</v>
      </c>
      <c r="K216" s="136" t="s">
        <v>21</v>
      </c>
      <c r="L216" s="33"/>
      <c r="M216" s="141" t="s">
        <v>21</v>
      </c>
      <c r="N216" s="142" t="s">
        <v>42</v>
      </c>
      <c r="P216" s="143">
        <f>O216*H216</f>
        <v>0</v>
      </c>
      <c r="Q216" s="143">
        <v>0</v>
      </c>
      <c r="R216" s="143">
        <f>Q216*H216</f>
        <v>0</v>
      </c>
      <c r="S216" s="143">
        <v>0</v>
      </c>
      <c r="T216" s="144">
        <f>S216*H216</f>
        <v>0</v>
      </c>
      <c r="AR216" s="145" t="s">
        <v>1050</v>
      </c>
      <c r="AT216" s="145" t="s">
        <v>332</v>
      </c>
      <c r="AU216" s="145" t="s">
        <v>78</v>
      </c>
      <c r="AY216" s="18" t="s">
        <v>330</v>
      </c>
      <c r="BE216" s="146">
        <f>IF(N216="základní",J216,0)</f>
        <v>2324.4299999999998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78</v>
      </c>
      <c r="BK216" s="146">
        <f>ROUND(I216*H216,2)</f>
        <v>2324.4299999999998</v>
      </c>
      <c r="BL216" s="18" t="s">
        <v>1050</v>
      </c>
      <c r="BM216" s="145" t="s">
        <v>1339</v>
      </c>
    </row>
    <row r="217" spans="2:65" s="12" customFormat="1">
      <c r="B217" s="151"/>
      <c r="D217" s="152" t="s">
        <v>340</v>
      </c>
      <c r="E217" s="153" t="s">
        <v>21</v>
      </c>
      <c r="F217" s="154" t="s">
        <v>8330</v>
      </c>
      <c r="H217" s="153" t="s">
        <v>21</v>
      </c>
      <c r="I217" s="155"/>
      <c r="L217" s="151"/>
      <c r="M217" s="156"/>
      <c r="T217" s="157"/>
      <c r="AT217" s="153" t="s">
        <v>340</v>
      </c>
      <c r="AU217" s="153" t="s">
        <v>78</v>
      </c>
      <c r="AV217" s="12" t="s">
        <v>78</v>
      </c>
      <c r="AW217" s="12" t="s">
        <v>32</v>
      </c>
      <c r="AX217" s="12" t="s">
        <v>71</v>
      </c>
      <c r="AY217" s="153" t="s">
        <v>330</v>
      </c>
    </row>
    <row r="218" spans="2:65" s="13" customFormat="1">
      <c r="B218" s="158"/>
      <c r="D218" s="152" t="s">
        <v>340</v>
      </c>
      <c r="E218" s="159" t="s">
        <v>21</v>
      </c>
      <c r="F218" s="160" t="s">
        <v>171</v>
      </c>
      <c r="H218" s="161">
        <v>3</v>
      </c>
      <c r="I218" s="162"/>
      <c r="L218" s="158"/>
      <c r="M218" s="163"/>
      <c r="T218" s="164"/>
      <c r="AT218" s="159" t="s">
        <v>340</v>
      </c>
      <c r="AU218" s="159" t="s">
        <v>78</v>
      </c>
      <c r="AV218" s="13" t="s">
        <v>80</v>
      </c>
      <c r="AW218" s="13" t="s">
        <v>32</v>
      </c>
      <c r="AX218" s="13" t="s">
        <v>71</v>
      </c>
      <c r="AY218" s="159" t="s">
        <v>330</v>
      </c>
    </row>
    <row r="219" spans="2:65" s="14" customFormat="1">
      <c r="B219" s="166"/>
      <c r="D219" s="152" t="s">
        <v>340</v>
      </c>
      <c r="E219" s="167" t="s">
        <v>21</v>
      </c>
      <c r="F219" s="168" t="s">
        <v>443</v>
      </c>
      <c r="H219" s="169">
        <v>3</v>
      </c>
      <c r="I219" s="170"/>
      <c r="L219" s="166"/>
      <c r="M219" s="171"/>
      <c r="T219" s="172"/>
      <c r="AT219" s="167" t="s">
        <v>340</v>
      </c>
      <c r="AU219" s="167" t="s">
        <v>78</v>
      </c>
      <c r="AV219" s="14" t="s">
        <v>336</v>
      </c>
      <c r="AW219" s="14" t="s">
        <v>32</v>
      </c>
      <c r="AX219" s="14" t="s">
        <v>78</v>
      </c>
      <c r="AY219" s="167" t="s">
        <v>330</v>
      </c>
    </row>
    <row r="220" spans="2:65" s="1" customFormat="1" ht="16.5" customHeight="1">
      <c r="B220" s="33"/>
      <c r="C220" s="134" t="s">
        <v>753</v>
      </c>
      <c r="D220" s="134" t="s">
        <v>332</v>
      </c>
      <c r="E220" s="135" t="s">
        <v>8415</v>
      </c>
      <c r="F220" s="136" t="s">
        <v>8319</v>
      </c>
      <c r="G220" s="137" t="s">
        <v>6964</v>
      </c>
      <c r="H220" s="138">
        <v>1</v>
      </c>
      <c r="I220" s="139">
        <v>3741.21</v>
      </c>
      <c r="J220" s="140">
        <f>ROUND(I220*H220,2)</f>
        <v>3741.21</v>
      </c>
      <c r="K220" s="136" t="s">
        <v>21</v>
      </c>
      <c r="L220" s="33"/>
      <c r="M220" s="141" t="s">
        <v>21</v>
      </c>
      <c r="N220" s="142" t="s">
        <v>42</v>
      </c>
      <c r="P220" s="143">
        <f>O220*H220</f>
        <v>0</v>
      </c>
      <c r="Q220" s="143">
        <v>0</v>
      </c>
      <c r="R220" s="143">
        <f>Q220*H220</f>
        <v>0</v>
      </c>
      <c r="S220" s="143">
        <v>0</v>
      </c>
      <c r="T220" s="144">
        <f>S220*H220</f>
        <v>0</v>
      </c>
      <c r="AR220" s="145" t="s">
        <v>1050</v>
      </c>
      <c r="AT220" s="145" t="s">
        <v>332</v>
      </c>
      <c r="AU220" s="145" t="s">
        <v>78</v>
      </c>
      <c r="AY220" s="18" t="s">
        <v>330</v>
      </c>
      <c r="BE220" s="146">
        <f>IF(N220="základní",J220,0)</f>
        <v>3741.21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78</v>
      </c>
      <c r="BK220" s="146">
        <f>ROUND(I220*H220,2)</f>
        <v>3741.21</v>
      </c>
      <c r="BL220" s="18" t="s">
        <v>1050</v>
      </c>
      <c r="BM220" s="145" t="s">
        <v>1360</v>
      </c>
    </row>
    <row r="221" spans="2:65" s="12" customFormat="1">
      <c r="B221" s="151"/>
      <c r="D221" s="152" t="s">
        <v>340</v>
      </c>
      <c r="E221" s="153" t="s">
        <v>21</v>
      </c>
      <c r="F221" s="154" t="s">
        <v>8330</v>
      </c>
      <c r="H221" s="153" t="s">
        <v>21</v>
      </c>
      <c r="I221" s="155"/>
      <c r="L221" s="151"/>
      <c r="M221" s="156"/>
      <c r="T221" s="157"/>
      <c r="AT221" s="153" t="s">
        <v>340</v>
      </c>
      <c r="AU221" s="153" t="s">
        <v>78</v>
      </c>
      <c r="AV221" s="12" t="s">
        <v>78</v>
      </c>
      <c r="AW221" s="12" t="s">
        <v>32</v>
      </c>
      <c r="AX221" s="12" t="s">
        <v>71</v>
      </c>
      <c r="AY221" s="153" t="s">
        <v>330</v>
      </c>
    </row>
    <row r="222" spans="2:65" s="13" customFormat="1">
      <c r="B222" s="158"/>
      <c r="D222" s="152" t="s">
        <v>340</v>
      </c>
      <c r="E222" s="159" t="s">
        <v>21</v>
      </c>
      <c r="F222" s="160" t="s">
        <v>78</v>
      </c>
      <c r="H222" s="161">
        <v>1</v>
      </c>
      <c r="I222" s="162"/>
      <c r="L222" s="158"/>
      <c r="M222" s="163"/>
      <c r="T222" s="164"/>
      <c r="AT222" s="159" t="s">
        <v>340</v>
      </c>
      <c r="AU222" s="159" t="s">
        <v>78</v>
      </c>
      <c r="AV222" s="13" t="s">
        <v>80</v>
      </c>
      <c r="AW222" s="13" t="s">
        <v>32</v>
      </c>
      <c r="AX222" s="13" t="s">
        <v>71</v>
      </c>
      <c r="AY222" s="159" t="s">
        <v>330</v>
      </c>
    </row>
    <row r="223" spans="2:65" s="14" customFormat="1">
      <c r="B223" s="166"/>
      <c r="D223" s="152" t="s">
        <v>340</v>
      </c>
      <c r="E223" s="167" t="s">
        <v>21</v>
      </c>
      <c r="F223" s="168" t="s">
        <v>443</v>
      </c>
      <c r="H223" s="169">
        <v>1</v>
      </c>
      <c r="I223" s="170"/>
      <c r="L223" s="166"/>
      <c r="M223" s="171"/>
      <c r="T223" s="172"/>
      <c r="AT223" s="167" t="s">
        <v>340</v>
      </c>
      <c r="AU223" s="167" t="s">
        <v>78</v>
      </c>
      <c r="AV223" s="14" t="s">
        <v>336</v>
      </c>
      <c r="AW223" s="14" t="s">
        <v>32</v>
      </c>
      <c r="AX223" s="14" t="s">
        <v>78</v>
      </c>
      <c r="AY223" s="167" t="s">
        <v>330</v>
      </c>
    </row>
    <row r="224" spans="2:65" s="1" customFormat="1" ht="16.5" customHeight="1">
      <c r="B224" s="33"/>
      <c r="C224" s="134" t="s">
        <v>759</v>
      </c>
      <c r="D224" s="134" t="s">
        <v>332</v>
      </c>
      <c r="E224" s="135" t="s">
        <v>8416</v>
      </c>
      <c r="F224" s="136" t="s">
        <v>8417</v>
      </c>
      <c r="G224" s="137" t="s">
        <v>6964</v>
      </c>
      <c r="H224" s="138">
        <v>1</v>
      </c>
      <c r="I224" s="139">
        <v>1381.37</v>
      </c>
      <c r="J224" s="140">
        <f>ROUND(I224*H224,2)</f>
        <v>1381.37</v>
      </c>
      <c r="K224" s="136" t="s">
        <v>21</v>
      </c>
      <c r="L224" s="33"/>
      <c r="M224" s="141" t="s">
        <v>21</v>
      </c>
      <c r="N224" s="142" t="s">
        <v>42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1050</v>
      </c>
      <c r="AT224" s="145" t="s">
        <v>332</v>
      </c>
      <c r="AU224" s="145" t="s">
        <v>78</v>
      </c>
      <c r="AY224" s="18" t="s">
        <v>330</v>
      </c>
      <c r="BE224" s="146">
        <f>IF(N224="základní",J224,0)</f>
        <v>1381.37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78</v>
      </c>
      <c r="BK224" s="146">
        <f>ROUND(I224*H224,2)</f>
        <v>1381.37</v>
      </c>
      <c r="BL224" s="18" t="s">
        <v>1050</v>
      </c>
      <c r="BM224" s="145" t="s">
        <v>1374</v>
      </c>
    </row>
    <row r="225" spans="2:65" s="12" customFormat="1">
      <c r="B225" s="151"/>
      <c r="D225" s="152" t="s">
        <v>340</v>
      </c>
      <c r="E225" s="153" t="s">
        <v>21</v>
      </c>
      <c r="F225" s="154" t="s">
        <v>8330</v>
      </c>
      <c r="H225" s="153" t="s">
        <v>21</v>
      </c>
      <c r="I225" s="155"/>
      <c r="L225" s="151"/>
      <c r="M225" s="156"/>
      <c r="T225" s="157"/>
      <c r="AT225" s="153" t="s">
        <v>340</v>
      </c>
      <c r="AU225" s="153" t="s">
        <v>78</v>
      </c>
      <c r="AV225" s="12" t="s">
        <v>78</v>
      </c>
      <c r="AW225" s="12" t="s">
        <v>32</v>
      </c>
      <c r="AX225" s="12" t="s">
        <v>71</v>
      </c>
      <c r="AY225" s="153" t="s">
        <v>330</v>
      </c>
    </row>
    <row r="226" spans="2:65" s="13" customFormat="1">
      <c r="B226" s="158"/>
      <c r="D226" s="152" t="s">
        <v>340</v>
      </c>
      <c r="E226" s="159" t="s">
        <v>21</v>
      </c>
      <c r="F226" s="160" t="s">
        <v>78</v>
      </c>
      <c r="H226" s="161">
        <v>1</v>
      </c>
      <c r="I226" s="162"/>
      <c r="L226" s="158"/>
      <c r="M226" s="163"/>
      <c r="T226" s="164"/>
      <c r="AT226" s="159" t="s">
        <v>340</v>
      </c>
      <c r="AU226" s="159" t="s">
        <v>78</v>
      </c>
      <c r="AV226" s="13" t="s">
        <v>80</v>
      </c>
      <c r="AW226" s="13" t="s">
        <v>32</v>
      </c>
      <c r="AX226" s="13" t="s">
        <v>71</v>
      </c>
      <c r="AY226" s="159" t="s">
        <v>330</v>
      </c>
    </row>
    <row r="227" spans="2:65" s="14" customFormat="1">
      <c r="B227" s="166"/>
      <c r="D227" s="152" t="s">
        <v>340</v>
      </c>
      <c r="E227" s="167" t="s">
        <v>21</v>
      </c>
      <c r="F227" s="168" t="s">
        <v>443</v>
      </c>
      <c r="H227" s="169">
        <v>1</v>
      </c>
      <c r="I227" s="170"/>
      <c r="L227" s="166"/>
      <c r="M227" s="171"/>
      <c r="T227" s="172"/>
      <c r="AT227" s="167" t="s">
        <v>340</v>
      </c>
      <c r="AU227" s="167" t="s">
        <v>78</v>
      </c>
      <c r="AV227" s="14" t="s">
        <v>336</v>
      </c>
      <c r="AW227" s="14" t="s">
        <v>32</v>
      </c>
      <c r="AX227" s="14" t="s">
        <v>78</v>
      </c>
      <c r="AY227" s="167" t="s">
        <v>330</v>
      </c>
    </row>
    <row r="228" spans="2:65" s="1" customFormat="1" ht="16.5" customHeight="1">
      <c r="B228" s="33"/>
      <c r="C228" s="134" t="s">
        <v>833</v>
      </c>
      <c r="D228" s="134" t="s">
        <v>332</v>
      </c>
      <c r="E228" s="135" t="s">
        <v>8418</v>
      </c>
      <c r="F228" s="136" t="s">
        <v>8321</v>
      </c>
      <c r="G228" s="137" t="s">
        <v>6964</v>
      </c>
      <c r="H228" s="138">
        <v>1</v>
      </c>
      <c r="I228" s="139">
        <v>3309.53</v>
      </c>
      <c r="J228" s="140">
        <f>ROUND(I228*H228,2)</f>
        <v>3309.53</v>
      </c>
      <c r="K228" s="136" t="s">
        <v>21</v>
      </c>
      <c r="L228" s="33"/>
      <c r="M228" s="141" t="s">
        <v>21</v>
      </c>
      <c r="N228" s="142" t="s">
        <v>42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1050</v>
      </c>
      <c r="AT228" s="145" t="s">
        <v>332</v>
      </c>
      <c r="AU228" s="145" t="s">
        <v>78</v>
      </c>
      <c r="AY228" s="18" t="s">
        <v>330</v>
      </c>
      <c r="BE228" s="146">
        <f>IF(N228="základní",J228,0)</f>
        <v>3309.53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78</v>
      </c>
      <c r="BK228" s="146">
        <f>ROUND(I228*H228,2)</f>
        <v>3309.53</v>
      </c>
      <c r="BL228" s="18" t="s">
        <v>1050</v>
      </c>
      <c r="BM228" s="145" t="s">
        <v>1387</v>
      </c>
    </row>
    <row r="229" spans="2:65" s="12" customFormat="1">
      <c r="B229" s="151"/>
      <c r="D229" s="152" t="s">
        <v>340</v>
      </c>
      <c r="E229" s="153" t="s">
        <v>21</v>
      </c>
      <c r="F229" s="154" t="s">
        <v>8330</v>
      </c>
      <c r="H229" s="153" t="s">
        <v>21</v>
      </c>
      <c r="I229" s="155"/>
      <c r="L229" s="151"/>
      <c r="M229" s="156"/>
      <c r="T229" s="157"/>
      <c r="AT229" s="153" t="s">
        <v>340</v>
      </c>
      <c r="AU229" s="153" t="s">
        <v>78</v>
      </c>
      <c r="AV229" s="12" t="s">
        <v>78</v>
      </c>
      <c r="AW229" s="12" t="s">
        <v>32</v>
      </c>
      <c r="AX229" s="12" t="s">
        <v>71</v>
      </c>
      <c r="AY229" s="153" t="s">
        <v>330</v>
      </c>
    </row>
    <row r="230" spans="2:65" s="13" customFormat="1">
      <c r="B230" s="158"/>
      <c r="D230" s="152" t="s">
        <v>340</v>
      </c>
      <c r="E230" s="159" t="s">
        <v>21</v>
      </c>
      <c r="F230" s="160" t="s">
        <v>78</v>
      </c>
      <c r="H230" s="161">
        <v>1</v>
      </c>
      <c r="I230" s="162"/>
      <c r="L230" s="158"/>
      <c r="M230" s="163"/>
      <c r="T230" s="164"/>
      <c r="AT230" s="159" t="s">
        <v>340</v>
      </c>
      <c r="AU230" s="159" t="s">
        <v>78</v>
      </c>
      <c r="AV230" s="13" t="s">
        <v>80</v>
      </c>
      <c r="AW230" s="13" t="s">
        <v>32</v>
      </c>
      <c r="AX230" s="13" t="s">
        <v>71</v>
      </c>
      <c r="AY230" s="159" t="s">
        <v>330</v>
      </c>
    </row>
    <row r="231" spans="2:65" s="14" customFormat="1">
      <c r="B231" s="166"/>
      <c r="D231" s="152" t="s">
        <v>340</v>
      </c>
      <c r="E231" s="167" t="s">
        <v>21</v>
      </c>
      <c r="F231" s="168" t="s">
        <v>443</v>
      </c>
      <c r="H231" s="169">
        <v>1</v>
      </c>
      <c r="I231" s="170"/>
      <c r="L231" s="166"/>
      <c r="M231" s="198"/>
      <c r="N231" s="199"/>
      <c r="O231" s="199"/>
      <c r="P231" s="199"/>
      <c r="Q231" s="199"/>
      <c r="R231" s="199"/>
      <c r="S231" s="199"/>
      <c r="T231" s="200"/>
      <c r="AT231" s="167" t="s">
        <v>340</v>
      </c>
      <c r="AU231" s="167" t="s">
        <v>78</v>
      </c>
      <c r="AV231" s="14" t="s">
        <v>336</v>
      </c>
      <c r="AW231" s="14" t="s">
        <v>32</v>
      </c>
      <c r="AX231" s="14" t="s">
        <v>78</v>
      </c>
      <c r="AY231" s="167" t="s">
        <v>330</v>
      </c>
    </row>
    <row r="232" spans="2:65" s="1" customFormat="1" ht="6.95" customHeight="1">
      <c r="B232" s="41"/>
      <c r="C232" s="42"/>
      <c r="D232" s="42"/>
      <c r="E232" s="42"/>
      <c r="F232" s="42"/>
      <c r="G232" s="42"/>
      <c r="H232" s="42"/>
      <c r="I232" s="42"/>
      <c r="J232" s="42"/>
      <c r="K232" s="42"/>
      <c r="L232" s="33"/>
    </row>
  </sheetData>
  <sheetProtection algorithmName="SHA-512" hashValue="pznf6JSyf/jDhuLiEb++c7a7j5m01+0rjX5efpWDm4IfoharGjNsMp5wvSnDurT4LeP0Ksj+ZZVZNm4NI/8qog==" saltValue="4qdSFHEzd2NULN6Fl33wpQPUZ1TrGdf6fGFIzwhHQUL6kQyUVlmWs/bGK+zjfuNjF2oXUx520XOZ+uhOFlcUxA==" spinCount="100000" sheet="1" objects="1" scenarios="1" formatColumns="0" formatRows="0" autoFilter="0"/>
  <autoFilter ref="C85:K231" xr:uid="{00000000-0009-0000-0000-000009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B2:BM174"/>
  <sheetViews>
    <sheetView showGridLines="0" topLeftCell="A76" workbookViewId="0">
      <selection activeCell="I88" sqref="I88:I173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112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8419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ROUND(J86, 2)</f>
        <v>857997.88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ROUND((SUM(BE86:BE173)),  2)</f>
        <v>857997.88</v>
      </c>
      <c r="I35" s="96">
        <v>0.21</v>
      </c>
      <c r="J35" s="82">
        <f>ROUND(((SUM(BE86:BE173))*I35),  2)</f>
        <v>180179.55</v>
      </c>
      <c r="L35" s="33"/>
    </row>
    <row r="36" spans="2:12" s="1" customFormat="1" ht="14.45" customHeight="1">
      <c r="B36" s="33"/>
      <c r="E36" s="28" t="s">
        <v>43</v>
      </c>
      <c r="F36" s="82">
        <f>ROUND((SUM(BF86:BF173)),  2)</f>
        <v>0</v>
      </c>
      <c r="I36" s="96">
        <v>0.12</v>
      </c>
      <c r="J36" s="82">
        <f>ROUND(((SUM(BF86:BF173))*I36),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ROUND((SUM(BG86:BG173)),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ROUND((SUM(BH86:BH173)),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ROUND((SUM(BI86:BI173)),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1038177.4299999999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D.1.4.H.c - CCTV - Kamerový systém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J86</f>
        <v>857997.88</v>
      </c>
      <c r="L63" s="33"/>
      <c r="AU63" s="18" t="s">
        <v>273</v>
      </c>
    </row>
    <row r="64" spans="2:47" s="8" customFormat="1" ht="24.95" customHeight="1">
      <c r="B64" s="106"/>
      <c r="D64" s="107" t="s">
        <v>8420</v>
      </c>
      <c r="E64" s="108"/>
      <c r="F64" s="108"/>
      <c r="G64" s="108"/>
      <c r="H64" s="108"/>
      <c r="I64" s="108"/>
      <c r="J64" s="109">
        <f>J87</f>
        <v>857997.88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315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188</v>
      </c>
      <c r="L75" s="21"/>
    </row>
    <row r="76" spans="2:12" s="1" customFormat="1" ht="16.5" customHeight="1">
      <c r="B76" s="33"/>
      <c r="E76" s="336" t="s">
        <v>192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196</v>
      </c>
      <c r="L77" s="33"/>
    </row>
    <row r="78" spans="2:12" s="1" customFormat="1" ht="16.5" customHeight="1">
      <c r="B78" s="33"/>
      <c r="E78" s="305" t="str">
        <f>E11</f>
        <v>D.1.4.H.c - CCTV - Kamerový systém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>
        <f>IF(J14="","",J14)</f>
        <v>45470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25</v>
      </c>
      <c r="F82" s="26" t="str">
        <f>E17</f>
        <v>Fakultní nemocnice Olomouc</v>
      </c>
      <c r="I82" s="28" t="s">
        <v>30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29</v>
      </c>
      <c r="F83" s="26" t="str">
        <f>IF(E20="","",E20)</f>
        <v>Sdružení firem VW WACHAL a.s., YUCON CZ s.r.o. a STANTER, a.s. zkratkou S-VWYUST</v>
      </c>
      <c r="I83" s="28" t="s">
        <v>33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316</v>
      </c>
      <c r="D85" s="116" t="s">
        <v>56</v>
      </c>
      <c r="E85" s="116" t="s">
        <v>52</v>
      </c>
      <c r="F85" s="116" t="s">
        <v>53</v>
      </c>
      <c r="G85" s="116" t="s">
        <v>317</v>
      </c>
      <c r="H85" s="116" t="s">
        <v>318</v>
      </c>
      <c r="I85" s="116" t="s">
        <v>319</v>
      </c>
      <c r="J85" s="116" t="s">
        <v>272</v>
      </c>
      <c r="K85" s="117" t="s">
        <v>320</v>
      </c>
      <c r="L85" s="114"/>
      <c r="M85" s="55" t="s">
        <v>21</v>
      </c>
      <c r="N85" s="56" t="s">
        <v>41</v>
      </c>
      <c r="O85" s="56" t="s">
        <v>321</v>
      </c>
      <c r="P85" s="56" t="s">
        <v>322</v>
      </c>
      <c r="Q85" s="56" t="s">
        <v>323</v>
      </c>
      <c r="R85" s="56" t="s">
        <v>324</v>
      </c>
      <c r="S85" s="56" t="s">
        <v>325</v>
      </c>
      <c r="T85" s="57" t="s">
        <v>326</v>
      </c>
    </row>
    <row r="86" spans="2:65" s="1" customFormat="1" ht="22.9" customHeight="1">
      <c r="B86" s="33"/>
      <c r="C86" s="60" t="s">
        <v>327</v>
      </c>
      <c r="J86" s="118">
        <f>BK86</f>
        <v>857997.88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70</v>
      </c>
      <c r="AU86" s="18" t="s">
        <v>273</v>
      </c>
      <c r="BK86" s="121">
        <f>BK87</f>
        <v>857997.88</v>
      </c>
    </row>
    <row r="87" spans="2:65" s="11" customFormat="1" ht="25.9" customHeight="1">
      <c r="B87" s="122"/>
      <c r="D87" s="123" t="s">
        <v>70</v>
      </c>
      <c r="E87" s="124" t="s">
        <v>8421</v>
      </c>
      <c r="F87" s="124" t="s">
        <v>8422</v>
      </c>
      <c r="I87" s="125"/>
      <c r="J87" s="126">
        <f>BK87</f>
        <v>857997.88</v>
      </c>
      <c r="L87" s="122"/>
      <c r="M87" s="127"/>
      <c r="P87" s="128">
        <f>SUM(P88:P173)</f>
        <v>0</v>
      </c>
      <c r="R87" s="128">
        <f>SUM(R88:R173)</f>
        <v>0</v>
      </c>
      <c r="T87" s="129">
        <f>SUM(T88:T173)</f>
        <v>0</v>
      </c>
      <c r="AR87" s="123" t="s">
        <v>78</v>
      </c>
      <c r="AT87" s="130" t="s">
        <v>70</v>
      </c>
      <c r="AU87" s="130" t="s">
        <v>71</v>
      </c>
      <c r="AY87" s="123" t="s">
        <v>330</v>
      </c>
      <c r="BK87" s="131">
        <f>SUM(BK88:BK173)</f>
        <v>857997.88</v>
      </c>
    </row>
    <row r="88" spans="2:65" s="1" customFormat="1" ht="16.5" customHeight="1">
      <c r="B88" s="33"/>
      <c r="C88" s="134" t="s">
        <v>78</v>
      </c>
      <c r="D88" s="134" t="s">
        <v>332</v>
      </c>
      <c r="E88" s="135" t="s">
        <v>8423</v>
      </c>
      <c r="F88" s="136" t="s">
        <v>8424</v>
      </c>
      <c r="G88" s="137" t="s">
        <v>2551</v>
      </c>
      <c r="H88" s="138">
        <v>15</v>
      </c>
      <c r="I88" s="139">
        <v>935.3</v>
      </c>
      <c r="J88" s="140">
        <f>ROUND(I88*H88,2)</f>
        <v>14029.5</v>
      </c>
      <c r="K88" s="136" t="s">
        <v>21</v>
      </c>
      <c r="L88" s="33"/>
      <c r="M88" s="141" t="s">
        <v>21</v>
      </c>
      <c r="N88" s="142" t="s">
        <v>42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1050</v>
      </c>
      <c r="AT88" s="145" t="s">
        <v>332</v>
      </c>
      <c r="AU88" s="145" t="s">
        <v>78</v>
      </c>
      <c r="AY88" s="18" t="s">
        <v>330</v>
      </c>
      <c r="BE88" s="146">
        <f>IF(N88="základní",J88,0)</f>
        <v>14029.5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78</v>
      </c>
      <c r="BK88" s="146">
        <f>ROUND(I88*H88,2)</f>
        <v>14029.5</v>
      </c>
      <c r="BL88" s="18" t="s">
        <v>1050</v>
      </c>
      <c r="BM88" s="145" t="s">
        <v>80</v>
      </c>
    </row>
    <row r="89" spans="2:65" s="1" customFormat="1" ht="16.5" customHeight="1">
      <c r="B89" s="33"/>
      <c r="C89" s="173" t="s">
        <v>80</v>
      </c>
      <c r="D89" s="173" t="s">
        <v>475</v>
      </c>
      <c r="E89" s="174" t="s">
        <v>8425</v>
      </c>
      <c r="F89" s="175" t="s">
        <v>8426</v>
      </c>
      <c r="G89" s="176" t="s">
        <v>2551</v>
      </c>
      <c r="H89" s="177">
        <v>15</v>
      </c>
      <c r="I89" s="178">
        <v>21888.27</v>
      </c>
      <c r="J89" s="179">
        <f>ROUND(I89*H89,2)</f>
        <v>328324.05</v>
      </c>
      <c r="K89" s="175" t="s">
        <v>21</v>
      </c>
      <c r="L89" s="180"/>
      <c r="M89" s="181" t="s">
        <v>21</v>
      </c>
      <c r="N89" s="182" t="s">
        <v>42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3080</v>
      </c>
      <c r="AT89" s="145" t="s">
        <v>475</v>
      </c>
      <c r="AU89" s="145" t="s">
        <v>78</v>
      </c>
      <c r="AY89" s="18" t="s">
        <v>330</v>
      </c>
      <c r="BE89" s="146">
        <f>IF(N89="základní",J89,0)</f>
        <v>328324.05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78</v>
      </c>
      <c r="BK89" s="146">
        <f>ROUND(I89*H89,2)</f>
        <v>328324.05</v>
      </c>
      <c r="BL89" s="18" t="s">
        <v>1050</v>
      </c>
      <c r="BM89" s="145" t="s">
        <v>336</v>
      </c>
    </row>
    <row r="90" spans="2:65" s="1" customFormat="1" ht="58.5">
      <c r="B90" s="33"/>
      <c r="D90" s="152" t="s">
        <v>375</v>
      </c>
      <c r="F90" s="165" t="s">
        <v>8427</v>
      </c>
      <c r="I90" s="149"/>
      <c r="L90" s="33"/>
      <c r="M90" s="150"/>
      <c r="T90" s="52"/>
      <c r="AT90" s="18" t="s">
        <v>375</v>
      </c>
      <c r="AU90" s="18" t="s">
        <v>78</v>
      </c>
    </row>
    <row r="91" spans="2:65" s="12" customFormat="1">
      <c r="B91" s="151"/>
      <c r="D91" s="152" t="s">
        <v>340</v>
      </c>
      <c r="E91" s="153" t="s">
        <v>21</v>
      </c>
      <c r="F91" s="154" t="s">
        <v>8155</v>
      </c>
      <c r="H91" s="153" t="s">
        <v>21</v>
      </c>
      <c r="I91" s="155"/>
      <c r="L91" s="151"/>
      <c r="M91" s="156"/>
      <c r="T91" s="157"/>
      <c r="AT91" s="153" t="s">
        <v>340</v>
      </c>
      <c r="AU91" s="153" t="s">
        <v>78</v>
      </c>
      <c r="AV91" s="12" t="s">
        <v>78</v>
      </c>
      <c r="AW91" s="12" t="s">
        <v>32</v>
      </c>
      <c r="AX91" s="12" t="s">
        <v>71</v>
      </c>
      <c r="AY91" s="153" t="s">
        <v>330</v>
      </c>
    </row>
    <row r="92" spans="2:65" s="13" customFormat="1">
      <c r="B92" s="158"/>
      <c r="D92" s="152" t="s">
        <v>340</v>
      </c>
      <c r="E92" s="159" t="s">
        <v>21</v>
      </c>
      <c r="F92" s="160" t="s">
        <v>8428</v>
      </c>
      <c r="H92" s="161">
        <v>15</v>
      </c>
      <c r="I92" s="162"/>
      <c r="L92" s="158"/>
      <c r="M92" s="163"/>
      <c r="T92" s="164"/>
      <c r="AT92" s="159" t="s">
        <v>340</v>
      </c>
      <c r="AU92" s="159" t="s">
        <v>78</v>
      </c>
      <c r="AV92" s="13" t="s">
        <v>80</v>
      </c>
      <c r="AW92" s="13" t="s">
        <v>32</v>
      </c>
      <c r="AX92" s="13" t="s">
        <v>71</v>
      </c>
      <c r="AY92" s="159" t="s">
        <v>330</v>
      </c>
    </row>
    <row r="93" spans="2:65" s="14" customFormat="1">
      <c r="B93" s="166"/>
      <c r="D93" s="152" t="s">
        <v>340</v>
      </c>
      <c r="E93" s="167" t="s">
        <v>21</v>
      </c>
      <c r="F93" s="168" t="s">
        <v>443</v>
      </c>
      <c r="H93" s="169">
        <v>15</v>
      </c>
      <c r="I93" s="170"/>
      <c r="L93" s="166"/>
      <c r="M93" s="171"/>
      <c r="T93" s="172"/>
      <c r="AT93" s="167" t="s">
        <v>340</v>
      </c>
      <c r="AU93" s="167" t="s">
        <v>78</v>
      </c>
      <c r="AV93" s="14" t="s">
        <v>336</v>
      </c>
      <c r="AW93" s="14" t="s">
        <v>32</v>
      </c>
      <c r="AX93" s="14" t="s">
        <v>78</v>
      </c>
      <c r="AY93" s="167" t="s">
        <v>330</v>
      </c>
    </row>
    <row r="94" spans="2:65" s="1" customFormat="1" ht="16.5" customHeight="1">
      <c r="B94" s="33"/>
      <c r="C94" s="134" t="s">
        <v>171</v>
      </c>
      <c r="D94" s="134" t="s">
        <v>332</v>
      </c>
      <c r="E94" s="135" t="s">
        <v>8429</v>
      </c>
      <c r="F94" s="136" t="s">
        <v>8430</v>
      </c>
      <c r="G94" s="137" t="s">
        <v>2551</v>
      </c>
      <c r="H94" s="138">
        <v>15</v>
      </c>
      <c r="I94" s="139">
        <v>316.56</v>
      </c>
      <c r="J94" s="140">
        <f>ROUND(I94*H94,2)</f>
        <v>4748.3999999999996</v>
      </c>
      <c r="K94" s="136" t="s">
        <v>21</v>
      </c>
      <c r="L94" s="33"/>
      <c r="M94" s="141" t="s">
        <v>21</v>
      </c>
      <c r="N94" s="142" t="s">
        <v>42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1050</v>
      </c>
      <c r="AT94" s="145" t="s">
        <v>332</v>
      </c>
      <c r="AU94" s="145" t="s">
        <v>78</v>
      </c>
      <c r="AY94" s="18" t="s">
        <v>330</v>
      </c>
      <c r="BE94" s="146">
        <f>IF(N94="základní",J94,0)</f>
        <v>4748.3999999999996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78</v>
      </c>
      <c r="BK94" s="146">
        <f>ROUND(I94*H94,2)</f>
        <v>4748.3999999999996</v>
      </c>
      <c r="BL94" s="18" t="s">
        <v>1050</v>
      </c>
      <c r="BM94" s="145" t="s">
        <v>370</v>
      </c>
    </row>
    <row r="95" spans="2:65" s="1" customFormat="1" ht="16.5" customHeight="1">
      <c r="B95" s="33"/>
      <c r="C95" s="173" t="s">
        <v>336</v>
      </c>
      <c r="D95" s="173" t="s">
        <v>475</v>
      </c>
      <c r="E95" s="174" t="s">
        <v>8431</v>
      </c>
      <c r="F95" s="175" t="s">
        <v>8432</v>
      </c>
      <c r="G95" s="176" t="s">
        <v>2551</v>
      </c>
      <c r="H95" s="177">
        <v>15</v>
      </c>
      <c r="I95" s="178">
        <v>796.94</v>
      </c>
      <c r="J95" s="179">
        <f>ROUND(I95*H95,2)</f>
        <v>11954.1</v>
      </c>
      <c r="K95" s="175" t="s">
        <v>21</v>
      </c>
      <c r="L95" s="180"/>
      <c r="M95" s="181" t="s">
        <v>21</v>
      </c>
      <c r="N95" s="182" t="s">
        <v>42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3080</v>
      </c>
      <c r="AT95" s="145" t="s">
        <v>475</v>
      </c>
      <c r="AU95" s="145" t="s">
        <v>78</v>
      </c>
      <c r="AY95" s="18" t="s">
        <v>330</v>
      </c>
      <c r="BE95" s="146">
        <f>IF(N95="základní",J95,0)</f>
        <v>11954.1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78</v>
      </c>
      <c r="BK95" s="146">
        <f>ROUND(I95*H95,2)</f>
        <v>11954.1</v>
      </c>
      <c r="BL95" s="18" t="s">
        <v>1050</v>
      </c>
      <c r="BM95" s="145" t="s">
        <v>388</v>
      </c>
    </row>
    <row r="96" spans="2:65" s="12" customFormat="1">
      <c r="B96" s="151"/>
      <c r="D96" s="152" t="s">
        <v>340</v>
      </c>
      <c r="E96" s="153" t="s">
        <v>21</v>
      </c>
      <c r="F96" s="154" t="s">
        <v>8155</v>
      </c>
      <c r="H96" s="153" t="s">
        <v>21</v>
      </c>
      <c r="I96" s="155"/>
      <c r="L96" s="151"/>
      <c r="M96" s="156"/>
      <c r="T96" s="157"/>
      <c r="AT96" s="153" t="s">
        <v>340</v>
      </c>
      <c r="AU96" s="153" t="s">
        <v>78</v>
      </c>
      <c r="AV96" s="12" t="s">
        <v>78</v>
      </c>
      <c r="AW96" s="12" t="s">
        <v>32</v>
      </c>
      <c r="AX96" s="12" t="s">
        <v>71</v>
      </c>
      <c r="AY96" s="153" t="s">
        <v>330</v>
      </c>
    </row>
    <row r="97" spans="2:65" s="13" customFormat="1">
      <c r="B97" s="158"/>
      <c r="D97" s="152" t="s">
        <v>340</v>
      </c>
      <c r="E97" s="159" t="s">
        <v>21</v>
      </c>
      <c r="F97" s="160" t="s">
        <v>8428</v>
      </c>
      <c r="H97" s="161">
        <v>15</v>
      </c>
      <c r="I97" s="162"/>
      <c r="L97" s="158"/>
      <c r="M97" s="163"/>
      <c r="T97" s="164"/>
      <c r="AT97" s="159" t="s">
        <v>340</v>
      </c>
      <c r="AU97" s="159" t="s">
        <v>78</v>
      </c>
      <c r="AV97" s="13" t="s">
        <v>80</v>
      </c>
      <c r="AW97" s="13" t="s">
        <v>32</v>
      </c>
      <c r="AX97" s="13" t="s">
        <v>71</v>
      </c>
      <c r="AY97" s="159" t="s">
        <v>330</v>
      </c>
    </row>
    <row r="98" spans="2:65" s="14" customFormat="1">
      <c r="B98" s="166"/>
      <c r="D98" s="152" t="s">
        <v>340</v>
      </c>
      <c r="E98" s="167" t="s">
        <v>21</v>
      </c>
      <c r="F98" s="168" t="s">
        <v>443</v>
      </c>
      <c r="H98" s="169">
        <v>15</v>
      </c>
      <c r="I98" s="170"/>
      <c r="L98" s="166"/>
      <c r="M98" s="171"/>
      <c r="T98" s="172"/>
      <c r="AT98" s="167" t="s">
        <v>340</v>
      </c>
      <c r="AU98" s="167" t="s">
        <v>78</v>
      </c>
      <c r="AV98" s="14" t="s">
        <v>336</v>
      </c>
      <c r="AW98" s="14" t="s">
        <v>32</v>
      </c>
      <c r="AX98" s="14" t="s">
        <v>78</v>
      </c>
      <c r="AY98" s="167" t="s">
        <v>330</v>
      </c>
    </row>
    <row r="99" spans="2:65" s="1" customFormat="1" ht="24.2" customHeight="1">
      <c r="B99" s="33"/>
      <c r="C99" s="134" t="s">
        <v>364</v>
      </c>
      <c r="D99" s="134" t="s">
        <v>332</v>
      </c>
      <c r="E99" s="135" t="s">
        <v>8433</v>
      </c>
      <c r="F99" s="136" t="s">
        <v>8434</v>
      </c>
      <c r="G99" s="137" t="s">
        <v>2551</v>
      </c>
      <c r="H99" s="138">
        <v>4</v>
      </c>
      <c r="I99" s="139">
        <v>1079.19</v>
      </c>
      <c r="J99" s="140">
        <f>ROUND(I99*H99,2)</f>
        <v>4316.76</v>
      </c>
      <c r="K99" s="136" t="s">
        <v>21</v>
      </c>
      <c r="L99" s="33"/>
      <c r="M99" s="141" t="s">
        <v>21</v>
      </c>
      <c r="N99" s="142" t="s">
        <v>42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1050</v>
      </c>
      <c r="AT99" s="145" t="s">
        <v>332</v>
      </c>
      <c r="AU99" s="145" t="s">
        <v>78</v>
      </c>
      <c r="AY99" s="18" t="s">
        <v>330</v>
      </c>
      <c r="BE99" s="146">
        <f>IF(N99="základní",J99,0)</f>
        <v>4316.76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78</v>
      </c>
      <c r="BK99" s="146">
        <f>ROUND(I99*H99,2)</f>
        <v>4316.76</v>
      </c>
      <c r="BL99" s="18" t="s">
        <v>1050</v>
      </c>
      <c r="BM99" s="145" t="s">
        <v>404</v>
      </c>
    </row>
    <row r="100" spans="2:65" s="1" customFormat="1" ht="24.2" customHeight="1">
      <c r="B100" s="33"/>
      <c r="C100" s="173" t="s">
        <v>370</v>
      </c>
      <c r="D100" s="173" t="s">
        <v>475</v>
      </c>
      <c r="E100" s="174" t="s">
        <v>8435</v>
      </c>
      <c r="F100" s="175" t="s">
        <v>8436</v>
      </c>
      <c r="G100" s="176" t="s">
        <v>2551</v>
      </c>
      <c r="H100" s="177">
        <v>4</v>
      </c>
      <c r="I100" s="178">
        <v>32458.83</v>
      </c>
      <c r="J100" s="179">
        <f>ROUND(I100*H100,2)</f>
        <v>129835.32</v>
      </c>
      <c r="K100" s="175" t="s">
        <v>21</v>
      </c>
      <c r="L100" s="180"/>
      <c r="M100" s="181" t="s">
        <v>21</v>
      </c>
      <c r="N100" s="182" t="s">
        <v>42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3080</v>
      </c>
      <c r="AT100" s="145" t="s">
        <v>475</v>
      </c>
      <c r="AU100" s="145" t="s">
        <v>78</v>
      </c>
      <c r="AY100" s="18" t="s">
        <v>330</v>
      </c>
      <c r="BE100" s="146">
        <f>IF(N100="základní",J100,0)</f>
        <v>129835.32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78</v>
      </c>
      <c r="BK100" s="146">
        <f>ROUND(I100*H100,2)</f>
        <v>129835.32</v>
      </c>
      <c r="BL100" s="18" t="s">
        <v>1050</v>
      </c>
      <c r="BM100" s="145" t="s">
        <v>8</v>
      </c>
    </row>
    <row r="101" spans="2:65" s="1" customFormat="1" ht="68.25">
      <c r="B101" s="33"/>
      <c r="D101" s="152" t="s">
        <v>375</v>
      </c>
      <c r="F101" s="165" t="s">
        <v>8437</v>
      </c>
      <c r="I101" s="149"/>
      <c r="L101" s="33"/>
      <c r="M101" s="150"/>
      <c r="T101" s="52"/>
      <c r="AT101" s="18" t="s">
        <v>375</v>
      </c>
      <c r="AU101" s="18" t="s">
        <v>78</v>
      </c>
    </row>
    <row r="102" spans="2:65" s="12" customFormat="1">
      <c r="B102" s="151"/>
      <c r="D102" s="152" t="s">
        <v>340</v>
      </c>
      <c r="E102" s="153" t="s">
        <v>21</v>
      </c>
      <c r="F102" s="154" t="s">
        <v>8155</v>
      </c>
      <c r="H102" s="153" t="s">
        <v>21</v>
      </c>
      <c r="I102" s="155"/>
      <c r="L102" s="151"/>
      <c r="M102" s="156"/>
      <c r="T102" s="157"/>
      <c r="AT102" s="153" t="s">
        <v>340</v>
      </c>
      <c r="AU102" s="153" t="s">
        <v>78</v>
      </c>
      <c r="AV102" s="12" t="s">
        <v>78</v>
      </c>
      <c r="AW102" s="12" t="s">
        <v>32</v>
      </c>
      <c r="AX102" s="12" t="s">
        <v>71</v>
      </c>
      <c r="AY102" s="153" t="s">
        <v>330</v>
      </c>
    </row>
    <row r="103" spans="2:65" s="13" customFormat="1">
      <c r="B103" s="158"/>
      <c r="D103" s="152" t="s">
        <v>340</v>
      </c>
      <c r="E103" s="159" t="s">
        <v>21</v>
      </c>
      <c r="F103" s="160" t="s">
        <v>8438</v>
      </c>
      <c r="H103" s="161">
        <v>4</v>
      </c>
      <c r="I103" s="162"/>
      <c r="L103" s="158"/>
      <c r="M103" s="163"/>
      <c r="T103" s="164"/>
      <c r="AT103" s="159" t="s">
        <v>340</v>
      </c>
      <c r="AU103" s="159" t="s">
        <v>78</v>
      </c>
      <c r="AV103" s="13" t="s">
        <v>80</v>
      </c>
      <c r="AW103" s="13" t="s">
        <v>32</v>
      </c>
      <c r="AX103" s="13" t="s">
        <v>71</v>
      </c>
      <c r="AY103" s="159" t="s">
        <v>330</v>
      </c>
    </row>
    <row r="104" spans="2:65" s="14" customFormat="1">
      <c r="B104" s="166"/>
      <c r="D104" s="152" t="s">
        <v>340</v>
      </c>
      <c r="E104" s="167" t="s">
        <v>21</v>
      </c>
      <c r="F104" s="168" t="s">
        <v>443</v>
      </c>
      <c r="H104" s="169">
        <v>4</v>
      </c>
      <c r="I104" s="170"/>
      <c r="L104" s="166"/>
      <c r="M104" s="171"/>
      <c r="T104" s="172"/>
      <c r="AT104" s="167" t="s">
        <v>340</v>
      </c>
      <c r="AU104" s="167" t="s">
        <v>78</v>
      </c>
      <c r="AV104" s="14" t="s">
        <v>336</v>
      </c>
      <c r="AW104" s="14" t="s">
        <v>32</v>
      </c>
      <c r="AX104" s="14" t="s">
        <v>78</v>
      </c>
      <c r="AY104" s="167" t="s">
        <v>330</v>
      </c>
    </row>
    <row r="105" spans="2:65" s="1" customFormat="1" ht="16.5" customHeight="1">
      <c r="B105" s="33"/>
      <c r="C105" s="134" t="s">
        <v>378</v>
      </c>
      <c r="D105" s="134" t="s">
        <v>332</v>
      </c>
      <c r="E105" s="135" t="s">
        <v>8439</v>
      </c>
      <c r="F105" s="136" t="s">
        <v>8440</v>
      </c>
      <c r="G105" s="137" t="s">
        <v>2551</v>
      </c>
      <c r="H105" s="138">
        <v>4</v>
      </c>
      <c r="I105" s="139">
        <v>316.56</v>
      </c>
      <c r="J105" s="140">
        <f>ROUND(I105*H105,2)</f>
        <v>1266.24</v>
      </c>
      <c r="K105" s="136" t="s">
        <v>21</v>
      </c>
      <c r="L105" s="33"/>
      <c r="M105" s="141" t="s">
        <v>21</v>
      </c>
      <c r="N105" s="142" t="s">
        <v>42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1050</v>
      </c>
      <c r="AT105" s="145" t="s">
        <v>332</v>
      </c>
      <c r="AU105" s="145" t="s">
        <v>78</v>
      </c>
      <c r="AY105" s="18" t="s">
        <v>330</v>
      </c>
      <c r="BE105" s="146">
        <f>IF(N105="základní",J105,0)</f>
        <v>1266.24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78</v>
      </c>
      <c r="BK105" s="146">
        <f>ROUND(I105*H105,2)</f>
        <v>1266.24</v>
      </c>
      <c r="BL105" s="18" t="s">
        <v>1050</v>
      </c>
      <c r="BM105" s="145" t="s">
        <v>429</v>
      </c>
    </row>
    <row r="106" spans="2:65" s="1" customFormat="1" ht="16.5" customHeight="1">
      <c r="B106" s="33"/>
      <c r="C106" s="173" t="s">
        <v>388</v>
      </c>
      <c r="D106" s="173" t="s">
        <v>475</v>
      </c>
      <c r="E106" s="174" t="s">
        <v>8441</v>
      </c>
      <c r="F106" s="175" t="s">
        <v>8442</v>
      </c>
      <c r="G106" s="176" t="s">
        <v>2551</v>
      </c>
      <c r="H106" s="177">
        <v>4</v>
      </c>
      <c r="I106" s="178">
        <v>2556.86</v>
      </c>
      <c r="J106" s="179">
        <f>ROUND(I106*H106,2)</f>
        <v>10227.44</v>
      </c>
      <c r="K106" s="175" t="s">
        <v>21</v>
      </c>
      <c r="L106" s="180"/>
      <c r="M106" s="181" t="s">
        <v>21</v>
      </c>
      <c r="N106" s="182" t="s">
        <v>42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3080</v>
      </c>
      <c r="AT106" s="145" t="s">
        <v>475</v>
      </c>
      <c r="AU106" s="145" t="s">
        <v>78</v>
      </c>
      <c r="AY106" s="18" t="s">
        <v>330</v>
      </c>
      <c r="BE106" s="146">
        <f>IF(N106="základní",J106,0)</f>
        <v>10227.44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78</v>
      </c>
      <c r="BK106" s="146">
        <f>ROUND(I106*H106,2)</f>
        <v>10227.44</v>
      </c>
      <c r="BL106" s="18" t="s">
        <v>1050</v>
      </c>
      <c r="BM106" s="145" t="s">
        <v>444</v>
      </c>
    </row>
    <row r="107" spans="2:65" s="12" customFormat="1">
      <c r="B107" s="151"/>
      <c r="D107" s="152" t="s">
        <v>340</v>
      </c>
      <c r="E107" s="153" t="s">
        <v>21</v>
      </c>
      <c r="F107" s="154" t="s">
        <v>8155</v>
      </c>
      <c r="H107" s="153" t="s">
        <v>21</v>
      </c>
      <c r="I107" s="155"/>
      <c r="L107" s="151"/>
      <c r="M107" s="156"/>
      <c r="T107" s="157"/>
      <c r="AT107" s="153" t="s">
        <v>340</v>
      </c>
      <c r="AU107" s="153" t="s">
        <v>78</v>
      </c>
      <c r="AV107" s="12" t="s">
        <v>78</v>
      </c>
      <c r="AW107" s="12" t="s">
        <v>32</v>
      </c>
      <c r="AX107" s="12" t="s">
        <v>71</v>
      </c>
      <c r="AY107" s="153" t="s">
        <v>330</v>
      </c>
    </row>
    <row r="108" spans="2:65" s="13" customFormat="1">
      <c r="B108" s="158"/>
      <c r="D108" s="152" t="s">
        <v>340</v>
      </c>
      <c r="E108" s="159" t="s">
        <v>21</v>
      </c>
      <c r="F108" s="160" t="s">
        <v>8438</v>
      </c>
      <c r="H108" s="161">
        <v>4</v>
      </c>
      <c r="I108" s="162"/>
      <c r="L108" s="158"/>
      <c r="M108" s="163"/>
      <c r="T108" s="164"/>
      <c r="AT108" s="159" t="s">
        <v>340</v>
      </c>
      <c r="AU108" s="159" t="s">
        <v>78</v>
      </c>
      <c r="AV108" s="13" t="s">
        <v>80</v>
      </c>
      <c r="AW108" s="13" t="s">
        <v>32</v>
      </c>
      <c r="AX108" s="13" t="s">
        <v>71</v>
      </c>
      <c r="AY108" s="159" t="s">
        <v>330</v>
      </c>
    </row>
    <row r="109" spans="2:65" s="14" customFormat="1">
      <c r="B109" s="166"/>
      <c r="D109" s="152" t="s">
        <v>340</v>
      </c>
      <c r="E109" s="167" t="s">
        <v>21</v>
      </c>
      <c r="F109" s="168" t="s">
        <v>443</v>
      </c>
      <c r="H109" s="169">
        <v>4</v>
      </c>
      <c r="I109" s="170"/>
      <c r="L109" s="166"/>
      <c r="M109" s="171"/>
      <c r="T109" s="172"/>
      <c r="AT109" s="167" t="s">
        <v>340</v>
      </c>
      <c r="AU109" s="167" t="s">
        <v>78</v>
      </c>
      <c r="AV109" s="14" t="s">
        <v>336</v>
      </c>
      <c r="AW109" s="14" t="s">
        <v>32</v>
      </c>
      <c r="AX109" s="14" t="s">
        <v>78</v>
      </c>
      <c r="AY109" s="167" t="s">
        <v>330</v>
      </c>
    </row>
    <row r="110" spans="2:65" s="1" customFormat="1" ht="16.5" customHeight="1">
      <c r="B110" s="33"/>
      <c r="C110" s="134" t="s">
        <v>396</v>
      </c>
      <c r="D110" s="134" t="s">
        <v>332</v>
      </c>
      <c r="E110" s="135" t="s">
        <v>8443</v>
      </c>
      <c r="F110" s="136" t="s">
        <v>8444</v>
      </c>
      <c r="G110" s="137" t="s">
        <v>2551</v>
      </c>
      <c r="H110" s="138">
        <v>4</v>
      </c>
      <c r="I110" s="139">
        <v>374.12</v>
      </c>
      <c r="J110" s="140">
        <f>ROUND(I110*H110,2)</f>
        <v>1496.48</v>
      </c>
      <c r="K110" s="136" t="s">
        <v>21</v>
      </c>
      <c r="L110" s="33"/>
      <c r="M110" s="141" t="s">
        <v>21</v>
      </c>
      <c r="N110" s="142" t="s">
        <v>42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1050</v>
      </c>
      <c r="AT110" s="145" t="s">
        <v>332</v>
      </c>
      <c r="AU110" s="145" t="s">
        <v>78</v>
      </c>
      <c r="AY110" s="18" t="s">
        <v>330</v>
      </c>
      <c r="BE110" s="146">
        <f>IF(N110="základní",J110,0)</f>
        <v>1496.48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78</v>
      </c>
      <c r="BK110" s="146">
        <f>ROUND(I110*H110,2)</f>
        <v>1496.48</v>
      </c>
      <c r="BL110" s="18" t="s">
        <v>1050</v>
      </c>
      <c r="BM110" s="145" t="s">
        <v>459</v>
      </c>
    </row>
    <row r="111" spans="2:65" s="1" customFormat="1" ht="16.5" customHeight="1">
      <c r="B111" s="33"/>
      <c r="C111" s="173" t="s">
        <v>404</v>
      </c>
      <c r="D111" s="173" t="s">
        <v>475</v>
      </c>
      <c r="E111" s="174" t="s">
        <v>8445</v>
      </c>
      <c r="F111" s="175" t="s">
        <v>8446</v>
      </c>
      <c r="G111" s="176" t="s">
        <v>2551</v>
      </c>
      <c r="H111" s="177">
        <v>4</v>
      </c>
      <c r="I111" s="178">
        <v>2778.23</v>
      </c>
      <c r="J111" s="179">
        <f>ROUND(I111*H111,2)</f>
        <v>11112.92</v>
      </c>
      <c r="K111" s="175" t="s">
        <v>21</v>
      </c>
      <c r="L111" s="180"/>
      <c r="M111" s="181" t="s">
        <v>21</v>
      </c>
      <c r="N111" s="182" t="s">
        <v>42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3080</v>
      </c>
      <c r="AT111" s="145" t="s">
        <v>475</v>
      </c>
      <c r="AU111" s="145" t="s">
        <v>78</v>
      </c>
      <c r="AY111" s="18" t="s">
        <v>330</v>
      </c>
      <c r="BE111" s="146">
        <f>IF(N111="základní",J111,0)</f>
        <v>11112.92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78</v>
      </c>
      <c r="BK111" s="146">
        <f>ROUND(I111*H111,2)</f>
        <v>11112.92</v>
      </c>
      <c r="BL111" s="18" t="s">
        <v>1050</v>
      </c>
      <c r="BM111" s="145" t="s">
        <v>474</v>
      </c>
    </row>
    <row r="112" spans="2:65" s="12" customFormat="1">
      <c r="B112" s="151"/>
      <c r="D112" s="152" t="s">
        <v>340</v>
      </c>
      <c r="E112" s="153" t="s">
        <v>21</v>
      </c>
      <c r="F112" s="154" t="s">
        <v>8155</v>
      </c>
      <c r="H112" s="153" t="s">
        <v>21</v>
      </c>
      <c r="I112" s="155"/>
      <c r="L112" s="151"/>
      <c r="M112" s="156"/>
      <c r="T112" s="157"/>
      <c r="AT112" s="153" t="s">
        <v>340</v>
      </c>
      <c r="AU112" s="153" t="s">
        <v>78</v>
      </c>
      <c r="AV112" s="12" t="s">
        <v>78</v>
      </c>
      <c r="AW112" s="12" t="s">
        <v>32</v>
      </c>
      <c r="AX112" s="12" t="s">
        <v>71</v>
      </c>
      <c r="AY112" s="153" t="s">
        <v>330</v>
      </c>
    </row>
    <row r="113" spans="2:65" s="13" customFormat="1">
      <c r="B113" s="158"/>
      <c r="D113" s="152" t="s">
        <v>340</v>
      </c>
      <c r="E113" s="159" t="s">
        <v>21</v>
      </c>
      <c r="F113" s="160" t="s">
        <v>8438</v>
      </c>
      <c r="H113" s="161">
        <v>4</v>
      </c>
      <c r="I113" s="162"/>
      <c r="L113" s="158"/>
      <c r="M113" s="163"/>
      <c r="T113" s="164"/>
      <c r="AT113" s="159" t="s">
        <v>340</v>
      </c>
      <c r="AU113" s="159" t="s">
        <v>78</v>
      </c>
      <c r="AV113" s="13" t="s">
        <v>80</v>
      </c>
      <c r="AW113" s="13" t="s">
        <v>32</v>
      </c>
      <c r="AX113" s="13" t="s">
        <v>71</v>
      </c>
      <c r="AY113" s="159" t="s">
        <v>330</v>
      </c>
    </row>
    <row r="114" spans="2:65" s="14" customFormat="1">
      <c r="B114" s="166"/>
      <c r="D114" s="152" t="s">
        <v>340</v>
      </c>
      <c r="E114" s="167" t="s">
        <v>21</v>
      </c>
      <c r="F114" s="168" t="s">
        <v>443</v>
      </c>
      <c r="H114" s="169">
        <v>4</v>
      </c>
      <c r="I114" s="170"/>
      <c r="L114" s="166"/>
      <c r="M114" s="171"/>
      <c r="T114" s="172"/>
      <c r="AT114" s="167" t="s">
        <v>340</v>
      </c>
      <c r="AU114" s="167" t="s">
        <v>78</v>
      </c>
      <c r="AV114" s="14" t="s">
        <v>336</v>
      </c>
      <c r="AW114" s="14" t="s">
        <v>32</v>
      </c>
      <c r="AX114" s="14" t="s">
        <v>78</v>
      </c>
      <c r="AY114" s="167" t="s">
        <v>330</v>
      </c>
    </row>
    <row r="115" spans="2:65" s="1" customFormat="1" ht="16.5" customHeight="1">
      <c r="B115" s="33"/>
      <c r="C115" s="134" t="s">
        <v>410</v>
      </c>
      <c r="D115" s="134" t="s">
        <v>332</v>
      </c>
      <c r="E115" s="135" t="s">
        <v>8447</v>
      </c>
      <c r="F115" s="136" t="s">
        <v>8448</v>
      </c>
      <c r="G115" s="137" t="s">
        <v>2551</v>
      </c>
      <c r="H115" s="138">
        <v>1</v>
      </c>
      <c r="I115" s="139">
        <v>1151.1400000000001</v>
      </c>
      <c r="J115" s="140">
        <f>ROUND(I115*H115,2)</f>
        <v>1151.1400000000001</v>
      </c>
      <c r="K115" s="136" t="s">
        <v>21</v>
      </c>
      <c r="L115" s="33"/>
      <c r="M115" s="141" t="s">
        <v>21</v>
      </c>
      <c r="N115" s="142" t="s">
        <v>42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1050</v>
      </c>
      <c r="AT115" s="145" t="s">
        <v>332</v>
      </c>
      <c r="AU115" s="145" t="s">
        <v>78</v>
      </c>
      <c r="AY115" s="18" t="s">
        <v>330</v>
      </c>
      <c r="BE115" s="146">
        <f>IF(N115="základní",J115,0)</f>
        <v>1151.1400000000001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78</v>
      </c>
      <c r="BK115" s="146">
        <f>ROUND(I115*H115,2)</f>
        <v>1151.1400000000001</v>
      </c>
      <c r="BL115" s="18" t="s">
        <v>1050</v>
      </c>
      <c r="BM115" s="145" t="s">
        <v>484</v>
      </c>
    </row>
    <row r="116" spans="2:65" s="1" customFormat="1" ht="16.5" customHeight="1">
      <c r="B116" s="33"/>
      <c r="C116" s="173" t="s">
        <v>8</v>
      </c>
      <c r="D116" s="173" t="s">
        <v>475</v>
      </c>
      <c r="E116" s="174" t="s">
        <v>8449</v>
      </c>
      <c r="F116" s="175" t="s">
        <v>8450</v>
      </c>
      <c r="G116" s="176" t="s">
        <v>2551</v>
      </c>
      <c r="H116" s="177">
        <v>1</v>
      </c>
      <c r="I116" s="178">
        <v>109302.97</v>
      </c>
      <c r="J116" s="179">
        <f>ROUND(I116*H116,2)</f>
        <v>109302.97</v>
      </c>
      <c r="K116" s="175" t="s">
        <v>21</v>
      </c>
      <c r="L116" s="180"/>
      <c r="M116" s="181" t="s">
        <v>21</v>
      </c>
      <c r="N116" s="182" t="s">
        <v>42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3080</v>
      </c>
      <c r="AT116" s="145" t="s">
        <v>475</v>
      </c>
      <c r="AU116" s="145" t="s">
        <v>78</v>
      </c>
      <c r="AY116" s="18" t="s">
        <v>330</v>
      </c>
      <c r="BE116" s="146">
        <f>IF(N116="základní",J116,0)</f>
        <v>109302.97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78</v>
      </c>
      <c r="BK116" s="146">
        <f>ROUND(I116*H116,2)</f>
        <v>109302.97</v>
      </c>
      <c r="BL116" s="18" t="s">
        <v>1050</v>
      </c>
      <c r="BM116" s="145" t="s">
        <v>5488</v>
      </c>
    </row>
    <row r="117" spans="2:65" s="1" customFormat="1" ht="48.75">
      <c r="B117" s="33"/>
      <c r="D117" s="152" t="s">
        <v>375</v>
      </c>
      <c r="F117" s="165" t="s">
        <v>8451</v>
      </c>
      <c r="I117" s="149"/>
      <c r="L117" s="33"/>
      <c r="M117" s="150"/>
      <c r="T117" s="52"/>
      <c r="AT117" s="18" t="s">
        <v>375</v>
      </c>
      <c r="AU117" s="18" t="s">
        <v>78</v>
      </c>
    </row>
    <row r="118" spans="2:65" s="12" customFormat="1">
      <c r="B118" s="151"/>
      <c r="D118" s="152" t="s">
        <v>340</v>
      </c>
      <c r="E118" s="153" t="s">
        <v>21</v>
      </c>
      <c r="F118" s="154" t="s">
        <v>8155</v>
      </c>
      <c r="H118" s="153" t="s">
        <v>21</v>
      </c>
      <c r="I118" s="155"/>
      <c r="L118" s="151"/>
      <c r="M118" s="156"/>
      <c r="T118" s="157"/>
      <c r="AT118" s="153" t="s">
        <v>340</v>
      </c>
      <c r="AU118" s="153" t="s">
        <v>78</v>
      </c>
      <c r="AV118" s="12" t="s">
        <v>78</v>
      </c>
      <c r="AW118" s="12" t="s">
        <v>32</v>
      </c>
      <c r="AX118" s="12" t="s">
        <v>71</v>
      </c>
      <c r="AY118" s="153" t="s">
        <v>330</v>
      </c>
    </row>
    <row r="119" spans="2:65" s="13" customFormat="1">
      <c r="B119" s="158"/>
      <c r="D119" s="152" t="s">
        <v>340</v>
      </c>
      <c r="E119" s="159" t="s">
        <v>21</v>
      </c>
      <c r="F119" s="160" t="s">
        <v>8130</v>
      </c>
      <c r="H119" s="161">
        <v>1</v>
      </c>
      <c r="I119" s="162"/>
      <c r="L119" s="158"/>
      <c r="M119" s="163"/>
      <c r="T119" s="164"/>
      <c r="AT119" s="159" t="s">
        <v>340</v>
      </c>
      <c r="AU119" s="159" t="s">
        <v>78</v>
      </c>
      <c r="AV119" s="13" t="s">
        <v>80</v>
      </c>
      <c r="AW119" s="13" t="s">
        <v>32</v>
      </c>
      <c r="AX119" s="13" t="s">
        <v>71</v>
      </c>
      <c r="AY119" s="159" t="s">
        <v>330</v>
      </c>
    </row>
    <row r="120" spans="2:65" s="14" customFormat="1">
      <c r="B120" s="166"/>
      <c r="D120" s="152" t="s">
        <v>340</v>
      </c>
      <c r="E120" s="167" t="s">
        <v>21</v>
      </c>
      <c r="F120" s="168" t="s">
        <v>443</v>
      </c>
      <c r="H120" s="169">
        <v>1</v>
      </c>
      <c r="I120" s="170"/>
      <c r="L120" s="166"/>
      <c r="M120" s="171"/>
      <c r="T120" s="172"/>
      <c r="AT120" s="167" t="s">
        <v>340</v>
      </c>
      <c r="AU120" s="167" t="s">
        <v>78</v>
      </c>
      <c r="AV120" s="14" t="s">
        <v>336</v>
      </c>
      <c r="AW120" s="14" t="s">
        <v>32</v>
      </c>
      <c r="AX120" s="14" t="s">
        <v>78</v>
      </c>
      <c r="AY120" s="167" t="s">
        <v>330</v>
      </c>
    </row>
    <row r="121" spans="2:65" s="1" customFormat="1" ht="16.5" customHeight="1">
      <c r="B121" s="33"/>
      <c r="C121" s="134" t="s">
        <v>422</v>
      </c>
      <c r="D121" s="134" t="s">
        <v>332</v>
      </c>
      <c r="E121" s="135" t="s">
        <v>8452</v>
      </c>
      <c r="F121" s="136" t="s">
        <v>8453</v>
      </c>
      <c r="G121" s="137" t="s">
        <v>2551</v>
      </c>
      <c r="H121" s="138">
        <v>8</v>
      </c>
      <c r="I121" s="139">
        <v>215.84</v>
      </c>
      <c r="J121" s="140">
        <f>ROUND(I121*H121,2)</f>
        <v>1726.72</v>
      </c>
      <c r="K121" s="136" t="s">
        <v>21</v>
      </c>
      <c r="L121" s="33"/>
      <c r="M121" s="141" t="s">
        <v>21</v>
      </c>
      <c r="N121" s="142" t="s">
        <v>42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1050</v>
      </c>
      <c r="AT121" s="145" t="s">
        <v>332</v>
      </c>
      <c r="AU121" s="145" t="s">
        <v>78</v>
      </c>
      <c r="AY121" s="18" t="s">
        <v>330</v>
      </c>
      <c r="BE121" s="146">
        <f>IF(N121="základní",J121,0)</f>
        <v>1726.72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78</v>
      </c>
      <c r="BK121" s="146">
        <f>ROUND(I121*H121,2)</f>
        <v>1726.72</v>
      </c>
      <c r="BL121" s="18" t="s">
        <v>1050</v>
      </c>
      <c r="BM121" s="145" t="s">
        <v>571</v>
      </c>
    </row>
    <row r="122" spans="2:65" s="1" customFormat="1" ht="16.5" customHeight="1">
      <c r="B122" s="33"/>
      <c r="C122" s="173" t="s">
        <v>429</v>
      </c>
      <c r="D122" s="173" t="s">
        <v>475</v>
      </c>
      <c r="E122" s="174" t="s">
        <v>8454</v>
      </c>
      <c r="F122" s="175" t="s">
        <v>8455</v>
      </c>
      <c r="G122" s="176" t="s">
        <v>2551</v>
      </c>
      <c r="H122" s="177">
        <v>8</v>
      </c>
      <c r="I122" s="178">
        <v>3309.53</v>
      </c>
      <c r="J122" s="179">
        <f>ROUND(I122*H122,2)</f>
        <v>26476.240000000002</v>
      </c>
      <c r="K122" s="175" t="s">
        <v>21</v>
      </c>
      <c r="L122" s="180"/>
      <c r="M122" s="181" t="s">
        <v>21</v>
      </c>
      <c r="N122" s="182" t="s">
        <v>42</v>
      </c>
      <c r="P122" s="143">
        <f>O122*H122</f>
        <v>0</v>
      </c>
      <c r="Q122" s="143">
        <v>0</v>
      </c>
      <c r="R122" s="143">
        <f>Q122*H122</f>
        <v>0</v>
      </c>
      <c r="S122" s="143">
        <v>0</v>
      </c>
      <c r="T122" s="144">
        <f>S122*H122</f>
        <v>0</v>
      </c>
      <c r="AR122" s="145" t="s">
        <v>3080</v>
      </c>
      <c r="AT122" s="145" t="s">
        <v>475</v>
      </c>
      <c r="AU122" s="145" t="s">
        <v>78</v>
      </c>
      <c r="AY122" s="18" t="s">
        <v>330</v>
      </c>
      <c r="BE122" s="146">
        <f>IF(N122="základní",J122,0)</f>
        <v>26476.240000000002</v>
      </c>
      <c r="BF122" s="146">
        <f>IF(N122="snížená",J122,0)</f>
        <v>0</v>
      </c>
      <c r="BG122" s="146">
        <f>IF(N122="zákl. přenesená",J122,0)</f>
        <v>0</v>
      </c>
      <c r="BH122" s="146">
        <f>IF(N122="sníž. přenesená",J122,0)</f>
        <v>0</v>
      </c>
      <c r="BI122" s="146">
        <f>IF(N122="nulová",J122,0)</f>
        <v>0</v>
      </c>
      <c r="BJ122" s="18" t="s">
        <v>78</v>
      </c>
      <c r="BK122" s="146">
        <f>ROUND(I122*H122,2)</f>
        <v>26476.240000000002</v>
      </c>
      <c r="BL122" s="18" t="s">
        <v>1050</v>
      </c>
      <c r="BM122" s="145" t="s">
        <v>585</v>
      </c>
    </row>
    <row r="123" spans="2:65" s="12" customFormat="1">
      <c r="B123" s="151"/>
      <c r="D123" s="152" t="s">
        <v>340</v>
      </c>
      <c r="E123" s="153" t="s">
        <v>21</v>
      </c>
      <c r="F123" s="154" t="s">
        <v>8155</v>
      </c>
      <c r="H123" s="153" t="s">
        <v>21</v>
      </c>
      <c r="I123" s="155"/>
      <c r="L123" s="151"/>
      <c r="M123" s="156"/>
      <c r="T123" s="157"/>
      <c r="AT123" s="153" t="s">
        <v>340</v>
      </c>
      <c r="AU123" s="153" t="s">
        <v>78</v>
      </c>
      <c r="AV123" s="12" t="s">
        <v>78</v>
      </c>
      <c r="AW123" s="12" t="s">
        <v>32</v>
      </c>
      <c r="AX123" s="12" t="s">
        <v>71</v>
      </c>
      <c r="AY123" s="153" t="s">
        <v>330</v>
      </c>
    </row>
    <row r="124" spans="2:65" s="13" customFormat="1">
      <c r="B124" s="158"/>
      <c r="D124" s="152" t="s">
        <v>340</v>
      </c>
      <c r="E124" s="159" t="s">
        <v>21</v>
      </c>
      <c r="F124" s="160" t="s">
        <v>8456</v>
      </c>
      <c r="H124" s="161">
        <v>8</v>
      </c>
      <c r="I124" s="162"/>
      <c r="L124" s="158"/>
      <c r="M124" s="163"/>
      <c r="T124" s="164"/>
      <c r="AT124" s="159" t="s">
        <v>340</v>
      </c>
      <c r="AU124" s="159" t="s">
        <v>78</v>
      </c>
      <c r="AV124" s="13" t="s">
        <v>80</v>
      </c>
      <c r="AW124" s="13" t="s">
        <v>32</v>
      </c>
      <c r="AX124" s="13" t="s">
        <v>71</v>
      </c>
      <c r="AY124" s="159" t="s">
        <v>330</v>
      </c>
    </row>
    <row r="125" spans="2:65" s="14" customFormat="1">
      <c r="B125" s="166"/>
      <c r="D125" s="152" t="s">
        <v>340</v>
      </c>
      <c r="E125" s="167" t="s">
        <v>21</v>
      </c>
      <c r="F125" s="168" t="s">
        <v>443</v>
      </c>
      <c r="H125" s="169">
        <v>8</v>
      </c>
      <c r="I125" s="170"/>
      <c r="L125" s="166"/>
      <c r="M125" s="171"/>
      <c r="T125" s="172"/>
      <c r="AT125" s="167" t="s">
        <v>340</v>
      </c>
      <c r="AU125" s="167" t="s">
        <v>78</v>
      </c>
      <c r="AV125" s="14" t="s">
        <v>336</v>
      </c>
      <c r="AW125" s="14" t="s">
        <v>32</v>
      </c>
      <c r="AX125" s="14" t="s">
        <v>78</v>
      </c>
      <c r="AY125" s="167" t="s">
        <v>330</v>
      </c>
    </row>
    <row r="126" spans="2:65" s="1" customFormat="1" ht="16.5" customHeight="1">
      <c r="B126" s="33"/>
      <c r="C126" s="134" t="s">
        <v>435</v>
      </c>
      <c r="D126" s="134" t="s">
        <v>332</v>
      </c>
      <c r="E126" s="135" t="s">
        <v>8457</v>
      </c>
      <c r="F126" s="136" t="s">
        <v>8458</v>
      </c>
      <c r="G126" s="137" t="s">
        <v>2551</v>
      </c>
      <c r="H126" s="138">
        <v>1</v>
      </c>
      <c r="I126" s="139">
        <v>661.91</v>
      </c>
      <c r="J126" s="140">
        <f>ROUND(I126*H126,2)</f>
        <v>661.91</v>
      </c>
      <c r="K126" s="136" t="s">
        <v>21</v>
      </c>
      <c r="L126" s="33"/>
      <c r="M126" s="141" t="s">
        <v>21</v>
      </c>
      <c r="N126" s="142" t="s">
        <v>42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1050</v>
      </c>
      <c r="AT126" s="145" t="s">
        <v>332</v>
      </c>
      <c r="AU126" s="145" t="s">
        <v>78</v>
      </c>
      <c r="AY126" s="18" t="s">
        <v>330</v>
      </c>
      <c r="BE126" s="146">
        <f>IF(N126="základní",J126,0)</f>
        <v>661.91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78</v>
      </c>
      <c r="BK126" s="146">
        <f>ROUND(I126*H126,2)</f>
        <v>661.91</v>
      </c>
      <c r="BL126" s="18" t="s">
        <v>1050</v>
      </c>
      <c r="BM126" s="145" t="s">
        <v>600</v>
      </c>
    </row>
    <row r="127" spans="2:65" s="1" customFormat="1" ht="16.5" customHeight="1">
      <c r="B127" s="33"/>
      <c r="C127" s="173" t="s">
        <v>444</v>
      </c>
      <c r="D127" s="173" t="s">
        <v>475</v>
      </c>
      <c r="E127" s="174" t="s">
        <v>8459</v>
      </c>
      <c r="F127" s="175" t="s">
        <v>8460</v>
      </c>
      <c r="G127" s="176" t="s">
        <v>2551</v>
      </c>
      <c r="H127" s="177">
        <v>1</v>
      </c>
      <c r="I127" s="178">
        <v>17078.939999999999</v>
      </c>
      <c r="J127" s="179">
        <f>ROUND(I127*H127,2)</f>
        <v>17078.939999999999</v>
      </c>
      <c r="K127" s="175" t="s">
        <v>21</v>
      </c>
      <c r="L127" s="180"/>
      <c r="M127" s="181" t="s">
        <v>21</v>
      </c>
      <c r="N127" s="18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3080</v>
      </c>
      <c r="AT127" s="145" t="s">
        <v>475</v>
      </c>
      <c r="AU127" s="145" t="s">
        <v>78</v>
      </c>
      <c r="AY127" s="18" t="s">
        <v>330</v>
      </c>
      <c r="BE127" s="146">
        <f>IF(N127="základní",J127,0)</f>
        <v>17078.939999999999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78</v>
      </c>
      <c r="BK127" s="146">
        <f>ROUND(I127*H127,2)</f>
        <v>17078.939999999999</v>
      </c>
      <c r="BL127" s="18" t="s">
        <v>1050</v>
      </c>
      <c r="BM127" s="145" t="s">
        <v>617</v>
      </c>
    </row>
    <row r="128" spans="2:65" s="1" customFormat="1" ht="39">
      <c r="B128" s="33"/>
      <c r="D128" s="152" t="s">
        <v>375</v>
      </c>
      <c r="F128" s="165" t="s">
        <v>8461</v>
      </c>
      <c r="I128" s="149"/>
      <c r="L128" s="33"/>
      <c r="M128" s="150"/>
      <c r="T128" s="52"/>
      <c r="AT128" s="18" t="s">
        <v>375</v>
      </c>
      <c r="AU128" s="18" t="s">
        <v>78</v>
      </c>
    </row>
    <row r="129" spans="2:65" s="12" customFormat="1">
      <c r="B129" s="151"/>
      <c r="D129" s="152" t="s">
        <v>340</v>
      </c>
      <c r="E129" s="153" t="s">
        <v>21</v>
      </c>
      <c r="F129" s="154" t="s">
        <v>8155</v>
      </c>
      <c r="H129" s="153" t="s">
        <v>21</v>
      </c>
      <c r="I129" s="155"/>
      <c r="L129" s="151"/>
      <c r="M129" s="156"/>
      <c r="T129" s="157"/>
      <c r="AT129" s="153" t="s">
        <v>340</v>
      </c>
      <c r="AU129" s="153" t="s">
        <v>78</v>
      </c>
      <c r="AV129" s="12" t="s">
        <v>78</v>
      </c>
      <c r="AW129" s="12" t="s">
        <v>32</v>
      </c>
      <c r="AX129" s="12" t="s">
        <v>71</v>
      </c>
      <c r="AY129" s="153" t="s">
        <v>330</v>
      </c>
    </row>
    <row r="130" spans="2:65" s="13" customFormat="1">
      <c r="B130" s="158"/>
      <c r="D130" s="152" t="s">
        <v>340</v>
      </c>
      <c r="E130" s="159" t="s">
        <v>21</v>
      </c>
      <c r="F130" s="160" t="s">
        <v>8130</v>
      </c>
      <c r="H130" s="161">
        <v>1</v>
      </c>
      <c r="I130" s="162"/>
      <c r="L130" s="158"/>
      <c r="M130" s="163"/>
      <c r="T130" s="164"/>
      <c r="AT130" s="159" t="s">
        <v>340</v>
      </c>
      <c r="AU130" s="159" t="s">
        <v>78</v>
      </c>
      <c r="AV130" s="13" t="s">
        <v>80</v>
      </c>
      <c r="AW130" s="13" t="s">
        <v>32</v>
      </c>
      <c r="AX130" s="13" t="s">
        <v>71</v>
      </c>
      <c r="AY130" s="159" t="s">
        <v>330</v>
      </c>
    </row>
    <row r="131" spans="2:65" s="14" customFormat="1">
      <c r="B131" s="166"/>
      <c r="D131" s="152" t="s">
        <v>340</v>
      </c>
      <c r="E131" s="167" t="s">
        <v>21</v>
      </c>
      <c r="F131" s="168" t="s">
        <v>443</v>
      </c>
      <c r="H131" s="169">
        <v>1</v>
      </c>
      <c r="I131" s="170"/>
      <c r="L131" s="166"/>
      <c r="M131" s="171"/>
      <c r="T131" s="172"/>
      <c r="AT131" s="167" t="s">
        <v>340</v>
      </c>
      <c r="AU131" s="167" t="s">
        <v>78</v>
      </c>
      <c r="AV131" s="14" t="s">
        <v>336</v>
      </c>
      <c r="AW131" s="14" t="s">
        <v>32</v>
      </c>
      <c r="AX131" s="14" t="s">
        <v>78</v>
      </c>
      <c r="AY131" s="167" t="s">
        <v>330</v>
      </c>
    </row>
    <row r="132" spans="2:65" s="1" customFormat="1" ht="24.2" customHeight="1">
      <c r="B132" s="33"/>
      <c r="C132" s="134" t="s">
        <v>452</v>
      </c>
      <c r="D132" s="134" t="s">
        <v>332</v>
      </c>
      <c r="E132" s="135" t="s">
        <v>8462</v>
      </c>
      <c r="F132" s="136" t="s">
        <v>8463</v>
      </c>
      <c r="G132" s="137" t="s">
        <v>2551</v>
      </c>
      <c r="H132" s="138">
        <v>19</v>
      </c>
      <c r="I132" s="139">
        <v>259.01</v>
      </c>
      <c r="J132" s="140">
        <f>ROUND(I132*H132,2)</f>
        <v>4921.1899999999996</v>
      </c>
      <c r="K132" s="136" t="s">
        <v>21</v>
      </c>
      <c r="L132" s="33"/>
      <c r="M132" s="141" t="s">
        <v>21</v>
      </c>
      <c r="N132" s="142" t="s">
        <v>42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1050</v>
      </c>
      <c r="AT132" s="145" t="s">
        <v>332</v>
      </c>
      <c r="AU132" s="145" t="s">
        <v>78</v>
      </c>
      <c r="AY132" s="18" t="s">
        <v>330</v>
      </c>
      <c r="BE132" s="146">
        <f>IF(N132="základní",J132,0)</f>
        <v>4921.1899999999996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78</v>
      </c>
      <c r="BK132" s="146">
        <f>ROUND(I132*H132,2)</f>
        <v>4921.1899999999996</v>
      </c>
      <c r="BL132" s="18" t="s">
        <v>1050</v>
      </c>
      <c r="BM132" s="145" t="s">
        <v>636</v>
      </c>
    </row>
    <row r="133" spans="2:65" s="1" customFormat="1" ht="24.2" customHeight="1">
      <c r="B133" s="33"/>
      <c r="C133" s="173" t="s">
        <v>459</v>
      </c>
      <c r="D133" s="173" t="s">
        <v>475</v>
      </c>
      <c r="E133" s="174" t="s">
        <v>8464</v>
      </c>
      <c r="F133" s="175" t="s">
        <v>8465</v>
      </c>
      <c r="G133" s="176" t="s">
        <v>2551</v>
      </c>
      <c r="H133" s="177">
        <v>19</v>
      </c>
      <c r="I133" s="178">
        <v>7620.77</v>
      </c>
      <c r="J133" s="179">
        <f>ROUND(I133*H133,2)</f>
        <v>144794.63</v>
      </c>
      <c r="K133" s="175" t="s">
        <v>21</v>
      </c>
      <c r="L133" s="180"/>
      <c r="M133" s="181" t="s">
        <v>21</v>
      </c>
      <c r="N133" s="18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3080</v>
      </c>
      <c r="AT133" s="145" t="s">
        <v>475</v>
      </c>
      <c r="AU133" s="145" t="s">
        <v>78</v>
      </c>
      <c r="AY133" s="18" t="s">
        <v>330</v>
      </c>
      <c r="BE133" s="146">
        <f>IF(N133="základní",J133,0)</f>
        <v>144794.63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78</v>
      </c>
      <c r="BK133" s="146">
        <f>ROUND(I133*H133,2)</f>
        <v>144794.63</v>
      </c>
      <c r="BL133" s="18" t="s">
        <v>1050</v>
      </c>
      <c r="BM133" s="145" t="s">
        <v>649</v>
      </c>
    </row>
    <row r="134" spans="2:65" s="1" customFormat="1" ht="19.5">
      <c r="B134" s="33"/>
      <c r="D134" s="152" t="s">
        <v>375</v>
      </c>
      <c r="F134" s="165" t="s">
        <v>8466</v>
      </c>
      <c r="I134" s="149"/>
      <c r="L134" s="33"/>
      <c r="M134" s="150"/>
      <c r="T134" s="52"/>
      <c r="AT134" s="18" t="s">
        <v>375</v>
      </c>
      <c r="AU134" s="18" t="s">
        <v>78</v>
      </c>
    </row>
    <row r="135" spans="2:65" s="12" customFormat="1">
      <c r="B135" s="151"/>
      <c r="D135" s="152" t="s">
        <v>340</v>
      </c>
      <c r="E135" s="153" t="s">
        <v>21</v>
      </c>
      <c r="F135" s="154" t="s">
        <v>8155</v>
      </c>
      <c r="H135" s="153" t="s">
        <v>21</v>
      </c>
      <c r="I135" s="155"/>
      <c r="L135" s="151"/>
      <c r="M135" s="156"/>
      <c r="T135" s="157"/>
      <c r="AT135" s="153" t="s">
        <v>340</v>
      </c>
      <c r="AU135" s="153" t="s">
        <v>78</v>
      </c>
      <c r="AV135" s="12" t="s">
        <v>78</v>
      </c>
      <c r="AW135" s="12" t="s">
        <v>32</v>
      </c>
      <c r="AX135" s="12" t="s">
        <v>71</v>
      </c>
      <c r="AY135" s="153" t="s">
        <v>330</v>
      </c>
    </row>
    <row r="136" spans="2:65" s="13" customFormat="1">
      <c r="B136" s="158"/>
      <c r="D136" s="152" t="s">
        <v>340</v>
      </c>
      <c r="E136" s="159" t="s">
        <v>21</v>
      </c>
      <c r="F136" s="160" t="s">
        <v>465</v>
      </c>
      <c r="H136" s="161">
        <v>19</v>
      </c>
      <c r="I136" s="162"/>
      <c r="L136" s="158"/>
      <c r="M136" s="163"/>
      <c r="T136" s="164"/>
      <c r="AT136" s="159" t="s">
        <v>340</v>
      </c>
      <c r="AU136" s="159" t="s">
        <v>78</v>
      </c>
      <c r="AV136" s="13" t="s">
        <v>80</v>
      </c>
      <c r="AW136" s="13" t="s">
        <v>32</v>
      </c>
      <c r="AX136" s="13" t="s">
        <v>71</v>
      </c>
      <c r="AY136" s="159" t="s">
        <v>330</v>
      </c>
    </row>
    <row r="137" spans="2:65" s="14" customFormat="1">
      <c r="B137" s="166"/>
      <c r="D137" s="152" t="s">
        <v>340</v>
      </c>
      <c r="E137" s="167" t="s">
        <v>21</v>
      </c>
      <c r="F137" s="168" t="s">
        <v>443</v>
      </c>
      <c r="H137" s="169">
        <v>19</v>
      </c>
      <c r="I137" s="170"/>
      <c r="L137" s="166"/>
      <c r="M137" s="171"/>
      <c r="T137" s="172"/>
      <c r="AT137" s="167" t="s">
        <v>340</v>
      </c>
      <c r="AU137" s="167" t="s">
        <v>78</v>
      </c>
      <c r="AV137" s="14" t="s">
        <v>336</v>
      </c>
      <c r="AW137" s="14" t="s">
        <v>32</v>
      </c>
      <c r="AX137" s="14" t="s">
        <v>78</v>
      </c>
      <c r="AY137" s="167" t="s">
        <v>330</v>
      </c>
    </row>
    <row r="138" spans="2:65" s="1" customFormat="1" ht="21.75" customHeight="1">
      <c r="B138" s="33"/>
      <c r="C138" s="173" t="s">
        <v>465</v>
      </c>
      <c r="D138" s="173" t="s">
        <v>475</v>
      </c>
      <c r="E138" s="174" t="s">
        <v>8467</v>
      </c>
      <c r="F138" s="175" t="s">
        <v>8405</v>
      </c>
      <c r="G138" s="176" t="s">
        <v>6964</v>
      </c>
      <c r="H138" s="177">
        <v>1</v>
      </c>
      <c r="I138" s="178">
        <v>2446.17</v>
      </c>
      <c r="J138" s="179">
        <f>ROUND(I138*H138,2)</f>
        <v>2446.17</v>
      </c>
      <c r="K138" s="175" t="s">
        <v>21</v>
      </c>
      <c r="L138" s="180"/>
      <c r="M138" s="181" t="s">
        <v>21</v>
      </c>
      <c r="N138" s="18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3080</v>
      </c>
      <c r="AT138" s="145" t="s">
        <v>475</v>
      </c>
      <c r="AU138" s="145" t="s">
        <v>78</v>
      </c>
      <c r="AY138" s="18" t="s">
        <v>330</v>
      </c>
      <c r="BE138" s="146">
        <f>IF(N138="základní",J138,0)</f>
        <v>2446.17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78</v>
      </c>
      <c r="BK138" s="146">
        <f>ROUND(I138*H138,2)</f>
        <v>2446.17</v>
      </c>
      <c r="BL138" s="18" t="s">
        <v>1050</v>
      </c>
      <c r="BM138" s="145" t="s">
        <v>665</v>
      </c>
    </row>
    <row r="139" spans="2:65" s="12" customFormat="1">
      <c r="B139" s="151"/>
      <c r="D139" s="152" t="s">
        <v>340</v>
      </c>
      <c r="E139" s="153" t="s">
        <v>21</v>
      </c>
      <c r="F139" s="154" t="s">
        <v>8155</v>
      </c>
      <c r="H139" s="153" t="s">
        <v>21</v>
      </c>
      <c r="I139" s="155"/>
      <c r="L139" s="151"/>
      <c r="M139" s="156"/>
      <c r="T139" s="157"/>
      <c r="AT139" s="153" t="s">
        <v>340</v>
      </c>
      <c r="AU139" s="153" t="s">
        <v>78</v>
      </c>
      <c r="AV139" s="12" t="s">
        <v>78</v>
      </c>
      <c r="AW139" s="12" t="s">
        <v>32</v>
      </c>
      <c r="AX139" s="12" t="s">
        <v>71</v>
      </c>
      <c r="AY139" s="153" t="s">
        <v>330</v>
      </c>
    </row>
    <row r="140" spans="2:65" s="13" customFormat="1">
      <c r="B140" s="158"/>
      <c r="D140" s="152" t="s">
        <v>340</v>
      </c>
      <c r="E140" s="159" t="s">
        <v>21</v>
      </c>
      <c r="F140" s="160" t="s">
        <v>78</v>
      </c>
      <c r="H140" s="161">
        <v>1</v>
      </c>
      <c r="I140" s="162"/>
      <c r="L140" s="158"/>
      <c r="M140" s="163"/>
      <c r="T140" s="164"/>
      <c r="AT140" s="159" t="s">
        <v>340</v>
      </c>
      <c r="AU140" s="159" t="s">
        <v>78</v>
      </c>
      <c r="AV140" s="13" t="s">
        <v>80</v>
      </c>
      <c r="AW140" s="13" t="s">
        <v>32</v>
      </c>
      <c r="AX140" s="13" t="s">
        <v>71</v>
      </c>
      <c r="AY140" s="159" t="s">
        <v>330</v>
      </c>
    </row>
    <row r="141" spans="2:65" s="14" customFormat="1">
      <c r="B141" s="166"/>
      <c r="D141" s="152" t="s">
        <v>340</v>
      </c>
      <c r="E141" s="167" t="s">
        <v>21</v>
      </c>
      <c r="F141" s="168" t="s">
        <v>443</v>
      </c>
      <c r="H141" s="169">
        <v>1</v>
      </c>
      <c r="I141" s="170"/>
      <c r="L141" s="166"/>
      <c r="M141" s="171"/>
      <c r="T141" s="172"/>
      <c r="AT141" s="167" t="s">
        <v>340</v>
      </c>
      <c r="AU141" s="167" t="s">
        <v>78</v>
      </c>
      <c r="AV141" s="14" t="s">
        <v>336</v>
      </c>
      <c r="AW141" s="14" t="s">
        <v>32</v>
      </c>
      <c r="AX141" s="14" t="s">
        <v>78</v>
      </c>
      <c r="AY141" s="167" t="s">
        <v>330</v>
      </c>
    </row>
    <row r="142" spans="2:65" s="1" customFormat="1" ht="16.5" customHeight="1">
      <c r="B142" s="33"/>
      <c r="C142" s="134" t="s">
        <v>474</v>
      </c>
      <c r="D142" s="134" t="s">
        <v>332</v>
      </c>
      <c r="E142" s="135" t="s">
        <v>8468</v>
      </c>
      <c r="F142" s="136" t="s">
        <v>8469</v>
      </c>
      <c r="G142" s="137" t="s">
        <v>359</v>
      </c>
      <c r="H142" s="138">
        <v>8</v>
      </c>
      <c r="I142" s="139">
        <v>774.81</v>
      </c>
      <c r="J142" s="140">
        <f>ROUND(I142*H142,2)</f>
        <v>6198.48</v>
      </c>
      <c r="K142" s="136" t="s">
        <v>21</v>
      </c>
      <c r="L142" s="33"/>
      <c r="M142" s="141" t="s">
        <v>21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1050</v>
      </c>
      <c r="AT142" s="145" t="s">
        <v>332</v>
      </c>
      <c r="AU142" s="145" t="s">
        <v>78</v>
      </c>
      <c r="AY142" s="18" t="s">
        <v>330</v>
      </c>
      <c r="BE142" s="146">
        <f>IF(N142="základní",J142,0)</f>
        <v>6198.48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78</v>
      </c>
      <c r="BK142" s="146">
        <f>ROUND(I142*H142,2)</f>
        <v>6198.48</v>
      </c>
      <c r="BL142" s="18" t="s">
        <v>1050</v>
      </c>
      <c r="BM142" s="145" t="s">
        <v>677</v>
      </c>
    </row>
    <row r="143" spans="2:65" s="12" customFormat="1">
      <c r="B143" s="151"/>
      <c r="D143" s="152" t="s">
        <v>340</v>
      </c>
      <c r="E143" s="153" t="s">
        <v>21</v>
      </c>
      <c r="F143" s="154" t="s">
        <v>8155</v>
      </c>
      <c r="H143" s="153" t="s">
        <v>21</v>
      </c>
      <c r="I143" s="155"/>
      <c r="L143" s="151"/>
      <c r="M143" s="156"/>
      <c r="T143" s="157"/>
      <c r="AT143" s="153" t="s">
        <v>340</v>
      </c>
      <c r="AU143" s="153" t="s">
        <v>78</v>
      </c>
      <c r="AV143" s="12" t="s">
        <v>78</v>
      </c>
      <c r="AW143" s="12" t="s">
        <v>32</v>
      </c>
      <c r="AX143" s="12" t="s">
        <v>71</v>
      </c>
      <c r="AY143" s="153" t="s">
        <v>330</v>
      </c>
    </row>
    <row r="144" spans="2:65" s="13" customFormat="1">
      <c r="B144" s="158"/>
      <c r="D144" s="152" t="s">
        <v>340</v>
      </c>
      <c r="E144" s="159" t="s">
        <v>21</v>
      </c>
      <c r="F144" s="160" t="s">
        <v>388</v>
      </c>
      <c r="H144" s="161">
        <v>8</v>
      </c>
      <c r="I144" s="162"/>
      <c r="L144" s="158"/>
      <c r="M144" s="163"/>
      <c r="T144" s="164"/>
      <c r="AT144" s="159" t="s">
        <v>340</v>
      </c>
      <c r="AU144" s="159" t="s">
        <v>78</v>
      </c>
      <c r="AV144" s="13" t="s">
        <v>80</v>
      </c>
      <c r="AW144" s="13" t="s">
        <v>32</v>
      </c>
      <c r="AX144" s="13" t="s">
        <v>71</v>
      </c>
      <c r="AY144" s="159" t="s">
        <v>330</v>
      </c>
    </row>
    <row r="145" spans="2:65" s="14" customFormat="1">
      <c r="B145" s="166"/>
      <c r="D145" s="152" t="s">
        <v>340</v>
      </c>
      <c r="E145" s="167" t="s">
        <v>21</v>
      </c>
      <c r="F145" s="168" t="s">
        <v>443</v>
      </c>
      <c r="H145" s="169">
        <v>8</v>
      </c>
      <c r="I145" s="170"/>
      <c r="L145" s="166"/>
      <c r="M145" s="171"/>
      <c r="T145" s="172"/>
      <c r="AT145" s="167" t="s">
        <v>340</v>
      </c>
      <c r="AU145" s="167" t="s">
        <v>78</v>
      </c>
      <c r="AV145" s="14" t="s">
        <v>336</v>
      </c>
      <c r="AW145" s="14" t="s">
        <v>32</v>
      </c>
      <c r="AX145" s="14" t="s">
        <v>78</v>
      </c>
      <c r="AY145" s="167" t="s">
        <v>330</v>
      </c>
    </row>
    <row r="146" spans="2:65" s="1" customFormat="1" ht="16.5" customHeight="1">
      <c r="B146" s="33"/>
      <c r="C146" s="134" t="s">
        <v>7</v>
      </c>
      <c r="D146" s="134" t="s">
        <v>332</v>
      </c>
      <c r="E146" s="135" t="s">
        <v>8470</v>
      </c>
      <c r="F146" s="136" t="s">
        <v>8471</v>
      </c>
      <c r="G146" s="137" t="s">
        <v>2551</v>
      </c>
      <c r="H146" s="138">
        <v>19</v>
      </c>
      <c r="I146" s="139">
        <v>503.62</v>
      </c>
      <c r="J146" s="140">
        <f>ROUND(I146*H146,2)</f>
        <v>9568.7800000000007</v>
      </c>
      <c r="K146" s="136" t="s">
        <v>21</v>
      </c>
      <c r="L146" s="33"/>
      <c r="M146" s="141" t="s">
        <v>21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1050</v>
      </c>
      <c r="AT146" s="145" t="s">
        <v>332</v>
      </c>
      <c r="AU146" s="145" t="s">
        <v>78</v>
      </c>
      <c r="AY146" s="18" t="s">
        <v>330</v>
      </c>
      <c r="BE146" s="146">
        <f>IF(N146="základní",J146,0)</f>
        <v>9568.7800000000007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78</v>
      </c>
      <c r="BK146" s="146">
        <f>ROUND(I146*H146,2)</f>
        <v>9568.7800000000007</v>
      </c>
      <c r="BL146" s="18" t="s">
        <v>1050</v>
      </c>
      <c r="BM146" s="145" t="s">
        <v>714</v>
      </c>
    </row>
    <row r="147" spans="2:65" s="12" customFormat="1">
      <c r="B147" s="151"/>
      <c r="D147" s="152" t="s">
        <v>340</v>
      </c>
      <c r="E147" s="153" t="s">
        <v>21</v>
      </c>
      <c r="F147" s="154" t="s">
        <v>8155</v>
      </c>
      <c r="H147" s="153" t="s">
        <v>21</v>
      </c>
      <c r="I147" s="155"/>
      <c r="L147" s="151"/>
      <c r="M147" s="156"/>
      <c r="T147" s="157"/>
      <c r="AT147" s="153" t="s">
        <v>340</v>
      </c>
      <c r="AU147" s="153" t="s">
        <v>78</v>
      </c>
      <c r="AV147" s="12" t="s">
        <v>78</v>
      </c>
      <c r="AW147" s="12" t="s">
        <v>32</v>
      </c>
      <c r="AX147" s="12" t="s">
        <v>71</v>
      </c>
      <c r="AY147" s="153" t="s">
        <v>330</v>
      </c>
    </row>
    <row r="148" spans="2:65" s="13" customFormat="1">
      <c r="B148" s="158"/>
      <c r="D148" s="152" t="s">
        <v>340</v>
      </c>
      <c r="E148" s="159" t="s">
        <v>21</v>
      </c>
      <c r="F148" s="160" t="s">
        <v>465</v>
      </c>
      <c r="H148" s="161">
        <v>19</v>
      </c>
      <c r="I148" s="162"/>
      <c r="L148" s="158"/>
      <c r="M148" s="163"/>
      <c r="T148" s="164"/>
      <c r="AT148" s="159" t="s">
        <v>340</v>
      </c>
      <c r="AU148" s="159" t="s">
        <v>78</v>
      </c>
      <c r="AV148" s="13" t="s">
        <v>80</v>
      </c>
      <c r="AW148" s="13" t="s">
        <v>32</v>
      </c>
      <c r="AX148" s="13" t="s">
        <v>71</v>
      </c>
      <c r="AY148" s="159" t="s">
        <v>330</v>
      </c>
    </row>
    <row r="149" spans="2:65" s="14" customFormat="1">
      <c r="B149" s="166"/>
      <c r="D149" s="152" t="s">
        <v>340</v>
      </c>
      <c r="E149" s="167" t="s">
        <v>21</v>
      </c>
      <c r="F149" s="168" t="s">
        <v>443</v>
      </c>
      <c r="H149" s="169">
        <v>19</v>
      </c>
      <c r="I149" s="170"/>
      <c r="L149" s="166"/>
      <c r="M149" s="171"/>
      <c r="T149" s="172"/>
      <c r="AT149" s="167" t="s">
        <v>340</v>
      </c>
      <c r="AU149" s="167" t="s">
        <v>78</v>
      </c>
      <c r="AV149" s="14" t="s">
        <v>336</v>
      </c>
      <c r="AW149" s="14" t="s">
        <v>32</v>
      </c>
      <c r="AX149" s="14" t="s">
        <v>78</v>
      </c>
      <c r="AY149" s="167" t="s">
        <v>330</v>
      </c>
    </row>
    <row r="150" spans="2:65" s="1" customFormat="1" ht="16.5" customHeight="1">
      <c r="B150" s="33"/>
      <c r="C150" s="134" t="s">
        <v>484</v>
      </c>
      <c r="D150" s="134" t="s">
        <v>332</v>
      </c>
      <c r="E150" s="135" t="s">
        <v>8408</v>
      </c>
      <c r="F150" s="136" t="s">
        <v>8409</v>
      </c>
      <c r="G150" s="137" t="s">
        <v>359</v>
      </c>
      <c r="H150" s="138">
        <v>4</v>
      </c>
      <c r="I150" s="139">
        <v>774.81</v>
      </c>
      <c r="J150" s="140">
        <f>ROUND(I150*H150,2)</f>
        <v>3099.24</v>
      </c>
      <c r="K150" s="136" t="s">
        <v>21</v>
      </c>
      <c r="L150" s="33"/>
      <c r="M150" s="141" t="s">
        <v>21</v>
      </c>
      <c r="N150" s="142" t="s">
        <v>42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1050</v>
      </c>
      <c r="AT150" s="145" t="s">
        <v>332</v>
      </c>
      <c r="AU150" s="145" t="s">
        <v>78</v>
      </c>
      <c r="AY150" s="18" t="s">
        <v>330</v>
      </c>
      <c r="BE150" s="146">
        <f>IF(N150="základní",J150,0)</f>
        <v>3099.24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78</v>
      </c>
      <c r="BK150" s="146">
        <f>ROUND(I150*H150,2)</f>
        <v>3099.24</v>
      </c>
      <c r="BL150" s="18" t="s">
        <v>1050</v>
      </c>
      <c r="BM150" s="145" t="s">
        <v>728</v>
      </c>
    </row>
    <row r="151" spans="2:65" s="12" customFormat="1">
      <c r="B151" s="151"/>
      <c r="D151" s="152" t="s">
        <v>340</v>
      </c>
      <c r="E151" s="153" t="s">
        <v>21</v>
      </c>
      <c r="F151" s="154" t="s">
        <v>8155</v>
      </c>
      <c r="H151" s="153" t="s">
        <v>21</v>
      </c>
      <c r="I151" s="155"/>
      <c r="L151" s="151"/>
      <c r="M151" s="156"/>
      <c r="T151" s="157"/>
      <c r="AT151" s="153" t="s">
        <v>340</v>
      </c>
      <c r="AU151" s="153" t="s">
        <v>78</v>
      </c>
      <c r="AV151" s="12" t="s">
        <v>78</v>
      </c>
      <c r="AW151" s="12" t="s">
        <v>32</v>
      </c>
      <c r="AX151" s="12" t="s">
        <v>71</v>
      </c>
      <c r="AY151" s="153" t="s">
        <v>330</v>
      </c>
    </row>
    <row r="152" spans="2:65" s="13" customFormat="1">
      <c r="B152" s="158"/>
      <c r="D152" s="152" t="s">
        <v>340</v>
      </c>
      <c r="E152" s="159" t="s">
        <v>21</v>
      </c>
      <c r="F152" s="160" t="s">
        <v>336</v>
      </c>
      <c r="H152" s="161">
        <v>4</v>
      </c>
      <c r="I152" s="162"/>
      <c r="L152" s="158"/>
      <c r="M152" s="163"/>
      <c r="T152" s="164"/>
      <c r="AT152" s="159" t="s">
        <v>340</v>
      </c>
      <c r="AU152" s="159" t="s">
        <v>78</v>
      </c>
      <c r="AV152" s="13" t="s">
        <v>80</v>
      </c>
      <c r="AW152" s="13" t="s">
        <v>32</v>
      </c>
      <c r="AX152" s="13" t="s">
        <v>71</v>
      </c>
      <c r="AY152" s="159" t="s">
        <v>330</v>
      </c>
    </row>
    <row r="153" spans="2:65" s="14" customFormat="1">
      <c r="B153" s="166"/>
      <c r="D153" s="152" t="s">
        <v>340</v>
      </c>
      <c r="E153" s="167" t="s">
        <v>21</v>
      </c>
      <c r="F153" s="168" t="s">
        <v>443</v>
      </c>
      <c r="H153" s="169">
        <v>4</v>
      </c>
      <c r="I153" s="170"/>
      <c r="L153" s="166"/>
      <c r="M153" s="171"/>
      <c r="T153" s="172"/>
      <c r="AT153" s="167" t="s">
        <v>340</v>
      </c>
      <c r="AU153" s="167" t="s">
        <v>78</v>
      </c>
      <c r="AV153" s="14" t="s">
        <v>336</v>
      </c>
      <c r="AW153" s="14" t="s">
        <v>32</v>
      </c>
      <c r="AX153" s="14" t="s">
        <v>78</v>
      </c>
      <c r="AY153" s="167" t="s">
        <v>330</v>
      </c>
    </row>
    <row r="154" spans="2:65" s="1" customFormat="1" ht="16.5" customHeight="1">
      <c r="B154" s="33"/>
      <c r="C154" s="134" t="s">
        <v>491</v>
      </c>
      <c r="D154" s="134" t="s">
        <v>332</v>
      </c>
      <c r="E154" s="135" t="s">
        <v>8472</v>
      </c>
      <c r="F154" s="136" t="s">
        <v>8315</v>
      </c>
      <c r="G154" s="137" t="s">
        <v>6964</v>
      </c>
      <c r="H154" s="138">
        <v>1</v>
      </c>
      <c r="I154" s="139">
        <v>3597.31</v>
      </c>
      <c r="J154" s="140">
        <f>ROUND(I154*H154,2)</f>
        <v>3597.31</v>
      </c>
      <c r="K154" s="136" t="s">
        <v>21</v>
      </c>
      <c r="L154" s="33"/>
      <c r="M154" s="141" t="s">
        <v>21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1050</v>
      </c>
      <c r="AT154" s="145" t="s">
        <v>332</v>
      </c>
      <c r="AU154" s="145" t="s">
        <v>78</v>
      </c>
      <c r="AY154" s="18" t="s">
        <v>330</v>
      </c>
      <c r="BE154" s="146">
        <f>IF(N154="základní",J154,0)</f>
        <v>3597.31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78</v>
      </c>
      <c r="BK154" s="146">
        <f>ROUND(I154*H154,2)</f>
        <v>3597.31</v>
      </c>
      <c r="BL154" s="18" t="s">
        <v>1050</v>
      </c>
      <c r="BM154" s="145" t="s">
        <v>742</v>
      </c>
    </row>
    <row r="155" spans="2:65" s="12" customFormat="1">
      <c r="B155" s="151"/>
      <c r="D155" s="152" t="s">
        <v>340</v>
      </c>
      <c r="E155" s="153" t="s">
        <v>21</v>
      </c>
      <c r="F155" s="154" t="s">
        <v>8155</v>
      </c>
      <c r="H155" s="153" t="s">
        <v>21</v>
      </c>
      <c r="I155" s="155"/>
      <c r="L155" s="151"/>
      <c r="M155" s="156"/>
      <c r="T155" s="157"/>
      <c r="AT155" s="153" t="s">
        <v>340</v>
      </c>
      <c r="AU155" s="153" t="s">
        <v>78</v>
      </c>
      <c r="AV155" s="12" t="s">
        <v>78</v>
      </c>
      <c r="AW155" s="12" t="s">
        <v>32</v>
      </c>
      <c r="AX155" s="12" t="s">
        <v>71</v>
      </c>
      <c r="AY155" s="153" t="s">
        <v>330</v>
      </c>
    </row>
    <row r="156" spans="2:65" s="13" customFormat="1">
      <c r="B156" s="158"/>
      <c r="D156" s="152" t="s">
        <v>340</v>
      </c>
      <c r="E156" s="159" t="s">
        <v>21</v>
      </c>
      <c r="F156" s="160" t="s">
        <v>78</v>
      </c>
      <c r="H156" s="161">
        <v>1</v>
      </c>
      <c r="I156" s="162"/>
      <c r="L156" s="158"/>
      <c r="M156" s="163"/>
      <c r="T156" s="164"/>
      <c r="AT156" s="159" t="s">
        <v>340</v>
      </c>
      <c r="AU156" s="159" t="s">
        <v>78</v>
      </c>
      <c r="AV156" s="13" t="s">
        <v>80</v>
      </c>
      <c r="AW156" s="13" t="s">
        <v>32</v>
      </c>
      <c r="AX156" s="13" t="s">
        <v>71</v>
      </c>
      <c r="AY156" s="159" t="s">
        <v>330</v>
      </c>
    </row>
    <row r="157" spans="2:65" s="14" customFormat="1">
      <c r="B157" s="166"/>
      <c r="D157" s="152" t="s">
        <v>340</v>
      </c>
      <c r="E157" s="167" t="s">
        <v>21</v>
      </c>
      <c r="F157" s="168" t="s">
        <v>443</v>
      </c>
      <c r="H157" s="169">
        <v>1</v>
      </c>
      <c r="I157" s="170"/>
      <c r="L157" s="166"/>
      <c r="M157" s="171"/>
      <c r="T157" s="172"/>
      <c r="AT157" s="167" t="s">
        <v>340</v>
      </c>
      <c r="AU157" s="167" t="s">
        <v>78</v>
      </c>
      <c r="AV157" s="14" t="s">
        <v>336</v>
      </c>
      <c r="AW157" s="14" t="s">
        <v>32</v>
      </c>
      <c r="AX157" s="14" t="s">
        <v>78</v>
      </c>
      <c r="AY157" s="167" t="s">
        <v>330</v>
      </c>
    </row>
    <row r="158" spans="2:65" s="1" customFormat="1" ht="16.5" customHeight="1">
      <c r="B158" s="33"/>
      <c r="C158" s="134" t="s">
        <v>5488</v>
      </c>
      <c r="D158" s="134" t="s">
        <v>332</v>
      </c>
      <c r="E158" s="135" t="s">
        <v>8316</v>
      </c>
      <c r="F158" s="136" t="s">
        <v>8317</v>
      </c>
      <c r="G158" s="137" t="s">
        <v>359</v>
      </c>
      <c r="H158" s="138">
        <v>3</v>
      </c>
      <c r="I158" s="139">
        <v>774.81</v>
      </c>
      <c r="J158" s="140">
        <f>ROUND(I158*H158,2)</f>
        <v>2324.4299999999998</v>
      </c>
      <c r="K158" s="136" t="s">
        <v>21</v>
      </c>
      <c r="L158" s="33"/>
      <c r="M158" s="141" t="s">
        <v>21</v>
      </c>
      <c r="N158" s="142" t="s">
        <v>42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1050</v>
      </c>
      <c r="AT158" s="145" t="s">
        <v>332</v>
      </c>
      <c r="AU158" s="145" t="s">
        <v>78</v>
      </c>
      <c r="AY158" s="18" t="s">
        <v>330</v>
      </c>
      <c r="BE158" s="146">
        <f>IF(N158="základní",J158,0)</f>
        <v>2324.4299999999998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78</v>
      </c>
      <c r="BK158" s="146">
        <f>ROUND(I158*H158,2)</f>
        <v>2324.4299999999998</v>
      </c>
      <c r="BL158" s="18" t="s">
        <v>1050</v>
      </c>
      <c r="BM158" s="145" t="s">
        <v>759</v>
      </c>
    </row>
    <row r="159" spans="2:65" s="12" customFormat="1">
      <c r="B159" s="151"/>
      <c r="D159" s="152" t="s">
        <v>340</v>
      </c>
      <c r="E159" s="153" t="s">
        <v>21</v>
      </c>
      <c r="F159" s="154" t="s">
        <v>8155</v>
      </c>
      <c r="H159" s="153" t="s">
        <v>21</v>
      </c>
      <c r="I159" s="155"/>
      <c r="L159" s="151"/>
      <c r="M159" s="156"/>
      <c r="T159" s="157"/>
      <c r="AT159" s="153" t="s">
        <v>340</v>
      </c>
      <c r="AU159" s="153" t="s">
        <v>78</v>
      </c>
      <c r="AV159" s="12" t="s">
        <v>78</v>
      </c>
      <c r="AW159" s="12" t="s">
        <v>32</v>
      </c>
      <c r="AX159" s="12" t="s">
        <v>71</v>
      </c>
      <c r="AY159" s="153" t="s">
        <v>330</v>
      </c>
    </row>
    <row r="160" spans="2:65" s="13" customFormat="1">
      <c r="B160" s="158"/>
      <c r="D160" s="152" t="s">
        <v>340</v>
      </c>
      <c r="E160" s="159" t="s">
        <v>21</v>
      </c>
      <c r="F160" s="160" t="s">
        <v>171</v>
      </c>
      <c r="H160" s="161">
        <v>3</v>
      </c>
      <c r="I160" s="162"/>
      <c r="L160" s="158"/>
      <c r="M160" s="163"/>
      <c r="T160" s="164"/>
      <c r="AT160" s="159" t="s">
        <v>340</v>
      </c>
      <c r="AU160" s="159" t="s">
        <v>78</v>
      </c>
      <c r="AV160" s="13" t="s">
        <v>80</v>
      </c>
      <c r="AW160" s="13" t="s">
        <v>32</v>
      </c>
      <c r="AX160" s="13" t="s">
        <v>71</v>
      </c>
      <c r="AY160" s="159" t="s">
        <v>330</v>
      </c>
    </row>
    <row r="161" spans="2:65" s="14" customFormat="1">
      <c r="B161" s="166"/>
      <c r="D161" s="152" t="s">
        <v>340</v>
      </c>
      <c r="E161" s="167" t="s">
        <v>21</v>
      </c>
      <c r="F161" s="168" t="s">
        <v>443</v>
      </c>
      <c r="H161" s="169">
        <v>3</v>
      </c>
      <c r="I161" s="170"/>
      <c r="L161" s="166"/>
      <c r="M161" s="171"/>
      <c r="T161" s="172"/>
      <c r="AT161" s="167" t="s">
        <v>340</v>
      </c>
      <c r="AU161" s="167" t="s">
        <v>78</v>
      </c>
      <c r="AV161" s="14" t="s">
        <v>336</v>
      </c>
      <c r="AW161" s="14" t="s">
        <v>32</v>
      </c>
      <c r="AX161" s="14" t="s">
        <v>78</v>
      </c>
      <c r="AY161" s="167" t="s">
        <v>330</v>
      </c>
    </row>
    <row r="162" spans="2:65" s="1" customFormat="1" ht="16.5" customHeight="1">
      <c r="B162" s="33"/>
      <c r="C162" s="134" t="s">
        <v>561</v>
      </c>
      <c r="D162" s="134" t="s">
        <v>332</v>
      </c>
      <c r="E162" s="135" t="s">
        <v>8473</v>
      </c>
      <c r="F162" s="136" t="s">
        <v>8319</v>
      </c>
      <c r="G162" s="137" t="s">
        <v>6964</v>
      </c>
      <c r="H162" s="138">
        <v>1</v>
      </c>
      <c r="I162" s="139">
        <v>2158.39</v>
      </c>
      <c r="J162" s="140">
        <f>ROUND(I162*H162,2)</f>
        <v>2158.39</v>
      </c>
      <c r="K162" s="136" t="s">
        <v>21</v>
      </c>
      <c r="L162" s="33"/>
      <c r="M162" s="141" t="s">
        <v>21</v>
      </c>
      <c r="N162" s="142" t="s">
        <v>42</v>
      </c>
      <c r="P162" s="143">
        <f>O162*H162</f>
        <v>0</v>
      </c>
      <c r="Q162" s="143">
        <v>0</v>
      </c>
      <c r="R162" s="143">
        <f>Q162*H162</f>
        <v>0</v>
      </c>
      <c r="S162" s="143">
        <v>0</v>
      </c>
      <c r="T162" s="144">
        <f>S162*H162</f>
        <v>0</v>
      </c>
      <c r="AR162" s="145" t="s">
        <v>1050</v>
      </c>
      <c r="AT162" s="145" t="s">
        <v>332</v>
      </c>
      <c r="AU162" s="145" t="s">
        <v>78</v>
      </c>
      <c r="AY162" s="18" t="s">
        <v>330</v>
      </c>
      <c r="BE162" s="146">
        <f>IF(N162="základní",J162,0)</f>
        <v>2158.39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78</v>
      </c>
      <c r="BK162" s="146">
        <f>ROUND(I162*H162,2)</f>
        <v>2158.39</v>
      </c>
      <c r="BL162" s="18" t="s">
        <v>1050</v>
      </c>
      <c r="BM162" s="145" t="s">
        <v>941</v>
      </c>
    </row>
    <row r="163" spans="2:65" s="12" customFormat="1">
      <c r="B163" s="151"/>
      <c r="D163" s="152" t="s">
        <v>340</v>
      </c>
      <c r="E163" s="153" t="s">
        <v>21</v>
      </c>
      <c r="F163" s="154" t="s">
        <v>8155</v>
      </c>
      <c r="H163" s="153" t="s">
        <v>21</v>
      </c>
      <c r="I163" s="155"/>
      <c r="L163" s="151"/>
      <c r="M163" s="156"/>
      <c r="T163" s="157"/>
      <c r="AT163" s="153" t="s">
        <v>340</v>
      </c>
      <c r="AU163" s="153" t="s">
        <v>78</v>
      </c>
      <c r="AV163" s="12" t="s">
        <v>78</v>
      </c>
      <c r="AW163" s="12" t="s">
        <v>32</v>
      </c>
      <c r="AX163" s="12" t="s">
        <v>71</v>
      </c>
      <c r="AY163" s="153" t="s">
        <v>330</v>
      </c>
    </row>
    <row r="164" spans="2:65" s="13" customFormat="1">
      <c r="B164" s="158"/>
      <c r="D164" s="152" t="s">
        <v>340</v>
      </c>
      <c r="E164" s="159" t="s">
        <v>21</v>
      </c>
      <c r="F164" s="160" t="s">
        <v>78</v>
      </c>
      <c r="H164" s="161">
        <v>1</v>
      </c>
      <c r="I164" s="162"/>
      <c r="L164" s="158"/>
      <c r="M164" s="163"/>
      <c r="T164" s="164"/>
      <c r="AT164" s="159" t="s">
        <v>340</v>
      </c>
      <c r="AU164" s="159" t="s">
        <v>78</v>
      </c>
      <c r="AV164" s="13" t="s">
        <v>80</v>
      </c>
      <c r="AW164" s="13" t="s">
        <v>32</v>
      </c>
      <c r="AX164" s="13" t="s">
        <v>71</v>
      </c>
      <c r="AY164" s="159" t="s">
        <v>330</v>
      </c>
    </row>
    <row r="165" spans="2:65" s="14" customFormat="1">
      <c r="B165" s="166"/>
      <c r="D165" s="152" t="s">
        <v>340</v>
      </c>
      <c r="E165" s="167" t="s">
        <v>21</v>
      </c>
      <c r="F165" s="168" t="s">
        <v>443</v>
      </c>
      <c r="H165" s="169">
        <v>1</v>
      </c>
      <c r="I165" s="170"/>
      <c r="L165" s="166"/>
      <c r="M165" s="171"/>
      <c r="T165" s="172"/>
      <c r="AT165" s="167" t="s">
        <v>340</v>
      </c>
      <c r="AU165" s="167" t="s">
        <v>78</v>
      </c>
      <c r="AV165" s="14" t="s">
        <v>336</v>
      </c>
      <c r="AW165" s="14" t="s">
        <v>32</v>
      </c>
      <c r="AX165" s="14" t="s">
        <v>78</v>
      </c>
      <c r="AY165" s="167" t="s">
        <v>330</v>
      </c>
    </row>
    <row r="166" spans="2:65" s="1" customFormat="1" ht="16.5" customHeight="1">
      <c r="B166" s="33"/>
      <c r="C166" s="134" t="s">
        <v>571</v>
      </c>
      <c r="D166" s="134" t="s">
        <v>332</v>
      </c>
      <c r="E166" s="135" t="s">
        <v>8474</v>
      </c>
      <c r="F166" s="136" t="s">
        <v>8475</v>
      </c>
      <c r="G166" s="137" t="s">
        <v>6964</v>
      </c>
      <c r="H166" s="138">
        <v>1</v>
      </c>
      <c r="I166" s="139">
        <v>1582.82</v>
      </c>
      <c r="J166" s="140">
        <f>ROUND(I166*H166,2)</f>
        <v>1582.82</v>
      </c>
      <c r="K166" s="136" t="s">
        <v>21</v>
      </c>
      <c r="L166" s="33"/>
      <c r="M166" s="141" t="s">
        <v>21</v>
      </c>
      <c r="N166" s="142" t="s">
        <v>42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1050</v>
      </c>
      <c r="AT166" s="145" t="s">
        <v>332</v>
      </c>
      <c r="AU166" s="145" t="s">
        <v>78</v>
      </c>
      <c r="AY166" s="18" t="s">
        <v>330</v>
      </c>
      <c r="BE166" s="146">
        <f>IF(N166="základní",J166,0)</f>
        <v>1582.82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78</v>
      </c>
      <c r="BK166" s="146">
        <f>ROUND(I166*H166,2)</f>
        <v>1582.82</v>
      </c>
      <c r="BL166" s="18" t="s">
        <v>1050</v>
      </c>
      <c r="BM166" s="145" t="s">
        <v>963</v>
      </c>
    </row>
    <row r="167" spans="2:65" s="12" customFormat="1">
      <c r="B167" s="151"/>
      <c r="D167" s="152" t="s">
        <v>340</v>
      </c>
      <c r="E167" s="153" t="s">
        <v>21</v>
      </c>
      <c r="F167" s="154" t="s">
        <v>8155</v>
      </c>
      <c r="H167" s="153" t="s">
        <v>21</v>
      </c>
      <c r="I167" s="155"/>
      <c r="L167" s="151"/>
      <c r="M167" s="156"/>
      <c r="T167" s="157"/>
      <c r="AT167" s="153" t="s">
        <v>340</v>
      </c>
      <c r="AU167" s="153" t="s">
        <v>78</v>
      </c>
      <c r="AV167" s="12" t="s">
        <v>78</v>
      </c>
      <c r="AW167" s="12" t="s">
        <v>32</v>
      </c>
      <c r="AX167" s="12" t="s">
        <v>71</v>
      </c>
      <c r="AY167" s="153" t="s">
        <v>330</v>
      </c>
    </row>
    <row r="168" spans="2:65" s="13" customFormat="1">
      <c r="B168" s="158"/>
      <c r="D168" s="152" t="s">
        <v>340</v>
      </c>
      <c r="E168" s="159" t="s">
        <v>21</v>
      </c>
      <c r="F168" s="160" t="s">
        <v>78</v>
      </c>
      <c r="H168" s="161">
        <v>1</v>
      </c>
      <c r="I168" s="162"/>
      <c r="L168" s="158"/>
      <c r="M168" s="163"/>
      <c r="T168" s="164"/>
      <c r="AT168" s="159" t="s">
        <v>340</v>
      </c>
      <c r="AU168" s="159" t="s">
        <v>78</v>
      </c>
      <c r="AV168" s="13" t="s">
        <v>80</v>
      </c>
      <c r="AW168" s="13" t="s">
        <v>32</v>
      </c>
      <c r="AX168" s="13" t="s">
        <v>71</v>
      </c>
      <c r="AY168" s="159" t="s">
        <v>330</v>
      </c>
    </row>
    <row r="169" spans="2:65" s="14" customFormat="1">
      <c r="B169" s="166"/>
      <c r="D169" s="152" t="s">
        <v>340</v>
      </c>
      <c r="E169" s="167" t="s">
        <v>21</v>
      </c>
      <c r="F169" s="168" t="s">
        <v>443</v>
      </c>
      <c r="H169" s="169">
        <v>1</v>
      </c>
      <c r="I169" s="170"/>
      <c r="L169" s="166"/>
      <c r="M169" s="171"/>
      <c r="T169" s="172"/>
      <c r="AT169" s="167" t="s">
        <v>340</v>
      </c>
      <c r="AU169" s="167" t="s">
        <v>78</v>
      </c>
      <c r="AV169" s="14" t="s">
        <v>336</v>
      </c>
      <c r="AW169" s="14" t="s">
        <v>32</v>
      </c>
      <c r="AX169" s="14" t="s">
        <v>78</v>
      </c>
      <c r="AY169" s="167" t="s">
        <v>330</v>
      </c>
    </row>
    <row r="170" spans="2:65" s="1" customFormat="1" ht="16.5" customHeight="1">
      <c r="B170" s="33"/>
      <c r="C170" s="134" t="s">
        <v>559</v>
      </c>
      <c r="D170" s="134" t="s">
        <v>332</v>
      </c>
      <c r="E170" s="135" t="s">
        <v>8418</v>
      </c>
      <c r="F170" s="136" t="s">
        <v>8321</v>
      </c>
      <c r="G170" s="137" t="s">
        <v>6964</v>
      </c>
      <c r="H170" s="138">
        <v>1</v>
      </c>
      <c r="I170" s="139">
        <v>3597.31</v>
      </c>
      <c r="J170" s="140">
        <f>ROUND(I170*H170,2)</f>
        <v>3597.31</v>
      </c>
      <c r="K170" s="136" t="s">
        <v>21</v>
      </c>
      <c r="L170" s="33"/>
      <c r="M170" s="141" t="s">
        <v>21</v>
      </c>
      <c r="N170" s="14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1050</v>
      </c>
      <c r="AT170" s="145" t="s">
        <v>332</v>
      </c>
      <c r="AU170" s="145" t="s">
        <v>78</v>
      </c>
      <c r="AY170" s="18" t="s">
        <v>330</v>
      </c>
      <c r="BE170" s="146">
        <f>IF(N170="základní",J170,0)</f>
        <v>3597.31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78</v>
      </c>
      <c r="BK170" s="146">
        <f>ROUND(I170*H170,2)</f>
        <v>3597.31</v>
      </c>
      <c r="BL170" s="18" t="s">
        <v>1050</v>
      </c>
      <c r="BM170" s="145" t="s">
        <v>977</v>
      </c>
    </row>
    <row r="171" spans="2:65" s="12" customFormat="1">
      <c r="B171" s="151"/>
      <c r="D171" s="152" t="s">
        <v>340</v>
      </c>
      <c r="E171" s="153" t="s">
        <v>21</v>
      </c>
      <c r="F171" s="154" t="s">
        <v>8155</v>
      </c>
      <c r="H171" s="153" t="s">
        <v>21</v>
      </c>
      <c r="I171" s="155"/>
      <c r="L171" s="151"/>
      <c r="M171" s="156"/>
      <c r="T171" s="157"/>
      <c r="AT171" s="153" t="s">
        <v>340</v>
      </c>
      <c r="AU171" s="153" t="s">
        <v>78</v>
      </c>
      <c r="AV171" s="12" t="s">
        <v>78</v>
      </c>
      <c r="AW171" s="12" t="s">
        <v>32</v>
      </c>
      <c r="AX171" s="12" t="s">
        <v>71</v>
      </c>
      <c r="AY171" s="153" t="s">
        <v>330</v>
      </c>
    </row>
    <row r="172" spans="2:65" s="13" customFormat="1">
      <c r="B172" s="158"/>
      <c r="D172" s="152" t="s">
        <v>340</v>
      </c>
      <c r="E172" s="159" t="s">
        <v>21</v>
      </c>
      <c r="F172" s="160" t="s">
        <v>78</v>
      </c>
      <c r="H172" s="161">
        <v>1</v>
      </c>
      <c r="I172" s="162"/>
      <c r="L172" s="158"/>
      <c r="M172" s="163"/>
      <c r="T172" s="164"/>
      <c r="AT172" s="159" t="s">
        <v>340</v>
      </c>
      <c r="AU172" s="159" t="s">
        <v>78</v>
      </c>
      <c r="AV172" s="13" t="s">
        <v>80</v>
      </c>
      <c r="AW172" s="13" t="s">
        <v>32</v>
      </c>
      <c r="AX172" s="13" t="s">
        <v>71</v>
      </c>
      <c r="AY172" s="159" t="s">
        <v>330</v>
      </c>
    </row>
    <row r="173" spans="2:65" s="14" customFormat="1">
      <c r="B173" s="166"/>
      <c r="D173" s="152" t="s">
        <v>340</v>
      </c>
      <c r="E173" s="167" t="s">
        <v>21</v>
      </c>
      <c r="F173" s="168" t="s">
        <v>443</v>
      </c>
      <c r="H173" s="169">
        <v>1</v>
      </c>
      <c r="I173" s="170"/>
      <c r="L173" s="166"/>
      <c r="M173" s="198"/>
      <c r="N173" s="199"/>
      <c r="O173" s="199"/>
      <c r="P173" s="199"/>
      <c r="Q173" s="199"/>
      <c r="R173" s="199"/>
      <c r="S173" s="199"/>
      <c r="T173" s="200"/>
      <c r="AT173" s="167" t="s">
        <v>340</v>
      </c>
      <c r="AU173" s="167" t="s">
        <v>78</v>
      </c>
      <c r="AV173" s="14" t="s">
        <v>336</v>
      </c>
      <c r="AW173" s="14" t="s">
        <v>32</v>
      </c>
      <c r="AX173" s="14" t="s">
        <v>78</v>
      </c>
      <c r="AY173" s="167" t="s">
        <v>330</v>
      </c>
    </row>
    <row r="174" spans="2:65" s="1" customFormat="1" ht="6.95" customHeight="1">
      <c r="B174" s="41"/>
      <c r="C174" s="42"/>
      <c r="D174" s="42"/>
      <c r="E174" s="42"/>
      <c r="F174" s="42"/>
      <c r="G174" s="42"/>
      <c r="H174" s="42"/>
      <c r="I174" s="42"/>
      <c r="J174" s="42"/>
      <c r="K174" s="42"/>
      <c r="L174" s="33"/>
    </row>
  </sheetData>
  <sheetProtection algorithmName="SHA-512" hashValue="Wj9CFYruyr+F655tOmvEdlyA1R2H6DzO4uhi4c/uxHvdpyboKmGPSz8wrjOrDiwYit46bNBrvfYCn8oEksu2Gg==" saltValue="8pG9FbSZoTh+s/jhHhZ4pzsF7adgwqjrwXCzUgGDPOOUftwjWw3YUWvTROsJHAM7xzTJjT04N/rbMOVIx8/L+g==" spinCount="100000" sheet="1" objects="1" scenarios="1" formatColumns="0" formatRows="0" autoFilter="0"/>
  <autoFilter ref="C85:K173" xr:uid="{00000000-0009-0000-0000-00000A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pageSetUpPr fitToPage="1"/>
  </sheetPr>
  <dimension ref="B2:BM265"/>
  <sheetViews>
    <sheetView showGridLines="0" topLeftCell="A75" workbookViewId="0">
      <selection activeCell="W91" sqref="W91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115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8476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ROUND(J86, 2)</f>
        <v>1388034.67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ROUND((SUM(BE86:BE264)),  2)</f>
        <v>1388034.67</v>
      </c>
      <c r="I35" s="96">
        <v>0.21</v>
      </c>
      <c r="J35" s="82">
        <f>ROUND(((SUM(BE86:BE264))*I35),  2)</f>
        <v>291487.28000000003</v>
      </c>
      <c r="L35" s="33"/>
    </row>
    <row r="36" spans="2:12" s="1" customFormat="1" ht="14.45" customHeight="1">
      <c r="B36" s="33"/>
      <c r="E36" s="28" t="s">
        <v>43</v>
      </c>
      <c r="F36" s="82">
        <f>ROUND((SUM(BF86:BF264)),  2)</f>
        <v>0</v>
      </c>
      <c r="I36" s="96">
        <v>0.12</v>
      </c>
      <c r="J36" s="82">
        <f>ROUND(((SUM(BF86:BF264))*I36),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ROUND((SUM(BG86:BG264)),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ROUND((SUM(BH86:BH264)),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ROUND((SUM(BI86:BI264)),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1679521.95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D.1.4.H.d - EKV - Elektronická kontrola vstupu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J86</f>
        <v>1388034.6699999997</v>
      </c>
      <c r="L63" s="33"/>
      <c r="AU63" s="18" t="s">
        <v>273</v>
      </c>
    </row>
    <row r="64" spans="2:47" s="8" customFormat="1" ht="24.95" customHeight="1">
      <c r="B64" s="106"/>
      <c r="D64" s="107" t="s">
        <v>8477</v>
      </c>
      <c r="E64" s="108"/>
      <c r="F64" s="108"/>
      <c r="G64" s="108"/>
      <c r="H64" s="108"/>
      <c r="I64" s="108"/>
      <c r="J64" s="109">
        <f>J87</f>
        <v>1388034.6699999997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315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188</v>
      </c>
      <c r="L75" s="21"/>
    </row>
    <row r="76" spans="2:12" s="1" customFormat="1" ht="16.5" customHeight="1">
      <c r="B76" s="33"/>
      <c r="E76" s="336" t="s">
        <v>192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196</v>
      </c>
      <c r="L77" s="33"/>
    </row>
    <row r="78" spans="2:12" s="1" customFormat="1" ht="16.5" customHeight="1">
      <c r="B78" s="33"/>
      <c r="E78" s="305" t="str">
        <f>E11</f>
        <v>D.1.4.H.d - EKV - Elektronická kontrola vstupu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>
        <f>IF(J14="","",J14)</f>
        <v>45470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25</v>
      </c>
      <c r="F82" s="26" t="str">
        <f>E17</f>
        <v>Fakultní nemocnice Olomouc</v>
      </c>
      <c r="I82" s="28" t="s">
        <v>30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29</v>
      </c>
      <c r="F83" s="26" t="str">
        <f>IF(E20="","",E20)</f>
        <v>Sdružení firem VW WACHAL a.s., YUCON CZ s.r.o. a STANTER, a.s. zkratkou S-VWYUST</v>
      </c>
      <c r="I83" s="28" t="s">
        <v>33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316</v>
      </c>
      <c r="D85" s="116" t="s">
        <v>56</v>
      </c>
      <c r="E85" s="116" t="s">
        <v>52</v>
      </c>
      <c r="F85" s="116" t="s">
        <v>53</v>
      </c>
      <c r="G85" s="116" t="s">
        <v>317</v>
      </c>
      <c r="H85" s="116" t="s">
        <v>318</v>
      </c>
      <c r="I85" s="116" t="s">
        <v>319</v>
      </c>
      <c r="J85" s="116" t="s">
        <v>272</v>
      </c>
      <c r="K85" s="117" t="s">
        <v>320</v>
      </c>
      <c r="L85" s="114"/>
      <c r="M85" s="55" t="s">
        <v>21</v>
      </c>
      <c r="N85" s="56" t="s">
        <v>41</v>
      </c>
      <c r="O85" s="56" t="s">
        <v>321</v>
      </c>
      <c r="P85" s="56" t="s">
        <v>322</v>
      </c>
      <c r="Q85" s="56" t="s">
        <v>323</v>
      </c>
      <c r="R85" s="56" t="s">
        <v>324</v>
      </c>
      <c r="S85" s="56" t="s">
        <v>325</v>
      </c>
      <c r="T85" s="57" t="s">
        <v>326</v>
      </c>
    </row>
    <row r="86" spans="2:65" s="1" customFormat="1" ht="22.9" customHeight="1">
      <c r="B86" s="33"/>
      <c r="C86" s="60" t="s">
        <v>327</v>
      </c>
      <c r="J86" s="118">
        <f>BK86</f>
        <v>1388034.6699999997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70</v>
      </c>
      <c r="AU86" s="18" t="s">
        <v>273</v>
      </c>
      <c r="BK86" s="121">
        <f>BK87</f>
        <v>1388034.6699999997</v>
      </c>
    </row>
    <row r="87" spans="2:65" s="11" customFormat="1" ht="25.9" customHeight="1">
      <c r="B87" s="122"/>
      <c r="D87" s="123" t="s">
        <v>70</v>
      </c>
      <c r="E87" s="124" t="s">
        <v>8478</v>
      </c>
      <c r="F87" s="124" t="s">
        <v>114</v>
      </c>
      <c r="I87" s="125"/>
      <c r="J87" s="126">
        <f>BK87</f>
        <v>1388034.6699999997</v>
      </c>
      <c r="L87" s="122"/>
      <c r="M87" s="127"/>
      <c r="P87" s="128">
        <f>SUM(P88:P264)</f>
        <v>0</v>
      </c>
      <c r="R87" s="128">
        <f>SUM(R88:R264)</f>
        <v>0</v>
      </c>
      <c r="T87" s="129">
        <f>SUM(T88:T264)</f>
        <v>0</v>
      </c>
      <c r="AR87" s="123" t="s">
        <v>78</v>
      </c>
      <c r="AT87" s="130" t="s">
        <v>70</v>
      </c>
      <c r="AU87" s="130" t="s">
        <v>71</v>
      </c>
      <c r="AY87" s="123" t="s">
        <v>330</v>
      </c>
      <c r="BK87" s="131">
        <f>SUM(BK88:BK264)</f>
        <v>1388034.6699999997</v>
      </c>
    </row>
    <row r="88" spans="2:65" s="1" customFormat="1" ht="16.5" customHeight="1">
      <c r="B88" s="33"/>
      <c r="C88" s="134" t="s">
        <v>78</v>
      </c>
      <c r="D88" s="134" t="s">
        <v>332</v>
      </c>
      <c r="E88" s="135" t="s">
        <v>8479</v>
      </c>
      <c r="F88" s="136" t="s">
        <v>8480</v>
      </c>
      <c r="G88" s="137" t="s">
        <v>2551</v>
      </c>
      <c r="H88" s="138">
        <v>16</v>
      </c>
      <c r="I88" s="139">
        <v>1366.98</v>
      </c>
      <c r="J88" s="140">
        <f>ROUND(I88*H88,2)</f>
        <v>21871.68</v>
      </c>
      <c r="K88" s="136" t="s">
        <v>21</v>
      </c>
      <c r="L88" s="33"/>
      <c r="M88" s="141" t="s">
        <v>21</v>
      </c>
      <c r="N88" s="142" t="s">
        <v>42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1050</v>
      </c>
      <c r="AT88" s="145" t="s">
        <v>332</v>
      </c>
      <c r="AU88" s="145" t="s">
        <v>78</v>
      </c>
      <c r="AY88" s="18" t="s">
        <v>330</v>
      </c>
      <c r="BE88" s="146">
        <f>IF(N88="základní",J88,0)</f>
        <v>21871.68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78</v>
      </c>
      <c r="BK88" s="146">
        <f>ROUND(I88*H88,2)</f>
        <v>21871.68</v>
      </c>
      <c r="BL88" s="18" t="s">
        <v>1050</v>
      </c>
      <c r="BM88" s="145" t="s">
        <v>80</v>
      </c>
    </row>
    <row r="89" spans="2:65" s="1" customFormat="1" ht="16.5" customHeight="1">
      <c r="B89" s="33"/>
      <c r="C89" s="173" t="s">
        <v>80</v>
      </c>
      <c r="D89" s="173" t="s">
        <v>475</v>
      </c>
      <c r="E89" s="174" t="s">
        <v>8481</v>
      </c>
      <c r="F89" s="175" t="s">
        <v>8482</v>
      </c>
      <c r="G89" s="176" t="s">
        <v>2551</v>
      </c>
      <c r="H89" s="177">
        <v>16</v>
      </c>
      <c r="I89" s="178">
        <v>18849.920000000002</v>
      </c>
      <c r="J89" s="179">
        <f>ROUND(I89*H89,2)</f>
        <v>301598.71999999997</v>
      </c>
      <c r="K89" s="175" t="s">
        <v>21</v>
      </c>
      <c r="L89" s="180"/>
      <c r="M89" s="181" t="s">
        <v>21</v>
      </c>
      <c r="N89" s="182" t="s">
        <v>42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3080</v>
      </c>
      <c r="AT89" s="145" t="s">
        <v>475</v>
      </c>
      <c r="AU89" s="145" t="s">
        <v>78</v>
      </c>
      <c r="AY89" s="18" t="s">
        <v>330</v>
      </c>
      <c r="BE89" s="146">
        <f>IF(N89="základní",J89,0)</f>
        <v>301598.71999999997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78</v>
      </c>
      <c r="BK89" s="146">
        <f>ROUND(I89*H89,2)</f>
        <v>301598.71999999997</v>
      </c>
      <c r="BL89" s="18" t="s">
        <v>1050</v>
      </c>
      <c r="BM89" s="145" t="s">
        <v>336</v>
      </c>
    </row>
    <row r="90" spans="2:65" s="1" customFormat="1" ht="29.25">
      <c r="B90" s="33"/>
      <c r="D90" s="152" t="s">
        <v>375</v>
      </c>
      <c r="F90" s="165" t="s">
        <v>8483</v>
      </c>
      <c r="I90" s="149"/>
      <c r="L90" s="33"/>
      <c r="M90" s="150"/>
      <c r="T90" s="52"/>
      <c r="AT90" s="18" t="s">
        <v>375</v>
      </c>
      <c r="AU90" s="18" t="s">
        <v>78</v>
      </c>
    </row>
    <row r="91" spans="2:65" s="12" customFormat="1">
      <c r="B91" s="151"/>
      <c r="D91" s="152" t="s">
        <v>340</v>
      </c>
      <c r="E91" s="153" t="s">
        <v>21</v>
      </c>
      <c r="F91" s="154" t="s">
        <v>8330</v>
      </c>
      <c r="H91" s="153" t="s">
        <v>21</v>
      </c>
      <c r="I91" s="155"/>
      <c r="L91" s="151"/>
      <c r="M91" s="156"/>
      <c r="T91" s="157"/>
      <c r="AT91" s="153" t="s">
        <v>340</v>
      </c>
      <c r="AU91" s="153" t="s">
        <v>78</v>
      </c>
      <c r="AV91" s="12" t="s">
        <v>78</v>
      </c>
      <c r="AW91" s="12" t="s">
        <v>32</v>
      </c>
      <c r="AX91" s="12" t="s">
        <v>71</v>
      </c>
      <c r="AY91" s="153" t="s">
        <v>330</v>
      </c>
    </row>
    <row r="92" spans="2:65" s="13" customFormat="1">
      <c r="B92" s="158"/>
      <c r="D92" s="152" t="s">
        <v>340</v>
      </c>
      <c r="E92" s="159" t="s">
        <v>21</v>
      </c>
      <c r="F92" s="160" t="s">
        <v>8484</v>
      </c>
      <c r="H92" s="161">
        <v>16</v>
      </c>
      <c r="I92" s="162"/>
      <c r="L92" s="158"/>
      <c r="M92" s="163"/>
      <c r="T92" s="164"/>
      <c r="AT92" s="159" t="s">
        <v>340</v>
      </c>
      <c r="AU92" s="159" t="s">
        <v>78</v>
      </c>
      <c r="AV92" s="13" t="s">
        <v>80</v>
      </c>
      <c r="AW92" s="13" t="s">
        <v>32</v>
      </c>
      <c r="AX92" s="13" t="s">
        <v>71</v>
      </c>
      <c r="AY92" s="159" t="s">
        <v>330</v>
      </c>
    </row>
    <row r="93" spans="2:65" s="14" customFormat="1">
      <c r="B93" s="166"/>
      <c r="D93" s="152" t="s">
        <v>340</v>
      </c>
      <c r="E93" s="167" t="s">
        <v>21</v>
      </c>
      <c r="F93" s="168" t="s">
        <v>443</v>
      </c>
      <c r="H93" s="169">
        <v>16</v>
      </c>
      <c r="I93" s="170"/>
      <c r="L93" s="166"/>
      <c r="M93" s="171"/>
      <c r="T93" s="172"/>
      <c r="AT93" s="167" t="s">
        <v>340</v>
      </c>
      <c r="AU93" s="167" t="s">
        <v>78</v>
      </c>
      <c r="AV93" s="14" t="s">
        <v>336</v>
      </c>
      <c r="AW93" s="14" t="s">
        <v>32</v>
      </c>
      <c r="AX93" s="14" t="s">
        <v>78</v>
      </c>
      <c r="AY93" s="167" t="s">
        <v>330</v>
      </c>
    </row>
    <row r="94" spans="2:65" s="1" customFormat="1" ht="16.5" customHeight="1">
      <c r="B94" s="33"/>
      <c r="C94" s="134" t="s">
        <v>171</v>
      </c>
      <c r="D94" s="134" t="s">
        <v>332</v>
      </c>
      <c r="E94" s="135" t="s">
        <v>8485</v>
      </c>
      <c r="F94" s="136" t="s">
        <v>8486</v>
      </c>
      <c r="G94" s="137" t="s">
        <v>2551</v>
      </c>
      <c r="H94" s="138">
        <v>31</v>
      </c>
      <c r="I94" s="139">
        <v>834.58</v>
      </c>
      <c r="J94" s="140">
        <f>ROUND(I94*H94,2)</f>
        <v>25871.98</v>
      </c>
      <c r="K94" s="136" t="s">
        <v>21</v>
      </c>
      <c r="L94" s="33"/>
      <c r="M94" s="141" t="s">
        <v>21</v>
      </c>
      <c r="N94" s="142" t="s">
        <v>42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1050</v>
      </c>
      <c r="AT94" s="145" t="s">
        <v>332</v>
      </c>
      <c r="AU94" s="145" t="s">
        <v>78</v>
      </c>
      <c r="AY94" s="18" t="s">
        <v>330</v>
      </c>
      <c r="BE94" s="146">
        <f>IF(N94="základní",J94,0)</f>
        <v>25871.98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78</v>
      </c>
      <c r="BK94" s="146">
        <f>ROUND(I94*H94,2)</f>
        <v>25871.98</v>
      </c>
      <c r="BL94" s="18" t="s">
        <v>1050</v>
      </c>
      <c r="BM94" s="145" t="s">
        <v>370</v>
      </c>
    </row>
    <row r="95" spans="2:65" s="1" customFormat="1" ht="16.5" customHeight="1">
      <c r="B95" s="33"/>
      <c r="C95" s="173" t="s">
        <v>336</v>
      </c>
      <c r="D95" s="173" t="s">
        <v>475</v>
      </c>
      <c r="E95" s="174" t="s">
        <v>8487</v>
      </c>
      <c r="F95" s="175" t="s">
        <v>8488</v>
      </c>
      <c r="G95" s="176" t="s">
        <v>2551</v>
      </c>
      <c r="H95" s="177">
        <v>31</v>
      </c>
      <c r="I95" s="178">
        <v>5662.17</v>
      </c>
      <c r="J95" s="179">
        <f>ROUND(I95*H95,2)</f>
        <v>175527.27</v>
      </c>
      <c r="K95" s="175" t="s">
        <v>21</v>
      </c>
      <c r="L95" s="180"/>
      <c r="M95" s="181" t="s">
        <v>21</v>
      </c>
      <c r="N95" s="182" t="s">
        <v>42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3080</v>
      </c>
      <c r="AT95" s="145" t="s">
        <v>475</v>
      </c>
      <c r="AU95" s="145" t="s">
        <v>78</v>
      </c>
      <c r="AY95" s="18" t="s">
        <v>330</v>
      </c>
      <c r="BE95" s="146">
        <f>IF(N95="základní",J95,0)</f>
        <v>175527.27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78</v>
      </c>
      <c r="BK95" s="146">
        <f>ROUND(I95*H95,2)</f>
        <v>175527.27</v>
      </c>
      <c r="BL95" s="18" t="s">
        <v>1050</v>
      </c>
      <c r="BM95" s="145" t="s">
        <v>388</v>
      </c>
    </row>
    <row r="96" spans="2:65" s="1" customFormat="1" ht="39">
      <c r="B96" s="33"/>
      <c r="D96" s="152" t="s">
        <v>375</v>
      </c>
      <c r="F96" s="165" t="s">
        <v>8489</v>
      </c>
      <c r="I96" s="149"/>
      <c r="L96" s="33"/>
      <c r="M96" s="150"/>
      <c r="T96" s="52"/>
      <c r="AT96" s="18" t="s">
        <v>375</v>
      </c>
      <c r="AU96" s="18" t="s">
        <v>78</v>
      </c>
    </row>
    <row r="97" spans="2:65" s="12" customFormat="1">
      <c r="B97" s="151"/>
      <c r="D97" s="152" t="s">
        <v>340</v>
      </c>
      <c r="E97" s="153" t="s">
        <v>21</v>
      </c>
      <c r="F97" s="154" t="s">
        <v>8330</v>
      </c>
      <c r="H97" s="153" t="s">
        <v>21</v>
      </c>
      <c r="I97" s="155"/>
      <c r="L97" s="151"/>
      <c r="M97" s="156"/>
      <c r="T97" s="157"/>
      <c r="AT97" s="153" t="s">
        <v>340</v>
      </c>
      <c r="AU97" s="153" t="s">
        <v>78</v>
      </c>
      <c r="AV97" s="12" t="s">
        <v>78</v>
      </c>
      <c r="AW97" s="12" t="s">
        <v>32</v>
      </c>
      <c r="AX97" s="12" t="s">
        <v>71</v>
      </c>
      <c r="AY97" s="153" t="s">
        <v>330</v>
      </c>
    </row>
    <row r="98" spans="2:65" s="13" customFormat="1">
      <c r="B98" s="158"/>
      <c r="D98" s="152" t="s">
        <v>340</v>
      </c>
      <c r="E98" s="159" t="s">
        <v>21</v>
      </c>
      <c r="F98" s="160" t="s">
        <v>8490</v>
      </c>
      <c r="H98" s="161">
        <v>31</v>
      </c>
      <c r="I98" s="162"/>
      <c r="L98" s="158"/>
      <c r="M98" s="163"/>
      <c r="T98" s="164"/>
      <c r="AT98" s="159" t="s">
        <v>340</v>
      </c>
      <c r="AU98" s="159" t="s">
        <v>78</v>
      </c>
      <c r="AV98" s="13" t="s">
        <v>80</v>
      </c>
      <c r="AW98" s="13" t="s">
        <v>32</v>
      </c>
      <c r="AX98" s="13" t="s">
        <v>71</v>
      </c>
      <c r="AY98" s="159" t="s">
        <v>330</v>
      </c>
    </row>
    <row r="99" spans="2:65" s="14" customFormat="1">
      <c r="B99" s="166"/>
      <c r="D99" s="152" t="s">
        <v>340</v>
      </c>
      <c r="E99" s="167" t="s">
        <v>21</v>
      </c>
      <c r="F99" s="168" t="s">
        <v>443</v>
      </c>
      <c r="H99" s="169">
        <v>31</v>
      </c>
      <c r="I99" s="170"/>
      <c r="L99" s="166"/>
      <c r="M99" s="171"/>
      <c r="T99" s="172"/>
      <c r="AT99" s="167" t="s">
        <v>340</v>
      </c>
      <c r="AU99" s="167" t="s">
        <v>78</v>
      </c>
      <c r="AV99" s="14" t="s">
        <v>336</v>
      </c>
      <c r="AW99" s="14" t="s">
        <v>32</v>
      </c>
      <c r="AX99" s="14" t="s">
        <v>78</v>
      </c>
      <c r="AY99" s="167" t="s">
        <v>330</v>
      </c>
    </row>
    <row r="100" spans="2:65" s="1" customFormat="1" ht="21.75" customHeight="1">
      <c r="B100" s="33"/>
      <c r="C100" s="134" t="s">
        <v>364</v>
      </c>
      <c r="D100" s="134" t="s">
        <v>332</v>
      </c>
      <c r="E100" s="135" t="s">
        <v>8491</v>
      </c>
      <c r="F100" s="136" t="s">
        <v>8492</v>
      </c>
      <c r="G100" s="137" t="s">
        <v>2551</v>
      </c>
      <c r="H100" s="138">
        <v>1</v>
      </c>
      <c r="I100" s="139">
        <v>1726.71</v>
      </c>
      <c r="J100" s="140">
        <f>ROUND(I100*H100,2)</f>
        <v>1726.71</v>
      </c>
      <c r="K100" s="136" t="s">
        <v>21</v>
      </c>
      <c r="L100" s="33"/>
      <c r="M100" s="141" t="s">
        <v>21</v>
      </c>
      <c r="N100" s="142" t="s">
        <v>42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1050</v>
      </c>
      <c r="AT100" s="145" t="s">
        <v>332</v>
      </c>
      <c r="AU100" s="145" t="s">
        <v>78</v>
      </c>
      <c r="AY100" s="18" t="s">
        <v>330</v>
      </c>
      <c r="BE100" s="146">
        <f>IF(N100="základní",J100,0)</f>
        <v>1726.71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78</v>
      </c>
      <c r="BK100" s="146">
        <f>ROUND(I100*H100,2)</f>
        <v>1726.71</v>
      </c>
      <c r="BL100" s="18" t="s">
        <v>1050</v>
      </c>
      <c r="BM100" s="145" t="s">
        <v>404</v>
      </c>
    </row>
    <row r="101" spans="2:65" s="1" customFormat="1" ht="21.75" customHeight="1">
      <c r="B101" s="33"/>
      <c r="C101" s="173" t="s">
        <v>370</v>
      </c>
      <c r="D101" s="173" t="s">
        <v>475</v>
      </c>
      <c r="E101" s="174" t="s">
        <v>8493</v>
      </c>
      <c r="F101" s="175" t="s">
        <v>8494</v>
      </c>
      <c r="G101" s="176" t="s">
        <v>2551</v>
      </c>
      <c r="H101" s="177">
        <v>1</v>
      </c>
      <c r="I101" s="178">
        <v>116466.94</v>
      </c>
      <c r="J101" s="179">
        <f>ROUND(I101*H101,2)</f>
        <v>116466.94</v>
      </c>
      <c r="K101" s="175" t="s">
        <v>21</v>
      </c>
      <c r="L101" s="180"/>
      <c r="M101" s="181" t="s">
        <v>21</v>
      </c>
      <c r="N101" s="182" t="s">
        <v>42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3080</v>
      </c>
      <c r="AT101" s="145" t="s">
        <v>475</v>
      </c>
      <c r="AU101" s="145" t="s">
        <v>78</v>
      </c>
      <c r="AY101" s="18" t="s">
        <v>330</v>
      </c>
      <c r="BE101" s="146">
        <f>IF(N101="základní",J101,0)</f>
        <v>116466.94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78</v>
      </c>
      <c r="BK101" s="146">
        <f>ROUND(I101*H101,2)</f>
        <v>116466.94</v>
      </c>
      <c r="BL101" s="18" t="s">
        <v>1050</v>
      </c>
      <c r="BM101" s="145" t="s">
        <v>8</v>
      </c>
    </row>
    <row r="102" spans="2:65" s="1" customFormat="1" ht="48.75">
      <c r="B102" s="33"/>
      <c r="D102" s="152" t="s">
        <v>375</v>
      </c>
      <c r="F102" s="165" t="s">
        <v>8495</v>
      </c>
      <c r="I102" s="149"/>
      <c r="L102" s="33"/>
      <c r="M102" s="150"/>
      <c r="T102" s="52"/>
      <c r="AT102" s="18" t="s">
        <v>375</v>
      </c>
      <c r="AU102" s="18" t="s">
        <v>78</v>
      </c>
    </row>
    <row r="103" spans="2:65" s="12" customFormat="1">
      <c r="B103" s="151"/>
      <c r="D103" s="152" t="s">
        <v>340</v>
      </c>
      <c r="E103" s="153" t="s">
        <v>21</v>
      </c>
      <c r="F103" s="154" t="s">
        <v>8330</v>
      </c>
      <c r="H103" s="153" t="s">
        <v>21</v>
      </c>
      <c r="I103" s="155"/>
      <c r="L103" s="151"/>
      <c r="M103" s="156"/>
      <c r="T103" s="157"/>
      <c r="AT103" s="153" t="s">
        <v>340</v>
      </c>
      <c r="AU103" s="153" t="s">
        <v>78</v>
      </c>
      <c r="AV103" s="12" t="s">
        <v>78</v>
      </c>
      <c r="AW103" s="12" t="s">
        <v>32</v>
      </c>
      <c r="AX103" s="12" t="s">
        <v>71</v>
      </c>
      <c r="AY103" s="153" t="s">
        <v>330</v>
      </c>
    </row>
    <row r="104" spans="2:65" s="13" customFormat="1">
      <c r="B104" s="158"/>
      <c r="D104" s="152" t="s">
        <v>340</v>
      </c>
      <c r="E104" s="159" t="s">
        <v>21</v>
      </c>
      <c r="F104" s="160" t="s">
        <v>8130</v>
      </c>
      <c r="H104" s="161">
        <v>1</v>
      </c>
      <c r="I104" s="162"/>
      <c r="L104" s="158"/>
      <c r="M104" s="163"/>
      <c r="T104" s="164"/>
      <c r="AT104" s="159" t="s">
        <v>340</v>
      </c>
      <c r="AU104" s="159" t="s">
        <v>78</v>
      </c>
      <c r="AV104" s="13" t="s">
        <v>80</v>
      </c>
      <c r="AW104" s="13" t="s">
        <v>32</v>
      </c>
      <c r="AX104" s="13" t="s">
        <v>71</v>
      </c>
      <c r="AY104" s="159" t="s">
        <v>330</v>
      </c>
    </row>
    <row r="105" spans="2:65" s="14" customFormat="1">
      <c r="B105" s="166"/>
      <c r="D105" s="152" t="s">
        <v>340</v>
      </c>
      <c r="E105" s="167" t="s">
        <v>21</v>
      </c>
      <c r="F105" s="168" t="s">
        <v>443</v>
      </c>
      <c r="H105" s="169">
        <v>1</v>
      </c>
      <c r="I105" s="170"/>
      <c r="L105" s="166"/>
      <c r="M105" s="171"/>
      <c r="T105" s="172"/>
      <c r="AT105" s="167" t="s">
        <v>340</v>
      </c>
      <c r="AU105" s="167" t="s">
        <v>78</v>
      </c>
      <c r="AV105" s="14" t="s">
        <v>336</v>
      </c>
      <c r="AW105" s="14" t="s">
        <v>32</v>
      </c>
      <c r="AX105" s="14" t="s">
        <v>78</v>
      </c>
      <c r="AY105" s="167" t="s">
        <v>330</v>
      </c>
    </row>
    <row r="106" spans="2:65" s="1" customFormat="1" ht="24.2" customHeight="1">
      <c r="B106" s="33"/>
      <c r="C106" s="134" t="s">
        <v>378</v>
      </c>
      <c r="D106" s="134" t="s">
        <v>332</v>
      </c>
      <c r="E106" s="135" t="s">
        <v>8496</v>
      </c>
      <c r="F106" s="136" t="s">
        <v>8497</v>
      </c>
      <c r="G106" s="137" t="s">
        <v>2551</v>
      </c>
      <c r="H106" s="138">
        <v>3</v>
      </c>
      <c r="I106" s="139">
        <v>6619.06</v>
      </c>
      <c r="J106" s="140">
        <f>ROUND(I106*H106,2)</f>
        <v>19857.18</v>
      </c>
      <c r="K106" s="136" t="s">
        <v>21</v>
      </c>
      <c r="L106" s="33"/>
      <c r="M106" s="141" t="s">
        <v>21</v>
      </c>
      <c r="N106" s="142" t="s">
        <v>42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1050</v>
      </c>
      <c r="AT106" s="145" t="s">
        <v>332</v>
      </c>
      <c r="AU106" s="145" t="s">
        <v>78</v>
      </c>
      <c r="AY106" s="18" t="s">
        <v>330</v>
      </c>
      <c r="BE106" s="146">
        <f>IF(N106="základní",J106,0)</f>
        <v>19857.18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78</v>
      </c>
      <c r="BK106" s="146">
        <f>ROUND(I106*H106,2)</f>
        <v>19857.18</v>
      </c>
      <c r="BL106" s="18" t="s">
        <v>1050</v>
      </c>
      <c r="BM106" s="145" t="s">
        <v>429</v>
      </c>
    </row>
    <row r="107" spans="2:65" s="1" customFormat="1" ht="24.2" customHeight="1">
      <c r="B107" s="33"/>
      <c r="C107" s="173" t="s">
        <v>388</v>
      </c>
      <c r="D107" s="173" t="s">
        <v>475</v>
      </c>
      <c r="E107" s="174" t="s">
        <v>8498</v>
      </c>
      <c r="F107" s="175" t="s">
        <v>8499</v>
      </c>
      <c r="G107" s="176" t="s">
        <v>2551</v>
      </c>
      <c r="H107" s="177">
        <v>3</v>
      </c>
      <c r="I107" s="178">
        <v>5840.6</v>
      </c>
      <c r="J107" s="179">
        <f>ROUND(I107*H107,2)</f>
        <v>17521.8</v>
      </c>
      <c r="K107" s="175" t="s">
        <v>21</v>
      </c>
      <c r="L107" s="180"/>
      <c r="M107" s="181" t="s">
        <v>21</v>
      </c>
      <c r="N107" s="182" t="s">
        <v>42</v>
      </c>
      <c r="P107" s="143">
        <f>O107*H107</f>
        <v>0</v>
      </c>
      <c r="Q107" s="143">
        <v>0</v>
      </c>
      <c r="R107" s="143">
        <f>Q107*H107</f>
        <v>0</v>
      </c>
      <c r="S107" s="143">
        <v>0</v>
      </c>
      <c r="T107" s="144">
        <f>S107*H107</f>
        <v>0</v>
      </c>
      <c r="AR107" s="145" t="s">
        <v>3080</v>
      </c>
      <c r="AT107" s="145" t="s">
        <v>475</v>
      </c>
      <c r="AU107" s="145" t="s">
        <v>78</v>
      </c>
      <c r="AY107" s="18" t="s">
        <v>330</v>
      </c>
      <c r="BE107" s="146">
        <f>IF(N107="základní",J107,0)</f>
        <v>17521.8</v>
      </c>
      <c r="BF107" s="146">
        <f>IF(N107="snížená",J107,0)</f>
        <v>0</v>
      </c>
      <c r="BG107" s="146">
        <f>IF(N107="zákl. přenesená",J107,0)</f>
        <v>0</v>
      </c>
      <c r="BH107" s="146">
        <f>IF(N107="sníž. přenesená",J107,0)</f>
        <v>0</v>
      </c>
      <c r="BI107" s="146">
        <f>IF(N107="nulová",J107,0)</f>
        <v>0</v>
      </c>
      <c r="BJ107" s="18" t="s">
        <v>78</v>
      </c>
      <c r="BK107" s="146">
        <f>ROUND(I107*H107,2)</f>
        <v>17521.8</v>
      </c>
      <c r="BL107" s="18" t="s">
        <v>1050</v>
      </c>
      <c r="BM107" s="145" t="s">
        <v>444</v>
      </c>
    </row>
    <row r="108" spans="2:65" s="12" customFormat="1">
      <c r="B108" s="151"/>
      <c r="D108" s="152" t="s">
        <v>340</v>
      </c>
      <c r="E108" s="153" t="s">
        <v>21</v>
      </c>
      <c r="F108" s="154" t="s">
        <v>8330</v>
      </c>
      <c r="H108" s="153" t="s">
        <v>21</v>
      </c>
      <c r="I108" s="155"/>
      <c r="L108" s="151"/>
      <c r="M108" s="156"/>
      <c r="T108" s="157"/>
      <c r="AT108" s="153" t="s">
        <v>340</v>
      </c>
      <c r="AU108" s="153" t="s">
        <v>78</v>
      </c>
      <c r="AV108" s="12" t="s">
        <v>78</v>
      </c>
      <c r="AW108" s="12" t="s">
        <v>32</v>
      </c>
      <c r="AX108" s="12" t="s">
        <v>71</v>
      </c>
      <c r="AY108" s="153" t="s">
        <v>330</v>
      </c>
    </row>
    <row r="109" spans="2:65" s="13" customFormat="1">
      <c r="B109" s="158"/>
      <c r="D109" s="152" t="s">
        <v>340</v>
      </c>
      <c r="E109" s="159" t="s">
        <v>21</v>
      </c>
      <c r="F109" s="160" t="s">
        <v>8098</v>
      </c>
      <c r="H109" s="161">
        <v>3</v>
      </c>
      <c r="I109" s="162"/>
      <c r="L109" s="158"/>
      <c r="M109" s="163"/>
      <c r="T109" s="164"/>
      <c r="AT109" s="159" t="s">
        <v>340</v>
      </c>
      <c r="AU109" s="159" t="s">
        <v>78</v>
      </c>
      <c r="AV109" s="13" t="s">
        <v>80</v>
      </c>
      <c r="AW109" s="13" t="s">
        <v>32</v>
      </c>
      <c r="AX109" s="13" t="s">
        <v>71</v>
      </c>
      <c r="AY109" s="159" t="s">
        <v>330</v>
      </c>
    </row>
    <row r="110" spans="2:65" s="14" customFormat="1">
      <c r="B110" s="166"/>
      <c r="D110" s="152" t="s">
        <v>340</v>
      </c>
      <c r="E110" s="167" t="s">
        <v>21</v>
      </c>
      <c r="F110" s="168" t="s">
        <v>443</v>
      </c>
      <c r="H110" s="169">
        <v>3</v>
      </c>
      <c r="I110" s="170"/>
      <c r="L110" s="166"/>
      <c r="M110" s="171"/>
      <c r="T110" s="172"/>
      <c r="AT110" s="167" t="s">
        <v>340</v>
      </c>
      <c r="AU110" s="167" t="s">
        <v>78</v>
      </c>
      <c r="AV110" s="14" t="s">
        <v>336</v>
      </c>
      <c r="AW110" s="14" t="s">
        <v>32</v>
      </c>
      <c r="AX110" s="14" t="s">
        <v>78</v>
      </c>
      <c r="AY110" s="167" t="s">
        <v>330</v>
      </c>
    </row>
    <row r="111" spans="2:65" s="1" customFormat="1" ht="21.75" customHeight="1">
      <c r="B111" s="33"/>
      <c r="C111" s="134" t="s">
        <v>396</v>
      </c>
      <c r="D111" s="134" t="s">
        <v>332</v>
      </c>
      <c r="E111" s="135" t="s">
        <v>8500</v>
      </c>
      <c r="F111" s="136" t="s">
        <v>8501</v>
      </c>
      <c r="G111" s="137" t="s">
        <v>2551</v>
      </c>
      <c r="H111" s="138">
        <v>2</v>
      </c>
      <c r="I111" s="139">
        <v>230.23</v>
      </c>
      <c r="J111" s="140">
        <f>ROUND(I111*H111,2)</f>
        <v>460.46</v>
      </c>
      <c r="K111" s="136" t="s">
        <v>21</v>
      </c>
      <c r="L111" s="33"/>
      <c r="M111" s="141" t="s">
        <v>21</v>
      </c>
      <c r="N111" s="142" t="s">
        <v>42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1050</v>
      </c>
      <c r="AT111" s="145" t="s">
        <v>332</v>
      </c>
      <c r="AU111" s="145" t="s">
        <v>78</v>
      </c>
      <c r="AY111" s="18" t="s">
        <v>330</v>
      </c>
      <c r="BE111" s="146">
        <f>IF(N111="základní",J111,0)</f>
        <v>460.46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78</v>
      </c>
      <c r="BK111" s="146">
        <f>ROUND(I111*H111,2)</f>
        <v>460.46</v>
      </c>
      <c r="BL111" s="18" t="s">
        <v>1050</v>
      </c>
      <c r="BM111" s="145" t="s">
        <v>459</v>
      </c>
    </row>
    <row r="112" spans="2:65" s="1" customFormat="1" ht="21.75" customHeight="1">
      <c r="B112" s="33"/>
      <c r="C112" s="173" t="s">
        <v>404</v>
      </c>
      <c r="D112" s="173" t="s">
        <v>475</v>
      </c>
      <c r="E112" s="174" t="s">
        <v>8502</v>
      </c>
      <c r="F112" s="175" t="s">
        <v>8503</v>
      </c>
      <c r="G112" s="176" t="s">
        <v>2551</v>
      </c>
      <c r="H112" s="177">
        <v>2</v>
      </c>
      <c r="I112" s="178">
        <v>369.8</v>
      </c>
      <c r="J112" s="179">
        <f>ROUND(I112*H112,2)</f>
        <v>739.6</v>
      </c>
      <c r="K112" s="175" t="s">
        <v>21</v>
      </c>
      <c r="L112" s="180"/>
      <c r="M112" s="181" t="s">
        <v>21</v>
      </c>
      <c r="N112" s="182" t="s">
        <v>42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3080</v>
      </c>
      <c r="AT112" s="145" t="s">
        <v>475</v>
      </c>
      <c r="AU112" s="145" t="s">
        <v>78</v>
      </c>
      <c r="AY112" s="18" t="s">
        <v>330</v>
      </c>
      <c r="BE112" s="146">
        <f>IF(N112="základní",J112,0)</f>
        <v>739.6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78</v>
      </c>
      <c r="BK112" s="146">
        <f>ROUND(I112*H112,2)</f>
        <v>739.6</v>
      </c>
      <c r="BL112" s="18" t="s">
        <v>1050</v>
      </c>
      <c r="BM112" s="145" t="s">
        <v>474</v>
      </c>
    </row>
    <row r="113" spans="2:65" s="12" customFormat="1">
      <c r="B113" s="151"/>
      <c r="D113" s="152" t="s">
        <v>340</v>
      </c>
      <c r="E113" s="153" t="s">
        <v>21</v>
      </c>
      <c r="F113" s="154" t="s">
        <v>8330</v>
      </c>
      <c r="H113" s="153" t="s">
        <v>21</v>
      </c>
      <c r="I113" s="155"/>
      <c r="L113" s="151"/>
      <c r="M113" s="156"/>
      <c r="T113" s="157"/>
      <c r="AT113" s="153" t="s">
        <v>340</v>
      </c>
      <c r="AU113" s="153" t="s">
        <v>78</v>
      </c>
      <c r="AV113" s="12" t="s">
        <v>78</v>
      </c>
      <c r="AW113" s="12" t="s">
        <v>32</v>
      </c>
      <c r="AX113" s="12" t="s">
        <v>71</v>
      </c>
      <c r="AY113" s="153" t="s">
        <v>330</v>
      </c>
    </row>
    <row r="114" spans="2:65" s="13" customFormat="1">
      <c r="B114" s="158"/>
      <c r="D114" s="152" t="s">
        <v>340</v>
      </c>
      <c r="E114" s="159" t="s">
        <v>21</v>
      </c>
      <c r="F114" s="160" t="s">
        <v>8112</v>
      </c>
      <c r="H114" s="161">
        <v>2</v>
      </c>
      <c r="I114" s="162"/>
      <c r="L114" s="158"/>
      <c r="M114" s="163"/>
      <c r="T114" s="164"/>
      <c r="AT114" s="159" t="s">
        <v>340</v>
      </c>
      <c r="AU114" s="159" t="s">
        <v>78</v>
      </c>
      <c r="AV114" s="13" t="s">
        <v>80</v>
      </c>
      <c r="AW114" s="13" t="s">
        <v>32</v>
      </c>
      <c r="AX114" s="13" t="s">
        <v>71</v>
      </c>
      <c r="AY114" s="159" t="s">
        <v>330</v>
      </c>
    </row>
    <row r="115" spans="2:65" s="14" customFormat="1">
      <c r="B115" s="166"/>
      <c r="D115" s="152" t="s">
        <v>340</v>
      </c>
      <c r="E115" s="167" t="s">
        <v>21</v>
      </c>
      <c r="F115" s="168" t="s">
        <v>443</v>
      </c>
      <c r="H115" s="169">
        <v>2</v>
      </c>
      <c r="I115" s="170"/>
      <c r="L115" s="166"/>
      <c r="M115" s="171"/>
      <c r="T115" s="172"/>
      <c r="AT115" s="167" t="s">
        <v>340</v>
      </c>
      <c r="AU115" s="167" t="s">
        <v>78</v>
      </c>
      <c r="AV115" s="14" t="s">
        <v>336</v>
      </c>
      <c r="AW115" s="14" t="s">
        <v>32</v>
      </c>
      <c r="AX115" s="14" t="s">
        <v>78</v>
      </c>
      <c r="AY115" s="167" t="s">
        <v>330</v>
      </c>
    </row>
    <row r="116" spans="2:65" s="1" customFormat="1" ht="16.5" customHeight="1">
      <c r="B116" s="33"/>
      <c r="C116" s="134" t="s">
        <v>410</v>
      </c>
      <c r="D116" s="134" t="s">
        <v>332</v>
      </c>
      <c r="E116" s="135" t="s">
        <v>8504</v>
      </c>
      <c r="F116" s="136" t="s">
        <v>8505</v>
      </c>
      <c r="G116" s="137" t="s">
        <v>2551</v>
      </c>
      <c r="H116" s="138">
        <v>1</v>
      </c>
      <c r="I116" s="139">
        <v>748.24</v>
      </c>
      <c r="J116" s="140">
        <f>ROUND(I116*H116,2)</f>
        <v>748.24</v>
      </c>
      <c r="K116" s="136" t="s">
        <v>21</v>
      </c>
      <c r="L116" s="33"/>
      <c r="M116" s="141" t="s">
        <v>21</v>
      </c>
      <c r="N116" s="142" t="s">
        <v>42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1050</v>
      </c>
      <c r="AT116" s="145" t="s">
        <v>332</v>
      </c>
      <c r="AU116" s="145" t="s">
        <v>78</v>
      </c>
      <c r="AY116" s="18" t="s">
        <v>330</v>
      </c>
      <c r="BE116" s="146">
        <f>IF(N116="základní",J116,0)</f>
        <v>748.24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78</v>
      </c>
      <c r="BK116" s="146">
        <f>ROUND(I116*H116,2)</f>
        <v>748.24</v>
      </c>
      <c r="BL116" s="18" t="s">
        <v>1050</v>
      </c>
      <c r="BM116" s="145" t="s">
        <v>484</v>
      </c>
    </row>
    <row r="117" spans="2:65" s="1" customFormat="1" ht="16.5" customHeight="1">
      <c r="B117" s="33"/>
      <c r="C117" s="173" t="s">
        <v>8</v>
      </c>
      <c r="D117" s="173" t="s">
        <v>475</v>
      </c>
      <c r="E117" s="174" t="s">
        <v>8506</v>
      </c>
      <c r="F117" s="175" t="s">
        <v>8507</v>
      </c>
      <c r="G117" s="176" t="s">
        <v>2551</v>
      </c>
      <c r="H117" s="177">
        <v>1</v>
      </c>
      <c r="I117" s="178">
        <v>1538.21</v>
      </c>
      <c r="J117" s="179">
        <f>ROUND(I117*H117,2)</f>
        <v>1538.21</v>
      </c>
      <c r="K117" s="175" t="s">
        <v>21</v>
      </c>
      <c r="L117" s="180"/>
      <c r="M117" s="181" t="s">
        <v>21</v>
      </c>
      <c r="N117" s="182" t="s">
        <v>42</v>
      </c>
      <c r="P117" s="143">
        <f>O117*H117</f>
        <v>0</v>
      </c>
      <c r="Q117" s="143">
        <v>0</v>
      </c>
      <c r="R117" s="143">
        <f>Q117*H117</f>
        <v>0</v>
      </c>
      <c r="S117" s="143">
        <v>0</v>
      </c>
      <c r="T117" s="144">
        <f>S117*H117</f>
        <v>0</v>
      </c>
      <c r="AR117" s="145" t="s">
        <v>3080</v>
      </c>
      <c r="AT117" s="145" t="s">
        <v>475</v>
      </c>
      <c r="AU117" s="145" t="s">
        <v>78</v>
      </c>
      <c r="AY117" s="18" t="s">
        <v>330</v>
      </c>
      <c r="BE117" s="146">
        <f>IF(N117="základní",J117,0)</f>
        <v>1538.21</v>
      </c>
      <c r="BF117" s="146">
        <f>IF(N117="snížená",J117,0)</f>
        <v>0</v>
      </c>
      <c r="BG117" s="146">
        <f>IF(N117="zákl. přenesená",J117,0)</f>
        <v>0</v>
      </c>
      <c r="BH117" s="146">
        <f>IF(N117="sníž. přenesená",J117,0)</f>
        <v>0</v>
      </c>
      <c r="BI117" s="146">
        <f>IF(N117="nulová",J117,0)</f>
        <v>0</v>
      </c>
      <c r="BJ117" s="18" t="s">
        <v>78</v>
      </c>
      <c r="BK117" s="146">
        <f>ROUND(I117*H117,2)</f>
        <v>1538.21</v>
      </c>
      <c r="BL117" s="18" t="s">
        <v>1050</v>
      </c>
      <c r="BM117" s="145" t="s">
        <v>5488</v>
      </c>
    </row>
    <row r="118" spans="2:65" s="12" customFormat="1">
      <c r="B118" s="151"/>
      <c r="D118" s="152" t="s">
        <v>340</v>
      </c>
      <c r="E118" s="153" t="s">
        <v>21</v>
      </c>
      <c r="F118" s="154" t="s">
        <v>8330</v>
      </c>
      <c r="H118" s="153" t="s">
        <v>21</v>
      </c>
      <c r="I118" s="155"/>
      <c r="L118" s="151"/>
      <c r="M118" s="156"/>
      <c r="T118" s="157"/>
      <c r="AT118" s="153" t="s">
        <v>340</v>
      </c>
      <c r="AU118" s="153" t="s">
        <v>78</v>
      </c>
      <c r="AV118" s="12" t="s">
        <v>78</v>
      </c>
      <c r="AW118" s="12" t="s">
        <v>32</v>
      </c>
      <c r="AX118" s="12" t="s">
        <v>71</v>
      </c>
      <c r="AY118" s="153" t="s">
        <v>330</v>
      </c>
    </row>
    <row r="119" spans="2:65" s="13" customFormat="1">
      <c r="B119" s="158"/>
      <c r="D119" s="152" t="s">
        <v>340</v>
      </c>
      <c r="E119" s="159" t="s">
        <v>21</v>
      </c>
      <c r="F119" s="160" t="s">
        <v>8130</v>
      </c>
      <c r="H119" s="161">
        <v>1</v>
      </c>
      <c r="I119" s="162"/>
      <c r="L119" s="158"/>
      <c r="M119" s="163"/>
      <c r="T119" s="164"/>
      <c r="AT119" s="159" t="s">
        <v>340</v>
      </c>
      <c r="AU119" s="159" t="s">
        <v>78</v>
      </c>
      <c r="AV119" s="13" t="s">
        <v>80</v>
      </c>
      <c r="AW119" s="13" t="s">
        <v>32</v>
      </c>
      <c r="AX119" s="13" t="s">
        <v>71</v>
      </c>
      <c r="AY119" s="159" t="s">
        <v>330</v>
      </c>
    </row>
    <row r="120" spans="2:65" s="14" customFormat="1">
      <c r="B120" s="166"/>
      <c r="D120" s="152" t="s">
        <v>340</v>
      </c>
      <c r="E120" s="167" t="s">
        <v>21</v>
      </c>
      <c r="F120" s="168" t="s">
        <v>443</v>
      </c>
      <c r="H120" s="169">
        <v>1</v>
      </c>
      <c r="I120" s="170"/>
      <c r="L120" s="166"/>
      <c r="M120" s="171"/>
      <c r="T120" s="172"/>
      <c r="AT120" s="167" t="s">
        <v>340</v>
      </c>
      <c r="AU120" s="167" t="s">
        <v>78</v>
      </c>
      <c r="AV120" s="14" t="s">
        <v>336</v>
      </c>
      <c r="AW120" s="14" t="s">
        <v>32</v>
      </c>
      <c r="AX120" s="14" t="s">
        <v>78</v>
      </c>
      <c r="AY120" s="167" t="s">
        <v>330</v>
      </c>
    </row>
    <row r="121" spans="2:65" s="1" customFormat="1" ht="16.5" customHeight="1">
      <c r="B121" s="33"/>
      <c r="C121" s="173" t="s">
        <v>422</v>
      </c>
      <c r="D121" s="173" t="s">
        <v>475</v>
      </c>
      <c r="E121" s="174" t="s">
        <v>8508</v>
      </c>
      <c r="F121" s="175" t="s">
        <v>8509</v>
      </c>
      <c r="G121" s="176" t="s">
        <v>2551</v>
      </c>
      <c r="H121" s="177">
        <v>31</v>
      </c>
      <c r="I121" s="178">
        <v>1726.71</v>
      </c>
      <c r="J121" s="179">
        <f>ROUND(I121*H121,2)</f>
        <v>53528.01</v>
      </c>
      <c r="K121" s="175" t="s">
        <v>21</v>
      </c>
      <c r="L121" s="180"/>
      <c r="M121" s="181" t="s">
        <v>21</v>
      </c>
      <c r="N121" s="182" t="s">
        <v>42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3080</v>
      </c>
      <c r="AT121" s="145" t="s">
        <v>475</v>
      </c>
      <c r="AU121" s="145" t="s">
        <v>78</v>
      </c>
      <c r="AY121" s="18" t="s">
        <v>330</v>
      </c>
      <c r="BE121" s="146">
        <f>IF(N121="základní",J121,0)</f>
        <v>53528.01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78</v>
      </c>
      <c r="BK121" s="146">
        <f>ROUND(I121*H121,2)</f>
        <v>53528.01</v>
      </c>
      <c r="BL121" s="18" t="s">
        <v>1050</v>
      </c>
      <c r="BM121" s="145" t="s">
        <v>571</v>
      </c>
    </row>
    <row r="122" spans="2:65" s="12" customFormat="1">
      <c r="B122" s="151"/>
      <c r="D122" s="152" t="s">
        <v>340</v>
      </c>
      <c r="E122" s="153" t="s">
        <v>21</v>
      </c>
      <c r="F122" s="154" t="s">
        <v>8330</v>
      </c>
      <c r="H122" s="153" t="s">
        <v>21</v>
      </c>
      <c r="I122" s="155"/>
      <c r="L122" s="151"/>
      <c r="M122" s="156"/>
      <c r="T122" s="157"/>
      <c r="AT122" s="153" t="s">
        <v>340</v>
      </c>
      <c r="AU122" s="153" t="s">
        <v>78</v>
      </c>
      <c r="AV122" s="12" t="s">
        <v>78</v>
      </c>
      <c r="AW122" s="12" t="s">
        <v>32</v>
      </c>
      <c r="AX122" s="12" t="s">
        <v>71</v>
      </c>
      <c r="AY122" s="153" t="s">
        <v>330</v>
      </c>
    </row>
    <row r="123" spans="2:65" s="13" customFormat="1">
      <c r="B123" s="158"/>
      <c r="D123" s="152" t="s">
        <v>340</v>
      </c>
      <c r="E123" s="159" t="s">
        <v>21</v>
      </c>
      <c r="F123" s="160" t="s">
        <v>611</v>
      </c>
      <c r="H123" s="161">
        <v>31</v>
      </c>
      <c r="I123" s="162"/>
      <c r="L123" s="158"/>
      <c r="M123" s="163"/>
      <c r="T123" s="164"/>
      <c r="AT123" s="159" t="s">
        <v>340</v>
      </c>
      <c r="AU123" s="159" t="s">
        <v>78</v>
      </c>
      <c r="AV123" s="13" t="s">
        <v>80</v>
      </c>
      <c r="AW123" s="13" t="s">
        <v>32</v>
      </c>
      <c r="AX123" s="13" t="s">
        <v>71</v>
      </c>
      <c r="AY123" s="159" t="s">
        <v>330</v>
      </c>
    </row>
    <row r="124" spans="2:65" s="14" customFormat="1">
      <c r="B124" s="166"/>
      <c r="D124" s="152" t="s">
        <v>340</v>
      </c>
      <c r="E124" s="167" t="s">
        <v>21</v>
      </c>
      <c r="F124" s="168" t="s">
        <v>443</v>
      </c>
      <c r="H124" s="169">
        <v>31</v>
      </c>
      <c r="I124" s="170"/>
      <c r="L124" s="166"/>
      <c r="M124" s="171"/>
      <c r="T124" s="172"/>
      <c r="AT124" s="167" t="s">
        <v>340</v>
      </c>
      <c r="AU124" s="167" t="s">
        <v>78</v>
      </c>
      <c r="AV124" s="14" t="s">
        <v>336</v>
      </c>
      <c r="AW124" s="14" t="s">
        <v>32</v>
      </c>
      <c r="AX124" s="14" t="s">
        <v>78</v>
      </c>
      <c r="AY124" s="167" t="s">
        <v>330</v>
      </c>
    </row>
    <row r="125" spans="2:65" s="1" customFormat="1" ht="16.5" customHeight="1">
      <c r="B125" s="33"/>
      <c r="C125" s="134" t="s">
        <v>429</v>
      </c>
      <c r="D125" s="134" t="s">
        <v>332</v>
      </c>
      <c r="E125" s="135" t="s">
        <v>8510</v>
      </c>
      <c r="F125" s="136" t="s">
        <v>8511</v>
      </c>
      <c r="G125" s="137" t="s">
        <v>2551</v>
      </c>
      <c r="H125" s="138">
        <v>13</v>
      </c>
      <c r="I125" s="139">
        <v>2446.17</v>
      </c>
      <c r="J125" s="140">
        <f>ROUND(I125*H125,2)</f>
        <v>31800.21</v>
      </c>
      <c r="K125" s="136" t="s">
        <v>21</v>
      </c>
      <c r="L125" s="33"/>
      <c r="M125" s="141" t="s">
        <v>21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1050</v>
      </c>
      <c r="AT125" s="145" t="s">
        <v>332</v>
      </c>
      <c r="AU125" s="145" t="s">
        <v>78</v>
      </c>
      <c r="AY125" s="18" t="s">
        <v>330</v>
      </c>
      <c r="BE125" s="146">
        <f>IF(N125="základní",J125,0)</f>
        <v>31800.21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78</v>
      </c>
      <c r="BK125" s="146">
        <f>ROUND(I125*H125,2)</f>
        <v>31800.21</v>
      </c>
      <c r="BL125" s="18" t="s">
        <v>1050</v>
      </c>
      <c r="BM125" s="145" t="s">
        <v>585</v>
      </c>
    </row>
    <row r="126" spans="2:65" s="1" customFormat="1" ht="16.5" customHeight="1">
      <c r="B126" s="33"/>
      <c r="C126" s="173" t="s">
        <v>435</v>
      </c>
      <c r="D126" s="173" t="s">
        <v>475</v>
      </c>
      <c r="E126" s="174" t="s">
        <v>8512</v>
      </c>
      <c r="F126" s="175" t="s">
        <v>8513</v>
      </c>
      <c r="G126" s="176" t="s">
        <v>2551</v>
      </c>
      <c r="H126" s="177">
        <v>13</v>
      </c>
      <c r="I126" s="178">
        <v>17580.79</v>
      </c>
      <c r="J126" s="179">
        <f>ROUND(I126*H126,2)</f>
        <v>228550.27</v>
      </c>
      <c r="K126" s="175" t="s">
        <v>21</v>
      </c>
      <c r="L126" s="180"/>
      <c r="M126" s="181" t="s">
        <v>21</v>
      </c>
      <c r="N126" s="182" t="s">
        <v>42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3080</v>
      </c>
      <c r="AT126" s="145" t="s">
        <v>475</v>
      </c>
      <c r="AU126" s="145" t="s">
        <v>78</v>
      </c>
      <c r="AY126" s="18" t="s">
        <v>330</v>
      </c>
      <c r="BE126" s="146">
        <f>IF(N126="základní",J126,0)</f>
        <v>228550.27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78</v>
      </c>
      <c r="BK126" s="146">
        <f>ROUND(I126*H126,2)</f>
        <v>228550.27</v>
      </c>
      <c r="BL126" s="18" t="s">
        <v>1050</v>
      </c>
      <c r="BM126" s="145" t="s">
        <v>600</v>
      </c>
    </row>
    <row r="127" spans="2:65" s="12" customFormat="1">
      <c r="B127" s="151"/>
      <c r="D127" s="152" t="s">
        <v>340</v>
      </c>
      <c r="E127" s="153" t="s">
        <v>21</v>
      </c>
      <c r="F127" s="154" t="s">
        <v>8330</v>
      </c>
      <c r="H127" s="153" t="s">
        <v>21</v>
      </c>
      <c r="I127" s="155"/>
      <c r="L127" s="151"/>
      <c r="M127" s="156"/>
      <c r="T127" s="157"/>
      <c r="AT127" s="153" t="s">
        <v>340</v>
      </c>
      <c r="AU127" s="153" t="s">
        <v>78</v>
      </c>
      <c r="AV127" s="12" t="s">
        <v>78</v>
      </c>
      <c r="AW127" s="12" t="s">
        <v>32</v>
      </c>
      <c r="AX127" s="12" t="s">
        <v>71</v>
      </c>
      <c r="AY127" s="153" t="s">
        <v>330</v>
      </c>
    </row>
    <row r="128" spans="2:65" s="13" customFormat="1">
      <c r="B128" s="158"/>
      <c r="D128" s="152" t="s">
        <v>340</v>
      </c>
      <c r="E128" s="159" t="s">
        <v>21</v>
      </c>
      <c r="F128" s="160" t="s">
        <v>8514</v>
      </c>
      <c r="H128" s="161">
        <v>13</v>
      </c>
      <c r="I128" s="162"/>
      <c r="L128" s="158"/>
      <c r="M128" s="163"/>
      <c r="T128" s="164"/>
      <c r="AT128" s="159" t="s">
        <v>340</v>
      </c>
      <c r="AU128" s="159" t="s">
        <v>78</v>
      </c>
      <c r="AV128" s="13" t="s">
        <v>80</v>
      </c>
      <c r="AW128" s="13" t="s">
        <v>32</v>
      </c>
      <c r="AX128" s="13" t="s">
        <v>71</v>
      </c>
      <c r="AY128" s="159" t="s">
        <v>330</v>
      </c>
    </row>
    <row r="129" spans="2:65" s="14" customFormat="1">
      <c r="B129" s="166"/>
      <c r="D129" s="152" t="s">
        <v>340</v>
      </c>
      <c r="E129" s="167" t="s">
        <v>21</v>
      </c>
      <c r="F129" s="168" t="s">
        <v>443</v>
      </c>
      <c r="H129" s="169">
        <v>13</v>
      </c>
      <c r="I129" s="170"/>
      <c r="L129" s="166"/>
      <c r="M129" s="171"/>
      <c r="T129" s="172"/>
      <c r="AT129" s="167" t="s">
        <v>340</v>
      </c>
      <c r="AU129" s="167" t="s">
        <v>78</v>
      </c>
      <c r="AV129" s="14" t="s">
        <v>336</v>
      </c>
      <c r="AW129" s="14" t="s">
        <v>32</v>
      </c>
      <c r="AX129" s="14" t="s">
        <v>78</v>
      </c>
      <c r="AY129" s="167" t="s">
        <v>330</v>
      </c>
    </row>
    <row r="130" spans="2:65" s="1" customFormat="1" ht="16.5" customHeight="1">
      <c r="B130" s="33"/>
      <c r="C130" s="134" t="s">
        <v>444</v>
      </c>
      <c r="D130" s="134" t="s">
        <v>332</v>
      </c>
      <c r="E130" s="135" t="s">
        <v>8515</v>
      </c>
      <c r="F130" s="136" t="s">
        <v>8516</v>
      </c>
      <c r="G130" s="137" t="s">
        <v>2551</v>
      </c>
      <c r="H130" s="138">
        <v>13</v>
      </c>
      <c r="I130" s="139">
        <v>79.14</v>
      </c>
      <c r="J130" s="140">
        <f>ROUND(I130*H130,2)</f>
        <v>1028.82</v>
      </c>
      <c r="K130" s="136" t="s">
        <v>21</v>
      </c>
      <c r="L130" s="33"/>
      <c r="M130" s="141" t="s">
        <v>21</v>
      </c>
      <c r="N130" s="142" t="s">
        <v>42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1050</v>
      </c>
      <c r="AT130" s="145" t="s">
        <v>332</v>
      </c>
      <c r="AU130" s="145" t="s">
        <v>78</v>
      </c>
      <c r="AY130" s="18" t="s">
        <v>330</v>
      </c>
      <c r="BE130" s="146">
        <f>IF(N130="základní",J130,0)</f>
        <v>1028.82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78</v>
      </c>
      <c r="BK130" s="146">
        <f>ROUND(I130*H130,2)</f>
        <v>1028.82</v>
      </c>
      <c r="BL130" s="18" t="s">
        <v>1050</v>
      </c>
      <c r="BM130" s="145" t="s">
        <v>617</v>
      </c>
    </row>
    <row r="131" spans="2:65" s="1" customFormat="1" ht="16.5" customHeight="1">
      <c r="B131" s="33"/>
      <c r="C131" s="173" t="s">
        <v>452</v>
      </c>
      <c r="D131" s="173" t="s">
        <v>475</v>
      </c>
      <c r="E131" s="174" t="s">
        <v>8517</v>
      </c>
      <c r="F131" s="175" t="s">
        <v>8518</v>
      </c>
      <c r="G131" s="176" t="s">
        <v>2551</v>
      </c>
      <c r="H131" s="177">
        <v>13</v>
      </c>
      <c r="I131" s="178">
        <v>5968.66</v>
      </c>
      <c r="J131" s="179">
        <f>ROUND(I131*H131,2)</f>
        <v>77592.58</v>
      </c>
      <c r="K131" s="175" t="s">
        <v>21</v>
      </c>
      <c r="L131" s="180"/>
      <c r="M131" s="181" t="s">
        <v>21</v>
      </c>
      <c r="N131" s="18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3080</v>
      </c>
      <c r="AT131" s="145" t="s">
        <v>475</v>
      </c>
      <c r="AU131" s="145" t="s">
        <v>78</v>
      </c>
      <c r="AY131" s="18" t="s">
        <v>330</v>
      </c>
      <c r="BE131" s="146">
        <f>IF(N131="základní",J131,0)</f>
        <v>77592.58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78</v>
      </c>
      <c r="BK131" s="146">
        <f>ROUND(I131*H131,2)</f>
        <v>77592.58</v>
      </c>
      <c r="BL131" s="18" t="s">
        <v>1050</v>
      </c>
      <c r="BM131" s="145" t="s">
        <v>636</v>
      </c>
    </row>
    <row r="132" spans="2:65" s="12" customFormat="1">
      <c r="B132" s="151"/>
      <c r="D132" s="152" t="s">
        <v>340</v>
      </c>
      <c r="E132" s="153" t="s">
        <v>21</v>
      </c>
      <c r="F132" s="154" t="s">
        <v>8330</v>
      </c>
      <c r="H132" s="153" t="s">
        <v>21</v>
      </c>
      <c r="I132" s="155"/>
      <c r="L132" s="151"/>
      <c r="M132" s="156"/>
      <c r="T132" s="157"/>
      <c r="AT132" s="153" t="s">
        <v>340</v>
      </c>
      <c r="AU132" s="153" t="s">
        <v>78</v>
      </c>
      <c r="AV132" s="12" t="s">
        <v>78</v>
      </c>
      <c r="AW132" s="12" t="s">
        <v>32</v>
      </c>
      <c r="AX132" s="12" t="s">
        <v>71</v>
      </c>
      <c r="AY132" s="153" t="s">
        <v>330</v>
      </c>
    </row>
    <row r="133" spans="2:65" s="13" customFormat="1">
      <c r="B133" s="158"/>
      <c r="D133" s="152" t="s">
        <v>340</v>
      </c>
      <c r="E133" s="159" t="s">
        <v>21</v>
      </c>
      <c r="F133" s="160" t="s">
        <v>8514</v>
      </c>
      <c r="H133" s="161">
        <v>13</v>
      </c>
      <c r="I133" s="162"/>
      <c r="L133" s="158"/>
      <c r="M133" s="163"/>
      <c r="T133" s="164"/>
      <c r="AT133" s="159" t="s">
        <v>340</v>
      </c>
      <c r="AU133" s="159" t="s">
        <v>78</v>
      </c>
      <c r="AV133" s="13" t="s">
        <v>80</v>
      </c>
      <c r="AW133" s="13" t="s">
        <v>32</v>
      </c>
      <c r="AX133" s="13" t="s">
        <v>71</v>
      </c>
      <c r="AY133" s="159" t="s">
        <v>330</v>
      </c>
    </row>
    <row r="134" spans="2:65" s="14" customFormat="1">
      <c r="B134" s="166"/>
      <c r="D134" s="152" t="s">
        <v>340</v>
      </c>
      <c r="E134" s="167" t="s">
        <v>21</v>
      </c>
      <c r="F134" s="168" t="s">
        <v>443</v>
      </c>
      <c r="H134" s="169">
        <v>13</v>
      </c>
      <c r="I134" s="170"/>
      <c r="L134" s="166"/>
      <c r="M134" s="171"/>
      <c r="T134" s="172"/>
      <c r="AT134" s="167" t="s">
        <v>340</v>
      </c>
      <c r="AU134" s="167" t="s">
        <v>78</v>
      </c>
      <c r="AV134" s="14" t="s">
        <v>336</v>
      </c>
      <c r="AW134" s="14" t="s">
        <v>32</v>
      </c>
      <c r="AX134" s="14" t="s">
        <v>78</v>
      </c>
      <c r="AY134" s="167" t="s">
        <v>330</v>
      </c>
    </row>
    <row r="135" spans="2:65" s="1" customFormat="1" ht="16.5" customHeight="1">
      <c r="B135" s="33"/>
      <c r="C135" s="134" t="s">
        <v>459</v>
      </c>
      <c r="D135" s="134" t="s">
        <v>332</v>
      </c>
      <c r="E135" s="135" t="s">
        <v>8519</v>
      </c>
      <c r="F135" s="136" t="s">
        <v>8520</v>
      </c>
      <c r="G135" s="137" t="s">
        <v>2551</v>
      </c>
      <c r="H135" s="138">
        <v>13</v>
      </c>
      <c r="I135" s="139">
        <v>57.56</v>
      </c>
      <c r="J135" s="140">
        <f>ROUND(I135*H135,2)</f>
        <v>748.28</v>
      </c>
      <c r="K135" s="136" t="s">
        <v>21</v>
      </c>
      <c r="L135" s="33"/>
      <c r="M135" s="141" t="s">
        <v>21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1050</v>
      </c>
      <c r="AT135" s="145" t="s">
        <v>332</v>
      </c>
      <c r="AU135" s="145" t="s">
        <v>78</v>
      </c>
      <c r="AY135" s="18" t="s">
        <v>330</v>
      </c>
      <c r="BE135" s="146">
        <f>IF(N135="základní",J135,0)</f>
        <v>748.28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78</v>
      </c>
      <c r="BK135" s="146">
        <f>ROUND(I135*H135,2)</f>
        <v>748.28</v>
      </c>
      <c r="BL135" s="18" t="s">
        <v>1050</v>
      </c>
      <c r="BM135" s="145" t="s">
        <v>649</v>
      </c>
    </row>
    <row r="136" spans="2:65" s="1" customFormat="1" ht="16.5" customHeight="1">
      <c r="B136" s="33"/>
      <c r="C136" s="173" t="s">
        <v>465</v>
      </c>
      <c r="D136" s="173" t="s">
        <v>475</v>
      </c>
      <c r="E136" s="174" t="s">
        <v>8521</v>
      </c>
      <c r="F136" s="175" t="s">
        <v>8522</v>
      </c>
      <c r="G136" s="176" t="s">
        <v>2551</v>
      </c>
      <c r="H136" s="177">
        <v>13</v>
      </c>
      <c r="I136" s="178">
        <v>625.92999999999995</v>
      </c>
      <c r="J136" s="179">
        <f>ROUND(I136*H136,2)</f>
        <v>8137.09</v>
      </c>
      <c r="K136" s="175" t="s">
        <v>21</v>
      </c>
      <c r="L136" s="180"/>
      <c r="M136" s="181" t="s">
        <v>21</v>
      </c>
      <c r="N136" s="182" t="s">
        <v>42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3080</v>
      </c>
      <c r="AT136" s="145" t="s">
        <v>475</v>
      </c>
      <c r="AU136" s="145" t="s">
        <v>78</v>
      </c>
      <c r="AY136" s="18" t="s">
        <v>330</v>
      </c>
      <c r="BE136" s="146">
        <f>IF(N136="základní",J136,0)</f>
        <v>8137.09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78</v>
      </c>
      <c r="BK136" s="146">
        <f>ROUND(I136*H136,2)</f>
        <v>8137.09</v>
      </c>
      <c r="BL136" s="18" t="s">
        <v>1050</v>
      </c>
      <c r="BM136" s="145" t="s">
        <v>665</v>
      </c>
    </row>
    <row r="137" spans="2:65" s="12" customFormat="1">
      <c r="B137" s="151"/>
      <c r="D137" s="152" t="s">
        <v>340</v>
      </c>
      <c r="E137" s="153" t="s">
        <v>21</v>
      </c>
      <c r="F137" s="154" t="s">
        <v>8330</v>
      </c>
      <c r="H137" s="153" t="s">
        <v>21</v>
      </c>
      <c r="I137" s="155"/>
      <c r="L137" s="151"/>
      <c r="M137" s="156"/>
      <c r="T137" s="157"/>
      <c r="AT137" s="153" t="s">
        <v>340</v>
      </c>
      <c r="AU137" s="153" t="s">
        <v>78</v>
      </c>
      <c r="AV137" s="12" t="s">
        <v>78</v>
      </c>
      <c r="AW137" s="12" t="s">
        <v>32</v>
      </c>
      <c r="AX137" s="12" t="s">
        <v>71</v>
      </c>
      <c r="AY137" s="153" t="s">
        <v>330</v>
      </c>
    </row>
    <row r="138" spans="2:65" s="13" customFormat="1">
      <c r="B138" s="158"/>
      <c r="D138" s="152" t="s">
        <v>340</v>
      </c>
      <c r="E138" s="159" t="s">
        <v>21</v>
      </c>
      <c r="F138" s="160" t="s">
        <v>8514</v>
      </c>
      <c r="H138" s="161">
        <v>13</v>
      </c>
      <c r="I138" s="162"/>
      <c r="L138" s="158"/>
      <c r="M138" s="163"/>
      <c r="T138" s="164"/>
      <c r="AT138" s="159" t="s">
        <v>340</v>
      </c>
      <c r="AU138" s="159" t="s">
        <v>78</v>
      </c>
      <c r="AV138" s="13" t="s">
        <v>80</v>
      </c>
      <c r="AW138" s="13" t="s">
        <v>32</v>
      </c>
      <c r="AX138" s="13" t="s">
        <v>71</v>
      </c>
      <c r="AY138" s="159" t="s">
        <v>330</v>
      </c>
    </row>
    <row r="139" spans="2:65" s="14" customFormat="1">
      <c r="B139" s="166"/>
      <c r="D139" s="152" t="s">
        <v>340</v>
      </c>
      <c r="E139" s="167" t="s">
        <v>21</v>
      </c>
      <c r="F139" s="168" t="s">
        <v>443</v>
      </c>
      <c r="H139" s="169">
        <v>13</v>
      </c>
      <c r="I139" s="170"/>
      <c r="L139" s="166"/>
      <c r="M139" s="171"/>
      <c r="T139" s="172"/>
      <c r="AT139" s="167" t="s">
        <v>340</v>
      </c>
      <c r="AU139" s="167" t="s">
        <v>78</v>
      </c>
      <c r="AV139" s="14" t="s">
        <v>336</v>
      </c>
      <c r="AW139" s="14" t="s">
        <v>32</v>
      </c>
      <c r="AX139" s="14" t="s">
        <v>78</v>
      </c>
      <c r="AY139" s="167" t="s">
        <v>330</v>
      </c>
    </row>
    <row r="140" spans="2:65" s="1" customFormat="1" ht="16.5" customHeight="1">
      <c r="B140" s="33"/>
      <c r="C140" s="134" t="s">
        <v>474</v>
      </c>
      <c r="D140" s="134" t="s">
        <v>332</v>
      </c>
      <c r="E140" s="135" t="s">
        <v>8523</v>
      </c>
      <c r="F140" s="136" t="s">
        <v>8524</v>
      </c>
      <c r="G140" s="137" t="s">
        <v>2551</v>
      </c>
      <c r="H140" s="138">
        <v>13</v>
      </c>
      <c r="I140" s="139">
        <v>172.67</v>
      </c>
      <c r="J140" s="140">
        <f>ROUND(I140*H140,2)</f>
        <v>2244.71</v>
      </c>
      <c r="K140" s="136" t="s">
        <v>21</v>
      </c>
      <c r="L140" s="33"/>
      <c r="M140" s="141" t="s">
        <v>21</v>
      </c>
      <c r="N140" s="142" t="s">
        <v>42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1050</v>
      </c>
      <c r="AT140" s="145" t="s">
        <v>332</v>
      </c>
      <c r="AU140" s="145" t="s">
        <v>78</v>
      </c>
      <c r="AY140" s="18" t="s">
        <v>330</v>
      </c>
      <c r="BE140" s="146">
        <f>IF(N140="základní",J140,0)</f>
        <v>2244.71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78</v>
      </c>
      <c r="BK140" s="146">
        <f>ROUND(I140*H140,2)</f>
        <v>2244.71</v>
      </c>
      <c r="BL140" s="18" t="s">
        <v>1050</v>
      </c>
      <c r="BM140" s="145" t="s">
        <v>677</v>
      </c>
    </row>
    <row r="141" spans="2:65" s="1" customFormat="1" ht="16.5" customHeight="1">
      <c r="B141" s="33"/>
      <c r="C141" s="173" t="s">
        <v>7</v>
      </c>
      <c r="D141" s="173" t="s">
        <v>475</v>
      </c>
      <c r="E141" s="174" t="s">
        <v>8525</v>
      </c>
      <c r="F141" s="175" t="s">
        <v>8526</v>
      </c>
      <c r="G141" s="176" t="s">
        <v>2551</v>
      </c>
      <c r="H141" s="177">
        <v>13</v>
      </c>
      <c r="I141" s="178">
        <v>884.94</v>
      </c>
      <c r="J141" s="179">
        <f>ROUND(I141*H141,2)</f>
        <v>11504.22</v>
      </c>
      <c r="K141" s="175" t="s">
        <v>21</v>
      </c>
      <c r="L141" s="180"/>
      <c r="M141" s="181" t="s">
        <v>21</v>
      </c>
      <c r="N141" s="182" t="s">
        <v>42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3080</v>
      </c>
      <c r="AT141" s="145" t="s">
        <v>475</v>
      </c>
      <c r="AU141" s="145" t="s">
        <v>78</v>
      </c>
      <c r="AY141" s="18" t="s">
        <v>330</v>
      </c>
      <c r="BE141" s="146">
        <f>IF(N141="základní",J141,0)</f>
        <v>11504.22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78</v>
      </c>
      <c r="BK141" s="146">
        <f>ROUND(I141*H141,2)</f>
        <v>11504.22</v>
      </c>
      <c r="BL141" s="18" t="s">
        <v>1050</v>
      </c>
      <c r="BM141" s="145" t="s">
        <v>714</v>
      </c>
    </row>
    <row r="142" spans="2:65" s="12" customFormat="1">
      <c r="B142" s="151"/>
      <c r="D142" s="152" t="s">
        <v>340</v>
      </c>
      <c r="E142" s="153" t="s">
        <v>21</v>
      </c>
      <c r="F142" s="154" t="s">
        <v>8330</v>
      </c>
      <c r="H142" s="153" t="s">
        <v>21</v>
      </c>
      <c r="I142" s="155"/>
      <c r="L142" s="151"/>
      <c r="M142" s="156"/>
      <c r="T142" s="157"/>
      <c r="AT142" s="153" t="s">
        <v>340</v>
      </c>
      <c r="AU142" s="153" t="s">
        <v>78</v>
      </c>
      <c r="AV142" s="12" t="s">
        <v>78</v>
      </c>
      <c r="AW142" s="12" t="s">
        <v>32</v>
      </c>
      <c r="AX142" s="12" t="s">
        <v>71</v>
      </c>
      <c r="AY142" s="153" t="s">
        <v>330</v>
      </c>
    </row>
    <row r="143" spans="2:65" s="13" customFormat="1">
      <c r="B143" s="158"/>
      <c r="D143" s="152" t="s">
        <v>340</v>
      </c>
      <c r="E143" s="159" t="s">
        <v>21</v>
      </c>
      <c r="F143" s="160" t="s">
        <v>8514</v>
      </c>
      <c r="H143" s="161">
        <v>13</v>
      </c>
      <c r="I143" s="162"/>
      <c r="L143" s="158"/>
      <c r="M143" s="163"/>
      <c r="T143" s="164"/>
      <c r="AT143" s="159" t="s">
        <v>340</v>
      </c>
      <c r="AU143" s="159" t="s">
        <v>78</v>
      </c>
      <c r="AV143" s="13" t="s">
        <v>80</v>
      </c>
      <c r="AW143" s="13" t="s">
        <v>32</v>
      </c>
      <c r="AX143" s="13" t="s">
        <v>71</v>
      </c>
      <c r="AY143" s="159" t="s">
        <v>330</v>
      </c>
    </row>
    <row r="144" spans="2:65" s="14" customFormat="1">
      <c r="B144" s="166"/>
      <c r="D144" s="152" t="s">
        <v>340</v>
      </c>
      <c r="E144" s="167" t="s">
        <v>21</v>
      </c>
      <c r="F144" s="168" t="s">
        <v>443</v>
      </c>
      <c r="H144" s="169">
        <v>13</v>
      </c>
      <c r="I144" s="170"/>
      <c r="L144" s="166"/>
      <c r="M144" s="171"/>
      <c r="T144" s="172"/>
      <c r="AT144" s="167" t="s">
        <v>340</v>
      </c>
      <c r="AU144" s="167" t="s">
        <v>78</v>
      </c>
      <c r="AV144" s="14" t="s">
        <v>336</v>
      </c>
      <c r="AW144" s="14" t="s">
        <v>32</v>
      </c>
      <c r="AX144" s="14" t="s">
        <v>78</v>
      </c>
      <c r="AY144" s="167" t="s">
        <v>330</v>
      </c>
    </row>
    <row r="145" spans="2:65" s="1" customFormat="1" ht="16.5" customHeight="1">
      <c r="B145" s="33"/>
      <c r="C145" s="134" t="s">
        <v>484</v>
      </c>
      <c r="D145" s="134" t="s">
        <v>332</v>
      </c>
      <c r="E145" s="135" t="s">
        <v>8527</v>
      </c>
      <c r="F145" s="136" t="s">
        <v>8528</v>
      </c>
      <c r="G145" s="137" t="s">
        <v>2551</v>
      </c>
      <c r="H145" s="138">
        <v>13</v>
      </c>
      <c r="I145" s="139">
        <v>359.73</v>
      </c>
      <c r="J145" s="140">
        <f>ROUND(I145*H145,2)</f>
        <v>4676.49</v>
      </c>
      <c r="K145" s="136" t="s">
        <v>21</v>
      </c>
      <c r="L145" s="33"/>
      <c r="M145" s="141" t="s">
        <v>21</v>
      </c>
      <c r="N145" s="14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1050</v>
      </c>
      <c r="AT145" s="145" t="s">
        <v>332</v>
      </c>
      <c r="AU145" s="145" t="s">
        <v>78</v>
      </c>
      <c r="AY145" s="18" t="s">
        <v>330</v>
      </c>
      <c r="BE145" s="146">
        <f>IF(N145="základní",J145,0)</f>
        <v>4676.49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78</v>
      </c>
      <c r="BK145" s="146">
        <f>ROUND(I145*H145,2)</f>
        <v>4676.49</v>
      </c>
      <c r="BL145" s="18" t="s">
        <v>1050</v>
      </c>
      <c r="BM145" s="145" t="s">
        <v>728</v>
      </c>
    </row>
    <row r="146" spans="2:65" s="1" customFormat="1" ht="16.5" customHeight="1">
      <c r="B146" s="33"/>
      <c r="C146" s="173" t="s">
        <v>491</v>
      </c>
      <c r="D146" s="173" t="s">
        <v>475</v>
      </c>
      <c r="E146" s="174" t="s">
        <v>8529</v>
      </c>
      <c r="F146" s="175" t="s">
        <v>8530</v>
      </c>
      <c r="G146" s="176" t="s">
        <v>2551</v>
      </c>
      <c r="H146" s="177">
        <v>13</v>
      </c>
      <c r="I146" s="178">
        <v>1079.19</v>
      </c>
      <c r="J146" s="179">
        <f>ROUND(I146*H146,2)</f>
        <v>14029.47</v>
      </c>
      <c r="K146" s="175" t="s">
        <v>21</v>
      </c>
      <c r="L146" s="180"/>
      <c r="M146" s="181" t="s">
        <v>21</v>
      </c>
      <c r="N146" s="18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3080</v>
      </c>
      <c r="AT146" s="145" t="s">
        <v>475</v>
      </c>
      <c r="AU146" s="145" t="s">
        <v>78</v>
      </c>
      <c r="AY146" s="18" t="s">
        <v>330</v>
      </c>
      <c r="BE146" s="146">
        <f>IF(N146="základní",J146,0)</f>
        <v>14029.47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78</v>
      </c>
      <c r="BK146" s="146">
        <f>ROUND(I146*H146,2)</f>
        <v>14029.47</v>
      </c>
      <c r="BL146" s="18" t="s">
        <v>1050</v>
      </c>
      <c r="BM146" s="145" t="s">
        <v>742</v>
      </c>
    </row>
    <row r="147" spans="2:65" s="12" customFormat="1">
      <c r="B147" s="151"/>
      <c r="D147" s="152" t="s">
        <v>340</v>
      </c>
      <c r="E147" s="153" t="s">
        <v>21</v>
      </c>
      <c r="F147" s="154" t="s">
        <v>8330</v>
      </c>
      <c r="H147" s="153" t="s">
        <v>21</v>
      </c>
      <c r="I147" s="155"/>
      <c r="L147" s="151"/>
      <c r="M147" s="156"/>
      <c r="T147" s="157"/>
      <c r="AT147" s="153" t="s">
        <v>340</v>
      </c>
      <c r="AU147" s="153" t="s">
        <v>78</v>
      </c>
      <c r="AV147" s="12" t="s">
        <v>78</v>
      </c>
      <c r="AW147" s="12" t="s">
        <v>32</v>
      </c>
      <c r="AX147" s="12" t="s">
        <v>71</v>
      </c>
      <c r="AY147" s="153" t="s">
        <v>330</v>
      </c>
    </row>
    <row r="148" spans="2:65" s="13" customFormat="1">
      <c r="B148" s="158"/>
      <c r="D148" s="152" t="s">
        <v>340</v>
      </c>
      <c r="E148" s="159" t="s">
        <v>21</v>
      </c>
      <c r="F148" s="160" t="s">
        <v>8514</v>
      </c>
      <c r="H148" s="161">
        <v>13</v>
      </c>
      <c r="I148" s="162"/>
      <c r="L148" s="158"/>
      <c r="M148" s="163"/>
      <c r="T148" s="164"/>
      <c r="AT148" s="159" t="s">
        <v>340</v>
      </c>
      <c r="AU148" s="159" t="s">
        <v>78</v>
      </c>
      <c r="AV148" s="13" t="s">
        <v>80</v>
      </c>
      <c r="AW148" s="13" t="s">
        <v>32</v>
      </c>
      <c r="AX148" s="13" t="s">
        <v>71</v>
      </c>
      <c r="AY148" s="159" t="s">
        <v>330</v>
      </c>
    </row>
    <row r="149" spans="2:65" s="14" customFormat="1">
      <c r="B149" s="166"/>
      <c r="D149" s="152" t="s">
        <v>340</v>
      </c>
      <c r="E149" s="167" t="s">
        <v>21</v>
      </c>
      <c r="F149" s="168" t="s">
        <v>443</v>
      </c>
      <c r="H149" s="169">
        <v>13</v>
      </c>
      <c r="I149" s="170"/>
      <c r="L149" s="166"/>
      <c r="M149" s="171"/>
      <c r="T149" s="172"/>
      <c r="AT149" s="167" t="s">
        <v>340</v>
      </c>
      <c r="AU149" s="167" t="s">
        <v>78</v>
      </c>
      <c r="AV149" s="14" t="s">
        <v>336</v>
      </c>
      <c r="AW149" s="14" t="s">
        <v>32</v>
      </c>
      <c r="AX149" s="14" t="s">
        <v>78</v>
      </c>
      <c r="AY149" s="167" t="s">
        <v>330</v>
      </c>
    </row>
    <row r="150" spans="2:65" s="1" customFormat="1" ht="16.5" customHeight="1">
      <c r="B150" s="33"/>
      <c r="C150" s="134" t="s">
        <v>5488</v>
      </c>
      <c r="D150" s="134" t="s">
        <v>332</v>
      </c>
      <c r="E150" s="135" t="s">
        <v>8531</v>
      </c>
      <c r="F150" s="136" t="s">
        <v>8532</v>
      </c>
      <c r="G150" s="137" t="s">
        <v>2551</v>
      </c>
      <c r="H150" s="138">
        <v>13</v>
      </c>
      <c r="I150" s="139">
        <v>43.17</v>
      </c>
      <c r="J150" s="140">
        <f>ROUND(I150*H150,2)</f>
        <v>561.21</v>
      </c>
      <c r="K150" s="136" t="s">
        <v>21</v>
      </c>
      <c r="L150" s="33"/>
      <c r="M150" s="141" t="s">
        <v>21</v>
      </c>
      <c r="N150" s="142" t="s">
        <v>42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1050</v>
      </c>
      <c r="AT150" s="145" t="s">
        <v>332</v>
      </c>
      <c r="AU150" s="145" t="s">
        <v>78</v>
      </c>
      <c r="AY150" s="18" t="s">
        <v>330</v>
      </c>
      <c r="BE150" s="146">
        <f>IF(N150="základní",J150,0)</f>
        <v>561.21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78</v>
      </c>
      <c r="BK150" s="146">
        <f>ROUND(I150*H150,2)</f>
        <v>561.21</v>
      </c>
      <c r="BL150" s="18" t="s">
        <v>1050</v>
      </c>
      <c r="BM150" s="145" t="s">
        <v>759</v>
      </c>
    </row>
    <row r="151" spans="2:65" s="1" customFormat="1" ht="16.5" customHeight="1">
      <c r="B151" s="33"/>
      <c r="C151" s="173" t="s">
        <v>561</v>
      </c>
      <c r="D151" s="173" t="s">
        <v>475</v>
      </c>
      <c r="E151" s="174" t="s">
        <v>8533</v>
      </c>
      <c r="F151" s="175" t="s">
        <v>8534</v>
      </c>
      <c r="G151" s="176" t="s">
        <v>2551</v>
      </c>
      <c r="H151" s="177">
        <v>13</v>
      </c>
      <c r="I151" s="178">
        <v>431.68</v>
      </c>
      <c r="J151" s="179">
        <f>ROUND(I151*H151,2)</f>
        <v>5611.84</v>
      </c>
      <c r="K151" s="175" t="s">
        <v>21</v>
      </c>
      <c r="L151" s="180"/>
      <c r="M151" s="181" t="s">
        <v>21</v>
      </c>
      <c r="N151" s="182" t="s">
        <v>42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3080</v>
      </c>
      <c r="AT151" s="145" t="s">
        <v>475</v>
      </c>
      <c r="AU151" s="145" t="s">
        <v>78</v>
      </c>
      <c r="AY151" s="18" t="s">
        <v>330</v>
      </c>
      <c r="BE151" s="146">
        <f>IF(N151="základní",J151,0)</f>
        <v>5611.84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78</v>
      </c>
      <c r="BK151" s="146">
        <f>ROUND(I151*H151,2)</f>
        <v>5611.84</v>
      </c>
      <c r="BL151" s="18" t="s">
        <v>1050</v>
      </c>
      <c r="BM151" s="145" t="s">
        <v>941</v>
      </c>
    </row>
    <row r="152" spans="2:65" s="12" customFormat="1">
      <c r="B152" s="151"/>
      <c r="D152" s="152" t="s">
        <v>340</v>
      </c>
      <c r="E152" s="153" t="s">
        <v>21</v>
      </c>
      <c r="F152" s="154" t="s">
        <v>8330</v>
      </c>
      <c r="H152" s="153" t="s">
        <v>21</v>
      </c>
      <c r="I152" s="155"/>
      <c r="L152" s="151"/>
      <c r="M152" s="156"/>
      <c r="T152" s="157"/>
      <c r="AT152" s="153" t="s">
        <v>340</v>
      </c>
      <c r="AU152" s="153" t="s">
        <v>78</v>
      </c>
      <c r="AV152" s="12" t="s">
        <v>78</v>
      </c>
      <c r="AW152" s="12" t="s">
        <v>32</v>
      </c>
      <c r="AX152" s="12" t="s">
        <v>71</v>
      </c>
      <c r="AY152" s="153" t="s">
        <v>330</v>
      </c>
    </row>
    <row r="153" spans="2:65" s="13" customFormat="1">
      <c r="B153" s="158"/>
      <c r="D153" s="152" t="s">
        <v>340</v>
      </c>
      <c r="E153" s="159" t="s">
        <v>21</v>
      </c>
      <c r="F153" s="160" t="s">
        <v>8514</v>
      </c>
      <c r="H153" s="161">
        <v>13</v>
      </c>
      <c r="I153" s="162"/>
      <c r="L153" s="158"/>
      <c r="M153" s="163"/>
      <c r="T153" s="164"/>
      <c r="AT153" s="159" t="s">
        <v>340</v>
      </c>
      <c r="AU153" s="159" t="s">
        <v>78</v>
      </c>
      <c r="AV153" s="13" t="s">
        <v>80</v>
      </c>
      <c r="AW153" s="13" t="s">
        <v>32</v>
      </c>
      <c r="AX153" s="13" t="s">
        <v>71</v>
      </c>
      <c r="AY153" s="159" t="s">
        <v>330</v>
      </c>
    </row>
    <row r="154" spans="2:65" s="14" customFormat="1">
      <c r="B154" s="166"/>
      <c r="D154" s="152" t="s">
        <v>340</v>
      </c>
      <c r="E154" s="167" t="s">
        <v>21</v>
      </c>
      <c r="F154" s="168" t="s">
        <v>443</v>
      </c>
      <c r="H154" s="169">
        <v>13</v>
      </c>
      <c r="I154" s="170"/>
      <c r="L154" s="166"/>
      <c r="M154" s="171"/>
      <c r="T154" s="172"/>
      <c r="AT154" s="167" t="s">
        <v>340</v>
      </c>
      <c r="AU154" s="167" t="s">
        <v>78</v>
      </c>
      <c r="AV154" s="14" t="s">
        <v>336</v>
      </c>
      <c r="AW154" s="14" t="s">
        <v>32</v>
      </c>
      <c r="AX154" s="14" t="s">
        <v>78</v>
      </c>
      <c r="AY154" s="167" t="s">
        <v>330</v>
      </c>
    </row>
    <row r="155" spans="2:65" s="1" customFormat="1" ht="21.75" customHeight="1">
      <c r="B155" s="33"/>
      <c r="C155" s="134" t="s">
        <v>571</v>
      </c>
      <c r="D155" s="134" t="s">
        <v>332</v>
      </c>
      <c r="E155" s="135" t="s">
        <v>8535</v>
      </c>
      <c r="F155" s="136" t="s">
        <v>8536</v>
      </c>
      <c r="G155" s="137" t="s">
        <v>2551</v>
      </c>
      <c r="H155" s="138">
        <v>3</v>
      </c>
      <c r="I155" s="139">
        <v>2158.39</v>
      </c>
      <c r="J155" s="140">
        <f>ROUND(I155*H155,2)</f>
        <v>6475.17</v>
      </c>
      <c r="K155" s="136" t="s">
        <v>21</v>
      </c>
      <c r="L155" s="33"/>
      <c r="M155" s="141" t="s">
        <v>21</v>
      </c>
      <c r="N155" s="142" t="s">
        <v>42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1050</v>
      </c>
      <c r="AT155" s="145" t="s">
        <v>332</v>
      </c>
      <c r="AU155" s="145" t="s">
        <v>78</v>
      </c>
      <c r="AY155" s="18" t="s">
        <v>330</v>
      </c>
      <c r="BE155" s="146">
        <f>IF(N155="základní",J155,0)</f>
        <v>6475.17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78</v>
      </c>
      <c r="BK155" s="146">
        <f>ROUND(I155*H155,2)</f>
        <v>6475.17</v>
      </c>
      <c r="BL155" s="18" t="s">
        <v>1050</v>
      </c>
      <c r="BM155" s="145" t="s">
        <v>963</v>
      </c>
    </row>
    <row r="156" spans="2:65" s="1" customFormat="1" ht="21.75" customHeight="1">
      <c r="B156" s="33"/>
      <c r="C156" s="173" t="s">
        <v>559</v>
      </c>
      <c r="D156" s="173" t="s">
        <v>475</v>
      </c>
      <c r="E156" s="174" t="s">
        <v>8537</v>
      </c>
      <c r="F156" s="175" t="s">
        <v>8538</v>
      </c>
      <c r="G156" s="176" t="s">
        <v>2551</v>
      </c>
      <c r="H156" s="177">
        <v>3</v>
      </c>
      <c r="I156" s="178">
        <v>12015.03</v>
      </c>
      <c r="J156" s="179">
        <f>ROUND(I156*H156,2)</f>
        <v>36045.089999999997</v>
      </c>
      <c r="K156" s="175" t="s">
        <v>21</v>
      </c>
      <c r="L156" s="180"/>
      <c r="M156" s="181" t="s">
        <v>21</v>
      </c>
      <c r="N156" s="182" t="s">
        <v>42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3080</v>
      </c>
      <c r="AT156" s="145" t="s">
        <v>475</v>
      </c>
      <c r="AU156" s="145" t="s">
        <v>78</v>
      </c>
      <c r="AY156" s="18" t="s">
        <v>330</v>
      </c>
      <c r="BE156" s="146">
        <f>IF(N156="základní",J156,0)</f>
        <v>36045.089999999997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78</v>
      </c>
      <c r="BK156" s="146">
        <f>ROUND(I156*H156,2)</f>
        <v>36045.089999999997</v>
      </c>
      <c r="BL156" s="18" t="s">
        <v>1050</v>
      </c>
      <c r="BM156" s="145" t="s">
        <v>977</v>
      </c>
    </row>
    <row r="157" spans="2:65" s="12" customFormat="1">
      <c r="B157" s="151"/>
      <c r="D157" s="152" t="s">
        <v>340</v>
      </c>
      <c r="E157" s="153" t="s">
        <v>21</v>
      </c>
      <c r="F157" s="154" t="s">
        <v>8330</v>
      </c>
      <c r="H157" s="153" t="s">
        <v>21</v>
      </c>
      <c r="I157" s="155"/>
      <c r="L157" s="151"/>
      <c r="M157" s="156"/>
      <c r="T157" s="157"/>
      <c r="AT157" s="153" t="s">
        <v>340</v>
      </c>
      <c r="AU157" s="153" t="s">
        <v>78</v>
      </c>
      <c r="AV157" s="12" t="s">
        <v>78</v>
      </c>
      <c r="AW157" s="12" t="s">
        <v>32</v>
      </c>
      <c r="AX157" s="12" t="s">
        <v>71</v>
      </c>
      <c r="AY157" s="153" t="s">
        <v>330</v>
      </c>
    </row>
    <row r="158" spans="2:65" s="13" customFormat="1">
      <c r="B158" s="158"/>
      <c r="D158" s="152" t="s">
        <v>340</v>
      </c>
      <c r="E158" s="159" t="s">
        <v>21</v>
      </c>
      <c r="F158" s="160" t="s">
        <v>8539</v>
      </c>
      <c r="H158" s="161">
        <v>3</v>
      </c>
      <c r="I158" s="162"/>
      <c r="L158" s="158"/>
      <c r="M158" s="163"/>
      <c r="T158" s="164"/>
      <c r="AT158" s="159" t="s">
        <v>340</v>
      </c>
      <c r="AU158" s="159" t="s">
        <v>78</v>
      </c>
      <c r="AV158" s="13" t="s">
        <v>80</v>
      </c>
      <c r="AW158" s="13" t="s">
        <v>32</v>
      </c>
      <c r="AX158" s="13" t="s">
        <v>71</v>
      </c>
      <c r="AY158" s="159" t="s">
        <v>330</v>
      </c>
    </row>
    <row r="159" spans="2:65" s="14" customFormat="1">
      <c r="B159" s="166"/>
      <c r="D159" s="152" t="s">
        <v>340</v>
      </c>
      <c r="E159" s="167" t="s">
        <v>21</v>
      </c>
      <c r="F159" s="168" t="s">
        <v>443</v>
      </c>
      <c r="H159" s="169">
        <v>3</v>
      </c>
      <c r="I159" s="170"/>
      <c r="L159" s="166"/>
      <c r="M159" s="171"/>
      <c r="T159" s="172"/>
      <c r="AT159" s="167" t="s">
        <v>340</v>
      </c>
      <c r="AU159" s="167" t="s">
        <v>78</v>
      </c>
      <c r="AV159" s="14" t="s">
        <v>336</v>
      </c>
      <c r="AW159" s="14" t="s">
        <v>32</v>
      </c>
      <c r="AX159" s="14" t="s">
        <v>78</v>
      </c>
      <c r="AY159" s="167" t="s">
        <v>330</v>
      </c>
    </row>
    <row r="160" spans="2:65" s="1" customFormat="1" ht="16.5" customHeight="1">
      <c r="B160" s="33"/>
      <c r="C160" s="134" t="s">
        <v>585</v>
      </c>
      <c r="D160" s="134" t="s">
        <v>332</v>
      </c>
      <c r="E160" s="135" t="s">
        <v>8540</v>
      </c>
      <c r="F160" s="136" t="s">
        <v>8541</v>
      </c>
      <c r="G160" s="137" t="s">
        <v>2551</v>
      </c>
      <c r="H160" s="138">
        <v>3</v>
      </c>
      <c r="I160" s="139">
        <v>1151.1400000000001</v>
      </c>
      <c r="J160" s="140">
        <f>ROUND(I160*H160,2)</f>
        <v>3453.42</v>
      </c>
      <c r="K160" s="136" t="s">
        <v>21</v>
      </c>
      <c r="L160" s="33"/>
      <c r="M160" s="141" t="s">
        <v>21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1050</v>
      </c>
      <c r="AT160" s="145" t="s">
        <v>332</v>
      </c>
      <c r="AU160" s="145" t="s">
        <v>78</v>
      </c>
      <c r="AY160" s="18" t="s">
        <v>330</v>
      </c>
      <c r="BE160" s="146">
        <f>IF(N160="základní",J160,0)</f>
        <v>3453.42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78</v>
      </c>
      <c r="BK160" s="146">
        <f>ROUND(I160*H160,2)</f>
        <v>3453.42</v>
      </c>
      <c r="BL160" s="18" t="s">
        <v>1050</v>
      </c>
      <c r="BM160" s="145" t="s">
        <v>987</v>
      </c>
    </row>
    <row r="161" spans="2:65" s="1" customFormat="1" ht="16.5" customHeight="1">
      <c r="B161" s="33"/>
      <c r="C161" s="173" t="s">
        <v>594</v>
      </c>
      <c r="D161" s="173" t="s">
        <v>475</v>
      </c>
      <c r="E161" s="174" t="s">
        <v>8542</v>
      </c>
      <c r="F161" s="175" t="s">
        <v>8543</v>
      </c>
      <c r="G161" s="176" t="s">
        <v>2551</v>
      </c>
      <c r="H161" s="177">
        <v>3</v>
      </c>
      <c r="I161" s="178">
        <v>1280.6400000000001</v>
      </c>
      <c r="J161" s="179">
        <f>ROUND(I161*H161,2)</f>
        <v>3841.92</v>
      </c>
      <c r="K161" s="175" t="s">
        <v>21</v>
      </c>
      <c r="L161" s="180"/>
      <c r="M161" s="181" t="s">
        <v>21</v>
      </c>
      <c r="N161" s="182" t="s">
        <v>42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3080</v>
      </c>
      <c r="AT161" s="145" t="s">
        <v>475</v>
      </c>
      <c r="AU161" s="145" t="s">
        <v>78</v>
      </c>
      <c r="AY161" s="18" t="s">
        <v>330</v>
      </c>
      <c r="BE161" s="146">
        <f>IF(N161="základní",J161,0)</f>
        <v>3841.92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78</v>
      </c>
      <c r="BK161" s="146">
        <f>ROUND(I161*H161,2)</f>
        <v>3841.92</v>
      </c>
      <c r="BL161" s="18" t="s">
        <v>1050</v>
      </c>
      <c r="BM161" s="145" t="s">
        <v>998</v>
      </c>
    </row>
    <row r="162" spans="2:65" s="12" customFormat="1">
      <c r="B162" s="151"/>
      <c r="D162" s="152" t="s">
        <v>340</v>
      </c>
      <c r="E162" s="153" t="s">
        <v>21</v>
      </c>
      <c r="F162" s="154" t="s">
        <v>8330</v>
      </c>
      <c r="H162" s="153" t="s">
        <v>21</v>
      </c>
      <c r="I162" s="155"/>
      <c r="L162" s="151"/>
      <c r="M162" s="156"/>
      <c r="T162" s="157"/>
      <c r="AT162" s="153" t="s">
        <v>340</v>
      </c>
      <c r="AU162" s="153" t="s">
        <v>78</v>
      </c>
      <c r="AV162" s="12" t="s">
        <v>78</v>
      </c>
      <c r="AW162" s="12" t="s">
        <v>32</v>
      </c>
      <c r="AX162" s="12" t="s">
        <v>71</v>
      </c>
      <c r="AY162" s="153" t="s">
        <v>330</v>
      </c>
    </row>
    <row r="163" spans="2:65" s="13" customFormat="1">
      <c r="B163" s="158"/>
      <c r="D163" s="152" t="s">
        <v>340</v>
      </c>
      <c r="E163" s="159" t="s">
        <v>21</v>
      </c>
      <c r="F163" s="160" t="s">
        <v>8544</v>
      </c>
      <c r="H163" s="161">
        <v>3</v>
      </c>
      <c r="I163" s="162"/>
      <c r="L163" s="158"/>
      <c r="M163" s="163"/>
      <c r="T163" s="164"/>
      <c r="AT163" s="159" t="s">
        <v>340</v>
      </c>
      <c r="AU163" s="159" t="s">
        <v>78</v>
      </c>
      <c r="AV163" s="13" t="s">
        <v>80</v>
      </c>
      <c r="AW163" s="13" t="s">
        <v>32</v>
      </c>
      <c r="AX163" s="13" t="s">
        <v>71</v>
      </c>
      <c r="AY163" s="159" t="s">
        <v>330</v>
      </c>
    </row>
    <row r="164" spans="2:65" s="14" customFormat="1">
      <c r="B164" s="166"/>
      <c r="D164" s="152" t="s">
        <v>340</v>
      </c>
      <c r="E164" s="167" t="s">
        <v>21</v>
      </c>
      <c r="F164" s="168" t="s">
        <v>443</v>
      </c>
      <c r="H164" s="169">
        <v>3</v>
      </c>
      <c r="I164" s="170"/>
      <c r="L164" s="166"/>
      <c r="M164" s="171"/>
      <c r="T164" s="172"/>
      <c r="AT164" s="167" t="s">
        <v>340</v>
      </c>
      <c r="AU164" s="167" t="s">
        <v>78</v>
      </c>
      <c r="AV164" s="14" t="s">
        <v>336</v>
      </c>
      <c r="AW164" s="14" t="s">
        <v>32</v>
      </c>
      <c r="AX164" s="14" t="s">
        <v>78</v>
      </c>
      <c r="AY164" s="167" t="s">
        <v>330</v>
      </c>
    </row>
    <row r="165" spans="2:65" s="1" customFormat="1" ht="16.5" customHeight="1">
      <c r="B165" s="33"/>
      <c r="C165" s="134" t="s">
        <v>600</v>
      </c>
      <c r="D165" s="134" t="s">
        <v>332</v>
      </c>
      <c r="E165" s="135" t="s">
        <v>8545</v>
      </c>
      <c r="F165" s="136" t="s">
        <v>8546</v>
      </c>
      <c r="G165" s="137" t="s">
        <v>2551</v>
      </c>
      <c r="H165" s="138">
        <v>3</v>
      </c>
      <c r="I165" s="139">
        <v>1726.71</v>
      </c>
      <c r="J165" s="140">
        <f>ROUND(I165*H165,2)</f>
        <v>5180.13</v>
      </c>
      <c r="K165" s="136" t="s">
        <v>21</v>
      </c>
      <c r="L165" s="33"/>
      <c r="M165" s="141" t="s">
        <v>21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1050</v>
      </c>
      <c r="AT165" s="145" t="s">
        <v>332</v>
      </c>
      <c r="AU165" s="145" t="s">
        <v>78</v>
      </c>
      <c r="AY165" s="18" t="s">
        <v>330</v>
      </c>
      <c r="BE165" s="146">
        <f>IF(N165="základní",J165,0)</f>
        <v>5180.13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78</v>
      </c>
      <c r="BK165" s="146">
        <f>ROUND(I165*H165,2)</f>
        <v>5180.13</v>
      </c>
      <c r="BL165" s="18" t="s">
        <v>1050</v>
      </c>
      <c r="BM165" s="145" t="s">
        <v>1022</v>
      </c>
    </row>
    <row r="166" spans="2:65" s="1" customFormat="1" ht="16.5" customHeight="1">
      <c r="B166" s="33"/>
      <c r="C166" s="173" t="s">
        <v>611</v>
      </c>
      <c r="D166" s="173" t="s">
        <v>475</v>
      </c>
      <c r="E166" s="174" t="s">
        <v>8547</v>
      </c>
      <c r="F166" s="175" t="s">
        <v>8548</v>
      </c>
      <c r="G166" s="176" t="s">
        <v>2551</v>
      </c>
      <c r="H166" s="177">
        <v>3</v>
      </c>
      <c r="I166" s="178">
        <v>1577.06</v>
      </c>
      <c r="J166" s="179">
        <f>ROUND(I166*H166,2)</f>
        <v>4731.18</v>
      </c>
      <c r="K166" s="175" t="s">
        <v>21</v>
      </c>
      <c r="L166" s="180"/>
      <c r="M166" s="181" t="s">
        <v>21</v>
      </c>
      <c r="N166" s="182" t="s">
        <v>42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3080</v>
      </c>
      <c r="AT166" s="145" t="s">
        <v>475</v>
      </c>
      <c r="AU166" s="145" t="s">
        <v>78</v>
      </c>
      <c r="AY166" s="18" t="s">
        <v>330</v>
      </c>
      <c r="BE166" s="146">
        <f>IF(N166="základní",J166,0)</f>
        <v>4731.18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78</v>
      </c>
      <c r="BK166" s="146">
        <f>ROUND(I166*H166,2)</f>
        <v>4731.18</v>
      </c>
      <c r="BL166" s="18" t="s">
        <v>1050</v>
      </c>
      <c r="BM166" s="145" t="s">
        <v>1035</v>
      </c>
    </row>
    <row r="167" spans="2:65" s="12" customFormat="1">
      <c r="B167" s="151"/>
      <c r="D167" s="152" t="s">
        <v>340</v>
      </c>
      <c r="E167" s="153" t="s">
        <v>21</v>
      </c>
      <c r="F167" s="154" t="s">
        <v>8330</v>
      </c>
      <c r="H167" s="153" t="s">
        <v>21</v>
      </c>
      <c r="I167" s="155"/>
      <c r="L167" s="151"/>
      <c r="M167" s="156"/>
      <c r="T167" s="157"/>
      <c r="AT167" s="153" t="s">
        <v>340</v>
      </c>
      <c r="AU167" s="153" t="s">
        <v>78</v>
      </c>
      <c r="AV167" s="12" t="s">
        <v>78</v>
      </c>
      <c r="AW167" s="12" t="s">
        <v>32</v>
      </c>
      <c r="AX167" s="12" t="s">
        <v>71</v>
      </c>
      <c r="AY167" s="153" t="s">
        <v>330</v>
      </c>
    </row>
    <row r="168" spans="2:65" s="13" customFormat="1">
      <c r="B168" s="158"/>
      <c r="D168" s="152" t="s">
        <v>340</v>
      </c>
      <c r="E168" s="159" t="s">
        <v>21</v>
      </c>
      <c r="F168" s="160" t="s">
        <v>8549</v>
      </c>
      <c r="H168" s="161">
        <v>3</v>
      </c>
      <c r="I168" s="162"/>
      <c r="L168" s="158"/>
      <c r="M168" s="163"/>
      <c r="T168" s="164"/>
      <c r="AT168" s="159" t="s">
        <v>340</v>
      </c>
      <c r="AU168" s="159" t="s">
        <v>78</v>
      </c>
      <c r="AV168" s="13" t="s">
        <v>80</v>
      </c>
      <c r="AW168" s="13" t="s">
        <v>32</v>
      </c>
      <c r="AX168" s="13" t="s">
        <v>71</v>
      </c>
      <c r="AY168" s="159" t="s">
        <v>330</v>
      </c>
    </row>
    <row r="169" spans="2:65" s="14" customFormat="1">
      <c r="B169" s="166"/>
      <c r="D169" s="152" t="s">
        <v>340</v>
      </c>
      <c r="E169" s="167" t="s">
        <v>21</v>
      </c>
      <c r="F169" s="168" t="s">
        <v>443</v>
      </c>
      <c r="H169" s="169">
        <v>3</v>
      </c>
      <c r="I169" s="170"/>
      <c r="L169" s="166"/>
      <c r="M169" s="171"/>
      <c r="T169" s="172"/>
      <c r="AT169" s="167" t="s">
        <v>340</v>
      </c>
      <c r="AU169" s="167" t="s">
        <v>78</v>
      </c>
      <c r="AV169" s="14" t="s">
        <v>336</v>
      </c>
      <c r="AW169" s="14" t="s">
        <v>32</v>
      </c>
      <c r="AX169" s="14" t="s">
        <v>78</v>
      </c>
      <c r="AY169" s="167" t="s">
        <v>330</v>
      </c>
    </row>
    <row r="170" spans="2:65" s="1" customFormat="1" ht="16.5" customHeight="1">
      <c r="B170" s="33"/>
      <c r="C170" s="134" t="s">
        <v>617</v>
      </c>
      <c r="D170" s="134" t="s">
        <v>332</v>
      </c>
      <c r="E170" s="135" t="s">
        <v>8550</v>
      </c>
      <c r="F170" s="136" t="s">
        <v>8551</v>
      </c>
      <c r="G170" s="137" t="s">
        <v>2551</v>
      </c>
      <c r="H170" s="138">
        <v>4</v>
      </c>
      <c r="I170" s="139">
        <v>1726.71</v>
      </c>
      <c r="J170" s="140">
        <f>ROUND(I170*H170,2)</f>
        <v>6906.84</v>
      </c>
      <c r="K170" s="136" t="s">
        <v>21</v>
      </c>
      <c r="L170" s="33"/>
      <c r="M170" s="141" t="s">
        <v>21</v>
      </c>
      <c r="N170" s="14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1050</v>
      </c>
      <c r="AT170" s="145" t="s">
        <v>332</v>
      </c>
      <c r="AU170" s="145" t="s">
        <v>78</v>
      </c>
      <c r="AY170" s="18" t="s">
        <v>330</v>
      </c>
      <c r="BE170" s="146">
        <f>IF(N170="základní",J170,0)</f>
        <v>6906.84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78</v>
      </c>
      <c r="BK170" s="146">
        <f>ROUND(I170*H170,2)</f>
        <v>6906.84</v>
      </c>
      <c r="BL170" s="18" t="s">
        <v>1050</v>
      </c>
      <c r="BM170" s="145" t="s">
        <v>1050</v>
      </c>
    </row>
    <row r="171" spans="2:65" s="1" customFormat="1" ht="16.5" customHeight="1">
      <c r="B171" s="33"/>
      <c r="C171" s="173" t="s">
        <v>627</v>
      </c>
      <c r="D171" s="173" t="s">
        <v>475</v>
      </c>
      <c r="E171" s="174" t="s">
        <v>8552</v>
      </c>
      <c r="F171" s="175" t="s">
        <v>8553</v>
      </c>
      <c r="G171" s="176" t="s">
        <v>2551</v>
      </c>
      <c r="H171" s="177">
        <v>4</v>
      </c>
      <c r="I171" s="178">
        <v>1956.94</v>
      </c>
      <c r="J171" s="179">
        <f>ROUND(I171*H171,2)</f>
        <v>7827.76</v>
      </c>
      <c r="K171" s="175" t="s">
        <v>21</v>
      </c>
      <c r="L171" s="180"/>
      <c r="M171" s="181" t="s">
        <v>21</v>
      </c>
      <c r="N171" s="182" t="s">
        <v>42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3080</v>
      </c>
      <c r="AT171" s="145" t="s">
        <v>475</v>
      </c>
      <c r="AU171" s="145" t="s">
        <v>78</v>
      </c>
      <c r="AY171" s="18" t="s">
        <v>330</v>
      </c>
      <c r="BE171" s="146">
        <f>IF(N171="základní",J171,0)</f>
        <v>7827.76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78</v>
      </c>
      <c r="BK171" s="146">
        <f>ROUND(I171*H171,2)</f>
        <v>7827.76</v>
      </c>
      <c r="BL171" s="18" t="s">
        <v>1050</v>
      </c>
      <c r="BM171" s="145" t="s">
        <v>1064</v>
      </c>
    </row>
    <row r="172" spans="2:65" s="12" customFormat="1">
      <c r="B172" s="151"/>
      <c r="D172" s="152" t="s">
        <v>340</v>
      </c>
      <c r="E172" s="153" t="s">
        <v>21</v>
      </c>
      <c r="F172" s="154" t="s">
        <v>8330</v>
      </c>
      <c r="H172" s="153" t="s">
        <v>21</v>
      </c>
      <c r="I172" s="155"/>
      <c r="L172" s="151"/>
      <c r="M172" s="156"/>
      <c r="T172" s="157"/>
      <c r="AT172" s="153" t="s">
        <v>340</v>
      </c>
      <c r="AU172" s="153" t="s">
        <v>78</v>
      </c>
      <c r="AV172" s="12" t="s">
        <v>78</v>
      </c>
      <c r="AW172" s="12" t="s">
        <v>32</v>
      </c>
      <c r="AX172" s="12" t="s">
        <v>71</v>
      </c>
      <c r="AY172" s="153" t="s">
        <v>330</v>
      </c>
    </row>
    <row r="173" spans="2:65" s="13" customFormat="1">
      <c r="B173" s="158"/>
      <c r="D173" s="152" t="s">
        <v>340</v>
      </c>
      <c r="E173" s="159" t="s">
        <v>21</v>
      </c>
      <c r="F173" s="160" t="s">
        <v>8554</v>
      </c>
      <c r="H173" s="161">
        <v>4</v>
      </c>
      <c r="I173" s="162"/>
      <c r="L173" s="158"/>
      <c r="M173" s="163"/>
      <c r="T173" s="164"/>
      <c r="AT173" s="159" t="s">
        <v>340</v>
      </c>
      <c r="AU173" s="159" t="s">
        <v>78</v>
      </c>
      <c r="AV173" s="13" t="s">
        <v>80</v>
      </c>
      <c r="AW173" s="13" t="s">
        <v>32</v>
      </c>
      <c r="AX173" s="13" t="s">
        <v>71</v>
      </c>
      <c r="AY173" s="159" t="s">
        <v>330</v>
      </c>
    </row>
    <row r="174" spans="2:65" s="14" customFormat="1">
      <c r="B174" s="166"/>
      <c r="D174" s="152" t="s">
        <v>340</v>
      </c>
      <c r="E174" s="167" t="s">
        <v>21</v>
      </c>
      <c r="F174" s="168" t="s">
        <v>443</v>
      </c>
      <c r="H174" s="169">
        <v>4</v>
      </c>
      <c r="I174" s="170"/>
      <c r="L174" s="166"/>
      <c r="M174" s="171"/>
      <c r="T174" s="172"/>
      <c r="AT174" s="167" t="s">
        <v>340</v>
      </c>
      <c r="AU174" s="167" t="s">
        <v>78</v>
      </c>
      <c r="AV174" s="14" t="s">
        <v>336</v>
      </c>
      <c r="AW174" s="14" t="s">
        <v>32</v>
      </c>
      <c r="AX174" s="14" t="s">
        <v>78</v>
      </c>
      <c r="AY174" s="167" t="s">
        <v>330</v>
      </c>
    </row>
    <row r="175" spans="2:65" s="1" customFormat="1" ht="16.5" customHeight="1">
      <c r="B175" s="33"/>
      <c r="C175" s="134" t="s">
        <v>636</v>
      </c>
      <c r="D175" s="134" t="s">
        <v>332</v>
      </c>
      <c r="E175" s="135" t="s">
        <v>8555</v>
      </c>
      <c r="F175" s="136" t="s">
        <v>8556</v>
      </c>
      <c r="G175" s="137" t="s">
        <v>2551</v>
      </c>
      <c r="H175" s="138">
        <v>2</v>
      </c>
      <c r="I175" s="139">
        <v>978.47</v>
      </c>
      <c r="J175" s="140">
        <f>ROUND(I175*H175,2)</f>
        <v>1956.94</v>
      </c>
      <c r="K175" s="136" t="s">
        <v>21</v>
      </c>
      <c r="L175" s="33"/>
      <c r="M175" s="141" t="s">
        <v>21</v>
      </c>
      <c r="N175" s="142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1050</v>
      </c>
      <c r="AT175" s="145" t="s">
        <v>332</v>
      </c>
      <c r="AU175" s="145" t="s">
        <v>78</v>
      </c>
      <c r="AY175" s="18" t="s">
        <v>330</v>
      </c>
      <c r="BE175" s="146">
        <f>IF(N175="základní",J175,0)</f>
        <v>1956.94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78</v>
      </c>
      <c r="BK175" s="146">
        <f>ROUND(I175*H175,2)</f>
        <v>1956.94</v>
      </c>
      <c r="BL175" s="18" t="s">
        <v>1050</v>
      </c>
      <c r="BM175" s="145" t="s">
        <v>1087</v>
      </c>
    </row>
    <row r="176" spans="2:65" s="1" customFormat="1" ht="16.5" customHeight="1">
      <c r="B176" s="33"/>
      <c r="C176" s="173" t="s">
        <v>642</v>
      </c>
      <c r="D176" s="173" t="s">
        <v>475</v>
      </c>
      <c r="E176" s="174" t="s">
        <v>8557</v>
      </c>
      <c r="F176" s="175" t="s">
        <v>8558</v>
      </c>
      <c r="G176" s="176" t="s">
        <v>2551</v>
      </c>
      <c r="H176" s="177">
        <v>2</v>
      </c>
      <c r="I176" s="178">
        <v>6230.55</v>
      </c>
      <c r="J176" s="179">
        <f>ROUND(I176*H176,2)</f>
        <v>12461.1</v>
      </c>
      <c r="K176" s="175" t="s">
        <v>21</v>
      </c>
      <c r="L176" s="180"/>
      <c r="M176" s="181" t="s">
        <v>21</v>
      </c>
      <c r="N176" s="182" t="s">
        <v>42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3080</v>
      </c>
      <c r="AT176" s="145" t="s">
        <v>475</v>
      </c>
      <c r="AU176" s="145" t="s">
        <v>78</v>
      </c>
      <c r="AY176" s="18" t="s">
        <v>330</v>
      </c>
      <c r="BE176" s="146">
        <f>IF(N176="základní",J176,0)</f>
        <v>12461.1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78</v>
      </c>
      <c r="BK176" s="146">
        <f>ROUND(I176*H176,2)</f>
        <v>12461.1</v>
      </c>
      <c r="BL176" s="18" t="s">
        <v>1050</v>
      </c>
      <c r="BM176" s="145" t="s">
        <v>1103</v>
      </c>
    </row>
    <row r="177" spans="2:65" s="12" customFormat="1">
      <c r="B177" s="151"/>
      <c r="D177" s="152" t="s">
        <v>340</v>
      </c>
      <c r="E177" s="153" t="s">
        <v>21</v>
      </c>
      <c r="F177" s="154" t="s">
        <v>8330</v>
      </c>
      <c r="H177" s="153" t="s">
        <v>21</v>
      </c>
      <c r="I177" s="155"/>
      <c r="L177" s="151"/>
      <c r="M177" s="156"/>
      <c r="T177" s="157"/>
      <c r="AT177" s="153" t="s">
        <v>340</v>
      </c>
      <c r="AU177" s="153" t="s">
        <v>78</v>
      </c>
      <c r="AV177" s="12" t="s">
        <v>78</v>
      </c>
      <c r="AW177" s="12" t="s">
        <v>32</v>
      </c>
      <c r="AX177" s="12" t="s">
        <v>71</v>
      </c>
      <c r="AY177" s="153" t="s">
        <v>330</v>
      </c>
    </row>
    <row r="178" spans="2:65" s="13" customFormat="1">
      <c r="B178" s="158"/>
      <c r="D178" s="152" t="s">
        <v>340</v>
      </c>
      <c r="E178" s="159" t="s">
        <v>21</v>
      </c>
      <c r="F178" s="160" t="s">
        <v>8112</v>
      </c>
      <c r="H178" s="161">
        <v>2</v>
      </c>
      <c r="I178" s="162"/>
      <c r="L178" s="158"/>
      <c r="M178" s="163"/>
      <c r="T178" s="164"/>
      <c r="AT178" s="159" t="s">
        <v>340</v>
      </c>
      <c r="AU178" s="159" t="s">
        <v>78</v>
      </c>
      <c r="AV178" s="13" t="s">
        <v>80</v>
      </c>
      <c r="AW178" s="13" t="s">
        <v>32</v>
      </c>
      <c r="AX178" s="13" t="s">
        <v>71</v>
      </c>
      <c r="AY178" s="159" t="s">
        <v>330</v>
      </c>
    </row>
    <row r="179" spans="2:65" s="14" customFormat="1">
      <c r="B179" s="166"/>
      <c r="D179" s="152" t="s">
        <v>340</v>
      </c>
      <c r="E179" s="167" t="s">
        <v>21</v>
      </c>
      <c r="F179" s="168" t="s">
        <v>443</v>
      </c>
      <c r="H179" s="169">
        <v>2</v>
      </c>
      <c r="I179" s="170"/>
      <c r="L179" s="166"/>
      <c r="M179" s="171"/>
      <c r="T179" s="172"/>
      <c r="AT179" s="167" t="s">
        <v>340</v>
      </c>
      <c r="AU179" s="167" t="s">
        <v>78</v>
      </c>
      <c r="AV179" s="14" t="s">
        <v>336</v>
      </c>
      <c r="AW179" s="14" t="s">
        <v>32</v>
      </c>
      <c r="AX179" s="14" t="s">
        <v>78</v>
      </c>
      <c r="AY179" s="167" t="s">
        <v>330</v>
      </c>
    </row>
    <row r="180" spans="2:65" s="1" customFormat="1" ht="16.5" customHeight="1">
      <c r="B180" s="33"/>
      <c r="C180" s="134" t="s">
        <v>649</v>
      </c>
      <c r="D180" s="134" t="s">
        <v>332</v>
      </c>
      <c r="E180" s="135" t="s">
        <v>8559</v>
      </c>
      <c r="F180" s="136" t="s">
        <v>8560</v>
      </c>
      <c r="G180" s="137" t="s">
        <v>2551</v>
      </c>
      <c r="H180" s="138">
        <v>2</v>
      </c>
      <c r="I180" s="139">
        <v>79.14</v>
      </c>
      <c r="J180" s="140">
        <f>ROUND(I180*H180,2)</f>
        <v>158.28</v>
      </c>
      <c r="K180" s="136" t="s">
        <v>21</v>
      </c>
      <c r="L180" s="33"/>
      <c r="M180" s="141" t="s">
        <v>21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1050</v>
      </c>
      <c r="AT180" s="145" t="s">
        <v>332</v>
      </c>
      <c r="AU180" s="145" t="s">
        <v>78</v>
      </c>
      <c r="AY180" s="18" t="s">
        <v>330</v>
      </c>
      <c r="BE180" s="146">
        <f>IF(N180="základní",J180,0)</f>
        <v>158.28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78</v>
      </c>
      <c r="BK180" s="146">
        <f>ROUND(I180*H180,2)</f>
        <v>158.28</v>
      </c>
      <c r="BL180" s="18" t="s">
        <v>1050</v>
      </c>
      <c r="BM180" s="145" t="s">
        <v>1116</v>
      </c>
    </row>
    <row r="181" spans="2:65" s="1" customFormat="1" ht="16.5" customHeight="1">
      <c r="B181" s="33"/>
      <c r="C181" s="173" t="s">
        <v>658</v>
      </c>
      <c r="D181" s="173" t="s">
        <v>475</v>
      </c>
      <c r="E181" s="174" t="s">
        <v>8561</v>
      </c>
      <c r="F181" s="175" t="s">
        <v>8562</v>
      </c>
      <c r="G181" s="176" t="s">
        <v>2551</v>
      </c>
      <c r="H181" s="177">
        <v>2</v>
      </c>
      <c r="I181" s="178">
        <v>3223.19</v>
      </c>
      <c r="J181" s="179">
        <f>ROUND(I181*H181,2)</f>
        <v>6446.38</v>
      </c>
      <c r="K181" s="175" t="s">
        <v>21</v>
      </c>
      <c r="L181" s="180"/>
      <c r="M181" s="181" t="s">
        <v>21</v>
      </c>
      <c r="N181" s="182" t="s">
        <v>42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3080</v>
      </c>
      <c r="AT181" s="145" t="s">
        <v>475</v>
      </c>
      <c r="AU181" s="145" t="s">
        <v>78</v>
      </c>
      <c r="AY181" s="18" t="s">
        <v>330</v>
      </c>
      <c r="BE181" s="146">
        <f>IF(N181="základní",J181,0)</f>
        <v>6446.38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78</v>
      </c>
      <c r="BK181" s="146">
        <f>ROUND(I181*H181,2)</f>
        <v>6446.38</v>
      </c>
      <c r="BL181" s="18" t="s">
        <v>1050</v>
      </c>
      <c r="BM181" s="145" t="s">
        <v>1134</v>
      </c>
    </row>
    <row r="182" spans="2:65" s="12" customFormat="1">
      <c r="B182" s="151"/>
      <c r="D182" s="152" t="s">
        <v>340</v>
      </c>
      <c r="E182" s="153" t="s">
        <v>21</v>
      </c>
      <c r="F182" s="154" t="s">
        <v>8330</v>
      </c>
      <c r="H182" s="153" t="s">
        <v>21</v>
      </c>
      <c r="I182" s="155"/>
      <c r="L182" s="151"/>
      <c r="M182" s="156"/>
      <c r="T182" s="157"/>
      <c r="AT182" s="153" t="s">
        <v>340</v>
      </c>
      <c r="AU182" s="153" t="s">
        <v>78</v>
      </c>
      <c r="AV182" s="12" t="s">
        <v>78</v>
      </c>
      <c r="AW182" s="12" t="s">
        <v>32</v>
      </c>
      <c r="AX182" s="12" t="s">
        <v>71</v>
      </c>
      <c r="AY182" s="153" t="s">
        <v>330</v>
      </c>
    </row>
    <row r="183" spans="2:65" s="13" customFormat="1">
      <c r="B183" s="158"/>
      <c r="D183" s="152" t="s">
        <v>340</v>
      </c>
      <c r="E183" s="159" t="s">
        <v>21</v>
      </c>
      <c r="F183" s="160" t="s">
        <v>8112</v>
      </c>
      <c r="H183" s="161">
        <v>2</v>
      </c>
      <c r="I183" s="162"/>
      <c r="L183" s="158"/>
      <c r="M183" s="163"/>
      <c r="T183" s="164"/>
      <c r="AT183" s="159" t="s">
        <v>340</v>
      </c>
      <c r="AU183" s="159" t="s">
        <v>78</v>
      </c>
      <c r="AV183" s="13" t="s">
        <v>80</v>
      </c>
      <c r="AW183" s="13" t="s">
        <v>32</v>
      </c>
      <c r="AX183" s="13" t="s">
        <v>71</v>
      </c>
      <c r="AY183" s="159" t="s">
        <v>330</v>
      </c>
    </row>
    <row r="184" spans="2:65" s="14" customFormat="1">
      <c r="B184" s="166"/>
      <c r="D184" s="152" t="s">
        <v>340</v>
      </c>
      <c r="E184" s="167" t="s">
        <v>21</v>
      </c>
      <c r="F184" s="168" t="s">
        <v>443</v>
      </c>
      <c r="H184" s="169">
        <v>2</v>
      </c>
      <c r="I184" s="170"/>
      <c r="L184" s="166"/>
      <c r="M184" s="171"/>
      <c r="T184" s="172"/>
      <c r="AT184" s="167" t="s">
        <v>340</v>
      </c>
      <c r="AU184" s="167" t="s">
        <v>78</v>
      </c>
      <c r="AV184" s="14" t="s">
        <v>336</v>
      </c>
      <c r="AW184" s="14" t="s">
        <v>32</v>
      </c>
      <c r="AX184" s="14" t="s">
        <v>78</v>
      </c>
      <c r="AY184" s="167" t="s">
        <v>330</v>
      </c>
    </row>
    <row r="185" spans="2:65" s="1" customFormat="1" ht="16.5" customHeight="1">
      <c r="B185" s="33"/>
      <c r="C185" s="134" t="s">
        <v>665</v>
      </c>
      <c r="D185" s="134" t="s">
        <v>332</v>
      </c>
      <c r="E185" s="135" t="s">
        <v>8388</v>
      </c>
      <c r="F185" s="136" t="s">
        <v>8389</v>
      </c>
      <c r="G185" s="137" t="s">
        <v>353</v>
      </c>
      <c r="H185" s="138">
        <v>1311</v>
      </c>
      <c r="I185" s="139">
        <v>15.83</v>
      </c>
      <c r="J185" s="140">
        <f>ROUND(I185*H185,2)</f>
        <v>20753.13</v>
      </c>
      <c r="K185" s="136" t="s">
        <v>21</v>
      </c>
      <c r="L185" s="33"/>
      <c r="M185" s="141" t="s">
        <v>21</v>
      </c>
      <c r="N185" s="142" t="s">
        <v>42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1050</v>
      </c>
      <c r="AT185" s="145" t="s">
        <v>332</v>
      </c>
      <c r="AU185" s="145" t="s">
        <v>78</v>
      </c>
      <c r="AY185" s="18" t="s">
        <v>330</v>
      </c>
      <c r="BE185" s="146">
        <f>IF(N185="základní",J185,0)</f>
        <v>20753.13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78</v>
      </c>
      <c r="BK185" s="146">
        <f>ROUND(I185*H185,2)</f>
        <v>20753.13</v>
      </c>
      <c r="BL185" s="18" t="s">
        <v>1050</v>
      </c>
      <c r="BM185" s="145" t="s">
        <v>1149</v>
      </c>
    </row>
    <row r="186" spans="2:65" s="1" customFormat="1" ht="16.5" customHeight="1">
      <c r="B186" s="33"/>
      <c r="C186" s="173" t="s">
        <v>671</v>
      </c>
      <c r="D186" s="173" t="s">
        <v>475</v>
      </c>
      <c r="E186" s="174" t="s">
        <v>8563</v>
      </c>
      <c r="F186" s="175" t="s">
        <v>8391</v>
      </c>
      <c r="G186" s="176" t="s">
        <v>353</v>
      </c>
      <c r="H186" s="177">
        <v>1311</v>
      </c>
      <c r="I186" s="178">
        <v>18.260000000000002</v>
      </c>
      <c r="J186" s="179">
        <f>ROUND(I186*H186,2)</f>
        <v>23938.86</v>
      </c>
      <c r="K186" s="175" t="s">
        <v>21</v>
      </c>
      <c r="L186" s="180"/>
      <c r="M186" s="181" t="s">
        <v>21</v>
      </c>
      <c r="N186" s="182" t="s">
        <v>42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3080</v>
      </c>
      <c r="AT186" s="145" t="s">
        <v>475</v>
      </c>
      <c r="AU186" s="145" t="s">
        <v>78</v>
      </c>
      <c r="AY186" s="18" t="s">
        <v>330</v>
      </c>
      <c r="BE186" s="146">
        <f>IF(N186="základní",J186,0)</f>
        <v>23938.86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78</v>
      </c>
      <c r="BK186" s="146">
        <f>ROUND(I186*H186,2)</f>
        <v>23938.86</v>
      </c>
      <c r="BL186" s="18" t="s">
        <v>1050</v>
      </c>
      <c r="BM186" s="145" t="s">
        <v>1160</v>
      </c>
    </row>
    <row r="187" spans="2:65" s="12" customFormat="1">
      <c r="B187" s="151"/>
      <c r="D187" s="152" t="s">
        <v>340</v>
      </c>
      <c r="E187" s="153" t="s">
        <v>21</v>
      </c>
      <c r="F187" s="154" t="s">
        <v>8330</v>
      </c>
      <c r="H187" s="153" t="s">
        <v>21</v>
      </c>
      <c r="I187" s="155"/>
      <c r="L187" s="151"/>
      <c r="M187" s="156"/>
      <c r="T187" s="157"/>
      <c r="AT187" s="153" t="s">
        <v>340</v>
      </c>
      <c r="AU187" s="153" t="s">
        <v>78</v>
      </c>
      <c r="AV187" s="12" t="s">
        <v>78</v>
      </c>
      <c r="AW187" s="12" t="s">
        <v>32</v>
      </c>
      <c r="AX187" s="12" t="s">
        <v>71</v>
      </c>
      <c r="AY187" s="153" t="s">
        <v>330</v>
      </c>
    </row>
    <row r="188" spans="2:65" s="13" customFormat="1">
      <c r="B188" s="158"/>
      <c r="D188" s="152" t="s">
        <v>340</v>
      </c>
      <c r="E188" s="159" t="s">
        <v>21</v>
      </c>
      <c r="F188" s="160" t="s">
        <v>8564</v>
      </c>
      <c r="H188" s="161">
        <v>1311</v>
      </c>
      <c r="I188" s="162"/>
      <c r="L188" s="158"/>
      <c r="M188" s="163"/>
      <c r="T188" s="164"/>
      <c r="AT188" s="159" t="s">
        <v>340</v>
      </c>
      <c r="AU188" s="159" t="s">
        <v>78</v>
      </c>
      <c r="AV188" s="13" t="s">
        <v>80</v>
      </c>
      <c r="AW188" s="13" t="s">
        <v>32</v>
      </c>
      <c r="AX188" s="13" t="s">
        <v>71</v>
      </c>
      <c r="AY188" s="159" t="s">
        <v>330</v>
      </c>
    </row>
    <row r="189" spans="2:65" s="14" customFormat="1">
      <c r="B189" s="166"/>
      <c r="D189" s="152" t="s">
        <v>340</v>
      </c>
      <c r="E189" s="167" t="s">
        <v>21</v>
      </c>
      <c r="F189" s="168" t="s">
        <v>443</v>
      </c>
      <c r="H189" s="169">
        <v>1311</v>
      </c>
      <c r="I189" s="170"/>
      <c r="L189" s="166"/>
      <c r="M189" s="171"/>
      <c r="T189" s="172"/>
      <c r="AT189" s="167" t="s">
        <v>340</v>
      </c>
      <c r="AU189" s="167" t="s">
        <v>78</v>
      </c>
      <c r="AV189" s="14" t="s">
        <v>336</v>
      </c>
      <c r="AW189" s="14" t="s">
        <v>32</v>
      </c>
      <c r="AX189" s="14" t="s">
        <v>78</v>
      </c>
      <c r="AY189" s="167" t="s">
        <v>330</v>
      </c>
    </row>
    <row r="190" spans="2:65" s="1" customFormat="1" ht="16.5" customHeight="1">
      <c r="B190" s="33"/>
      <c r="C190" s="134" t="s">
        <v>677</v>
      </c>
      <c r="D190" s="134" t="s">
        <v>332</v>
      </c>
      <c r="E190" s="135" t="s">
        <v>8565</v>
      </c>
      <c r="F190" s="136" t="s">
        <v>8566</v>
      </c>
      <c r="G190" s="137" t="s">
        <v>353</v>
      </c>
      <c r="H190" s="138">
        <v>1127</v>
      </c>
      <c r="I190" s="139">
        <v>15.83</v>
      </c>
      <c r="J190" s="140">
        <f>ROUND(I190*H190,2)</f>
        <v>17840.41</v>
      </c>
      <c r="K190" s="136" t="s">
        <v>21</v>
      </c>
      <c r="L190" s="33"/>
      <c r="M190" s="141" t="s">
        <v>21</v>
      </c>
      <c r="N190" s="142" t="s">
        <v>42</v>
      </c>
      <c r="P190" s="143">
        <f>O190*H190</f>
        <v>0</v>
      </c>
      <c r="Q190" s="143">
        <v>0</v>
      </c>
      <c r="R190" s="143">
        <f>Q190*H190</f>
        <v>0</v>
      </c>
      <c r="S190" s="143">
        <v>0</v>
      </c>
      <c r="T190" s="144">
        <f>S190*H190</f>
        <v>0</v>
      </c>
      <c r="AR190" s="145" t="s">
        <v>1050</v>
      </c>
      <c r="AT190" s="145" t="s">
        <v>332</v>
      </c>
      <c r="AU190" s="145" t="s">
        <v>78</v>
      </c>
      <c r="AY190" s="18" t="s">
        <v>330</v>
      </c>
      <c r="BE190" s="146">
        <f>IF(N190="základní",J190,0)</f>
        <v>17840.41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78</v>
      </c>
      <c r="BK190" s="146">
        <f>ROUND(I190*H190,2)</f>
        <v>17840.41</v>
      </c>
      <c r="BL190" s="18" t="s">
        <v>1050</v>
      </c>
      <c r="BM190" s="145" t="s">
        <v>1176</v>
      </c>
    </row>
    <row r="191" spans="2:65" s="1" customFormat="1" ht="16.5" customHeight="1">
      <c r="B191" s="33"/>
      <c r="C191" s="173" t="s">
        <v>692</v>
      </c>
      <c r="D191" s="173" t="s">
        <v>475</v>
      </c>
      <c r="E191" s="174" t="s">
        <v>8567</v>
      </c>
      <c r="F191" s="175" t="s">
        <v>8568</v>
      </c>
      <c r="G191" s="176" t="s">
        <v>353</v>
      </c>
      <c r="H191" s="177">
        <v>1127</v>
      </c>
      <c r="I191" s="178">
        <v>20.14</v>
      </c>
      <c r="J191" s="179">
        <f>ROUND(I191*H191,2)</f>
        <v>22697.78</v>
      </c>
      <c r="K191" s="175" t="s">
        <v>21</v>
      </c>
      <c r="L191" s="180"/>
      <c r="M191" s="181" t="s">
        <v>21</v>
      </c>
      <c r="N191" s="182" t="s">
        <v>42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3080</v>
      </c>
      <c r="AT191" s="145" t="s">
        <v>475</v>
      </c>
      <c r="AU191" s="145" t="s">
        <v>78</v>
      </c>
      <c r="AY191" s="18" t="s">
        <v>330</v>
      </c>
      <c r="BE191" s="146">
        <f>IF(N191="základní",J191,0)</f>
        <v>22697.78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78</v>
      </c>
      <c r="BK191" s="146">
        <f>ROUND(I191*H191,2)</f>
        <v>22697.78</v>
      </c>
      <c r="BL191" s="18" t="s">
        <v>1050</v>
      </c>
      <c r="BM191" s="145" t="s">
        <v>1228</v>
      </c>
    </row>
    <row r="192" spans="2:65" s="12" customFormat="1">
      <c r="B192" s="151"/>
      <c r="D192" s="152" t="s">
        <v>340</v>
      </c>
      <c r="E192" s="153" t="s">
        <v>21</v>
      </c>
      <c r="F192" s="154" t="s">
        <v>8330</v>
      </c>
      <c r="H192" s="153" t="s">
        <v>21</v>
      </c>
      <c r="I192" s="155"/>
      <c r="L192" s="151"/>
      <c r="M192" s="156"/>
      <c r="T192" s="157"/>
      <c r="AT192" s="153" t="s">
        <v>340</v>
      </c>
      <c r="AU192" s="153" t="s">
        <v>78</v>
      </c>
      <c r="AV192" s="12" t="s">
        <v>78</v>
      </c>
      <c r="AW192" s="12" t="s">
        <v>32</v>
      </c>
      <c r="AX192" s="12" t="s">
        <v>71</v>
      </c>
      <c r="AY192" s="153" t="s">
        <v>330</v>
      </c>
    </row>
    <row r="193" spans="2:65" s="13" customFormat="1">
      <c r="B193" s="158"/>
      <c r="D193" s="152" t="s">
        <v>340</v>
      </c>
      <c r="E193" s="159" t="s">
        <v>21</v>
      </c>
      <c r="F193" s="160" t="s">
        <v>8569</v>
      </c>
      <c r="H193" s="161">
        <v>1127</v>
      </c>
      <c r="I193" s="162"/>
      <c r="L193" s="158"/>
      <c r="M193" s="163"/>
      <c r="T193" s="164"/>
      <c r="AT193" s="159" t="s">
        <v>340</v>
      </c>
      <c r="AU193" s="159" t="s">
        <v>78</v>
      </c>
      <c r="AV193" s="13" t="s">
        <v>80</v>
      </c>
      <c r="AW193" s="13" t="s">
        <v>32</v>
      </c>
      <c r="AX193" s="13" t="s">
        <v>71</v>
      </c>
      <c r="AY193" s="159" t="s">
        <v>330</v>
      </c>
    </row>
    <row r="194" spans="2:65" s="14" customFormat="1">
      <c r="B194" s="166"/>
      <c r="D194" s="152" t="s">
        <v>340</v>
      </c>
      <c r="E194" s="167" t="s">
        <v>21</v>
      </c>
      <c r="F194" s="168" t="s">
        <v>443</v>
      </c>
      <c r="H194" s="169">
        <v>1127</v>
      </c>
      <c r="I194" s="170"/>
      <c r="L194" s="166"/>
      <c r="M194" s="171"/>
      <c r="T194" s="172"/>
      <c r="AT194" s="167" t="s">
        <v>340</v>
      </c>
      <c r="AU194" s="167" t="s">
        <v>78</v>
      </c>
      <c r="AV194" s="14" t="s">
        <v>336</v>
      </c>
      <c r="AW194" s="14" t="s">
        <v>32</v>
      </c>
      <c r="AX194" s="14" t="s">
        <v>78</v>
      </c>
      <c r="AY194" s="167" t="s">
        <v>330</v>
      </c>
    </row>
    <row r="195" spans="2:65" s="1" customFormat="1" ht="16.5" customHeight="1">
      <c r="B195" s="33"/>
      <c r="C195" s="134" t="s">
        <v>714</v>
      </c>
      <c r="D195" s="134" t="s">
        <v>332</v>
      </c>
      <c r="E195" s="135" t="s">
        <v>8255</v>
      </c>
      <c r="F195" s="136" t="s">
        <v>8256</v>
      </c>
      <c r="G195" s="137" t="s">
        <v>2551</v>
      </c>
      <c r="H195" s="138">
        <v>108</v>
      </c>
      <c r="I195" s="139">
        <v>31.66</v>
      </c>
      <c r="J195" s="140">
        <f>ROUND(I195*H195,2)</f>
        <v>3419.28</v>
      </c>
      <c r="K195" s="136" t="s">
        <v>21</v>
      </c>
      <c r="L195" s="33"/>
      <c r="M195" s="141" t="s">
        <v>21</v>
      </c>
      <c r="N195" s="142" t="s">
        <v>42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1050</v>
      </c>
      <c r="AT195" s="145" t="s">
        <v>332</v>
      </c>
      <c r="AU195" s="145" t="s">
        <v>78</v>
      </c>
      <c r="AY195" s="18" t="s">
        <v>330</v>
      </c>
      <c r="BE195" s="146">
        <f>IF(N195="základní",J195,0)</f>
        <v>3419.28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78</v>
      </c>
      <c r="BK195" s="146">
        <f>ROUND(I195*H195,2)</f>
        <v>3419.28</v>
      </c>
      <c r="BL195" s="18" t="s">
        <v>1050</v>
      </c>
      <c r="BM195" s="145" t="s">
        <v>1255</v>
      </c>
    </row>
    <row r="196" spans="2:65" s="1" customFormat="1" ht="16.5" customHeight="1">
      <c r="B196" s="33"/>
      <c r="C196" s="173" t="s">
        <v>720</v>
      </c>
      <c r="D196" s="173" t="s">
        <v>475</v>
      </c>
      <c r="E196" s="174" t="s">
        <v>8257</v>
      </c>
      <c r="F196" s="175" t="s">
        <v>8258</v>
      </c>
      <c r="G196" s="176" t="s">
        <v>2551</v>
      </c>
      <c r="H196" s="177">
        <v>108</v>
      </c>
      <c r="I196" s="178">
        <v>44.05</v>
      </c>
      <c r="J196" s="179">
        <f>ROUND(I196*H196,2)</f>
        <v>4757.3999999999996</v>
      </c>
      <c r="K196" s="175" t="s">
        <v>21</v>
      </c>
      <c r="L196" s="180"/>
      <c r="M196" s="181" t="s">
        <v>21</v>
      </c>
      <c r="N196" s="182" t="s">
        <v>42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3080</v>
      </c>
      <c r="AT196" s="145" t="s">
        <v>475</v>
      </c>
      <c r="AU196" s="145" t="s">
        <v>78</v>
      </c>
      <c r="AY196" s="18" t="s">
        <v>330</v>
      </c>
      <c r="BE196" s="146">
        <f>IF(N196="základní",J196,0)</f>
        <v>4757.3999999999996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78</v>
      </c>
      <c r="BK196" s="146">
        <f>ROUND(I196*H196,2)</f>
        <v>4757.3999999999996</v>
      </c>
      <c r="BL196" s="18" t="s">
        <v>1050</v>
      </c>
      <c r="BM196" s="145" t="s">
        <v>1276</v>
      </c>
    </row>
    <row r="197" spans="2:65" s="12" customFormat="1">
      <c r="B197" s="151"/>
      <c r="D197" s="152" t="s">
        <v>340</v>
      </c>
      <c r="E197" s="153" t="s">
        <v>21</v>
      </c>
      <c r="F197" s="154" t="s">
        <v>8330</v>
      </c>
      <c r="H197" s="153" t="s">
        <v>21</v>
      </c>
      <c r="I197" s="155"/>
      <c r="L197" s="151"/>
      <c r="M197" s="156"/>
      <c r="T197" s="157"/>
      <c r="AT197" s="153" t="s">
        <v>340</v>
      </c>
      <c r="AU197" s="153" t="s">
        <v>78</v>
      </c>
      <c r="AV197" s="12" t="s">
        <v>78</v>
      </c>
      <c r="AW197" s="12" t="s">
        <v>32</v>
      </c>
      <c r="AX197" s="12" t="s">
        <v>71</v>
      </c>
      <c r="AY197" s="153" t="s">
        <v>330</v>
      </c>
    </row>
    <row r="198" spans="2:65" s="13" customFormat="1">
      <c r="B198" s="158"/>
      <c r="D198" s="152" t="s">
        <v>340</v>
      </c>
      <c r="E198" s="159" t="s">
        <v>21</v>
      </c>
      <c r="F198" s="160" t="s">
        <v>8570</v>
      </c>
      <c r="H198" s="161">
        <v>108</v>
      </c>
      <c r="I198" s="162"/>
      <c r="L198" s="158"/>
      <c r="M198" s="163"/>
      <c r="T198" s="164"/>
      <c r="AT198" s="159" t="s">
        <v>340</v>
      </c>
      <c r="AU198" s="159" t="s">
        <v>78</v>
      </c>
      <c r="AV198" s="13" t="s">
        <v>80</v>
      </c>
      <c r="AW198" s="13" t="s">
        <v>32</v>
      </c>
      <c r="AX198" s="13" t="s">
        <v>71</v>
      </c>
      <c r="AY198" s="159" t="s">
        <v>330</v>
      </c>
    </row>
    <row r="199" spans="2:65" s="14" customFormat="1">
      <c r="B199" s="166"/>
      <c r="D199" s="152" t="s">
        <v>340</v>
      </c>
      <c r="E199" s="167" t="s">
        <v>21</v>
      </c>
      <c r="F199" s="168" t="s">
        <v>443</v>
      </c>
      <c r="H199" s="169">
        <v>108</v>
      </c>
      <c r="I199" s="170"/>
      <c r="L199" s="166"/>
      <c r="M199" s="171"/>
      <c r="T199" s="172"/>
      <c r="AT199" s="167" t="s">
        <v>340</v>
      </c>
      <c r="AU199" s="167" t="s">
        <v>78</v>
      </c>
      <c r="AV199" s="14" t="s">
        <v>336</v>
      </c>
      <c r="AW199" s="14" t="s">
        <v>32</v>
      </c>
      <c r="AX199" s="14" t="s">
        <v>78</v>
      </c>
      <c r="AY199" s="167" t="s">
        <v>330</v>
      </c>
    </row>
    <row r="200" spans="2:65" s="1" customFormat="1" ht="16.5" customHeight="1">
      <c r="B200" s="33"/>
      <c r="C200" s="134" t="s">
        <v>728</v>
      </c>
      <c r="D200" s="134" t="s">
        <v>332</v>
      </c>
      <c r="E200" s="135" t="s">
        <v>8265</v>
      </c>
      <c r="F200" s="136" t="s">
        <v>8266</v>
      </c>
      <c r="G200" s="137" t="s">
        <v>2551</v>
      </c>
      <c r="H200" s="138">
        <v>314</v>
      </c>
      <c r="I200" s="139">
        <v>15.83</v>
      </c>
      <c r="J200" s="140">
        <f>ROUND(I200*H200,2)</f>
        <v>4970.62</v>
      </c>
      <c r="K200" s="136" t="s">
        <v>21</v>
      </c>
      <c r="L200" s="33"/>
      <c r="M200" s="141" t="s">
        <v>21</v>
      </c>
      <c r="N200" s="142" t="s">
        <v>42</v>
      </c>
      <c r="P200" s="143">
        <f>O200*H200</f>
        <v>0</v>
      </c>
      <c r="Q200" s="143">
        <v>0</v>
      </c>
      <c r="R200" s="143">
        <f>Q200*H200</f>
        <v>0</v>
      </c>
      <c r="S200" s="143">
        <v>0</v>
      </c>
      <c r="T200" s="144">
        <f>S200*H200</f>
        <v>0</v>
      </c>
      <c r="AR200" s="145" t="s">
        <v>1050</v>
      </c>
      <c r="AT200" s="145" t="s">
        <v>332</v>
      </c>
      <c r="AU200" s="145" t="s">
        <v>78</v>
      </c>
      <c r="AY200" s="18" t="s">
        <v>330</v>
      </c>
      <c r="BE200" s="146">
        <f>IF(N200="základní",J200,0)</f>
        <v>4970.62</v>
      </c>
      <c r="BF200" s="146">
        <f>IF(N200="snížená",J200,0)</f>
        <v>0</v>
      </c>
      <c r="BG200" s="146">
        <f>IF(N200="zákl. přenesená",J200,0)</f>
        <v>0</v>
      </c>
      <c r="BH200" s="146">
        <f>IF(N200="sníž. přenesená",J200,0)</f>
        <v>0</v>
      </c>
      <c r="BI200" s="146">
        <f>IF(N200="nulová",J200,0)</f>
        <v>0</v>
      </c>
      <c r="BJ200" s="18" t="s">
        <v>78</v>
      </c>
      <c r="BK200" s="146">
        <f>ROUND(I200*H200,2)</f>
        <v>4970.62</v>
      </c>
      <c r="BL200" s="18" t="s">
        <v>1050</v>
      </c>
      <c r="BM200" s="145" t="s">
        <v>1293</v>
      </c>
    </row>
    <row r="201" spans="2:65" s="1" customFormat="1" ht="16.5" customHeight="1">
      <c r="B201" s="33"/>
      <c r="C201" s="173" t="s">
        <v>734</v>
      </c>
      <c r="D201" s="173" t="s">
        <v>475</v>
      </c>
      <c r="E201" s="174" t="s">
        <v>8267</v>
      </c>
      <c r="F201" s="175" t="s">
        <v>8268</v>
      </c>
      <c r="G201" s="176" t="s">
        <v>2551</v>
      </c>
      <c r="H201" s="177">
        <v>314</v>
      </c>
      <c r="I201" s="178">
        <v>17.16</v>
      </c>
      <c r="J201" s="179">
        <f>ROUND(I201*H201,2)</f>
        <v>5388.24</v>
      </c>
      <c r="K201" s="175" t="s">
        <v>21</v>
      </c>
      <c r="L201" s="180"/>
      <c r="M201" s="181" t="s">
        <v>21</v>
      </c>
      <c r="N201" s="182" t="s">
        <v>42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3080</v>
      </c>
      <c r="AT201" s="145" t="s">
        <v>475</v>
      </c>
      <c r="AU201" s="145" t="s">
        <v>78</v>
      </c>
      <c r="AY201" s="18" t="s">
        <v>330</v>
      </c>
      <c r="BE201" s="146">
        <f>IF(N201="základní",J201,0)</f>
        <v>5388.24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78</v>
      </c>
      <c r="BK201" s="146">
        <f>ROUND(I201*H201,2)</f>
        <v>5388.24</v>
      </c>
      <c r="BL201" s="18" t="s">
        <v>1050</v>
      </c>
      <c r="BM201" s="145" t="s">
        <v>1320</v>
      </c>
    </row>
    <row r="202" spans="2:65" s="12" customFormat="1">
      <c r="B202" s="151"/>
      <c r="D202" s="152" t="s">
        <v>340</v>
      </c>
      <c r="E202" s="153" t="s">
        <v>21</v>
      </c>
      <c r="F202" s="154" t="s">
        <v>8330</v>
      </c>
      <c r="H202" s="153" t="s">
        <v>21</v>
      </c>
      <c r="I202" s="155"/>
      <c r="L202" s="151"/>
      <c r="M202" s="156"/>
      <c r="T202" s="157"/>
      <c r="AT202" s="153" t="s">
        <v>340</v>
      </c>
      <c r="AU202" s="153" t="s">
        <v>78</v>
      </c>
      <c r="AV202" s="12" t="s">
        <v>78</v>
      </c>
      <c r="AW202" s="12" t="s">
        <v>32</v>
      </c>
      <c r="AX202" s="12" t="s">
        <v>71</v>
      </c>
      <c r="AY202" s="153" t="s">
        <v>330</v>
      </c>
    </row>
    <row r="203" spans="2:65" s="13" customFormat="1">
      <c r="B203" s="158"/>
      <c r="D203" s="152" t="s">
        <v>340</v>
      </c>
      <c r="E203" s="159" t="s">
        <v>21</v>
      </c>
      <c r="F203" s="160" t="s">
        <v>8571</v>
      </c>
      <c r="H203" s="161">
        <v>314</v>
      </c>
      <c r="I203" s="162"/>
      <c r="L203" s="158"/>
      <c r="M203" s="163"/>
      <c r="T203" s="164"/>
      <c r="AT203" s="159" t="s">
        <v>340</v>
      </c>
      <c r="AU203" s="159" t="s">
        <v>78</v>
      </c>
      <c r="AV203" s="13" t="s">
        <v>80</v>
      </c>
      <c r="AW203" s="13" t="s">
        <v>32</v>
      </c>
      <c r="AX203" s="13" t="s">
        <v>71</v>
      </c>
      <c r="AY203" s="159" t="s">
        <v>330</v>
      </c>
    </row>
    <row r="204" spans="2:65" s="14" customFormat="1">
      <c r="B204" s="166"/>
      <c r="D204" s="152" t="s">
        <v>340</v>
      </c>
      <c r="E204" s="167" t="s">
        <v>21</v>
      </c>
      <c r="F204" s="168" t="s">
        <v>443</v>
      </c>
      <c r="H204" s="169">
        <v>314</v>
      </c>
      <c r="I204" s="170"/>
      <c r="L204" s="166"/>
      <c r="M204" s="171"/>
      <c r="T204" s="172"/>
      <c r="AT204" s="167" t="s">
        <v>340</v>
      </c>
      <c r="AU204" s="167" t="s">
        <v>78</v>
      </c>
      <c r="AV204" s="14" t="s">
        <v>336</v>
      </c>
      <c r="AW204" s="14" t="s">
        <v>32</v>
      </c>
      <c r="AX204" s="14" t="s">
        <v>78</v>
      </c>
      <c r="AY204" s="167" t="s">
        <v>330</v>
      </c>
    </row>
    <row r="205" spans="2:65" s="1" customFormat="1" ht="16.5" customHeight="1">
      <c r="B205" s="33"/>
      <c r="C205" s="134" t="s">
        <v>742</v>
      </c>
      <c r="D205" s="134" t="s">
        <v>332</v>
      </c>
      <c r="E205" s="135" t="s">
        <v>8572</v>
      </c>
      <c r="F205" s="136" t="s">
        <v>8278</v>
      </c>
      <c r="G205" s="137" t="s">
        <v>353</v>
      </c>
      <c r="H205" s="138">
        <v>138</v>
      </c>
      <c r="I205" s="139">
        <v>14.39</v>
      </c>
      <c r="J205" s="140">
        <f>ROUND(I205*H205,2)</f>
        <v>1985.82</v>
      </c>
      <c r="K205" s="136" t="s">
        <v>21</v>
      </c>
      <c r="L205" s="33"/>
      <c r="M205" s="141" t="s">
        <v>21</v>
      </c>
      <c r="N205" s="142" t="s">
        <v>42</v>
      </c>
      <c r="P205" s="143">
        <f>O205*H205</f>
        <v>0</v>
      </c>
      <c r="Q205" s="143">
        <v>0</v>
      </c>
      <c r="R205" s="143">
        <f>Q205*H205</f>
        <v>0</v>
      </c>
      <c r="S205" s="143">
        <v>0</v>
      </c>
      <c r="T205" s="144">
        <f>S205*H205</f>
        <v>0</v>
      </c>
      <c r="AR205" s="145" t="s">
        <v>1050</v>
      </c>
      <c r="AT205" s="145" t="s">
        <v>332</v>
      </c>
      <c r="AU205" s="145" t="s">
        <v>78</v>
      </c>
      <c r="AY205" s="18" t="s">
        <v>330</v>
      </c>
      <c r="BE205" s="146">
        <f>IF(N205="základní",J205,0)</f>
        <v>1985.82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78</v>
      </c>
      <c r="BK205" s="146">
        <f>ROUND(I205*H205,2)</f>
        <v>1985.82</v>
      </c>
      <c r="BL205" s="18" t="s">
        <v>1050</v>
      </c>
      <c r="BM205" s="145" t="s">
        <v>1339</v>
      </c>
    </row>
    <row r="206" spans="2:65" s="1" customFormat="1" ht="16.5" customHeight="1">
      <c r="B206" s="33"/>
      <c r="C206" s="173" t="s">
        <v>753</v>
      </c>
      <c r="D206" s="173" t="s">
        <v>475</v>
      </c>
      <c r="E206" s="174" t="s">
        <v>8279</v>
      </c>
      <c r="F206" s="175" t="s">
        <v>8280</v>
      </c>
      <c r="G206" s="176" t="s">
        <v>353</v>
      </c>
      <c r="H206" s="177">
        <v>138</v>
      </c>
      <c r="I206" s="178">
        <v>30.77</v>
      </c>
      <c r="J206" s="179">
        <f>ROUND(I206*H206,2)</f>
        <v>4246.26</v>
      </c>
      <c r="K206" s="175" t="s">
        <v>21</v>
      </c>
      <c r="L206" s="180"/>
      <c r="M206" s="181" t="s">
        <v>21</v>
      </c>
      <c r="N206" s="182" t="s">
        <v>42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3080</v>
      </c>
      <c r="AT206" s="145" t="s">
        <v>475</v>
      </c>
      <c r="AU206" s="145" t="s">
        <v>78</v>
      </c>
      <c r="AY206" s="18" t="s">
        <v>330</v>
      </c>
      <c r="BE206" s="146">
        <f>IF(N206="základní",J206,0)</f>
        <v>4246.26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78</v>
      </c>
      <c r="BK206" s="146">
        <f>ROUND(I206*H206,2)</f>
        <v>4246.26</v>
      </c>
      <c r="BL206" s="18" t="s">
        <v>1050</v>
      </c>
      <c r="BM206" s="145" t="s">
        <v>1360</v>
      </c>
    </row>
    <row r="207" spans="2:65" s="12" customFormat="1">
      <c r="B207" s="151"/>
      <c r="D207" s="152" t="s">
        <v>340</v>
      </c>
      <c r="E207" s="153" t="s">
        <v>21</v>
      </c>
      <c r="F207" s="154" t="s">
        <v>8330</v>
      </c>
      <c r="H207" s="153" t="s">
        <v>21</v>
      </c>
      <c r="I207" s="155"/>
      <c r="L207" s="151"/>
      <c r="M207" s="156"/>
      <c r="T207" s="157"/>
      <c r="AT207" s="153" t="s">
        <v>340</v>
      </c>
      <c r="AU207" s="153" t="s">
        <v>78</v>
      </c>
      <c r="AV207" s="12" t="s">
        <v>78</v>
      </c>
      <c r="AW207" s="12" t="s">
        <v>32</v>
      </c>
      <c r="AX207" s="12" t="s">
        <v>71</v>
      </c>
      <c r="AY207" s="153" t="s">
        <v>330</v>
      </c>
    </row>
    <row r="208" spans="2:65" s="13" customFormat="1">
      <c r="B208" s="158"/>
      <c r="D208" s="152" t="s">
        <v>340</v>
      </c>
      <c r="E208" s="159" t="s">
        <v>21</v>
      </c>
      <c r="F208" s="160" t="s">
        <v>8573</v>
      </c>
      <c r="H208" s="161">
        <v>138</v>
      </c>
      <c r="I208" s="162"/>
      <c r="L208" s="158"/>
      <c r="M208" s="163"/>
      <c r="T208" s="164"/>
      <c r="AT208" s="159" t="s">
        <v>340</v>
      </c>
      <c r="AU208" s="159" t="s">
        <v>78</v>
      </c>
      <c r="AV208" s="13" t="s">
        <v>80</v>
      </c>
      <c r="AW208" s="13" t="s">
        <v>32</v>
      </c>
      <c r="AX208" s="13" t="s">
        <v>71</v>
      </c>
      <c r="AY208" s="159" t="s">
        <v>330</v>
      </c>
    </row>
    <row r="209" spans="2:65" s="14" customFormat="1">
      <c r="B209" s="166"/>
      <c r="D209" s="152" t="s">
        <v>340</v>
      </c>
      <c r="E209" s="167" t="s">
        <v>21</v>
      </c>
      <c r="F209" s="168" t="s">
        <v>443</v>
      </c>
      <c r="H209" s="169">
        <v>138</v>
      </c>
      <c r="I209" s="170"/>
      <c r="L209" s="166"/>
      <c r="M209" s="171"/>
      <c r="T209" s="172"/>
      <c r="AT209" s="167" t="s">
        <v>340</v>
      </c>
      <c r="AU209" s="167" t="s">
        <v>78</v>
      </c>
      <c r="AV209" s="14" t="s">
        <v>336</v>
      </c>
      <c r="AW209" s="14" t="s">
        <v>32</v>
      </c>
      <c r="AX209" s="14" t="s">
        <v>78</v>
      </c>
      <c r="AY209" s="167" t="s">
        <v>330</v>
      </c>
    </row>
    <row r="210" spans="2:65" s="1" customFormat="1" ht="16.5" customHeight="1">
      <c r="B210" s="33"/>
      <c r="C210" s="134" t="s">
        <v>759</v>
      </c>
      <c r="D210" s="134" t="s">
        <v>332</v>
      </c>
      <c r="E210" s="135" t="s">
        <v>8281</v>
      </c>
      <c r="F210" s="136" t="s">
        <v>8282</v>
      </c>
      <c r="G210" s="137" t="s">
        <v>353</v>
      </c>
      <c r="H210" s="138">
        <v>6</v>
      </c>
      <c r="I210" s="139">
        <v>14.39</v>
      </c>
      <c r="J210" s="140">
        <f>ROUND(I210*H210,2)</f>
        <v>86.34</v>
      </c>
      <c r="K210" s="136" t="s">
        <v>21</v>
      </c>
      <c r="L210" s="33"/>
      <c r="M210" s="141" t="s">
        <v>21</v>
      </c>
      <c r="N210" s="142" t="s">
        <v>42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1050</v>
      </c>
      <c r="AT210" s="145" t="s">
        <v>332</v>
      </c>
      <c r="AU210" s="145" t="s">
        <v>78</v>
      </c>
      <c r="AY210" s="18" t="s">
        <v>330</v>
      </c>
      <c r="BE210" s="146">
        <f>IF(N210="základní",J210,0)</f>
        <v>86.34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78</v>
      </c>
      <c r="BK210" s="146">
        <f>ROUND(I210*H210,2)</f>
        <v>86.34</v>
      </c>
      <c r="BL210" s="18" t="s">
        <v>1050</v>
      </c>
      <c r="BM210" s="145" t="s">
        <v>1374</v>
      </c>
    </row>
    <row r="211" spans="2:65" s="1" customFormat="1" ht="16.5" customHeight="1">
      <c r="B211" s="33"/>
      <c r="C211" s="173" t="s">
        <v>833</v>
      </c>
      <c r="D211" s="173" t="s">
        <v>475</v>
      </c>
      <c r="E211" s="174" t="s">
        <v>8283</v>
      </c>
      <c r="F211" s="175" t="s">
        <v>8284</v>
      </c>
      <c r="G211" s="176" t="s">
        <v>353</v>
      </c>
      <c r="H211" s="177">
        <v>6</v>
      </c>
      <c r="I211" s="178">
        <v>26.9</v>
      </c>
      <c r="J211" s="179">
        <f>ROUND(I211*H211,2)</f>
        <v>161.4</v>
      </c>
      <c r="K211" s="175" t="s">
        <v>21</v>
      </c>
      <c r="L211" s="180"/>
      <c r="M211" s="181" t="s">
        <v>21</v>
      </c>
      <c r="N211" s="182" t="s">
        <v>42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3080</v>
      </c>
      <c r="AT211" s="145" t="s">
        <v>475</v>
      </c>
      <c r="AU211" s="145" t="s">
        <v>78</v>
      </c>
      <c r="AY211" s="18" t="s">
        <v>330</v>
      </c>
      <c r="BE211" s="146">
        <f>IF(N211="základní",J211,0)</f>
        <v>161.4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78</v>
      </c>
      <c r="BK211" s="146">
        <f>ROUND(I211*H211,2)</f>
        <v>161.4</v>
      </c>
      <c r="BL211" s="18" t="s">
        <v>1050</v>
      </c>
      <c r="BM211" s="145" t="s">
        <v>1387</v>
      </c>
    </row>
    <row r="212" spans="2:65" s="12" customFormat="1">
      <c r="B212" s="151"/>
      <c r="D212" s="152" t="s">
        <v>340</v>
      </c>
      <c r="E212" s="153" t="s">
        <v>21</v>
      </c>
      <c r="F212" s="154" t="s">
        <v>8330</v>
      </c>
      <c r="H212" s="153" t="s">
        <v>21</v>
      </c>
      <c r="I212" s="155"/>
      <c r="L212" s="151"/>
      <c r="M212" s="156"/>
      <c r="T212" s="157"/>
      <c r="AT212" s="153" t="s">
        <v>340</v>
      </c>
      <c r="AU212" s="153" t="s">
        <v>78</v>
      </c>
      <c r="AV212" s="12" t="s">
        <v>78</v>
      </c>
      <c r="AW212" s="12" t="s">
        <v>32</v>
      </c>
      <c r="AX212" s="12" t="s">
        <v>71</v>
      </c>
      <c r="AY212" s="153" t="s">
        <v>330</v>
      </c>
    </row>
    <row r="213" spans="2:65" s="13" customFormat="1">
      <c r="B213" s="158"/>
      <c r="D213" s="152" t="s">
        <v>340</v>
      </c>
      <c r="E213" s="159" t="s">
        <v>21</v>
      </c>
      <c r="F213" s="160" t="s">
        <v>8574</v>
      </c>
      <c r="H213" s="161">
        <v>6</v>
      </c>
      <c r="I213" s="162"/>
      <c r="L213" s="158"/>
      <c r="M213" s="163"/>
      <c r="T213" s="164"/>
      <c r="AT213" s="159" t="s">
        <v>340</v>
      </c>
      <c r="AU213" s="159" t="s">
        <v>78</v>
      </c>
      <c r="AV213" s="13" t="s">
        <v>80</v>
      </c>
      <c r="AW213" s="13" t="s">
        <v>32</v>
      </c>
      <c r="AX213" s="13" t="s">
        <v>71</v>
      </c>
      <c r="AY213" s="159" t="s">
        <v>330</v>
      </c>
    </row>
    <row r="214" spans="2:65" s="14" customFormat="1">
      <c r="B214" s="166"/>
      <c r="D214" s="152" t="s">
        <v>340</v>
      </c>
      <c r="E214" s="167" t="s">
        <v>21</v>
      </c>
      <c r="F214" s="168" t="s">
        <v>443</v>
      </c>
      <c r="H214" s="169">
        <v>6</v>
      </c>
      <c r="I214" s="170"/>
      <c r="L214" s="166"/>
      <c r="M214" s="171"/>
      <c r="T214" s="172"/>
      <c r="AT214" s="167" t="s">
        <v>340</v>
      </c>
      <c r="AU214" s="167" t="s">
        <v>78</v>
      </c>
      <c r="AV214" s="14" t="s">
        <v>336</v>
      </c>
      <c r="AW214" s="14" t="s">
        <v>32</v>
      </c>
      <c r="AX214" s="14" t="s">
        <v>78</v>
      </c>
      <c r="AY214" s="167" t="s">
        <v>330</v>
      </c>
    </row>
    <row r="215" spans="2:65" s="1" customFormat="1" ht="16.5" customHeight="1">
      <c r="B215" s="33"/>
      <c r="C215" s="134" t="s">
        <v>941</v>
      </c>
      <c r="D215" s="134" t="s">
        <v>332</v>
      </c>
      <c r="E215" s="135" t="s">
        <v>8286</v>
      </c>
      <c r="F215" s="136" t="s">
        <v>8287</v>
      </c>
      <c r="G215" s="137" t="s">
        <v>353</v>
      </c>
      <c r="H215" s="138">
        <v>24</v>
      </c>
      <c r="I215" s="139">
        <v>57.56</v>
      </c>
      <c r="J215" s="140">
        <f>ROUND(I215*H215,2)</f>
        <v>1381.44</v>
      </c>
      <c r="K215" s="136" t="s">
        <v>21</v>
      </c>
      <c r="L215" s="33"/>
      <c r="M215" s="141" t="s">
        <v>21</v>
      </c>
      <c r="N215" s="142" t="s">
        <v>42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1050</v>
      </c>
      <c r="AT215" s="145" t="s">
        <v>332</v>
      </c>
      <c r="AU215" s="145" t="s">
        <v>78</v>
      </c>
      <c r="AY215" s="18" t="s">
        <v>330</v>
      </c>
      <c r="BE215" s="146">
        <f>IF(N215="základní",J215,0)</f>
        <v>1381.44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78</v>
      </c>
      <c r="BK215" s="146">
        <f>ROUND(I215*H215,2)</f>
        <v>1381.44</v>
      </c>
      <c r="BL215" s="18" t="s">
        <v>1050</v>
      </c>
      <c r="BM215" s="145" t="s">
        <v>1402</v>
      </c>
    </row>
    <row r="216" spans="2:65" s="1" customFormat="1" ht="16.5" customHeight="1">
      <c r="B216" s="33"/>
      <c r="C216" s="173" t="s">
        <v>947</v>
      </c>
      <c r="D216" s="173" t="s">
        <v>475</v>
      </c>
      <c r="E216" s="174" t="s">
        <v>8288</v>
      </c>
      <c r="F216" s="175" t="s">
        <v>8289</v>
      </c>
      <c r="G216" s="176" t="s">
        <v>353</v>
      </c>
      <c r="H216" s="177">
        <v>24</v>
      </c>
      <c r="I216" s="178">
        <v>38.74</v>
      </c>
      <c r="J216" s="179">
        <f>ROUND(I216*H216,2)</f>
        <v>929.76</v>
      </c>
      <c r="K216" s="175" t="s">
        <v>21</v>
      </c>
      <c r="L216" s="180"/>
      <c r="M216" s="181" t="s">
        <v>21</v>
      </c>
      <c r="N216" s="182" t="s">
        <v>42</v>
      </c>
      <c r="P216" s="143">
        <f>O216*H216</f>
        <v>0</v>
      </c>
      <c r="Q216" s="143">
        <v>0</v>
      </c>
      <c r="R216" s="143">
        <f>Q216*H216</f>
        <v>0</v>
      </c>
      <c r="S216" s="143">
        <v>0</v>
      </c>
      <c r="T216" s="144">
        <f>S216*H216</f>
        <v>0</v>
      </c>
      <c r="AR216" s="145" t="s">
        <v>3080</v>
      </c>
      <c r="AT216" s="145" t="s">
        <v>475</v>
      </c>
      <c r="AU216" s="145" t="s">
        <v>78</v>
      </c>
      <c r="AY216" s="18" t="s">
        <v>330</v>
      </c>
      <c r="BE216" s="146">
        <f>IF(N216="základní",J216,0)</f>
        <v>929.76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78</v>
      </c>
      <c r="BK216" s="146">
        <f>ROUND(I216*H216,2)</f>
        <v>929.76</v>
      </c>
      <c r="BL216" s="18" t="s">
        <v>1050</v>
      </c>
      <c r="BM216" s="145" t="s">
        <v>1416</v>
      </c>
    </row>
    <row r="217" spans="2:65" s="12" customFormat="1">
      <c r="B217" s="151"/>
      <c r="D217" s="152" t="s">
        <v>340</v>
      </c>
      <c r="E217" s="153" t="s">
        <v>21</v>
      </c>
      <c r="F217" s="154" t="s">
        <v>8330</v>
      </c>
      <c r="H217" s="153" t="s">
        <v>21</v>
      </c>
      <c r="I217" s="155"/>
      <c r="L217" s="151"/>
      <c r="M217" s="156"/>
      <c r="T217" s="157"/>
      <c r="AT217" s="153" t="s">
        <v>340</v>
      </c>
      <c r="AU217" s="153" t="s">
        <v>78</v>
      </c>
      <c r="AV217" s="12" t="s">
        <v>78</v>
      </c>
      <c r="AW217" s="12" t="s">
        <v>32</v>
      </c>
      <c r="AX217" s="12" t="s">
        <v>71</v>
      </c>
      <c r="AY217" s="153" t="s">
        <v>330</v>
      </c>
    </row>
    <row r="218" spans="2:65" s="13" customFormat="1">
      <c r="B218" s="158"/>
      <c r="D218" s="152" t="s">
        <v>340</v>
      </c>
      <c r="E218" s="159" t="s">
        <v>21</v>
      </c>
      <c r="F218" s="160" t="s">
        <v>8575</v>
      </c>
      <c r="H218" s="161">
        <v>24</v>
      </c>
      <c r="I218" s="162"/>
      <c r="L218" s="158"/>
      <c r="M218" s="163"/>
      <c r="T218" s="164"/>
      <c r="AT218" s="159" t="s">
        <v>340</v>
      </c>
      <c r="AU218" s="159" t="s">
        <v>78</v>
      </c>
      <c r="AV218" s="13" t="s">
        <v>80</v>
      </c>
      <c r="AW218" s="13" t="s">
        <v>32</v>
      </c>
      <c r="AX218" s="13" t="s">
        <v>71</v>
      </c>
      <c r="AY218" s="159" t="s">
        <v>330</v>
      </c>
    </row>
    <row r="219" spans="2:65" s="14" customFormat="1">
      <c r="B219" s="166"/>
      <c r="D219" s="152" t="s">
        <v>340</v>
      </c>
      <c r="E219" s="167" t="s">
        <v>21</v>
      </c>
      <c r="F219" s="168" t="s">
        <v>443</v>
      </c>
      <c r="H219" s="169">
        <v>24</v>
      </c>
      <c r="I219" s="170"/>
      <c r="L219" s="166"/>
      <c r="M219" s="171"/>
      <c r="T219" s="172"/>
      <c r="AT219" s="167" t="s">
        <v>340</v>
      </c>
      <c r="AU219" s="167" t="s">
        <v>78</v>
      </c>
      <c r="AV219" s="14" t="s">
        <v>336</v>
      </c>
      <c r="AW219" s="14" t="s">
        <v>32</v>
      </c>
      <c r="AX219" s="14" t="s">
        <v>78</v>
      </c>
      <c r="AY219" s="167" t="s">
        <v>330</v>
      </c>
    </row>
    <row r="220" spans="2:65" s="1" customFormat="1" ht="16.5" customHeight="1">
      <c r="B220" s="33"/>
      <c r="C220" s="134" t="s">
        <v>963</v>
      </c>
      <c r="D220" s="134" t="s">
        <v>332</v>
      </c>
      <c r="E220" s="135" t="s">
        <v>8291</v>
      </c>
      <c r="F220" s="136" t="s">
        <v>8292</v>
      </c>
      <c r="G220" s="137" t="s">
        <v>2551</v>
      </c>
      <c r="H220" s="138">
        <v>31</v>
      </c>
      <c r="I220" s="139">
        <v>63.31</v>
      </c>
      <c r="J220" s="140">
        <f>ROUND(I220*H220,2)</f>
        <v>1962.61</v>
      </c>
      <c r="K220" s="136" t="s">
        <v>21</v>
      </c>
      <c r="L220" s="33"/>
      <c r="M220" s="141" t="s">
        <v>21</v>
      </c>
      <c r="N220" s="142" t="s">
        <v>42</v>
      </c>
      <c r="P220" s="143">
        <f>O220*H220</f>
        <v>0</v>
      </c>
      <c r="Q220" s="143">
        <v>0</v>
      </c>
      <c r="R220" s="143">
        <f>Q220*H220</f>
        <v>0</v>
      </c>
      <c r="S220" s="143">
        <v>0</v>
      </c>
      <c r="T220" s="144">
        <f>S220*H220</f>
        <v>0</v>
      </c>
      <c r="AR220" s="145" t="s">
        <v>1050</v>
      </c>
      <c r="AT220" s="145" t="s">
        <v>332</v>
      </c>
      <c r="AU220" s="145" t="s">
        <v>78</v>
      </c>
      <c r="AY220" s="18" t="s">
        <v>330</v>
      </c>
      <c r="BE220" s="146">
        <f>IF(N220="základní",J220,0)</f>
        <v>1962.61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78</v>
      </c>
      <c r="BK220" s="146">
        <f>ROUND(I220*H220,2)</f>
        <v>1962.61</v>
      </c>
      <c r="BL220" s="18" t="s">
        <v>1050</v>
      </c>
      <c r="BM220" s="145" t="s">
        <v>1430</v>
      </c>
    </row>
    <row r="221" spans="2:65" s="12" customFormat="1">
      <c r="B221" s="151"/>
      <c r="D221" s="152" t="s">
        <v>340</v>
      </c>
      <c r="E221" s="153" t="s">
        <v>21</v>
      </c>
      <c r="F221" s="154" t="s">
        <v>8330</v>
      </c>
      <c r="H221" s="153" t="s">
        <v>21</v>
      </c>
      <c r="I221" s="155"/>
      <c r="L221" s="151"/>
      <c r="M221" s="156"/>
      <c r="T221" s="157"/>
      <c r="AT221" s="153" t="s">
        <v>340</v>
      </c>
      <c r="AU221" s="153" t="s">
        <v>78</v>
      </c>
      <c r="AV221" s="12" t="s">
        <v>78</v>
      </c>
      <c r="AW221" s="12" t="s">
        <v>32</v>
      </c>
      <c r="AX221" s="12" t="s">
        <v>71</v>
      </c>
      <c r="AY221" s="153" t="s">
        <v>330</v>
      </c>
    </row>
    <row r="222" spans="2:65" s="13" customFormat="1">
      <c r="B222" s="158"/>
      <c r="D222" s="152" t="s">
        <v>340</v>
      </c>
      <c r="E222" s="159" t="s">
        <v>21</v>
      </c>
      <c r="F222" s="160" t="s">
        <v>8576</v>
      </c>
      <c r="H222" s="161">
        <v>31</v>
      </c>
      <c r="I222" s="162"/>
      <c r="L222" s="158"/>
      <c r="M222" s="163"/>
      <c r="T222" s="164"/>
      <c r="AT222" s="159" t="s">
        <v>340</v>
      </c>
      <c r="AU222" s="159" t="s">
        <v>78</v>
      </c>
      <c r="AV222" s="13" t="s">
        <v>80</v>
      </c>
      <c r="AW222" s="13" t="s">
        <v>32</v>
      </c>
      <c r="AX222" s="13" t="s">
        <v>71</v>
      </c>
      <c r="AY222" s="159" t="s">
        <v>330</v>
      </c>
    </row>
    <row r="223" spans="2:65" s="14" customFormat="1">
      <c r="B223" s="166"/>
      <c r="D223" s="152" t="s">
        <v>340</v>
      </c>
      <c r="E223" s="167" t="s">
        <v>21</v>
      </c>
      <c r="F223" s="168" t="s">
        <v>443</v>
      </c>
      <c r="H223" s="169">
        <v>31</v>
      </c>
      <c r="I223" s="170"/>
      <c r="L223" s="166"/>
      <c r="M223" s="171"/>
      <c r="T223" s="172"/>
      <c r="AT223" s="167" t="s">
        <v>340</v>
      </c>
      <c r="AU223" s="167" t="s">
        <v>78</v>
      </c>
      <c r="AV223" s="14" t="s">
        <v>336</v>
      </c>
      <c r="AW223" s="14" t="s">
        <v>32</v>
      </c>
      <c r="AX223" s="14" t="s">
        <v>78</v>
      </c>
      <c r="AY223" s="167" t="s">
        <v>330</v>
      </c>
    </row>
    <row r="224" spans="2:65" s="1" customFormat="1" ht="16.5" customHeight="1">
      <c r="B224" s="33"/>
      <c r="C224" s="134" t="s">
        <v>970</v>
      </c>
      <c r="D224" s="134" t="s">
        <v>332</v>
      </c>
      <c r="E224" s="135" t="s">
        <v>8294</v>
      </c>
      <c r="F224" s="136" t="s">
        <v>8295</v>
      </c>
      <c r="G224" s="137" t="s">
        <v>2551</v>
      </c>
      <c r="H224" s="138">
        <v>6</v>
      </c>
      <c r="I224" s="139">
        <v>123.75</v>
      </c>
      <c r="J224" s="140">
        <f>ROUND(I224*H224,2)</f>
        <v>742.5</v>
      </c>
      <c r="K224" s="136" t="s">
        <v>21</v>
      </c>
      <c r="L224" s="33"/>
      <c r="M224" s="141" t="s">
        <v>21</v>
      </c>
      <c r="N224" s="142" t="s">
        <v>42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1050</v>
      </c>
      <c r="AT224" s="145" t="s">
        <v>332</v>
      </c>
      <c r="AU224" s="145" t="s">
        <v>78</v>
      </c>
      <c r="AY224" s="18" t="s">
        <v>330</v>
      </c>
      <c r="BE224" s="146">
        <f>IF(N224="základní",J224,0)</f>
        <v>742.5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78</v>
      </c>
      <c r="BK224" s="146">
        <f>ROUND(I224*H224,2)</f>
        <v>742.5</v>
      </c>
      <c r="BL224" s="18" t="s">
        <v>1050</v>
      </c>
      <c r="BM224" s="145" t="s">
        <v>1442</v>
      </c>
    </row>
    <row r="225" spans="2:65" s="12" customFormat="1">
      <c r="B225" s="151"/>
      <c r="D225" s="152" t="s">
        <v>340</v>
      </c>
      <c r="E225" s="153" t="s">
        <v>21</v>
      </c>
      <c r="F225" s="154" t="s">
        <v>8330</v>
      </c>
      <c r="H225" s="153" t="s">
        <v>21</v>
      </c>
      <c r="I225" s="155"/>
      <c r="L225" s="151"/>
      <c r="M225" s="156"/>
      <c r="T225" s="157"/>
      <c r="AT225" s="153" t="s">
        <v>340</v>
      </c>
      <c r="AU225" s="153" t="s">
        <v>78</v>
      </c>
      <c r="AV225" s="12" t="s">
        <v>78</v>
      </c>
      <c r="AW225" s="12" t="s">
        <v>32</v>
      </c>
      <c r="AX225" s="12" t="s">
        <v>71</v>
      </c>
      <c r="AY225" s="153" t="s">
        <v>330</v>
      </c>
    </row>
    <row r="226" spans="2:65" s="13" customFormat="1">
      <c r="B226" s="158"/>
      <c r="D226" s="152" t="s">
        <v>340</v>
      </c>
      <c r="E226" s="159" t="s">
        <v>21</v>
      </c>
      <c r="F226" s="160" t="s">
        <v>8577</v>
      </c>
      <c r="H226" s="161">
        <v>6</v>
      </c>
      <c r="I226" s="162"/>
      <c r="L226" s="158"/>
      <c r="M226" s="163"/>
      <c r="T226" s="164"/>
      <c r="AT226" s="159" t="s">
        <v>340</v>
      </c>
      <c r="AU226" s="159" t="s">
        <v>78</v>
      </c>
      <c r="AV226" s="13" t="s">
        <v>80</v>
      </c>
      <c r="AW226" s="13" t="s">
        <v>32</v>
      </c>
      <c r="AX226" s="13" t="s">
        <v>71</v>
      </c>
      <c r="AY226" s="159" t="s">
        <v>330</v>
      </c>
    </row>
    <row r="227" spans="2:65" s="14" customFormat="1">
      <c r="B227" s="166"/>
      <c r="D227" s="152" t="s">
        <v>340</v>
      </c>
      <c r="E227" s="167" t="s">
        <v>21</v>
      </c>
      <c r="F227" s="168" t="s">
        <v>443</v>
      </c>
      <c r="H227" s="169">
        <v>6</v>
      </c>
      <c r="I227" s="170"/>
      <c r="L227" s="166"/>
      <c r="M227" s="171"/>
      <c r="T227" s="172"/>
      <c r="AT227" s="167" t="s">
        <v>340</v>
      </c>
      <c r="AU227" s="167" t="s">
        <v>78</v>
      </c>
      <c r="AV227" s="14" t="s">
        <v>336</v>
      </c>
      <c r="AW227" s="14" t="s">
        <v>32</v>
      </c>
      <c r="AX227" s="14" t="s">
        <v>78</v>
      </c>
      <c r="AY227" s="167" t="s">
        <v>330</v>
      </c>
    </row>
    <row r="228" spans="2:65" s="1" customFormat="1" ht="16.5" customHeight="1">
      <c r="B228" s="33"/>
      <c r="C228" s="134" t="s">
        <v>977</v>
      </c>
      <c r="D228" s="134" t="s">
        <v>332</v>
      </c>
      <c r="E228" s="135" t="s">
        <v>8578</v>
      </c>
      <c r="F228" s="136" t="s">
        <v>8298</v>
      </c>
      <c r="G228" s="137" t="s">
        <v>6964</v>
      </c>
      <c r="H228" s="138">
        <v>1</v>
      </c>
      <c r="I228" s="139">
        <v>2474.9500000000003</v>
      </c>
      <c r="J228" s="140">
        <f>ROUND(I228*H228,2)</f>
        <v>2474.9499999999998</v>
      </c>
      <c r="K228" s="136" t="s">
        <v>21</v>
      </c>
      <c r="L228" s="33"/>
      <c r="M228" s="141" t="s">
        <v>21</v>
      </c>
      <c r="N228" s="142" t="s">
        <v>42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1050</v>
      </c>
      <c r="AT228" s="145" t="s">
        <v>332</v>
      </c>
      <c r="AU228" s="145" t="s">
        <v>78</v>
      </c>
      <c r="AY228" s="18" t="s">
        <v>330</v>
      </c>
      <c r="BE228" s="146">
        <f>IF(N228="základní",J228,0)</f>
        <v>2474.9499999999998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78</v>
      </c>
      <c r="BK228" s="146">
        <f>ROUND(I228*H228,2)</f>
        <v>2474.9499999999998</v>
      </c>
      <c r="BL228" s="18" t="s">
        <v>1050</v>
      </c>
      <c r="BM228" s="145" t="s">
        <v>1736</v>
      </c>
    </row>
    <row r="229" spans="2:65" s="1" customFormat="1" ht="16.5" customHeight="1">
      <c r="B229" s="33"/>
      <c r="C229" s="173" t="s">
        <v>982</v>
      </c>
      <c r="D229" s="173" t="s">
        <v>475</v>
      </c>
      <c r="E229" s="174" t="s">
        <v>8579</v>
      </c>
      <c r="F229" s="175" t="s">
        <v>8300</v>
      </c>
      <c r="G229" s="176" t="s">
        <v>6964</v>
      </c>
      <c r="H229" s="177">
        <v>1</v>
      </c>
      <c r="I229" s="178">
        <v>3309.53</v>
      </c>
      <c r="J229" s="179">
        <f>ROUND(I229*H229,2)</f>
        <v>3309.53</v>
      </c>
      <c r="K229" s="175" t="s">
        <v>21</v>
      </c>
      <c r="L229" s="180"/>
      <c r="M229" s="181" t="s">
        <v>21</v>
      </c>
      <c r="N229" s="182" t="s">
        <v>42</v>
      </c>
      <c r="P229" s="143">
        <f>O229*H229</f>
        <v>0</v>
      </c>
      <c r="Q229" s="143">
        <v>0</v>
      </c>
      <c r="R229" s="143">
        <f>Q229*H229</f>
        <v>0</v>
      </c>
      <c r="S229" s="143">
        <v>0</v>
      </c>
      <c r="T229" s="144">
        <f>S229*H229</f>
        <v>0</v>
      </c>
      <c r="AR229" s="145" t="s">
        <v>3080</v>
      </c>
      <c r="AT229" s="145" t="s">
        <v>475</v>
      </c>
      <c r="AU229" s="145" t="s">
        <v>78</v>
      </c>
      <c r="AY229" s="18" t="s">
        <v>330</v>
      </c>
      <c r="BE229" s="146">
        <f>IF(N229="základní",J229,0)</f>
        <v>3309.53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78</v>
      </c>
      <c r="BK229" s="146">
        <f>ROUND(I229*H229,2)</f>
        <v>3309.53</v>
      </c>
      <c r="BL229" s="18" t="s">
        <v>1050</v>
      </c>
      <c r="BM229" s="145" t="s">
        <v>1753</v>
      </c>
    </row>
    <row r="230" spans="2:65" s="12" customFormat="1">
      <c r="B230" s="151"/>
      <c r="D230" s="152" t="s">
        <v>340</v>
      </c>
      <c r="E230" s="153" t="s">
        <v>21</v>
      </c>
      <c r="F230" s="154" t="s">
        <v>8330</v>
      </c>
      <c r="H230" s="153" t="s">
        <v>21</v>
      </c>
      <c r="I230" s="155"/>
      <c r="L230" s="151"/>
      <c r="M230" s="156"/>
      <c r="T230" s="157"/>
      <c r="AT230" s="153" t="s">
        <v>340</v>
      </c>
      <c r="AU230" s="153" t="s">
        <v>78</v>
      </c>
      <c r="AV230" s="12" t="s">
        <v>78</v>
      </c>
      <c r="AW230" s="12" t="s">
        <v>32</v>
      </c>
      <c r="AX230" s="12" t="s">
        <v>71</v>
      </c>
      <c r="AY230" s="153" t="s">
        <v>330</v>
      </c>
    </row>
    <row r="231" spans="2:65" s="13" customFormat="1">
      <c r="B231" s="158"/>
      <c r="D231" s="152" t="s">
        <v>340</v>
      </c>
      <c r="E231" s="159" t="s">
        <v>21</v>
      </c>
      <c r="F231" s="160" t="s">
        <v>78</v>
      </c>
      <c r="H231" s="161">
        <v>1</v>
      </c>
      <c r="I231" s="162"/>
      <c r="L231" s="158"/>
      <c r="M231" s="163"/>
      <c r="T231" s="164"/>
      <c r="AT231" s="159" t="s">
        <v>340</v>
      </c>
      <c r="AU231" s="159" t="s">
        <v>78</v>
      </c>
      <c r="AV231" s="13" t="s">
        <v>80</v>
      </c>
      <c r="AW231" s="13" t="s">
        <v>32</v>
      </c>
      <c r="AX231" s="13" t="s">
        <v>71</v>
      </c>
      <c r="AY231" s="159" t="s">
        <v>330</v>
      </c>
    </row>
    <row r="232" spans="2:65" s="14" customFormat="1">
      <c r="B232" s="166"/>
      <c r="D232" s="152" t="s">
        <v>340</v>
      </c>
      <c r="E232" s="167" t="s">
        <v>21</v>
      </c>
      <c r="F232" s="168" t="s">
        <v>443</v>
      </c>
      <c r="H232" s="169">
        <v>1</v>
      </c>
      <c r="I232" s="170"/>
      <c r="L232" s="166"/>
      <c r="M232" s="171"/>
      <c r="T232" s="172"/>
      <c r="AT232" s="167" t="s">
        <v>340</v>
      </c>
      <c r="AU232" s="167" t="s">
        <v>78</v>
      </c>
      <c r="AV232" s="14" t="s">
        <v>336</v>
      </c>
      <c r="AW232" s="14" t="s">
        <v>32</v>
      </c>
      <c r="AX232" s="14" t="s">
        <v>78</v>
      </c>
      <c r="AY232" s="167" t="s">
        <v>330</v>
      </c>
    </row>
    <row r="233" spans="2:65" s="1" customFormat="1" ht="21.75" customHeight="1">
      <c r="B233" s="33"/>
      <c r="C233" s="173" t="s">
        <v>987</v>
      </c>
      <c r="D233" s="173" t="s">
        <v>475</v>
      </c>
      <c r="E233" s="174" t="s">
        <v>8580</v>
      </c>
      <c r="F233" s="175" t="s">
        <v>8405</v>
      </c>
      <c r="G233" s="176" t="s">
        <v>6964</v>
      </c>
      <c r="H233" s="177">
        <v>1</v>
      </c>
      <c r="I233" s="178">
        <v>7050.73</v>
      </c>
      <c r="J233" s="179">
        <f>ROUND(I233*H233,2)</f>
        <v>7050.73</v>
      </c>
      <c r="K233" s="175" t="s">
        <v>21</v>
      </c>
      <c r="L233" s="180"/>
      <c r="M233" s="181" t="s">
        <v>21</v>
      </c>
      <c r="N233" s="182" t="s">
        <v>42</v>
      </c>
      <c r="P233" s="143">
        <f>O233*H233</f>
        <v>0</v>
      </c>
      <c r="Q233" s="143">
        <v>0</v>
      </c>
      <c r="R233" s="143">
        <f>Q233*H233</f>
        <v>0</v>
      </c>
      <c r="S233" s="143">
        <v>0</v>
      </c>
      <c r="T233" s="144">
        <f>S233*H233</f>
        <v>0</v>
      </c>
      <c r="AR233" s="145" t="s">
        <v>3080</v>
      </c>
      <c r="AT233" s="145" t="s">
        <v>475</v>
      </c>
      <c r="AU233" s="145" t="s">
        <v>78</v>
      </c>
      <c r="AY233" s="18" t="s">
        <v>330</v>
      </c>
      <c r="BE233" s="146">
        <f>IF(N233="základní",J233,0)</f>
        <v>7050.73</v>
      </c>
      <c r="BF233" s="146">
        <f>IF(N233="snížená",J233,0)</f>
        <v>0</v>
      </c>
      <c r="BG233" s="146">
        <f>IF(N233="zákl. přenesená",J233,0)</f>
        <v>0</v>
      </c>
      <c r="BH233" s="146">
        <f>IF(N233="sníž. přenesená",J233,0)</f>
        <v>0</v>
      </c>
      <c r="BI233" s="146">
        <f>IF(N233="nulová",J233,0)</f>
        <v>0</v>
      </c>
      <c r="BJ233" s="18" t="s">
        <v>78</v>
      </c>
      <c r="BK233" s="146">
        <f>ROUND(I233*H233,2)</f>
        <v>7050.73</v>
      </c>
      <c r="BL233" s="18" t="s">
        <v>1050</v>
      </c>
      <c r="BM233" s="145" t="s">
        <v>1868</v>
      </c>
    </row>
    <row r="234" spans="2:65" s="12" customFormat="1">
      <c r="B234" s="151"/>
      <c r="D234" s="152" t="s">
        <v>340</v>
      </c>
      <c r="E234" s="153" t="s">
        <v>21</v>
      </c>
      <c r="F234" s="154" t="s">
        <v>8330</v>
      </c>
      <c r="H234" s="153" t="s">
        <v>21</v>
      </c>
      <c r="I234" s="155"/>
      <c r="L234" s="151"/>
      <c r="M234" s="156"/>
      <c r="T234" s="157"/>
      <c r="AT234" s="153" t="s">
        <v>340</v>
      </c>
      <c r="AU234" s="153" t="s">
        <v>78</v>
      </c>
      <c r="AV234" s="12" t="s">
        <v>78</v>
      </c>
      <c r="AW234" s="12" t="s">
        <v>32</v>
      </c>
      <c r="AX234" s="12" t="s">
        <v>71</v>
      </c>
      <c r="AY234" s="153" t="s">
        <v>330</v>
      </c>
    </row>
    <row r="235" spans="2:65" s="13" customFormat="1">
      <c r="B235" s="158"/>
      <c r="D235" s="152" t="s">
        <v>340</v>
      </c>
      <c r="E235" s="159" t="s">
        <v>21</v>
      </c>
      <c r="F235" s="160" t="s">
        <v>78</v>
      </c>
      <c r="H235" s="161">
        <v>1</v>
      </c>
      <c r="I235" s="162"/>
      <c r="L235" s="158"/>
      <c r="M235" s="163"/>
      <c r="T235" s="164"/>
      <c r="AT235" s="159" t="s">
        <v>340</v>
      </c>
      <c r="AU235" s="159" t="s">
        <v>78</v>
      </c>
      <c r="AV235" s="13" t="s">
        <v>80</v>
      </c>
      <c r="AW235" s="13" t="s">
        <v>32</v>
      </c>
      <c r="AX235" s="13" t="s">
        <v>71</v>
      </c>
      <c r="AY235" s="159" t="s">
        <v>330</v>
      </c>
    </row>
    <row r="236" spans="2:65" s="14" customFormat="1">
      <c r="B236" s="166"/>
      <c r="D236" s="152" t="s">
        <v>340</v>
      </c>
      <c r="E236" s="167" t="s">
        <v>21</v>
      </c>
      <c r="F236" s="168" t="s">
        <v>443</v>
      </c>
      <c r="H236" s="169">
        <v>1</v>
      </c>
      <c r="I236" s="170"/>
      <c r="L236" s="166"/>
      <c r="M236" s="171"/>
      <c r="T236" s="172"/>
      <c r="AT236" s="167" t="s">
        <v>340</v>
      </c>
      <c r="AU236" s="167" t="s">
        <v>78</v>
      </c>
      <c r="AV236" s="14" t="s">
        <v>336</v>
      </c>
      <c r="AW236" s="14" t="s">
        <v>32</v>
      </c>
      <c r="AX236" s="14" t="s">
        <v>78</v>
      </c>
      <c r="AY236" s="167" t="s">
        <v>330</v>
      </c>
    </row>
    <row r="237" spans="2:65" s="1" customFormat="1" ht="16.5" customHeight="1">
      <c r="B237" s="33"/>
      <c r="C237" s="134" t="s">
        <v>993</v>
      </c>
      <c r="D237" s="134" t="s">
        <v>332</v>
      </c>
      <c r="E237" s="135" t="s">
        <v>8581</v>
      </c>
      <c r="F237" s="136" t="s">
        <v>8582</v>
      </c>
      <c r="G237" s="137" t="s">
        <v>359</v>
      </c>
      <c r="H237" s="138">
        <v>18</v>
      </c>
      <c r="I237" s="139">
        <v>774.81</v>
      </c>
      <c r="J237" s="140">
        <f>ROUND(I237*H237,2)</f>
        <v>13946.58</v>
      </c>
      <c r="K237" s="136" t="s">
        <v>21</v>
      </c>
      <c r="L237" s="33"/>
      <c r="M237" s="141" t="s">
        <v>21</v>
      </c>
      <c r="N237" s="142" t="s">
        <v>42</v>
      </c>
      <c r="P237" s="143">
        <f>O237*H237</f>
        <v>0</v>
      </c>
      <c r="Q237" s="143">
        <v>0</v>
      </c>
      <c r="R237" s="143">
        <f>Q237*H237</f>
        <v>0</v>
      </c>
      <c r="S237" s="143">
        <v>0</v>
      </c>
      <c r="T237" s="144">
        <f>S237*H237</f>
        <v>0</v>
      </c>
      <c r="AR237" s="145" t="s">
        <v>1050</v>
      </c>
      <c r="AT237" s="145" t="s">
        <v>332</v>
      </c>
      <c r="AU237" s="145" t="s">
        <v>78</v>
      </c>
      <c r="AY237" s="18" t="s">
        <v>330</v>
      </c>
      <c r="BE237" s="146">
        <f>IF(N237="základní",J237,0)</f>
        <v>13946.58</v>
      </c>
      <c r="BF237" s="146">
        <f>IF(N237="snížená",J237,0)</f>
        <v>0</v>
      </c>
      <c r="BG237" s="146">
        <f>IF(N237="zákl. přenesená",J237,0)</f>
        <v>0</v>
      </c>
      <c r="BH237" s="146">
        <f>IF(N237="sníž. přenesená",J237,0)</f>
        <v>0</v>
      </c>
      <c r="BI237" s="146">
        <f>IF(N237="nulová",J237,0)</f>
        <v>0</v>
      </c>
      <c r="BJ237" s="18" t="s">
        <v>78</v>
      </c>
      <c r="BK237" s="146">
        <f>ROUND(I237*H237,2)</f>
        <v>13946.58</v>
      </c>
      <c r="BL237" s="18" t="s">
        <v>1050</v>
      </c>
      <c r="BM237" s="145" t="s">
        <v>1880</v>
      </c>
    </row>
    <row r="238" spans="2:65" s="12" customFormat="1">
      <c r="B238" s="151"/>
      <c r="D238" s="152" t="s">
        <v>340</v>
      </c>
      <c r="E238" s="153" t="s">
        <v>21</v>
      </c>
      <c r="F238" s="154" t="s">
        <v>8330</v>
      </c>
      <c r="H238" s="153" t="s">
        <v>21</v>
      </c>
      <c r="I238" s="155"/>
      <c r="L238" s="151"/>
      <c r="M238" s="156"/>
      <c r="T238" s="157"/>
      <c r="AT238" s="153" t="s">
        <v>340</v>
      </c>
      <c r="AU238" s="153" t="s">
        <v>78</v>
      </c>
      <c r="AV238" s="12" t="s">
        <v>78</v>
      </c>
      <c r="AW238" s="12" t="s">
        <v>32</v>
      </c>
      <c r="AX238" s="12" t="s">
        <v>71</v>
      </c>
      <c r="AY238" s="153" t="s">
        <v>330</v>
      </c>
    </row>
    <row r="239" spans="2:65" s="13" customFormat="1">
      <c r="B239" s="158"/>
      <c r="D239" s="152" t="s">
        <v>340</v>
      </c>
      <c r="E239" s="159" t="s">
        <v>21</v>
      </c>
      <c r="F239" s="160" t="s">
        <v>459</v>
      </c>
      <c r="H239" s="161">
        <v>18</v>
      </c>
      <c r="I239" s="162"/>
      <c r="L239" s="158"/>
      <c r="M239" s="163"/>
      <c r="T239" s="164"/>
      <c r="AT239" s="159" t="s">
        <v>340</v>
      </c>
      <c r="AU239" s="159" t="s">
        <v>78</v>
      </c>
      <c r="AV239" s="13" t="s">
        <v>80</v>
      </c>
      <c r="AW239" s="13" t="s">
        <v>32</v>
      </c>
      <c r="AX239" s="13" t="s">
        <v>71</v>
      </c>
      <c r="AY239" s="159" t="s">
        <v>330</v>
      </c>
    </row>
    <row r="240" spans="2:65" s="14" customFormat="1">
      <c r="B240" s="166"/>
      <c r="D240" s="152" t="s">
        <v>340</v>
      </c>
      <c r="E240" s="167" t="s">
        <v>21</v>
      </c>
      <c r="F240" s="168" t="s">
        <v>443</v>
      </c>
      <c r="H240" s="169">
        <v>18</v>
      </c>
      <c r="I240" s="170"/>
      <c r="L240" s="166"/>
      <c r="M240" s="171"/>
      <c r="T240" s="172"/>
      <c r="AT240" s="167" t="s">
        <v>340</v>
      </c>
      <c r="AU240" s="167" t="s">
        <v>78</v>
      </c>
      <c r="AV240" s="14" t="s">
        <v>336</v>
      </c>
      <c r="AW240" s="14" t="s">
        <v>32</v>
      </c>
      <c r="AX240" s="14" t="s">
        <v>78</v>
      </c>
      <c r="AY240" s="167" t="s">
        <v>330</v>
      </c>
    </row>
    <row r="241" spans="2:65" s="1" customFormat="1" ht="16.5" customHeight="1">
      <c r="B241" s="33"/>
      <c r="C241" s="134" t="s">
        <v>998</v>
      </c>
      <c r="D241" s="134" t="s">
        <v>332</v>
      </c>
      <c r="E241" s="135" t="s">
        <v>8583</v>
      </c>
      <c r="F241" s="136" t="s">
        <v>8584</v>
      </c>
      <c r="G241" s="137" t="s">
        <v>359</v>
      </c>
      <c r="H241" s="138">
        <v>8</v>
      </c>
      <c r="I241" s="139">
        <v>774.81</v>
      </c>
      <c r="J241" s="140">
        <f>ROUND(I241*H241,2)</f>
        <v>6198.48</v>
      </c>
      <c r="K241" s="136" t="s">
        <v>21</v>
      </c>
      <c r="L241" s="33"/>
      <c r="M241" s="141" t="s">
        <v>21</v>
      </c>
      <c r="N241" s="142" t="s">
        <v>42</v>
      </c>
      <c r="P241" s="143">
        <f>O241*H241</f>
        <v>0</v>
      </c>
      <c r="Q241" s="143">
        <v>0</v>
      </c>
      <c r="R241" s="143">
        <f>Q241*H241</f>
        <v>0</v>
      </c>
      <c r="S241" s="143">
        <v>0</v>
      </c>
      <c r="T241" s="144">
        <f>S241*H241</f>
        <v>0</v>
      </c>
      <c r="AR241" s="145" t="s">
        <v>1050</v>
      </c>
      <c r="AT241" s="145" t="s">
        <v>332</v>
      </c>
      <c r="AU241" s="145" t="s">
        <v>78</v>
      </c>
      <c r="AY241" s="18" t="s">
        <v>330</v>
      </c>
      <c r="BE241" s="146">
        <f>IF(N241="základní",J241,0)</f>
        <v>6198.48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78</v>
      </c>
      <c r="BK241" s="146">
        <f>ROUND(I241*H241,2)</f>
        <v>6198.48</v>
      </c>
      <c r="BL241" s="18" t="s">
        <v>1050</v>
      </c>
      <c r="BM241" s="145" t="s">
        <v>1893</v>
      </c>
    </row>
    <row r="242" spans="2:65" s="12" customFormat="1">
      <c r="B242" s="151"/>
      <c r="D242" s="152" t="s">
        <v>340</v>
      </c>
      <c r="E242" s="153" t="s">
        <v>21</v>
      </c>
      <c r="F242" s="154" t="s">
        <v>8330</v>
      </c>
      <c r="H242" s="153" t="s">
        <v>21</v>
      </c>
      <c r="I242" s="155"/>
      <c r="L242" s="151"/>
      <c r="M242" s="156"/>
      <c r="T242" s="157"/>
      <c r="AT242" s="153" t="s">
        <v>340</v>
      </c>
      <c r="AU242" s="153" t="s">
        <v>78</v>
      </c>
      <c r="AV242" s="12" t="s">
        <v>78</v>
      </c>
      <c r="AW242" s="12" t="s">
        <v>32</v>
      </c>
      <c r="AX242" s="12" t="s">
        <v>71</v>
      </c>
      <c r="AY242" s="153" t="s">
        <v>330</v>
      </c>
    </row>
    <row r="243" spans="2:65" s="13" customFormat="1">
      <c r="B243" s="158"/>
      <c r="D243" s="152" t="s">
        <v>340</v>
      </c>
      <c r="E243" s="159" t="s">
        <v>21</v>
      </c>
      <c r="F243" s="160" t="s">
        <v>388</v>
      </c>
      <c r="H243" s="161">
        <v>8</v>
      </c>
      <c r="I243" s="162"/>
      <c r="L243" s="158"/>
      <c r="M243" s="163"/>
      <c r="T243" s="164"/>
      <c r="AT243" s="159" t="s">
        <v>340</v>
      </c>
      <c r="AU243" s="159" t="s">
        <v>78</v>
      </c>
      <c r="AV243" s="13" t="s">
        <v>80</v>
      </c>
      <c r="AW243" s="13" t="s">
        <v>32</v>
      </c>
      <c r="AX243" s="13" t="s">
        <v>71</v>
      </c>
      <c r="AY243" s="159" t="s">
        <v>330</v>
      </c>
    </row>
    <row r="244" spans="2:65" s="14" customFormat="1">
      <c r="B244" s="166"/>
      <c r="D244" s="152" t="s">
        <v>340</v>
      </c>
      <c r="E244" s="167" t="s">
        <v>21</v>
      </c>
      <c r="F244" s="168" t="s">
        <v>443</v>
      </c>
      <c r="H244" s="169">
        <v>8</v>
      </c>
      <c r="I244" s="170"/>
      <c r="L244" s="166"/>
      <c r="M244" s="171"/>
      <c r="T244" s="172"/>
      <c r="AT244" s="167" t="s">
        <v>340</v>
      </c>
      <c r="AU244" s="167" t="s">
        <v>78</v>
      </c>
      <c r="AV244" s="14" t="s">
        <v>336</v>
      </c>
      <c r="AW244" s="14" t="s">
        <v>32</v>
      </c>
      <c r="AX244" s="14" t="s">
        <v>78</v>
      </c>
      <c r="AY244" s="167" t="s">
        <v>330</v>
      </c>
    </row>
    <row r="245" spans="2:65" s="1" customFormat="1" ht="16.5" customHeight="1">
      <c r="B245" s="33"/>
      <c r="C245" s="134" t="s">
        <v>1013</v>
      </c>
      <c r="D245" s="134" t="s">
        <v>332</v>
      </c>
      <c r="E245" s="135" t="s">
        <v>8314</v>
      </c>
      <c r="F245" s="136" t="s">
        <v>8315</v>
      </c>
      <c r="G245" s="137" t="s">
        <v>6964</v>
      </c>
      <c r="H245" s="138">
        <v>1</v>
      </c>
      <c r="I245" s="139">
        <v>3597.31</v>
      </c>
      <c r="J245" s="140">
        <f>ROUND(I245*H245,2)</f>
        <v>3597.31</v>
      </c>
      <c r="K245" s="136" t="s">
        <v>21</v>
      </c>
      <c r="L245" s="33"/>
      <c r="M245" s="141" t="s">
        <v>21</v>
      </c>
      <c r="N245" s="142" t="s">
        <v>42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1050</v>
      </c>
      <c r="AT245" s="145" t="s">
        <v>332</v>
      </c>
      <c r="AU245" s="145" t="s">
        <v>78</v>
      </c>
      <c r="AY245" s="18" t="s">
        <v>330</v>
      </c>
      <c r="BE245" s="146">
        <f>IF(N245="základní",J245,0)</f>
        <v>3597.31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78</v>
      </c>
      <c r="BK245" s="146">
        <f>ROUND(I245*H245,2)</f>
        <v>3597.31</v>
      </c>
      <c r="BL245" s="18" t="s">
        <v>1050</v>
      </c>
      <c r="BM245" s="145" t="s">
        <v>1904</v>
      </c>
    </row>
    <row r="246" spans="2:65" s="12" customFormat="1">
      <c r="B246" s="151"/>
      <c r="D246" s="152" t="s">
        <v>340</v>
      </c>
      <c r="E246" s="153" t="s">
        <v>21</v>
      </c>
      <c r="F246" s="154" t="s">
        <v>8330</v>
      </c>
      <c r="H246" s="153" t="s">
        <v>21</v>
      </c>
      <c r="I246" s="155"/>
      <c r="L246" s="151"/>
      <c r="M246" s="156"/>
      <c r="T246" s="157"/>
      <c r="AT246" s="153" t="s">
        <v>340</v>
      </c>
      <c r="AU246" s="153" t="s">
        <v>78</v>
      </c>
      <c r="AV246" s="12" t="s">
        <v>78</v>
      </c>
      <c r="AW246" s="12" t="s">
        <v>32</v>
      </c>
      <c r="AX246" s="12" t="s">
        <v>71</v>
      </c>
      <c r="AY246" s="153" t="s">
        <v>330</v>
      </c>
    </row>
    <row r="247" spans="2:65" s="13" customFormat="1">
      <c r="B247" s="158"/>
      <c r="D247" s="152" t="s">
        <v>340</v>
      </c>
      <c r="E247" s="159" t="s">
        <v>21</v>
      </c>
      <c r="F247" s="160" t="s">
        <v>78</v>
      </c>
      <c r="H247" s="161">
        <v>1</v>
      </c>
      <c r="I247" s="162"/>
      <c r="L247" s="158"/>
      <c r="M247" s="163"/>
      <c r="T247" s="164"/>
      <c r="AT247" s="159" t="s">
        <v>340</v>
      </c>
      <c r="AU247" s="159" t="s">
        <v>78</v>
      </c>
      <c r="AV247" s="13" t="s">
        <v>80</v>
      </c>
      <c r="AW247" s="13" t="s">
        <v>32</v>
      </c>
      <c r="AX247" s="13" t="s">
        <v>71</v>
      </c>
      <c r="AY247" s="159" t="s">
        <v>330</v>
      </c>
    </row>
    <row r="248" spans="2:65" s="14" customFormat="1">
      <c r="B248" s="166"/>
      <c r="D248" s="152" t="s">
        <v>340</v>
      </c>
      <c r="E248" s="167" t="s">
        <v>21</v>
      </c>
      <c r="F248" s="168" t="s">
        <v>443</v>
      </c>
      <c r="H248" s="169">
        <v>1</v>
      </c>
      <c r="I248" s="170"/>
      <c r="L248" s="166"/>
      <c r="M248" s="171"/>
      <c r="T248" s="172"/>
      <c r="AT248" s="167" t="s">
        <v>340</v>
      </c>
      <c r="AU248" s="167" t="s">
        <v>78</v>
      </c>
      <c r="AV248" s="14" t="s">
        <v>336</v>
      </c>
      <c r="AW248" s="14" t="s">
        <v>32</v>
      </c>
      <c r="AX248" s="14" t="s">
        <v>78</v>
      </c>
      <c r="AY248" s="167" t="s">
        <v>330</v>
      </c>
    </row>
    <row r="249" spans="2:65" s="1" customFormat="1" ht="16.5" customHeight="1">
      <c r="B249" s="33"/>
      <c r="C249" s="134" t="s">
        <v>1022</v>
      </c>
      <c r="D249" s="134" t="s">
        <v>332</v>
      </c>
      <c r="E249" s="135" t="s">
        <v>8585</v>
      </c>
      <c r="F249" s="136" t="s">
        <v>8317</v>
      </c>
      <c r="G249" s="137" t="s">
        <v>359</v>
      </c>
      <c r="H249" s="138">
        <v>4</v>
      </c>
      <c r="I249" s="139">
        <v>774.81</v>
      </c>
      <c r="J249" s="140">
        <f>ROUND(I249*H249,2)</f>
        <v>3099.24</v>
      </c>
      <c r="K249" s="136" t="s">
        <v>21</v>
      </c>
      <c r="L249" s="33"/>
      <c r="M249" s="141" t="s">
        <v>21</v>
      </c>
      <c r="N249" s="142" t="s">
        <v>42</v>
      </c>
      <c r="P249" s="143">
        <f>O249*H249</f>
        <v>0</v>
      </c>
      <c r="Q249" s="143">
        <v>0</v>
      </c>
      <c r="R249" s="143">
        <f>Q249*H249</f>
        <v>0</v>
      </c>
      <c r="S249" s="143">
        <v>0</v>
      </c>
      <c r="T249" s="144">
        <f>S249*H249</f>
        <v>0</v>
      </c>
      <c r="AR249" s="145" t="s">
        <v>1050</v>
      </c>
      <c r="AT249" s="145" t="s">
        <v>332</v>
      </c>
      <c r="AU249" s="145" t="s">
        <v>78</v>
      </c>
      <c r="AY249" s="18" t="s">
        <v>330</v>
      </c>
      <c r="BE249" s="146">
        <f>IF(N249="základní",J249,0)</f>
        <v>3099.24</v>
      </c>
      <c r="BF249" s="146">
        <f>IF(N249="snížená",J249,0)</f>
        <v>0</v>
      </c>
      <c r="BG249" s="146">
        <f>IF(N249="zákl. přenesená",J249,0)</f>
        <v>0</v>
      </c>
      <c r="BH249" s="146">
        <f>IF(N249="sníž. přenesená",J249,0)</f>
        <v>0</v>
      </c>
      <c r="BI249" s="146">
        <f>IF(N249="nulová",J249,0)</f>
        <v>0</v>
      </c>
      <c r="BJ249" s="18" t="s">
        <v>78</v>
      </c>
      <c r="BK249" s="146">
        <f>ROUND(I249*H249,2)</f>
        <v>3099.24</v>
      </c>
      <c r="BL249" s="18" t="s">
        <v>1050</v>
      </c>
      <c r="BM249" s="145" t="s">
        <v>1917</v>
      </c>
    </row>
    <row r="250" spans="2:65" s="12" customFormat="1">
      <c r="B250" s="151"/>
      <c r="D250" s="152" t="s">
        <v>340</v>
      </c>
      <c r="E250" s="153" t="s">
        <v>21</v>
      </c>
      <c r="F250" s="154" t="s">
        <v>8330</v>
      </c>
      <c r="H250" s="153" t="s">
        <v>21</v>
      </c>
      <c r="I250" s="155"/>
      <c r="L250" s="151"/>
      <c r="M250" s="156"/>
      <c r="T250" s="157"/>
      <c r="AT250" s="153" t="s">
        <v>340</v>
      </c>
      <c r="AU250" s="153" t="s">
        <v>78</v>
      </c>
      <c r="AV250" s="12" t="s">
        <v>78</v>
      </c>
      <c r="AW250" s="12" t="s">
        <v>32</v>
      </c>
      <c r="AX250" s="12" t="s">
        <v>71</v>
      </c>
      <c r="AY250" s="153" t="s">
        <v>330</v>
      </c>
    </row>
    <row r="251" spans="2:65" s="13" customFormat="1">
      <c r="B251" s="158"/>
      <c r="D251" s="152" t="s">
        <v>340</v>
      </c>
      <c r="E251" s="159" t="s">
        <v>21</v>
      </c>
      <c r="F251" s="160" t="s">
        <v>336</v>
      </c>
      <c r="H251" s="161">
        <v>4</v>
      </c>
      <c r="I251" s="162"/>
      <c r="L251" s="158"/>
      <c r="M251" s="163"/>
      <c r="T251" s="164"/>
      <c r="AT251" s="159" t="s">
        <v>340</v>
      </c>
      <c r="AU251" s="159" t="s">
        <v>78</v>
      </c>
      <c r="AV251" s="13" t="s">
        <v>80</v>
      </c>
      <c r="AW251" s="13" t="s">
        <v>32</v>
      </c>
      <c r="AX251" s="13" t="s">
        <v>71</v>
      </c>
      <c r="AY251" s="159" t="s">
        <v>330</v>
      </c>
    </row>
    <row r="252" spans="2:65" s="14" customFormat="1">
      <c r="B252" s="166"/>
      <c r="D252" s="152" t="s">
        <v>340</v>
      </c>
      <c r="E252" s="167" t="s">
        <v>21</v>
      </c>
      <c r="F252" s="168" t="s">
        <v>443</v>
      </c>
      <c r="H252" s="169">
        <v>4</v>
      </c>
      <c r="I252" s="170"/>
      <c r="L252" s="166"/>
      <c r="M252" s="171"/>
      <c r="T252" s="172"/>
      <c r="AT252" s="167" t="s">
        <v>340</v>
      </c>
      <c r="AU252" s="167" t="s">
        <v>78</v>
      </c>
      <c r="AV252" s="14" t="s">
        <v>336</v>
      </c>
      <c r="AW252" s="14" t="s">
        <v>32</v>
      </c>
      <c r="AX252" s="14" t="s">
        <v>78</v>
      </c>
      <c r="AY252" s="167" t="s">
        <v>330</v>
      </c>
    </row>
    <row r="253" spans="2:65" s="1" customFormat="1" ht="16.5" customHeight="1">
      <c r="B253" s="33"/>
      <c r="C253" s="134" t="s">
        <v>1028</v>
      </c>
      <c r="D253" s="134" t="s">
        <v>332</v>
      </c>
      <c r="E253" s="135" t="s">
        <v>8586</v>
      </c>
      <c r="F253" s="136" t="s">
        <v>8319</v>
      </c>
      <c r="G253" s="137" t="s">
        <v>6964</v>
      </c>
      <c r="H253" s="138">
        <v>1</v>
      </c>
      <c r="I253" s="139">
        <v>4892.3500000000004</v>
      </c>
      <c r="J253" s="140">
        <f>ROUND(I253*H253,2)</f>
        <v>4892.3500000000004</v>
      </c>
      <c r="K253" s="136" t="s">
        <v>21</v>
      </c>
      <c r="L253" s="33"/>
      <c r="M253" s="141" t="s">
        <v>21</v>
      </c>
      <c r="N253" s="142" t="s">
        <v>42</v>
      </c>
      <c r="P253" s="143">
        <f>O253*H253</f>
        <v>0</v>
      </c>
      <c r="Q253" s="143">
        <v>0</v>
      </c>
      <c r="R253" s="143">
        <f>Q253*H253</f>
        <v>0</v>
      </c>
      <c r="S253" s="143">
        <v>0</v>
      </c>
      <c r="T253" s="144">
        <f>S253*H253</f>
        <v>0</v>
      </c>
      <c r="AR253" s="145" t="s">
        <v>1050</v>
      </c>
      <c r="AT253" s="145" t="s">
        <v>332</v>
      </c>
      <c r="AU253" s="145" t="s">
        <v>78</v>
      </c>
      <c r="AY253" s="18" t="s">
        <v>330</v>
      </c>
      <c r="BE253" s="146">
        <f>IF(N253="základní",J253,0)</f>
        <v>4892.3500000000004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78</v>
      </c>
      <c r="BK253" s="146">
        <f>ROUND(I253*H253,2)</f>
        <v>4892.3500000000004</v>
      </c>
      <c r="BL253" s="18" t="s">
        <v>1050</v>
      </c>
      <c r="BM253" s="145" t="s">
        <v>1926</v>
      </c>
    </row>
    <row r="254" spans="2:65" s="12" customFormat="1">
      <c r="B254" s="151"/>
      <c r="D254" s="152" t="s">
        <v>340</v>
      </c>
      <c r="E254" s="153" t="s">
        <v>21</v>
      </c>
      <c r="F254" s="154" t="s">
        <v>8330</v>
      </c>
      <c r="H254" s="153" t="s">
        <v>21</v>
      </c>
      <c r="I254" s="155"/>
      <c r="L254" s="151"/>
      <c r="M254" s="156"/>
      <c r="T254" s="157"/>
      <c r="AT254" s="153" t="s">
        <v>340</v>
      </c>
      <c r="AU254" s="153" t="s">
        <v>78</v>
      </c>
      <c r="AV254" s="12" t="s">
        <v>78</v>
      </c>
      <c r="AW254" s="12" t="s">
        <v>32</v>
      </c>
      <c r="AX254" s="12" t="s">
        <v>71</v>
      </c>
      <c r="AY254" s="153" t="s">
        <v>330</v>
      </c>
    </row>
    <row r="255" spans="2:65" s="13" customFormat="1">
      <c r="B255" s="158"/>
      <c r="D255" s="152" t="s">
        <v>340</v>
      </c>
      <c r="E255" s="159" t="s">
        <v>21</v>
      </c>
      <c r="F255" s="160" t="s">
        <v>78</v>
      </c>
      <c r="H255" s="161">
        <v>1</v>
      </c>
      <c r="I255" s="162"/>
      <c r="L255" s="158"/>
      <c r="M255" s="163"/>
      <c r="T255" s="164"/>
      <c r="AT255" s="159" t="s">
        <v>340</v>
      </c>
      <c r="AU255" s="159" t="s">
        <v>78</v>
      </c>
      <c r="AV255" s="13" t="s">
        <v>80</v>
      </c>
      <c r="AW255" s="13" t="s">
        <v>32</v>
      </c>
      <c r="AX255" s="13" t="s">
        <v>71</v>
      </c>
      <c r="AY255" s="159" t="s">
        <v>330</v>
      </c>
    </row>
    <row r="256" spans="2:65" s="14" customFormat="1">
      <c r="B256" s="166"/>
      <c r="D256" s="152" t="s">
        <v>340</v>
      </c>
      <c r="E256" s="167" t="s">
        <v>21</v>
      </c>
      <c r="F256" s="168" t="s">
        <v>443</v>
      </c>
      <c r="H256" s="169">
        <v>1</v>
      </c>
      <c r="I256" s="170"/>
      <c r="L256" s="166"/>
      <c r="M256" s="171"/>
      <c r="T256" s="172"/>
      <c r="AT256" s="167" t="s">
        <v>340</v>
      </c>
      <c r="AU256" s="167" t="s">
        <v>78</v>
      </c>
      <c r="AV256" s="14" t="s">
        <v>336</v>
      </c>
      <c r="AW256" s="14" t="s">
        <v>32</v>
      </c>
      <c r="AX256" s="14" t="s">
        <v>78</v>
      </c>
      <c r="AY256" s="167" t="s">
        <v>330</v>
      </c>
    </row>
    <row r="257" spans="2:65" s="1" customFormat="1" ht="16.5" customHeight="1">
      <c r="B257" s="33"/>
      <c r="C257" s="134" t="s">
        <v>1035</v>
      </c>
      <c r="D257" s="134" t="s">
        <v>332</v>
      </c>
      <c r="E257" s="135" t="s">
        <v>8587</v>
      </c>
      <c r="F257" s="136" t="s">
        <v>8588</v>
      </c>
      <c r="G257" s="137" t="s">
        <v>6964</v>
      </c>
      <c r="H257" s="138">
        <v>1</v>
      </c>
      <c r="I257" s="139">
        <v>1582.82</v>
      </c>
      <c r="J257" s="140">
        <f>ROUND(I257*H257,2)</f>
        <v>1582.82</v>
      </c>
      <c r="K257" s="136" t="s">
        <v>21</v>
      </c>
      <c r="L257" s="33"/>
      <c r="M257" s="141" t="s">
        <v>21</v>
      </c>
      <c r="N257" s="142" t="s">
        <v>42</v>
      </c>
      <c r="P257" s="143">
        <f>O257*H257</f>
        <v>0</v>
      </c>
      <c r="Q257" s="143">
        <v>0</v>
      </c>
      <c r="R257" s="143">
        <f>Q257*H257</f>
        <v>0</v>
      </c>
      <c r="S257" s="143">
        <v>0</v>
      </c>
      <c r="T257" s="144">
        <f>S257*H257</f>
        <v>0</v>
      </c>
      <c r="AR257" s="145" t="s">
        <v>1050</v>
      </c>
      <c r="AT257" s="145" t="s">
        <v>332</v>
      </c>
      <c r="AU257" s="145" t="s">
        <v>78</v>
      </c>
      <c r="AY257" s="18" t="s">
        <v>330</v>
      </c>
      <c r="BE257" s="146">
        <f>IF(N257="základní",J257,0)</f>
        <v>1582.82</v>
      </c>
      <c r="BF257" s="146">
        <f>IF(N257="snížená",J257,0)</f>
        <v>0</v>
      </c>
      <c r="BG257" s="146">
        <f>IF(N257="zákl. přenesená",J257,0)</f>
        <v>0</v>
      </c>
      <c r="BH257" s="146">
        <f>IF(N257="sníž. přenesená",J257,0)</f>
        <v>0</v>
      </c>
      <c r="BI257" s="146">
        <f>IF(N257="nulová",J257,0)</f>
        <v>0</v>
      </c>
      <c r="BJ257" s="18" t="s">
        <v>78</v>
      </c>
      <c r="BK257" s="146">
        <f>ROUND(I257*H257,2)</f>
        <v>1582.82</v>
      </c>
      <c r="BL257" s="18" t="s">
        <v>1050</v>
      </c>
      <c r="BM257" s="145" t="s">
        <v>1942</v>
      </c>
    </row>
    <row r="258" spans="2:65" s="12" customFormat="1">
      <c r="B258" s="151"/>
      <c r="D258" s="152" t="s">
        <v>340</v>
      </c>
      <c r="E258" s="153" t="s">
        <v>21</v>
      </c>
      <c r="F258" s="154" t="s">
        <v>8330</v>
      </c>
      <c r="H258" s="153" t="s">
        <v>21</v>
      </c>
      <c r="I258" s="155"/>
      <c r="L258" s="151"/>
      <c r="M258" s="156"/>
      <c r="T258" s="157"/>
      <c r="AT258" s="153" t="s">
        <v>340</v>
      </c>
      <c r="AU258" s="153" t="s">
        <v>78</v>
      </c>
      <c r="AV258" s="12" t="s">
        <v>78</v>
      </c>
      <c r="AW258" s="12" t="s">
        <v>32</v>
      </c>
      <c r="AX258" s="12" t="s">
        <v>71</v>
      </c>
      <c r="AY258" s="153" t="s">
        <v>330</v>
      </c>
    </row>
    <row r="259" spans="2:65" s="13" customFormat="1">
      <c r="B259" s="158"/>
      <c r="D259" s="152" t="s">
        <v>340</v>
      </c>
      <c r="E259" s="159" t="s">
        <v>21</v>
      </c>
      <c r="F259" s="160" t="s">
        <v>78</v>
      </c>
      <c r="H259" s="161">
        <v>1</v>
      </c>
      <c r="I259" s="162"/>
      <c r="L259" s="158"/>
      <c r="M259" s="163"/>
      <c r="T259" s="164"/>
      <c r="AT259" s="159" t="s">
        <v>340</v>
      </c>
      <c r="AU259" s="159" t="s">
        <v>78</v>
      </c>
      <c r="AV259" s="13" t="s">
        <v>80</v>
      </c>
      <c r="AW259" s="13" t="s">
        <v>32</v>
      </c>
      <c r="AX259" s="13" t="s">
        <v>71</v>
      </c>
      <c r="AY259" s="159" t="s">
        <v>330</v>
      </c>
    </row>
    <row r="260" spans="2:65" s="14" customFormat="1">
      <c r="B260" s="166"/>
      <c r="D260" s="152" t="s">
        <v>340</v>
      </c>
      <c r="E260" s="167" t="s">
        <v>21</v>
      </c>
      <c r="F260" s="168" t="s">
        <v>443</v>
      </c>
      <c r="H260" s="169">
        <v>1</v>
      </c>
      <c r="I260" s="170"/>
      <c r="L260" s="166"/>
      <c r="M260" s="171"/>
      <c r="T260" s="172"/>
      <c r="AT260" s="167" t="s">
        <v>340</v>
      </c>
      <c r="AU260" s="167" t="s">
        <v>78</v>
      </c>
      <c r="AV260" s="14" t="s">
        <v>336</v>
      </c>
      <c r="AW260" s="14" t="s">
        <v>32</v>
      </c>
      <c r="AX260" s="14" t="s">
        <v>78</v>
      </c>
      <c r="AY260" s="167" t="s">
        <v>330</v>
      </c>
    </row>
    <row r="261" spans="2:65" s="1" customFormat="1" ht="16.5" customHeight="1">
      <c r="B261" s="33"/>
      <c r="C261" s="134" t="s">
        <v>1044</v>
      </c>
      <c r="D261" s="134" t="s">
        <v>332</v>
      </c>
      <c r="E261" s="135" t="s">
        <v>8589</v>
      </c>
      <c r="F261" s="136" t="s">
        <v>8321</v>
      </c>
      <c r="G261" s="137" t="s">
        <v>6964</v>
      </c>
      <c r="H261" s="138">
        <v>1</v>
      </c>
      <c r="I261" s="139">
        <v>7194.63</v>
      </c>
      <c r="J261" s="140">
        <f>ROUND(I261*H261,2)</f>
        <v>7194.63</v>
      </c>
      <c r="K261" s="136" t="s">
        <v>21</v>
      </c>
      <c r="L261" s="33"/>
      <c r="M261" s="141" t="s">
        <v>21</v>
      </c>
      <c r="N261" s="142" t="s">
        <v>42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1050</v>
      </c>
      <c r="AT261" s="145" t="s">
        <v>332</v>
      </c>
      <c r="AU261" s="145" t="s">
        <v>78</v>
      </c>
      <c r="AY261" s="18" t="s">
        <v>330</v>
      </c>
      <c r="BE261" s="146">
        <f>IF(N261="základní",J261,0)</f>
        <v>7194.63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78</v>
      </c>
      <c r="BK261" s="146">
        <f>ROUND(I261*H261,2)</f>
        <v>7194.63</v>
      </c>
      <c r="BL261" s="18" t="s">
        <v>1050</v>
      </c>
      <c r="BM261" s="145" t="s">
        <v>1968</v>
      </c>
    </row>
    <row r="262" spans="2:65" s="12" customFormat="1">
      <c r="B262" s="151"/>
      <c r="D262" s="152" t="s">
        <v>340</v>
      </c>
      <c r="E262" s="153" t="s">
        <v>21</v>
      </c>
      <c r="F262" s="154" t="s">
        <v>8330</v>
      </c>
      <c r="H262" s="153" t="s">
        <v>21</v>
      </c>
      <c r="I262" s="155"/>
      <c r="L262" s="151"/>
      <c r="M262" s="156"/>
      <c r="T262" s="157"/>
      <c r="AT262" s="153" t="s">
        <v>340</v>
      </c>
      <c r="AU262" s="153" t="s">
        <v>78</v>
      </c>
      <c r="AV262" s="12" t="s">
        <v>78</v>
      </c>
      <c r="AW262" s="12" t="s">
        <v>32</v>
      </c>
      <c r="AX262" s="12" t="s">
        <v>71</v>
      </c>
      <c r="AY262" s="153" t="s">
        <v>330</v>
      </c>
    </row>
    <row r="263" spans="2:65" s="13" customFormat="1">
      <c r="B263" s="158"/>
      <c r="D263" s="152" t="s">
        <v>340</v>
      </c>
      <c r="E263" s="159" t="s">
        <v>21</v>
      </c>
      <c r="F263" s="160" t="s">
        <v>78</v>
      </c>
      <c r="H263" s="161">
        <v>1</v>
      </c>
      <c r="I263" s="162"/>
      <c r="L263" s="158"/>
      <c r="M263" s="163"/>
      <c r="T263" s="164"/>
      <c r="AT263" s="159" t="s">
        <v>340</v>
      </c>
      <c r="AU263" s="159" t="s">
        <v>78</v>
      </c>
      <c r="AV263" s="13" t="s">
        <v>80</v>
      </c>
      <c r="AW263" s="13" t="s">
        <v>32</v>
      </c>
      <c r="AX263" s="13" t="s">
        <v>71</v>
      </c>
      <c r="AY263" s="159" t="s">
        <v>330</v>
      </c>
    </row>
    <row r="264" spans="2:65" s="14" customFormat="1">
      <c r="B264" s="166"/>
      <c r="D264" s="152" t="s">
        <v>340</v>
      </c>
      <c r="E264" s="167" t="s">
        <v>21</v>
      </c>
      <c r="F264" s="168" t="s">
        <v>443</v>
      </c>
      <c r="H264" s="169">
        <v>1</v>
      </c>
      <c r="I264" s="170"/>
      <c r="L264" s="166"/>
      <c r="M264" s="198"/>
      <c r="N264" s="199"/>
      <c r="O264" s="199"/>
      <c r="P264" s="199"/>
      <c r="Q264" s="199"/>
      <c r="R264" s="199"/>
      <c r="S264" s="199"/>
      <c r="T264" s="200"/>
      <c r="AT264" s="167" t="s">
        <v>340</v>
      </c>
      <c r="AU264" s="167" t="s">
        <v>78</v>
      </c>
      <c r="AV264" s="14" t="s">
        <v>336</v>
      </c>
      <c r="AW264" s="14" t="s">
        <v>32</v>
      </c>
      <c r="AX264" s="14" t="s">
        <v>78</v>
      </c>
      <c r="AY264" s="167" t="s">
        <v>330</v>
      </c>
    </row>
    <row r="265" spans="2:65" s="1" customFormat="1" ht="6.95" customHeight="1">
      <c r="B265" s="41"/>
      <c r="C265" s="42"/>
      <c r="D265" s="42"/>
      <c r="E265" s="42"/>
      <c r="F265" s="42"/>
      <c r="G265" s="42"/>
      <c r="H265" s="42"/>
      <c r="I265" s="42"/>
      <c r="J265" s="42"/>
      <c r="K265" s="42"/>
      <c r="L265" s="33"/>
    </row>
  </sheetData>
  <sheetProtection algorithmName="SHA-512" hashValue="pGe2clcVuE/Sw+9iBzCg83P258UaEJnxAwH4QZn71jnUoCjksz9bl3M9ViQbLhDsr/CN4+0qvLD+lyM0Iwu5Hw==" saltValue="PWuRXStb9KlXSoQODUF21gbV7xUVhalawchLqBhY2FOPcjfK/7QIQmWoNbtot5TlaBbegCMsPKJ57mAPl90zwQ==" spinCount="100000" sheet="1" objects="1" scenarios="1" formatColumns="0" formatRows="0" autoFilter="0"/>
  <autoFilter ref="C85:K264" xr:uid="{00000000-0009-0000-0000-00000B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B2:BM184"/>
  <sheetViews>
    <sheetView showGridLines="0" topLeftCell="A73" workbookViewId="0">
      <selection activeCell="I88" sqref="I88:I183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118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8590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ROUND(J86, 2)</f>
        <v>171225.86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ROUND((SUM(BE86:BE183)),  2)</f>
        <v>171225.86</v>
      </c>
      <c r="I35" s="96">
        <v>0.21</v>
      </c>
      <c r="J35" s="82">
        <f>ROUND(((SUM(BE86:BE183))*I35),  2)</f>
        <v>35957.43</v>
      </c>
      <c r="L35" s="33"/>
    </row>
    <row r="36" spans="2:12" s="1" customFormat="1" ht="14.45" customHeight="1">
      <c r="B36" s="33"/>
      <c r="E36" s="28" t="s">
        <v>43</v>
      </c>
      <c r="F36" s="82">
        <f>ROUND((SUM(BF86:BF183)),  2)</f>
        <v>0</v>
      </c>
      <c r="I36" s="96">
        <v>0.12</v>
      </c>
      <c r="J36" s="82">
        <f>ROUND(((SUM(BF86:BF183))*I36),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ROUND((SUM(BG86:BG183)),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ROUND((SUM(BH86:BH183)),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ROUND((SUM(BI86:BI183)),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207183.28999999998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D.1.4.H.e - STA - Společná televizní anténa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J86</f>
        <v>171225.86</v>
      </c>
      <c r="L63" s="33"/>
      <c r="AU63" s="18" t="s">
        <v>273</v>
      </c>
    </row>
    <row r="64" spans="2:47" s="8" customFormat="1" ht="24.95" customHeight="1">
      <c r="B64" s="106"/>
      <c r="D64" s="107" t="s">
        <v>8591</v>
      </c>
      <c r="E64" s="108"/>
      <c r="F64" s="108"/>
      <c r="G64" s="108"/>
      <c r="H64" s="108"/>
      <c r="I64" s="108"/>
      <c r="J64" s="109">
        <f>J87</f>
        <v>171225.86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315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188</v>
      </c>
      <c r="L75" s="21"/>
    </row>
    <row r="76" spans="2:12" s="1" customFormat="1" ht="16.5" customHeight="1">
      <c r="B76" s="33"/>
      <c r="E76" s="336" t="s">
        <v>192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196</v>
      </c>
      <c r="L77" s="33"/>
    </row>
    <row r="78" spans="2:12" s="1" customFormat="1" ht="16.5" customHeight="1">
      <c r="B78" s="33"/>
      <c r="E78" s="305" t="str">
        <f>E11</f>
        <v>D.1.4.H.e - STA - Společná televizní anténa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>
        <f>IF(J14="","",J14)</f>
        <v>45470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25</v>
      </c>
      <c r="F82" s="26" t="str">
        <f>E17</f>
        <v>Fakultní nemocnice Olomouc</v>
      </c>
      <c r="I82" s="28" t="s">
        <v>30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29</v>
      </c>
      <c r="F83" s="26" t="str">
        <f>IF(E20="","",E20)</f>
        <v>Sdružení firem VW WACHAL a.s., YUCON CZ s.r.o. a STANTER, a.s. zkratkou S-VWYUST</v>
      </c>
      <c r="I83" s="28" t="s">
        <v>33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316</v>
      </c>
      <c r="D85" s="116" t="s">
        <v>56</v>
      </c>
      <c r="E85" s="116" t="s">
        <v>52</v>
      </c>
      <c r="F85" s="116" t="s">
        <v>53</v>
      </c>
      <c r="G85" s="116" t="s">
        <v>317</v>
      </c>
      <c r="H85" s="116" t="s">
        <v>318</v>
      </c>
      <c r="I85" s="116" t="s">
        <v>319</v>
      </c>
      <c r="J85" s="116" t="s">
        <v>272</v>
      </c>
      <c r="K85" s="117" t="s">
        <v>320</v>
      </c>
      <c r="L85" s="114"/>
      <c r="M85" s="55" t="s">
        <v>21</v>
      </c>
      <c r="N85" s="56" t="s">
        <v>41</v>
      </c>
      <c r="O85" s="56" t="s">
        <v>321</v>
      </c>
      <c r="P85" s="56" t="s">
        <v>322</v>
      </c>
      <c r="Q85" s="56" t="s">
        <v>323</v>
      </c>
      <c r="R85" s="56" t="s">
        <v>324</v>
      </c>
      <c r="S85" s="56" t="s">
        <v>325</v>
      </c>
      <c r="T85" s="57" t="s">
        <v>326</v>
      </c>
    </row>
    <row r="86" spans="2:65" s="1" customFormat="1" ht="22.9" customHeight="1">
      <c r="B86" s="33"/>
      <c r="C86" s="60" t="s">
        <v>327</v>
      </c>
      <c r="J86" s="118">
        <f>BK86</f>
        <v>171225.86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70</v>
      </c>
      <c r="AU86" s="18" t="s">
        <v>273</v>
      </c>
      <c r="BK86" s="121">
        <f>BK87</f>
        <v>171225.86</v>
      </c>
    </row>
    <row r="87" spans="2:65" s="11" customFormat="1" ht="25.9" customHeight="1">
      <c r="B87" s="122"/>
      <c r="D87" s="123" t="s">
        <v>70</v>
      </c>
      <c r="E87" s="124" t="s">
        <v>8592</v>
      </c>
      <c r="F87" s="124" t="s">
        <v>117</v>
      </c>
      <c r="I87" s="125"/>
      <c r="J87" s="126">
        <f>BK87</f>
        <v>171225.86</v>
      </c>
      <c r="L87" s="122"/>
      <c r="M87" s="127"/>
      <c r="P87" s="128">
        <f>SUM(P88:P183)</f>
        <v>0</v>
      </c>
      <c r="R87" s="128">
        <f>SUM(R88:R183)</f>
        <v>0</v>
      </c>
      <c r="T87" s="129">
        <f>SUM(T88:T183)</f>
        <v>0</v>
      </c>
      <c r="AR87" s="123" t="s">
        <v>78</v>
      </c>
      <c r="AT87" s="130" t="s">
        <v>70</v>
      </c>
      <c r="AU87" s="130" t="s">
        <v>71</v>
      </c>
      <c r="AY87" s="123" t="s">
        <v>330</v>
      </c>
      <c r="BK87" s="131">
        <f>SUM(BK88:BK183)</f>
        <v>171225.86</v>
      </c>
    </row>
    <row r="88" spans="2:65" s="1" customFormat="1" ht="24.2" customHeight="1">
      <c r="B88" s="33"/>
      <c r="C88" s="134" t="s">
        <v>78</v>
      </c>
      <c r="D88" s="134" t="s">
        <v>332</v>
      </c>
      <c r="E88" s="135" t="s">
        <v>8593</v>
      </c>
      <c r="F88" s="136" t="s">
        <v>8594</v>
      </c>
      <c r="G88" s="137" t="s">
        <v>2551</v>
      </c>
      <c r="H88" s="138">
        <v>1</v>
      </c>
      <c r="I88" s="139">
        <v>3021.74</v>
      </c>
      <c r="J88" s="140">
        <f>ROUND(I88*H88,2)</f>
        <v>3021.74</v>
      </c>
      <c r="K88" s="136" t="s">
        <v>21</v>
      </c>
      <c r="L88" s="33"/>
      <c r="M88" s="141" t="s">
        <v>21</v>
      </c>
      <c r="N88" s="142" t="s">
        <v>42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1050</v>
      </c>
      <c r="AT88" s="145" t="s">
        <v>332</v>
      </c>
      <c r="AU88" s="145" t="s">
        <v>78</v>
      </c>
      <c r="AY88" s="18" t="s">
        <v>330</v>
      </c>
      <c r="BE88" s="146">
        <f>IF(N88="základní",J88,0)</f>
        <v>3021.74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78</v>
      </c>
      <c r="BK88" s="146">
        <f>ROUND(I88*H88,2)</f>
        <v>3021.74</v>
      </c>
      <c r="BL88" s="18" t="s">
        <v>1050</v>
      </c>
      <c r="BM88" s="145" t="s">
        <v>80</v>
      </c>
    </row>
    <row r="89" spans="2:65" s="1" customFormat="1" ht="24.2" customHeight="1">
      <c r="B89" s="33"/>
      <c r="C89" s="173" t="s">
        <v>80</v>
      </c>
      <c r="D89" s="173" t="s">
        <v>475</v>
      </c>
      <c r="E89" s="174" t="s">
        <v>8595</v>
      </c>
      <c r="F89" s="175" t="s">
        <v>8596</v>
      </c>
      <c r="G89" s="176" t="s">
        <v>2551</v>
      </c>
      <c r="H89" s="177">
        <v>1</v>
      </c>
      <c r="I89" s="178">
        <v>8433.5400000000009</v>
      </c>
      <c r="J89" s="179">
        <f>ROUND(I89*H89,2)</f>
        <v>8433.5400000000009</v>
      </c>
      <c r="K89" s="175" t="s">
        <v>21</v>
      </c>
      <c r="L89" s="180"/>
      <c r="M89" s="181" t="s">
        <v>21</v>
      </c>
      <c r="N89" s="182" t="s">
        <v>42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3080</v>
      </c>
      <c r="AT89" s="145" t="s">
        <v>475</v>
      </c>
      <c r="AU89" s="145" t="s">
        <v>78</v>
      </c>
      <c r="AY89" s="18" t="s">
        <v>330</v>
      </c>
      <c r="BE89" s="146">
        <f>IF(N89="základní",J89,0)</f>
        <v>8433.5400000000009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78</v>
      </c>
      <c r="BK89" s="146">
        <f>ROUND(I89*H89,2)</f>
        <v>8433.5400000000009</v>
      </c>
      <c r="BL89" s="18" t="s">
        <v>1050</v>
      </c>
      <c r="BM89" s="145" t="s">
        <v>336</v>
      </c>
    </row>
    <row r="90" spans="2:65" s="12" customFormat="1">
      <c r="B90" s="151"/>
      <c r="D90" s="152" t="s">
        <v>340</v>
      </c>
      <c r="E90" s="153" t="s">
        <v>21</v>
      </c>
      <c r="F90" s="154" t="s">
        <v>8155</v>
      </c>
      <c r="H90" s="153" t="s">
        <v>21</v>
      </c>
      <c r="I90" s="155"/>
      <c r="L90" s="151"/>
      <c r="M90" s="156"/>
      <c r="T90" s="157"/>
      <c r="AT90" s="153" t="s">
        <v>340</v>
      </c>
      <c r="AU90" s="153" t="s">
        <v>78</v>
      </c>
      <c r="AV90" s="12" t="s">
        <v>78</v>
      </c>
      <c r="AW90" s="12" t="s">
        <v>32</v>
      </c>
      <c r="AX90" s="12" t="s">
        <v>71</v>
      </c>
      <c r="AY90" s="153" t="s">
        <v>330</v>
      </c>
    </row>
    <row r="91" spans="2:65" s="13" customFormat="1">
      <c r="B91" s="158"/>
      <c r="D91" s="152" t="s">
        <v>340</v>
      </c>
      <c r="E91" s="159" t="s">
        <v>21</v>
      </c>
      <c r="F91" s="160" t="s">
        <v>8597</v>
      </c>
      <c r="H91" s="161">
        <v>1</v>
      </c>
      <c r="I91" s="162"/>
      <c r="L91" s="158"/>
      <c r="M91" s="163"/>
      <c r="T91" s="164"/>
      <c r="AT91" s="159" t="s">
        <v>340</v>
      </c>
      <c r="AU91" s="159" t="s">
        <v>78</v>
      </c>
      <c r="AV91" s="13" t="s">
        <v>80</v>
      </c>
      <c r="AW91" s="13" t="s">
        <v>32</v>
      </c>
      <c r="AX91" s="13" t="s">
        <v>71</v>
      </c>
      <c r="AY91" s="159" t="s">
        <v>330</v>
      </c>
    </row>
    <row r="92" spans="2:65" s="14" customFormat="1">
      <c r="B92" s="166"/>
      <c r="D92" s="152" t="s">
        <v>340</v>
      </c>
      <c r="E92" s="167" t="s">
        <v>21</v>
      </c>
      <c r="F92" s="168" t="s">
        <v>443</v>
      </c>
      <c r="H92" s="169">
        <v>1</v>
      </c>
      <c r="I92" s="170"/>
      <c r="L92" s="166"/>
      <c r="M92" s="171"/>
      <c r="T92" s="172"/>
      <c r="AT92" s="167" t="s">
        <v>340</v>
      </c>
      <c r="AU92" s="167" t="s">
        <v>78</v>
      </c>
      <c r="AV92" s="14" t="s">
        <v>336</v>
      </c>
      <c r="AW92" s="14" t="s">
        <v>32</v>
      </c>
      <c r="AX92" s="14" t="s">
        <v>78</v>
      </c>
      <c r="AY92" s="167" t="s">
        <v>330</v>
      </c>
    </row>
    <row r="93" spans="2:65" s="1" customFormat="1" ht="16.5" customHeight="1">
      <c r="B93" s="33"/>
      <c r="C93" s="134" t="s">
        <v>171</v>
      </c>
      <c r="D93" s="134" t="s">
        <v>332</v>
      </c>
      <c r="E93" s="135" t="s">
        <v>8598</v>
      </c>
      <c r="F93" s="136" t="s">
        <v>8599</v>
      </c>
      <c r="G93" s="137" t="s">
        <v>2551</v>
      </c>
      <c r="H93" s="138">
        <v>3</v>
      </c>
      <c r="I93" s="139">
        <v>302.17</v>
      </c>
      <c r="J93" s="140">
        <f>ROUND(I93*H93,2)</f>
        <v>906.51</v>
      </c>
      <c r="K93" s="136" t="s">
        <v>21</v>
      </c>
      <c r="L93" s="33"/>
      <c r="M93" s="141" t="s">
        <v>21</v>
      </c>
      <c r="N93" s="142" t="s">
        <v>42</v>
      </c>
      <c r="P93" s="143">
        <f>O93*H93</f>
        <v>0</v>
      </c>
      <c r="Q93" s="143">
        <v>0</v>
      </c>
      <c r="R93" s="143">
        <f>Q93*H93</f>
        <v>0</v>
      </c>
      <c r="S93" s="143">
        <v>0</v>
      </c>
      <c r="T93" s="144">
        <f>S93*H93</f>
        <v>0</v>
      </c>
      <c r="AR93" s="145" t="s">
        <v>1050</v>
      </c>
      <c r="AT93" s="145" t="s">
        <v>332</v>
      </c>
      <c r="AU93" s="145" t="s">
        <v>78</v>
      </c>
      <c r="AY93" s="18" t="s">
        <v>330</v>
      </c>
      <c r="BE93" s="146">
        <f>IF(N93="základní",J93,0)</f>
        <v>906.51</v>
      </c>
      <c r="BF93" s="146">
        <f>IF(N93="snížená",J93,0)</f>
        <v>0</v>
      </c>
      <c r="BG93" s="146">
        <f>IF(N93="zákl. přenesená",J93,0)</f>
        <v>0</v>
      </c>
      <c r="BH93" s="146">
        <f>IF(N93="sníž. přenesená",J93,0)</f>
        <v>0</v>
      </c>
      <c r="BI93" s="146">
        <f>IF(N93="nulová",J93,0)</f>
        <v>0</v>
      </c>
      <c r="BJ93" s="18" t="s">
        <v>78</v>
      </c>
      <c r="BK93" s="146">
        <f>ROUND(I93*H93,2)</f>
        <v>906.51</v>
      </c>
      <c r="BL93" s="18" t="s">
        <v>1050</v>
      </c>
      <c r="BM93" s="145" t="s">
        <v>370</v>
      </c>
    </row>
    <row r="94" spans="2:65" s="1" customFormat="1" ht="16.5" customHeight="1">
      <c r="B94" s="33"/>
      <c r="C94" s="173" t="s">
        <v>336</v>
      </c>
      <c r="D94" s="173" t="s">
        <v>475</v>
      </c>
      <c r="E94" s="174" t="s">
        <v>8600</v>
      </c>
      <c r="F94" s="175" t="s">
        <v>8601</v>
      </c>
      <c r="G94" s="176" t="s">
        <v>2551</v>
      </c>
      <c r="H94" s="177">
        <v>3</v>
      </c>
      <c r="I94" s="178">
        <v>919.47</v>
      </c>
      <c r="J94" s="179">
        <f>ROUND(I94*H94,2)</f>
        <v>2758.41</v>
      </c>
      <c r="K94" s="175" t="s">
        <v>21</v>
      </c>
      <c r="L94" s="180"/>
      <c r="M94" s="181" t="s">
        <v>21</v>
      </c>
      <c r="N94" s="182" t="s">
        <v>42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3080</v>
      </c>
      <c r="AT94" s="145" t="s">
        <v>475</v>
      </c>
      <c r="AU94" s="145" t="s">
        <v>78</v>
      </c>
      <c r="AY94" s="18" t="s">
        <v>330</v>
      </c>
      <c r="BE94" s="146">
        <f>IF(N94="základní",J94,0)</f>
        <v>2758.41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78</v>
      </c>
      <c r="BK94" s="146">
        <f>ROUND(I94*H94,2)</f>
        <v>2758.41</v>
      </c>
      <c r="BL94" s="18" t="s">
        <v>1050</v>
      </c>
      <c r="BM94" s="145" t="s">
        <v>388</v>
      </c>
    </row>
    <row r="95" spans="2:65" s="12" customFormat="1">
      <c r="B95" s="151"/>
      <c r="D95" s="152" t="s">
        <v>340</v>
      </c>
      <c r="E95" s="153" t="s">
        <v>21</v>
      </c>
      <c r="F95" s="154" t="s">
        <v>8155</v>
      </c>
      <c r="H95" s="153" t="s">
        <v>21</v>
      </c>
      <c r="I95" s="155"/>
      <c r="L95" s="151"/>
      <c r="M95" s="156"/>
      <c r="T95" s="157"/>
      <c r="AT95" s="153" t="s">
        <v>340</v>
      </c>
      <c r="AU95" s="153" t="s">
        <v>78</v>
      </c>
      <c r="AV95" s="12" t="s">
        <v>78</v>
      </c>
      <c r="AW95" s="12" t="s">
        <v>32</v>
      </c>
      <c r="AX95" s="12" t="s">
        <v>71</v>
      </c>
      <c r="AY95" s="153" t="s">
        <v>330</v>
      </c>
    </row>
    <row r="96" spans="2:65" s="13" customFormat="1">
      <c r="B96" s="158"/>
      <c r="D96" s="152" t="s">
        <v>340</v>
      </c>
      <c r="E96" s="159" t="s">
        <v>21</v>
      </c>
      <c r="F96" s="160" t="s">
        <v>8602</v>
      </c>
      <c r="H96" s="161">
        <v>3</v>
      </c>
      <c r="I96" s="162"/>
      <c r="L96" s="158"/>
      <c r="M96" s="163"/>
      <c r="T96" s="164"/>
      <c r="AT96" s="159" t="s">
        <v>340</v>
      </c>
      <c r="AU96" s="159" t="s">
        <v>78</v>
      </c>
      <c r="AV96" s="13" t="s">
        <v>80</v>
      </c>
      <c r="AW96" s="13" t="s">
        <v>32</v>
      </c>
      <c r="AX96" s="13" t="s">
        <v>71</v>
      </c>
      <c r="AY96" s="159" t="s">
        <v>330</v>
      </c>
    </row>
    <row r="97" spans="2:65" s="14" customFormat="1">
      <c r="B97" s="166"/>
      <c r="D97" s="152" t="s">
        <v>340</v>
      </c>
      <c r="E97" s="167" t="s">
        <v>21</v>
      </c>
      <c r="F97" s="168" t="s">
        <v>443</v>
      </c>
      <c r="H97" s="169">
        <v>3</v>
      </c>
      <c r="I97" s="170"/>
      <c r="L97" s="166"/>
      <c r="M97" s="171"/>
      <c r="T97" s="172"/>
      <c r="AT97" s="167" t="s">
        <v>340</v>
      </c>
      <c r="AU97" s="167" t="s">
        <v>78</v>
      </c>
      <c r="AV97" s="14" t="s">
        <v>336</v>
      </c>
      <c r="AW97" s="14" t="s">
        <v>32</v>
      </c>
      <c r="AX97" s="14" t="s">
        <v>78</v>
      </c>
      <c r="AY97" s="167" t="s">
        <v>330</v>
      </c>
    </row>
    <row r="98" spans="2:65" s="1" customFormat="1" ht="16.5" customHeight="1">
      <c r="B98" s="33"/>
      <c r="C98" s="134" t="s">
        <v>364</v>
      </c>
      <c r="D98" s="134" t="s">
        <v>332</v>
      </c>
      <c r="E98" s="135" t="s">
        <v>8603</v>
      </c>
      <c r="F98" s="136" t="s">
        <v>8604</v>
      </c>
      <c r="G98" s="137" t="s">
        <v>2551</v>
      </c>
      <c r="H98" s="138">
        <v>2</v>
      </c>
      <c r="I98" s="139">
        <v>431.68</v>
      </c>
      <c r="J98" s="140">
        <f>ROUND(I98*H98,2)</f>
        <v>863.36</v>
      </c>
      <c r="K98" s="136" t="s">
        <v>21</v>
      </c>
      <c r="L98" s="33"/>
      <c r="M98" s="141" t="s">
        <v>21</v>
      </c>
      <c r="N98" s="142" t="s">
        <v>42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1050</v>
      </c>
      <c r="AT98" s="145" t="s">
        <v>332</v>
      </c>
      <c r="AU98" s="145" t="s">
        <v>78</v>
      </c>
      <c r="AY98" s="18" t="s">
        <v>330</v>
      </c>
      <c r="BE98" s="146">
        <f>IF(N98="základní",J98,0)</f>
        <v>863.36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78</v>
      </c>
      <c r="BK98" s="146">
        <f>ROUND(I98*H98,2)</f>
        <v>863.36</v>
      </c>
      <c r="BL98" s="18" t="s">
        <v>1050</v>
      </c>
      <c r="BM98" s="145" t="s">
        <v>404</v>
      </c>
    </row>
    <row r="99" spans="2:65" s="1" customFormat="1" ht="16.5" customHeight="1">
      <c r="B99" s="33"/>
      <c r="C99" s="173" t="s">
        <v>370</v>
      </c>
      <c r="D99" s="173" t="s">
        <v>475</v>
      </c>
      <c r="E99" s="174" t="s">
        <v>8605</v>
      </c>
      <c r="F99" s="175" t="s">
        <v>8606</v>
      </c>
      <c r="G99" s="176" t="s">
        <v>2551</v>
      </c>
      <c r="H99" s="177">
        <v>2</v>
      </c>
      <c r="I99" s="178">
        <v>2342.5700000000002</v>
      </c>
      <c r="J99" s="179">
        <f>ROUND(I99*H99,2)</f>
        <v>4685.1400000000003</v>
      </c>
      <c r="K99" s="175" t="s">
        <v>21</v>
      </c>
      <c r="L99" s="180"/>
      <c r="M99" s="181" t="s">
        <v>21</v>
      </c>
      <c r="N99" s="182" t="s">
        <v>42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3080</v>
      </c>
      <c r="AT99" s="145" t="s">
        <v>475</v>
      </c>
      <c r="AU99" s="145" t="s">
        <v>78</v>
      </c>
      <c r="AY99" s="18" t="s">
        <v>330</v>
      </c>
      <c r="BE99" s="146">
        <f>IF(N99="základní",J99,0)</f>
        <v>4685.1400000000003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78</v>
      </c>
      <c r="BK99" s="146">
        <f>ROUND(I99*H99,2)</f>
        <v>4685.1400000000003</v>
      </c>
      <c r="BL99" s="18" t="s">
        <v>1050</v>
      </c>
      <c r="BM99" s="145" t="s">
        <v>8</v>
      </c>
    </row>
    <row r="100" spans="2:65" s="1" customFormat="1" ht="33" customHeight="1">
      <c r="B100" s="33"/>
      <c r="C100" s="134" t="s">
        <v>378</v>
      </c>
      <c r="D100" s="134" t="s">
        <v>332</v>
      </c>
      <c r="E100" s="135" t="s">
        <v>8607</v>
      </c>
      <c r="F100" s="136" t="s">
        <v>8608</v>
      </c>
      <c r="G100" s="137" t="s">
        <v>2551</v>
      </c>
      <c r="H100" s="138">
        <v>1</v>
      </c>
      <c r="I100" s="139">
        <v>287.79000000000002</v>
      </c>
      <c r="J100" s="140">
        <f>ROUND(I100*H100,2)</f>
        <v>287.79000000000002</v>
      </c>
      <c r="K100" s="136" t="s">
        <v>21</v>
      </c>
      <c r="L100" s="33"/>
      <c r="M100" s="141" t="s">
        <v>21</v>
      </c>
      <c r="N100" s="142" t="s">
        <v>42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1050</v>
      </c>
      <c r="AT100" s="145" t="s">
        <v>332</v>
      </c>
      <c r="AU100" s="145" t="s">
        <v>78</v>
      </c>
      <c r="AY100" s="18" t="s">
        <v>330</v>
      </c>
      <c r="BE100" s="146">
        <f>IF(N100="základní",J100,0)</f>
        <v>287.79000000000002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78</v>
      </c>
      <c r="BK100" s="146">
        <f>ROUND(I100*H100,2)</f>
        <v>287.79000000000002</v>
      </c>
      <c r="BL100" s="18" t="s">
        <v>1050</v>
      </c>
      <c r="BM100" s="145" t="s">
        <v>429</v>
      </c>
    </row>
    <row r="101" spans="2:65" s="1" customFormat="1" ht="33" customHeight="1">
      <c r="B101" s="33"/>
      <c r="C101" s="173" t="s">
        <v>388</v>
      </c>
      <c r="D101" s="173" t="s">
        <v>475</v>
      </c>
      <c r="E101" s="174" t="s">
        <v>8609</v>
      </c>
      <c r="F101" s="175" t="s">
        <v>8610</v>
      </c>
      <c r="G101" s="176" t="s">
        <v>2551</v>
      </c>
      <c r="H101" s="177">
        <v>1</v>
      </c>
      <c r="I101" s="178">
        <v>8561.61</v>
      </c>
      <c r="J101" s="179">
        <f>ROUND(I101*H101,2)</f>
        <v>8561.61</v>
      </c>
      <c r="K101" s="175" t="s">
        <v>21</v>
      </c>
      <c r="L101" s="180"/>
      <c r="M101" s="181" t="s">
        <v>21</v>
      </c>
      <c r="N101" s="182" t="s">
        <v>42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3080</v>
      </c>
      <c r="AT101" s="145" t="s">
        <v>475</v>
      </c>
      <c r="AU101" s="145" t="s">
        <v>78</v>
      </c>
      <c r="AY101" s="18" t="s">
        <v>330</v>
      </c>
      <c r="BE101" s="146">
        <f>IF(N101="základní",J101,0)</f>
        <v>8561.61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78</v>
      </c>
      <c r="BK101" s="146">
        <f>ROUND(I101*H101,2)</f>
        <v>8561.61</v>
      </c>
      <c r="BL101" s="18" t="s">
        <v>1050</v>
      </c>
      <c r="BM101" s="145" t="s">
        <v>444</v>
      </c>
    </row>
    <row r="102" spans="2:65" s="12" customFormat="1">
      <c r="B102" s="151"/>
      <c r="D102" s="152" t="s">
        <v>340</v>
      </c>
      <c r="E102" s="153" t="s">
        <v>21</v>
      </c>
      <c r="F102" s="154" t="s">
        <v>8155</v>
      </c>
      <c r="H102" s="153" t="s">
        <v>21</v>
      </c>
      <c r="I102" s="155"/>
      <c r="L102" s="151"/>
      <c r="M102" s="156"/>
      <c r="T102" s="157"/>
      <c r="AT102" s="153" t="s">
        <v>340</v>
      </c>
      <c r="AU102" s="153" t="s">
        <v>78</v>
      </c>
      <c r="AV102" s="12" t="s">
        <v>78</v>
      </c>
      <c r="AW102" s="12" t="s">
        <v>32</v>
      </c>
      <c r="AX102" s="12" t="s">
        <v>71</v>
      </c>
      <c r="AY102" s="153" t="s">
        <v>330</v>
      </c>
    </row>
    <row r="103" spans="2:65" s="13" customFormat="1">
      <c r="B103" s="158"/>
      <c r="D103" s="152" t="s">
        <v>340</v>
      </c>
      <c r="E103" s="159" t="s">
        <v>21</v>
      </c>
      <c r="F103" s="160" t="s">
        <v>8130</v>
      </c>
      <c r="H103" s="161">
        <v>1</v>
      </c>
      <c r="I103" s="162"/>
      <c r="L103" s="158"/>
      <c r="M103" s="163"/>
      <c r="T103" s="164"/>
      <c r="AT103" s="159" t="s">
        <v>340</v>
      </c>
      <c r="AU103" s="159" t="s">
        <v>78</v>
      </c>
      <c r="AV103" s="13" t="s">
        <v>80</v>
      </c>
      <c r="AW103" s="13" t="s">
        <v>32</v>
      </c>
      <c r="AX103" s="13" t="s">
        <v>71</v>
      </c>
      <c r="AY103" s="159" t="s">
        <v>330</v>
      </c>
    </row>
    <row r="104" spans="2:65" s="14" customFormat="1">
      <c r="B104" s="166"/>
      <c r="D104" s="152" t="s">
        <v>340</v>
      </c>
      <c r="E104" s="167" t="s">
        <v>21</v>
      </c>
      <c r="F104" s="168" t="s">
        <v>443</v>
      </c>
      <c r="H104" s="169">
        <v>1</v>
      </c>
      <c r="I104" s="170"/>
      <c r="L104" s="166"/>
      <c r="M104" s="171"/>
      <c r="T104" s="172"/>
      <c r="AT104" s="167" t="s">
        <v>340</v>
      </c>
      <c r="AU104" s="167" t="s">
        <v>78</v>
      </c>
      <c r="AV104" s="14" t="s">
        <v>336</v>
      </c>
      <c r="AW104" s="14" t="s">
        <v>32</v>
      </c>
      <c r="AX104" s="14" t="s">
        <v>78</v>
      </c>
      <c r="AY104" s="167" t="s">
        <v>330</v>
      </c>
    </row>
    <row r="105" spans="2:65" s="1" customFormat="1" ht="16.5" customHeight="1">
      <c r="B105" s="33"/>
      <c r="C105" s="134" t="s">
        <v>396</v>
      </c>
      <c r="D105" s="134" t="s">
        <v>332</v>
      </c>
      <c r="E105" s="135" t="s">
        <v>8611</v>
      </c>
      <c r="F105" s="136" t="s">
        <v>8612</v>
      </c>
      <c r="G105" s="137" t="s">
        <v>2551</v>
      </c>
      <c r="H105" s="138">
        <v>1</v>
      </c>
      <c r="I105" s="139">
        <v>115.11</v>
      </c>
      <c r="J105" s="140">
        <f>ROUND(I105*H105,2)</f>
        <v>115.11</v>
      </c>
      <c r="K105" s="136" t="s">
        <v>21</v>
      </c>
      <c r="L105" s="33"/>
      <c r="M105" s="141" t="s">
        <v>21</v>
      </c>
      <c r="N105" s="142" t="s">
        <v>42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1050</v>
      </c>
      <c r="AT105" s="145" t="s">
        <v>332</v>
      </c>
      <c r="AU105" s="145" t="s">
        <v>78</v>
      </c>
      <c r="AY105" s="18" t="s">
        <v>330</v>
      </c>
      <c r="BE105" s="146">
        <f>IF(N105="základní",J105,0)</f>
        <v>115.11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78</v>
      </c>
      <c r="BK105" s="146">
        <f>ROUND(I105*H105,2)</f>
        <v>115.11</v>
      </c>
      <c r="BL105" s="18" t="s">
        <v>1050</v>
      </c>
      <c r="BM105" s="145" t="s">
        <v>459</v>
      </c>
    </row>
    <row r="106" spans="2:65" s="1" customFormat="1" ht="16.5" customHeight="1">
      <c r="B106" s="33"/>
      <c r="C106" s="173" t="s">
        <v>404</v>
      </c>
      <c r="D106" s="173" t="s">
        <v>475</v>
      </c>
      <c r="E106" s="174" t="s">
        <v>8613</v>
      </c>
      <c r="F106" s="175" t="s">
        <v>8614</v>
      </c>
      <c r="G106" s="176" t="s">
        <v>2551</v>
      </c>
      <c r="H106" s="177">
        <v>1</v>
      </c>
      <c r="I106" s="178">
        <v>141.01</v>
      </c>
      <c r="J106" s="179">
        <f>ROUND(I106*H106,2)</f>
        <v>141.01</v>
      </c>
      <c r="K106" s="175" t="s">
        <v>21</v>
      </c>
      <c r="L106" s="180"/>
      <c r="M106" s="181" t="s">
        <v>21</v>
      </c>
      <c r="N106" s="182" t="s">
        <v>42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3080</v>
      </c>
      <c r="AT106" s="145" t="s">
        <v>475</v>
      </c>
      <c r="AU106" s="145" t="s">
        <v>78</v>
      </c>
      <c r="AY106" s="18" t="s">
        <v>330</v>
      </c>
      <c r="BE106" s="146">
        <f>IF(N106="základní",J106,0)</f>
        <v>141.01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78</v>
      </c>
      <c r="BK106" s="146">
        <f>ROUND(I106*H106,2)</f>
        <v>141.01</v>
      </c>
      <c r="BL106" s="18" t="s">
        <v>1050</v>
      </c>
      <c r="BM106" s="145" t="s">
        <v>474</v>
      </c>
    </row>
    <row r="107" spans="2:65" s="12" customFormat="1">
      <c r="B107" s="151"/>
      <c r="D107" s="152" t="s">
        <v>340</v>
      </c>
      <c r="E107" s="153" t="s">
        <v>21</v>
      </c>
      <c r="F107" s="154" t="s">
        <v>8155</v>
      </c>
      <c r="H107" s="153" t="s">
        <v>21</v>
      </c>
      <c r="I107" s="155"/>
      <c r="L107" s="151"/>
      <c r="M107" s="156"/>
      <c r="T107" s="157"/>
      <c r="AT107" s="153" t="s">
        <v>340</v>
      </c>
      <c r="AU107" s="153" t="s">
        <v>78</v>
      </c>
      <c r="AV107" s="12" t="s">
        <v>78</v>
      </c>
      <c r="AW107" s="12" t="s">
        <v>32</v>
      </c>
      <c r="AX107" s="12" t="s">
        <v>71</v>
      </c>
      <c r="AY107" s="153" t="s">
        <v>330</v>
      </c>
    </row>
    <row r="108" spans="2:65" s="13" customFormat="1">
      <c r="B108" s="158"/>
      <c r="D108" s="152" t="s">
        <v>340</v>
      </c>
      <c r="E108" s="159" t="s">
        <v>21</v>
      </c>
      <c r="F108" s="160" t="s">
        <v>8130</v>
      </c>
      <c r="H108" s="161">
        <v>1</v>
      </c>
      <c r="I108" s="162"/>
      <c r="L108" s="158"/>
      <c r="M108" s="163"/>
      <c r="T108" s="164"/>
      <c r="AT108" s="159" t="s">
        <v>340</v>
      </c>
      <c r="AU108" s="159" t="s">
        <v>78</v>
      </c>
      <c r="AV108" s="13" t="s">
        <v>80</v>
      </c>
      <c r="AW108" s="13" t="s">
        <v>32</v>
      </c>
      <c r="AX108" s="13" t="s">
        <v>71</v>
      </c>
      <c r="AY108" s="159" t="s">
        <v>330</v>
      </c>
    </row>
    <row r="109" spans="2:65" s="14" customFormat="1">
      <c r="B109" s="166"/>
      <c r="D109" s="152" t="s">
        <v>340</v>
      </c>
      <c r="E109" s="167" t="s">
        <v>21</v>
      </c>
      <c r="F109" s="168" t="s">
        <v>443</v>
      </c>
      <c r="H109" s="169">
        <v>1</v>
      </c>
      <c r="I109" s="170"/>
      <c r="L109" s="166"/>
      <c r="M109" s="171"/>
      <c r="T109" s="172"/>
      <c r="AT109" s="167" t="s">
        <v>340</v>
      </c>
      <c r="AU109" s="167" t="s">
        <v>78</v>
      </c>
      <c r="AV109" s="14" t="s">
        <v>336</v>
      </c>
      <c r="AW109" s="14" t="s">
        <v>32</v>
      </c>
      <c r="AX109" s="14" t="s">
        <v>78</v>
      </c>
      <c r="AY109" s="167" t="s">
        <v>330</v>
      </c>
    </row>
    <row r="110" spans="2:65" s="1" customFormat="1" ht="16.5" customHeight="1">
      <c r="B110" s="33"/>
      <c r="C110" s="134" t="s">
        <v>410</v>
      </c>
      <c r="D110" s="134" t="s">
        <v>332</v>
      </c>
      <c r="E110" s="135" t="s">
        <v>8615</v>
      </c>
      <c r="F110" s="136" t="s">
        <v>8616</v>
      </c>
      <c r="G110" s="137" t="s">
        <v>2551</v>
      </c>
      <c r="H110" s="138">
        <v>3</v>
      </c>
      <c r="I110" s="139">
        <v>302.17</v>
      </c>
      <c r="J110" s="140">
        <f>ROUND(I110*H110,2)</f>
        <v>906.51</v>
      </c>
      <c r="K110" s="136" t="s">
        <v>21</v>
      </c>
      <c r="L110" s="33"/>
      <c r="M110" s="141" t="s">
        <v>21</v>
      </c>
      <c r="N110" s="142" t="s">
        <v>42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1050</v>
      </c>
      <c r="AT110" s="145" t="s">
        <v>332</v>
      </c>
      <c r="AU110" s="145" t="s">
        <v>78</v>
      </c>
      <c r="AY110" s="18" t="s">
        <v>330</v>
      </c>
      <c r="BE110" s="146">
        <f>IF(N110="základní",J110,0)</f>
        <v>906.51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78</v>
      </c>
      <c r="BK110" s="146">
        <f>ROUND(I110*H110,2)</f>
        <v>906.51</v>
      </c>
      <c r="BL110" s="18" t="s">
        <v>1050</v>
      </c>
      <c r="BM110" s="145" t="s">
        <v>484</v>
      </c>
    </row>
    <row r="111" spans="2:65" s="1" customFormat="1" ht="16.5" customHeight="1">
      <c r="B111" s="33"/>
      <c r="C111" s="173" t="s">
        <v>8</v>
      </c>
      <c r="D111" s="173" t="s">
        <v>475</v>
      </c>
      <c r="E111" s="174" t="s">
        <v>8617</v>
      </c>
      <c r="F111" s="175" t="s">
        <v>8618</v>
      </c>
      <c r="G111" s="176" t="s">
        <v>2551</v>
      </c>
      <c r="H111" s="177">
        <v>3</v>
      </c>
      <c r="I111" s="178">
        <v>471.97</v>
      </c>
      <c r="J111" s="179">
        <f>ROUND(I111*H111,2)</f>
        <v>1415.91</v>
      </c>
      <c r="K111" s="175" t="s">
        <v>21</v>
      </c>
      <c r="L111" s="180"/>
      <c r="M111" s="181" t="s">
        <v>21</v>
      </c>
      <c r="N111" s="182" t="s">
        <v>42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3080</v>
      </c>
      <c r="AT111" s="145" t="s">
        <v>475</v>
      </c>
      <c r="AU111" s="145" t="s">
        <v>78</v>
      </c>
      <c r="AY111" s="18" t="s">
        <v>330</v>
      </c>
      <c r="BE111" s="146">
        <f>IF(N111="základní",J111,0)</f>
        <v>1415.91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78</v>
      </c>
      <c r="BK111" s="146">
        <f>ROUND(I111*H111,2)</f>
        <v>1415.91</v>
      </c>
      <c r="BL111" s="18" t="s">
        <v>1050</v>
      </c>
      <c r="BM111" s="145" t="s">
        <v>5488</v>
      </c>
    </row>
    <row r="112" spans="2:65" s="12" customFormat="1">
      <c r="B112" s="151"/>
      <c r="D112" s="152" t="s">
        <v>340</v>
      </c>
      <c r="E112" s="153" t="s">
        <v>21</v>
      </c>
      <c r="F112" s="154" t="s">
        <v>8155</v>
      </c>
      <c r="H112" s="153" t="s">
        <v>21</v>
      </c>
      <c r="I112" s="155"/>
      <c r="L112" s="151"/>
      <c r="M112" s="156"/>
      <c r="T112" s="157"/>
      <c r="AT112" s="153" t="s">
        <v>340</v>
      </c>
      <c r="AU112" s="153" t="s">
        <v>78</v>
      </c>
      <c r="AV112" s="12" t="s">
        <v>78</v>
      </c>
      <c r="AW112" s="12" t="s">
        <v>32</v>
      </c>
      <c r="AX112" s="12" t="s">
        <v>71</v>
      </c>
      <c r="AY112" s="153" t="s">
        <v>330</v>
      </c>
    </row>
    <row r="113" spans="2:65" s="13" customFormat="1">
      <c r="B113" s="158"/>
      <c r="D113" s="152" t="s">
        <v>340</v>
      </c>
      <c r="E113" s="159" t="s">
        <v>21</v>
      </c>
      <c r="F113" s="160" t="s">
        <v>8098</v>
      </c>
      <c r="H113" s="161">
        <v>3</v>
      </c>
      <c r="I113" s="162"/>
      <c r="L113" s="158"/>
      <c r="M113" s="163"/>
      <c r="T113" s="164"/>
      <c r="AT113" s="159" t="s">
        <v>340</v>
      </c>
      <c r="AU113" s="159" t="s">
        <v>78</v>
      </c>
      <c r="AV113" s="13" t="s">
        <v>80</v>
      </c>
      <c r="AW113" s="13" t="s">
        <v>32</v>
      </c>
      <c r="AX113" s="13" t="s">
        <v>71</v>
      </c>
      <c r="AY113" s="159" t="s">
        <v>330</v>
      </c>
    </row>
    <row r="114" spans="2:65" s="14" customFormat="1">
      <c r="B114" s="166"/>
      <c r="D114" s="152" t="s">
        <v>340</v>
      </c>
      <c r="E114" s="167" t="s">
        <v>21</v>
      </c>
      <c r="F114" s="168" t="s">
        <v>443</v>
      </c>
      <c r="H114" s="169">
        <v>3</v>
      </c>
      <c r="I114" s="170"/>
      <c r="L114" s="166"/>
      <c r="M114" s="171"/>
      <c r="T114" s="172"/>
      <c r="AT114" s="167" t="s">
        <v>340</v>
      </c>
      <c r="AU114" s="167" t="s">
        <v>78</v>
      </c>
      <c r="AV114" s="14" t="s">
        <v>336</v>
      </c>
      <c r="AW114" s="14" t="s">
        <v>32</v>
      </c>
      <c r="AX114" s="14" t="s">
        <v>78</v>
      </c>
      <c r="AY114" s="167" t="s">
        <v>330</v>
      </c>
    </row>
    <row r="115" spans="2:65" s="1" customFormat="1" ht="16.5" customHeight="1">
      <c r="B115" s="33"/>
      <c r="C115" s="134" t="s">
        <v>422</v>
      </c>
      <c r="D115" s="134" t="s">
        <v>332</v>
      </c>
      <c r="E115" s="135" t="s">
        <v>8619</v>
      </c>
      <c r="F115" s="136" t="s">
        <v>8620</v>
      </c>
      <c r="G115" s="137" t="s">
        <v>2551</v>
      </c>
      <c r="H115" s="138">
        <v>32</v>
      </c>
      <c r="I115" s="139">
        <v>129.5</v>
      </c>
      <c r="J115" s="140">
        <f>ROUND(I115*H115,2)</f>
        <v>4144</v>
      </c>
      <c r="K115" s="136" t="s">
        <v>21</v>
      </c>
      <c r="L115" s="33"/>
      <c r="M115" s="141" t="s">
        <v>21</v>
      </c>
      <c r="N115" s="142" t="s">
        <v>42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1050</v>
      </c>
      <c r="AT115" s="145" t="s">
        <v>332</v>
      </c>
      <c r="AU115" s="145" t="s">
        <v>78</v>
      </c>
      <c r="AY115" s="18" t="s">
        <v>330</v>
      </c>
      <c r="BE115" s="146">
        <f>IF(N115="základní",J115,0)</f>
        <v>4144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78</v>
      </c>
      <c r="BK115" s="146">
        <f>ROUND(I115*H115,2)</f>
        <v>4144</v>
      </c>
      <c r="BL115" s="18" t="s">
        <v>1050</v>
      </c>
      <c r="BM115" s="145" t="s">
        <v>571</v>
      </c>
    </row>
    <row r="116" spans="2:65" s="1" customFormat="1" ht="16.5" customHeight="1">
      <c r="B116" s="33"/>
      <c r="C116" s="173" t="s">
        <v>429</v>
      </c>
      <c r="D116" s="173" t="s">
        <v>475</v>
      </c>
      <c r="E116" s="174" t="s">
        <v>8621</v>
      </c>
      <c r="F116" s="175" t="s">
        <v>8622</v>
      </c>
      <c r="G116" s="176" t="s">
        <v>2551</v>
      </c>
      <c r="H116" s="177">
        <v>32</v>
      </c>
      <c r="I116" s="178">
        <v>346.89</v>
      </c>
      <c r="J116" s="179">
        <f>ROUND(I116*H116,2)</f>
        <v>11100.48</v>
      </c>
      <c r="K116" s="175" t="s">
        <v>21</v>
      </c>
      <c r="L116" s="180"/>
      <c r="M116" s="181" t="s">
        <v>21</v>
      </c>
      <c r="N116" s="182" t="s">
        <v>42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3080</v>
      </c>
      <c r="AT116" s="145" t="s">
        <v>475</v>
      </c>
      <c r="AU116" s="145" t="s">
        <v>78</v>
      </c>
      <c r="AY116" s="18" t="s">
        <v>330</v>
      </c>
      <c r="BE116" s="146">
        <f>IF(N116="základní",J116,0)</f>
        <v>11100.48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78</v>
      </c>
      <c r="BK116" s="146">
        <f>ROUND(I116*H116,2)</f>
        <v>11100.48</v>
      </c>
      <c r="BL116" s="18" t="s">
        <v>1050</v>
      </c>
      <c r="BM116" s="145" t="s">
        <v>585</v>
      </c>
    </row>
    <row r="117" spans="2:65" s="12" customFormat="1">
      <c r="B117" s="151"/>
      <c r="D117" s="152" t="s">
        <v>340</v>
      </c>
      <c r="E117" s="153" t="s">
        <v>21</v>
      </c>
      <c r="F117" s="154" t="s">
        <v>8155</v>
      </c>
      <c r="H117" s="153" t="s">
        <v>21</v>
      </c>
      <c r="I117" s="155"/>
      <c r="L117" s="151"/>
      <c r="M117" s="156"/>
      <c r="T117" s="157"/>
      <c r="AT117" s="153" t="s">
        <v>340</v>
      </c>
      <c r="AU117" s="153" t="s">
        <v>78</v>
      </c>
      <c r="AV117" s="12" t="s">
        <v>78</v>
      </c>
      <c r="AW117" s="12" t="s">
        <v>32</v>
      </c>
      <c r="AX117" s="12" t="s">
        <v>71</v>
      </c>
      <c r="AY117" s="153" t="s">
        <v>330</v>
      </c>
    </row>
    <row r="118" spans="2:65" s="13" customFormat="1">
      <c r="B118" s="158"/>
      <c r="D118" s="152" t="s">
        <v>340</v>
      </c>
      <c r="E118" s="159" t="s">
        <v>21</v>
      </c>
      <c r="F118" s="160" t="s">
        <v>8623</v>
      </c>
      <c r="H118" s="161">
        <v>32</v>
      </c>
      <c r="I118" s="162"/>
      <c r="L118" s="158"/>
      <c r="M118" s="163"/>
      <c r="T118" s="164"/>
      <c r="AT118" s="159" t="s">
        <v>340</v>
      </c>
      <c r="AU118" s="159" t="s">
        <v>78</v>
      </c>
      <c r="AV118" s="13" t="s">
        <v>80</v>
      </c>
      <c r="AW118" s="13" t="s">
        <v>32</v>
      </c>
      <c r="AX118" s="13" t="s">
        <v>71</v>
      </c>
      <c r="AY118" s="159" t="s">
        <v>330</v>
      </c>
    </row>
    <row r="119" spans="2:65" s="14" customFormat="1">
      <c r="B119" s="166"/>
      <c r="D119" s="152" t="s">
        <v>340</v>
      </c>
      <c r="E119" s="167" t="s">
        <v>21</v>
      </c>
      <c r="F119" s="168" t="s">
        <v>443</v>
      </c>
      <c r="H119" s="169">
        <v>32</v>
      </c>
      <c r="I119" s="170"/>
      <c r="L119" s="166"/>
      <c r="M119" s="171"/>
      <c r="T119" s="172"/>
      <c r="AT119" s="167" t="s">
        <v>340</v>
      </c>
      <c r="AU119" s="167" t="s">
        <v>78</v>
      </c>
      <c r="AV119" s="14" t="s">
        <v>336</v>
      </c>
      <c r="AW119" s="14" t="s">
        <v>32</v>
      </c>
      <c r="AX119" s="14" t="s">
        <v>78</v>
      </c>
      <c r="AY119" s="167" t="s">
        <v>330</v>
      </c>
    </row>
    <row r="120" spans="2:65" s="1" customFormat="1" ht="16.5" customHeight="1">
      <c r="B120" s="33"/>
      <c r="C120" s="134" t="s">
        <v>435</v>
      </c>
      <c r="D120" s="134" t="s">
        <v>332</v>
      </c>
      <c r="E120" s="135" t="s">
        <v>8624</v>
      </c>
      <c r="F120" s="136" t="s">
        <v>8625</v>
      </c>
      <c r="G120" s="137" t="s">
        <v>2551</v>
      </c>
      <c r="H120" s="138">
        <v>3</v>
      </c>
      <c r="I120" s="139">
        <v>201.45</v>
      </c>
      <c r="J120" s="140">
        <f>ROUND(I120*H120,2)</f>
        <v>604.35</v>
      </c>
      <c r="K120" s="136" t="s">
        <v>21</v>
      </c>
      <c r="L120" s="33"/>
      <c r="M120" s="141" t="s">
        <v>21</v>
      </c>
      <c r="N120" s="142" t="s">
        <v>42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1050</v>
      </c>
      <c r="AT120" s="145" t="s">
        <v>332</v>
      </c>
      <c r="AU120" s="145" t="s">
        <v>78</v>
      </c>
      <c r="AY120" s="18" t="s">
        <v>330</v>
      </c>
      <c r="BE120" s="146">
        <f>IF(N120="základní",J120,0)</f>
        <v>604.35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78</v>
      </c>
      <c r="BK120" s="146">
        <f>ROUND(I120*H120,2)</f>
        <v>604.35</v>
      </c>
      <c r="BL120" s="18" t="s">
        <v>1050</v>
      </c>
      <c r="BM120" s="145" t="s">
        <v>600</v>
      </c>
    </row>
    <row r="121" spans="2:65" s="1" customFormat="1" ht="16.5" customHeight="1">
      <c r="B121" s="33"/>
      <c r="C121" s="173" t="s">
        <v>444</v>
      </c>
      <c r="D121" s="173" t="s">
        <v>475</v>
      </c>
      <c r="E121" s="174" t="s">
        <v>8626</v>
      </c>
      <c r="F121" s="175" t="s">
        <v>8627</v>
      </c>
      <c r="G121" s="176" t="s">
        <v>2551</v>
      </c>
      <c r="H121" s="177">
        <v>3</v>
      </c>
      <c r="I121" s="178">
        <v>1194.31</v>
      </c>
      <c r="J121" s="179">
        <f>ROUND(I121*H121,2)</f>
        <v>3582.93</v>
      </c>
      <c r="K121" s="175" t="s">
        <v>21</v>
      </c>
      <c r="L121" s="180"/>
      <c r="M121" s="181" t="s">
        <v>21</v>
      </c>
      <c r="N121" s="182" t="s">
        <v>42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3080</v>
      </c>
      <c r="AT121" s="145" t="s">
        <v>475</v>
      </c>
      <c r="AU121" s="145" t="s">
        <v>78</v>
      </c>
      <c r="AY121" s="18" t="s">
        <v>330</v>
      </c>
      <c r="BE121" s="146">
        <f>IF(N121="základní",J121,0)</f>
        <v>3582.93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78</v>
      </c>
      <c r="BK121" s="146">
        <f>ROUND(I121*H121,2)</f>
        <v>3582.93</v>
      </c>
      <c r="BL121" s="18" t="s">
        <v>1050</v>
      </c>
      <c r="BM121" s="145" t="s">
        <v>617</v>
      </c>
    </row>
    <row r="122" spans="2:65" s="12" customFormat="1">
      <c r="B122" s="151"/>
      <c r="D122" s="152" t="s">
        <v>340</v>
      </c>
      <c r="E122" s="153" t="s">
        <v>21</v>
      </c>
      <c r="F122" s="154" t="s">
        <v>8155</v>
      </c>
      <c r="H122" s="153" t="s">
        <v>21</v>
      </c>
      <c r="I122" s="155"/>
      <c r="L122" s="151"/>
      <c r="M122" s="156"/>
      <c r="T122" s="157"/>
      <c r="AT122" s="153" t="s">
        <v>340</v>
      </c>
      <c r="AU122" s="153" t="s">
        <v>78</v>
      </c>
      <c r="AV122" s="12" t="s">
        <v>78</v>
      </c>
      <c r="AW122" s="12" t="s">
        <v>32</v>
      </c>
      <c r="AX122" s="12" t="s">
        <v>71</v>
      </c>
      <c r="AY122" s="153" t="s">
        <v>330</v>
      </c>
    </row>
    <row r="123" spans="2:65" s="13" customFormat="1">
      <c r="B123" s="158"/>
      <c r="D123" s="152" t="s">
        <v>340</v>
      </c>
      <c r="E123" s="159" t="s">
        <v>21</v>
      </c>
      <c r="F123" s="160" t="s">
        <v>8098</v>
      </c>
      <c r="H123" s="161">
        <v>3</v>
      </c>
      <c r="I123" s="162"/>
      <c r="L123" s="158"/>
      <c r="M123" s="163"/>
      <c r="T123" s="164"/>
      <c r="AT123" s="159" t="s">
        <v>340</v>
      </c>
      <c r="AU123" s="159" t="s">
        <v>78</v>
      </c>
      <c r="AV123" s="13" t="s">
        <v>80</v>
      </c>
      <c r="AW123" s="13" t="s">
        <v>32</v>
      </c>
      <c r="AX123" s="13" t="s">
        <v>71</v>
      </c>
      <c r="AY123" s="159" t="s">
        <v>330</v>
      </c>
    </row>
    <row r="124" spans="2:65" s="14" customFormat="1">
      <c r="B124" s="166"/>
      <c r="D124" s="152" t="s">
        <v>340</v>
      </c>
      <c r="E124" s="167" t="s">
        <v>21</v>
      </c>
      <c r="F124" s="168" t="s">
        <v>443</v>
      </c>
      <c r="H124" s="169">
        <v>3</v>
      </c>
      <c r="I124" s="170"/>
      <c r="L124" s="166"/>
      <c r="M124" s="171"/>
      <c r="T124" s="172"/>
      <c r="AT124" s="167" t="s">
        <v>340</v>
      </c>
      <c r="AU124" s="167" t="s">
        <v>78</v>
      </c>
      <c r="AV124" s="14" t="s">
        <v>336</v>
      </c>
      <c r="AW124" s="14" t="s">
        <v>32</v>
      </c>
      <c r="AX124" s="14" t="s">
        <v>78</v>
      </c>
      <c r="AY124" s="167" t="s">
        <v>330</v>
      </c>
    </row>
    <row r="125" spans="2:65" s="1" customFormat="1" ht="16.5" customHeight="1">
      <c r="B125" s="33"/>
      <c r="C125" s="134" t="s">
        <v>452</v>
      </c>
      <c r="D125" s="134" t="s">
        <v>332</v>
      </c>
      <c r="E125" s="135" t="s">
        <v>8628</v>
      </c>
      <c r="F125" s="136" t="s">
        <v>8629</v>
      </c>
      <c r="G125" s="137" t="s">
        <v>353</v>
      </c>
      <c r="H125" s="138">
        <v>126</v>
      </c>
      <c r="I125" s="139">
        <v>15.83</v>
      </c>
      <c r="J125" s="140">
        <f>ROUND(I125*H125,2)</f>
        <v>1994.58</v>
      </c>
      <c r="K125" s="136" t="s">
        <v>21</v>
      </c>
      <c r="L125" s="33"/>
      <c r="M125" s="141" t="s">
        <v>21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1050</v>
      </c>
      <c r="AT125" s="145" t="s">
        <v>332</v>
      </c>
      <c r="AU125" s="145" t="s">
        <v>78</v>
      </c>
      <c r="AY125" s="18" t="s">
        <v>330</v>
      </c>
      <c r="BE125" s="146">
        <f>IF(N125="základní",J125,0)</f>
        <v>1994.58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78</v>
      </c>
      <c r="BK125" s="146">
        <f>ROUND(I125*H125,2)</f>
        <v>1994.58</v>
      </c>
      <c r="BL125" s="18" t="s">
        <v>1050</v>
      </c>
      <c r="BM125" s="145" t="s">
        <v>636</v>
      </c>
    </row>
    <row r="126" spans="2:65" s="1" customFormat="1" ht="16.5" customHeight="1">
      <c r="B126" s="33"/>
      <c r="C126" s="173" t="s">
        <v>459</v>
      </c>
      <c r="D126" s="173" t="s">
        <v>475</v>
      </c>
      <c r="E126" s="174" t="s">
        <v>8630</v>
      </c>
      <c r="F126" s="175" t="s">
        <v>8631</v>
      </c>
      <c r="G126" s="176" t="s">
        <v>353</v>
      </c>
      <c r="H126" s="177">
        <v>126</v>
      </c>
      <c r="I126" s="178">
        <v>33.980000000000004</v>
      </c>
      <c r="J126" s="179">
        <f>ROUND(I126*H126,2)</f>
        <v>4281.4799999999996</v>
      </c>
      <c r="K126" s="175" t="s">
        <v>21</v>
      </c>
      <c r="L126" s="180"/>
      <c r="M126" s="181" t="s">
        <v>21</v>
      </c>
      <c r="N126" s="182" t="s">
        <v>42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3080</v>
      </c>
      <c r="AT126" s="145" t="s">
        <v>475</v>
      </c>
      <c r="AU126" s="145" t="s">
        <v>78</v>
      </c>
      <c r="AY126" s="18" t="s">
        <v>330</v>
      </c>
      <c r="BE126" s="146">
        <f>IF(N126="základní",J126,0)</f>
        <v>4281.4799999999996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78</v>
      </c>
      <c r="BK126" s="146">
        <f>ROUND(I126*H126,2)</f>
        <v>4281.4799999999996</v>
      </c>
      <c r="BL126" s="18" t="s">
        <v>1050</v>
      </c>
      <c r="BM126" s="145" t="s">
        <v>649</v>
      </c>
    </row>
    <row r="127" spans="2:65" s="12" customFormat="1">
      <c r="B127" s="151"/>
      <c r="D127" s="152" t="s">
        <v>340</v>
      </c>
      <c r="E127" s="153" t="s">
        <v>21</v>
      </c>
      <c r="F127" s="154" t="s">
        <v>8155</v>
      </c>
      <c r="H127" s="153" t="s">
        <v>21</v>
      </c>
      <c r="I127" s="155"/>
      <c r="L127" s="151"/>
      <c r="M127" s="156"/>
      <c r="T127" s="157"/>
      <c r="AT127" s="153" t="s">
        <v>340</v>
      </c>
      <c r="AU127" s="153" t="s">
        <v>78</v>
      </c>
      <c r="AV127" s="12" t="s">
        <v>78</v>
      </c>
      <c r="AW127" s="12" t="s">
        <v>32</v>
      </c>
      <c r="AX127" s="12" t="s">
        <v>71</v>
      </c>
      <c r="AY127" s="153" t="s">
        <v>330</v>
      </c>
    </row>
    <row r="128" spans="2:65" s="13" customFormat="1">
      <c r="B128" s="158"/>
      <c r="D128" s="152" t="s">
        <v>340</v>
      </c>
      <c r="E128" s="159" t="s">
        <v>21</v>
      </c>
      <c r="F128" s="160" t="s">
        <v>8632</v>
      </c>
      <c r="H128" s="161">
        <v>126</v>
      </c>
      <c r="I128" s="162"/>
      <c r="L128" s="158"/>
      <c r="M128" s="163"/>
      <c r="T128" s="164"/>
      <c r="AT128" s="159" t="s">
        <v>340</v>
      </c>
      <c r="AU128" s="159" t="s">
        <v>78</v>
      </c>
      <c r="AV128" s="13" t="s">
        <v>80</v>
      </c>
      <c r="AW128" s="13" t="s">
        <v>32</v>
      </c>
      <c r="AX128" s="13" t="s">
        <v>71</v>
      </c>
      <c r="AY128" s="159" t="s">
        <v>330</v>
      </c>
    </row>
    <row r="129" spans="2:65" s="14" customFormat="1">
      <c r="B129" s="166"/>
      <c r="D129" s="152" t="s">
        <v>340</v>
      </c>
      <c r="E129" s="167" t="s">
        <v>21</v>
      </c>
      <c r="F129" s="168" t="s">
        <v>443</v>
      </c>
      <c r="H129" s="169">
        <v>126</v>
      </c>
      <c r="I129" s="170"/>
      <c r="L129" s="166"/>
      <c r="M129" s="171"/>
      <c r="T129" s="172"/>
      <c r="AT129" s="167" t="s">
        <v>340</v>
      </c>
      <c r="AU129" s="167" t="s">
        <v>78</v>
      </c>
      <c r="AV129" s="14" t="s">
        <v>336</v>
      </c>
      <c r="AW129" s="14" t="s">
        <v>32</v>
      </c>
      <c r="AX129" s="14" t="s">
        <v>78</v>
      </c>
      <c r="AY129" s="167" t="s">
        <v>330</v>
      </c>
    </row>
    <row r="130" spans="2:65" s="1" customFormat="1" ht="16.5" customHeight="1">
      <c r="B130" s="33"/>
      <c r="C130" s="134" t="s">
        <v>465</v>
      </c>
      <c r="D130" s="134" t="s">
        <v>332</v>
      </c>
      <c r="E130" s="135" t="s">
        <v>8633</v>
      </c>
      <c r="F130" s="136" t="s">
        <v>8634</v>
      </c>
      <c r="G130" s="137" t="s">
        <v>353</v>
      </c>
      <c r="H130" s="138">
        <v>1360</v>
      </c>
      <c r="I130" s="139">
        <v>15.83</v>
      </c>
      <c r="J130" s="140">
        <f>ROUND(I130*H130,2)</f>
        <v>21528.799999999999</v>
      </c>
      <c r="K130" s="136" t="s">
        <v>21</v>
      </c>
      <c r="L130" s="33"/>
      <c r="M130" s="141" t="s">
        <v>21</v>
      </c>
      <c r="N130" s="142" t="s">
        <v>42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1050</v>
      </c>
      <c r="AT130" s="145" t="s">
        <v>332</v>
      </c>
      <c r="AU130" s="145" t="s">
        <v>78</v>
      </c>
      <c r="AY130" s="18" t="s">
        <v>330</v>
      </c>
      <c r="BE130" s="146">
        <f>IF(N130="základní",J130,0)</f>
        <v>21528.799999999999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78</v>
      </c>
      <c r="BK130" s="146">
        <f>ROUND(I130*H130,2)</f>
        <v>21528.799999999999</v>
      </c>
      <c r="BL130" s="18" t="s">
        <v>1050</v>
      </c>
      <c r="BM130" s="145" t="s">
        <v>665</v>
      </c>
    </row>
    <row r="131" spans="2:65" s="1" customFormat="1" ht="16.5" customHeight="1">
      <c r="B131" s="33"/>
      <c r="C131" s="173" t="s">
        <v>474</v>
      </c>
      <c r="D131" s="173" t="s">
        <v>475</v>
      </c>
      <c r="E131" s="174" t="s">
        <v>8635</v>
      </c>
      <c r="F131" s="175" t="s">
        <v>8636</v>
      </c>
      <c r="G131" s="176" t="s">
        <v>353</v>
      </c>
      <c r="H131" s="177">
        <v>1360</v>
      </c>
      <c r="I131" s="178">
        <v>28.45</v>
      </c>
      <c r="J131" s="179">
        <f>ROUND(I131*H131,2)</f>
        <v>38692</v>
      </c>
      <c r="K131" s="175" t="s">
        <v>21</v>
      </c>
      <c r="L131" s="180"/>
      <c r="M131" s="181" t="s">
        <v>21</v>
      </c>
      <c r="N131" s="18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3080</v>
      </c>
      <c r="AT131" s="145" t="s">
        <v>475</v>
      </c>
      <c r="AU131" s="145" t="s">
        <v>78</v>
      </c>
      <c r="AY131" s="18" t="s">
        <v>330</v>
      </c>
      <c r="BE131" s="146">
        <f>IF(N131="základní",J131,0)</f>
        <v>38692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78</v>
      </c>
      <c r="BK131" s="146">
        <f>ROUND(I131*H131,2)</f>
        <v>38692</v>
      </c>
      <c r="BL131" s="18" t="s">
        <v>1050</v>
      </c>
      <c r="BM131" s="145" t="s">
        <v>677</v>
      </c>
    </row>
    <row r="132" spans="2:65" s="1" customFormat="1" ht="16.5" customHeight="1">
      <c r="B132" s="33"/>
      <c r="C132" s="134" t="s">
        <v>7</v>
      </c>
      <c r="D132" s="134" t="s">
        <v>332</v>
      </c>
      <c r="E132" s="135" t="s">
        <v>8265</v>
      </c>
      <c r="F132" s="136" t="s">
        <v>8266</v>
      </c>
      <c r="G132" s="137" t="s">
        <v>2551</v>
      </c>
      <c r="H132" s="138">
        <v>497</v>
      </c>
      <c r="I132" s="139">
        <v>15.83</v>
      </c>
      <c r="J132" s="140">
        <f>ROUND(I132*H132,2)</f>
        <v>7867.51</v>
      </c>
      <c r="K132" s="136" t="s">
        <v>21</v>
      </c>
      <c r="L132" s="33"/>
      <c r="M132" s="141" t="s">
        <v>21</v>
      </c>
      <c r="N132" s="142" t="s">
        <v>42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1050</v>
      </c>
      <c r="AT132" s="145" t="s">
        <v>332</v>
      </c>
      <c r="AU132" s="145" t="s">
        <v>78</v>
      </c>
      <c r="AY132" s="18" t="s">
        <v>330</v>
      </c>
      <c r="BE132" s="146">
        <f>IF(N132="základní",J132,0)</f>
        <v>7867.51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78</v>
      </c>
      <c r="BK132" s="146">
        <f>ROUND(I132*H132,2)</f>
        <v>7867.51</v>
      </c>
      <c r="BL132" s="18" t="s">
        <v>1050</v>
      </c>
      <c r="BM132" s="145" t="s">
        <v>714</v>
      </c>
    </row>
    <row r="133" spans="2:65" s="1" customFormat="1" ht="16.5" customHeight="1">
      <c r="B133" s="33"/>
      <c r="C133" s="173" t="s">
        <v>484</v>
      </c>
      <c r="D133" s="173" t="s">
        <v>475</v>
      </c>
      <c r="E133" s="174" t="s">
        <v>8267</v>
      </c>
      <c r="F133" s="175" t="s">
        <v>8268</v>
      </c>
      <c r="G133" s="176" t="s">
        <v>2551</v>
      </c>
      <c r="H133" s="177">
        <v>497</v>
      </c>
      <c r="I133" s="178">
        <v>17.16</v>
      </c>
      <c r="J133" s="179">
        <f>ROUND(I133*H133,2)</f>
        <v>8528.52</v>
      </c>
      <c r="K133" s="175" t="s">
        <v>21</v>
      </c>
      <c r="L133" s="180"/>
      <c r="M133" s="181" t="s">
        <v>21</v>
      </c>
      <c r="N133" s="18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3080</v>
      </c>
      <c r="AT133" s="145" t="s">
        <v>475</v>
      </c>
      <c r="AU133" s="145" t="s">
        <v>78</v>
      </c>
      <c r="AY133" s="18" t="s">
        <v>330</v>
      </c>
      <c r="BE133" s="146">
        <f>IF(N133="základní",J133,0)</f>
        <v>8528.52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78</v>
      </c>
      <c r="BK133" s="146">
        <f>ROUND(I133*H133,2)</f>
        <v>8528.52</v>
      </c>
      <c r="BL133" s="18" t="s">
        <v>1050</v>
      </c>
      <c r="BM133" s="145" t="s">
        <v>728</v>
      </c>
    </row>
    <row r="134" spans="2:65" s="12" customFormat="1">
      <c r="B134" s="151"/>
      <c r="D134" s="152" t="s">
        <v>340</v>
      </c>
      <c r="E134" s="153" t="s">
        <v>21</v>
      </c>
      <c r="F134" s="154" t="s">
        <v>8155</v>
      </c>
      <c r="H134" s="153" t="s">
        <v>21</v>
      </c>
      <c r="I134" s="155"/>
      <c r="L134" s="151"/>
      <c r="M134" s="156"/>
      <c r="T134" s="157"/>
      <c r="AT134" s="153" t="s">
        <v>340</v>
      </c>
      <c r="AU134" s="153" t="s">
        <v>78</v>
      </c>
      <c r="AV134" s="12" t="s">
        <v>78</v>
      </c>
      <c r="AW134" s="12" t="s">
        <v>32</v>
      </c>
      <c r="AX134" s="12" t="s">
        <v>71</v>
      </c>
      <c r="AY134" s="153" t="s">
        <v>330</v>
      </c>
    </row>
    <row r="135" spans="2:65" s="13" customFormat="1">
      <c r="B135" s="158"/>
      <c r="D135" s="152" t="s">
        <v>340</v>
      </c>
      <c r="E135" s="159" t="s">
        <v>21</v>
      </c>
      <c r="F135" s="160" t="s">
        <v>8637</v>
      </c>
      <c r="H135" s="161">
        <v>497</v>
      </c>
      <c r="I135" s="162"/>
      <c r="L135" s="158"/>
      <c r="M135" s="163"/>
      <c r="T135" s="164"/>
      <c r="AT135" s="159" t="s">
        <v>340</v>
      </c>
      <c r="AU135" s="159" t="s">
        <v>78</v>
      </c>
      <c r="AV135" s="13" t="s">
        <v>80</v>
      </c>
      <c r="AW135" s="13" t="s">
        <v>32</v>
      </c>
      <c r="AX135" s="13" t="s">
        <v>71</v>
      </c>
      <c r="AY135" s="159" t="s">
        <v>330</v>
      </c>
    </row>
    <row r="136" spans="2:65" s="14" customFormat="1">
      <c r="B136" s="166"/>
      <c r="D136" s="152" t="s">
        <v>340</v>
      </c>
      <c r="E136" s="167" t="s">
        <v>21</v>
      </c>
      <c r="F136" s="168" t="s">
        <v>443</v>
      </c>
      <c r="H136" s="169">
        <v>497</v>
      </c>
      <c r="I136" s="170"/>
      <c r="L136" s="166"/>
      <c r="M136" s="171"/>
      <c r="T136" s="172"/>
      <c r="AT136" s="167" t="s">
        <v>340</v>
      </c>
      <c r="AU136" s="167" t="s">
        <v>78</v>
      </c>
      <c r="AV136" s="14" t="s">
        <v>336</v>
      </c>
      <c r="AW136" s="14" t="s">
        <v>32</v>
      </c>
      <c r="AX136" s="14" t="s">
        <v>78</v>
      </c>
      <c r="AY136" s="167" t="s">
        <v>330</v>
      </c>
    </row>
    <row r="137" spans="2:65" s="1" customFormat="1" ht="16.5" customHeight="1">
      <c r="B137" s="33"/>
      <c r="C137" s="134" t="s">
        <v>491</v>
      </c>
      <c r="D137" s="134" t="s">
        <v>332</v>
      </c>
      <c r="E137" s="135" t="s">
        <v>8638</v>
      </c>
      <c r="F137" s="136" t="s">
        <v>8639</v>
      </c>
      <c r="G137" s="137" t="s">
        <v>2551</v>
      </c>
      <c r="H137" s="138">
        <v>32</v>
      </c>
      <c r="I137" s="139">
        <v>64.75</v>
      </c>
      <c r="J137" s="140">
        <f>ROUND(I137*H137,2)</f>
        <v>2072</v>
      </c>
      <c r="K137" s="136" t="s">
        <v>21</v>
      </c>
      <c r="L137" s="33"/>
      <c r="M137" s="141" t="s">
        <v>21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1050</v>
      </c>
      <c r="AT137" s="145" t="s">
        <v>332</v>
      </c>
      <c r="AU137" s="145" t="s">
        <v>78</v>
      </c>
      <c r="AY137" s="18" t="s">
        <v>330</v>
      </c>
      <c r="BE137" s="146">
        <f>IF(N137="základní",J137,0)</f>
        <v>2072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78</v>
      </c>
      <c r="BK137" s="146">
        <f>ROUND(I137*H137,2)</f>
        <v>2072</v>
      </c>
      <c r="BL137" s="18" t="s">
        <v>1050</v>
      </c>
      <c r="BM137" s="145" t="s">
        <v>742</v>
      </c>
    </row>
    <row r="138" spans="2:65" s="1" customFormat="1" ht="16.5" customHeight="1">
      <c r="B138" s="33"/>
      <c r="C138" s="173" t="s">
        <v>5488</v>
      </c>
      <c r="D138" s="173" t="s">
        <v>475</v>
      </c>
      <c r="E138" s="174" t="s">
        <v>8640</v>
      </c>
      <c r="F138" s="175" t="s">
        <v>8641</v>
      </c>
      <c r="G138" s="176" t="s">
        <v>2551</v>
      </c>
      <c r="H138" s="177">
        <v>32</v>
      </c>
      <c r="I138" s="178">
        <v>32.65</v>
      </c>
      <c r="J138" s="179">
        <f>ROUND(I138*H138,2)</f>
        <v>1044.8</v>
      </c>
      <c r="K138" s="175" t="s">
        <v>21</v>
      </c>
      <c r="L138" s="180"/>
      <c r="M138" s="181" t="s">
        <v>21</v>
      </c>
      <c r="N138" s="18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3080</v>
      </c>
      <c r="AT138" s="145" t="s">
        <v>475</v>
      </c>
      <c r="AU138" s="145" t="s">
        <v>78</v>
      </c>
      <c r="AY138" s="18" t="s">
        <v>330</v>
      </c>
      <c r="BE138" s="146">
        <f>IF(N138="základní",J138,0)</f>
        <v>1044.8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78</v>
      </c>
      <c r="BK138" s="146">
        <f>ROUND(I138*H138,2)</f>
        <v>1044.8</v>
      </c>
      <c r="BL138" s="18" t="s">
        <v>1050</v>
      </c>
      <c r="BM138" s="145" t="s">
        <v>759</v>
      </c>
    </row>
    <row r="139" spans="2:65" s="12" customFormat="1">
      <c r="B139" s="151"/>
      <c r="D139" s="152" t="s">
        <v>340</v>
      </c>
      <c r="E139" s="153" t="s">
        <v>21</v>
      </c>
      <c r="F139" s="154" t="s">
        <v>8155</v>
      </c>
      <c r="H139" s="153" t="s">
        <v>21</v>
      </c>
      <c r="I139" s="155"/>
      <c r="L139" s="151"/>
      <c r="M139" s="156"/>
      <c r="T139" s="157"/>
      <c r="AT139" s="153" t="s">
        <v>340</v>
      </c>
      <c r="AU139" s="153" t="s">
        <v>78</v>
      </c>
      <c r="AV139" s="12" t="s">
        <v>78</v>
      </c>
      <c r="AW139" s="12" t="s">
        <v>32</v>
      </c>
      <c r="AX139" s="12" t="s">
        <v>71</v>
      </c>
      <c r="AY139" s="153" t="s">
        <v>330</v>
      </c>
    </row>
    <row r="140" spans="2:65" s="13" customFormat="1">
      <c r="B140" s="158"/>
      <c r="D140" s="152" t="s">
        <v>340</v>
      </c>
      <c r="E140" s="159" t="s">
        <v>21</v>
      </c>
      <c r="F140" s="160" t="s">
        <v>8623</v>
      </c>
      <c r="H140" s="161">
        <v>32</v>
      </c>
      <c r="I140" s="162"/>
      <c r="L140" s="158"/>
      <c r="M140" s="163"/>
      <c r="T140" s="164"/>
      <c r="AT140" s="159" t="s">
        <v>340</v>
      </c>
      <c r="AU140" s="159" t="s">
        <v>78</v>
      </c>
      <c r="AV140" s="13" t="s">
        <v>80</v>
      </c>
      <c r="AW140" s="13" t="s">
        <v>32</v>
      </c>
      <c r="AX140" s="13" t="s">
        <v>71</v>
      </c>
      <c r="AY140" s="159" t="s">
        <v>330</v>
      </c>
    </row>
    <row r="141" spans="2:65" s="14" customFormat="1">
      <c r="B141" s="166"/>
      <c r="D141" s="152" t="s">
        <v>340</v>
      </c>
      <c r="E141" s="167" t="s">
        <v>21</v>
      </c>
      <c r="F141" s="168" t="s">
        <v>443</v>
      </c>
      <c r="H141" s="169">
        <v>32</v>
      </c>
      <c r="I141" s="170"/>
      <c r="L141" s="166"/>
      <c r="M141" s="171"/>
      <c r="T141" s="172"/>
      <c r="AT141" s="167" t="s">
        <v>340</v>
      </c>
      <c r="AU141" s="167" t="s">
        <v>78</v>
      </c>
      <c r="AV141" s="14" t="s">
        <v>336</v>
      </c>
      <c r="AW141" s="14" t="s">
        <v>32</v>
      </c>
      <c r="AX141" s="14" t="s">
        <v>78</v>
      </c>
      <c r="AY141" s="167" t="s">
        <v>330</v>
      </c>
    </row>
    <row r="142" spans="2:65" s="1" customFormat="1" ht="16.5" customHeight="1">
      <c r="B142" s="33"/>
      <c r="C142" s="134" t="s">
        <v>561</v>
      </c>
      <c r="D142" s="134" t="s">
        <v>332</v>
      </c>
      <c r="E142" s="135" t="s">
        <v>8273</v>
      </c>
      <c r="F142" s="136" t="s">
        <v>8274</v>
      </c>
      <c r="G142" s="137" t="s">
        <v>353</v>
      </c>
      <c r="H142" s="138">
        <v>128</v>
      </c>
      <c r="I142" s="139">
        <v>14.39</v>
      </c>
      <c r="J142" s="140">
        <f>ROUND(I142*H142,2)</f>
        <v>1841.92</v>
      </c>
      <c r="K142" s="136" t="s">
        <v>21</v>
      </c>
      <c r="L142" s="33"/>
      <c r="M142" s="141" t="s">
        <v>21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1050</v>
      </c>
      <c r="AT142" s="145" t="s">
        <v>332</v>
      </c>
      <c r="AU142" s="145" t="s">
        <v>78</v>
      </c>
      <c r="AY142" s="18" t="s">
        <v>330</v>
      </c>
      <c r="BE142" s="146">
        <f>IF(N142="základní",J142,0)</f>
        <v>1841.92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78</v>
      </c>
      <c r="BK142" s="146">
        <f>ROUND(I142*H142,2)</f>
        <v>1841.92</v>
      </c>
      <c r="BL142" s="18" t="s">
        <v>1050</v>
      </c>
      <c r="BM142" s="145" t="s">
        <v>941</v>
      </c>
    </row>
    <row r="143" spans="2:65" s="1" customFormat="1" ht="16.5" customHeight="1">
      <c r="B143" s="33"/>
      <c r="C143" s="173" t="s">
        <v>571</v>
      </c>
      <c r="D143" s="173" t="s">
        <v>475</v>
      </c>
      <c r="E143" s="174" t="s">
        <v>8275</v>
      </c>
      <c r="F143" s="175" t="s">
        <v>8276</v>
      </c>
      <c r="G143" s="176" t="s">
        <v>353</v>
      </c>
      <c r="H143" s="177">
        <v>128</v>
      </c>
      <c r="I143" s="178">
        <v>23.13</v>
      </c>
      <c r="J143" s="179">
        <f>ROUND(I143*H143,2)</f>
        <v>2960.64</v>
      </c>
      <c r="K143" s="175" t="s">
        <v>21</v>
      </c>
      <c r="L143" s="180"/>
      <c r="M143" s="181" t="s">
        <v>21</v>
      </c>
      <c r="N143" s="18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3080</v>
      </c>
      <c r="AT143" s="145" t="s">
        <v>475</v>
      </c>
      <c r="AU143" s="145" t="s">
        <v>78</v>
      </c>
      <c r="AY143" s="18" t="s">
        <v>330</v>
      </c>
      <c r="BE143" s="146">
        <f>IF(N143="základní",J143,0)</f>
        <v>2960.64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78</v>
      </c>
      <c r="BK143" s="146">
        <f>ROUND(I143*H143,2)</f>
        <v>2960.64</v>
      </c>
      <c r="BL143" s="18" t="s">
        <v>1050</v>
      </c>
      <c r="BM143" s="145" t="s">
        <v>963</v>
      </c>
    </row>
    <row r="144" spans="2:65" s="12" customFormat="1">
      <c r="B144" s="151"/>
      <c r="D144" s="152" t="s">
        <v>340</v>
      </c>
      <c r="E144" s="153" t="s">
        <v>21</v>
      </c>
      <c r="F144" s="154" t="s">
        <v>8155</v>
      </c>
      <c r="H144" s="153" t="s">
        <v>21</v>
      </c>
      <c r="I144" s="155"/>
      <c r="L144" s="151"/>
      <c r="M144" s="156"/>
      <c r="T144" s="157"/>
      <c r="AT144" s="153" t="s">
        <v>340</v>
      </c>
      <c r="AU144" s="153" t="s">
        <v>78</v>
      </c>
      <c r="AV144" s="12" t="s">
        <v>78</v>
      </c>
      <c r="AW144" s="12" t="s">
        <v>32</v>
      </c>
      <c r="AX144" s="12" t="s">
        <v>71</v>
      </c>
      <c r="AY144" s="153" t="s">
        <v>330</v>
      </c>
    </row>
    <row r="145" spans="2:65" s="13" customFormat="1">
      <c r="B145" s="158"/>
      <c r="D145" s="152" t="s">
        <v>340</v>
      </c>
      <c r="E145" s="159" t="s">
        <v>21</v>
      </c>
      <c r="F145" s="160" t="s">
        <v>8642</v>
      </c>
      <c r="H145" s="161">
        <v>128</v>
      </c>
      <c r="I145" s="162"/>
      <c r="L145" s="158"/>
      <c r="M145" s="163"/>
      <c r="T145" s="164"/>
      <c r="AT145" s="159" t="s">
        <v>340</v>
      </c>
      <c r="AU145" s="159" t="s">
        <v>78</v>
      </c>
      <c r="AV145" s="13" t="s">
        <v>80</v>
      </c>
      <c r="AW145" s="13" t="s">
        <v>32</v>
      </c>
      <c r="AX145" s="13" t="s">
        <v>71</v>
      </c>
      <c r="AY145" s="159" t="s">
        <v>330</v>
      </c>
    </row>
    <row r="146" spans="2:65" s="14" customFormat="1">
      <c r="B146" s="166"/>
      <c r="D146" s="152" t="s">
        <v>340</v>
      </c>
      <c r="E146" s="167" t="s">
        <v>21</v>
      </c>
      <c r="F146" s="168" t="s">
        <v>443</v>
      </c>
      <c r="H146" s="169">
        <v>128</v>
      </c>
      <c r="I146" s="170"/>
      <c r="L146" s="166"/>
      <c r="M146" s="171"/>
      <c r="T146" s="172"/>
      <c r="AT146" s="167" t="s">
        <v>340</v>
      </c>
      <c r="AU146" s="167" t="s">
        <v>78</v>
      </c>
      <c r="AV146" s="14" t="s">
        <v>336</v>
      </c>
      <c r="AW146" s="14" t="s">
        <v>32</v>
      </c>
      <c r="AX146" s="14" t="s">
        <v>78</v>
      </c>
      <c r="AY146" s="167" t="s">
        <v>330</v>
      </c>
    </row>
    <row r="147" spans="2:65" s="1" customFormat="1" ht="16.5" customHeight="1">
      <c r="B147" s="33"/>
      <c r="C147" s="134" t="s">
        <v>559</v>
      </c>
      <c r="D147" s="134" t="s">
        <v>332</v>
      </c>
      <c r="E147" s="135" t="s">
        <v>8291</v>
      </c>
      <c r="F147" s="136" t="s">
        <v>8292</v>
      </c>
      <c r="G147" s="137" t="s">
        <v>2551</v>
      </c>
      <c r="H147" s="138">
        <v>12</v>
      </c>
      <c r="I147" s="139">
        <v>63.31</v>
      </c>
      <c r="J147" s="140">
        <f>ROUND(I147*H147,2)</f>
        <v>759.72</v>
      </c>
      <c r="K147" s="136" t="s">
        <v>21</v>
      </c>
      <c r="L147" s="33"/>
      <c r="M147" s="141" t="s">
        <v>21</v>
      </c>
      <c r="N147" s="142" t="s">
        <v>42</v>
      </c>
      <c r="P147" s="143">
        <f>O147*H147</f>
        <v>0</v>
      </c>
      <c r="Q147" s="143">
        <v>0</v>
      </c>
      <c r="R147" s="143">
        <f>Q147*H147</f>
        <v>0</v>
      </c>
      <c r="S147" s="143">
        <v>0</v>
      </c>
      <c r="T147" s="144">
        <f>S147*H147</f>
        <v>0</v>
      </c>
      <c r="AR147" s="145" t="s">
        <v>1050</v>
      </c>
      <c r="AT147" s="145" t="s">
        <v>332</v>
      </c>
      <c r="AU147" s="145" t="s">
        <v>78</v>
      </c>
      <c r="AY147" s="18" t="s">
        <v>330</v>
      </c>
      <c r="BE147" s="146">
        <f>IF(N147="základní",J147,0)</f>
        <v>759.72</v>
      </c>
      <c r="BF147" s="146">
        <f>IF(N147="snížená",J147,0)</f>
        <v>0</v>
      </c>
      <c r="BG147" s="146">
        <f>IF(N147="zákl. přenesená",J147,0)</f>
        <v>0</v>
      </c>
      <c r="BH147" s="146">
        <f>IF(N147="sníž. přenesená",J147,0)</f>
        <v>0</v>
      </c>
      <c r="BI147" s="146">
        <f>IF(N147="nulová",J147,0)</f>
        <v>0</v>
      </c>
      <c r="BJ147" s="18" t="s">
        <v>78</v>
      </c>
      <c r="BK147" s="146">
        <f>ROUND(I147*H147,2)</f>
        <v>759.72</v>
      </c>
      <c r="BL147" s="18" t="s">
        <v>1050</v>
      </c>
      <c r="BM147" s="145" t="s">
        <v>977</v>
      </c>
    </row>
    <row r="148" spans="2:65" s="12" customFormat="1">
      <c r="B148" s="151"/>
      <c r="D148" s="152" t="s">
        <v>340</v>
      </c>
      <c r="E148" s="153" t="s">
        <v>21</v>
      </c>
      <c r="F148" s="154" t="s">
        <v>8155</v>
      </c>
      <c r="H148" s="153" t="s">
        <v>21</v>
      </c>
      <c r="I148" s="155"/>
      <c r="L148" s="151"/>
      <c r="M148" s="156"/>
      <c r="T148" s="157"/>
      <c r="AT148" s="153" t="s">
        <v>340</v>
      </c>
      <c r="AU148" s="153" t="s">
        <v>78</v>
      </c>
      <c r="AV148" s="12" t="s">
        <v>78</v>
      </c>
      <c r="AW148" s="12" t="s">
        <v>32</v>
      </c>
      <c r="AX148" s="12" t="s">
        <v>71</v>
      </c>
      <c r="AY148" s="153" t="s">
        <v>330</v>
      </c>
    </row>
    <row r="149" spans="2:65" s="13" customFormat="1">
      <c r="B149" s="158"/>
      <c r="D149" s="152" t="s">
        <v>340</v>
      </c>
      <c r="E149" s="159" t="s">
        <v>21</v>
      </c>
      <c r="F149" s="160" t="s">
        <v>8643</v>
      </c>
      <c r="H149" s="161">
        <v>12</v>
      </c>
      <c r="I149" s="162"/>
      <c r="L149" s="158"/>
      <c r="M149" s="163"/>
      <c r="T149" s="164"/>
      <c r="AT149" s="159" t="s">
        <v>340</v>
      </c>
      <c r="AU149" s="159" t="s">
        <v>78</v>
      </c>
      <c r="AV149" s="13" t="s">
        <v>80</v>
      </c>
      <c r="AW149" s="13" t="s">
        <v>32</v>
      </c>
      <c r="AX149" s="13" t="s">
        <v>71</v>
      </c>
      <c r="AY149" s="159" t="s">
        <v>330</v>
      </c>
    </row>
    <row r="150" spans="2:65" s="14" customFormat="1">
      <c r="B150" s="166"/>
      <c r="D150" s="152" t="s">
        <v>340</v>
      </c>
      <c r="E150" s="167" t="s">
        <v>21</v>
      </c>
      <c r="F150" s="168" t="s">
        <v>443</v>
      </c>
      <c r="H150" s="169">
        <v>12</v>
      </c>
      <c r="I150" s="170"/>
      <c r="L150" s="166"/>
      <c r="M150" s="171"/>
      <c r="T150" s="172"/>
      <c r="AT150" s="167" t="s">
        <v>340</v>
      </c>
      <c r="AU150" s="167" t="s">
        <v>78</v>
      </c>
      <c r="AV150" s="14" t="s">
        <v>336</v>
      </c>
      <c r="AW150" s="14" t="s">
        <v>32</v>
      </c>
      <c r="AX150" s="14" t="s">
        <v>78</v>
      </c>
      <c r="AY150" s="167" t="s">
        <v>330</v>
      </c>
    </row>
    <row r="151" spans="2:65" s="1" customFormat="1" ht="16.5" customHeight="1">
      <c r="B151" s="33"/>
      <c r="C151" s="134" t="s">
        <v>585</v>
      </c>
      <c r="D151" s="134" t="s">
        <v>332</v>
      </c>
      <c r="E151" s="135" t="s">
        <v>8644</v>
      </c>
      <c r="F151" s="136" t="s">
        <v>8298</v>
      </c>
      <c r="G151" s="137" t="s">
        <v>6964</v>
      </c>
      <c r="H151" s="138">
        <v>1</v>
      </c>
      <c r="I151" s="139">
        <v>1064.8</v>
      </c>
      <c r="J151" s="140">
        <f>ROUND(I151*H151,2)</f>
        <v>1064.8</v>
      </c>
      <c r="K151" s="136" t="s">
        <v>21</v>
      </c>
      <c r="L151" s="33"/>
      <c r="M151" s="141" t="s">
        <v>21</v>
      </c>
      <c r="N151" s="142" t="s">
        <v>42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1050</v>
      </c>
      <c r="AT151" s="145" t="s">
        <v>332</v>
      </c>
      <c r="AU151" s="145" t="s">
        <v>78</v>
      </c>
      <c r="AY151" s="18" t="s">
        <v>330</v>
      </c>
      <c r="BE151" s="146">
        <f>IF(N151="základní",J151,0)</f>
        <v>1064.8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78</v>
      </c>
      <c r="BK151" s="146">
        <f>ROUND(I151*H151,2)</f>
        <v>1064.8</v>
      </c>
      <c r="BL151" s="18" t="s">
        <v>1050</v>
      </c>
      <c r="BM151" s="145" t="s">
        <v>987</v>
      </c>
    </row>
    <row r="152" spans="2:65" s="1" customFormat="1" ht="16.5" customHeight="1">
      <c r="B152" s="33"/>
      <c r="C152" s="173" t="s">
        <v>594</v>
      </c>
      <c r="D152" s="173" t="s">
        <v>475</v>
      </c>
      <c r="E152" s="174" t="s">
        <v>8645</v>
      </c>
      <c r="F152" s="175" t="s">
        <v>8300</v>
      </c>
      <c r="G152" s="176" t="s">
        <v>6964</v>
      </c>
      <c r="H152" s="177">
        <v>1</v>
      </c>
      <c r="I152" s="178">
        <v>1813.05</v>
      </c>
      <c r="J152" s="179">
        <f>ROUND(I152*H152,2)</f>
        <v>1813.05</v>
      </c>
      <c r="K152" s="175" t="s">
        <v>21</v>
      </c>
      <c r="L152" s="180"/>
      <c r="M152" s="181" t="s">
        <v>21</v>
      </c>
      <c r="N152" s="182" t="s">
        <v>42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3080</v>
      </c>
      <c r="AT152" s="145" t="s">
        <v>475</v>
      </c>
      <c r="AU152" s="145" t="s">
        <v>78</v>
      </c>
      <c r="AY152" s="18" t="s">
        <v>330</v>
      </c>
      <c r="BE152" s="146">
        <f>IF(N152="základní",J152,0)</f>
        <v>1813.05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78</v>
      </c>
      <c r="BK152" s="146">
        <f>ROUND(I152*H152,2)</f>
        <v>1813.05</v>
      </c>
      <c r="BL152" s="18" t="s">
        <v>1050</v>
      </c>
      <c r="BM152" s="145" t="s">
        <v>998</v>
      </c>
    </row>
    <row r="153" spans="2:65" s="12" customFormat="1">
      <c r="B153" s="151"/>
      <c r="D153" s="152" t="s">
        <v>340</v>
      </c>
      <c r="E153" s="153" t="s">
        <v>21</v>
      </c>
      <c r="F153" s="154" t="s">
        <v>8155</v>
      </c>
      <c r="H153" s="153" t="s">
        <v>21</v>
      </c>
      <c r="I153" s="155"/>
      <c r="L153" s="151"/>
      <c r="M153" s="156"/>
      <c r="T153" s="157"/>
      <c r="AT153" s="153" t="s">
        <v>340</v>
      </c>
      <c r="AU153" s="153" t="s">
        <v>78</v>
      </c>
      <c r="AV153" s="12" t="s">
        <v>78</v>
      </c>
      <c r="AW153" s="12" t="s">
        <v>32</v>
      </c>
      <c r="AX153" s="12" t="s">
        <v>71</v>
      </c>
      <c r="AY153" s="153" t="s">
        <v>330</v>
      </c>
    </row>
    <row r="154" spans="2:65" s="13" customFormat="1">
      <c r="B154" s="158"/>
      <c r="D154" s="152" t="s">
        <v>340</v>
      </c>
      <c r="E154" s="159" t="s">
        <v>21</v>
      </c>
      <c r="F154" s="160" t="s">
        <v>78</v>
      </c>
      <c r="H154" s="161">
        <v>1</v>
      </c>
      <c r="I154" s="162"/>
      <c r="L154" s="158"/>
      <c r="M154" s="163"/>
      <c r="T154" s="164"/>
      <c r="AT154" s="159" t="s">
        <v>340</v>
      </c>
      <c r="AU154" s="159" t="s">
        <v>78</v>
      </c>
      <c r="AV154" s="13" t="s">
        <v>80</v>
      </c>
      <c r="AW154" s="13" t="s">
        <v>32</v>
      </c>
      <c r="AX154" s="13" t="s">
        <v>71</v>
      </c>
      <c r="AY154" s="159" t="s">
        <v>330</v>
      </c>
    </row>
    <row r="155" spans="2:65" s="14" customFormat="1">
      <c r="B155" s="166"/>
      <c r="D155" s="152" t="s">
        <v>340</v>
      </c>
      <c r="E155" s="167" t="s">
        <v>21</v>
      </c>
      <c r="F155" s="168" t="s">
        <v>443</v>
      </c>
      <c r="H155" s="169">
        <v>1</v>
      </c>
      <c r="I155" s="170"/>
      <c r="L155" s="166"/>
      <c r="M155" s="171"/>
      <c r="T155" s="172"/>
      <c r="AT155" s="167" t="s">
        <v>340</v>
      </c>
      <c r="AU155" s="167" t="s">
        <v>78</v>
      </c>
      <c r="AV155" s="14" t="s">
        <v>336</v>
      </c>
      <c r="AW155" s="14" t="s">
        <v>32</v>
      </c>
      <c r="AX155" s="14" t="s">
        <v>78</v>
      </c>
      <c r="AY155" s="167" t="s">
        <v>330</v>
      </c>
    </row>
    <row r="156" spans="2:65" s="1" customFormat="1" ht="21.75" customHeight="1">
      <c r="B156" s="33"/>
      <c r="C156" s="173" t="s">
        <v>600</v>
      </c>
      <c r="D156" s="173" t="s">
        <v>475</v>
      </c>
      <c r="E156" s="174" t="s">
        <v>8646</v>
      </c>
      <c r="F156" s="175" t="s">
        <v>8405</v>
      </c>
      <c r="G156" s="176" t="s">
        <v>6964</v>
      </c>
      <c r="H156" s="177">
        <v>1</v>
      </c>
      <c r="I156" s="178">
        <v>4748.45</v>
      </c>
      <c r="J156" s="179">
        <f>ROUND(I156*H156,2)</f>
        <v>4748.45</v>
      </c>
      <c r="K156" s="175" t="s">
        <v>21</v>
      </c>
      <c r="L156" s="180"/>
      <c r="M156" s="181" t="s">
        <v>21</v>
      </c>
      <c r="N156" s="182" t="s">
        <v>42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3080</v>
      </c>
      <c r="AT156" s="145" t="s">
        <v>475</v>
      </c>
      <c r="AU156" s="145" t="s">
        <v>78</v>
      </c>
      <c r="AY156" s="18" t="s">
        <v>330</v>
      </c>
      <c r="BE156" s="146">
        <f>IF(N156="základní",J156,0)</f>
        <v>4748.45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78</v>
      </c>
      <c r="BK156" s="146">
        <f>ROUND(I156*H156,2)</f>
        <v>4748.45</v>
      </c>
      <c r="BL156" s="18" t="s">
        <v>1050</v>
      </c>
      <c r="BM156" s="145" t="s">
        <v>1022</v>
      </c>
    </row>
    <row r="157" spans="2:65" s="12" customFormat="1">
      <c r="B157" s="151"/>
      <c r="D157" s="152" t="s">
        <v>340</v>
      </c>
      <c r="E157" s="153" t="s">
        <v>21</v>
      </c>
      <c r="F157" s="154" t="s">
        <v>8155</v>
      </c>
      <c r="H157" s="153" t="s">
        <v>21</v>
      </c>
      <c r="I157" s="155"/>
      <c r="L157" s="151"/>
      <c r="M157" s="156"/>
      <c r="T157" s="157"/>
      <c r="AT157" s="153" t="s">
        <v>340</v>
      </c>
      <c r="AU157" s="153" t="s">
        <v>78</v>
      </c>
      <c r="AV157" s="12" t="s">
        <v>78</v>
      </c>
      <c r="AW157" s="12" t="s">
        <v>32</v>
      </c>
      <c r="AX157" s="12" t="s">
        <v>71</v>
      </c>
      <c r="AY157" s="153" t="s">
        <v>330</v>
      </c>
    </row>
    <row r="158" spans="2:65" s="13" customFormat="1">
      <c r="B158" s="158"/>
      <c r="D158" s="152" t="s">
        <v>340</v>
      </c>
      <c r="E158" s="159" t="s">
        <v>21</v>
      </c>
      <c r="F158" s="160" t="s">
        <v>78</v>
      </c>
      <c r="H158" s="161">
        <v>1</v>
      </c>
      <c r="I158" s="162"/>
      <c r="L158" s="158"/>
      <c r="M158" s="163"/>
      <c r="T158" s="164"/>
      <c r="AT158" s="159" t="s">
        <v>340</v>
      </c>
      <c r="AU158" s="159" t="s">
        <v>78</v>
      </c>
      <c r="AV158" s="13" t="s">
        <v>80</v>
      </c>
      <c r="AW158" s="13" t="s">
        <v>32</v>
      </c>
      <c r="AX158" s="13" t="s">
        <v>71</v>
      </c>
      <c r="AY158" s="159" t="s">
        <v>330</v>
      </c>
    </row>
    <row r="159" spans="2:65" s="14" customFormat="1">
      <c r="B159" s="166"/>
      <c r="D159" s="152" t="s">
        <v>340</v>
      </c>
      <c r="E159" s="167" t="s">
        <v>21</v>
      </c>
      <c r="F159" s="168" t="s">
        <v>443</v>
      </c>
      <c r="H159" s="169">
        <v>1</v>
      </c>
      <c r="I159" s="170"/>
      <c r="L159" s="166"/>
      <c r="M159" s="171"/>
      <c r="T159" s="172"/>
      <c r="AT159" s="167" t="s">
        <v>340</v>
      </c>
      <c r="AU159" s="167" t="s">
        <v>78</v>
      </c>
      <c r="AV159" s="14" t="s">
        <v>336</v>
      </c>
      <c r="AW159" s="14" t="s">
        <v>32</v>
      </c>
      <c r="AX159" s="14" t="s">
        <v>78</v>
      </c>
      <c r="AY159" s="167" t="s">
        <v>330</v>
      </c>
    </row>
    <row r="160" spans="2:65" s="1" customFormat="1" ht="16.5" customHeight="1">
      <c r="B160" s="33"/>
      <c r="C160" s="134" t="s">
        <v>611</v>
      </c>
      <c r="D160" s="134" t="s">
        <v>332</v>
      </c>
      <c r="E160" s="135" t="s">
        <v>8647</v>
      </c>
      <c r="F160" s="136" t="s">
        <v>8648</v>
      </c>
      <c r="G160" s="137" t="s">
        <v>359</v>
      </c>
      <c r="H160" s="138">
        <v>6</v>
      </c>
      <c r="I160" s="139">
        <v>774.81</v>
      </c>
      <c r="J160" s="140">
        <f>ROUND(I160*H160,2)</f>
        <v>4648.8599999999997</v>
      </c>
      <c r="K160" s="136" t="s">
        <v>21</v>
      </c>
      <c r="L160" s="33"/>
      <c r="M160" s="141" t="s">
        <v>21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1050</v>
      </c>
      <c r="AT160" s="145" t="s">
        <v>332</v>
      </c>
      <c r="AU160" s="145" t="s">
        <v>78</v>
      </c>
      <c r="AY160" s="18" t="s">
        <v>330</v>
      </c>
      <c r="BE160" s="146">
        <f>IF(N160="základní",J160,0)</f>
        <v>4648.8599999999997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78</v>
      </c>
      <c r="BK160" s="146">
        <f>ROUND(I160*H160,2)</f>
        <v>4648.8599999999997</v>
      </c>
      <c r="BL160" s="18" t="s">
        <v>1050</v>
      </c>
      <c r="BM160" s="145" t="s">
        <v>1035</v>
      </c>
    </row>
    <row r="161" spans="2:65" s="12" customFormat="1">
      <c r="B161" s="151"/>
      <c r="D161" s="152" t="s">
        <v>340</v>
      </c>
      <c r="E161" s="153" t="s">
        <v>21</v>
      </c>
      <c r="F161" s="154" t="s">
        <v>8155</v>
      </c>
      <c r="H161" s="153" t="s">
        <v>21</v>
      </c>
      <c r="I161" s="155"/>
      <c r="L161" s="151"/>
      <c r="M161" s="156"/>
      <c r="T161" s="157"/>
      <c r="AT161" s="153" t="s">
        <v>340</v>
      </c>
      <c r="AU161" s="153" t="s">
        <v>78</v>
      </c>
      <c r="AV161" s="12" t="s">
        <v>78</v>
      </c>
      <c r="AW161" s="12" t="s">
        <v>32</v>
      </c>
      <c r="AX161" s="12" t="s">
        <v>71</v>
      </c>
      <c r="AY161" s="153" t="s">
        <v>330</v>
      </c>
    </row>
    <row r="162" spans="2:65" s="13" customFormat="1">
      <c r="B162" s="158"/>
      <c r="D162" s="152" t="s">
        <v>340</v>
      </c>
      <c r="E162" s="159" t="s">
        <v>21</v>
      </c>
      <c r="F162" s="160" t="s">
        <v>370</v>
      </c>
      <c r="H162" s="161">
        <v>6</v>
      </c>
      <c r="I162" s="162"/>
      <c r="L162" s="158"/>
      <c r="M162" s="163"/>
      <c r="T162" s="164"/>
      <c r="AT162" s="159" t="s">
        <v>340</v>
      </c>
      <c r="AU162" s="159" t="s">
        <v>78</v>
      </c>
      <c r="AV162" s="13" t="s">
        <v>80</v>
      </c>
      <c r="AW162" s="13" t="s">
        <v>32</v>
      </c>
      <c r="AX162" s="13" t="s">
        <v>71</v>
      </c>
      <c r="AY162" s="159" t="s">
        <v>330</v>
      </c>
    </row>
    <row r="163" spans="2:65" s="14" customFormat="1">
      <c r="B163" s="166"/>
      <c r="D163" s="152" t="s">
        <v>340</v>
      </c>
      <c r="E163" s="167" t="s">
        <v>21</v>
      </c>
      <c r="F163" s="168" t="s">
        <v>443</v>
      </c>
      <c r="H163" s="169">
        <v>6</v>
      </c>
      <c r="I163" s="170"/>
      <c r="L163" s="166"/>
      <c r="M163" s="171"/>
      <c r="T163" s="172"/>
      <c r="AT163" s="167" t="s">
        <v>340</v>
      </c>
      <c r="AU163" s="167" t="s">
        <v>78</v>
      </c>
      <c r="AV163" s="14" t="s">
        <v>336</v>
      </c>
      <c r="AW163" s="14" t="s">
        <v>32</v>
      </c>
      <c r="AX163" s="14" t="s">
        <v>78</v>
      </c>
      <c r="AY163" s="167" t="s">
        <v>330</v>
      </c>
    </row>
    <row r="164" spans="2:65" s="1" customFormat="1" ht="16.5" customHeight="1">
      <c r="B164" s="33"/>
      <c r="C164" s="134" t="s">
        <v>617</v>
      </c>
      <c r="D164" s="134" t="s">
        <v>332</v>
      </c>
      <c r="E164" s="135" t="s">
        <v>8649</v>
      </c>
      <c r="F164" s="136" t="s">
        <v>8315</v>
      </c>
      <c r="G164" s="137" t="s">
        <v>6964</v>
      </c>
      <c r="H164" s="138">
        <v>1</v>
      </c>
      <c r="I164" s="139">
        <v>3597.31</v>
      </c>
      <c r="J164" s="140">
        <f>ROUND(I164*H164,2)</f>
        <v>3597.31</v>
      </c>
      <c r="K164" s="136" t="s">
        <v>21</v>
      </c>
      <c r="L164" s="33"/>
      <c r="M164" s="141" t="s">
        <v>21</v>
      </c>
      <c r="N164" s="142" t="s">
        <v>42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1050</v>
      </c>
      <c r="AT164" s="145" t="s">
        <v>332</v>
      </c>
      <c r="AU164" s="145" t="s">
        <v>78</v>
      </c>
      <c r="AY164" s="18" t="s">
        <v>330</v>
      </c>
      <c r="BE164" s="146">
        <f>IF(N164="základní",J164,0)</f>
        <v>3597.31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78</v>
      </c>
      <c r="BK164" s="146">
        <f>ROUND(I164*H164,2)</f>
        <v>3597.31</v>
      </c>
      <c r="BL164" s="18" t="s">
        <v>1050</v>
      </c>
      <c r="BM164" s="145" t="s">
        <v>1050</v>
      </c>
    </row>
    <row r="165" spans="2:65" s="12" customFormat="1">
      <c r="B165" s="151"/>
      <c r="D165" s="152" t="s">
        <v>340</v>
      </c>
      <c r="E165" s="153" t="s">
        <v>21</v>
      </c>
      <c r="F165" s="154" t="s">
        <v>8155</v>
      </c>
      <c r="H165" s="153" t="s">
        <v>21</v>
      </c>
      <c r="I165" s="155"/>
      <c r="L165" s="151"/>
      <c r="M165" s="156"/>
      <c r="T165" s="157"/>
      <c r="AT165" s="153" t="s">
        <v>340</v>
      </c>
      <c r="AU165" s="153" t="s">
        <v>78</v>
      </c>
      <c r="AV165" s="12" t="s">
        <v>78</v>
      </c>
      <c r="AW165" s="12" t="s">
        <v>32</v>
      </c>
      <c r="AX165" s="12" t="s">
        <v>71</v>
      </c>
      <c r="AY165" s="153" t="s">
        <v>330</v>
      </c>
    </row>
    <row r="166" spans="2:65" s="13" customFormat="1">
      <c r="B166" s="158"/>
      <c r="D166" s="152" t="s">
        <v>340</v>
      </c>
      <c r="E166" s="159" t="s">
        <v>21</v>
      </c>
      <c r="F166" s="160" t="s">
        <v>78</v>
      </c>
      <c r="H166" s="161">
        <v>1</v>
      </c>
      <c r="I166" s="162"/>
      <c r="L166" s="158"/>
      <c r="M166" s="163"/>
      <c r="T166" s="164"/>
      <c r="AT166" s="159" t="s">
        <v>340</v>
      </c>
      <c r="AU166" s="159" t="s">
        <v>78</v>
      </c>
      <c r="AV166" s="13" t="s">
        <v>80</v>
      </c>
      <c r="AW166" s="13" t="s">
        <v>32</v>
      </c>
      <c r="AX166" s="13" t="s">
        <v>71</v>
      </c>
      <c r="AY166" s="159" t="s">
        <v>330</v>
      </c>
    </row>
    <row r="167" spans="2:65" s="14" customFormat="1">
      <c r="B167" s="166"/>
      <c r="D167" s="152" t="s">
        <v>340</v>
      </c>
      <c r="E167" s="167" t="s">
        <v>21</v>
      </c>
      <c r="F167" s="168" t="s">
        <v>443</v>
      </c>
      <c r="H167" s="169">
        <v>1</v>
      </c>
      <c r="I167" s="170"/>
      <c r="L167" s="166"/>
      <c r="M167" s="171"/>
      <c r="T167" s="172"/>
      <c r="AT167" s="167" t="s">
        <v>340</v>
      </c>
      <c r="AU167" s="167" t="s">
        <v>78</v>
      </c>
      <c r="AV167" s="14" t="s">
        <v>336</v>
      </c>
      <c r="AW167" s="14" t="s">
        <v>32</v>
      </c>
      <c r="AX167" s="14" t="s">
        <v>78</v>
      </c>
      <c r="AY167" s="167" t="s">
        <v>330</v>
      </c>
    </row>
    <row r="168" spans="2:65" s="1" customFormat="1" ht="16.5" customHeight="1">
      <c r="B168" s="33"/>
      <c r="C168" s="134" t="s">
        <v>627</v>
      </c>
      <c r="D168" s="134" t="s">
        <v>332</v>
      </c>
      <c r="E168" s="135" t="s">
        <v>8316</v>
      </c>
      <c r="F168" s="136" t="s">
        <v>8317</v>
      </c>
      <c r="G168" s="137" t="s">
        <v>359</v>
      </c>
      <c r="H168" s="138">
        <v>3</v>
      </c>
      <c r="I168" s="139">
        <v>774.81</v>
      </c>
      <c r="J168" s="140">
        <f>ROUND(I168*H168,2)</f>
        <v>2324.4299999999998</v>
      </c>
      <c r="K168" s="136" t="s">
        <v>21</v>
      </c>
      <c r="L168" s="33"/>
      <c r="M168" s="141" t="s">
        <v>21</v>
      </c>
      <c r="N168" s="142" t="s">
        <v>42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1050</v>
      </c>
      <c r="AT168" s="145" t="s">
        <v>332</v>
      </c>
      <c r="AU168" s="145" t="s">
        <v>78</v>
      </c>
      <c r="AY168" s="18" t="s">
        <v>330</v>
      </c>
      <c r="BE168" s="146">
        <f>IF(N168="základní",J168,0)</f>
        <v>2324.4299999999998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78</v>
      </c>
      <c r="BK168" s="146">
        <f>ROUND(I168*H168,2)</f>
        <v>2324.4299999999998</v>
      </c>
      <c r="BL168" s="18" t="s">
        <v>1050</v>
      </c>
      <c r="BM168" s="145" t="s">
        <v>1064</v>
      </c>
    </row>
    <row r="169" spans="2:65" s="12" customFormat="1">
      <c r="B169" s="151"/>
      <c r="D169" s="152" t="s">
        <v>340</v>
      </c>
      <c r="E169" s="153" t="s">
        <v>21</v>
      </c>
      <c r="F169" s="154" t="s">
        <v>8155</v>
      </c>
      <c r="H169" s="153" t="s">
        <v>21</v>
      </c>
      <c r="I169" s="155"/>
      <c r="L169" s="151"/>
      <c r="M169" s="156"/>
      <c r="T169" s="157"/>
      <c r="AT169" s="153" t="s">
        <v>340</v>
      </c>
      <c r="AU169" s="153" t="s">
        <v>78</v>
      </c>
      <c r="AV169" s="12" t="s">
        <v>78</v>
      </c>
      <c r="AW169" s="12" t="s">
        <v>32</v>
      </c>
      <c r="AX169" s="12" t="s">
        <v>71</v>
      </c>
      <c r="AY169" s="153" t="s">
        <v>330</v>
      </c>
    </row>
    <row r="170" spans="2:65" s="13" customFormat="1">
      <c r="B170" s="158"/>
      <c r="D170" s="152" t="s">
        <v>340</v>
      </c>
      <c r="E170" s="159" t="s">
        <v>21</v>
      </c>
      <c r="F170" s="160" t="s">
        <v>171</v>
      </c>
      <c r="H170" s="161">
        <v>3</v>
      </c>
      <c r="I170" s="162"/>
      <c r="L170" s="158"/>
      <c r="M170" s="163"/>
      <c r="T170" s="164"/>
      <c r="AT170" s="159" t="s">
        <v>340</v>
      </c>
      <c r="AU170" s="159" t="s">
        <v>78</v>
      </c>
      <c r="AV170" s="13" t="s">
        <v>80</v>
      </c>
      <c r="AW170" s="13" t="s">
        <v>32</v>
      </c>
      <c r="AX170" s="13" t="s">
        <v>71</v>
      </c>
      <c r="AY170" s="159" t="s">
        <v>330</v>
      </c>
    </row>
    <row r="171" spans="2:65" s="14" customFormat="1">
      <c r="B171" s="166"/>
      <c r="D171" s="152" t="s">
        <v>340</v>
      </c>
      <c r="E171" s="167" t="s">
        <v>21</v>
      </c>
      <c r="F171" s="168" t="s">
        <v>443</v>
      </c>
      <c r="H171" s="169">
        <v>3</v>
      </c>
      <c r="I171" s="170"/>
      <c r="L171" s="166"/>
      <c r="M171" s="171"/>
      <c r="T171" s="172"/>
      <c r="AT171" s="167" t="s">
        <v>340</v>
      </c>
      <c r="AU171" s="167" t="s">
        <v>78</v>
      </c>
      <c r="AV171" s="14" t="s">
        <v>336</v>
      </c>
      <c r="AW171" s="14" t="s">
        <v>32</v>
      </c>
      <c r="AX171" s="14" t="s">
        <v>78</v>
      </c>
      <c r="AY171" s="167" t="s">
        <v>330</v>
      </c>
    </row>
    <row r="172" spans="2:65" s="1" customFormat="1" ht="16.5" customHeight="1">
      <c r="B172" s="33"/>
      <c r="C172" s="134" t="s">
        <v>636</v>
      </c>
      <c r="D172" s="134" t="s">
        <v>332</v>
      </c>
      <c r="E172" s="135" t="s">
        <v>8650</v>
      </c>
      <c r="F172" s="136" t="s">
        <v>8319</v>
      </c>
      <c r="G172" s="137" t="s">
        <v>6964</v>
      </c>
      <c r="H172" s="138">
        <v>1</v>
      </c>
      <c r="I172" s="139">
        <v>4460.67</v>
      </c>
      <c r="J172" s="140">
        <f>ROUND(I172*H172,2)</f>
        <v>4460.67</v>
      </c>
      <c r="K172" s="136" t="s">
        <v>21</v>
      </c>
      <c r="L172" s="33"/>
      <c r="M172" s="141" t="s">
        <v>21</v>
      </c>
      <c r="N172" s="142" t="s">
        <v>42</v>
      </c>
      <c r="P172" s="143">
        <f>O172*H172</f>
        <v>0</v>
      </c>
      <c r="Q172" s="143">
        <v>0</v>
      </c>
      <c r="R172" s="143">
        <f>Q172*H172</f>
        <v>0</v>
      </c>
      <c r="S172" s="143">
        <v>0</v>
      </c>
      <c r="T172" s="144">
        <f>S172*H172</f>
        <v>0</v>
      </c>
      <c r="AR172" s="145" t="s">
        <v>1050</v>
      </c>
      <c r="AT172" s="145" t="s">
        <v>332</v>
      </c>
      <c r="AU172" s="145" t="s">
        <v>78</v>
      </c>
      <c r="AY172" s="18" t="s">
        <v>330</v>
      </c>
      <c r="BE172" s="146">
        <f>IF(N172="základní",J172,0)</f>
        <v>4460.67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78</v>
      </c>
      <c r="BK172" s="146">
        <f>ROUND(I172*H172,2)</f>
        <v>4460.67</v>
      </c>
      <c r="BL172" s="18" t="s">
        <v>1050</v>
      </c>
      <c r="BM172" s="145" t="s">
        <v>1087</v>
      </c>
    </row>
    <row r="173" spans="2:65" s="12" customFormat="1">
      <c r="B173" s="151"/>
      <c r="D173" s="152" t="s">
        <v>340</v>
      </c>
      <c r="E173" s="153" t="s">
        <v>21</v>
      </c>
      <c r="F173" s="154" t="s">
        <v>8155</v>
      </c>
      <c r="H173" s="153" t="s">
        <v>21</v>
      </c>
      <c r="I173" s="155"/>
      <c r="L173" s="151"/>
      <c r="M173" s="156"/>
      <c r="T173" s="157"/>
      <c r="AT173" s="153" t="s">
        <v>340</v>
      </c>
      <c r="AU173" s="153" t="s">
        <v>78</v>
      </c>
      <c r="AV173" s="12" t="s">
        <v>78</v>
      </c>
      <c r="AW173" s="12" t="s">
        <v>32</v>
      </c>
      <c r="AX173" s="12" t="s">
        <v>71</v>
      </c>
      <c r="AY173" s="153" t="s">
        <v>330</v>
      </c>
    </row>
    <row r="174" spans="2:65" s="13" customFormat="1">
      <c r="B174" s="158"/>
      <c r="D174" s="152" t="s">
        <v>340</v>
      </c>
      <c r="E174" s="159" t="s">
        <v>21</v>
      </c>
      <c r="F174" s="160" t="s">
        <v>78</v>
      </c>
      <c r="H174" s="161">
        <v>1</v>
      </c>
      <c r="I174" s="162"/>
      <c r="L174" s="158"/>
      <c r="M174" s="163"/>
      <c r="T174" s="164"/>
      <c r="AT174" s="159" t="s">
        <v>340</v>
      </c>
      <c r="AU174" s="159" t="s">
        <v>78</v>
      </c>
      <c r="AV174" s="13" t="s">
        <v>80</v>
      </c>
      <c r="AW174" s="13" t="s">
        <v>32</v>
      </c>
      <c r="AX174" s="13" t="s">
        <v>71</v>
      </c>
      <c r="AY174" s="159" t="s">
        <v>330</v>
      </c>
    </row>
    <row r="175" spans="2:65" s="14" customFormat="1">
      <c r="B175" s="166"/>
      <c r="D175" s="152" t="s">
        <v>340</v>
      </c>
      <c r="E175" s="167" t="s">
        <v>21</v>
      </c>
      <c r="F175" s="168" t="s">
        <v>443</v>
      </c>
      <c r="H175" s="169">
        <v>1</v>
      </c>
      <c r="I175" s="170"/>
      <c r="L175" s="166"/>
      <c r="M175" s="171"/>
      <c r="T175" s="172"/>
      <c r="AT175" s="167" t="s">
        <v>340</v>
      </c>
      <c r="AU175" s="167" t="s">
        <v>78</v>
      </c>
      <c r="AV175" s="14" t="s">
        <v>336</v>
      </c>
      <c r="AW175" s="14" t="s">
        <v>32</v>
      </c>
      <c r="AX175" s="14" t="s">
        <v>78</v>
      </c>
      <c r="AY175" s="167" t="s">
        <v>330</v>
      </c>
    </row>
    <row r="176" spans="2:65" s="1" customFormat="1" ht="16.5" customHeight="1">
      <c r="B176" s="33"/>
      <c r="C176" s="134" t="s">
        <v>642</v>
      </c>
      <c r="D176" s="134" t="s">
        <v>332</v>
      </c>
      <c r="E176" s="135" t="s">
        <v>8651</v>
      </c>
      <c r="F176" s="136" t="s">
        <v>8652</v>
      </c>
      <c r="G176" s="137" t="s">
        <v>6964</v>
      </c>
      <c r="H176" s="138">
        <v>1</v>
      </c>
      <c r="I176" s="139">
        <v>1151.1400000000001</v>
      </c>
      <c r="J176" s="140">
        <f>ROUND(I176*H176,2)</f>
        <v>1151.1400000000001</v>
      </c>
      <c r="K176" s="136" t="s">
        <v>21</v>
      </c>
      <c r="L176" s="33"/>
      <c r="M176" s="141" t="s">
        <v>21</v>
      </c>
      <c r="N176" s="142" t="s">
        <v>42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1050</v>
      </c>
      <c r="AT176" s="145" t="s">
        <v>332</v>
      </c>
      <c r="AU176" s="145" t="s">
        <v>78</v>
      </c>
      <c r="AY176" s="18" t="s">
        <v>330</v>
      </c>
      <c r="BE176" s="146">
        <f>IF(N176="základní",J176,0)</f>
        <v>1151.1400000000001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78</v>
      </c>
      <c r="BK176" s="146">
        <f>ROUND(I176*H176,2)</f>
        <v>1151.1400000000001</v>
      </c>
      <c r="BL176" s="18" t="s">
        <v>1050</v>
      </c>
      <c r="BM176" s="145" t="s">
        <v>1103</v>
      </c>
    </row>
    <row r="177" spans="2:65" s="12" customFormat="1">
      <c r="B177" s="151"/>
      <c r="D177" s="152" t="s">
        <v>340</v>
      </c>
      <c r="E177" s="153" t="s">
        <v>21</v>
      </c>
      <c r="F177" s="154" t="s">
        <v>8155</v>
      </c>
      <c r="H177" s="153" t="s">
        <v>21</v>
      </c>
      <c r="I177" s="155"/>
      <c r="L177" s="151"/>
      <c r="M177" s="156"/>
      <c r="T177" s="157"/>
      <c r="AT177" s="153" t="s">
        <v>340</v>
      </c>
      <c r="AU177" s="153" t="s">
        <v>78</v>
      </c>
      <c r="AV177" s="12" t="s">
        <v>78</v>
      </c>
      <c r="AW177" s="12" t="s">
        <v>32</v>
      </c>
      <c r="AX177" s="12" t="s">
        <v>71</v>
      </c>
      <c r="AY177" s="153" t="s">
        <v>330</v>
      </c>
    </row>
    <row r="178" spans="2:65" s="13" customFormat="1">
      <c r="B178" s="158"/>
      <c r="D178" s="152" t="s">
        <v>340</v>
      </c>
      <c r="E178" s="159" t="s">
        <v>21</v>
      </c>
      <c r="F178" s="160" t="s">
        <v>78</v>
      </c>
      <c r="H178" s="161">
        <v>1</v>
      </c>
      <c r="I178" s="162"/>
      <c r="L178" s="158"/>
      <c r="M178" s="163"/>
      <c r="T178" s="164"/>
      <c r="AT178" s="159" t="s">
        <v>340</v>
      </c>
      <c r="AU178" s="159" t="s">
        <v>78</v>
      </c>
      <c r="AV178" s="13" t="s">
        <v>80</v>
      </c>
      <c r="AW178" s="13" t="s">
        <v>32</v>
      </c>
      <c r="AX178" s="13" t="s">
        <v>71</v>
      </c>
      <c r="AY178" s="159" t="s">
        <v>330</v>
      </c>
    </row>
    <row r="179" spans="2:65" s="14" customFormat="1">
      <c r="B179" s="166"/>
      <c r="D179" s="152" t="s">
        <v>340</v>
      </c>
      <c r="E179" s="167" t="s">
        <v>21</v>
      </c>
      <c r="F179" s="168" t="s">
        <v>443</v>
      </c>
      <c r="H179" s="169">
        <v>1</v>
      </c>
      <c r="I179" s="170"/>
      <c r="L179" s="166"/>
      <c r="M179" s="171"/>
      <c r="T179" s="172"/>
      <c r="AT179" s="167" t="s">
        <v>340</v>
      </c>
      <c r="AU179" s="167" t="s">
        <v>78</v>
      </c>
      <c r="AV179" s="14" t="s">
        <v>336</v>
      </c>
      <c r="AW179" s="14" t="s">
        <v>32</v>
      </c>
      <c r="AX179" s="14" t="s">
        <v>78</v>
      </c>
      <c r="AY179" s="167" t="s">
        <v>330</v>
      </c>
    </row>
    <row r="180" spans="2:65" s="1" customFormat="1" ht="16.5" customHeight="1">
      <c r="B180" s="33"/>
      <c r="C180" s="134" t="s">
        <v>649</v>
      </c>
      <c r="D180" s="134" t="s">
        <v>332</v>
      </c>
      <c r="E180" s="135" t="s">
        <v>8653</v>
      </c>
      <c r="F180" s="136" t="s">
        <v>8321</v>
      </c>
      <c r="G180" s="137" t="s">
        <v>6964</v>
      </c>
      <c r="H180" s="138">
        <v>1</v>
      </c>
      <c r="I180" s="139">
        <v>4316.78</v>
      </c>
      <c r="J180" s="140">
        <f>ROUND(I180*H180,2)</f>
        <v>4316.78</v>
      </c>
      <c r="K180" s="136" t="s">
        <v>21</v>
      </c>
      <c r="L180" s="33"/>
      <c r="M180" s="141" t="s">
        <v>21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1050</v>
      </c>
      <c r="AT180" s="145" t="s">
        <v>332</v>
      </c>
      <c r="AU180" s="145" t="s">
        <v>78</v>
      </c>
      <c r="AY180" s="18" t="s">
        <v>330</v>
      </c>
      <c r="BE180" s="146">
        <f>IF(N180="základní",J180,0)</f>
        <v>4316.78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78</v>
      </c>
      <c r="BK180" s="146">
        <f>ROUND(I180*H180,2)</f>
        <v>4316.78</v>
      </c>
      <c r="BL180" s="18" t="s">
        <v>1050</v>
      </c>
      <c r="BM180" s="145" t="s">
        <v>1116</v>
      </c>
    </row>
    <row r="181" spans="2:65" s="12" customFormat="1">
      <c r="B181" s="151"/>
      <c r="D181" s="152" t="s">
        <v>340</v>
      </c>
      <c r="E181" s="153" t="s">
        <v>21</v>
      </c>
      <c r="F181" s="154" t="s">
        <v>8155</v>
      </c>
      <c r="H181" s="153" t="s">
        <v>21</v>
      </c>
      <c r="I181" s="155"/>
      <c r="L181" s="151"/>
      <c r="M181" s="156"/>
      <c r="T181" s="157"/>
      <c r="AT181" s="153" t="s">
        <v>340</v>
      </c>
      <c r="AU181" s="153" t="s">
        <v>78</v>
      </c>
      <c r="AV181" s="12" t="s">
        <v>78</v>
      </c>
      <c r="AW181" s="12" t="s">
        <v>32</v>
      </c>
      <c r="AX181" s="12" t="s">
        <v>71</v>
      </c>
      <c r="AY181" s="153" t="s">
        <v>330</v>
      </c>
    </row>
    <row r="182" spans="2:65" s="13" customFormat="1">
      <c r="B182" s="158"/>
      <c r="D182" s="152" t="s">
        <v>340</v>
      </c>
      <c r="E182" s="159" t="s">
        <v>21</v>
      </c>
      <c r="F182" s="160" t="s">
        <v>78</v>
      </c>
      <c r="H182" s="161">
        <v>1</v>
      </c>
      <c r="I182" s="162"/>
      <c r="L182" s="158"/>
      <c r="M182" s="163"/>
      <c r="T182" s="164"/>
      <c r="AT182" s="159" t="s">
        <v>340</v>
      </c>
      <c r="AU182" s="159" t="s">
        <v>78</v>
      </c>
      <c r="AV182" s="13" t="s">
        <v>80</v>
      </c>
      <c r="AW182" s="13" t="s">
        <v>32</v>
      </c>
      <c r="AX182" s="13" t="s">
        <v>71</v>
      </c>
      <c r="AY182" s="159" t="s">
        <v>330</v>
      </c>
    </row>
    <row r="183" spans="2:65" s="14" customFormat="1">
      <c r="B183" s="166"/>
      <c r="D183" s="152" t="s">
        <v>340</v>
      </c>
      <c r="E183" s="167" t="s">
        <v>21</v>
      </c>
      <c r="F183" s="168" t="s">
        <v>443</v>
      </c>
      <c r="H183" s="169">
        <v>1</v>
      </c>
      <c r="I183" s="170"/>
      <c r="L183" s="166"/>
      <c r="M183" s="198"/>
      <c r="N183" s="199"/>
      <c r="O183" s="199"/>
      <c r="P183" s="199"/>
      <c r="Q183" s="199"/>
      <c r="R183" s="199"/>
      <c r="S183" s="199"/>
      <c r="T183" s="200"/>
      <c r="AT183" s="167" t="s">
        <v>340</v>
      </c>
      <c r="AU183" s="167" t="s">
        <v>78</v>
      </c>
      <c r="AV183" s="14" t="s">
        <v>336</v>
      </c>
      <c r="AW183" s="14" t="s">
        <v>32</v>
      </c>
      <c r="AX183" s="14" t="s">
        <v>78</v>
      </c>
      <c r="AY183" s="167" t="s">
        <v>330</v>
      </c>
    </row>
    <row r="184" spans="2:65" s="1" customFormat="1" ht="6.95" customHeight="1">
      <c r="B184" s="41"/>
      <c r="C184" s="42"/>
      <c r="D184" s="42"/>
      <c r="E184" s="42"/>
      <c r="F184" s="42"/>
      <c r="G184" s="42"/>
      <c r="H184" s="42"/>
      <c r="I184" s="42"/>
      <c r="J184" s="42"/>
      <c r="K184" s="42"/>
      <c r="L184" s="33"/>
    </row>
  </sheetData>
  <sheetProtection algorithmName="SHA-512" hashValue="4HFyKrDO5uNMHOlyZf2h6GyxZXGklr3Y9XyqSd3tPyfDqeLHAeNARcTI5QthrqzbRqfy9U59ybtLeokki0sYwg==" saltValue="BK+/0ovCZcEf9Irr8ygmzYPQS+RrKIAKLNRFmSYLcEVHaFk+aZxVjuQV74uHHYZ6t3qO2+scKkDsZuBB09lmIQ==" spinCount="100000" sheet="1" objects="1" scenarios="1" formatColumns="0" formatRows="0" autoFilter="0"/>
  <autoFilter ref="C85:K183" xr:uid="{00000000-0009-0000-0000-00000C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pageSetUpPr fitToPage="1"/>
  </sheetPr>
  <dimension ref="B2:BM174"/>
  <sheetViews>
    <sheetView showGridLines="0" topLeftCell="A82" workbookViewId="0">
      <selection activeCell="I88" sqref="I88:I171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121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8654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ROUND(J86, 2)</f>
        <v>335911.81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ROUND((SUM(BE86:BE173)),  2)</f>
        <v>335911.81</v>
      </c>
      <c r="I35" s="96">
        <v>0.21</v>
      </c>
      <c r="J35" s="82">
        <f>ROUND(((SUM(BE86:BE173))*I35),  2)</f>
        <v>70541.48</v>
      </c>
      <c r="L35" s="33"/>
    </row>
    <row r="36" spans="2:12" s="1" customFormat="1" ht="14.45" customHeight="1">
      <c r="B36" s="33"/>
      <c r="E36" s="28" t="s">
        <v>43</v>
      </c>
      <c r="F36" s="82">
        <f>ROUND((SUM(BF86:BF173)),  2)</f>
        <v>0</v>
      </c>
      <c r="I36" s="96">
        <v>0.12</v>
      </c>
      <c r="J36" s="82">
        <f>ROUND(((SUM(BF86:BF173))*I36),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ROUND((SUM(BG86:BG173)),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ROUND((SUM(BH86:BH173)),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ROUND((SUM(BI86:BI173)),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406453.29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D.1.4.H.f - JČ - Jednotný čas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J86</f>
        <v>335911.81</v>
      </c>
      <c r="L63" s="33"/>
      <c r="AU63" s="18" t="s">
        <v>273</v>
      </c>
    </row>
    <row r="64" spans="2:47" s="8" customFormat="1" ht="24.95" customHeight="1">
      <c r="B64" s="106"/>
      <c r="D64" s="107" t="s">
        <v>8655</v>
      </c>
      <c r="E64" s="108"/>
      <c r="F64" s="108"/>
      <c r="G64" s="108"/>
      <c r="H64" s="108"/>
      <c r="I64" s="108"/>
      <c r="J64" s="109">
        <f>J87</f>
        <v>335911.81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315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188</v>
      </c>
      <c r="L75" s="21"/>
    </row>
    <row r="76" spans="2:12" s="1" customFormat="1" ht="16.5" customHeight="1">
      <c r="B76" s="33"/>
      <c r="E76" s="336" t="s">
        <v>192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196</v>
      </c>
      <c r="L77" s="33"/>
    </row>
    <row r="78" spans="2:12" s="1" customFormat="1" ht="16.5" customHeight="1">
      <c r="B78" s="33"/>
      <c r="E78" s="305" t="str">
        <f>E11</f>
        <v>D.1.4.H.f - JČ - Jednotný čas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>
        <f>IF(J14="","",J14)</f>
        <v>45470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25</v>
      </c>
      <c r="F82" s="26" t="str">
        <f>E17</f>
        <v>Fakultní nemocnice Olomouc</v>
      </c>
      <c r="I82" s="28" t="s">
        <v>30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29</v>
      </c>
      <c r="F83" s="26" t="str">
        <f>IF(E20="","",E20)</f>
        <v>Sdružení firem VW WACHAL a.s., YUCON CZ s.r.o. a STANTER, a.s. zkratkou S-VWYUST</v>
      </c>
      <c r="I83" s="28" t="s">
        <v>33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316</v>
      </c>
      <c r="D85" s="116" t="s">
        <v>56</v>
      </c>
      <c r="E85" s="116" t="s">
        <v>52</v>
      </c>
      <c r="F85" s="116" t="s">
        <v>53</v>
      </c>
      <c r="G85" s="116" t="s">
        <v>317</v>
      </c>
      <c r="H85" s="116" t="s">
        <v>318</v>
      </c>
      <c r="I85" s="116" t="s">
        <v>319</v>
      </c>
      <c r="J85" s="116" t="s">
        <v>272</v>
      </c>
      <c r="K85" s="117" t="s">
        <v>320</v>
      </c>
      <c r="L85" s="114"/>
      <c r="M85" s="55" t="s">
        <v>21</v>
      </c>
      <c r="N85" s="56" t="s">
        <v>41</v>
      </c>
      <c r="O85" s="56" t="s">
        <v>321</v>
      </c>
      <c r="P85" s="56" t="s">
        <v>322</v>
      </c>
      <c r="Q85" s="56" t="s">
        <v>323</v>
      </c>
      <c r="R85" s="56" t="s">
        <v>324</v>
      </c>
      <c r="S85" s="56" t="s">
        <v>325</v>
      </c>
      <c r="T85" s="57" t="s">
        <v>326</v>
      </c>
    </row>
    <row r="86" spans="2:65" s="1" customFormat="1" ht="22.9" customHeight="1">
      <c r="B86" s="33"/>
      <c r="C86" s="60" t="s">
        <v>327</v>
      </c>
      <c r="J86" s="118">
        <f>BK86</f>
        <v>335911.81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70</v>
      </c>
      <c r="AU86" s="18" t="s">
        <v>273</v>
      </c>
      <c r="BK86" s="121">
        <f>BK87</f>
        <v>335911.81</v>
      </c>
    </row>
    <row r="87" spans="2:65" s="11" customFormat="1" ht="25.9" customHeight="1">
      <c r="B87" s="122"/>
      <c r="D87" s="123" t="s">
        <v>70</v>
      </c>
      <c r="E87" s="124" t="s">
        <v>8656</v>
      </c>
      <c r="F87" s="124" t="s">
        <v>120</v>
      </c>
      <c r="I87" s="125"/>
      <c r="J87" s="126">
        <f>BK87</f>
        <v>335911.81</v>
      </c>
      <c r="L87" s="122"/>
      <c r="M87" s="127"/>
      <c r="P87" s="128">
        <f>SUM(P88:P173)</f>
        <v>0</v>
      </c>
      <c r="R87" s="128">
        <f>SUM(R88:R173)</f>
        <v>0</v>
      </c>
      <c r="T87" s="129">
        <f>SUM(T88:T173)</f>
        <v>0</v>
      </c>
      <c r="AR87" s="123" t="s">
        <v>78</v>
      </c>
      <c r="AT87" s="130" t="s">
        <v>70</v>
      </c>
      <c r="AU87" s="130" t="s">
        <v>71</v>
      </c>
      <c r="AY87" s="123" t="s">
        <v>330</v>
      </c>
      <c r="BK87" s="131">
        <f>SUM(BK88:BK173)</f>
        <v>335911.81</v>
      </c>
    </row>
    <row r="88" spans="2:65" s="1" customFormat="1" ht="16.5" customHeight="1">
      <c r="B88" s="33"/>
      <c r="C88" s="134" t="s">
        <v>78</v>
      </c>
      <c r="D88" s="134" t="s">
        <v>332</v>
      </c>
      <c r="E88" s="135" t="s">
        <v>8657</v>
      </c>
      <c r="F88" s="136" t="s">
        <v>8658</v>
      </c>
      <c r="G88" s="137" t="s">
        <v>2551</v>
      </c>
      <c r="H88" s="138">
        <v>1</v>
      </c>
      <c r="I88" s="139">
        <v>1151.1400000000001</v>
      </c>
      <c r="J88" s="140">
        <f>ROUND(I88*H88,2)</f>
        <v>1151.1400000000001</v>
      </c>
      <c r="K88" s="136" t="s">
        <v>21</v>
      </c>
      <c r="L88" s="33"/>
      <c r="M88" s="141" t="s">
        <v>21</v>
      </c>
      <c r="N88" s="142" t="s">
        <v>42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1050</v>
      </c>
      <c r="AT88" s="145" t="s">
        <v>332</v>
      </c>
      <c r="AU88" s="145" t="s">
        <v>78</v>
      </c>
      <c r="AY88" s="18" t="s">
        <v>330</v>
      </c>
      <c r="BE88" s="146">
        <f>IF(N88="základní",J88,0)</f>
        <v>1151.1400000000001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78</v>
      </c>
      <c r="BK88" s="146">
        <f>ROUND(I88*H88,2)</f>
        <v>1151.1400000000001</v>
      </c>
      <c r="BL88" s="18" t="s">
        <v>1050</v>
      </c>
      <c r="BM88" s="145" t="s">
        <v>80</v>
      </c>
    </row>
    <row r="89" spans="2:65" s="1" customFormat="1" ht="16.5" customHeight="1">
      <c r="B89" s="33"/>
      <c r="C89" s="173" t="s">
        <v>80</v>
      </c>
      <c r="D89" s="173" t="s">
        <v>475</v>
      </c>
      <c r="E89" s="174" t="s">
        <v>8659</v>
      </c>
      <c r="F89" s="175" t="s">
        <v>8660</v>
      </c>
      <c r="G89" s="176" t="s">
        <v>2551</v>
      </c>
      <c r="H89" s="177">
        <v>1</v>
      </c>
      <c r="I89" s="178">
        <v>48621.73</v>
      </c>
      <c r="J89" s="179">
        <f>ROUND(I89*H89,2)</f>
        <v>48621.73</v>
      </c>
      <c r="K89" s="175" t="s">
        <v>21</v>
      </c>
      <c r="L89" s="180"/>
      <c r="M89" s="181" t="s">
        <v>21</v>
      </c>
      <c r="N89" s="182" t="s">
        <v>42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3080</v>
      </c>
      <c r="AT89" s="145" t="s">
        <v>475</v>
      </c>
      <c r="AU89" s="145" t="s">
        <v>78</v>
      </c>
      <c r="AY89" s="18" t="s">
        <v>330</v>
      </c>
      <c r="BE89" s="146">
        <f>IF(N89="základní",J89,0)</f>
        <v>48621.73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78</v>
      </c>
      <c r="BK89" s="146">
        <f>ROUND(I89*H89,2)</f>
        <v>48621.73</v>
      </c>
      <c r="BL89" s="18" t="s">
        <v>1050</v>
      </c>
      <c r="BM89" s="145" t="s">
        <v>336</v>
      </c>
    </row>
    <row r="90" spans="2:65" s="1" customFormat="1" ht="48.75">
      <c r="B90" s="33"/>
      <c r="D90" s="152" t="s">
        <v>375</v>
      </c>
      <c r="F90" s="165" t="s">
        <v>8661</v>
      </c>
      <c r="I90" s="149"/>
      <c r="L90" s="33"/>
      <c r="M90" s="150"/>
      <c r="T90" s="52"/>
      <c r="AT90" s="18" t="s">
        <v>375</v>
      </c>
      <c r="AU90" s="18" t="s">
        <v>78</v>
      </c>
    </row>
    <row r="91" spans="2:65" s="12" customFormat="1">
      <c r="B91" s="151"/>
      <c r="D91" s="152" t="s">
        <v>340</v>
      </c>
      <c r="E91" s="153" t="s">
        <v>21</v>
      </c>
      <c r="F91" s="154" t="s">
        <v>8155</v>
      </c>
      <c r="H91" s="153" t="s">
        <v>21</v>
      </c>
      <c r="I91" s="155"/>
      <c r="L91" s="151"/>
      <c r="M91" s="156"/>
      <c r="T91" s="157"/>
      <c r="AT91" s="153" t="s">
        <v>340</v>
      </c>
      <c r="AU91" s="153" t="s">
        <v>78</v>
      </c>
      <c r="AV91" s="12" t="s">
        <v>78</v>
      </c>
      <c r="AW91" s="12" t="s">
        <v>32</v>
      </c>
      <c r="AX91" s="12" t="s">
        <v>71</v>
      </c>
      <c r="AY91" s="153" t="s">
        <v>330</v>
      </c>
    </row>
    <row r="92" spans="2:65" s="13" customFormat="1">
      <c r="B92" s="158"/>
      <c r="D92" s="152" t="s">
        <v>340</v>
      </c>
      <c r="E92" s="159" t="s">
        <v>21</v>
      </c>
      <c r="F92" s="160" t="s">
        <v>8130</v>
      </c>
      <c r="H92" s="161">
        <v>1</v>
      </c>
      <c r="I92" s="162"/>
      <c r="L92" s="158"/>
      <c r="M92" s="163"/>
      <c r="T92" s="164"/>
      <c r="AT92" s="159" t="s">
        <v>340</v>
      </c>
      <c r="AU92" s="159" t="s">
        <v>78</v>
      </c>
      <c r="AV92" s="13" t="s">
        <v>80</v>
      </c>
      <c r="AW92" s="13" t="s">
        <v>32</v>
      </c>
      <c r="AX92" s="13" t="s">
        <v>71</v>
      </c>
      <c r="AY92" s="159" t="s">
        <v>330</v>
      </c>
    </row>
    <row r="93" spans="2:65" s="14" customFormat="1">
      <c r="B93" s="166"/>
      <c r="D93" s="152" t="s">
        <v>340</v>
      </c>
      <c r="E93" s="167" t="s">
        <v>21</v>
      </c>
      <c r="F93" s="168" t="s">
        <v>443</v>
      </c>
      <c r="H93" s="169">
        <v>1</v>
      </c>
      <c r="I93" s="170"/>
      <c r="L93" s="166"/>
      <c r="M93" s="171"/>
      <c r="T93" s="172"/>
      <c r="AT93" s="167" t="s">
        <v>340</v>
      </c>
      <c r="AU93" s="167" t="s">
        <v>78</v>
      </c>
      <c r="AV93" s="14" t="s">
        <v>336</v>
      </c>
      <c r="AW93" s="14" t="s">
        <v>32</v>
      </c>
      <c r="AX93" s="14" t="s">
        <v>78</v>
      </c>
      <c r="AY93" s="167" t="s">
        <v>330</v>
      </c>
    </row>
    <row r="94" spans="2:65" s="1" customFormat="1" ht="24.2" customHeight="1">
      <c r="B94" s="33"/>
      <c r="C94" s="134" t="s">
        <v>171</v>
      </c>
      <c r="D94" s="134" t="s">
        <v>332</v>
      </c>
      <c r="E94" s="135" t="s">
        <v>8662</v>
      </c>
      <c r="F94" s="136" t="s">
        <v>8663</v>
      </c>
      <c r="G94" s="137" t="s">
        <v>2551</v>
      </c>
      <c r="H94" s="138">
        <v>1</v>
      </c>
      <c r="I94" s="139">
        <v>143.89000000000001</v>
      </c>
      <c r="J94" s="140">
        <f>ROUND(I94*H94,2)</f>
        <v>143.88999999999999</v>
      </c>
      <c r="K94" s="136" t="s">
        <v>21</v>
      </c>
      <c r="L94" s="33"/>
      <c r="M94" s="141" t="s">
        <v>21</v>
      </c>
      <c r="N94" s="142" t="s">
        <v>42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1050</v>
      </c>
      <c r="AT94" s="145" t="s">
        <v>332</v>
      </c>
      <c r="AU94" s="145" t="s">
        <v>78</v>
      </c>
      <c r="AY94" s="18" t="s">
        <v>330</v>
      </c>
      <c r="BE94" s="146">
        <f>IF(N94="základní",J94,0)</f>
        <v>143.88999999999999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78</v>
      </c>
      <c r="BK94" s="146">
        <f>ROUND(I94*H94,2)</f>
        <v>143.88999999999999</v>
      </c>
      <c r="BL94" s="18" t="s">
        <v>1050</v>
      </c>
      <c r="BM94" s="145" t="s">
        <v>370</v>
      </c>
    </row>
    <row r="95" spans="2:65" s="1" customFormat="1" ht="24.2" customHeight="1">
      <c r="B95" s="33"/>
      <c r="C95" s="173" t="s">
        <v>336</v>
      </c>
      <c r="D95" s="173" t="s">
        <v>475</v>
      </c>
      <c r="E95" s="174" t="s">
        <v>8664</v>
      </c>
      <c r="F95" s="175" t="s">
        <v>8665</v>
      </c>
      <c r="G95" s="176" t="s">
        <v>2551</v>
      </c>
      <c r="H95" s="177">
        <v>1</v>
      </c>
      <c r="I95" s="178">
        <v>2877.85</v>
      </c>
      <c r="J95" s="179">
        <f>ROUND(I95*H95,2)</f>
        <v>2877.85</v>
      </c>
      <c r="K95" s="175" t="s">
        <v>21</v>
      </c>
      <c r="L95" s="180"/>
      <c r="M95" s="181" t="s">
        <v>21</v>
      </c>
      <c r="N95" s="182" t="s">
        <v>42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3080</v>
      </c>
      <c r="AT95" s="145" t="s">
        <v>475</v>
      </c>
      <c r="AU95" s="145" t="s">
        <v>78</v>
      </c>
      <c r="AY95" s="18" t="s">
        <v>330</v>
      </c>
      <c r="BE95" s="146">
        <f>IF(N95="základní",J95,0)</f>
        <v>2877.85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78</v>
      </c>
      <c r="BK95" s="146">
        <f>ROUND(I95*H95,2)</f>
        <v>2877.85</v>
      </c>
      <c r="BL95" s="18" t="s">
        <v>1050</v>
      </c>
      <c r="BM95" s="145" t="s">
        <v>388</v>
      </c>
    </row>
    <row r="96" spans="2:65" s="12" customFormat="1">
      <c r="B96" s="151"/>
      <c r="D96" s="152" t="s">
        <v>340</v>
      </c>
      <c r="E96" s="153" t="s">
        <v>21</v>
      </c>
      <c r="F96" s="154" t="s">
        <v>8155</v>
      </c>
      <c r="H96" s="153" t="s">
        <v>21</v>
      </c>
      <c r="I96" s="155"/>
      <c r="L96" s="151"/>
      <c r="M96" s="156"/>
      <c r="T96" s="157"/>
      <c r="AT96" s="153" t="s">
        <v>340</v>
      </c>
      <c r="AU96" s="153" t="s">
        <v>78</v>
      </c>
      <c r="AV96" s="12" t="s">
        <v>78</v>
      </c>
      <c r="AW96" s="12" t="s">
        <v>32</v>
      </c>
      <c r="AX96" s="12" t="s">
        <v>71</v>
      </c>
      <c r="AY96" s="153" t="s">
        <v>330</v>
      </c>
    </row>
    <row r="97" spans="2:65" s="13" customFormat="1">
      <c r="B97" s="158"/>
      <c r="D97" s="152" t="s">
        <v>340</v>
      </c>
      <c r="E97" s="159" t="s">
        <v>21</v>
      </c>
      <c r="F97" s="160" t="s">
        <v>78</v>
      </c>
      <c r="H97" s="161">
        <v>1</v>
      </c>
      <c r="I97" s="162"/>
      <c r="L97" s="158"/>
      <c r="M97" s="163"/>
      <c r="T97" s="164"/>
      <c r="AT97" s="159" t="s">
        <v>340</v>
      </c>
      <c r="AU97" s="159" t="s">
        <v>78</v>
      </c>
      <c r="AV97" s="13" t="s">
        <v>80</v>
      </c>
      <c r="AW97" s="13" t="s">
        <v>32</v>
      </c>
      <c r="AX97" s="13" t="s">
        <v>71</v>
      </c>
      <c r="AY97" s="159" t="s">
        <v>330</v>
      </c>
    </row>
    <row r="98" spans="2:65" s="14" customFormat="1">
      <c r="B98" s="166"/>
      <c r="D98" s="152" t="s">
        <v>340</v>
      </c>
      <c r="E98" s="167" t="s">
        <v>21</v>
      </c>
      <c r="F98" s="168" t="s">
        <v>443</v>
      </c>
      <c r="H98" s="169">
        <v>1</v>
      </c>
      <c r="I98" s="170"/>
      <c r="L98" s="166"/>
      <c r="M98" s="171"/>
      <c r="T98" s="172"/>
      <c r="AT98" s="167" t="s">
        <v>340</v>
      </c>
      <c r="AU98" s="167" t="s">
        <v>78</v>
      </c>
      <c r="AV98" s="14" t="s">
        <v>336</v>
      </c>
      <c r="AW98" s="14" t="s">
        <v>32</v>
      </c>
      <c r="AX98" s="14" t="s">
        <v>78</v>
      </c>
      <c r="AY98" s="167" t="s">
        <v>330</v>
      </c>
    </row>
    <row r="99" spans="2:65" s="1" customFormat="1" ht="33" customHeight="1">
      <c r="B99" s="33"/>
      <c r="C99" s="134" t="s">
        <v>364</v>
      </c>
      <c r="D99" s="134" t="s">
        <v>332</v>
      </c>
      <c r="E99" s="135" t="s">
        <v>8666</v>
      </c>
      <c r="F99" s="136" t="s">
        <v>8667</v>
      </c>
      <c r="G99" s="137" t="s">
        <v>2551</v>
      </c>
      <c r="H99" s="138">
        <v>50</v>
      </c>
      <c r="I99" s="139">
        <v>316.56</v>
      </c>
      <c r="J99" s="140">
        <f>ROUND(I99*H99,2)</f>
        <v>15828</v>
      </c>
      <c r="K99" s="136" t="s">
        <v>21</v>
      </c>
      <c r="L99" s="33"/>
      <c r="M99" s="141" t="s">
        <v>21</v>
      </c>
      <c r="N99" s="142" t="s">
        <v>42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1050</v>
      </c>
      <c r="AT99" s="145" t="s">
        <v>332</v>
      </c>
      <c r="AU99" s="145" t="s">
        <v>78</v>
      </c>
      <c r="AY99" s="18" t="s">
        <v>330</v>
      </c>
      <c r="BE99" s="146">
        <f>IF(N99="základní",J99,0)</f>
        <v>15828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78</v>
      </c>
      <c r="BK99" s="146">
        <f>ROUND(I99*H99,2)</f>
        <v>15828</v>
      </c>
      <c r="BL99" s="18" t="s">
        <v>1050</v>
      </c>
      <c r="BM99" s="145" t="s">
        <v>404</v>
      </c>
    </row>
    <row r="100" spans="2:65" s="1" customFormat="1" ht="33" customHeight="1">
      <c r="B100" s="33"/>
      <c r="C100" s="173" t="s">
        <v>370</v>
      </c>
      <c r="D100" s="173" t="s">
        <v>475</v>
      </c>
      <c r="E100" s="174" t="s">
        <v>8668</v>
      </c>
      <c r="F100" s="175" t="s">
        <v>8669</v>
      </c>
      <c r="G100" s="176" t="s">
        <v>2551</v>
      </c>
      <c r="H100" s="177">
        <v>50</v>
      </c>
      <c r="I100" s="178">
        <v>2467.7600000000002</v>
      </c>
      <c r="J100" s="179">
        <f>ROUND(I100*H100,2)</f>
        <v>123388</v>
      </c>
      <c r="K100" s="175" t="s">
        <v>21</v>
      </c>
      <c r="L100" s="180"/>
      <c r="M100" s="181" t="s">
        <v>21</v>
      </c>
      <c r="N100" s="182" t="s">
        <v>42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3080</v>
      </c>
      <c r="AT100" s="145" t="s">
        <v>475</v>
      </c>
      <c r="AU100" s="145" t="s">
        <v>78</v>
      </c>
      <c r="AY100" s="18" t="s">
        <v>330</v>
      </c>
      <c r="BE100" s="146">
        <f>IF(N100="základní",J100,0)</f>
        <v>123388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78</v>
      </c>
      <c r="BK100" s="146">
        <f>ROUND(I100*H100,2)</f>
        <v>123388</v>
      </c>
      <c r="BL100" s="18" t="s">
        <v>1050</v>
      </c>
      <c r="BM100" s="145" t="s">
        <v>8</v>
      </c>
    </row>
    <row r="101" spans="2:65" s="12" customFormat="1">
      <c r="B101" s="151"/>
      <c r="D101" s="152" t="s">
        <v>340</v>
      </c>
      <c r="E101" s="153" t="s">
        <v>21</v>
      </c>
      <c r="F101" s="154" t="s">
        <v>8155</v>
      </c>
      <c r="H101" s="153" t="s">
        <v>21</v>
      </c>
      <c r="I101" s="155"/>
      <c r="L101" s="151"/>
      <c r="M101" s="156"/>
      <c r="T101" s="157"/>
      <c r="AT101" s="153" t="s">
        <v>340</v>
      </c>
      <c r="AU101" s="153" t="s">
        <v>78</v>
      </c>
      <c r="AV101" s="12" t="s">
        <v>78</v>
      </c>
      <c r="AW101" s="12" t="s">
        <v>32</v>
      </c>
      <c r="AX101" s="12" t="s">
        <v>71</v>
      </c>
      <c r="AY101" s="153" t="s">
        <v>330</v>
      </c>
    </row>
    <row r="102" spans="2:65" s="13" customFormat="1">
      <c r="B102" s="158"/>
      <c r="D102" s="152" t="s">
        <v>340</v>
      </c>
      <c r="E102" s="159" t="s">
        <v>21</v>
      </c>
      <c r="F102" s="160" t="s">
        <v>8670</v>
      </c>
      <c r="H102" s="161">
        <v>50</v>
      </c>
      <c r="I102" s="162"/>
      <c r="L102" s="158"/>
      <c r="M102" s="163"/>
      <c r="T102" s="164"/>
      <c r="AT102" s="159" t="s">
        <v>340</v>
      </c>
      <c r="AU102" s="159" t="s">
        <v>78</v>
      </c>
      <c r="AV102" s="13" t="s">
        <v>80</v>
      </c>
      <c r="AW102" s="13" t="s">
        <v>32</v>
      </c>
      <c r="AX102" s="13" t="s">
        <v>71</v>
      </c>
      <c r="AY102" s="159" t="s">
        <v>330</v>
      </c>
    </row>
    <row r="103" spans="2:65" s="14" customFormat="1">
      <c r="B103" s="166"/>
      <c r="D103" s="152" t="s">
        <v>340</v>
      </c>
      <c r="E103" s="167" t="s">
        <v>21</v>
      </c>
      <c r="F103" s="168" t="s">
        <v>443</v>
      </c>
      <c r="H103" s="169">
        <v>50</v>
      </c>
      <c r="I103" s="170"/>
      <c r="L103" s="166"/>
      <c r="M103" s="171"/>
      <c r="T103" s="172"/>
      <c r="AT103" s="167" t="s">
        <v>340</v>
      </c>
      <c r="AU103" s="167" t="s">
        <v>78</v>
      </c>
      <c r="AV103" s="14" t="s">
        <v>336</v>
      </c>
      <c r="AW103" s="14" t="s">
        <v>32</v>
      </c>
      <c r="AX103" s="14" t="s">
        <v>78</v>
      </c>
      <c r="AY103" s="167" t="s">
        <v>330</v>
      </c>
    </row>
    <row r="104" spans="2:65" s="1" customFormat="1" ht="16.5" customHeight="1">
      <c r="B104" s="33"/>
      <c r="C104" s="134" t="s">
        <v>378</v>
      </c>
      <c r="D104" s="134" t="s">
        <v>332</v>
      </c>
      <c r="E104" s="135" t="s">
        <v>8671</v>
      </c>
      <c r="F104" s="136" t="s">
        <v>8672</v>
      </c>
      <c r="G104" s="137" t="s">
        <v>2551</v>
      </c>
      <c r="H104" s="138">
        <v>1</v>
      </c>
      <c r="I104" s="139">
        <v>546.79</v>
      </c>
      <c r="J104" s="140">
        <f>ROUND(I104*H104,2)</f>
        <v>546.79</v>
      </c>
      <c r="K104" s="136" t="s">
        <v>21</v>
      </c>
      <c r="L104" s="33"/>
      <c r="M104" s="141" t="s">
        <v>21</v>
      </c>
      <c r="N104" s="142" t="s">
        <v>42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1050</v>
      </c>
      <c r="AT104" s="145" t="s">
        <v>332</v>
      </c>
      <c r="AU104" s="145" t="s">
        <v>78</v>
      </c>
      <c r="AY104" s="18" t="s">
        <v>330</v>
      </c>
      <c r="BE104" s="146">
        <f>IF(N104="základní",J104,0)</f>
        <v>546.79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78</v>
      </c>
      <c r="BK104" s="146">
        <f>ROUND(I104*H104,2)</f>
        <v>546.79</v>
      </c>
      <c r="BL104" s="18" t="s">
        <v>1050</v>
      </c>
      <c r="BM104" s="145" t="s">
        <v>429</v>
      </c>
    </row>
    <row r="105" spans="2:65" s="1" customFormat="1" ht="16.5" customHeight="1">
      <c r="B105" s="33"/>
      <c r="C105" s="173" t="s">
        <v>388</v>
      </c>
      <c r="D105" s="173" t="s">
        <v>475</v>
      </c>
      <c r="E105" s="174" t="s">
        <v>8673</v>
      </c>
      <c r="F105" s="175" t="s">
        <v>8674</v>
      </c>
      <c r="G105" s="176" t="s">
        <v>2551</v>
      </c>
      <c r="H105" s="177">
        <v>1</v>
      </c>
      <c r="I105" s="178">
        <v>3453.42</v>
      </c>
      <c r="J105" s="179">
        <f>ROUND(I105*H105,2)</f>
        <v>3453.42</v>
      </c>
      <c r="K105" s="175" t="s">
        <v>21</v>
      </c>
      <c r="L105" s="180"/>
      <c r="M105" s="181" t="s">
        <v>21</v>
      </c>
      <c r="N105" s="182" t="s">
        <v>42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3080</v>
      </c>
      <c r="AT105" s="145" t="s">
        <v>475</v>
      </c>
      <c r="AU105" s="145" t="s">
        <v>78</v>
      </c>
      <c r="AY105" s="18" t="s">
        <v>330</v>
      </c>
      <c r="BE105" s="146">
        <f>IF(N105="základní",J105,0)</f>
        <v>3453.42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78</v>
      </c>
      <c r="BK105" s="146">
        <f>ROUND(I105*H105,2)</f>
        <v>3453.42</v>
      </c>
      <c r="BL105" s="18" t="s">
        <v>1050</v>
      </c>
      <c r="BM105" s="145" t="s">
        <v>444</v>
      </c>
    </row>
    <row r="106" spans="2:65" s="12" customFormat="1">
      <c r="B106" s="151"/>
      <c r="D106" s="152" t="s">
        <v>340</v>
      </c>
      <c r="E106" s="153" t="s">
        <v>21</v>
      </c>
      <c r="F106" s="154" t="s">
        <v>8155</v>
      </c>
      <c r="H106" s="153" t="s">
        <v>21</v>
      </c>
      <c r="I106" s="155"/>
      <c r="L106" s="151"/>
      <c r="M106" s="156"/>
      <c r="T106" s="157"/>
      <c r="AT106" s="153" t="s">
        <v>340</v>
      </c>
      <c r="AU106" s="153" t="s">
        <v>78</v>
      </c>
      <c r="AV106" s="12" t="s">
        <v>78</v>
      </c>
      <c r="AW106" s="12" t="s">
        <v>32</v>
      </c>
      <c r="AX106" s="12" t="s">
        <v>71</v>
      </c>
      <c r="AY106" s="153" t="s">
        <v>330</v>
      </c>
    </row>
    <row r="107" spans="2:65" s="13" customFormat="1">
      <c r="B107" s="158"/>
      <c r="D107" s="152" t="s">
        <v>340</v>
      </c>
      <c r="E107" s="159" t="s">
        <v>21</v>
      </c>
      <c r="F107" s="160" t="s">
        <v>8130</v>
      </c>
      <c r="H107" s="161">
        <v>1</v>
      </c>
      <c r="I107" s="162"/>
      <c r="L107" s="158"/>
      <c r="M107" s="163"/>
      <c r="T107" s="164"/>
      <c r="AT107" s="159" t="s">
        <v>340</v>
      </c>
      <c r="AU107" s="159" t="s">
        <v>78</v>
      </c>
      <c r="AV107" s="13" t="s">
        <v>80</v>
      </c>
      <c r="AW107" s="13" t="s">
        <v>32</v>
      </c>
      <c r="AX107" s="13" t="s">
        <v>71</v>
      </c>
      <c r="AY107" s="159" t="s">
        <v>330</v>
      </c>
    </row>
    <row r="108" spans="2:65" s="14" customFormat="1">
      <c r="B108" s="166"/>
      <c r="D108" s="152" t="s">
        <v>340</v>
      </c>
      <c r="E108" s="167" t="s">
        <v>21</v>
      </c>
      <c r="F108" s="168" t="s">
        <v>443</v>
      </c>
      <c r="H108" s="169">
        <v>1</v>
      </c>
      <c r="I108" s="170"/>
      <c r="L108" s="166"/>
      <c r="M108" s="171"/>
      <c r="T108" s="172"/>
      <c r="AT108" s="167" t="s">
        <v>340</v>
      </c>
      <c r="AU108" s="167" t="s">
        <v>78</v>
      </c>
      <c r="AV108" s="14" t="s">
        <v>336</v>
      </c>
      <c r="AW108" s="14" t="s">
        <v>32</v>
      </c>
      <c r="AX108" s="14" t="s">
        <v>78</v>
      </c>
      <c r="AY108" s="167" t="s">
        <v>330</v>
      </c>
    </row>
    <row r="109" spans="2:65" s="1" customFormat="1" ht="16.5" customHeight="1">
      <c r="B109" s="33"/>
      <c r="C109" s="134" t="s">
        <v>396</v>
      </c>
      <c r="D109" s="134" t="s">
        <v>332</v>
      </c>
      <c r="E109" s="135" t="s">
        <v>8675</v>
      </c>
      <c r="F109" s="136" t="s">
        <v>8676</v>
      </c>
      <c r="G109" s="137" t="s">
        <v>353</v>
      </c>
      <c r="H109" s="138">
        <v>764</v>
      </c>
      <c r="I109" s="139">
        <v>15.83</v>
      </c>
      <c r="J109" s="140">
        <f>ROUND(I109*H109,2)</f>
        <v>12094.12</v>
      </c>
      <c r="K109" s="136" t="s">
        <v>21</v>
      </c>
      <c r="L109" s="33"/>
      <c r="M109" s="141" t="s">
        <v>21</v>
      </c>
      <c r="N109" s="142" t="s">
        <v>42</v>
      </c>
      <c r="P109" s="143">
        <f>O109*H109</f>
        <v>0</v>
      </c>
      <c r="Q109" s="143">
        <v>0</v>
      </c>
      <c r="R109" s="143">
        <f>Q109*H109</f>
        <v>0</v>
      </c>
      <c r="S109" s="143">
        <v>0</v>
      </c>
      <c r="T109" s="144">
        <f>S109*H109</f>
        <v>0</v>
      </c>
      <c r="AR109" s="145" t="s">
        <v>1050</v>
      </c>
      <c r="AT109" s="145" t="s">
        <v>332</v>
      </c>
      <c r="AU109" s="145" t="s">
        <v>78</v>
      </c>
      <c r="AY109" s="18" t="s">
        <v>330</v>
      </c>
      <c r="BE109" s="146">
        <f>IF(N109="základní",J109,0)</f>
        <v>12094.12</v>
      </c>
      <c r="BF109" s="146">
        <f>IF(N109="snížená",J109,0)</f>
        <v>0</v>
      </c>
      <c r="BG109" s="146">
        <f>IF(N109="zákl. přenesená",J109,0)</f>
        <v>0</v>
      </c>
      <c r="BH109" s="146">
        <f>IF(N109="sníž. přenesená",J109,0)</f>
        <v>0</v>
      </c>
      <c r="BI109" s="146">
        <f>IF(N109="nulová",J109,0)</f>
        <v>0</v>
      </c>
      <c r="BJ109" s="18" t="s">
        <v>78</v>
      </c>
      <c r="BK109" s="146">
        <f>ROUND(I109*H109,2)</f>
        <v>12094.12</v>
      </c>
      <c r="BL109" s="18" t="s">
        <v>1050</v>
      </c>
      <c r="BM109" s="145" t="s">
        <v>459</v>
      </c>
    </row>
    <row r="110" spans="2:65" s="1" customFormat="1" ht="16.5" customHeight="1">
      <c r="B110" s="33"/>
      <c r="C110" s="173" t="s">
        <v>404</v>
      </c>
      <c r="D110" s="173" t="s">
        <v>475</v>
      </c>
      <c r="E110" s="174" t="s">
        <v>8677</v>
      </c>
      <c r="F110" s="175" t="s">
        <v>8678</v>
      </c>
      <c r="G110" s="176" t="s">
        <v>353</v>
      </c>
      <c r="H110" s="177">
        <v>764</v>
      </c>
      <c r="I110" s="178">
        <v>49.81</v>
      </c>
      <c r="J110" s="179">
        <f>ROUND(I110*H110,2)</f>
        <v>38054.839999999997</v>
      </c>
      <c r="K110" s="175" t="s">
        <v>21</v>
      </c>
      <c r="L110" s="180"/>
      <c r="M110" s="181" t="s">
        <v>21</v>
      </c>
      <c r="N110" s="182" t="s">
        <v>42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3080</v>
      </c>
      <c r="AT110" s="145" t="s">
        <v>475</v>
      </c>
      <c r="AU110" s="145" t="s">
        <v>78</v>
      </c>
      <c r="AY110" s="18" t="s">
        <v>330</v>
      </c>
      <c r="BE110" s="146">
        <f>IF(N110="základní",J110,0)</f>
        <v>38054.839999999997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78</v>
      </c>
      <c r="BK110" s="146">
        <f>ROUND(I110*H110,2)</f>
        <v>38054.839999999997</v>
      </c>
      <c r="BL110" s="18" t="s">
        <v>1050</v>
      </c>
      <c r="BM110" s="145" t="s">
        <v>474</v>
      </c>
    </row>
    <row r="111" spans="2:65" s="12" customFormat="1">
      <c r="B111" s="151"/>
      <c r="D111" s="152" t="s">
        <v>340</v>
      </c>
      <c r="E111" s="153" t="s">
        <v>21</v>
      </c>
      <c r="F111" s="154" t="s">
        <v>8155</v>
      </c>
      <c r="H111" s="153" t="s">
        <v>21</v>
      </c>
      <c r="I111" s="155"/>
      <c r="L111" s="151"/>
      <c r="M111" s="156"/>
      <c r="T111" s="157"/>
      <c r="AT111" s="153" t="s">
        <v>340</v>
      </c>
      <c r="AU111" s="153" t="s">
        <v>78</v>
      </c>
      <c r="AV111" s="12" t="s">
        <v>78</v>
      </c>
      <c r="AW111" s="12" t="s">
        <v>32</v>
      </c>
      <c r="AX111" s="12" t="s">
        <v>71</v>
      </c>
      <c r="AY111" s="153" t="s">
        <v>330</v>
      </c>
    </row>
    <row r="112" spans="2:65" s="13" customFormat="1">
      <c r="B112" s="158"/>
      <c r="D112" s="152" t="s">
        <v>340</v>
      </c>
      <c r="E112" s="159" t="s">
        <v>21</v>
      </c>
      <c r="F112" s="160" t="s">
        <v>8679</v>
      </c>
      <c r="H112" s="161">
        <v>764</v>
      </c>
      <c r="I112" s="162"/>
      <c r="L112" s="158"/>
      <c r="M112" s="163"/>
      <c r="T112" s="164"/>
      <c r="AT112" s="159" t="s">
        <v>340</v>
      </c>
      <c r="AU112" s="159" t="s">
        <v>78</v>
      </c>
      <c r="AV112" s="13" t="s">
        <v>80</v>
      </c>
      <c r="AW112" s="13" t="s">
        <v>32</v>
      </c>
      <c r="AX112" s="13" t="s">
        <v>71</v>
      </c>
      <c r="AY112" s="159" t="s">
        <v>330</v>
      </c>
    </row>
    <row r="113" spans="2:65" s="14" customFormat="1">
      <c r="B113" s="166"/>
      <c r="D113" s="152" t="s">
        <v>340</v>
      </c>
      <c r="E113" s="167" t="s">
        <v>21</v>
      </c>
      <c r="F113" s="168" t="s">
        <v>443</v>
      </c>
      <c r="H113" s="169">
        <v>764</v>
      </c>
      <c r="I113" s="170"/>
      <c r="L113" s="166"/>
      <c r="M113" s="171"/>
      <c r="T113" s="172"/>
      <c r="AT113" s="167" t="s">
        <v>340</v>
      </c>
      <c r="AU113" s="167" t="s">
        <v>78</v>
      </c>
      <c r="AV113" s="14" t="s">
        <v>336</v>
      </c>
      <c r="AW113" s="14" t="s">
        <v>32</v>
      </c>
      <c r="AX113" s="14" t="s">
        <v>78</v>
      </c>
      <c r="AY113" s="167" t="s">
        <v>330</v>
      </c>
    </row>
    <row r="114" spans="2:65" s="1" customFormat="1" ht="16.5" customHeight="1">
      <c r="B114" s="33"/>
      <c r="C114" s="134" t="s">
        <v>410</v>
      </c>
      <c r="D114" s="134" t="s">
        <v>332</v>
      </c>
      <c r="E114" s="135" t="s">
        <v>8680</v>
      </c>
      <c r="F114" s="136" t="s">
        <v>8681</v>
      </c>
      <c r="G114" s="137" t="s">
        <v>2551</v>
      </c>
      <c r="H114" s="138">
        <v>50</v>
      </c>
      <c r="I114" s="139">
        <v>50.36</v>
      </c>
      <c r="J114" s="140">
        <f>ROUND(I114*H114,2)</f>
        <v>2518</v>
      </c>
      <c r="K114" s="136" t="s">
        <v>21</v>
      </c>
      <c r="L114" s="33"/>
      <c r="M114" s="141" t="s">
        <v>21</v>
      </c>
      <c r="N114" s="142" t="s">
        <v>42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1050</v>
      </c>
      <c r="AT114" s="145" t="s">
        <v>332</v>
      </c>
      <c r="AU114" s="145" t="s">
        <v>78</v>
      </c>
      <c r="AY114" s="18" t="s">
        <v>330</v>
      </c>
      <c r="BE114" s="146">
        <f>IF(N114="základní",J114,0)</f>
        <v>2518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78</v>
      </c>
      <c r="BK114" s="146">
        <f>ROUND(I114*H114,2)</f>
        <v>2518</v>
      </c>
      <c r="BL114" s="18" t="s">
        <v>1050</v>
      </c>
      <c r="BM114" s="145" t="s">
        <v>484</v>
      </c>
    </row>
    <row r="115" spans="2:65" s="1" customFormat="1" ht="21.75" customHeight="1">
      <c r="B115" s="33"/>
      <c r="C115" s="173" t="s">
        <v>8</v>
      </c>
      <c r="D115" s="173" t="s">
        <v>475</v>
      </c>
      <c r="E115" s="174" t="s">
        <v>8682</v>
      </c>
      <c r="F115" s="175" t="s">
        <v>8683</v>
      </c>
      <c r="G115" s="176" t="s">
        <v>2551</v>
      </c>
      <c r="H115" s="177">
        <v>50</v>
      </c>
      <c r="I115" s="178">
        <v>56.01</v>
      </c>
      <c r="J115" s="179">
        <f>ROUND(I115*H115,2)</f>
        <v>2800.5</v>
      </c>
      <c r="K115" s="175" t="s">
        <v>21</v>
      </c>
      <c r="L115" s="180"/>
      <c r="M115" s="181" t="s">
        <v>21</v>
      </c>
      <c r="N115" s="182" t="s">
        <v>42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3080</v>
      </c>
      <c r="AT115" s="145" t="s">
        <v>475</v>
      </c>
      <c r="AU115" s="145" t="s">
        <v>78</v>
      </c>
      <c r="AY115" s="18" t="s">
        <v>330</v>
      </c>
      <c r="BE115" s="146">
        <f>IF(N115="základní",J115,0)</f>
        <v>2800.5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78</v>
      </c>
      <c r="BK115" s="146">
        <f>ROUND(I115*H115,2)</f>
        <v>2800.5</v>
      </c>
      <c r="BL115" s="18" t="s">
        <v>1050</v>
      </c>
      <c r="BM115" s="145" t="s">
        <v>5488</v>
      </c>
    </row>
    <row r="116" spans="2:65" s="12" customFormat="1">
      <c r="B116" s="151"/>
      <c r="D116" s="152" t="s">
        <v>340</v>
      </c>
      <c r="E116" s="153" t="s">
        <v>21</v>
      </c>
      <c r="F116" s="154" t="s">
        <v>8155</v>
      </c>
      <c r="H116" s="153" t="s">
        <v>21</v>
      </c>
      <c r="I116" s="155"/>
      <c r="L116" s="151"/>
      <c r="M116" s="156"/>
      <c r="T116" s="157"/>
      <c r="AT116" s="153" t="s">
        <v>340</v>
      </c>
      <c r="AU116" s="153" t="s">
        <v>78</v>
      </c>
      <c r="AV116" s="12" t="s">
        <v>78</v>
      </c>
      <c r="AW116" s="12" t="s">
        <v>32</v>
      </c>
      <c r="AX116" s="12" t="s">
        <v>71</v>
      </c>
      <c r="AY116" s="153" t="s">
        <v>330</v>
      </c>
    </row>
    <row r="117" spans="2:65" s="13" customFormat="1">
      <c r="B117" s="158"/>
      <c r="D117" s="152" t="s">
        <v>340</v>
      </c>
      <c r="E117" s="159" t="s">
        <v>21</v>
      </c>
      <c r="F117" s="160" t="s">
        <v>8670</v>
      </c>
      <c r="H117" s="161">
        <v>50</v>
      </c>
      <c r="I117" s="162"/>
      <c r="L117" s="158"/>
      <c r="M117" s="163"/>
      <c r="T117" s="164"/>
      <c r="AT117" s="159" t="s">
        <v>340</v>
      </c>
      <c r="AU117" s="159" t="s">
        <v>78</v>
      </c>
      <c r="AV117" s="13" t="s">
        <v>80</v>
      </c>
      <c r="AW117" s="13" t="s">
        <v>32</v>
      </c>
      <c r="AX117" s="13" t="s">
        <v>71</v>
      </c>
      <c r="AY117" s="159" t="s">
        <v>330</v>
      </c>
    </row>
    <row r="118" spans="2:65" s="14" customFormat="1">
      <c r="B118" s="166"/>
      <c r="D118" s="152" t="s">
        <v>340</v>
      </c>
      <c r="E118" s="167" t="s">
        <v>21</v>
      </c>
      <c r="F118" s="168" t="s">
        <v>443</v>
      </c>
      <c r="H118" s="169">
        <v>50</v>
      </c>
      <c r="I118" s="170"/>
      <c r="L118" s="166"/>
      <c r="M118" s="171"/>
      <c r="T118" s="172"/>
      <c r="AT118" s="167" t="s">
        <v>340</v>
      </c>
      <c r="AU118" s="167" t="s">
        <v>78</v>
      </c>
      <c r="AV118" s="14" t="s">
        <v>336</v>
      </c>
      <c r="AW118" s="14" t="s">
        <v>32</v>
      </c>
      <c r="AX118" s="14" t="s">
        <v>78</v>
      </c>
      <c r="AY118" s="167" t="s">
        <v>330</v>
      </c>
    </row>
    <row r="119" spans="2:65" s="1" customFormat="1" ht="16.5" customHeight="1">
      <c r="B119" s="33"/>
      <c r="C119" s="134" t="s">
        <v>422</v>
      </c>
      <c r="D119" s="134" t="s">
        <v>332</v>
      </c>
      <c r="E119" s="135" t="s">
        <v>8265</v>
      </c>
      <c r="F119" s="136" t="s">
        <v>8266</v>
      </c>
      <c r="G119" s="137" t="s">
        <v>2551</v>
      </c>
      <c r="H119" s="138">
        <v>1292</v>
      </c>
      <c r="I119" s="139">
        <v>15.83</v>
      </c>
      <c r="J119" s="140">
        <f>ROUND(I119*H119,2)</f>
        <v>20452.36</v>
      </c>
      <c r="K119" s="136" t="s">
        <v>21</v>
      </c>
      <c r="L119" s="33"/>
      <c r="M119" s="141" t="s">
        <v>21</v>
      </c>
      <c r="N119" s="142" t="s">
        <v>42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1050</v>
      </c>
      <c r="AT119" s="145" t="s">
        <v>332</v>
      </c>
      <c r="AU119" s="145" t="s">
        <v>78</v>
      </c>
      <c r="AY119" s="18" t="s">
        <v>330</v>
      </c>
      <c r="BE119" s="146">
        <f>IF(N119="základní",J119,0)</f>
        <v>20452.36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78</v>
      </c>
      <c r="BK119" s="146">
        <f>ROUND(I119*H119,2)</f>
        <v>20452.36</v>
      </c>
      <c r="BL119" s="18" t="s">
        <v>1050</v>
      </c>
      <c r="BM119" s="145" t="s">
        <v>571</v>
      </c>
    </row>
    <row r="120" spans="2:65" s="1" customFormat="1" ht="16.5" customHeight="1">
      <c r="B120" s="33"/>
      <c r="C120" s="173" t="s">
        <v>429</v>
      </c>
      <c r="D120" s="173" t="s">
        <v>475</v>
      </c>
      <c r="E120" s="174" t="s">
        <v>8267</v>
      </c>
      <c r="F120" s="175" t="s">
        <v>8268</v>
      </c>
      <c r="G120" s="176" t="s">
        <v>2551</v>
      </c>
      <c r="H120" s="177">
        <v>1292</v>
      </c>
      <c r="I120" s="178">
        <v>17.16</v>
      </c>
      <c r="J120" s="179">
        <f>ROUND(I120*H120,2)</f>
        <v>22170.720000000001</v>
      </c>
      <c r="K120" s="175" t="s">
        <v>21</v>
      </c>
      <c r="L120" s="180"/>
      <c r="M120" s="181" t="s">
        <v>21</v>
      </c>
      <c r="N120" s="182" t="s">
        <v>42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3080</v>
      </c>
      <c r="AT120" s="145" t="s">
        <v>475</v>
      </c>
      <c r="AU120" s="145" t="s">
        <v>78</v>
      </c>
      <c r="AY120" s="18" t="s">
        <v>330</v>
      </c>
      <c r="BE120" s="146">
        <f>IF(N120="základní",J120,0)</f>
        <v>22170.720000000001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78</v>
      </c>
      <c r="BK120" s="146">
        <f>ROUND(I120*H120,2)</f>
        <v>22170.720000000001</v>
      </c>
      <c r="BL120" s="18" t="s">
        <v>1050</v>
      </c>
      <c r="BM120" s="145" t="s">
        <v>585</v>
      </c>
    </row>
    <row r="121" spans="2:65" s="12" customFormat="1">
      <c r="B121" s="151"/>
      <c r="D121" s="152" t="s">
        <v>340</v>
      </c>
      <c r="E121" s="153" t="s">
        <v>21</v>
      </c>
      <c r="F121" s="154" t="s">
        <v>8155</v>
      </c>
      <c r="H121" s="153" t="s">
        <v>21</v>
      </c>
      <c r="I121" s="155"/>
      <c r="L121" s="151"/>
      <c r="M121" s="156"/>
      <c r="T121" s="157"/>
      <c r="AT121" s="153" t="s">
        <v>340</v>
      </c>
      <c r="AU121" s="153" t="s">
        <v>78</v>
      </c>
      <c r="AV121" s="12" t="s">
        <v>78</v>
      </c>
      <c r="AW121" s="12" t="s">
        <v>32</v>
      </c>
      <c r="AX121" s="12" t="s">
        <v>71</v>
      </c>
      <c r="AY121" s="153" t="s">
        <v>330</v>
      </c>
    </row>
    <row r="122" spans="2:65" s="13" customFormat="1">
      <c r="B122" s="158"/>
      <c r="D122" s="152" t="s">
        <v>340</v>
      </c>
      <c r="E122" s="159" t="s">
        <v>21</v>
      </c>
      <c r="F122" s="160" t="s">
        <v>8684</v>
      </c>
      <c r="H122" s="161">
        <v>1292</v>
      </c>
      <c r="I122" s="162"/>
      <c r="L122" s="158"/>
      <c r="M122" s="163"/>
      <c r="T122" s="164"/>
      <c r="AT122" s="159" t="s">
        <v>340</v>
      </c>
      <c r="AU122" s="159" t="s">
        <v>78</v>
      </c>
      <c r="AV122" s="13" t="s">
        <v>80</v>
      </c>
      <c r="AW122" s="13" t="s">
        <v>32</v>
      </c>
      <c r="AX122" s="13" t="s">
        <v>71</v>
      </c>
      <c r="AY122" s="159" t="s">
        <v>330</v>
      </c>
    </row>
    <row r="123" spans="2:65" s="14" customFormat="1">
      <c r="B123" s="166"/>
      <c r="D123" s="152" t="s">
        <v>340</v>
      </c>
      <c r="E123" s="167" t="s">
        <v>21</v>
      </c>
      <c r="F123" s="168" t="s">
        <v>443</v>
      </c>
      <c r="H123" s="169">
        <v>1292</v>
      </c>
      <c r="I123" s="170"/>
      <c r="L123" s="166"/>
      <c r="M123" s="171"/>
      <c r="T123" s="172"/>
      <c r="AT123" s="167" t="s">
        <v>340</v>
      </c>
      <c r="AU123" s="167" t="s">
        <v>78</v>
      </c>
      <c r="AV123" s="14" t="s">
        <v>336</v>
      </c>
      <c r="AW123" s="14" t="s">
        <v>32</v>
      </c>
      <c r="AX123" s="14" t="s">
        <v>78</v>
      </c>
      <c r="AY123" s="167" t="s">
        <v>330</v>
      </c>
    </row>
    <row r="124" spans="2:65" s="1" customFormat="1" ht="16.5" customHeight="1">
      <c r="B124" s="33"/>
      <c r="C124" s="134" t="s">
        <v>435</v>
      </c>
      <c r="D124" s="134" t="s">
        <v>332</v>
      </c>
      <c r="E124" s="135" t="s">
        <v>8572</v>
      </c>
      <c r="F124" s="136" t="s">
        <v>8278</v>
      </c>
      <c r="G124" s="137" t="s">
        <v>353</v>
      </c>
      <c r="H124" s="138">
        <v>76</v>
      </c>
      <c r="I124" s="139">
        <v>14.39</v>
      </c>
      <c r="J124" s="140">
        <f>ROUND(I124*H124,2)</f>
        <v>1093.6400000000001</v>
      </c>
      <c r="K124" s="136" t="s">
        <v>21</v>
      </c>
      <c r="L124" s="33"/>
      <c r="M124" s="141" t="s">
        <v>21</v>
      </c>
      <c r="N124" s="142" t="s">
        <v>42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1050</v>
      </c>
      <c r="AT124" s="145" t="s">
        <v>332</v>
      </c>
      <c r="AU124" s="145" t="s">
        <v>78</v>
      </c>
      <c r="AY124" s="18" t="s">
        <v>330</v>
      </c>
      <c r="BE124" s="146">
        <f>IF(N124="základní",J124,0)</f>
        <v>1093.6400000000001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78</v>
      </c>
      <c r="BK124" s="146">
        <f>ROUND(I124*H124,2)</f>
        <v>1093.6400000000001</v>
      </c>
      <c r="BL124" s="18" t="s">
        <v>1050</v>
      </c>
      <c r="BM124" s="145" t="s">
        <v>600</v>
      </c>
    </row>
    <row r="125" spans="2:65" s="1" customFormat="1" ht="16.5" customHeight="1">
      <c r="B125" s="33"/>
      <c r="C125" s="173" t="s">
        <v>444</v>
      </c>
      <c r="D125" s="173" t="s">
        <v>475</v>
      </c>
      <c r="E125" s="174" t="s">
        <v>8279</v>
      </c>
      <c r="F125" s="175" t="s">
        <v>8280</v>
      </c>
      <c r="G125" s="176" t="s">
        <v>353</v>
      </c>
      <c r="H125" s="177">
        <v>76</v>
      </c>
      <c r="I125" s="178">
        <v>30.77</v>
      </c>
      <c r="J125" s="179">
        <f>ROUND(I125*H125,2)</f>
        <v>2338.52</v>
      </c>
      <c r="K125" s="175" t="s">
        <v>21</v>
      </c>
      <c r="L125" s="180"/>
      <c r="M125" s="181" t="s">
        <v>21</v>
      </c>
      <c r="N125" s="18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3080</v>
      </c>
      <c r="AT125" s="145" t="s">
        <v>475</v>
      </c>
      <c r="AU125" s="145" t="s">
        <v>78</v>
      </c>
      <c r="AY125" s="18" t="s">
        <v>330</v>
      </c>
      <c r="BE125" s="146">
        <f>IF(N125="základní",J125,0)</f>
        <v>2338.52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78</v>
      </c>
      <c r="BK125" s="146">
        <f>ROUND(I125*H125,2)</f>
        <v>2338.52</v>
      </c>
      <c r="BL125" s="18" t="s">
        <v>1050</v>
      </c>
      <c r="BM125" s="145" t="s">
        <v>617</v>
      </c>
    </row>
    <row r="126" spans="2:65" s="12" customFormat="1">
      <c r="B126" s="151"/>
      <c r="D126" s="152" t="s">
        <v>340</v>
      </c>
      <c r="E126" s="153" t="s">
        <v>21</v>
      </c>
      <c r="F126" s="154" t="s">
        <v>8155</v>
      </c>
      <c r="H126" s="153" t="s">
        <v>21</v>
      </c>
      <c r="I126" s="155"/>
      <c r="L126" s="151"/>
      <c r="M126" s="156"/>
      <c r="T126" s="157"/>
      <c r="AT126" s="153" t="s">
        <v>340</v>
      </c>
      <c r="AU126" s="153" t="s">
        <v>78</v>
      </c>
      <c r="AV126" s="12" t="s">
        <v>78</v>
      </c>
      <c r="AW126" s="12" t="s">
        <v>32</v>
      </c>
      <c r="AX126" s="12" t="s">
        <v>71</v>
      </c>
      <c r="AY126" s="153" t="s">
        <v>330</v>
      </c>
    </row>
    <row r="127" spans="2:65" s="13" customFormat="1">
      <c r="B127" s="158"/>
      <c r="D127" s="152" t="s">
        <v>340</v>
      </c>
      <c r="E127" s="159" t="s">
        <v>21</v>
      </c>
      <c r="F127" s="160" t="s">
        <v>8685</v>
      </c>
      <c r="H127" s="161">
        <v>76</v>
      </c>
      <c r="I127" s="162"/>
      <c r="L127" s="158"/>
      <c r="M127" s="163"/>
      <c r="T127" s="164"/>
      <c r="AT127" s="159" t="s">
        <v>340</v>
      </c>
      <c r="AU127" s="159" t="s">
        <v>78</v>
      </c>
      <c r="AV127" s="13" t="s">
        <v>80</v>
      </c>
      <c r="AW127" s="13" t="s">
        <v>32</v>
      </c>
      <c r="AX127" s="13" t="s">
        <v>71</v>
      </c>
      <c r="AY127" s="159" t="s">
        <v>330</v>
      </c>
    </row>
    <row r="128" spans="2:65" s="14" customFormat="1">
      <c r="B128" s="166"/>
      <c r="D128" s="152" t="s">
        <v>340</v>
      </c>
      <c r="E128" s="167" t="s">
        <v>21</v>
      </c>
      <c r="F128" s="168" t="s">
        <v>443</v>
      </c>
      <c r="H128" s="169">
        <v>76</v>
      </c>
      <c r="I128" s="170"/>
      <c r="L128" s="166"/>
      <c r="M128" s="171"/>
      <c r="T128" s="172"/>
      <c r="AT128" s="167" t="s">
        <v>340</v>
      </c>
      <c r="AU128" s="167" t="s">
        <v>78</v>
      </c>
      <c r="AV128" s="14" t="s">
        <v>336</v>
      </c>
      <c r="AW128" s="14" t="s">
        <v>32</v>
      </c>
      <c r="AX128" s="14" t="s">
        <v>78</v>
      </c>
      <c r="AY128" s="167" t="s">
        <v>330</v>
      </c>
    </row>
    <row r="129" spans="2:65" s="1" customFormat="1" ht="16.5" customHeight="1">
      <c r="B129" s="33"/>
      <c r="C129" s="134" t="s">
        <v>452</v>
      </c>
      <c r="D129" s="134" t="s">
        <v>332</v>
      </c>
      <c r="E129" s="135" t="s">
        <v>8291</v>
      </c>
      <c r="F129" s="136" t="s">
        <v>8292</v>
      </c>
      <c r="G129" s="137" t="s">
        <v>2551</v>
      </c>
      <c r="H129" s="138">
        <v>45</v>
      </c>
      <c r="I129" s="139">
        <v>63.31</v>
      </c>
      <c r="J129" s="140">
        <f>ROUND(I129*H129,2)</f>
        <v>2848.95</v>
      </c>
      <c r="K129" s="136" t="s">
        <v>21</v>
      </c>
      <c r="L129" s="33"/>
      <c r="M129" s="141" t="s">
        <v>21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1050</v>
      </c>
      <c r="AT129" s="145" t="s">
        <v>332</v>
      </c>
      <c r="AU129" s="145" t="s">
        <v>78</v>
      </c>
      <c r="AY129" s="18" t="s">
        <v>330</v>
      </c>
      <c r="BE129" s="146">
        <f>IF(N129="základní",J129,0)</f>
        <v>2848.95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78</v>
      </c>
      <c r="BK129" s="146">
        <f>ROUND(I129*H129,2)</f>
        <v>2848.95</v>
      </c>
      <c r="BL129" s="18" t="s">
        <v>1050</v>
      </c>
      <c r="BM129" s="145" t="s">
        <v>636</v>
      </c>
    </row>
    <row r="130" spans="2:65" s="12" customFormat="1">
      <c r="B130" s="151"/>
      <c r="D130" s="152" t="s">
        <v>340</v>
      </c>
      <c r="E130" s="153" t="s">
        <v>21</v>
      </c>
      <c r="F130" s="154" t="s">
        <v>8155</v>
      </c>
      <c r="H130" s="153" t="s">
        <v>21</v>
      </c>
      <c r="I130" s="155"/>
      <c r="L130" s="151"/>
      <c r="M130" s="156"/>
      <c r="T130" s="157"/>
      <c r="AT130" s="153" t="s">
        <v>340</v>
      </c>
      <c r="AU130" s="153" t="s">
        <v>78</v>
      </c>
      <c r="AV130" s="12" t="s">
        <v>78</v>
      </c>
      <c r="AW130" s="12" t="s">
        <v>32</v>
      </c>
      <c r="AX130" s="12" t="s">
        <v>71</v>
      </c>
      <c r="AY130" s="153" t="s">
        <v>330</v>
      </c>
    </row>
    <row r="131" spans="2:65" s="13" customFormat="1">
      <c r="B131" s="158"/>
      <c r="D131" s="152" t="s">
        <v>340</v>
      </c>
      <c r="E131" s="159" t="s">
        <v>21</v>
      </c>
      <c r="F131" s="160" t="s">
        <v>8686</v>
      </c>
      <c r="H131" s="161">
        <v>45</v>
      </c>
      <c r="I131" s="162"/>
      <c r="L131" s="158"/>
      <c r="M131" s="163"/>
      <c r="T131" s="164"/>
      <c r="AT131" s="159" t="s">
        <v>340</v>
      </c>
      <c r="AU131" s="159" t="s">
        <v>78</v>
      </c>
      <c r="AV131" s="13" t="s">
        <v>80</v>
      </c>
      <c r="AW131" s="13" t="s">
        <v>32</v>
      </c>
      <c r="AX131" s="13" t="s">
        <v>71</v>
      </c>
      <c r="AY131" s="159" t="s">
        <v>330</v>
      </c>
    </row>
    <row r="132" spans="2:65" s="14" customFormat="1">
      <c r="B132" s="166"/>
      <c r="D132" s="152" t="s">
        <v>340</v>
      </c>
      <c r="E132" s="167" t="s">
        <v>21</v>
      </c>
      <c r="F132" s="168" t="s">
        <v>443</v>
      </c>
      <c r="H132" s="169">
        <v>45</v>
      </c>
      <c r="I132" s="170"/>
      <c r="L132" s="166"/>
      <c r="M132" s="171"/>
      <c r="T132" s="172"/>
      <c r="AT132" s="167" t="s">
        <v>340</v>
      </c>
      <c r="AU132" s="167" t="s">
        <v>78</v>
      </c>
      <c r="AV132" s="14" t="s">
        <v>336</v>
      </c>
      <c r="AW132" s="14" t="s">
        <v>32</v>
      </c>
      <c r="AX132" s="14" t="s">
        <v>78</v>
      </c>
      <c r="AY132" s="167" t="s">
        <v>330</v>
      </c>
    </row>
    <row r="133" spans="2:65" s="1" customFormat="1" ht="16.5" customHeight="1">
      <c r="B133" s="33"/>
      <c r="C133" s="134" t="s">
        <v>459</v>
      </c>
      <c r="D133" s="134" t="s">
        <v>332</v>
      </c>
      <c r="E133" s="135" t="s">
        <v>8294</v>
      </c>
      <c r="F133" s="136" t="s">
        <v>8295</v>
      </c>
      <c r="G133" s="137" t="s">
        <v>2551</v>
      </c>
      <c r="H133" s="138">
        <v>5</v>
      </c>
      <c r="I133" s="139">
        <v>123.75</v>
      </c>
      <c r="J133" s="140">
        <f>ROUND(I133*H133,2)</f>
        <v>618.75</v>
      </c>
      <c r="K133" s="136" t="s">
        <v>21</v>
      </c>
      <c r="L133" s="33"/>
      <c r="M133" s="141" t="s">
        <v>21</v>
      </c>
      <c r="N133" s="14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1050</v>
      </c>
      <c r="AT133" s="145" t="s">
        <v>332</v>
      </c>
      <c r="AU133" s="145" t="s">
        <v>78</v>
      </c>
      <c r="AY133" s="18" t="s">
        <v>330</v>
      </c>
      <c r="BE133" s="146">
        <f>IF(N133="základní",J133,0)</f>
        <v>618.75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78</v>
      </c>
      <c r="BK133" s="146">
        <f>ROUND(I133*H133,2)</f>
        <v>618.75</v>
      </c>
      <c r="BL133" s="18" t="s">
        <v>1050</v>
      </c>
      <c r="BM133" s="145" t="s">
        <v>649</v>
      </c>
    </row>
    <row r="134" spans="2:65" s="12" customFormat="1">
      <c r="B134" s="151"/>
      <c r="D134" s="152" t="s">
        <v>340</v>
      </c>
      <c r="E134" s="153" t="s">
        <v>21</v>
      </c>
      <c r="F134" s="154" t="s">
        <v>8155</v>
      </c>
      <c r="H134" s="153" t="s">
        <v>21</v>
      </c>
      <c r="I134" s="155"/>
      <c r="L134" s="151"/>
      <c r="M134" s="156"/>
      <c r="T134" s="157"/>
      <c r="AT134" s="153" t="s">
        <v>340</v>
      </c>
      <c r="AU134" s="153" t="s">
        <v>78</v>
      </c>
      <c r="AV134" s="12" t="s">
        <v>78</v>
      </c>
      <c r="AW134" s="12" t="s">
        <v>32</v>
      </c>
      <c r="AX134" s="12" t="s">
        <v>71</v>
      </c>
      <c r="AY134" s="153" t="s">
        <v>330</v>
      </c>
    </row>
    <row r="135" spans="2:65" s="13" customFormat="1">
      <c r="B135" s="158"/>
      <c r="D135" s="152" t="s">
        <v>340</v>
      </c>
      <c r="E135" s="159" t="s">
        <v>21</v>
      </c>
      <c r="F135" s="160" t="s">
        <v>8687</v>
      </c>
      <c r="H135" s="161">
        <v>5</v>
      </c>
      <c r="I135" s="162"/>
      <c r="L135" s="158"/>
      <c r="M135" s="163"/>
      <c r="T135" s="164"/>
      <c r="AT135" s="159" t="s">
        <v>340</v>
      </c>
      <c r="AU135" s="159" t="s">
        <v>78</v>
      </c>
      <c r="AV135" s="13" t="s">
        <v>80</v>
      </c>
      <c r="AW135" s="13" t="s">
        <v>32</v>
      </c>
      <c r="AX135" s="13" t="s">
        <v>71</v>
      </c>
      <c r="AY135" s="159" t="s">
        <v>330</v>
      </c>
    </row>
    <row r="136" spans="2:65" s="14" customFormat="1">
      <c r="B136" s="166"/>
      <c r="D136" s="152" t="s">
        <v>340</v>
      </c>
      <c r="E136" s="167" t="s">
        <v>21</v>
      </c>
      <c r="F136" s="168" t="s">
        <v>443</v>
      </c>
      <c r="H136" s="169">
        <v>5</v>
      </c>
      <c r="I136" s="170"/>
      <c r="L136" s="166"/>
      <c r="M136" s="171"/>
      <c r="T136" s="172"/>
      <c r="AT136" s="167" t="s">
        <v>340</v>
      </c>
      <c r="AU136" s="167" t="s">
        <v>78</v>
      </c>
      <c r="AV136" s="14" t="s">
        <v>336</v>
      </c>
      <c r="AW136" s="14" t="s">
        <v>32</v>
      </c>
      <c r="AX136" s="14" t="s">
        <v>78</v>
      </c>
      <c r="AY136" s="167" t="s">
        <v>330</v>
      </c>
    </row>
    <row r="137" spans="2:65" s="1" customFormat="1" ht="16.5" customHeight="1">
      <c r="B137" s="33"/>
      <c r="C137" s="134" t="s">
        <v>465</v>
      </c>
      <c r="D137" s="134" t="s">
        <v>332</v>
      </c>
      <c r="E137" s="135" t="s">
        <v>8688</v>
      </c>
      <c r="F137" s="136" t="s">
        <v>8298</v>
      </c>
      <c r="G137" s="137" t="s">
        <v>6964</v>
      </c>
      <c r="H137" s="138">
        <v>1</v>
      </c>
      <c r="I137" s="139">
        <v>2158.39</v>
      </c>
      <c r="J137" s="140">
        <f>ROUND(I137*H137,2)</f>
        <v>2158.39</v>
      </c>
      <c r="K137" s="136" t="s">
        <v>21</v>
      </c>
      <c r="L137" s="33"/>
      <c r="M137" s="141" t="s">
        <v>21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1050</v>
      </c>
      <c r="AT137" s="145" t="s">
        <v>332</v>
      </c>
      <c r="AU137" s="145" t="s">
        <v>78</v>
      </c>
      <c r="AY137" s="18" t="s">
        <v>330</v>
      </c>
      <c r="BE137" s="146">
        <f>IF(N137="základní",J137,0)</f>
        <v>2158.39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78</v>
      </c>
      <c r="BK137" s="146">
        <f>ROUND(I137*H137,2)</f>
        <v>2158.39</v>
      </c>
      <c r="BL137" s="18" t="s">
        <v>1050</v>
      </c>
      <c r="BM137" s="145" t="s">
        <v>665</v>
      </c>
    </row>
    <row r="138" spans="2:65" s="1" customFormat="1" ht="16.5" customHeight="1">
      <c r="B138" s="33"/>
      <c r="C138" s="173" t="s">
        <v>474</v>
      </c>
      <c r="D138" s="173" t="s">
        <v>475</v>
      </c>
      <c r="E138" s="174" t="s">
        <v>8689</v>
      </c>
      <c r="F138" s="175" t="s">
        <v>8300</v>
      </c>
      <c r="G138" s="176" t="s">
        <v>6964</v>
      </c>
      <c r="H138" s="177">
        <v>1</v>
      </c>
      <c r="I138" s="178">
        <v>4172.88</v>
      </c>
      <c r="J138" s="179">
        <f>ROUND(I138*H138,2)</f>
        <v>4172.88</v>
      </c>
      <c r="K138" s="175" t="s">
        <v>21</v>
      </c>
      <c r="L138" s="180"/>
      <c r="M138" s="181" t="s">
        <v>21</v>
      </c>
      <c r="N138" s="18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3080</v>
      </c>
      <c r="AT138" s="145" t="s">
        <v>475</v>
      </c>
      <c r="AU138" s="145" t="s">
        <v>78</v>
      </c>
      <c r="AY138" s="18" t="s">
        <v>330</v>
      </c>
      <c r="BE138" s="146">
        <f>IF(N138="základní",J138,0)</f>
        <v>4172.88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78</v>
      </c>
      <c r="BK138" s="146">
        <f>ROUND(I138*H138,2)</f>
        <v>4172.88</v>
      </c>
      <c r="BL138" s="18" t="s">
        <v>1050</v>
      </c>
      <c r="BM138" s="145" t="s">
        <v>677</v>
      </c>
    </row>
    <row r="139" spans="2:65" s="12" customFormat="1">
      <c r="B139" s="151"/>
      <c r="D139" s="152" t="s">
        <v>340</v>
      </c>
      <c r="E139" s="153" t="s">
        <v>21</v>
      </c>
      <c r="F139" s="154" t="s">
        <v>8155</v>
      </c>
      <c r="H139" s="153" t="s">
        <v>21</v>
      </c>
      <c r="I139" s="155"/>
      <c r="L139" s="151"/>
      <c r="M139" s="156"/>
      <c r="T139" s="157"/>
      <c r="AT139" s="153" t="s">
        <v>340</v>
      </c>
      <c r="AU139" s="153" t="s">
        <v>78</v>
      </c>
      <c r="AV139" s="12" t="s">
        <v>78</v>
      </c>
      <c r="AW139" s="12" t="s">
        <v>32</v>
      </c>
      <c r="AX139" s="12" t="s">
        <v>71</v>
      </c>
      <c r="AY139" s="153" t="s">
        <v>330</v>
      </c>
    </row>
    <row r="140" spans="2:65" s="13" customFormat="1">
      <c r="B140" s="158"/>
      <c r="D140" s="152" t="s">
        <v>340</v>
      </c>
      <c r="E140" s="159" t="s">
        <v>21</v>
      </c>
      <c r="F140" s="160" t="s">
        <v>78</v>
      </c>
      <c r="H140" s="161">
        <v>1</v>
      </c>
      <c r="I140" s="162"/>
      <c r="L140" s="158"/>
      <c r="M140" s="163"/>
      <c r="T140" s="164"/>
      <c r="AT140" s="159" t="s">
        <v>340</v>
      </c>
      <c r="AU140" s="159" t="s">
        <v>78</v>
      </c>
      <c r="AV140" s="13" t="s">
        <v>80</v>
      </c>
      <c r="AW140" s="13" t="s">
        <v>32</v>
      </c>
      <c r="AX140" s="13" t="s">
        <v>71</v>
      </c>
      <c r="AY140" s="159" t="s">
        <v>330</v>
      </c>
    </row>
    <row r="141" spans="2:65" s="14" customFormat="1">
      <c r="B141" s="166"/>
      <c r="D141" s="152" t="s">
        <v>340</v>
      </c>
      <c r="E141" s="167" t="s">
        <v>21</v>
      </c>
      <c r="F141" s="168" t="s">
        <v>443</v>
      </c>
      <c r="H141" s="169">
        <v>1</v>
      </c>
      <c r="I141" s="170"/>
      <c r="L141" s="166"/>
      <c r="M141" s="171"/>
      <c r="T141" s="172"/>
      <c r="AT141" s="167" t="s">
        <v>340</v>
      </c>
      <c r="AU141" s="167" t="s">
        <v>78</v>
      </c>
      <c r="AV141" s="14" t="s">
        <v>336</v>
      </c>
      <c r="AW141" s="14" t="s">
        <v>32</v>
      </c>
      <c r="AX141" s="14" t="s">
        <v>78</v>
      </c>
      <c r="AY141" s="167" t="s">
        <v>330</v>
      </c>
    </row>
    <row r="142" spans="2:65" s="1" customFormat="1" ht="21.75" customHeight="1">
      <c r="B142" s="33"/>
      <c r="C142" s="173" t="s">
        <v>7</v>
      </c>
      <c r="D142" s="173" t="s">
        <v>475</v>
      </c>
      <c r="E142" s="174" t="s">
        <v>8690</v>
      </c>
      <c r="F142" s="175" t="s">
        <v>8405</v>
      </c>
      <c r="G142" s="176" t="s">
        <v>6964</v>
      </c>
      <c r="H142" s="177">
        <v>1</v>
      </c>
      <c r="I142" s="178">
        <v>4892.3500000000004</v>
      </c>
      <c r="J142" s="179">
        <f>ROUND(I142*H142,2)</f>
        <v>4892.3500000000004</v>
      </c>
      <c r="K142" s="175" t="s">
        <v>21</v>
      </c>
      <c r="L142" s="180"/>
      <c r="M142" s="181" t="s">
        <v>21</v>
      </c>
      <c r="N142" s="18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3080</v>
      </c>
      <c r="AT142" s="145" t="s">
        <v>475</v>
      </c>
      <c r="AU142" s="145" t="s">
        <v>78</v>
      </c>
      <c r="AY142" s="18" t="s">
        <v>330</v>
      </c>
      <c r="BE142" s="146">
        <f>IF(N142="základní",J142,0)</f>
        <v>4892.3500000000004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78</v>
      </c>
      <c r="BK142" s="146">
        <f>ROUND(I142*H142,2)</f>
        <v>4892.3500000000004</v>
      </c>
      <c r="BL142" s="18" t="s">
        <v>1050</v>
      </c>
      <c r="BM142" s="145" t="s">
        <v>714</v>
      </c>
    </row>
    <row r="143" spans="2:65" s="12" customFormat="1">
      <c r="B143" s="151"/>
      <c r="D143" s="152" t="s">
        <v>340</v>
      </c>
      <c r="E143" s="153" t="s">
        <v>21</v>
      </c>
      <c r="F143" s="154" t="s">
        <v>8155</v>
      </c>
      <c r="H143" s="153" t="s">
        <v>21</v>
      </c>
      <c r="I143" s="155"/>
      <c r="L143" s="151"/>
      <c r="M143" s="156"/>
      <c r="T143" s="157"/>
      <c r="AT143" s="153" t="s">
        <v>340</v>
      </c>
      <c r="AU143" s="153" t="s">
        <v>78</v>
      </c>
      <c r="AV143" s="12" t="s">
        <v>78</v>
      </c>
      <c r="AW143" s="12" t="s">
        <v>32</v>
      </c>
      <c r="AX143" s="12" t="s">
        <v>71</v>
      </c>
      <c r="AY143" s="153" t="s">
        <v>330</v>
      </c>
    </row>
    <row r="144" spans="2:65" s="13" customFormat="1">
      <c r="B144" s="158"/>
      <c r="D144" s="152" t="s">
        <v>340</v>
      </c>
      <c r="E144" s="159" t="s">
        <v>21</v>
      </c>
      <c r="F144" s="160" t="s">
        <v>78</v>
      </c>
      <c r="H144" s="161">
        <v>1</v>
      </c>
      <c r="I144" s="162"/>
      <c r="L144" s="158"/>
      <c r="M144" s="163"/>
      <c r="T144" s="164"/>
      <c r="AT144" s="159" t="s">
        <v>340</v>
      </c>
      <c r="AU144" s="159" t="s">
        <v>78</v>
      </c>
      <c r="AV144" s="13" t="s">
        <v>80</v>
      </c>
      <c r="AW144" s="13" t="s">
        <v>32</v>
      </c>
      <c r="AX144" s="13" t="s">
        <v>71</v>
      </c>
      <c r="AY144" s="159" t="s">
        <v>330</v>
      </c>
    </row>
    <row r="145" spans="2:65" s="14" customFormat="1">
      <c r="B145" s="166"/>
      <c r="D145" s="152" t="s">
        <v>340</v>
      </c>
      <c r="E145" s="167" t="s">
        <v>21</v>
      </c>
      <c r="F145" s="168" t="s">
        <v>443</v>
      </c>
      <c r="H145" s="169">
        <v>1</v>
      </c>
      <c r="I145" s="170"/>
      <c r="L145" s="166"/>
      <c r="M145" s="171"/>
      <c r="T145" s="172"/>
      <c r="AT145" s="167" t="s">
        <v>340</v>
      </c>
      <c r="AU145" s="167" t="s">
        <v>78</v>
      </c>
      <c r="AV145" s="14" t="s">
        <v>336</v>
      </c>
      <c r="AW145" s="14" t="s">
        <v>32</v>
      </c>
      <c r="AX145" s="14" t="s">
        <v>78</v>
      </c>
      <c r="AY145" s="167" t="s">
        <v>330</v>
      </c>
    </row>
    <row r="146" spans="2:65" s="1" customFormat="1" ht="16.5" customHeight="1">
      <c r="B146" s="33"/>
      <c r="C146" s="134" t="s">
        <v>484</v>
      </c>
      <c r="D146" s="134" t="s">
        <v>332</v>
      </c>
      <c r="E146" s="135" t="s">
        <v>8691</v>
      </c>
      <c r="F146" s="136" t="s">
        <v>8692</v>
      </c>
      <c r="G146" s="137" t="s">
        <v>359</v>
      </c>
      <c r="H146" s="138">
        <v>4</v>
      </c>
      <c r="I146" s="139">
        <v>774.81</v>
      </c>
      <c r="J146" s="140">
        <f>ROUND(I146*H146,2)</f>
        <v>3099.24</v>
      </c>
      <c r="K146" s="136" t="s">
        <v>21</v>
      </c>
      <c r="L146" s="33"/>
      <c r="M146" s="141" t="s">
        <v>21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1050</v>
      </c>
      <c r="AT146" s="145" t="s">
        <v>332</v>
      </c>
      <c r="AU146" s="145" t="s">
        <v>78</v>
      </c>
      <c r="AY146" s="18" t="s">
        <v>330</v>
      </c>
      <c r="BE146" s="146">
        <f>IF(N146="základní",J146,0)</f>
        <v>3099.24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78</v>
      </c>
      <c r="BK146" s="146">
        <f>ROUND(I146*H146,2)</f>
        <v>3099.24</v>
      </c>
      <c r="BL146" s="18" t="s">
        <v>1050</v>
      </c>
      <c r="BM146" s="145" t="s">
        <v>728</v>
      </c>
    </row>
    <row r="147" spans="2:65" s="12" customFormat="1">
      <c r="B147" s="151"/>
      <c r="D147" s="152" t="s">
        <v>340</v>
      </c>
      <c r="E147" s="153" t="s">
        <v>21</v>
      </c>
      <c r="F147" s="154" t="s">
        <v>8155</v>
      </c>
      <c r="H147" s="153" t="s">
        <v>21</v>
      </c>
      <c r="I147" s="155"/>
      <c r="L147" s="151"/>
      <c r="M147" s="156"/>
      <c r="T147" s="157"/>
      <c r="AT147" s="153" t="s">
        <v>340</v>
      </c>
      <c r="AU147" s="153" t="s">
        <v>78</v>
      </c>
      <c r="AV147" s="12" t="s">
        <v>78</v>
      </c>
      <c r="AW147" s="12" t="s">
        <v>32</v>
      </c>
      <c r="AX147" s="12" t="s">
        <v>71</v>
      </c>
      <c r="AY147" s="153" t="s">
        <v>330</v>
      </c>
    </row>
    <row r="148" spans="2:65" s="13" customFormat="1">
      <c r="B148" s="158"/>
      <c r="D148" s="152" t="s">
        <v>340</v>
      </c>
      <c r="E148" s="159" t="s">
        <v>21</v>
      </c>
      <c r="F148" s="160" t="s">
        <v>336</v>
      </c>
      <c r="H148" s="161">
        <v>4</v>
      </c>
      <c r="I148" s="162"/>
      <c r="L148" s="158"/>
      <c r="M148" s="163"/>
      <c r="T148" s="164"/>
      <c r="AT148" s="159" t="s">
        <v>340</v>
      </c>
      <c r="AU148" s="159" t="s">
        <v>78</v>
      </c>
      <c r="AV148" s="13" t="s">
        <v>80</v>
      </c>
      <c r="AW148" s="13" t="s">
        <v>32</v>
      </c>
      <c r="AX148" s="13" t="s">
        <v>71</v>
      </c>
      <c r="AY148" s="159" t="s">
        <v>330</v>
      </c>
    </row>
    <row r="149" spans="2:65" s="14" customFormat="1">
      <c r="B149" s="166"/>
      <c r="D149" s="152" t="s">
        <v>340</v>
      </c>
      <c r="E149" s="167" t="s">
        <v>21</v>
      </c>
      <c r="F149" s="168" t="s">
        <v>443</v>
      </c>
      <c r="H149" s="169">
        <v>4</v>
      </c>
      <c r="I149" s="170"/>
      <c r="L149" s="166"/>
      <c r="M149" s="171"/>
      <c r="T149" s="172"/>
      <c r="AT149" s="167" t="s">
        <v>340</v>
      </c>
      <c r="AU149" s="167" t="s">
        <v>78</v>
      </c>
      <c r="AV149" s="14" t="s">
        <v>336</v>
      </c>
      <c r="AW149" s="14" t="s">
        <v>32</v>
      </c>
      <c r="AX149" s="14" t="s">
        <v>78</v>
      </c>
      <c r="AY149" s="167" t="s">
        <v>330</v>
      </c>
    </row>
    <row r="150" spans="2:65" s="1" customFormat="1" ht="16.5" customHeight="1">
      <c r="B150" s="33"/>
      <c r="C150" s="134" t="s">
        <v>491</v>
      </c>
      <c r="D150" s="134" t="s">
        <v>332</v>
      </c>
      <c r="E150" s="135" t="s">
        <v>8408</v>
      </c>
      <c r="F150" s="136" t="s">
        <v>8409</v>
      </c>
      <c r="G150" s="137" t="s">
        <v>359</v>
      </c>
      <c r="H150" s="138">
        <v>4</v>
      </c>
      <c r="I150" s="139">
        <v>774.81</v>
      </c>
      <c r="J150" s="140">
        <f>ROUND(I150*H150,2)</f>
        <v>3099.24</v>
      </c>
      <c r="K150" s="136" t="s">
        <v>21</v>
      </c>
      <c r="L150" s="33"/>
      <c r="M150" s="141" t="s">
        <v>21</v>
      </c>
      <c r="N150" s="142" t="s">
        <v>42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1050</v>
      </c>
      <c r="AT150" s="145" t="s">
        <v>332</v>
      </c>
      <c r="AU150" s="145" t="s">
        <v>78</v>
      </c>
      <c r="AY150" s="18" t="s">
        <v>330</v>
      </c>
      <c r="BE150" s="146">
        <f>IF(N150="základní",J150,0)</f>
        <v>3099.24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78</v>
      </c>
      <c r="BK150" s="146">
        <f>ROUND(I150*H150,2)</f>
        <v>3099.24</v>
      </c>
      <c r="BL150" s="18" t="s">
        <v>1050</v>
      </c>
      <c r="BM150" s="145" t="s">
        <v>742</v>
      </c>
    </row>
    <row r="151" spans="2:65" s="12" customFormat="1">
      <c r="B151" s="151"/>
      <c r="D151" s="152" t="s">
        <v>340</v>
      </c>
      <c r="E151" s="153" t="s">
        <v>21</v>
      </c>
      <c r="F151" s="154" t="s">
        <v>8155</v>
      </c>
      <c r="H151" s="153" t="s">
        <v>21</v>
      </c>
      <c r="I151" s="155"/>
      <c r="L151" s="151"/>
      <c r="M151" s="156"/>
      <c r="T151" s="157"/>
      <c r="AT151" s="153" t="s">
        <v>340</v>
      </c>
      <c r="AU151" s="153" t="s">
        <v>78</v>
      </c>
      <c r="AV151" s="12" t="s">
        <v>78</v>
      </c>
      <c r="AW151" s="12" t="s">
        <v>32</v>
      </c>
      <c r="AX151" s="12" t="s">
        <v>71</v>
      </c>
      <c r="AY151" s="153" t="s">
        <v>330</v>
      </c>
    </row>
    <row r="152" spans="2:65" s="13" customFormat="1">
      <c r="B152" s="158"/>
      <c r="D152" s="152" t="s">
        <v>340</v>
      </c>
      <c r="E152" s="159" t="s">
        <v>21</v>
      </c>
      <c r="F152" s="160" t="s">
        <v>336</v>
      </c>
      <c r="H152" s="161">
        <v>4</v>
      </c>
      <c r="I152" s="162"/>
      <c r="L152" s="158"/>
      <c r="M152" s="163"/>
      <c r="T152" s="164"/>
      <c r="AT152" s="159" t="s">
        <v>340</v>
      </c>
      <c r="AU152" s="159" t="s">
        <v>78</v>
      </c>
      <c r="AV152" s="13" t="s">
        <v>80</v>
      </c>
      <c r="AW152" s="13" t="s">
        <v>32</v>
      </c>
      <c r="AX152" s="13" t="s">
        <v>71</v>
      </c>
      <c r="AY152" s="159" t="s">
        <v>330</v>
      </c>
    </row>
    <row r="153" spans="2:65" s="14" customFormat="1">
      <c r="B153" s="166"/>
      <c r="D153" s="152" t="s">
        <v>340</v>
      </c>
      <c r="E153" s="167" t="s">
        <v>21</v>
      </c>
      <c r="F153" s="168" t="s">
        <v>443</v>
      </c>
      <c r="H153" s="169">
        <v>4</v>
      </c>
      <c r="I153" s="170"/>
      <c r="L153" s="166"/>
      <c r="M153" s="171"/>
      <c r="T153" s="172"/>
      <c r="AT153" s="167" t="s">
        <v>340</v>
      </c>
      <c r="AU153" s="167" t="s">
        <v>78</v>
      </c>
      <c r="AV153" s="14" t="s">
        <v>336</v>
      </c>
      <c r="AW153" s="14" t="s">
        <v>32</v>
      </c>
      <c r="AX153" s="14" t="s">
        <v>78</v>
      </c>
      <c r="AY153" s="167" t="s">
        <v>330</v>
      </c>
    </row>
    <row r="154" spans="2:65" s="1" customFormat="1" ht="16.5" customHeight="1">
      <c r="B154" s="33"/>
      <c r="C154" s="134" t="s">
        <v>5488</v>
      </c>
      <c r="D154" s="134" t="s">
        <v>332</v>
      </c>
      <c r="E154" s="135" t="s">
        <v>8472</v>
      </c>
      <c r="F154" s="136" t="s">
        <v>8315</v>
      </c>
      <c r="G154" s="137" t="s">
        <v>6964</v>
      </c>
      <c r="H154" s="138">
        <v>1</v>
      </c>
      <c r="I154" s="139">
        <v>3021.74</v>
      </c>
      <c r="J154" s="140">
        <f>ROUND(I154*H154,2)</f>
        <v>3021.74</v>
      </c>
      <c r="K154" s="136" t="s">
        <v>21</v>
      </c>
      <c r="L154" s="33"/>
      <c r="M154" s="141" t="s">
        <v>21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1050</v>
      </c>
      <c r="AT154" s="145" t="s">
        <v>332</v>
      </c>
      <c r="AU154" s="145" t="s">
        <v>78</v>
      </c>
      <c r="AY154" s="18" t="s">
        <v>330</v>
      </c>
      <c r="BE154" s="146">
        <f>IF(N154="základní",J154,0)</f>
        <v>3021.74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78</v>
      </c>
      <c r="BK154" s="146">
        <f>ROUND(I154*H154,2)</f>
        <v>3021.74</v>
      </c>
      <c r="BL154" s="18" t="s">
        <v>1050</v>
      </c>
      <c r="BM154" s="145" t="s">
        <v>759</v>
      </c>
    </row>
    <row r="155" spans="2:65" s="12" customFormat="1">
      <c r="B155" s="151"/>
      <c r="D155" s="152" t="s">
        <v>340</v>
      </c>
      <c r="E155" s="153" t="s">
        <v>21</v>
      </c>
      <c r="F155" s="154" t="s">
        <v>8155</v>
      </c>
      <c r="H155" s="153" t="s">
        <v>21</v>
      </c>
      <c r="I155" s="155"/>
      <c r="L155" s="151"/>
      <c r="M155" s="156"/>
      <c r="T155" s="157"/>
      <c r="AT155" s="153" t="s">
        <v>340</v>
      </c>
      <c r="AU155" s="153" t="s">
        <v>78</v>
      </c>
      <c r="AV155" s="12" t="s">
        <v>78</v>
      </c>
      <c r="AW155" s="12" t="s">
        <v>32</v>
      </c>
      <c r="AX155" s="12" t="s">
        <v>71</v>
      </c>
      <c r="AY155" s="153" t="s">
        <v>330</v>
      </c>
    </row>
    <row r="156" spans="2:65" s="13" customFormat="1">
      <c r="B156" s="158"/>
      <c r="D156" s="152" t="s">
        <v>340</v>
      </c>
      <c r="E156" s="159" t="s">
        <v>21</v>
      </c>
      <c r="F156" s="160" t="s">
        <v>78</v>
      </c>
      <c r="H156" s="161">
        <v>1</v>
      </c>
      <c r="I156" s="162"/>
      <c r="L156" s="158"/>
      <c r="M156" s="163"/>
      <c r="T156" s="164"/>
      <c r="AT156" s="159" t="s">
        <v>340</v>
      </c>
      <c r="AU156" s="159" t="s">
        <v>78</v>
      </c>
      <c r="AV156" s="13" t="s">
        <v>80</v>
      </c>
      <c r="AW156" s="13" t="s">
        <v>32</v>
      </c>
      <c r="AX156" s="13" t="s">
        <v>71</v>
      </c>
      <c r="AY156" s="159" t="s">
        <v>330</v>
      </c>
    </row>
    <row r="157" spans="2:65" s="14" customFormat="1">
      <c r="B157" s="166"/>
      <c r="D157" s="152" t="s">
        <v>340</v>
      </c>
      <c r="E157" s="167" t="s">
        <v>21</v>
      </c>
      <c r="F157" s="168" t="s">
        <v>443</v>
      </c>
      <c r="H157" s="169">
        <v>1</v>
      </c>
      <c r="I157" s="170"/>
      <c r="L157" s="166"/>
      <c r="M157" s="171"/>
      <c r="T157" s="172"/>
      <c r="AT157" s="167" t="s">
        <v>340</v>
      </c>
      <c r="AU157" s="167" t="s">
        <v>78</v>
      </c>
      <c r="AV157" s="14" t="s">
        <v>336</v>
      </c>
      <c r="AW157" s="14" t="s">
        <v>32</v>
      </c>
      <c r="AX157" s="14" t="s">
        <v>78</v>
      </c>
      <c r="AY157" s="167" t="s">
        <v>330</v>
      </c>
    </row>
    <row r="158" spans="2:65" s="1" customFormat="1" ht="16.5" customHeight="1">
      <c r="B158" s="33"/>
      <c r="C158" s="134" t="s">
        <v>561</v>
      </c>
      <c r="D158" s="134" t="s">
        <v>332</v>
      </c>
      <c r="E158" s="135" t="s">
        <v>8316</v>
      </c>
      <c r="F158" s="136" t="s">
        <v>8317</v>
      </c>
      <c r="G158" s="137" t="s">
        <v>359</v>
      </c>
      <c r="H158" s="138">
        <v>4</v>
      </c>
      <c r="I158" s="139">
        <v>774.81</v>
      </c>
      <c r="J158" s="140">
        <f>ROUND(I158*H158,2)</f>
        <v>3099.24</v>
      </c>
      <c r="K158" s="136" t="s">
        <v>21</v>
      </c>
      <c r="L158" s="33"/>
      <c r="M158" s="141" t="s">
        <v>21</v>
      </c>
      <c r="N158" s="142" t="s">
        <v>42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1050</v>
      </c>
      <c r="AT158" s="145" t="s">
        <v>332</v>
      </c>
      <c r="AU158" s="145" t="s">
        <v>78</v>
      </c>
      <c r="AY158" s="18" t="s">
        <v>330</v>
      </c>
      <c r="BE158" s="146">
        <f>IF(N158="základní",J158,0)</f>
        <v>3099.24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78</v>
      </c>
      <c r="BK158" s="146">
        <f>ROUND(I158*H158,2)</f>
        <v>3099.24</v>
      </c>
      <c r="BL158" s="18" t="s">
        <v>1050</v>
      </c>
      <c r="BM158" s="145" t="s">
        <v>941</v>
      </c>
    </row>
    <row r="159" spans="2:65" s="12" customFormat="1">
      <c r="B159" s="151"/>
      <c r="D159" s="152" t="s">
        <v>340</v>
      </c>
      <c r="E159" s="153" t="s">
        <v>21</v>
      </c>
      <c r="F159" s="154" t="s">
        <v>8155</v>
      </c>
      <c r="H159" s="153" t="s">
        <v>21</v>
      </c>
      <c r="I159" s="155"/>
      <c r="L159" s="151"/>
      <c r="M159" s="156"/>
      <c r="T159" s="157"/>
      <c r="AT159" s="153" t="s">
        <v>340</v>
      </c>
      <c r="AU159" s="153" t="s">
        <v>78</v>
      </c>
      <c r="AV159" s="12" t="s">
        <v>78</v>
      </c>
      <c r="AW159" s="12" t="s">
        <v>32</v>
      </c>
      <c r="AX159" s="12" t="s">
        <v>71</v>
      </c>
      <c r="AY159" s="153" t="s">
        <v>330</v>
      </c>
    </row>
    <row r="160" spans="2:65" s="13" customFormat="1">
      <c r="B160" s="158"/>
      <c r="D160" s="152" t="s">
        <v>340</v>
      </c>
      <c r="E160" s="159" t="s">
        <v>21</v>
      </c>
      <c r="F160" s="160" t="s">
        <v>336</v>
      </c>
      <c r="H160" s="161">
        <v>4</v>
      </c>
      <c r="I160" s="162"/>
      <c r="L160" s="158"/>
      <c r="M160" s="163"/>
      <c r="T160" s="164"/>
      <c r="AT160" s="159" t="s">
        <v>340</v>
      </c>
      <c r="AU160" s="159" t="s">
        <v>78</v>
      </c>
      <c r="AV160" s="13" t="s">
        <v>80</v>
      </c>
      <c r="AW160" s="13" t="s">
        <v>32</v>
      </c>
      <c r="AX160" s="13" t="s">
        <v>71</v>
      </c>
      <c r="AY160" s="159" t="s">
        <v>330</v>
      </c>
    </row>
    <row r="161" spans="2:65" s="14" customFormat="1">
      <c r="B161" s="166"/>
      <c r="D161" s="152" t="s">
        <v>340</v>
      </c>
      <c r="E161" s="167" t="s">
        <v>21</v>
      </c>
      <c r="F161" s="168" t="s">
        <v>443</v>
      </c>
      <c r="H161" s="169">
        <v>4</v>
      </c>
      <c r="I161" s="170"/>
      <c r="L161" s="166"/>
      <c r="M161" s="171"/>
      <c r="T161" s="172"/>
      <c r="AT161" s="167" t="s">
        <v>340</v>
      </c>
      <c r="AU161" s="167" t="s">
        <v>78</v>
      </c>
      <c r="AV161" s="14" t="s">
        <v>336</v>
      </c>
      <c r="AW161" s="14" t="s">
        <v>32</v>
      </c>
      <c r="AX161" s="14" t="s">
        <v>78</v>
      </c>
      <c r="AY161" s="167" t="s">
        <v>330</v>
      </c>
    </row>
    <row r="162" spans="2:65" s="1" customFormat="1" ht="16.5" customHeight="1">
      <c r="B162" s="33"/>
      <c r="C162" s="134" t="s">
        <v>571</v>
      </c>
      <c r="D162" s="134" t="s">
        <v>332</v>
      </c>
      <c r="E162" s="135" t="s">
        <v>8693</v>
      </c>
      <c r="F162" s="136" t="s">
        <v>8319</v>
      </c>
      <c r="G162" s="137" t="s">
        <v>6964</v>
      </c>
      <c r="H162" s="138">
        <v>1</v>
      </c>
      <c r="I162" s="139">
        <v>4028.99</v>
      </c>
      <c r="J162" s="140">
        <f>ROUND(I162*H162,2)</f>
        <v>4028.99</v>
      </c>
      <c r="K162" s="136" t="s">
        <v>21</v>
      </c>
      <c r="L162" s="33"/>
      <c r="M162" s="141" t="s">
        <v>21</v>
      </c>
      <c r="N162" s="142" t="s">
        <v>42</v>
      </c>
      <c r="P162" s="143">
        <f>O162*H162</f>
        <v>0</v>
      </c>
      <c r="Q162" s="143">
        <v>0</v>
      </c>
      <c r="R162" s="143">
        <f>Q162*H162</f>
        <v>0</v>
      </c>
      <c r="S162" s="143">
        <v>0</v>
      </c>
      <c r="T162" s="144">
        <f>S162*H162</f>
        <v>0</v>
      </c>
      <c r="AR162" s="145" t="s">
        <v>1050</v>
      </c>
      <c r="AT162" s="145" t="s">
        <v>332</v>
      </c>
      <c r="AU162" s="145" t="s">
        <v>78</v>
      </c>
      <c r="AY162" s="18" t="s">
        <v>330</v>
      </c>
      <c r="BE162" s="146">
        <f>IF(N162="základní",J162,0)</f>
        <v>4028.99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78</v>
      </c>
      <c r="BK162" s="146">
        <f>ROUND(I162*H162,2)</f>
        <v>4028.99</v>
      </c>
      <c r="BL162" s="18" t="s">
        <v>1050</v>
      </c>
      <c r="BM162" s="145" t="s">
        <v>963</v>
      </c>
    </row>
    <row r="163" spans="2:65" s="12" customFormat="1">
      <c r="B163" s="151"/>
      <c r="D163" s="152" t="s">
        <v>340</v>
      </c>
      <c r="E163" s="153" t="s">
        <v>21</v>
      </c>
      <c r="F163" s="154" t="s">
        <v>8155</v>
      </c>
      <c r="H163" s="153" t="s">
        <v>21</v>
      </c>
      <c r="I163" s="155"/>
      <c r="L163" s="151"/>
      <c r="M163" s="156"/>
      <c r="T163" s="157"/>
      <c r="AT163" s="153" t="s">
        <v>340</v>
      </c>
      <c r="AU163" s="153" t="s">
        <v>78</v>
      </c>
      <c r="AV163" s="12" t="s">
        <v>78</v>
      </c>
      <c r="AW163" s="12" t="s">
        <v>32</v>
      </c>
      <c r="AX163" s="12" t="s">
        <v>71</v>
      </c>
      <c r="AY163" s="153" t="s">
        <v>330</v>
      </c>
    </row>
    <row r="164" spans="2:65" s="13" customFormat="1">
      <c r="B164" s="158"/>
      <c r="D164" s="152" t="s">
        <v>340</v>
      </c>
      <c r="E164" s="159" t="s">
        <v>21</v>
      </c>
      <c r="F164" s="160" t="s">
        <v>78</v>
      </c>
      <c r="H164" s="161">
        <v>1</v>
      </c>
      <c r="I164" s="162"/>
      <c r="L164" s="158"/>
      <c r="M164" s="163"/>
      <c r="T164" s="164"/>
      <c r="AT164" s="159" t="s">
        <v>340</v>
      </c>
      <c r="AU164" s="159" t="s">
        <v>78</v>
      </c>
      <c r="AV164" s="13" t="s">
        <v>80</v>
      </c>
      <c r="AW164" s="13" t="s">
        <v>32</v>
      </c>
      <c r="AX164" s="13" t="s">
        <v>71</v>
      </c>
      <c r="AY164" s="159" t="s">
        <v>330</v>
      </c>
    </row>
    <row r="165" spans="2:65" s="14" customFormat="1">
      <c r="B165" s="166"/>
      <c r="D165" s="152" t="s">
        <v>340</v>
      </c>
      <c r="E165" s="167" t="s">
        <v>21</v>
      </c>
      <c r="F165" s="168" t="s">
        <v>443</v>
      </c>
      <c r="H165" s="169">
        <v>1</v>
      </c>
      <c r="I165" s="170"/>
      <c r="L165" s="166"/>
      <c r="M165" s="171"/>
      <c r="T165" s="172"/>
      <c r="AT165" s="167" t="s">
        <v>340</v>
      </c>
      <c r="AU165" s="167" t="s">
        <v>78</v>
      </c>
      <c r="AV165" s="14" t="s">
        <v>336</v>
      </c>
      <c r="AW165" s="14" t="s">
        <v>32</v>
      </c>
      <c r="AX165" s="14" t="s">
        <v>78</v>
      </c>
      <c r="AY165" s="167" t="s">
        <v>330</v>
      </c>
    </row>
    <row r="166" spans="2:65" s="1" customFormat="1" ht="16.5" customHeight="1">
      <c r="B166" s="33"/>
      <c r="C166" s="134" t="s">
        <v>559</v>
      </c>
      <c r="D166" s="134" t="s">
        <v>332</v>
      </c>
      <c r="E166" s="135" t="s">
        <v>8694</v>
      </c>
      <c r="F166" s="136" t="s">
        <v>8695</v>
      </c>
      <c r="G166" s="137" t="s">
        <v>6964</v>
      </c>
      <c r="H166" s="138">
        <v>1</v>
      </c>
      <c r="I166" s="139">
        <v>1582.82</v>
      </c>
      <c r="J166" s="140">
        <f>ROUND(I166*H166,2)</f>
        <v>1582.82</v>
      </c>
      <c r="K166" s="136" t="s">
        <v>21</v>
      </c>
      <c r="L166" s="33"/>
      <c r="M166" s="141" t="s">
        <v>21</v>
      </c>
      <c r="N166" s="142" t="s">
        <v>42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1050</v>
      </c>
      <c r="AT166" s="145" t="s">
        <v>332</v>
      </c>
      <c r="AU166" s="145" t="s">
        <v>78</v>
      </c>
      <c r="AY166" s="18" t="s">
        <v>330</v>
      </c>
      <c r="BE166" s="146">
        <f>IF(N166="základní",J166,0)</f>
        <v>1582.82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78</v>
      </c>
      <c r="BK166" s="146">
        <f>ROUND(I166*H166,2)</f>
        <v>1582.82</v>
      </c>
      <c r="BL166" s="18" t="s">
        <v>1050</v>
      </c>
      <c r="BM166" s="145" t="s">
        <v>977</v>
      </c>
    </row>
    <row r="167" spans="2:65" s="12" customFormat="1">
      <c r="B167" s="151"/>
      <c r="D167" s="152" t="s">
        <v>340</v>
      </c>
      <c r="E167" s="153" t="s">
        <v>21</v>
      </c>
      <c r="F167" s="154" t="s">
        <v>8155</v>
      </c>
      <c r="H167" s="153" t="s">
        <v>21</v>
      </c>
      <c r="I167" s="155"/>
      <c r="L167" s="151"/>
      <c r="M167" s="156"/>
      <c r="T167" s="157"/>
      <c r="AT167" s="153" t="s">
        <v>340</v>
      </c>
      <c r="AU167" s="153" t="s">
        <v>78</v>
      </c>
      <c r="AV167" s="12" t="s">
        <v>78</v>
      </c>
      <c r="AW167" s="12" t="s">
        <v>32</v>
      </c>
      <c r="AX167" s="12" t="s">
        <v>71</v>
      </c>
      <c r="AY167" s="153" t="s">
        <v>330</v>
      </c>
    </row>
    <row r="168" spans="2:65" s="13" customFormat="1">
      <c r="B168" s="158"/>
      <c r="D168" s="152" t="s">
        <v>340</v>
      </c>
      <c r="E168" s="159" t="s">
        <v>21</v>
      </c>
      <c r="F168" s="160" t="s">
        <v>78</v>
      </c>
      <c r="H168" s="161">
        <v>1</v>
      </c>
      <c r="I168" s="162"/>
      <c r="L168" s="158"/>
      <c r="M168" s="163"/>
      <c r="T168" s="164"/>
      <c r="AT168" s="159" t="s">
        <v>340</v>
      </c>
      <c r="AU168" s="159" t="s">
        <v>78</v>
      </c>
      <c r="AV168" s="13" t="s">
        <v>80</v>
      </c>
      <c r="AW168" s="13" t="s">
        <v>32</v>
      </c>
      <c r="AX168" s="13" t="s">
        <v>71</v>
      </c>
      <c r="AY168" s="159" t="s">
        <v>330</v>
      </c>
    </row>
    <row r="169" spans="2:65" s="14" customFormat="1">
      <c r="B169" s="166"/>
      <c r="D169" s="152" t="s">
        <v>340</v>
      </c>
      <c r="E169" s="167" t="s">
        <v>21</v>
      </c>
      <c r="F169" s="168" t="s">
        <v>443</v>
      </c>
      <c r="H169" s="169">
        <v>1</v>
      </c>
      <c r="I169" s="170"/>
      <c r="L169" s="166"/>
      <c r="M169" s="171"/>
      <c r="T169" s="172"/>
      <c r="AT169" s="167" t="s">
        <v>340</v>
      </c>
      <c r="AU169" s="167" t="s">
        <v>78</v>
      </c>
      <c r="AV169" s="14" t="s">
        <v>336</v>
      </c>
      <c r="AW169" s="14" t="s">
        <v>32</v>
      </c>
      <c r="AX169" s="14" t="s">
        <v>78</v>
      </c>
      <c r="AY169" s="167" t="s">
        <v>330</v>
      </c>
    </row>
    <row r="170" spans="2:65" s="1" customFormat="1" ht="16.5" customHeight="1">
      <c r="B170" s="33"/>
      <c r="C170" s="134" t="s">
        <v>585</v>
      </c>
      <c r="D170" s="134" t="s">
        <v>332</v>
      </c>
      <c r="E170" s="135" t="s">
        <v>8696</v>
      </c>
      <c r="F170" s="136" t="s">
        <v>8321</v>
      </c>
      <c r="G170" s="137" t="s">
        <v>6964</v>
      </c>
      <c r="H170" s="138">
        <v>1</v>
      </c>
      <c r="I170" s="139">
        <v>5755.7</v>
      </c>
      <c r="J170" s="140">
        <f>ROUND(I170*H170,2)</f>
        <v>5755.7</v>
      </c>
      <c r="K170" s="136" t="s">
        <v>21</v>
      </c>
      <c r="L170" s="33"/>
      <c r="M170" s="141" t="s">
        <v>21</v>
      </c>
      <c r="N170" s="14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1050</v>
      </c>
      <c r="AT170" s="145" t="s">
        <v>332</v>
      </c>
      <c r="AU170" s="145" t="s">
        <v>78</v>
      </c>
      <c r="AY170" s="18" t="s">
        <v>330</v>
      </c>
      <c r="BE170" s="146">
        <f>IF(N170="základní",J170,0)</f>
        <v>5755.7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78</v>
      </c>
      <c r="BK170" s="146">
        <f>ROUND(I170*H170,2)</f>
        <v>5755.7</v>
      </c>
      <c r="BL170" s="18" t="s">
        <v>1050</v>
      </c>
      <c r="BM170" s="145" t="s">
        <v>987</v>
      </c>
    </row>
    <row r="171" spans="2:65" s="12" customFormat="1">
      <c r="B171" s="151"/>
      <c r="D171" s="152" t="s">
        <v>340</v>
      </c>
      <c r="E171" s="153" t="s">
        <v>21</v>
      </c>
      <c r="F171" s="154" t="s">
        <v>8155</v>
      </c>
      <c r="H171" s="153" t="s">
        <v>21</v>
      </c>
      <c r="I171" s="155"/>
      <c r="L171" s="151"/>
      <c r="M171" s="156"/>
      <c r="T171" s="157"/>
      <c r="AT171" s="153" t="s">
        <v>340</v>
      </c>
      <c r="AU171" s="153" t="s">
        <v>78</v>
      </c>
      <c r="AV171" s="12" t="s">
        <v>78</v>
      </c>
      <c r="AW171" s="12" t="s">
        <v>32</v>
      </c>
      <c r="AX171" s="12" t="s">
        <v>71</v>
      </c>
      <c r="AY171" s="153" t="s">
        <v>330</v>
      </c>
    </row>
    <row r="172" spans="2:65" s="13" customFormat="1">
      <c r="B172" s="158"/>
      <c r="D172" s="152" t="s">
        <v>340</v>
      </c>
      <c r="E172" s="159" t="s">
        <v>21</v>
      </c>
      <c r="F172" s="160" t="s">
        <v>78</v>
      </c>
      <c r="H172" s="161">
        <v>1</v>
      </c>
      <c r="I172" s="162"/>
      <c r="L172" s="158"/>
      <c r="M172" s="163"/>
      <c r="T172" s="164"/>
      <c r="AT172" s="159" t="s">
        <v>340</v>
      </c>
      <c r="AU172" s="159" t="s">
        <v>78</v>
      </c>
      <c r="AV172" s="13" t="s">
        <v>80</v>
      </c>
      <c r="AW172" s="13" t="s">
        <v>32</v>
      </c>
      <c r="AX172" s="13" t="s">
        <v>71</v>
      </c>
      <c r="AY172" s="159" t="s">
        <v>330</v>
      </c>
    </row>
    <row r="173" spans="2:65" s="14" customFormat="1">
      <c r="B173" s="166"/>
      <c r="D173" s="152" t="s">
        <v>340</v>
      </c>
      <c r="E173" s="167" t="s">
        <v>21</v>
      </c>
      <c r="F173" s="168" t="s">
        <v>443</v>
      </c>
      <c r="H173" s="169">
        <v>1</v>
      </c>
      <c r="I173" s="170"/>
      <c r="L173" s="166"/>
      <c r="M173" s="198"/>
      <c r="N173" s="199"/>
      <c r="O173" s="199"/>
      <c r="P173" s="199"/>
      <c r="Q173" s="199"/>
      <c r="R173" s="199"/>
      <c r="S173" s="199"/>
      <c r="T173" s="200"/>
      <c r="AT173" s="167" t="s">
        <v>340</v>
      </c>
      <c r="AU173" s="167" t="s">
        <v>78</v>
      </c>
      <c r="AV173" s="14" t="s">
        <v>336</v>
      </c>
      <c r="AW173" s="14" t="s">
        <v>32</v>
      </c>
      <c r="AX173" s="14" t="s">
        <v>78</v>
      </c>
      <c r="AY173" s="167" t="s">
        <v>330</v>
      </c>
    </row>
    <row r="174" spans="2:65" s="1" customFormat="1" ht="6.95" customHeight="1">
      <c r="B174" s="41"/>
      <c r="C174" s="42"/>
      <c r="D174" s="42"/>
      <c r="E174" s="42"/>
      <c r="F174" s="42"/>
      <c r="G174" s="42"/>
      <c r="H174" s="42"/>
      <c r="I174" s="42"/>
      <c r="J174" s="42"/>
      <c r="K174" s="42"/>
      <c r="L174" s="33"/>
    </row>
  </sheetData>
  <sheetProtection algorithmName="SHA-512" hashValue="hjcOuVuBZpWIMgzmKju0ye+PnN/GyXfbM3VrQU5wA0mwPoduUiWPryrp6GPt3mFcOOZl805Tol/5SMw5QVXBiw==" saltValue="KrQt4/Iz2gU0TmHCRHNNsOpWhxEhMx5KrzAglLs+WD0yLkTZardFneFAhMcw6wK1qQPF9ICAh6YPEn6IxW6OtQ==" spinCount="100000" sheet="1" objects="1" scenarios="1" formatColumns="0" formatRows="0" autoFilter="0"/>
  <autoFilter ref="C85:K173" xr:uid="{00000000-0009-0000-0000-00000D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B2:BM178"/>
  <sheetViews>
    <sheetView showGridLines="0" topLeftCell="A79" workbookViewId="0">
      <selection activeCell="I88" sqref="I88:I176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124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8697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ROUND(J86, 2)</f>
        <v>1705829.32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ROUND((SUM(BE86:BE177)),  2)</f>
        <v>1705829.32</v>
      </c>
      <c r="I35" s="96">
        <v>0.21</v>
      </c>
      <c r="J35" s="82">
        <f>ROUND(((SUM(BE86:BE177))*I35),  2)</f>
        <v>358224.16</v>
      </c>
      <c r="L35" s="33"/>
    </row>
    <row r="36" spans="2:12" s="1" customFormat="1" ht="14.45" customHeight="1">
      <c r="B36" s="33"/>
      <c r="E36" s="28" t="s">
        <v>43</v>
      </c>
      <c r="F36" s="82">
        <f>ROUND((SUM(BF86:BF177)),  2)</f>
        <v>0</v>
      </c>
      <c r="I36" s="96">
        <v>0.12</v>
      </c>
      <c r="J36" s="82">
        <f>ROUND(((SUM(BF86:BF177))*I36),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ROUND((SUM(BG86:BG177)),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ROUND((SUM(BH86:BH177)),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ROUND((SUM(BI86:BI177)),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2064053.48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D.1.4.H.g - VS - Vyvolávací systém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J86</f>
        <v>1705829.32</v>
      </c>
      <c r="L63" s="33"/>
      <c r="AU63" s="18" t="s">
        <v>273</v>
      </c>
    </row>
    <row r="64" spans="2:47" s="8" customFormat="1" ht="24.95" customHeight="1">
      <c r="B64" s="106"/>
      <c r="D64" s="107" t="s">
        <v>8698</v>
      </c>
      <c r="E64" s="108"/>
      <c r="F64" s="108"/>
      <c r="G64" s="108"/>
      <c r="H64" s="108"/>
      <c r="I64" s="108"/>
      <c r="J64" s="109">
        <f>J87</f>
        <v>1705829.32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315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188</v>
      </c>
      <c r="L75" s="21"/>
    </row>
    <row r="76" spans="2:12" s="1" customFormat="1" ht="16.5" customHeight="1">
      <c r="B76" s="33"/>
      <c r="E76" s="336" t="s">
        <v>192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196</v>
      </c>
      <c r="L77" s="33"/>
    </row>
    <row r="78" spans="2:12" s="1" customFormat="1" ht="16.5" customHeight="1">
      <c r="B78" s="33"/>
      <c r="E78" s="305" t="str">
        <f>E11</f>
        <v>D.1.4.H.g - VS - Vyvolávací systém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>
        <f>IF(J14="","",J14)</f>
        <v>45470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25</v>
      </c>
      <c r="F82" s="26" t="str">
        <f>E17</f>
        <v>Fakultní nemocnice Olomouc</v>
      </c>
      <c r="I82" s="28" t="s">
        <v>30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29</v>
      </c>
      <c r="F83" s="26" t="str">
        <f>IF(E20="","",E20)</f>
        <v>Sdružení firem VW WACHAL a.s., YUCON CZ s.r.o. a STANTER, a.s. zkratkou S-VWYUST</v>
      </c>
      <c r="I83" s="28" t="s">
        <v>33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316</v>
      </c>
      <c r="D85" s="116" t="s">
        <v>56</v>
      </c>
      <c r="E85" s="116" t="s">
        <v>52</v>
      </c>
      <c r="F85" s="116" t="s">
        <v>53</v>
      </c>
      <c r="G85" s="116" t="s">
        <v>317</v>
      </c>
      <c r="H85" s="116" t="s">
        <v>318</v>
      </c>
      <c r="I85" s="116" t="s">
        <v>319</v>
      </c>
      <c r="J85" s="116" t="s">
        <v>272</v>
      </c>
      <c r="K85" s="117" t="s">
        <v>320</v>
      </c>
      <c r="L85" s="114"/>
      <c r="M85" s="55" t="s">
        <v>21</v>
      </c>
      <c r="N85" s="56" t="s">
        <v>41</v>
      </c>
      <c r="O85" s="56" t="s">
        <v>321</v>
      </c>
      <c r="P85" s="56" t="s">
        <v>322</v>
      </c>
      <c r="Q85" s="56" t="s">
        <v>323</v>
      </c>
      <c r="R85" s="56" t="s">
        <v>324</v>
      </c>
      <c r="S85" s="56" t="s">
        <v>325</v>
      </c>
      <c r="T85" s="57" t="s">
        <v>326</v>
      </c>
    </row>
    <row r="86" spans="2:65" s="1" customFormat="1" ht="22.9" customHeight="1">
      <c r="B86" s="33"/>
      <c r="C86" s="60" t="s">
        <v>327</v>
      </c>
      <c r="J86" s="118">
        <f>BK86</f>
        <v>1705829.32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70</v>
      </c>
      <c r="AU86" s="18" t="s">
        <v>273</v>
      </c>
      <c r="BK86" s="121">
        <f>BK87</f>
        <v>1705829.32</v>
      </c>
    </row>
    <row r="87" spans="2:65" s="11" customFormat="1" ht="25.9" customHeight="1">
      <c r="B87" s="122"/>
      <c r="D87" s="123" t="s">
        <v>70</v>
      </c>
      <c r="E87" s="124" t="s">
        <v>8699</v>
      </c>
      <c r="F87" s="124" t="s">
        <v>123</v>
      </c>
      <c r="I87" s="125"/>
      <c r="J87" s="126">
        <f>BK87</f>
        <v>1705829.32</v>
      </c>
      <c r="L87" s="122"/>
      <c r="M87" s="127"/>
      <c r="P87" s="128">
        <f>SUM(P88:P177)</f>
        <v>0</v>
      </c>
      <c r="R87" s="128">
        <f>SUM(R88:R177)</f>
        <v>0</v>
      </c>
      <c r="T87" s="129">
        <f>SUM(T88:T177)</f>
        <v>0</v>
      </c>
      <c r="AR87" s="123" t="s">
        <v>78</v>
      </c>
      <c r="AT87" s="130" t="s">
        <v>70</v>
      </c>
      <c r="AU87" s="130" t="s">
        <v>71</v>
      </c>
      <c r="AY87" s="123" t="s">
        <v>330</v>
      </c>
      <c r="BK87" s="131">
        <f>SUM(BK88:BK177)</f>
        <v>1705829.32</v>
      </c>
    </row>
    <row r="88" spans="2:65" s="1" customFormat="1" ht="16.5" customHeight="1">
      <c r="B88" s="33"/>
      <c r="C88" s="173" t="s">
        <v>78</v>
      </c>
      <c r="D88" s="173" t="s">
        <v>475</v>
      </c>
      <c r="E88" s="174" t="s">
        <v>8700</v>
      </c>
      <c r="F88" s="175" t="s">
        <v>8701</v>
      </c>
      <c r="G88" s="176" t="s">
        <v>2551</v>
      </c>
      <c r="H88" s="177">
        <v>1</v>
      </c>
      <c r="I88" s="178">
        <v>18595.89</v>
      </c>
      <c r="J88" s="179">
        <f>ROUND(I88*H88,2)</f>
        <v>18595.89</v>
      </c>
      <c r="K88" s="175" t="s">
        <v>21</v>
      </c>
      <c r="L88" s="180"/>
      <c r="M88" s="181" t="s">
        <v>21</v>
      </c>
      <c r="N88" s="182" t="s">
        <v>42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3080</v>
      </c>
      <c r="AT88" s="145" t="s">
        <v>475</v>
      </c>
      <c r="AU88" s="145" t="s">
        <v>78</v>
      </c>
      <c r="AY88" s="18" t="s">
        <v>330</v>
      </c>
      <c r="BE88" s="146">
        <f>IF(N88="základní",J88,0)</f>
        <v>18595.89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78</v>
      </c>
      <c r="BK88" s="146">
        <f>ROUND(I88*H88,2)</f>
        <v>18595.89</v>
      </c>
      <c r="BL88" s="18" t="s">
        <v>1050</v>
      </c>
      <c r="BM88" s="145" t="s">
        <v>80</v>
      </c>
    </row>
    <row r="89" spans="2:65" s="12" customFormat="1">
      <c r="B89" s="151"/>
      <c r="D89" s="152" t="s">
        <v>340</v>
      </c>
      <c r="E89" s="153" t="s">
        <v>21</v>
      </c>
      <c r="F89" s="154" t="s">
        <v>8155</v>
      </c>
      <c r="H89" s="153" t="s">
        <v>21</v>
      </c>
      <c r="I89" s="155"/>
      <c r="L89" s="151"/>
      <c r="M89" s="156"/>
      <c r="T89" s="157"/>
      <c r="AT89" s="153" t="s">
        <v>340</v>
      </c>
      <c r="AU89" s="153" t="s">
        <v>78</v>
      </c>
      <c r="AV89" s="12" t="s">
        <v>78</v>
      </c>
      <c r="AW89" s="12" t="s">
        <v>32</v>
      </c>
      <c r="AX89" s="12" t="s">
        <v>71</v>
      </c>
      <c r="AY89" s="153" t="s">
        <v>330</v>
      </c>
    </row>
    <row r="90" spans="2:65" s="13" customFormat="1">
      <c r="B90" s="158"/>
      <c r="D90" s="152" t="s">
        <v>340</v>
      </c>
      <c r="E90" s="159" t="s">
        <v>21</v>
      </c>
      <c r="F90" s="160" t="s">
        <v>8130</v>
      </c>
      <c r="H90" s="161">
        <v>1</v>
      </c>
      <c r="I90" s="162"/>
      <c r="L90" s="158"/>
      <c r="M90" s="163"/>
      <c r="T90" s="164"/>
      <c r="AT90" s="159" t="s">
        <v>340</v>
      </c>
      <c r="AU90" s="159" t="s">
        <v>78</v>
      </c>
      <c r="AV90" s="13" t="s">
        <v>80</v>
      </c>
      <c r="AW90" s="13" t="s">
        <v>32</v>
      </c>
      <c r="AX90" s="13" t="s">
        <v>71</v>
      </c>
      <c r="AY90" s="159" t="s">
        <v>330</v>
      </c>
    </row>
    <row r="91" spans="2:65" s="14" customFormat="1">
      <c r="B91" s="166"/>
      <c r="D91" s="152" t="s">
        <v>340</v>
      </c>
      <c r="E91" s="167" t="s">
        <v>21</v>
      </c>
      <c r="F91" s="168" t="s">
        <v>443</v>
      </c>
      <c r="H91" s="169">
        <v>1</v>
      </c>
      <c r="I91" s="170"/>
      <c r="L91" s="166"/>
      <c r="M91" s="171"/>
      <c r="T91" s="172"/>
      <c r="AT91" s="167" t="s">
        <v>340</v>
      </c>
      <c r="AU91" s="167" t="s">
        <v>78</v>
      </c>
      <c r="AV91" s="14" t="s">
        <v>336</v>
      </c>
      <c r="AW91" s="14" t="s">
        <v>32</v>
      </c>
      <c r="AX91" s="14" t="s">
        <v>78</v>
      </c>
      <c r="AY91" s="167" t="s">
        <v>330</v>
      </c>
    </row>
    <row r="92" spans="2:65" s="1" customFormat="1" ht="16.5" customHeight="1">
      <c r="B92" s="33"/>
      <c r="C92" s="173" t="s">
        <v>80</v>
      </c>
      <c r="D92" s="173" t="s">
        <v>475</v>
      </c>
      <c r="E92" s="174" t="s">
        <v>8702</v>
      </c>
      <c r="F92" s="175" t="s">
        <v>8703</v>
      </c>
      <c r="G92" s="176" t="s">
        <v>2551</v>
      </c>
      <c r="H92" s="177">
        <v>5</v>
      </c>
      <c r="I92" s="178">
        <v>6973.25</v>
      </c>
      <c r="J92" s="179">
        <f>ROUND(I92*H92,2)</f>
        <v>34866.25</v>
      </c>
      <c r="K92" s="175" t="s">
        <v>21</v>
      </c>
      <c r="L92" s="180"/>
      <c r="M92" s="181" t="s">
        <v>21</v>
      </c>
      <c r="N92" s="182" t="s">
        <v>42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3080</v>
      </c>
      <c r="AT92" s="145" t="s">
        <v>475</v>
      </c>
      <c r="AU92" s="145" t="s">
        <v>78</v>
      </c>
      <c r="AY92" s="18" t="s">
        <v>330</v>
      </c>
      <c r="BE92" s="146">
        <f>IF(N92="základní",J92,0)</f>
        <v>34866.25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78</v>
      </c>
      <c r="BK92" s="146">
        <f>ROUND(I92*H92,2)</f>
        <v>34866.25</v>
      </c>
      <c r="BL92" s="18" t="s">
        <v>1050</v>
      </c>
      <c r="BM92" s="145" t="s">
        <v>336</v>
      </c>
    </row>
    <row r="93" spans="2:65" s="12" customFormat="1">
      <c r="B93" s="151"/>
      <c r="D93" s="152" t="s">
        <v>340</v>
      </c>
      <c r="E93" s="153" t="s">
        <v>21</v>
      </c>
      <c r="F93" s="154" t="s">
        <v>8155</v>
      </c>
      <c r="H93" s="153" t="s">
        <v>21</v>
      </c>
      <c r="I93" s="155"/>
      <c r="L93" s="151"/>
      <c r="M93" s="156"/>
      <c r="T93" s="157"/>
      <c r="AT93" s="153" t="s">
        <v>340</v>
      </c>
      <c r="AU93" s="153" t="s">
        <v>78</v>
      </c>
      <c r="AV93" s="12" t="s">
        <v>78</v>
      </c>
      <c r="AW93" s="12" t="s">
        <v>32</v>
      </c>
      <c r="AX93" s="12" t="s">
        <v>71</v>
      </c>
      <c r="AY93" s="153" t="s">
        <v>330</v>
      </c>
    </row>
    <row r="94" spans="2:65" s="13" customFormat="1">
      <c r="B94" s="158"/>
      <c r="D94" s="152" t="s">
        <v>340</v>
      </c>
      <c r="E94" s="159" t="s">
        <v>21</v>
      </c>
      <c r="F94" s="160" t="s">
        <v>8704</v>
      </c>
      <c r="H94" s="161">
        <v>5</v>
      </c>
      <c r="I94" s="162"/>
      <c r="L94" s="158"/>
      <c r="M94" s="163"/>
      <c r="T94" s="164"/>
      <c r="AT94" s="159" t="s">
        <v>340</v>
      </c>
      <c r="AU94" s="159" t="s">
        <v>78</v>
      </c>
      <c r="AV94" s="13" t="s">
        <v>80</v>
      </c>
      <c r="AW94" s="13" t="s">
        <v>32</v>
      </c>
      <c r="AX94" s="13" t="s">
        <v>71</v>
      </c>
      <c r="AY94" s="159" t="s">
        <v>330</v>
      </c>
    </row>
    <row r="95" spans="2:65" s="14" customFormat="1">
      <c r="B95" s="166"/>
      <c r="D95" s="152" t="s">
        <v>340</v>
      </c>
      <c r="E95" s="167" t="s">
        <v>21</v>
      </c>
      <c r="F95" s="168" t="s">
        <v>443</v>
      </c>
      <c r="H95" s="169">
        <v>5</v>
      </c>
      <c r="I95" s="170"/>
      <c r="L95" s="166"/>
      <c r="M95" s="171"/>
      <c r="T95" s="172"/>
      <c r="AT95" s="167" t="s">
        <v>340</v>
      </c>
      <c r="AU95" s="167" t="s">
        <v>78</v>
      </c>
      <c r="AV95" s="14" t="s">
        <v>336</v>
      </c>
      <c r="AW95" s="14" t="s">
        <v>32</v>
      </c>
      <c r="AX95" s="14" t="s">
        <v>78</v>
      </c>
      <c r="AY95" s="167" t="s">
        <v>330</v>
      </c>
    </row>
    <row r="96" spans="2:65" s="1" customFormat="1" ht="16.5" customHeight="1">
      <c r="B96" s="33"/>
      <c r="C96" s="173" t="s">
        <v>171</v>
      </c>
      <c r="D96" s="173" t="s">
        <v>475</v>
      </c>
      <c r="E96" s="174" t="s">
        <v>8705</v>
      </c>
      <c r="F96" s="175" t="s">
        <v>8706</v>
      </c>
      <c r="G96" s="176" t="s">
        <v>2551</v>
      </c>
      <c r="H96" s="177">
        <v>64</v>
      </c>
      <c r="I96" s="178">
        <v>2324.42</v>
      </c>
      <c r="J96" s="179">
        <f>ROUND(I96*H96,2)</f>
        <v>148762.88</v>
      </c>
      <c r="K96" s="175" t="s">
        <v>21</v>
      </c>
      <c r="L96" s="180"/>
      <c r="M96" s="181" t="s">
        <v>21</v>
      </c>
      <c r="N96" s="182" t="s">
        <v>42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3080</v>
      </c>
      <c r="AT96" s="145" t="s">
        <v>475</v>
      </c>
      <c r="AU96" s="145" t="s">
        <v>78</v>
      </c>
      <c r="AY96" s="18" t="s">
        <v>330</v>
      </c>
      <c r="BE96" s="146">
        <f>IF(N96="základní",J96,0)</f>
        <v>148762.88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78</v>
      </c>
      <c r="BK96" s="146">
        <f>ROUND(I96*H96,2)</f>
        <v>148762.88</v>
      </c>
      <c r="BL96" s="18" t="s">
        <v>1050</v>
      </c>
      <c r="BM96" s="145" t="s">
        <v>370</v>
      </c>
    </row>
    <row r="97" spans="2:65" s="12" customFormat="1">
      <c r="B97" s="151"/>
      <c r="D97" s="152" t="s">
        <v>340</v>
      </c>
      <c r="E97" s="153" t="s">
        <v>21</v>
      </c>
      <c r="F97" s="154" t="s">
        <v>8155</v>
      </c>
      <c r="H97" s="153" t="s">
        <v>21</v>
      </c>
      <c r="I97" s="155"/>
      <c r="L97" s="151"/>
      <c r="M97" s="156"/>
      <c r="T97" s="157"/>
      <c r="AT97" s="153" t="s">
        <v>340</v>
      </c>
      <c r="AU97" s="153" t="s">
        <v>78</v>
      </c>
      <c r="AV97" s="12" t="s">
        <v>78</v>
      </c>
      <c r="AW97" s="12" t="s">
        <v>32</v>
      </c>
      <c r="AX97" s="12" t="s">
        <v>71</v>
      </c>
      <c r="AY97" s="153" t="s">
        <v>330</v>
      </c>
    </row>
    <row r="98" spans="2:65" s="13" customFormat="1">
      <c r="B98" s="158"/>
      <c r="D98" s="152" t="s">
        <v>340</v>
      </c>
      <c r="E98" s="159" t="s">
        <v>21</v>
      </c>
      <c r="F98" s="160" t="s">
        <v>8707</v>
      </c>
      <c r="H98" s="161">
        <v>64</v>
      </c>
      <c r="I98" s="162"/>
      <c r="L98" s="158"/>
      <c r="M98" s="163"/>
      <c r="T98" s="164"/>
      <c r="AT98" s="159" t="s">
        <v>340</v>
      </c>
      <c r="AU98" s="159" t="s">
        <v>78</v>
      </c>
      <c r="AV98" s="13" t="s">
        <v>80</v>
      </c>
      <c r="AW98" s="13" t="s">
        <v>32</v>
      </c>
      <c r="AX98" s="13" t="s">
        <v>71</v>
      </c>
      <c r="AY98" s="159" t="s">
        <v>330</v>
      </c>
    </row>
    <row r="99" spans="2:65" s="14" customFormat="1">
      <c r="B99" s="166"/>
      <c r="D99" s="152" t="s">
        <v>340</v>
      </c>
      <c r="E99" s="167" t="s">
        <v>21</v>
      </c>
      <c r="F99" s="168" t="s">
        <v>443</v>
      </c>
      <c r="H99" s="169">
        <v>64</v>
      </c>
      <c r="I99" s="170"/>
      <c r="L99" s="166"/>
      <c r="M99" s="171"/>
      <c r="T99" s="172"/>
      <c r="AT99" s="167" t="s">
        <v>340</v>
      </c>
      <c r="AU99" s="167" t="s">
        <v>78</v>
      </c>
      <c r="AV99" s="14" t="s">
        <v>336</v>
      </c>
      <c r="AW99" s="14" t="s">
        <v>32</v>
      </c>
      <c r="AX99" s="14" t="s">
        <v>78</v>
      </c>
      <c r="AY99" s="167" t="s">
        <v>330</v>
      </c>
    </row>
    <row r="100" spans="2:65" s="1" customFormat="1" ht="16.5" customHeight="1">
      <c r="B100" s="33"/>
      <c r="C100" s="173" t="s">
        <v>336</v>
      </c>
      <c r="D100" s="173" t="s">
        <v>475</v>
      </c>
      <c r="E100" s="174" t="s">
        <v>8708</v>
      </c>
      <c r="F100" s="175" t="s">
        <v>8709</v>
      </c>
      <c r="G100" s="176" t="s">
        <v>2551</v>
      </c>
      <c r="H100" s="177">
        <v>13</v>
      </c>
      <c r="I100" s="178">
        <v>31960.74</v>
      </c>
      <c r="J100" s="179">
        <f>ROUND(I100*H100,2)</f>
        <v>415489.62</v>
      </c>
      <c r="K100" s="175" t="s">
        <v>21</v>
      </c>
      <c r="L100" s="180"/>
      <c r="M100" s="181" t="s">
        <v>21</v>
      </c>
      <c r="N100" s="182" t="s">
        <v>42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3080</v>
      </c>
      <c r="AT100" s="145" t="s">
        <v>475</v>
      </c>
      <c r="AU100" s="145" t="s">
        <v>78</v>
      </c>
      <c r="AY100" s="18" t="s">
        <v>330</v>
      </c>
      <c r="BE100" s="146">
        <f>IF(N100="základní",J100,0)</f>
        <v>415489.62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78</v>
      </c>
      <c r="BK100" s="146">
        <f>ROUND(I100*H100,2)</f>
        <v>415489.62</v>
      </c>
      <c r="BL100" s="18" t="s">
        <v>1050</v>
      </c>
      <c r="BM100" s="145" t="s">
        <v>388</v>
      </c>
    </row>
    <row r="101" spans="2:65" s="12" customFormat="1">
      <c r="B101" s="151"/>
      <c r="D101" s="152" t="s">
        <v>340</v>
      </c>
      <c r="E101" s="153" t="s">
        <v>21</v>
      </c>
      <c r="F101" s="154" t="s">
        <v>8155</v>
      </c>
      <c r="H101" s="153" t="s">
        <v>21</v>
      </c>
      <c r="I101" s="155"/>
      <c r="L101" s="151"/>
      <c r="M101" s="156"/>
      <c r="T101" s="157"/>
      <c r="AT101" s="153" t="s">
        <v>340</v>
      </c>
      <c r="AU101" s="153" t="s">
        <v>78</v>
      </c>
      <c r="AV101" s="12" t="s">
        <v>78</v>
      </c>
      <c r="AW101" s="12" t="s">
        <v>32</v>
      </c>
      <c r="AX101" s="12" t="s">
        <v>71</v>
      </c>
      <c r="AY101" s="153" t="s">
        <v>330</v>
      </c>
    </row>
    <row r="102" spans="2:65" s="13" customFormat="1">
      <c r="B102" s="158"/>
      <c r="D102" s="152" t="s">
        <v>340</v>
      </c>
      <c r="E102" s="159" t="s">
        <v>21</v>
      </c>
      <c r="F102" s="160" t="s">
        <v>8710</v>
      </c>
      <c r="H102" s="161">
        <v>13</v>
      </c>
      <c r="I102" s="162"/>
      <c r="L102" s="158"/>
      <c r="M102" s="163"/>
      <c r="T102" s="164"/>
      <c r="AT102" s="159" t="s">
        <v>340</v>
      </c>
      <c r="AU102" s="159" t="s">
        <v>78</v>
      </c>
      <c r="AV102" s="13" t="s">
        <v>80</v>
      </c>
      <c r="AW102" s="13" t="s">
        <v>32</v>
      </c>
      <c r="AX102" s="13" t="s">
        <v>71</v>
      </c>
      <c r="AY102" s="159" t="s">
        <v>330</v>
      </c>
    </row>
    <row r="103" spans="2:65" s="14" customFormat="1">
      <c r="B103" s="166"/>
      <c r="D103" s="152" t="s">
        <v>340</v>
      </c>
      <c r="E103" s="167" t="s">
        <v>21</v>
      </c>
      <c r="F103" s="168" t="s">
        <v>443</v>
      </c>
      <c r="H103" s="169">
        <v>13</v>
      </c>
      <c r="I103" s="170"/>
      <c r="L103" s="166"/>
      <c r="M103" s="171"/>
      <c r="T103" s="172"/>
      <c r="AT103" s="167" t="s">
        <v>340</v>
      </c>
      <c r="AU103" s="167" t="s">
        <v>78</v>
      </c>
      <c r="AV103" s="14" t="s">
        <v>336</v>
      </c>
      <c r="AW103" s="14" t="s">
        <v>32</v>
      </c>
      <c r="AX103" s="14" t="s">
        <v>78</v>
      </c>
      <c r="AY103" s="167" t="s">
        <v>330</v>
      </c>
    </row>
    <row r="104" spans="2:65" s="1" customFormat="1" ht="16.5" customHeight="1">
      <c r="B104" s="33"/>
      <c r="C104" s="173" t="s">
        <v>364</v>
      </c>
      <c r="D104" s="173" t="s">
        <v>475</v>
      </c>
      <c r="E104" s="174" t="s">
        <v>8711</v>
      </c>
      <c r="F104" s="175" t="s">
        <v>8712</v>
      </c>
      <c r="G104" s="176" t="s">
        <v>2551</v>
      </c>
      <c r="H104" s="177">
        <v>6</v>
      </c>
      <c r="I104" s="178">
        <v>57878</v>
      </c>
      <c r="J104" s="179">
        <f>ROUND(I104*H104,2)</f>
        <v>347268</v>
      </c>
      <c r="K104" s="175" t="s">
        <v>21</v>
      </c>
      <c r="L104" s="180"/>
      <c r="M104" s="181" t="s">
        <v>21</v>
      </c>
      <c r="N104" s="182" t="s">
        <v>42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3080</v>
      </c>
      <c r="AT104" s="145" t="s">
        <v>475</v>
      </c>
      <c r="AU104" s="145" t="s">
        <v>78</v>
      </c>
      <c r="AY104" s="18" t="s">
        <v>330</v>
      </c>
      <c r="BE104" s="146">
        <f>IF(N104="základní",J104,0)</f>
        <v>347268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78</v>
      </c>
      <c r="BK104" s="146">
        <f>ROUND(I104*H104,2)</f>
        <v>347268</v>
      </c>
      <c r="BL104" s="18" t="s">
        <v>1050</v>
      </c>
      <c r="BM104" s="145" t="s">
        <v>404</v>
      </c>
    </row>
    <row r="105" spans="2:65" s="12" customFormat="1">
      <c r="B105" s="151"/>
      <c r="D105" s="152" t="s">
        <v>340</v>
      </c>
      <c r="E105" s="153" t="s">
        <v>21</v>
      </c>
      <c r="F105" s="154" t="s">
        <v>8155</v>
      </c>
      <c r="H105" s="153" t="s">
        <v>21</v>
      </c>
      <c r="I105" s="155"/>
      <c r="L105" s="151"/>
      <c r="M105" s="156"/>
      <c r="T105" s="157"/>
      <c r="AT105" s="153" t="s">
        <v>340</v>
      </c>
      <c r="AU105" s="153" t="s">
        <v>78</v>
      </c>
      <c r="AV105" s="12" t="s">
        <v>78</v>
      </c>
      <c r="AW105" s="12" t="s">
        <v>32</v>
      </c>
      <c r="AX105" s="12" t="s">
        <v>71</v>
      </c>
      <c r="AY105" s="153" t="s">
        <v>330</v>
      </c>
    </row>
    <row r="106" spans="2:65" s="13" customFormat="1">
      <c r="B106" s="158"/>
      <c r="D106" s="152" t="s">
        <v>340</v>
      </c>
      <c r="E106" s="159" t="s">
        <v>21</v>
      </c>
      <c r="F106" s="160" t="s">
        <v>8713</v>
      </c>
      <c r="H106" s="161">
        <v>6</v>
      </c>
      <c r="I106" s="162"/>
      <c r="L106" s="158"/>
      <c r="M106" s="163"/>
      <c r="T106" s="164"/>
      <c r="AT106" s="159" t="s">
        <v>340</v>
      </c>
      <c r="AU106" s="159" t="s">
        <v>78</v>
      </c>
      <c r="AV106" s="13" t="s">
        <v>80</v>
      </c>
      <c r="AW106" s="13" t="s">
        <v>32</v>
      </c>
      <c r="AX106" s="13" t="s">
        <v>71</v>
      </c>
      <c r="AY106" s="159" t="s">
        <v>330</v>
      </c>
    </row>
    <row r="107" spans="2:65" s="14" customFormat="1">
      <c r="B107" s="166"/>
      <c r="D107" s="152" t="s">
        <v>340</v>
      </c>
      <c r="E107" s="167" t="s">
        <v>21</v>
      </c>
      <c r="F107" s="168" t="s">
        <v>443</v>
      </c>
      <c r="H107" s="169">
        <v>6</v>
      </c>
      <c r="I107" s="170"/>
      <c r="L107" s="166"/>
      <c r="M107" s="171"/>
      <c r="T107" s="172"/>
      <c r="AT107" s="167" t="s">
        <v>340</v>
      </c>
      <c r="AU107" s="167" t="s">
        <v>78</v>
      </c>
      <c r="AV107" s="14" t="s">
        <v>336</v>
      </c>
      <c r="AW107" s="14" t="s">
        <v>32</v>
      </c>
      <c r="AX107" s="14" t="s">
        <v>78</v>
      </c>
      <c r="AY107" s="167" t="s">
        <v>330</v>
      </c>
    </row>
    <row r="108" spans="2:65" s="1" customFormat="1" ht="16.5" customHeight="1">
      <c r="B108" s="33"/>
      <c r="C108" s="173" t="s">
        <v>370</v>
      </c>
      <c r="D108" s="173" t="s">
        <v>475</v>
      </c>
      <c r="E108" s="174" t="s">
        <v>8714</v>
      </c>
      <c r="F108" s="175" t="s">
        <v>8715</v>
      </c>
      <c r="G108" s="176" t="s">
        <v>2551</v>
      </c>
      <c r="H108" s="177">
        <v>6</v>
      </c>
      <c r="I108" s="178">
        <v>4648.84</v>
      </c>
      <c r="J108" s="179">
        <f>ROUND(I108*H108,2)</f>
        <v>27893.040000000001</v>
      </c>
      <c r="K108" s="175" t="s">
        <v>21</v>
      </c>
      <c r="L108" s="180"/>
      <c r="M108" s="181" t="s">
        <v>21</v>
      </c>
      <c r="N108" s="182" t="s">
        <v>42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3080</v>
      </c>
      <c r="AT108" s="145" t="s">
        <v>475</v>
      </c>
      <c r="AU108" s="145" t="s">
        <v>78</v>
      </c>
      <c r="AY108" s="18" t="s">
        <v>330</v>
      </c>
      <c r="BE108" s="146">
        <f>IF(N108="základní",J108,0)</f>
        <v>27893.040000000001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78</v>
      </c>
      <c r="BK108" s="146">
        <f>ROUND(I108*H108,2)</f>
        <v>27893.040000000001</v>
      </c>
      <c r="BL108" s="18" t="s">
        <v>1050</v>
      </c>
      <c r="BM108" s="145" t="s">
        <v>8</v>
      </c>
    </row>
    <row r="109" spans="2:65" s="12" customFormat="1">
      <c r="B109" s="151"/>
      <c r="D109" s="152" t="s">
        <v>340</v>
      </c>
      <c r="E109" s="153" t="s">
        <v>21</v>
      </c>
      <c r="F109" s="154" t="s">
        <v>8155</v>
      </c>
      <c r="H109" s="153" t="s">
        <v>21</v>
      </c>
      <c r="I109" s="155"/>
      <c r="L109" s="151"/>
      <c r="M109" s="156"/>
      <c r="T109" s="157"/>
      <c r="AT109" s="153" t="s">
        <v>340</v>
      </c>
      <c r="AU109" s="153" t="s">
        <v>78</v>
      </c>
      <c r="AV109" s="12" t="s">
        <v>78</v>
      </c>
      <c r="AW109" s="12" t="s">
        <v>32</v>
      </c>
      <c r="AX109" s="12" t="s">
        <v>71</v>
      </c>
      <c r="AY109" s="153" t="s">
        <v>330</v>
      </c>
    </row>
    <row r="110" spans="2:65" s="13" customFormat="1">
      <c r="B110" s="158"/>
      <c r="D110" s="152" t="s">
        <v>340</v>
      </c>
      <c r="E110" s="159" t="s">
        <v>21</v>
      </c>
      <c r="F110" s="160" t="s">
        <v>8713</v>
      </c>
      <c r="H110" s="161">
        <v>6</v>
      </c>
      <c r="I110" s="162"/>
      <c r="L110" s="158"/>
      <c r="M110" s="163"/>
      <c r="T110" s="164"/>
      <c r="AT110" s="159" t="s">
        <v>340</v>
      </c>
      <c r="AU110" s="159" t="s">
        <v>78</v>
      </c>
      <c r="AV110" s="13" t="s">
        <v>80</v>
      </c>
      <c r="AW110" s="13" t="s">
        <v>32</v>
      </c>
      <c r="AX110" s="13" t="s">
        <v>71</v>
      </c>
      <c r="AY110" s="159" t="s">
        <v>330</v>
      </c>
    </row>
    <row r="111" spans="2:65" s="14" customFormat="1">
      <c r="B111" s="166"/>
      <c r="D111" s="152" t="s">
        <v>340</v>
      </c>
      <c r="E111" s="167" t="s">
        <v>21</v>
      </c>
      <c r="F111" s="168" t="s">
        <v>443</v>
      </c>
      <c r="H111" s="169">
        <v>6</v>
      </c>
      <c r="I111" s="170"/>
      <c r="L111" s="166"/>
      <c r="M111" s="171"/>
      <c r="T111" s="172"/>
      <c r="AT111" s="167" t="s">
        <v>340</v>
      </c>
      <c r="AU111" s="167" t="s">
        <v>78</v>
      </c>
      <c r="AV111" s="14" t="s">
        <v>336</v>
      </c>
      <c r="AW111" s="14" t="s">
        <v>32</v>
      </c>
      <c r="AX111" s="14" t="s">
        <v>78</v>
      </c>
      <c r="AY111" s="167" t="s">
        <v>330</v>
      </c>
    </row>
    <row r="112" spans="2:65" s="1" customFormat="1" ht="16.5" customHeight="1">
      <c r="B112" s="33"/>
      <c r="C112" s="173" t="s">
        <v>378</v>
      </c>
      <c r="D112" s="173" t="s">
        <v>475</v>
      </c>
      <c r="E112" s="174" t="s">
        <v>8716</v>
      </c>
      <c r="F112" s="175" t="s">
        <v>8717</v>
      </c>
      <c r="G112" s="176" t="s">
        <v>2551</v>
      </c>
      <c r="H112" s="177">
        <v>31</v>
      </c>
      <c r="I112" s="178">
        <v>6508.37</v>
      </c>
      <c r="J112" s="179">
        <f>ROUND(I112*H112,2)</f>
        <v>201759.47</v>
      </c>
      <c r="K112" s="175" t="s">
        <v>21</v>
      </c>
      <c r="L112" s="180"/>
      <c r="M112" s="181" t="s">
        <v>21</v>
      </c>
      <c r="N112" s="182" t="s">
        <v>42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3080</v>
      </c>
      <c r="AT112" s="145" t="s">
        <v>475</v>
      </c>
      <c r="AU112" s="145" t="s">
        <v>78</v>
      </c>
      <c r="AY112" s="18" t="s">
        <v>330</v>
      </c>
      <c r="BE112" s="146">
        <f>IF(N112="základní",J112,0)</f>
        <v>201759.47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78</v>
      </c>
      <c r="BK112" s="146">
        <f>ROUND(I112*H112,2)</f>
        <v>201759.47</v>
      </c>
      <c r="BL112" s="18" t="s">
        <v>1050</v>
      </c>
      <c r="BM112" s="145" t="s">
        <v>429</v>
      </c>
    </row>
    <row r="113" spans="2:65" s="12" customFormat="1">
      <c r="B113" s="151"/>
      <c r="D113" s="152" t="s">
        <v>340</v>
      </c>
      <c r="E113" s="153" t="s">
        <v>21</v>
      </c>
      <c r="F113" s="154" t="s">
        <v>8155</v>
      </c>
      <c r="H113" s="153" t="s">
        <v>21</v>
      </c>
      <c r="I113" s="155"/>
      <c r="L113" s="151"/>
      <c r="M113" s="156"/>
      <c r="T113" s="157"/>
      <c r="AT113" s="153" t="s">
        <v>340</v>
      </c>
      <c r="AU113" s="153" t="s">
        <v>78</v>
      </c>
      <c r="AV113" s="12" t="s">
        <v>78</v>
      </c>
      <c r="AW113" s="12" t="s">
        <v>32</v>
      </c>
      <c r="AX113" s="12" t="s">
        <v>71</v>
      </c>
      <c r="AY113" s="153" t="s">
        <v>330</v>
      </c>
    </row>
    <row r="114" spans="2:65" s="13" customFormat="1">
      <c r="B114" s="158"/>
      <c r="D114" s="152" t="s">
        <v>340</v>
      </c>
      <c r="E114" s="159" t="s">
        <v>21</v>
      </c>
      <c r="F114" s="160" t="s">
        <v>8718</v>
      </c>
      <c r="H114" s="161">
        <v>31</v>
      </c>
      <c r="I114" s="162"/>
      <c r="L114" s="158"/>
      <c r="M114" s="163"/>
      <c r="T114" s="164"/>
      <c r="AT114" s="159" t="s">
        <v>340</v>
      </c>
      <c r="AU114" s="159" t="s">
        <v>78</v>
      </c>
      <c r="AV114" s="13" t="s">
        <v>80</v>
      </c>
      <c r="AW114" s="13" t="s">
        <v>32</v>
      </c>
      <c r="AX114" s="13" t="s">
        <v>71</v>
      </c>
      <c r="AY114" s="159" t="s">
        <v>330</v>
      </c>
    </row>
    <row r="115" spans="2:65" s="14" customFormat="1">
      <c r="B115" s="166"/>
      <c r="D115" s="152" t="s">
        <v>340</v>
      </c>
      <c r="E115" s="167" t="s">
        <v>21</v>
      </c>
      <c r="F115" s="168" t="s">
        <v>443</v>
      </c>
      <c r="H115" s="169">
        <v>31</v>
      </c>
      <c r="I115" s="170"/>
      <c r="L115" s="166"/>
      <c r="M115" s="171"/>
      <c r="T115" s="172"/>
      <c r="AT115" s="167" t="s">
        <v>340</v>
      </c>
      <c r="AU115" s="167" t="s">
        <v>78</v>
      </c>
      <c r="AV115" s="14" t="s">
        <v>336</v>
      </c>
      <c r="AW115" s="14" t="s">
        <v>32</v>
      </c>
      <c r="AX115" s="14" t="s">
        <v>78</v>
      </c>
      <c r="AY115" s="167" t="s">
        <v>330</v>
      </c>
    </row>
    <row r="116" spans="2:65" s="1" customFormat="1" ht="16.5" customHeight="1">
      <c r="B116" s="33"/>
      <c r="C116" s="173" t="s">
        <v>388</v>
      </c>
      <c r="D116" s="173" t="s">
        <v>475</v>
      </c>
      <c r="E116" s="174" t="s">
        <v>8719</v>
      </c>
      <c r="F116" s="175" t="s">
        <v>8720</v>
      </c>
      <c r="G116" s="176" t="s">
        <v>2551</v>
      </c>
      <c r="H116" s="177">
        <v>1</v>
      </c>
      <c r="I116" s="178">
        <v>17200.689999999999</v>
      </c>
      <c r="J116" s="179">
        <f>ROUND(I116*H116,2)</f>
        <v>17200.689999999999</v>
      </c>
      <c r="K116" s="175" t="s">
        <v>21</v>
      </c>
      <c r="L116" s="180"/>
      <c r="M116" s="181" t="s">
        <v>21</v>
      </c>
      <c r="N116" s="182" t="s">
        <v>42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3080</v>
      </c>
      <c r="AT116" s="145" t="s">
        <v>475</v>
      </c>
      <c r="AU116" s="145" t="s">
        <v>78</v>
      </c>
      <c r="AY116" s="18" t="s">
        <v>330</v>
      </c>
      <c r="BE116" s="146">
        <f>IF(N116="základní",J116,0)</f>
        <v>17200.689999999999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78</v>
      </c>
      <c r="BK116" s="146">
        <f>ROUND(I116*H116,2)</f>
        <v>17200.689999999999</v>
      </c>
      <c r="BL116" s="18" t="s">
        <v>1050</v>
      </c>
      <c r="BM116" s="145" t="s">
        <v>444</v>
      </c>
    </row>
    <row r="117" spans="2:65" s="1" customFormat="1" ht="16.5" customHeight="1">
      <c r="B117" s="33"/>
      <c r="C117" s="173" t="s">
        <v>396</v>
      </c>
      <c r="D117" s="173" t="s">
        <v>475</v>
      </c>
      <c r="E117" s="174" t="s">
        <v>8721</v>
      </c>
      <c r="F117" s="175" t="s">
        <v>8722</v>
      </c>
      <c r="G117" s="176" t="s">
        <v>2551</v>
      </c>
      <c r="H117" s="177">
        <v>2</v>
      </c>
      <c r="I117" s="178">
        <v>25336.15</v>
      </c>
      <c r="J117" s="179">
        <f>ROUND(I117*H117,2)</f>
        <v>50672.3</v>
      </c>
      <c r="K117" s="175" t="s">
        <v>21</v>
      </c>
      <c r="L117" s="180"/>
      <c r="M117" s="181" t="s">
        <v>21</v>
      </c>
      <c r="N117" s="182" t="s">
        <v>42</v>
      </c>
      <c r="P117" s="143">
        <f>O117*H117</f>
        <v>0</v>
      </c>
      <c r="Q117" s="143">
        <v>0</v>
      </c>
      <c r="R117" s="143">
        <f>Q117*H117</f>
        <v>0</v>
      </c>
      <c r="S117" s="143">
        <v>0</v>
      </c>
      <c r="T117" s="144">
        <f>S117*H117</f>
        <v>0</v>
      </c>
      <c r="AR117" s="145" t="s">
        <v>3080</v>
      </c>
      <c r="AT117" s="145" t="s">
        <v>475</v>
      </c>
      <c r="AU117" s="145" t="s">
        <v>78</v>
      </c>
      <c r="AY117" s="18" t="s">
        <v>330</v>
      </c>
      <c r="BE117" s="146">
        <f>IF(N117="základní",J117,0)</f>
        <v>50672.3</v>
      </c>
      <c r="BF117" s="146">
        <f>IF(N117="snížená",J117,0)</f>
        <v>0</v>
      </c>
      <c r="BG117" s="146">
        <f>IF(N117="zákl. přenesená",J117,0)</f>
        <v>0</v>
      </c>
      <c r="BH117" s="146">
        <f>IF(N117="sníž. přenesená",J117,0)</f>
        <v>0</v>
      </c>
      <c r="BI117" s="146">
        <f>IF(N117="nulová",J117,0)</f>
        <v>0</v>
      </c>
      <c r="BJ117" s="18" t="s">
        <v>78</v>
      </c>
      <c r="BK117" s="146">
        <f>ROUND(I117*H117,2)</f>
        <v>50672.3</v>
      </c>
      <c r="BL117" s="18" t="s">
        <v>1050</v>
      </c>
      <c r="BM117" s="145" t="s">
        <v>459</v>
      </c>
    </row>
    <row r="118" spans="2:65" s="12" customFormat="1">
      <c r="B118" s="151"/>
      <c r="D118" s="152" t="s">
        <v>340</v>
      </c>
      <c r="E118" s="153" t="s">
        <v>21</v>
      </c>
      <c r="F118" s="154" t="s">
        <v>8155</v>
      </c>
      <c r="H118" s="153" t="s">
        <v>21</v>
      </c>
      <c r="I118" s="155"/>
      <c r="L118" s="151"/>
      <c r="M118" s="156"/>
      <c r="T118" s="157"/>
      <c r="AT118" s="153" t="s">
        <v>340</v>
      </c>
      <c r="AU118" s="153" t="s">
        <v>78</v>
      </c>
      <c r="AV118" s="12" t="s">
        <v>78</v>
      </c>
      <c r="AW118" s="12" t="s">
        <v>32</v>
      </c>
      <c r="AX118" s="12" t="s">
        <v>71</v>
      </c>
      <c r="AY118" s="153" t="s">
        <v>330</v>
      </c>
    </row>
    <row r="119" spans="2:65" s="13" customFormat="1">
      <c r="B119" s="158"/>
      <c r="D119" s="152" t="s">
        <v>340</v>
      </c>
      <c r="E119" s="159" t="s">
        <v>21</v>
      </c>
      <c r="F119" s="160" t="s">
        <v>8112</v>
      </c>
      <c r="H119" s="161">
        <v>2</v>
      </c>
      <c r="I119" s="162"/>
      <c r="L119" s="158"/>
      <c r="M119" s="163"/>
      <c r="T119" s="164"/>
      <c r="AT119" s="159" t="s">
        <v>340</v>
      </c>
      <c r="AU119" s="159" t="s">
        <v>78</v>
      </c>
      <c r="AV119" s="13" t="s">
        <v>80</v>
      </c>
      <c r="AW119" s="13" t="s">
        <v>32</v>
      </c>
      <c r="AX119" s="13" t="s">
        <v>71</v>
      </c>
      <c r="AY119" s="159" t="s">
        <v>330</v>
      </c>
    </row>
    <row r="120" spans="2:65" s="14" customFormat="1">
      <c r="B120" s="166"/>
      <c r="D120" s="152" t="s">
        <v>340</v>
      </c>
      <c r="E120" s="167" t="s">
        <v>21</v>
      </c>
      <c r="F120" s="168" t="s">
        <v>443</v>
      </c>
      <c r="H120" s="169">
        <v>2</v>
      </c>
      <c r="I120" s="170"/>
      <c r="L120" s="166"/>
      <c r="M120" s="171"/>
      <c r="T120" s="172"/>
      <c r="AT120" s="167" t="s">
        <v>340</v>
      </c>
      <c r="AU120" s="167" t="s">
        <v>78</v>
      </c>
      <c r="AV120" s="14" t="s">
        <v>336</v>
      </c>
      <c r="AW120" s="14" t="s">
        <v>32</v>
      </c>
      <c r="AX120" s="14" t="s">
        <v>78</v>
      </c>
      <c r="AY120" s="167" t="s">
        <v>330</v>
      </c>
    </row>
    <row r="121" spans="2:65" s="1" customFormat="1" ht="16.5" customHeight="1">
      <c r="B121" s="33"/>
      <c r="C121" s="173" t="s">
        <v>404</v>
      </c>
      <c r="D121" s="173" t="s">
        <v>475</v>
      </c>
      <c r="E121" s="174" t="s">
        <v>8723</v>
      </c>
      <c r="F121" s="175" t="s">
        <v>8724</v>
      </c>
      <c r="G121" s="176" t="s">
        <v>2551</v>
      </c>
      <c r="H121" s="177">
        <v>19</v>
      </c>
      <c r="I121" s="178">
        <v>9297.67</v>
      </c>
      <c r="J121" s="179">
        <f>ROUND(I121*H121,2)</f>
        <v>176655.73</v>
      </c>
      <c r="K121" s="175" t="s">
        <v>21</v>
      </c>
      <c r="L121" s="180"/>
      <c r="M121" s="181" t="s">
        <v>21</v>
      </c>
      <c r="N121" s="182" t="s">
        <v>42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3080</v>
      </c>
      <c r="AT121" s="145" t="s">
        <v>475</v>
      </c>
      <c r="AU121" s="145" t="s">
        <v>78</v>
      </c>
      <c r="AY121" s="18" t="s">
        <v>330</v>
      </c>
      <c r="BE121" s="146">
        <f>IF(N121="základní",J121,0)</f>
        <v>176655.73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78</v>
      </c>
      <c r="BK121" s="146">
        <f>ROUND(I121*H121,2)</f>
        <v>176655.73</v>
      </c>
      <c r="BL121" s="18" t="s">
        <v>1050</v>
      </c>
      <c r="BM121" s="145" t="s">
        <v>474</v>
      </c>
    </row>
    <row r="122" spans="2:65" s="12" customFormat="1">
      <c r="B122" s="151"/>
      <c r="D122" s="152" t="s">
        <v>340</v>
      </c>
      <c r="E122" s="153" t="s">
        <v>21</v>
      </c>
      <c r="F122" s="154" t="s">
        <v>8155</v>
      </c>
      <c r="H122" s="153" t="s">
        <v>21</v>
      </c>
      <c r="I122" s="155"/>
      <c r="L122" s="151"/>
      <c r="M122" s="156"/>
      <c r="T122" s="157"/>
      <c r="AT122" s="153" t="s">
        <v>340</v>
      </c>
      <c r="AU122" s="153" t="s">
        <v>78</v>
      </c>
      <c r="AV122" s="12" t="s">
        <v>78</v>
      </c>
      <c r="AW122" s="12" t="s">
        <v>32</v>
      </c>
      <c r="AX122" s="12" t="s">
        <v>71</v>
      </c>
      <c r="AY122" s="153" t="s">
        <v>330</v>
      </c>
    </row>
    <row r="123" spans="2:65" s="13" customFormat="1">
      <c r="B123" s="158"/>
      <c r="D123" s="152" t="s">
        <v>340</v>
      </c>
      <c r="E123" s="159" t="s">
        <v>21</v>
      </c>
      <c r="F123" s="160" t="s">
        <v>8725</v>
      </c>
      <c r="H123" s="161">
        <v>19</v>
      </c>
      <c r="I123" s="162"/>
      <c r="L123" s="158"/>
      <c r="M123" s="163"/>
      <c r="T123" s="164"/>
      <c r="AT123" s="159" t="s">
        <v>340</v>
      </c>
      <c r="AU123" s="159" t="s">
        <v>78</v>
      </c>
      <c r="AV123" s="13" t="s">
        <v>80</v>
      </c>
      <c r="AW123" s="13" t="s">
        <v>32</v>
      </c>
      <c r="AX123" s="13" t="s">
        <v>71</v>
      </c>
      <c r="AY123" s="159" t="s">
        <v>330</v>
      </c>
    </row>
    <row r="124" spans="2:65" s="14" customFormat="1">
      <c r="B124" s="166"/>
      <c r="D124" s="152" t="s">
        <v>340</v>
      </c>
      <c r="E124" s="167" t="s">
        <v>21</v>
      </c>
      <c r="F124" s="168" t="s">
        <v>443</v>
      </c>
      <c r="H124" s="169">
        <v>19</v>
      </c>
      <c r="I124" s="170"/>
      <c r="L124" s="166"/>
      <c r="M124" s="171"/>
      <c r="T124" s="172"/>
      <c r="AT124" s="167" t="s">
        <v>340</v>
      </c>
      <c r="AU124" s="167" t="s">
        <v>78</v>
      </c>
      <c r="AV124" s="14" t="s">
        <v>336</v>
      </c>
      <c r="AW124" s="14" t="s">
        <v>32</v>
      </c>
      <c r="AX124" s="14" t="s">
        <v>78</v>
      </c>
      <c r="AY124" s="167" t="s">
        <v>330</v>
      </c>
    </row>
    <row r="125" spans="2:65" s="1" customFormat="1" ht="16.5" customHeight="1">
      <c r="B125" s="33"/>
      <c r="C125" s="134" t="s">
        <v>410</v>
      </c>
      <c r="D125" s="134" t="s">
        <v>332</v>
      </c>
      <c r="E125" s="135" t="s">
        <v>8726</v>
      </c>
      <c r="F125" s="136" t="s">
        <v>8727</v>
      </c>
      <c r="G125" s="137" t="s">
        <v>2551</v>
      </c>
      <c r="H125" s="138">
        <v>26</v>
      </c>
      <c r="I125" s="139">
        <v>920.91</v>
      </c>
      <c r="J125" s="140">
        <f>ROUND(I125*H125,2)</f>
        <v>23943.66</v>
      </c>
      <c r="K125" s="136" t="s">
        <v>21</v>
      </c>
      <c r="L125" s="33"/>
      <c r="M125" s="141" t="s">
        <v>21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1050</v>
      </c>
      <c r="AT125" s="145" t="s">
        <v>332</v>
      </c>
      <c r="AU125" s="145" t="s">
        <v>78</v>
      </c>
      <c r="AY125" s="18" t="s">
        <v>330</v>
      </c>
      <c r="BE125" s="146">
        <f>IF(N125="základní",J125,0)</f>
        <v>23943.66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78</v>
      </c>
      <c r="BK125" s="146">
        <f>ROUND(I125*H125,2)</f>
        <v>23943.66</v>
      </c>
      <c r="BL125" s="18" t="s">
        <v>1050</v>
      </c>
      <c r="BM125" s="145" t="s">
        <v>484</v>
      </c>
    </row>
    <row r="126" spans="2:65" s="1" customFormat="1" ht="16.5" customHeight="1">
      <c r="B126" s="33"/>
      <c r="C126" s="173" t="s">
        <v>8</v>
      </c>
      <c r="D126" s="173" t="s">
        <v>475</v>
      </c>
      <c r="E126" s="174" t="s">
        <v>8728</v>
      </c>
      <c r="F126" s="175" t="s">
        <v>8729</v>
      </c>
      <c r="G126" s="176" t="s">
        <v>2551</v>
      </c>
      <c r="H126" s="177">
        <v>26</v>
      </c>
      <c r="I126" s="178">
        <v>1323.81</v>
      </c>
      <c r="J126" s="179">
        <f>ROUND(I126*H126,2)</f>
        <v>34419.06</v>
      </c>
      <c r="K126" s="175" t="s">
        <v>21</v>
      </c>
      <c r="L126" s="180"/>
      <c r="M126" s="181" t="s">
        <v>21</v>
      </c>
      <c r="N126" s="182" t="s">
        <v>42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3080</v>
      </c>
      <c r="AT126" s="145" t="s">
        <v>475</v>
      </c>
      <c r="AU126" s="145" t="s">
        <v>78</v>
      </c>
      <c r="AY126" s="18" t="s">
        <v>330</v>
      </c>
      <c r="BE126" s="146">
        <f>IF(N126="základní",J126,0)</f>
        <v>34419.06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78</v>
      </c>
      <c r="BK126" s="146">
        <f>ROUND(I126*H126,2)</f>
        <v>34419.06</v>
      </c>
      <c r="BL126" s="18" t="s">
        <v>1050</v>
      </c>
      <c r="BM126" s="145" t="s">
        <v>5488</v>
      </c>
    </row>
    <row r="127" spans="2:65" s="12" customFormat="1">
      <c r="B127" s="151"/>
      <c r="D127" s="152" t="s">
        <v>340</v>
      </c>
      <c r="E127" s="153" t="s">
        <v>21</v>
      </c>
      <c r="F127" s="154" t="s">
        <v>8155</v>
      </c>
      <c r="H127" s="153" t="s">
        <v>21</v>
      </c>
      <c r="I127" s="155"/>
      <c r="L127" s="151"/>
      <c r="M127" s="156"/>
      <c r="T127" s="157"/>
      <c r="AT127" s="153" t="s">
        <v>340</v>
      </c>
      <c r="AU127" s="153" t="s">
        <v>78</v>
      </c>
      <c r="AV127" s="12" t="s">
        <v>78</v>
      </c>
      <c r="AW127" s="12" t="s">
        <v>32</v>
      </c>
      <c r="AX127" s="12" t="s">
        <v>71</v>
      </c>
      <c r="AY127" s="153" t="s">
        <v>330</v>
      </c>
    </row>
    <row r="128" spans="2:65" s="13" customFormat="1">
      <c r="B128" s="158"/>
      <c r="D128" s="152" t="s">
        <v>340</v>
      </c>
      <c r="E128" s="159" t="s">
        <v>21</v>
      </c>
      <c r="F128" s="160" t="s">
        <v>8730</v>
      </c>
      <c r="H128" s="161">
        <v>26</v>
      </c>
      <c r="I128" s="162"/>
      <c r="L128" s="158"/>
      <c r="M128" s="163"/>
      <c r="T128" s="164"/>
      <c r="AT128" s="159" t="s">
        <v>340</v>
      </c>
      <c r="AU128" s="159" t="s">
        <v>78</v>
      </c>
      <c r="AV128" s="13" t="s">
        <v>80</v>
      </c>
      <c r="AW128" s="13" t="s">
        <v>32</v>
      </c>
      <c r="AX128" s="13" t="s">
        <v>71</v>
      </c>
      <c r="AY128" s="159" t="s">
        <v>330</v>
      </c>
    </row>
    <row r="129" spans="2:65" s="14" customFormat="1">
      <c r="B129" s="166"/>
      <c r="D129" s="152" t="s">
        <v>340</v>
      </c>
      <c r="E129" s="167" t="s">
        <v>21</v>
      </c>
      <c r="F129" s="168" t="s">
        <v>443</v>
      </c>
      <c r="H129" s="169">
        <v>26</v>
      </c>
      <c r="I129" s="170"/>
      <c r="L129" s="166"/>
      <c r="M129" s="171"/>
      <c r="T129" s="172"/>
      <c r="AT129" s="167" t="s">
        <v>340</v>
      </c>
      <c r="AU129" s="167" t="s">
        <v>78</v>
      </c>
      <c r="AV129" s="14" t="s">
        <v>336</v>
      </c>
      <c r="AW129" s="14" t="s">
        <v>32</v>
      </c>
      <c r="AX129" s="14" t="s">
        <v>78</v>
      </c>
      <c r="AY129" s="167" t="s">
        <v>330</v>
      </c>
    </row>
    <row r="130" spans="2:65" s="1" customFormat="1" ht="16.5" customHeight="1">
      <c r="B130" s="33"/>
      <c r="C130" s="134" t="s">
        <v>422</v>
      </c>
      <c r="D130" s="134" t="s">
        <v>332</v>
      </c>
      <c r="E130" s="135" t="s">
        <v>8731</v>
      </c>
      <c r="F130" s="136" t="s">
        <v>8732</v>
      </c>
      <c r="G130" s="137" t="s">
        <v>353</v>
      </c>
      <c r="H130" s="138">
        <v>903</v>
      </c>
      <c r="I130" s="139">
        <v>15.83</v>
      </c>
      <c r="J130" s="140">
        <f>ROUND(I130*H130,2)</f>
        <v>14294.49</v>
      </c>
      <c r="K130" s="136" t="s">
        <v>21</v>
      </c>
      <c r="L130" s="33"/>
      <c r="M130" s="141" t="s">
        <v>21</v>
      </c>
      <c r="N130" s="142" t="s">
        <v>42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1050</v>
      </c>
      <c r="AT130" s="145" t="s">
        <v>332</v>
      </c>
      <c r="AU130" s="145" t="s">
        <v>78</v>
      </c>
      <c r="AY130" s="18" t="s">
        <v>330</v>
      </c>
      <c r="BE130" s="146">
        <f>IF(N130="základní",J130,0)</f>
        <v>14294.49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78</v>
      </c>
      <c r="BK130" s="146">
        <f>ROUND(I130*H130,2)</f>
        <v>14294.49</v>
      </c>
      <c r="BL130" s="18" t="s">
        <v>1050</v>
      </c>
      <c r="BM130" s="145" t="s">
        <v>571</v>
      </c>
    </row>
    <row r="131" spans="2:65" s="1" customFormat="1" ht="16.5" customHeight="1">
      <c r="B131" s="33"/>
      <c r="C131" s="173" t="s">
        <v>429</v>
      </c>
      <c r="D131" s="173" t="s">
        <v>475</v>
      </c>
      <c r="E131" s="174" t="s">
        <v>8733</v>
      </c>
      <c r="F131" s="175" t="s">
        <v>8734</v>
      </c>
      <c r="G131" s="176" t="s">
        <v>353</v>
      </c>
      <c r="H131" s="177">
        <v>903</v>
      </c>
      <c r="I131" s="178">
        <v>33.869999999999997</v>
      </c>
      <c r="J131" s="179">
        <f>ROUND(I131*H131,2)</f>
        <v>30584.61</v>
      </c>
      <c r="K131" s="175" t="s">
        <v>21</v>
      </c>
      <c r="L131" s="180"/>
      <c r="M131" s="181" t="s">
        <v>21</v>
      </c>
      <c r="N131" s="18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3080</v>
      </c>
      <c r="AT131" s="145" t="s">
        <v>475</v>
      </c>
      <c r="AU131" s="145" t="s">
        <v>78</v>
      </c>
      <c r="AY131" s="18" t="s">
        <v>330</v>
      </c>
      <c r="BE131" s="146">
        <f>IF(N131="základní",J131,0)</f>
        <v>30584.61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78</v>
      </c>
      <c r="BK131" s="146">
        <f>ROUND(I131*H131,2)</f>
        <v>30584.61</v>
      </c>
      <c r="BL131" s="18" t="s">
        <v>1050</v>
      </c>
      <c r="BM131" s="145" t="s">
        <v>585</v>
      </c>
    </row>
    <row r="132" spans="2:65" s="12" customFormat="1">
      <c r="B132" s="151"/>
      <c r="D132" s="152" t="s">
        <v>340</v>
      </c>
      <c r="E132" s="153" t="s">
        <v>21</v>
      </c>
      <c r="F132" s="154" t="s">
        <v>8155</v>
      </c>
      <c r="H132" s="153" t="s">
        <v>21</v>
      </c>
      <c r="I132" s="155"/>
      <c r="L132" s="151"/>
      <c r="M132" s="156"/>
      <c r="T132" s="157"/>
      <c r="AT132" s="153" t="s">
        <v>340</v>
      </c>
      <c r="AU132" s="153" t="s">
        <v>78</v>
      </c>
      <c r="AV132" s="12" t="s">
        <v>78</v>
      </c>
      <c r="AW132" s="12" t="s">
        <v>32</v>
      </c>
      <c r="AX132" s="12" t="s">
        <v>71</v>
      </c>
      <c r="AY132" s="153" t="s">
        <v>330</v>
      </c>
    </row>
    <row r="133" spans="2:65" s="13" customFormat="1">
      <c r="B133" s="158"/>
      <c r="D133" s="152" t="s">
        <v>340</v>
      </c>
      <c r="E133" s="159" t="s">
        <v>21</v>
      </c>
      <c r="F133" s="160" t="s">
        <v>8735</v>
      </c>
      <c r="H133" s="161">
        <v>903</v>
      </c>
      <c r="I133" s="162"/>
      <c r="L133" s="158"/>
      <c r="M133" s="163"/>
      <c r="T133" s="164"/>
      <c r="AT133" s="159" t="s">
        <v>340</v>
      </c>
      <c r="AU133" s="159" t="s">
        <v>78</v>
      </c>
      <c r="AV133" s="13" t="s">
        <v>80</v>
      </c>
      <c r="AW133" s="13" t="s">
        <v>32</v>
      </c>
      <c r="AX133" s="13" t="s">
        <v>71</v>
      </c>
      <c r="AY133" s="159" t="s">
        <v>330</v>
      </c>
    </row>
    <row r="134" spans="2:65" s="14" customFormat="1">
      <c r="B134" s="166"/>
      <c r="D134" s="152" t="s">
        <v>340</v>
      </c>
      <c r="E134" s="167" t="s">
        <v>21</v>
      </c>
      <c r="F134" s="168" t="s">
        <v>443</v>
      </c>
      <c r="H134" s="169">
        <v>903</v>
      </c>
      <c r="I134" s="170"/>
      <c r="L134" s="166"/>
      <c r="M134" s="171"/>
      <c r="T134" s="172"/>
      <c r="AT134" s="167" t="s">
        <v>340</v>
      </c>
      <c r="AU134" s="167" t="s">
        <v>78</v>
      </c>
      <c r="AV134" s="14" t="s">
        <v>336</v>
      </c>
      <c r="AW134" s="14" t="s">
        <v>32</v>
      </c>
      <c r="AX134" s="14" t="s">
        <v>78</v>
      </c>
      <c r="AY134" s="167" t="s">
        <v>330</v>
      </c>
    </row>
    <row r="135" spans="2:65" s="1" customFormat="1" ht="16.5" customHeight="1">
      <c r="B135" s="33"/>
      <c r="C135" s="134" t="s">
        <v>435</v>
      </c>
      <c r="D135" s="134" t="s">
        <v>332</v>
      </c>
      <c r="E135" s="135" t="s">
        <v>8265</v>
      </c>
      <c r="F135" s="136" t="s">
        <v>8266</v>
      </c>
      <c r="G135" s="137" t="s">
        <v>2551</v>
      </c>
      <c r="H135" s="138">
        <v>304</v>
      </c>
      <c r="I135" s="139">
        <v>15.83</v>
      </c>
      <c r="J135" s="140">
        <f>ROUND(I135*H135,2)</f>
        <v>4812.32</v>
      </c>
      <c r="K135" s="136" t="s">
        <v>21</v>
      </c>
      <c r="L135" s="33"/>
      <c r="M135" s="141" t="s">
        <v>21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1050</v>
      </c>
      <c r="AT135" s="145" t="s">
        <v>332</v>
      </c>
      <c r="AU135" s="145" t="s">
        <v>78</v>
      </c>
      <c r="AY135" s="18" t="s">
        <v>330</v>
      </c>
      <c r="BE135" s="146">
        <f>IF(N135="základní",J135,0)</f>
        <v>4812.32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78</v>
      </c>
      <c r="BK135" s="146">
        <f>ROUND(I135*H135,2)</f>
        <v>4812.32</v>
      </c>
      <c r="BL135" s="18" t="s">
        <v>1050</v>
      </c>
      <c r="BM135" s="145" t="s">
        <v>600</v>
      </c>
    </row>
    <row r="136" spans="2:65" s="1" customFormat="1" ht="16.5" customHeight="1">
      <c r="B136" s="33"/>
      <c r="C136" s="173" t="s">
        <v>444</v>
      </c>
      <c r="D136" s="173" t="s">
        <v>475</v>
      </c>
      <c r="E136" s="174" t="s">
        <v>8267</v>
      </c>
      <c r="F136" s="175" t="s">
        <v>8268</v>
      </c>
      <c r="G136" s="176" t="s">
        <v>2551</v>
      </c>
      <c r="H136" s="177">
        <v>304</v>
      </c>
      <c r="I136" s="178">
        <v>17.16</v>
      </c>
      <c r="J136" s="179">
        <f>ROUND(I136*H136,2)</f>
        <v>5216.6400000000003</v>
      </c>
      <c r="K136" s="175" t="s">
        <v>21</v>
      </c>
      <c r="L136" s="180"/>
      <c r="M136" s="181" t="s">
        <v>21</v>
      </c>
      <c r="N136" s="182" t="s">
        <v>42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3080</v>
      </c>
      <c r="AT136" s="145" t="s">
        <v>475</v>
      </c>
      <c r="AU136" s="145" t="s">
        <v>78</v>
      </c>
      <c r="AY136" s="18" t="s">
        <v>330</v>
      </c>
      <c r="BE136" s="146">
        <f>IF(N136="základní",J136,0)</f>
        <v>5216.6400000000003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78</v>
      </c>
      <c r="BK136" s="146">
        <f>ROUND(I136*H136,2)</f>
        <v>5216.6400000000003</v>
      </c>
      <c r="BL136" s="18" t="s">
        <v>1050</v>
      </c>
      <c r="BM136" s="145" t="s">
        <v>617</v>
      </c>
    </row>
    <row r="137" spans="2:65" s="12" customFormat="1">
      <c r="B137" s="151"/>
      <c r="D137" s="152" t="s">
        <v>340</v>
      </c>
      <c r="E137" s="153" t="s">
        <v>21</v>
      </c>
      <c r="F137" s="154" t="s">
        <v>8155</v>
      </c>
      <c r="H137" s="153" t="s">
        <v>21</v>
      </c>
      <c r="I137" s="155"/>
      <c r="L137" s="151"/>
      <c r="M137" s="156"/>
      <c r="T137" s="157"/>
      <c r="AT137" s="153" t="s">
        <v>340</v>
      </c>
      <c r="AU137" s="153" t="s">
        <v>78</v>
      </c>
      <c r="AV137" s="12" t="s">
        <v>78</v>
      </c>
      <c r="AW137" s="12" t="s">
        <v>32</v>
      </c>
      <c r="AX137" s="12" t="s">
        <v>71</v>
      </c>
      <c r="AY137" s="153" t="s">
        <v>330</v>
      </c>
    </row>
    <row r="138" spans="2:65" s="13" customFormat="1">
      <c r="B138" s="158"/>
      <c r="D138" s="152" t="s">
        <v>340</v>
      </c>
      <c r="E138" s="159" t="s">
        <v>21</v>
      </c>
      <c r="F138" s="160" t="s">
        <v>8736</v>
      </c>
      <c r="H138" s="161">
        <v>304</v>
      </c>
      <c r="I138" s="162"/>
      <c r="L138" s="158"/>
      <c r="M138" s="163"/>
      <c r="T138" s="164"/>
      <c r="AT138" s="159" t="s">
        <v>340</v>
      </c>
      <c r="AU138" s="159" t="s">
        <v>78</v>
      </c>
      <c r="AV138" s="13" t="s">
        <v>80</v>
      </c>
      <c r="AW138" s="13" t="s">
        <v>32</v>
      </c>
      <c r="AX138" s="13" t="s">
        <v>71</v>
      </c>
      <c r="AY138" s="159" t="s">
        <v>330</v>
      </c>
    </row>
    <row r="139" spans="2:65" s="14" customFormat="1">
      <c r="B139" s="166"/>
      <c r="D139" s="152" t="s">
        <v>340</v>
      </c>
      <c r="E139" s="167" t="s">
        <v>21</v>
      </c>
      <c r="F139" s="168" t="s">
        <v>443</v>
      </c>
      <c r="H139" s="169">
        <v>304</v>
      </c>
      <c r="I139" s="170"/>
      <c r="L139" s="166"/>
      <c r="M139" s="171"/>
      <c r="T139" s="172"/>
      <c r="AT139" s="167" t="s">
        <v>340</v>
      </c>
      <c r="AU139" s="167" t="s">
        <v>78</v>
      </c>
      <c r="AV139" s="14" t="s">
        <v>336</v>
      </c>
      <c r="AW139" s="14" t="s">
        <v>32</v>
      </c>
      <c r="AX139" s="14" t="s">
        <v>78</v>
      </c>
      <c r="AY139" s="167" t="s">
        <v>330</v>
      </c>
    </row>
    <row r="140" spans="2:65" s="1" customFormat="1" ht="16.5" customHeight="1">
      <c r="B140" s="33"/>
      <c r="C140" s="134" t="s">
        <v>452</v>
      </c>
      <c r="D140" s="134" t="s">
        <v>332</v>
      </c>
      <c r="E140" s="135" t="s">
        <v>8273</v>
      </c>
      <c r="F140" s="136" t="s">
        <v>8274</v>
      </c>
      <c r="G140" s="137" t="s">
        <v>353</v>
      </c>
      <c r="H140" s="138">
        <v>166</v>
      </c>
      <c r="I140" s="139">
        <v>14.39</v>
      </c>
      <c r="J140" s="140">
        <f>ROUND(I140*H140,2)</f>
        <v>2388.7399999999998</v>
      </c>
      <c r="K140" s="136" t="s">
        <v>21</v>
      </c>
      <c r="L140" s="33"/>
      <c r="M140" s="141" t="s">
        <v>21</v>
      </c>
      <c r="N140" s="142" t="s">
        <v>42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1050</v>
      </c>
      <c r="AT140" s="145" t="s">
        <v>332</v>
      </c>
      <c r="AU140" s="145" t="s">
        <v>78</v>
      </c>
      <c r="AY140" s="18" t="s">
        <v>330</v>
      </c>
      <c r="BE140" s="146">
        <f>IF(N140="základní",J140,0)</f>
        <v>2388.7399999999998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78</v>
      </c>
      <c r="BK140" s="146">
        <f>ROUND(I140*H140,2)</f>
        <v>2388.7399999999998</v>
      </c>
      <c r="BL140" s="18" t="s">
        <v>1050</v>
      </c>
      <c r="BM140" s="145" t="s">
        <v>636</v>
      </c>
    </row>
    <row r="141" spans="2:65" s="1" customFormat="1" ht="16.5" customHeight="1">
      <c r="B141" s="33"/>
      <c r="C141" s="173" t="s">
        <v>459</v>
      </c>
      <c r="D141" s="173" t="s">
        <v>475</v>
      </c>
      <c r="E141" s="174" t="s">
        <v>8275</v>
      </c>
      <c r="F141" s="175" t="s">
        <v>8276</v>
      </c>
      <c r="G141" s="176" t="s">
        <v>353</v>
      </c>
      <c r="H141" s="177">
        <v>166</v>
      </c>
      <c r="I141" s="178">
        <v>23.13</v>
      </c>
      <c r="J141" s="179">
        <f>ROUND(I141*H141,2)</f>
        <v>3839.58</v>
      </c>
      <c r="K141" s="175" t="s">
        <v>21</v>
      </c>
      <c r="L141" s="180"/>
      <c r="M141" s="181" t="s">
        <v>21</v>
      </c>
      <c r="N141" s="182" t="s">
        <v>42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3080</v>
      </c>
      <c r="AT141" s="145" t="s">
        <v>475</v>
      </c>
      <c r="AU141" s="145" t="s">
        <v>78</v>
      </c>
      <c r="AY141" s="18" t="s">
        <v>330</v>
      </c>
      <c r="BE141" s="146">
        <f>IF(N141="základní",J141,0)</f>
        <v>3839.58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78</v>
      </c>
      <c r="BK141" s="146">
        <f>ROUND(I141*H141,2)</f>
        <v>3839.58</v>
      </c>
      <c r="BL141" s="18" t="s">
        <v>1050</v>
      </c>
      <c r="BM141" s="145" t="s">
        <v>649</v>
      </c>
    </row>
    <row r="142" spans="2:65" s="12" customFormat="1">
      <c r="B142" s="151"/>
      <c r="D142" s="152" t="s">
        <v>340</v>
      </c>
      <c r="E142" s="153" t="s">
        <v>21</v>
      </c>
      <c r="F142" s="154" t="s">
        <v>8155</v>
      </c>
      <c r="H142" s="153" t="s">
        <v>21</v>
      </c>
      <c r="I142" s="155"/>
      <c r="L142" s="151"/>
      <c r="M142" s="156"/>
      <c r="T142" s="157"/>
      <c r="AT142" s="153" t="s">
        <v>340</v>
      </c>
      <c r="AU142" s="153" t="s">
        <v>78</v>
      </c>
      <c r="AV142" s="12" t="s">
        <v>78</v>
      </c>
      <c r="AW142" s="12" t="s">
        <v>32</v>
      </c>
      <c r="AX142" s="12" t="s">
        <v>71</v>
      </c>
      <c r="AY142" s="153" t="s">
        <v>330</v>
      </c>
    </row>
    <row r="143" spans="2:65" s="13" customFormat="1">
      <c r="B143" s="158"/>
      <c r="D143" s="152" t="s">
        <v>340</v>
      </c>
      <c r="E143" s="159" t="s">
        <v>21</v>
      </c>
      <c r="F143" s="160" t="s">
        <v>8737</v>
      </c>
      <c r="H143" s="161">
        <v>166</v>
      </c>
      <c r="I143" s="162"/>
      <c r="L143" s="158"/>
      <c r="M143" s="163"/>
      <c r="T143" s="164"/>
      <c r="AT143" s="159" t="s">
        <v>340</v>
      </c>
      <c r="AU143" s="159" t="s">
        <v>78</v>
      </c>
      <c r="AV143" s="13" t="s">
        <v>80</v>
      </c>
      <c r="AW143" s="13" t="s">
        <v>32</v>
      </c>
      <c r="AX143" s="13" t="s">
        <v>71</v>
      </c>
      <c r="AY143" s="159" t="s">
        <v>330</v>
      </c>
    </row>
    <row r="144" spans="2:65" s="14" customFormat="1">
      <c r="B144" s="166"/>
      <c r="D144" s="152" t="s">
        <v>340</v>
      </c>
      <c r="E144" s="167" t="s">
        <v>21</v>
      </c>
      <c r="F144" s="168" t="s">
        <v>443</v>
      </c>
      <c r="H144" s="169">
        <v>166</v>
      </c>
      <c r="I144" s="170"/>
      <c r="L144" s="166"/>
      <c r="M144" s="171"/>
      <c r="T144" s="172"/>
      <c r="AT144" s="167" t="s">
        <v>340</v>
      </c>
      <c r="AU144" s="167" t="s">
        <v>78</v>
      </c>
      <c r="AV144" s="14" t="s">
        <v>336</v>
      </c>
      <c r="AW144" s="14" t="s">
        <v>32</v>
      </c>
      <c r="AX144" s="14" t="s">
        <v>78</v>
      </c>
      <c r="AY144" s="167" t="s">
        <v>330</v>
      </c>
    </row>
    <row r="145" spans="2:65" s="1" customFormat="1" ht="16.5" customHeight="1">
      <c r="B145" s="33"/>
      <c r="C145" s="134" t="s">
        <v>465</v>
      </c>
      <c r="D145" s="134" t="s">
        <v>332</v>
      </c>
      <c r="E145" s="135" t="s">
        <v>8291</v>
      </c>
      <c r="F145" s="136" t="s">
        <v>8292</v>
      </c>
      <c r="G145" s="137" t="s">
        <v>2551</v>
      </c>
      <c r="H145" s="138">
        <v>26</v>
      </c>
      <c r="I145" s="139">
        <v>63.31</v>
      </c>
      <c r="J145" s="140">
        <f>ROUND(I145*H145,2)</f>
        <v>1646.06</v>
      </c>
      <c r="K145" s="136" t="s">
        <v>21</v>
      </c>
      <c r="L145" s="33"/>
      <c r="M145" s="141" t="s">
        <v>21</v>
      </c>
      <c r="N145" s="14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1050</v>
      </c>
      <c r="AT145" s="145" t="s">
        <v>332</v>
      </c>
      <c r="AU145" s="145" t="s">
        <v>78</v>
      </c>
      <c r="AY145" s="18" t="s">
        <v>330</v>
      </c>
      <c r="BE145" s="146">
        <f>IF(N145="základní",J145,0)</f>
        <v>1646.06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78</v>
      </c>
      <c r="BK145" s="146">
        <f>ROUND(I145*H145,2)</f>
        <v>1646.06</v>
      </c>
      <c r="BL145" s="18" t="s">
        <v>1050</v>
      </c>
      <c r="BM145" s="145" t="s">
        <v>665</v>
      </c>
    </row>
    <row r="146" spans="2:65" s="1" customFormat="1" ht="19.5">
      <c r="B146" s="33"/>
      <c r="D146" s="152" t="s">
        <v>375</v>
      </c>
      <c r="F146" s="165" t="s">
        <v>8738</v>
      </c>
      <c r="I146" s="149"/>
      <c r="L146" s="33"/>
      <c r="M146" s="150"/>
      <c r="T146" s="52"/>
      <c r="AT146" s="18" t="s">
        <v>375</v>
      </c>
      <c r="AU146" s="18" t="s">
        <v>78</v>
      </c>
    </row>
    <row r="147" spans="2:65" s="12" customFormat="1">
      <c r="B147" s="151"/>
      <c r="D147" s="152" t="s">
        <v>340</v>
      </c>
      <c r="E147" s="153" t="s">
        <v>21</v>
      </c>
      <c r="F147" s="154" t="s">
        <v>8155</v>
      </c>
      <c r="H147" s="153" t="s">
        <v>21</v>
      </c>
      <c r="I147" s="155"/>
      <c r="L147" s="151"/>
      <c r="M147" s="156"/>
      <c r="T147" s="157"/>
      <c r="AT147" s="153" t="s">
        <v>340</v>
      </c>
      <c r="AU147" s="153" t="s">
        <v>78</v>
      </c>
      <c r="AV147" s="12" t="s">
        <v>78</v>
      </c>
      <c r="AW147" s="12" t="s">
        <v>32</v>
      </c>
      <c r="AX147" s="12" t="s">
        <v>71</v>
      </c>
      <c r="AY147" s="153" t="s">
        <v>330</v>
      </c>
    </row>
    <row r="148" spans="2:65" s="13" customFormat="1">
      <c r="B148" s="158"/>
      <c r="D148" s="152" t="s">
        <v>340</v>
      </c>
      <c r="E148" s="159" t="s">
        <v>21</v>
      </c>
      <c r="F148" s="160" t="s">
        <v>8730</v>
      </c>
      <c r="H148" s="161">
        <v>26</v>
      </c>
      <c r="I148" s="162"/>
      <c r="L148" s="158"/>
      <c r="M148" s="163"/>
      <c r="T148" s="164"/>
      <c r="AT148" s="159" t="s">
        <v>340</v>
      </c>
      <c r="AU148" s="159" t="s">
        <v>78</v>
      </c>
      <c r="AV148" s="13" t="s">
        <v>80</v>
      </c>
      <c r="AW148" s="13" t="s">
        <v>32</v>
      </c>
      <c r="AX148" s="13" t="s">
        <v>71</v>
      </c>
      <c r="AY148" s="159" t="s">
        <v>330</v>
      </c>
    </row>
    <row r="149" spans="2:65" s="14" customFormat="1">
      <c r="B149" s="166"/>
      <c r="D149" s="152" t="s">
        <v>340</v>
      </c>
      <c r="E149" s="167" t="s">
        <v>21</v>
      </c>
      <c r="F149" s="168" t="s">
        <v>443</v>
      </c>
      <c r="H149" s="169">
        <v>26</v>
      </c>
      <c r="I149" s="170"/>
      <c r="L149" s="166"/>
      <c r="M149" s="171"/>
      <c r="T149" s="172"/>
      <c r="AT149" s="167" t="s">
        <v>340</v>
      </c>
      <c r="AU149" s="167" t="s">
        <v>78</v>
      </c>
      <c r="AV149" s="14" t="s">
        <v>336</v>
      </c>
      <c r="AW149" s="14" t="s">
        <v>32</v>
      </c>
      <c r="AX149" s="14" t="s">
        <v>78</v>
      </c>
      <c r="AY149" s="167" t="s">
        <v>330</v>
      </c>
    </row>
    <row r="150" spans="2:65" s="1" customFormat="1" ht="21.75" customHeight="1">
      <c r="B150" s="33"/>
      <c r="C150" s="173" t="s">
        <v>474</v>
      </c>
      <c r="D150" s="173" t="s">
        <v>475</v>
      </c>
      <c r="E150" s="174" t="s">
        <v>8739</v>
      </c>
      <c r="F150" s="175" t="s">
        <v>8302</v>
      </c>
      <c r="G150" s="176" t="s">
        <v>6964</v>
      </c>
      <c r="H150" s="177">
        <v>1</v>
      </c>
      <c r="I150" s="178">
        <v>11511.4</v>
      </c>
      <c r="J150" s="179">
        <f>ROUND(I150*H150,2)</f>
        <v>11511.4</v>
      </c>
      <c r="K150" s="175" t="s">
        <v>21</v>
      </c>
      <c r="L150" s="180"/>
      <c r="M150" s="181" t="s">
        <v>21</v>
      </c>
      <c r="N150" s="182" t="s">
        <v>42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3080</v>
      </c>
      <c r="AT150" s="145" t="s">
        <v>475</v>
      </c>
      <c r="AU150" s="145" t="s">
        <v>78</v>
      </c>
      <c r="AY150" s="18" t="s">
        <v>330</v>
      </c>
      <c r="BE150" s="146">
        <f>IF(N150="základní",J150,0)</f>
        <v>11511.4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78</v>
      </c>
      <c r="BK150" s="146">
        <f>ROUND(I150*H150,2)</f>
        <v>11511.4</v>
      </c>
      <c r="BL150" s="18" t="s">
        <v>1050</v>
      </c>
      <c r="BM150" s="145" t="s">
        <v>677</v>
      </c>
    </row>
    <row r="151" spans="2:65" s="12" customFormat="1">
      <c r="B151" s="151"/>
      <c r="D151" s="152" t="s">
        <v>340</v>
      </c>
      <c r="E151" s="153" t="s">
        <v>21</v>
      </c>
      <c r="F151" s="154" t="s">
        <v>8155</v>
      </c>
      <c r="H151" s="153" t="s">
        <v>21</v>
      </c>
      <c r="I151" s="155"/>
      <c r="L151" s="151"/>
      <c r="M151" s="156"/>
      <c r="T151" s="157"/>
      <c r="AT151" s="153" t="s">
        <v>340</v>
      </c>
      <c r="AU151" s="153" t="s">
        <v>78</v>
      </c>
      <c r="AV151" s="12" t="s">
        <v>78</v>
      </c>
      <c r="AW151" s="12" t="s">
        <v>32</v>
      </c>
      <c r="AX151" s="12" t="s">
        <v>71</v>
      </c>
      <c r="AY151" s="153" t="s">
        <v>330</v>
      </c>
    </row>
    <row r="152" spans="2:65" s="13" customFormat="1">
      <c r="B152" s="158"/>
      <c r="D152" s="152" t="s">
        <v>340</v>
      </c>
      <c r="E152" s="159" t="s">
        <v>21</v>
      </c>
      <c r="F152" s="160" t="s">
        <v>78</v>
      </c>
      <c r="H152" s="161">
        <v>1</v>
      </c>
      <c r="I152" s="162"/>
      <c r="L152" s="158"/>
      <c r="M152" s="163"/>
      <c r="T152" s="164"/>
      <c r="AT152" s="159" t="s">
        <v>340</v>
      </c>
      <c r="AU152" s="159" t="s">
        <v>78</v>
      </c>
      <c r="AV152" s="13" t="s">
        <v>80</v>
      </c>
      <c r="AW152" s="13" t="s">
        <v>32</v>
      </c>
      <c r="AX152" s="13" t="s">
        <v>71</v>
      </c>
      <c r="AY152" s="159" t="s">
        <v>330</v>
      </c>
    </row>
    <row r="153" spans="2:65" s="14" customFormat="1">
      <c r="B153" s="166"/>
      <c r="D153" s="152" t="s">
        <v>340</v>
      </c>
      <c r="E153" s="167" t="s">
        <v>21</v>
      </c>
      <c r="F153" s="168" t="s">
        <v>443</v>
      </c>
      <c r="H153" s="169">
        <v>1</v>
      </c>
      <c r="I153" s="170"/>
      <c r="L153" s="166"/>
      <c r="M153" s="171"/>
      <c r="T153" s="172"/>
      <c r="AT153" s="167" t="s">
        <v>340</v>
      </c>
      <c r="AU153" s="167" t="s">
        <v>78</v>
      </c>
      <c r="AV153" s="14" t="s">
        <v>336</v>
      </c>
      <c r="AW153" s="14" t="s">
        <v>32</v>
      </c>
      <c r="AX153" s="14" t="s">
        <v>78</v>
      </c>
      <c r="AY153" s="167" t="s">
        <v>330</v>
      </c>
    </row>
    <row r="154" spans="2:65" s="1" customFormat="1" ht="16.5" customHeight="1">
      <c r="B154" s="33"/>
      <c r="C154" s="134" t="s">
        <v>7</v>
      </c>
      <c r="D154" s="134" t="s">
        <v>332</v>
      </c>
      <c r="E154" s="135" t="s">
        <v>8740</v>
      </c>
      <c r="F154" s="136" t="s">
        <v>8741</v>
      </c>
      <c r="G154" s="137" t="s">
        <v>359</v>
      </c>
      <c r="H154" s="138">
        <v>110</v>
      </c>
      <c r="I154" s="139">
        <v>863.36</v>
      </c>
      <c r="J154" s="140">
        <f>ROUND(I154*H154,2)</f>
        <v>94969.600000000006</v>
      </c>
      <c r="K154" s="136" t="s">
        <v>21</v>
      </c>
      <c r="L154" s="33"/>
      <c r="M154" s="141" t="s">
        <v>21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1050</v>
      </c>
      <c r="AT154" s="145" t="s">
        <v>332</v>
      </c>
      <c r="AU154" s="145" t="s">
        <v>78</v>
      </c>
      <c r="AY154" s="18" t="s">
        <v>330</v>
      </c>
      <c r="BE154" s="146">
        <f>IF(N154="základní",J154,0)</f>
        <v>94969.600000000006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78</v>
      </c>
      <c r="BK154" s="146">
        <f>ROUND(I154*H154,2)</f>
        <v>94969.600000000006</v>
      </c>
      <c r="BL154" s="18" t="s">
        <v>1050</v>
      </c>
      <c r="BM154" s="145" t="s">
        <v>714</v>
      </c>
    </row>
    <row r="155" spans="2:65" s="12" customFormat="1">
      <c r="B155" s="151"/>
      <c r="D155" s="152" t="s">
        <v>340</v>
      </c>
      <c r="E155" s="153" t="s">
        <v>21</v>
      </c>
      <c r="F155" s="154" t="s">
        <v>8155</v>
      </c>
      <c r="H155" s="153" t="s">
        <v>21</v>
      </c>
      <c r="I155" s="155"/>
      <c r="L155" s="151"/>
      <c r="M155" s="156"/>
      <c r="T155" s="157"/>
      <c r="AT155" s="153" t="s">
        <v>340</v>
      </c>
      <c r="AU155" s="153" t="s">
        <v>78</v>
      </c>
      <c r="AV155" s="12" t="s">
        <v>78</v>
      </c>
      <c r="AW155" s="12" t="s">
        <v>32</v>
      </c>
      <c r="AX155" s="12" t="s">
        <v>71</v>
      </c>
      <c r="AY155" s="153" t="s">
        <v>330</v>
      </c>
    </row>
    <row r="156" spans="2:65" s="13" customFormat="1">
      <c r="B156" s="158"/>
      <c r="D156" s="152" t="s">
        <v>340</v>
      </c>
      <c r="E156" s="159" t="s">
        <v>21</v>
      </c>
      <c r="F156" s="160" t="s">
        <v>1753</v>
      </c>
      <c r="H156" s="161">
        <v>110</v>
      </c>
      <c r="I156" s="162"/>
      <c r="L156" s="158"/>
      <c r="M156" s="163"/>
      <c r="T156" s="164"/>
      <c r="AT156" s="159" t="s">
        <v>340</v>
      </c>
      <c r="AU156" s="159" t="s">
        <v>78</v>
      </c>
      <c r="AV156" s="13" t="s">
        <v>80</v>
      </c>
      <c r="AW156" s="13" t="s">
        <v>32</v>
      </c>
      <c r="AX156" s="13" t="s">
        <v>71</v>
      </c>
      <c r="AY156" s="159" t="s">
        <v>330</v>
      </c>
    </row>
    <row r="157" spans="2:65" s="14" customFormat="1">
      <c r="B157" s="166"/>
      <c r="D157" s="152" t="s">
        <v>340</v>
      </c>
      <c r="E157" s="167" t="s">
        <v>21</v>
      </c>
      <c r="F157" s="168" t="s">
        <v>443</v>
      </c>
      <c r="H157" s="169">
        <v>110</v>
      </c>
      <c r="I157" s="170"/>
      <c r="L157" s="166"/>
      <c r="M157" s="171"/>
      <c r="T157" s="172"/>
      <c r="AT157" s="167" t="s">
        <v>340</v>
      </c>
      <c r="AU157" s="167" t="s">
        <v>78</v>
      </c>
      <c r="AV157" s="14" t="s">
        <v>336</v>
      </c>
      <c r="AW157" s="14" t="s">
        <v>32</v>
      </c>
      <c r="AX157" s="14" t="s">
        <v>78</v>
      </c>
      <c r="AY157" s="167" t="s">
        <v>330</v>
      </c>
    </row>
    <row r="158" spans="2:65" s="1" customFormat="1" ht="16.5" customHeight="1">
      <c r="B158" s="33"/>
      <c r="C158" s="134" t="s">
        <v>484</v>
      </c>
      <c r="D158" s="134" t="s">
        <v>332</v>
      </c>
      <c r="E158" s="135" t="s">
        <v>8742</v>
      </c>
      <c r="F158" s="136" t="s">
        <v>8743</v>
      </c>
      <c r="G158" s="137" t="s">
        <v>359</v>
      </c>
      <c r="H158" s="138">
        <v>32</v>
      </c>
      <c r="I158" s="139">
        <v>774.81</v>
      </c>
      <c r="J158" s="140">
        <f>ROUND(I158*H158,2)</f>
        <v>24793.919999999998</v>
      </c>
      <c r="K158" s="136" t="s">
        <v>21</v>
      </c>
      <c r="L158" s="33"/>
      <c r="M158" s="141" t="s">
        <v>21</v>
      </c>
      <c r="N158" s="142" t="s">
        <v>42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1050</v>
      </c>
      <c r="AT158" s="145" t="s">
        <v>332</v>
      </c>
      <c r="AU158" s="145" t="s">
        <v>78</v>
      </c>
      <c r="AY158" s="18" t="s">
        <v>330</v>
      </c>
      <c r="BE158" s="146">
        <f>IF(N158="základní",J158,0)</f>
        <v>24793.919999999998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78</v>
      </c>
      <c r="BK158" s="146">
        <f>ROUND(I158*H158,2)</f>
        <v>24793.919999999998</v>
      </c>
      <c r="BL158" s="18" t="s">
        <v>1050</v>
      </c>
      <c r="BM158" s="145" t="s">
        <v>728</v>
      </c>
    </row>
    <row r="159" spans="2:65" s="12" customFormat="1">
      <c r="B159" s="151"/>
      <c r="D159" s="152" t="s">
        <v>340</v>
      </c>
      <c r="E159" s="153" t="s">
        <v>21</v>
      </c>
      <c r="F159" s="154" t="s">
        <v>8155</v>
      </c>
      <c r="H159" s="153" t="s">
        <v>21</v>
      </c>
      <c r="I159" s="155"/>
      <c r="L159" s="151"/>
      <c r="M159" s="156"/>
      <c r="T159" s="157"/>
      <c r="AT159" s="153" t="s">
        <v>340</v>
      </c>
      <c r="AU159" s="153" t="s">
        <v>78</v>
      </c>
      <c r="AV159" s="12" t="s">
        <v>78</v>
      </c>
      <c r="AW159" s="12" t="s">
        <v>32</v>
      </c>
      <c r="AX159" s="12" t="s">
        <v>71</v>
      </c>
      <c r="AY159" s="153" t="s">
        <v>330</v>
      </c>
    </row>
    <row r="160" spans="2:65" s="13" customFormat="1">
      <c r="B160" s="158"/>
      <c r="D160" s="152" t="s">
        <v>340</v>
      </c>
      <c r="E160" s="159" t="s">
        <v>21</v>
      </c>
      <c r="F160" s="160" t="s">
        <v>617</v>
      </c>
      <c r="H160" s="161">
        <v>32</v>
      </c>
      <c r="I160" s="162"/>
      <c r="L160" s="158"/>
      <c r="M160" s="163"/>
      <c r="T160" s="164"/>
      <c r="AT160" s="159" t="s">
        <v>340</v>
      </c>
      <c r="AU160" s="159" t="s">
        <v>78</v>
      </c>
      <c r="AV160" s="13" t="s">
        <v>80</v>
      </c>
      <c r="AW160" s="13" t="s">
        <v>32</v>
      </c>
      <c r="AX160" s="13" t="s">
        <v>71</v>
      </c>
      <c r="AY160" s="159" t="s">
        <v>330</v>
      </c>
    </row>
    <row r="161" spans="2:65" s="14" customFormat="1">
      <c r="B161" s="166"/>
      <c r="D161" s="152" t="s">
        <v>340</v>
      </c>
      <c r="E161" s="167" t="s">
        <v>21</v>
      </c>
      <c r="F161" s="168" t="s">
        <v>443</v>
      </c>
      <c r="H161" s="169">
        <v>32</v>
      </c>
      <c r="I161" s="170"/>
      <c r="L161" s="166"/>
      <c r="M161" s="171"/>
      <c r="T161" s="172"/>
      <c r="AT161" s="167" t="s">
        <v>340</v>
      </c>
      <c r="AU161" s="167" t="s">
        <v>78</v>
      </c>
      <c r="AV161" s="14" t="s">
        <v>336</v>
      </c>
      <c r="AW161" s="14" t="s">
        <v>32</v>
      </c>
      <c r="AX161" s="14" t="s">
        <v>78</v>
      </c>
      <c r="AY161" s="167" t="s">
        <v>330</v>
      </c>
    </row>
    <row r="162" spans="2:65" s="1" customFormat="1" ht="16.5" customHeight="1">
      <c r="B162" s="33"/>
      <c r="C162" s="134" t="s">
        <v>491</v>
      </c>
      <c r="D162" s="134" t="s">
        <v>332</v>
      </c>
      <c r="E162" s="135" t="s">
        <v>8744</v>
      </c>
      <c r="F162" s="136" t="s">
        <v>8745</v>
      </c>
      <c r="G162" s="137" t="s">
        <v>6964</v>
      </c>
      <c r="H162" s="138">
        <v>1</v>
      </c>
      <c r="I162" s="139">
        <v>4316.78</v>
      </c>
      <c r="J162" s="140">
        <f>ROUND(I162*H162,2)</f>
        <v>4316.78</v>
      </c>
      <c r="K162" s="136" t="s">
        <v>21</v>
      </c>
      <c r="L162" s="33"/>
      <c r="M162" s="141" t="s">
        <v>21</v>
      </c>
      <c r="N162" s="142" t="s">
        <v>42</v>
      </c>
      <c r="P162" s="143">
        <f>O162*H162</f>
        <v>0</v>
      </c>
      <c r="Q162" s="143">
        <v>0</v>
      </c>
      <c r="R162" s="143">
        <f>Q162*H162</f>
        <v>0</v>
      </c>
      <c r="S162" s="143">
        <v>0</v>
      </c>
      <c r="T162" s="144">
        <f>S162*H162</f>
        <v>0</v>
      </c>
      <c r="AR162" s="145" t="s">
        <v>1050</v>
      </c>
      <c r="AT162" s="145" t="s">
        <v>332</v>
      </c>
      <c r="AU162" s="145" t="s">
        <v>78</v>
      </c>
      <c r="AY162" s="18" t="s">
        <v>330</v>
      </c>
      <c r="BE162" s="146">
        <f>IF(N162="základní",J162,0)</f>
        <v>4316.78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78</v>
      </c>
      <c r="BK162" s="146">
        <f>ROUND(I162*H162,2)</f>
        <v>4316.78</v>
      </c>
      <c r="BL162" s="18" t="s">
        <v>1050</v>
      </c>
      <c r="BM162" s="145" t="s">
        <v>742</v>
      </c>
    </row>
    <row r="163" spans="2:65" s="12" customFormat="1">
      <c r="B163" s="151"/>
      <c r="D163" s="152" t="s">
        <v>340</v>
      </c>
      <c r="E163" s="153" t="s">
        <v>21</v>
      </c>
      <c r="F163" s="154" t="s">
        <v>8155</v>
      </c>
      <c r="H163" s="153" t="s">
        <v>21</v>
      </c>
      <c r="I163" s="155"/>
      <c r="L163" s="151"/>
      <c r="M163" s="156"/>
      <c r="T163" s="157"/>
      <c r="AT163" s="153" t="s">
        <v>340</v>
      </c>
      <c r="AU163" s="153" t="s">
        <v>78</v>
      </c>
      <c r="AV163" s="12" t="s">
        <v>78</v>
      </c>
      <c r="AW163" s="12" t="s">
        <v>32</v>
      </c>
      <c r="AX163" s="12" t="s">
        <v>71</v>
      </c>
      <c r="AY163" s="153" t="s">
        <v>330</v>
      </c>
    </row>
    <row r="164" spans="2:65" s="13" customFormat="1">
      <c r="B164" s="158"/>
      <c r="D164" s="152" t="s">
        <v>340</v>
      </c>
      <c r="E164" s="159" t="s">
        <v>21</v>
      </c>
      <c r="F164" s="160" t="s">
        <v>78</v>
      </c>
      <c r="H164" s="161">
        <v>1</v>
      </c>
      <c r="I164" s="162"/>
      <c r="L164" s="158"/>
      <c r="M164" s="163"/>
      <c r="T164" s="164"/>
      <c r="AT164" s="159" t="s">
        <v>340</v>
      </c>
      <c r="AU164" s="159" t="s">
        <v>78</v>
      </c>
      <c r="AV164" s="13" t="s">
        <v>80</v>
      </c>
      <c r="AW164" s="13" t="s">
        <v>32</v>
      </c>
      <c r="AX164" s="13" t="s">
        <v>71</v>
      </c>
      <c r="AY164" s="159" t="s">
        <v>330</v>
      </c>
    </row>
    <row r="165" spans="2:65" s="14" customFormat="1">
      <c r="B165" s="166"/>
      <c r="D165" s="152" t="s">
        <v>340</v>
      </c>
      <c r="E165" s="167" t="s">
        <v>21</v>
      </c>
      <c r="F165" s="168" t="s">
        <v>443</v>
      </c>
      <c r="H165" s="169">
        <v>1</v>
      </c>
      <c r="I165" s="170"/>
      <c r="L165" s="166"/>
      <c r="M165" s="171"/>
      <c r="T165" s="172"/>
      <c r="AT165" s="167" t="s">
        <v>340</v>
      </c>
      <c r="AU165" s="167" t="s">
        <v>78</v>
      </c>
      <c r="AV165" s="14" t="s">
        <v>336</v>
      </c>
      <c r="AW165" s="14" t="s">
        <v>32</v>
      </c>
      <c r="AX165" s="14" t="s">
        <v>78</v>
      </c>
      <c r="AY165" s="167" t="s">
        <v>330</v>
      </c>
    </row>
    <row r="166" spans="2:65" s="1" customFormat="1" ht="16.5" customHeight="1">
      <c r="B166" s="33"/>
      <c r="C166" s="134" t="s">
        <v>5488</v>
      </c>
      <c r="D166" s="134" t="s">
        <v>332</v>
      </c>
      <c r="E166" s="135" t="s">
        <v>8473</v>
      </c>
      <c r="F166" s="136" t="s">
        <v>8319</v>
      </c>
      <c r="G166" s="137" t="s">
        <v>6964</v>
      </c>
      <c r="H166" s="138">
        <v>1</v>
      </c>
      <c r="I166" s="139">
        <v>2158.39</v>
      </c>
      <c r="J166" s="140">
        <f>ROUND(I166*H166,2)</f>
        <v>2158.39</v>
      </c>
      <c r="K166" s="136" t="s">
        <v>21</v>
      </c>
      <c r="L166" s="33"/>
      <c r="M166" s="141" t="s">
        <v>21</v>
      </c>
      <c r="N166" s="142" t="s">
        <v>42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1050</v>
      </c>
      <c r="AT166" s="145" t="s">
        <v>332</v>
      </c>
      <c r="AU166" s="145" t="s">
        <v>78</v>
      </c>
      <c r="AY166" s="18" t="s">
        <v>330</v>
      </c>
      <c r="BE166" s="146">
        <f>IF(N166="základní",J166,0)</f>
        <v>2158.39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78</v>
      </c>
      <c r="BK166" s="146">
        <f>ROUND(I166*H166,2)</f>
        <v>2158.39</v>
      </c>
      <c r="BL166" s="18" t="s">
        <v>1050</v>
      </c>
      <c r="BM166" s="145" t="s">
        <v>759</v>
      </c>
    </row>
    <row r="167" spans="2:65" s="12" customFormat="1">
      <c r="B167" s="151"/>
      <c r="D167" s="152" t="s">
        <v>340</v>
      </c>
      <c r="E167" s="153" t="s">
        <v>21</v>
      </c>
      <c r="F167" s="154" t="s">
        <v>8155</v>
      </c>
      <c r="H167" s="153" t="s">
        <v>21</v>
      </c>
      <c r="I167" s="155"/>
      <c r="L167" s="151"/>
      <c r="M167" s="156"/>
      <c r="T167" s="157"/>
      <c r="AT167" s="153" t="s">
        <v>340</v>
      </c>
      <c r="AU167" s="153" t="s">
        <v>78</v>
      </c>
      <c r="AV167" s="12" t="s">
        <v>78</v>
      </c>
      <c r="AW167" s="12" t="s">
        <v>32</v>
      </c>
      <c r="AX167" s="12" t="s">
        <v>71</v>
      </c>
      <c r="AY167" s="153" t="s">
        <v>330</v>
      </c>
    </row>
    <row r="168" spans="2:65" s="13" customFormat="1">
      <c r="B168" s="158"/>
      <c r="D168" s="152" t="s">
        <v>340</v>
      </c>
      <c r="E168" s="159" t="s">
        <v>21</v>
      </c>
      <c r="F168" s="160" t="s">
        <v>78</v>
      </c>
      <c r="H168" s="161">
        <v>1</v>
      </c>
      <c r="I168" s="162"/>
      <c r="L168" s="158"/>
      <c r="M168" s="163"/>
      <c r="T168" s="164"/>
      <c r="AT168" s="159" t="s">
        <v>340</v>
      </c>
      <c r="AU168" s="159" t="s">
        <v>78</v>
      </c>
      <c r="AV168" s="13" t="s">
        <v>80</v>
      </c>
      <c r="AW168" s="13" t="s">
        <v>32</v>
      </c>
      <c r="AX168" s="13" t="s">
        <v>71</v>
      </c>
      <c r="AY168" s="159" t="s">
        <v>330</v>
      </c>
    </row>
    <row r="169" spans="2:65" s="14" customFormat="1">
      <c r="B169" s="166"/>
      <c r="D169" s="152" t="s">
        <v>340</v>
      </c>
      <c r="E169" s="167" t="s">
        <v>21</v>
      </c>
      <c r="F169" s="168" t="s">
        <v>443</v>
      </c>
      <c r="H169" s="169">
        <v>1</v>
      </c>
      <c r="I169" s="170"/>
      <c r="L169" s="166"/>
      <c r="M169" s="171"/>
      <c r="T169" s="172"/>
      <c r="AT169" s="167" t="s">
        <v>340</v>
      </c>
      <c r="AU169" s="167" t="s">
        <v>78</v>
      </c>
      <c r="AV169" s="14" t="s">
        <v>336</v>
      </c>
      <c r="AW169" s="14" t="s">
        <v>32</v>
      </c>
      <c r="AX169" s="14" t="s">
        <v>78</v>
      </c>
      <c r="AY169" s="167" t="s">
        <v>330</v>
      </c>
    </row>
    <row r="170" spans="2:65" s="1" customFormat="1" ht="16.5" customHeight="1">
      <c r="B170" s="33"/>
      <c r="C170" s="134" t="s">
        <v>561</v>
      </c>
      <c r="D170" s="134" t="s">
        <v>332</v>
      </c>
      <c r="E170" s="135" t="s">
        <v>8746</v>
      </c>
      <c r="F170" s="136" t="s">
        <v>8747</v>
      </c>
      <c r="G170" s="137" t="s">
        <v>6964</v>
      </c>
      <c r="H170" s="138">
        <v>1</v>
      </c>
      <c r="I170" s="139">
        <v>3453.42</v>
      </c>
      <c r="J170" s="140">
        <f>ROUND(I170*H170,2)</f>
        <v>3453.42</v>
      </c>
      <c r="K170" s="136" t="s">
        <v>21</v>
      </c>
      <c r="L170" s="33"/>
      <c r="M170" s="141" t="s">
        <v>21</v>
      </c>
      <c r="N170" s="14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1050</v>
      </c>
      <c r="AT170" s="145" t="s">
        <v>332</v>
      </c>
      <c r="AU170" s="145" t="s">
        <v>78</v>
      </c>
      <c r="AY170" s="18" t="s">
        <v>330</v>
      </c>
      <c r="BE170" s="146">
        <f>IF(N170="základní",J170,0)</f>
        <v>3453.42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78</v>
      </c>
      <c r="BK170" s="146">
        <f>ROUND(I170*H170,2)</f>
        <v>3453.42</v>
      </c>
      <c r="BL170" s="18" t="s">
        <v>1050</v>
      </c>
      <c r="BM170" s="145" t="s">
        <v>941</v>
      </c>
    </row>
    <row r="171" spans="2:65" s="12" customFormat="1">
      <c r="B171" s="151"/>
      <c r="D171" s="152" t="s">
        <v>340</v>
      </c>
      <c r="E171" s="153" t="s">
        <v>21</v>
      </c>
      <c r="F171" s="154" t="s">
        <v>8155</v>
      </c>
      <c r="H171" s="153" t="s">
        <v>21</v>
      </c>
      <c r="I171" s="155"/>
      <c r="L171" s="151"/>
      <c r="M171" s="156"/>
      <c r="T171" s="157"/>
      <c r="AT171" s="153" t="s">
        <v>340</v>
      </c>
      <c r="AU171" s="153" t="s">
        <v>78</v>
      </c>
      <c r="AV171" s="12" t="s">
        <v>78</v>
      </c>
      <c r="AW171" s="12" t="s">
        <v>32</v>
      </c>
      <c r="AX171" s="12" t="s">
        <v>71</v>
      </c>
      <c r="AY171" s="153" t="s">
        <v>330</v>
      </c>
    </row>
    <row r="172" spans="2:65" s="13" customFormat="1">
      <c r="B172" s="158"/>
      <c r="D172" s="152" t="s">
        <v>340</v>
      </c>
      <c r="E172" s="159" t="s">
        <v>21</v>
      </c>
      <c r="F172" s="160" t="s">
        <v>78</v>
      </c>
      <c r="H172" s="161">
        <v>1</v>
      </c>
      <c r="I172" s="162"/>
      <c r="L172" s="158"/>
      <c r="M172" s="163"/>
      <c r="T172" s="164"/>
      <c r="AT172" s="159" t="s">
        <v>340</v>
      </c>
      <c r="AU172" s="159" t="s">
        <v>78</v>
      </c>
      <c r="AV172" s="13" t="s">
        <v>80</v>
      </c>
      <c r="AW172" s="13" t="s">
        <v>32</v>
      </c>
      <c r="AX172" s="13" t="s">
        <v>71</v>
      </c>
      <c r="AY172" s="159" t="s">
        <v>330</v>
      </c>
    </row>
    <row r="173" spans="2:65" s="14" customFormat="1">
      <c r="B173" s="166"/>
      <c r="D173" s="152" t="s">
        <v>340</v>
      </c>
      <c r="E173" s="167" t="s">
        <v>21</v>
      </c>
      <c r="F173" s="168" t="s">
        <v>443</v>
      </c>
      <c r="H173" s="169">
        <v>1</v>
      </c>
      <c r="I173" s="170"/>
      <c r="L173" s="166"/>
      <c r="M173" s="171"/>
      <c r="T173" s="172"/>
      <c r="AT173" s="167" t="s">
        <v>340</v>
      </c>
      <c r="AU173" s="167" t="s">
        <v>78</v>
      </c>
      <c r="AV173" s="14" t="s">
        <v>336</v>
      </c>
      <c r="AW173" s="14" t="s">
        <v>32</v>
      </c>
      <c r="AX173" s="14" t="s">
        <v>78</v>
      </c>
      <c r="AY173" s="167" t="s">
        <v>330</v>
      </c>
    </row>
    <row r="174" spans="2:65" s="1" customFormat="1" ht="16.5" customHeight="1">
      <c r="B174" s="33"/>
      <c r="C174" s="134" t="s">
        <v>571</v>
      </c>
      <c r="D174" s="134" t="s">
        <v>332</v>
      </c>
      <c r="E174" s="135" t="s">
        <v>8653</v>
      </c>
      <c r="F174" s="136" t="s">
        <v>8321</v>
      </c>
      <c r="G174" s="137" t="s">
        <v>6964</v>
      </c>
      <c r="H174" s="138">
        <v>1</v>
      </c>
      <c r="I174" s="139">
        <v>4316.78</v>
      </c>
      <c r="J174" s="140">
        <f>ROUND(I174*H174,2)</f>
        <v>4316.78</v>
      </c>
      <c r="K174" s="136" t="s">
        <v>21</v>
      </c>
      <c r="L174" s="33"/>
      <c r="M174" s="141" t="s">
        <v>21</v>
      </c>
      <c r="N174" s="142" t="s">
        <v>42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1050</v>
      </c>
      <c r="AT174" s="145" t="s">
        <v>332</v>
      </c>
      <c r="AU174" s="145" t="s">
        <v>78</v>
      </c>
      <c r="AY174" s="18" t="s">
        <v>330</v>
      </c>
      <c r="BE174" s="146">
        <f>IF(N174="základní",J174,0)</f>
        <v>4316.78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78</v>
      </c>
      <c r="BK174" s="146">
        <f>ROUND(I174*H174,2)</f>
        <v>4316.78</v>
      </c>
      <c r="BL174" s="18" t="s">
        <v>1050</v>
      </c>
      <c r="BM174" s="145" t="s">
        <v>963</v>
      </c>
    </row>
    <row r="175" spans="2:65" s="12" customFormat="1">
      <c r="B175" s="151"/>
      <c r="D175" s="152" t="s">
        <v>340</v>
      </c>
      <c r="E175" s="153" t="s">
        <v>21</v>
      </c>
      <c r="F175" s="154" t="s">
        <v>8155</v>
      </c>
      <c r="H175" s="153" t="s">
        <v>21</v>
      </c>
      <c r="I175" s="155"/>
      <c r="L175" s="151"/>
      <c r="M175" s="156"/>
      <c r="T175" s="157"/>
      <c r="AT175" s="153" t="s">
        <v>340</v>
      </c>
      <c r="AU175" s="153" t="s">
        <v>78</v>
      </c>
      <c r="AV175" s="12" t="s">
        <v>78</v>
      </c>
      <c r="AW175" s="12" t="s">
        <v>32</v>
      </c>
      <c r="AX175" s="12" t="s">
        <v>71</v>
      </c>
      <c r="AY175" s="153" t="s">
        <v>330</v>
      </c>
    </row>
    <row r="176" spans="2:65" s="13" customFormat="1">
      <c r="B176" s="158"/>
      <c r="D176" s="152" t="s">
        <v>340</v>
      </c>
      <c r="E176" s="159" t="s">
        <v>21</v>
      </c>
      <c r="F176" s="160" t="s">
        <v>78</v>
      </c>
      <c r="H176" s="161">
        <v>1</v>
      </c>
      <c r="I176" s="162"/>
      <c r="L176" s="158"/>
      <c r="M176" s="163"/>
      <c r="T176" s="164"/>
      <c r="AT176" s="159" t="s">
        <v>340</v>
      </c>
      <c r="AU176" s="159" t="s">
        <v>78</v>
      </c>
      <c r="AV176" s="13" t="s">
        <v>80</v>
      </c>
      <c r="AW176" s="13" t="s">
        <v>32</v>
      </c>
      <c r="AX176" s="13" t="s">
        <v>71</v>
      </c>
      <c r="AY176" s="159" t="s">
        <v>330</v>
      </c>
    </row>
    <row r="177" spans="2:51" s="14" customFormat="1">
      <c r="B177" s="166"/>
      <c r="D177" s="152" t="s">
        <v>340</v>
      </c>
      <c r="E177" s="167" t="s">
        <v>21</v>
      </c>
      <c r="F177" s="168" t="s">
        <v>443</v>
      </c>
      <c r="H177" s="169">
        <v>1</v>
      </c>
      <c r="I177" s="170"/>
      <c r="L177" s="166"/>
      <c r="M177" s="198"/>
      <c r="N177" s="199"/>
      <c r="O177" s="199"/>
      <c r="P177" s="199"/>
      <c r="Q177" s="199"/>
      <c r="R177" s="199"/>
      <c r="S177" s="199"/>
      <c r="T177" s="200"/>
      <c r="AT177" s="167" t="s">
        <v>340</v>
      </c>
      <c r="AU177" s="167" t="s">
        <v>78</v>
      </c>
      <c r="AV177" s="14" t="s">
        <v>336</v>
      </c>
      <c r="AW177" s="14" t="s">
        <v>32</v>
      </c>
      <c r="AX177" s="14" t="s">
        <v>78</v>
      </c>
      <c r="AY177" s="167" t="s">
        <v>330</v>
      </c>
    </row>
    <row r="178" spans="2:51" s="1" customFormat="1" ht="6.95" customHeight="1">
      <c r="B178" s="41"/>
      <c r="C178" s="42"/>
      <c r="D178" s="42"/>
      <c r="E178" s="42"/>
      <c r="F178" s="42"/>
      <c r="G178" s="42"/>
      <c r="H178" s="42"/>
      <c r="I178" s="42"/>
      <c r="J178" s="42"/>
      <c r="K178" s="42"/>
      <c r="L178" s="33"/>
    </row>
  </sheetData>
  <sheetProtection algorithmName="SHA-512" hashValue="v/BM4xJ0Gw6YV3NTphhMFYX/PiNtPt8dD2ssu/klNkQuTDLOUBtIMCd96npFoeWniRjJnBDD0h52LUs4wB1C1g==" saltValue="yipnIHkixHQacICM1K+YtWICm7WiBkMVtPrtbv8ywp566ZSbs8DJn68wseSfOQWReTN0EWTIOOaF4rwRgzpLXg==" spinCount="100000" sheet="1" objects="1" scenarios="1" formatColumns="0" formatRows="0" autoFilter="0"/>
  <autoFilter ref="C85:K177" xr:uid="{00000000-0009-0000-0000-00000E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B2:BM304"/>
  <sheetViews>
    <sheetView showGridLines="0" topLeftCell="A76" workbookViewId="0">
      <selection activeCell="I88" sqref="I88:I303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127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8748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ROUND(J86, 2)</f>
        <v>1111747.4099999999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ROUND((SUM(BE86:BE303)),  2)</f>
        <v>1111747.4099999999</v>
      </c>
      <c r="I35" s="96">
        <v>0.21</v>
      </c>
      <c r="J35" s="82">
        <f>ROUND(((SUM(BE86:BE303))*I35),  2)</f>
        <v>233466.96</v>
      </c>
      <c r="L35" s="33"/>
    </row>
    <row r="36" spans="2:12" s="1" customFormat="1" ht="14.45" customHeight="1">
      <c r="B36" s="33"/>
      <c r="E36" s="28" t="s">
        <v>43</v>
      </c>
      <c r="F36" s="82">
        <f>ROUND((SUM(BF86:BF303)),  2)</f>
        <v>0</v>
      </c>
      <c r="I36" s="96">
        <v>0.12</v>
      </c>
      <c r="J36" s="82">
        <f>ROUND(((SUM(BF86:BF303))*I36),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ROUND((SUM(BG86:BG303)),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ROUND((SUM(BH86:BH303)),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ROUND((SUM(BI86:BI303)),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1345214.3699999999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D.1.4.H.h - KS-SP - Komunikační systém sestra-pacient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J86</f>
        <v>1111747.4099999999</v>
      </c>
      <c r="L63" s="33"/>
      <c r="AU63" s="18" t="s">
        <v>273</v>
      </c>
    </row>
    <row r="64" spans="2:47" s="8" customFormat="1" ht="24.95" customHeight="1">
      <c r="B64" s="106"/>
      <c r="D64" s="107" t="s">
        <v>8749</v>
      </c>
      <c r="E64" s="108"/>
      <c r="F64" s="108"/>
      <c r="G64" s="108"/>
      <c r="H64" s="108"/>
      <c r="I64" s="108"/>
      <c r="J64" s="109">
        <f>J87</f>
        <v>1111747.4099999999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315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188</v>
      </c>
      <c r="L75" s="21"/>
    </row>
    <row r="76" spans="2:12" s="1" customFormat="1" ht="16.5" customHeight="1">
      <c r="B76" s="33"/>
      <c r="E76" s="336" t="s">
        <v>192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196</v>
      </c>
      <c r="L77" s="33"/>
    </row>
    <row r="78" spans="2:12" s="1" customFormat="1" ht="16.5" customHeight="1">
      <c r="B78" s="33"/>
      <c r="E78" s="305" t="str">
        <f>E11</f>
        <v>D.1.4.H.h - KS-SP - Komunikační systém sestra-pacient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>
        <f>IF(J14="","",J14)</f>
        <v>45470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25</v>
      </c>
      <c r="F82" s="26" t="str">
        <f>E17</f>
        <v>Fakultní nemocnice Olomouc</v>
      </c>
      <c r="I82" s="28" t="s">
        <v>30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29</v>
      </c>
      <c r="F83" s="26" t="str">
        <f>IF(E20="","",E20)</f>
        <v>Sdružení firem VW WACHAL a.s., YUCON CZ s.r.o. a STANTER, a.s. zkratkou S-VWYUST</v>
      </c>
      <c r="I83" s="28" t="s">
        <v>33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316</v>
      </c>
      <c r="D85" s="116" t="s">
        <v>56</v>
      </c>
      <c r="E85" s="116" t="s">
        <v>52</v>
      </c>
      <c r="F85" s="116" t="s">
        <v>53</v>
      </c>
      <c r="G85" s="116" t="s">
        <v>317</v>
      </c>
      <c r="H85" s="116" t="s">
        <v>318</v>
      </c>
      <c r="I85" s="116" t="s">
        <v>319</v>
      </c>
      <c r="J85" s="116" t="s">
        <v>272</v>
      </c>
      <c r="K85" s="117" t="s">
        <v>320</v>
      </c>
      <c r="L85" s="114"/>
      <c r="M85" s="55" t="s">
        <v>21</v>
      </c>
      <c r="N85" s="56" t="s">
        <v>41</v>
      </c>
      <c r="O85" s="56" t="s">
        <v>321</v>
      </c>
      <c r="P85" s="56" t="s">
        <v>322</v>
      </c>
      <c r="Q85" s="56" t="s">
        <v>323</v>
      </c>
      <c r="R85" s="56" t="s">
        <v>324</v>
      </c>
      <c r="S85" s="56" t="s">
        <v>325</v>
      </c>
      <c r="T85" s="57" t="s">
        <v>326</v>
      </c>
    </row>
    <row r="86" spans="2:65" s="1" customFormat="1" ht="22.9" customHeight="1">
      <c r="B86" s="33"/>
      <c r="C86" s="60" t="s">
        <v>327</v>
      </c>
      <c r="J86" s="118">
        <f>BK86</f>
        <v>1111747.4099999999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70</v>
      </c>
      <c r="AU86" s="18" t="s">
        <v>273</v>
      </c>
      <c r="BK86" s="121">
        <f>BK87</f>
        <v>1111747.4099999999</v>
      </c>
    </row>
    <row r="87" spans="2:65" s="11" customFormat="1" ht="25.9" customHeight="1">
      <c r="B87" s="122"/>
      <c r="D87" s="123" t="s">
        <v>70</v>
      </c>
      <c r="E87" s="124" t="s">
        <v>8750</v>
      </c>
      <c r="F87" s="124" t="s">
        <v>126</v>
      </c>
      <c r="I87" s="125"/>
      <c r="J87" s="126">
        <f>BK87</f>
        <v>1111747.4099999999</v>
      </c>
      <c r="L87" s="122"/>
      <c r="M87" s="127"/>
      <c r="P87" s="128">
        <f>SUM(P88:P303)</f>
        <v>0</v>
      </c>
      <c r="R87" s="128">
        <f>SUM(R88:R303)</f>
        <v>0</v>
      </c>
      <c r="T87" s="129">
        <f>SUM(T88:T303)</f>
        <v>0</v>
      </c>
      <c r="AR87" s="123" t="s">
        <v>78</v>
      </c>
      <c r="AT87" s="130" t="s">
        <v>70</v>
      </c>
      <c r="AU87" s="130" t="s">
        <v>71</v>
      </c>
      <c r="AY87" s="123" t="s">
        <v>330</v>
      </c>
      <c r="BK87" s="131">
        <f>SUM(BK88:BK303)</f>
        <v>1111747.4099999999</v>
      </c>
    </row>
    <row r="88" spans="2:65" s="1" customFormat="1" ht="16.5" customHeight="1">
      <c r="B88" s="33"/>
      <c r="C88" s="134" t="s">
        <v>78</v>
      </c>
      <c r="D88" s="134" t="s">
        <v>332</v>
      </c>
      <c r="E88" s="135" t="s">
        <v>8751</v>
      </c>
      <c r="F88" s="136" t="s">
        <v>8752</v>
      </c>
      <c r="G88" s="137" t="s">
        <v>2551</v>
      </c>
      <c r="H88" s="138">
        <v>3</v>
      </c>
      <c r="I88" s="139">
        <v>3198.84</v>
      </c>
      <c r="J88" s="140">
        <f>ROUND(I88*H88,2)</f>
        <v>9596.52</v>
      </c>
      <c r="K88" s="136" t="s">
        <v>21</v>
      </c>
      <c r="L88" s="33"/>
      <c r="M88" s="141" t="s">
        <v>21</v>
      </c>
      <c r="N88" s="142" t="s">
        <v>42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1050</v>
      </c>
      <c r="AT88" s="145" t="s">
        <v>332</v>
      </c>
      <c r="AU88" s="145" t="s">
        <v>78</v>
      </c>
      <c r="AY88" s="18" t="s">
        <v>330</v>
      </c>
      <c r="BE88" s="146">
        <f>IF(N88="základní",J88,0)</f>
        <v>9596.52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78</v>
      </c>
      <c r="BK88" s="146">
        <f>ROUND(I88*H88,2)</f>
        <v>9596.52</v>
      </c>
      <c r="BL88" s="18" t="s">
        <v>1050</v>
      </c>
      <c r="BM88" s="145" t="s">
        <v>80</v>
      </c>
    </row>
    <row r="89" spans="2:65" s="1" customFormat="1" ht="16.5" customHeight="1">
      <c r="B89" s="33"/>
      <c r="C89" s="173" t="s">
        <v>80</v>
      </c>
      <c r="D89" s="173" t="s">
        <v>475</v>
      </c>
      <c r="E89" s="174" t="s">
        <v>8753</v>
      </c>
      <c r="F89" s="175" t="s">
        <v>8754</v>
      </c>
      <c r="G89" s="176" t="s">
        <v>2551</v>
      </c>
      <c r="H89" s="177">
        <v>3</v>
      </c>
      <c r="I89" s="178">
        <v>44258.02</v>
      </c>
      <c r="J89" s="179">
        <f>ROUND(I89*H89,2)</f>
        <v>132774.06</v>
      </c>
      <c r="K89" s="175" t="s">
        <v>21</v>
      </c>
      <c r="L89" s="180"/>
      <c r="M89" s="181" t="s">
        <v>21</v>
      </c>
      <c r="N89" s="182" t="s">
        <v>42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3080</v>
      </c>
      <c r="AT89" s="145" t="s">
        <v>475</v>
      </c>
      <c r="AU89" s="145" t="s">
        <v>78</v>
      </c>
      <c r="AY89" s="18" t="s">
        <v>330</v>
      </c>
      <c r="BE89" s="146">
        <f>IF(N89="základní",J89,0)</f>
        <v>132774.06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78</v>
      </c>
      <c r="BK89" s="146">
        <f>ROUND(I89*H89,2)</f>
        <v>132774.06</v>
      </c>
      <c r="BL89" s="18" t="s">
        <v>1050</v>
      </c>
      <c r="BM89" s="145" t="s">
        <v>336</v>
      </c>
    </row>
    <row r="90" spans="2:65" s="12" customFormat="1">
      <c r="B90" s="151"/>
      <c r="D90" s="152" t="s">
        <v>340</v>
      </c>
      <c r="E90" s="153" t="s">
        <v>21</v>
      </c>
      <c r="F90" s="154" t="s">
        <v>8755</v>
      </c>
      <c r="H90" s="153" t="s">
        <v>21</v>
      </c>
      <c r="I90" s="155"/>
      <c r="L90" s="151"/>
      <c r="M90" s="156"/>
      <c r="T90" s="157"/>
      <c r="AT90" s="153" t="s">
        <v>340</v>
      </c>
      <c r="AU90" s="153" t="s">
        <v>78</v>
      </c>
      <c r="AV90" s="12" t="s">
        <v>78</v>
      </c>
      <c r="AW90" s="12" t="s">
        <v>32</v>
      </c>
      <c r="AX90" s="12" t="s">
        <v>71</v>
      </c>
      <c r="AY90" s="153" t="s">
        <v>330</v>
      </c>
    </row>
    <row r="91" spans="2:65" s="13" customFormat="1">
      <c r="B91" s="158"/>
      <c r="D91" s="152" t="s">
        <v>340</v>
      </c>
      <c r="E91" s="159" t="s">
        <v>21</v>
      </c>
      <c r="F91" s="160" t="s">
        <v>8756</v>
      </c>
      <c r="H91" s="161">
        <v>3</v>
      </c>
      <c r="I91" s="162"/>
      <c r="L91" s="158"/>
      <c r="M91" s="163"/>
      <c r="T91" s="164"/>
      <c r="AT91" s="159" t="s">
        <v>340</v>
      </c>
      <c r="AU91" s="159" t="s">
        <v>78</v>
      </c>
      <c r="AV91" s="13" t="s">
        <v>80</v>
      </c>
      <c r="AW91" s="13" t="s">
        <v>32</v>
      </c>
      <c r="AX91" s="13" t="s">
        <v>71</v>
      </c>
      <c r="AY91" s="159" t="s">
        <v>330</v>
      </c>
    </row>
    <row r="92" spans="2:65" s="14" customFormat="1">
      <c r="B92" s="166"/>
      <c r="D92" s="152" t="s">
        <v>340</v>
      </c>
      <c r="E92" s="167" t="s">
        <v>21</v>
      </c>
      <c r="F92" s="168" t="s">
        <v>443</v>
      </c>
      <c r="H92" s="169">
        <v>3</v>
      </c>
      <c r="I92" s="170"/>
      <c r="L92" s="166"/>
      <c r="M92" s="171"/>
      <c r="T92" s="172"/>
      <c r="AT92" s="167" t="s">
        <v>340</v>
      </c>
      <c r="AU92" s="167" t="s">
        <v>78</v>
      </c>
      <c r="AV92" s="14" t="s">
        <v>336</v>
      </c>
      <c r="AW92" s="14" t="s">
        <v>32</v>
      </c>
      <c r="AX92" s="14" t="s">
        <v>78</v>
      </c>
      <c r="AY92" s="167" t="s">
        <v>330</v>
      </c>
    </row>
    <row r="93" spans="2:65" s="1" customFormat="1" ht="16.5" customHeight="1">
      <c r="B93" s="33"/>
      <c r="C93" s="134" t="s">
        <v>171</v>
      </c>
      <c r="D93" s="134" t="s">
        <v>332</v>
      </c>
      <c r="E93" s="135" t="s">
        <v>8757</v>
      </c>
      <c r="F93" s="136" t="s">
        <v>8758</v>
      </c>
      <c r="G93" s="137" t="s">
        <v>2551</v>
      </c>
      <c r="H93" s="138">
        <v>3</v>
      </c>
      <c r="I93" s="139">
        <v>636.45000000000005</v>
      </c>
      <c r="J93" s="140">
        <f>ROUND(I93*H93,2)</f>
        <v>1909.35</v>
      </c>
      <c r="K93" s="136" t="s">
        <v>21</v>
      </c>
      <c r="L93" s="33"/>
      <c r="M93" s="141" t="s">
        <v>21</v>
      </c>
      <c r="N93" s="142" t="s">
        <v>42</v>
      </c>
      <c r="P93" s="143">
        <f>O93*H93</f>
        <v>0</v>
      </c>
      <c r="Q93" s="143">
        <v>0</v>
      </c>
      <c r="R93" s="143">
        <f>Q93*H93</f>
        <v>0</v>
      </c>
      <c r="S93" s="143">
        <v>0</v>
      </c>
      <c r="T93" s="144">
        <f>S93*H93</f>
        <v>0</v>
      </c>
      <c r="AR93" s="145" t="s">
        <v>1050</v>
      </c>
      <c r="AT93" s="145" t="s">
        <v>332</v>
      </c>
      <c r="AU93" s="145" t="s">
        <v>78</v>
      </c>
      <c r="AY93" s="18" t="s">
        <v>330</v>
      </c>
      <c r="BE93" s="146">
        <f>IF(N93="základní",J93,0)</f>
        <v>1909.35</v>
      </c>
      <c r="BF93" s="146">
        <f>IF(N93="snížená",J93,0)</f>
        <v>0</v>
      </c>
      <c r="BG93" s="146">
        <f>IF(N93="zákl. přenesená",J93,0)</f>
        <v>0</v>
      </c>
      <c r="BH93" s="146">
        <f>IF(N93="sníž. přenesená",J93,0)</f>
        <v>0</v>
      </c>
      <c r="BI93" s="146">
        <f>IF(N93="nulová",J93,0)</f>
        <v>0</v>
      </c>
      <c r="BJ93" s="18" t="s">
        <v>78</v>
      </c>
      <c r="BK93" s="146">
        <f>ROUND(I93*H93,2)</f>
        <v>1909.35</v>
      </c>
      <c r="BL93" s="18" t="s">
        <v>1050</v>
      </c>
      <c r="BM93" s="145" t="s">
        <v>370</v>
      </c>
    </row>
    <row r="94" spans="2:65" s="1" customFormat="1" ht="16.5" customHeight="1">
      <c r="B94" s="33"/>
      <c r="C94" s="173" t="s">
        <v>336</v>
      </c>
      <c r="D94" s="173" t="s">
        <v>475</v>
      </c>
      <c r="E94" s="174" t="s">
        <v>8759</v>
      </c>
      <c r="F94" s="175" t="s">
        <v>8760</v>
      </c>
      <c r="G94" s="176" t="s">
        <v>2551</v>
      </c>
      <c r="H94" s="177">
        <v>3</v>
      </c>
      <c r="I94" s="178">
        <v>821.29</v>
      </c>
      <c r="J94" s="179">
        <f>ROUND(I94*H94,2)</f>
        <v>2463.87</v>
      </c>
      <c r="K94" s="175" t="s">
        <v>21</v>
      </c>
      <c r="L94" s="180"/>
      <c r="M94" s="181" t="s">
        <v>21</v>
      </c>
      <c r="N94" s="182" t="s">
        <v>42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3080</v>
      </c>
      <c r="AT94" s="145" t="s">
        <v>475</v>
      </c>
      <c r="AU94" s="145" t="s">
        <v>78</v>
      </c>
      <c r="AY94" s="18" t="s">
        <v>330</v>
      </c>
      <c r="BE94" s="146">
        <f>IF(N94="základní",J94,0)</f>
        <v>2463.87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78</v>
      </c>
      <c r="BK94" s="146">
        <f>ROUND(I94*H94,2)</f>
        <v>2463.87</v>
      </c>
      <c r="BL94" s="18" t="s">
        <v>1050</v>
      </c>
      <c r="BM94" s="145" t="s">
        <v>388</v>
      </c>
    </row>
    <row r="95" spans="2:65" s="12" customFormat="1">
      <c r="B95" s="151"/>
      <c r="D95" s="152" t="s">
        <v>340</v>
      </c>
      <c r="E95" s="153" t="s">
        <v>21</v>
      </c>
      <c r="F95" s="154" t="s">
        <v>8755</v>
      </c>
      <c r="H95" s="153" t="s">
        <v>21</v>
      </c>
      <c r="I95" s="155"/>
      <c r="L95" s="151"/>
      <c r="M95" s="156"/>
      <c r="T95" s="157"/>
      <c r="AT95" s="153" t="s">
        <v>340</v>
      </c>
      <c r="AU95" s="153" t="s">
        <v>78</v>
      </c>
      <c r="AV95" s="12" t="s">
        <v>78</v>
      </c>
      <c r="AW95" s="12" t="s">
        <v>32</v>
      </c>
      <c r="AX95" s="12" t="s">
        <v>71</v>
      </c>
      <c r="AY95" s="153" t="s">
        <v>330</v>
      </c>
    </row>
    <row r="96" spans="2:65" s="13" customFormat="1">
      <c r="B96" s="158"/>
      <c r="D96" s="152" t="s">
        <v>340</v>
      </c>
      <c r="E96" s="159" t="s">
        <v>21</v>
      </c>
      <c r="F96" s="160" t="s">
        <v>8756</v>
      </c>
      <c r="H96" s="161">
        <v>3</v>
      </c>
      <c r="I96" s="162"/>
      <c r="L96" s="158"/>
      <c r="M96" s="163"/>
      <c r="T96" s="164"/>
      <c r="AT96" s="159" t="s">
        <v>340</v>
      </c>
      <c r="AU96" s="159" t="s">
        <v>78</v>
      </c>
      <c r="AV96" s="13" t="s">
        <v>80</v>
      </c>
      <c r="AW96" s="13" t="s">
        <v>32</v>
      </c>
      <c r="AX96" s="13" t="s">
        <v>71</v>
      </c>
      <c r="AY96" s="159" t="s">
        <v>330</v>
      </c>
    </row>
    <row r="97" spans="2:65" s="14" customFormat="1">
      <c r="B97" s="166"/>
      <c r="D97" s="152" t="s">
        <v>340</v>
      </c>
      <c r="E97" s="167" t="s">
        <v>21</v>
      </c>
      <c r="F97" s="168" t="s">
        <v>443</v>
      </c>
      <c r="H97" s="169">
        <v>3</v>
      </c>
      <c r="I97" s="170"/>
      <c r="L97" s="166"/>
      <c r="M97" s="171"/>
      <c r="T97" s="172"/>
      <c r="AT97" s="167" t="s">
        <v>340</v>
      </c>
      <c r="AU97" s="167" t="s">
        <v>78</v>
      </c>
      <c r="AV97" s="14" t="s">
        <v>336</v>
      </c>
      <c r="AW97" s="14" t="s">
        <v>32</v>
      </c>
      <c r="AX97" s="14" t="s">
        <v>78</v>
      </c>
      <c r="AY97" s="167" t="s">
        <v>330</v>
      </c>
    </row>
    <row r="98" spans="2:65" s="1" customFormat="1" ht="16.5" customHeight="1">
      <c r="B98" s="33"/>
      <c r="C98" s="134" t="s">
        <v>364</v>
      </c>
      <c r="D98" s="134" t="s">
        <v>332</v>
      </c>
      <c r="E98" s="135" t="s">
        <v>8761</v>
      </c>
      <c r="F98" s="136" t="s">
        <v>8762</v>
      </c>
      <c r="G98" s="137" t="s">
        <v>2551</v>
      </c>
      <c r="H98" s="138">
        <v>1</v>
      </c>
      <c r="I98" s="139">
        <v>3973.65</v>
      </c>
      <c r="J98" s="140">
        <f>ROUND(I98*H98,2)</f>
        <v>3973.65</v>
      </c>
      <c r="K98" s="136" t="s">
        <v>21</v>
      </c>
      <c r="L98" s="33"/>
      <c r="M98" s="141" t="s">
        <v>21</v>
      </c>
      <c r="N98" s="142" t="s">
        <v>42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1050</v>
      </c>
      <c r="AT98" s="145" t="s">
        <v>332</v>
      </c>
      <c r="AU98" s="145" t="s">
        <v>78</v>
      </c>
      <c r="AY98" s="18" t="s">
        <v>330</v>
      </c>
      <c r="BE98" s="146">
        <f>IF(N98="základní",J98,0)</f>
        <v>3973.65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78</v>
      </c>
      <c r="BK98" s="146">
        <f>ROUND(I98*H98,2)</f>
        <v>3973.65</v>
      </c>
      <c r="BL98" s="18" t="s">
        <v>1050</v>
      </c>
      <c r="BM98" s="145" t="s">
        <v>404</v>
      </c>
    </row>
    <row r="99" spans="2:65" s="1" customFormat="1" ht="16.5" customHeight="1">
      <c r="B99" s="33"/>
      <c r="C99" s="173" t="s">
        <v>370</v>
      </c>
      <c r="D99" s="173" t="s">
        <v>475</v>
      </c>
      <c r="E99" s="174" t="s">
        <v>8763</v>
      </c>
      <c r="F99" s="175" t="s">
        <v>8764</v>
      </c>
      <c r="G99" s="176" t="s">
        <v>2551</v>
      </c>
      <c r="H99" s="177">
        <v>1</v>
      </c>
      <c r="I99" s="178">
        <v>30527.46</v>
      </c>
      <c r="J99" s="179">
        <f>ROUND(I99*H99,2)</f>
        <v>30527.46</v>
      </c>
      <c r="K99" s="175" t="s">
        <v>21</v>
      </c>
      <c r="L99" s="180"/>
      <c r="M99" s="181" t="s">
        <v>21</v>
      </c>
      <c r="N99" s="182" t="s">
        <v>42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3080</v>
      </c>
      <c r="AT99" s="145" t="s">
        <v>475</v>
      </c>
      <c r="AU99" s="145" t="s">
        <v>78</v>
      </c>
      <c r="AY99" s="18" t="s">
        <v>330</v>
      </c>
      <c r="BE99" s="146">
        <f>IF(N99="základní",J99,0)</f>
        <v>30527.46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78</v>
      </c>
      <c r="BK99" s="146">
        <f>ROUND(I99*H99,2)</f>
        <v>30527.46</v>
      </c>
      <c r="BL99" s="18" t="s">
        <v>1050</v>
      </c>
      <c r="BM99" s="145" t="s">
        <v>8</v>
      </c>
    </row>
    <row r="100" spans="2:65" s="12" customFormat="1">
      <c r="B100" s="151"/>
      <c r="D100" s="152" t="s">
        <v>340</v>
      </c>
      <c r="E100" s="153" t="s">
        <v>21</v>
      </c>
      <c r="F100" s="154" t="s">
        <v>8755</v>
      </c>
      <c r="H100" s="153" t="s">
        <v>21</v>
      </c>
      <c r="I100" s="155"/>
      <c r="L100" s="151"/>
      <c r="M100" s="156"/>
      <c r="T100" s="157"/>
      <c r="AT100" s="153" t="s">
        <v>340</v>
      </c>
      <c r="AU100" s="153" t="s">
        <v>78</v>
      </c>
      <c r="AV100" s="12" t="s">
        <v>78</v>
      </c>
      <c r="AW100" s="12" t="s">
        <v>32</v>
      </c>
      <c r="AX100" s="12" t="s">
        <v>71</v>
      </c>
      <c r="AY100" s="153" t="s">
        <v>330</v>
      </c>
    </row>
    <row r="101" spans="2:65" s="13" customFormat="1">
      <c r="B101" s="158"/>
      <c r="D101" s="152" t="s">
        <v>340</v>
      </c>
      <c r="E101" s="159" t="s">
        <v>21</v>
      </c>
      <c r="F101" s="160" t="s">
        <v>8765</v>
      </c>
      <c r="H101" s="161">
        <v>1</v>
      </c>
      <c r="I101" s="162"/>
      <c r="L101" s="158"/>
      <c r="M101" s="163"/>
      <c r="T101" s="164"/>
      <c r="AT101" s="159" t="s">
        <v>340</v>
      </c>
      <c r="AU101" s="159" t="s">
        <v>78</v>
      </c>
      <c r="AV101" s="13" t="s">
        <v>80</v>
      </c>
      <c r="AW101" s="13" t="s">
        <v>32</v>
      </c>
      <c r="AX101" s="13" t="s">
        <v>71</v>
      </c>
      <c r="AY101" s="159" t="s">
        <v>330</v>
      </c>
    </row>
    <row r="102" spans="2:65" s="14" customFormat="1">
      <c r="B102" s="166"/>
      <c r="D102" s="152" t="s">
        <v>340</v>
      </c>
      <c r="E102" s="167" t="s">
        <v>21</v>
      </c>
      <c r="F102" s="168" t="s">
        <v>443</v>
      </c>
      <c r="H102" s="169">
        <v>1</v>
      </c>
      <c r="I102" s="170"/>
      <c r="L102" s="166"/>
      <c r="M102" s="171"/>
      <c r="T102" s="172"/>
      <c r="AT102" s="167" t="s">
        <v>340</v>
      </c>
      <c r="AU102" s="167" t="s">
        <v>78</v>
      </c>
      <c r="AV102" s="14" t="s">
        <v>336</v>
      </c>
      <c r="AW102" s="14" t="s">
        <v>32</v>
      </c>
      <c r="AX102" s="14" t="s">
        <v>78</v>
      </c>
      <c r="AY102" s="167" t="s">
        <v>330</v>
      </c>
    </row>
    <row r="103" spans="2:65" s="1" customFormat="1" ht="16.5" customHeight="1">
      <c r="B103" s="33"/>
      <c r="C103" s="134" t="s">
        <v>378</v>
      </c>
      <c r="D103" s="134" t="s">
        <v>332</v>
      </c>
      <c r="E103" s="135" t="s">
        <v>8766</v>
      </c>
      <c r="F103" s="136" t="s">
        <v>8767</v>
      </c>
      <c r="G103" s="137" t="s">
        <v>2551</v>
      </c>
      <c r="H103" s="138">
        <v>1</v>
      </c>
      <c r="I103" s="139">
        <v>221.37</v>
      </c>
      <c r="J103" s="140">
        <f>ROUND(I103*H103,2)</f>
        <v>221.37</v>
      </c>
      <c r="K103" s="136" t="s">
        <v>21</v>
      </c>
      <c r="L103" s="33"/>
      <c r="M103" s="141" t="s">
        <v>21</v>
      </c>
      <c r="N103" s="142" t="s">
        <v>42</v>
      </c>
      <c r="P103" s="143">
        <f>O103*H103</f>
        <v>0</v>
      </c>
      <c r="Q103" s="143">
        <v>0</v>
      </c>
      <c r="R103" s="143">
        <f>Q103*H103</f>
        <v>0</v>
      </c>
      <c r="S103" s="143">
        <v>0</v>
      </c>
      <c r="T103" s="144">
        <f>S103*H103</f>
        <v>0</v>
      </c>
      <c r="AR103" s="145" t="s">
        <v>1050</v>
      </c>
      <c r="AT103" s="145" t="s">
        <v>332</v>
      </c>
      <c r="AU103" s="145" t="s">
        <v>78</v>
      </c>
      <c r="AY103" s="18" t="s">
        <v>330</v>
      </c>
      <c r="BE103" s="146">
        <f>IF(N103="základní",J103,0)</f>
        <v>221.37</v>
      </c>
      <c r="BF103" s="146">
        <f>IF(N103="snížená",J103,0)</f>
        <v>0</v>
      </c>
      <c r="BG103" s="146">
        <f>IF(N103="zákl. přenesená",J103,0)</f>
        <v>0</v>
      </c>
      <c r="BH103" s="146">
        <f>IF(N103="sníž. přenesená",J103,0)</f>
        <v>0</v>
      </c>
      <c r="BI103" s="146">
        <f>IF(N103="nulová",J103,0)</f>
        <v>0</v>
      </c>
      <c r="BJ103" s="18" t="s">
        <v>78</v>
      </c>
      <c r="BK103" s="146">
        <f>ROUND(I103*H103,2)</f>
        <v>221.37</v>
      </c>
      <c r="BL103" s="18" t="s">
        <v>1050</v>
      </c>
      <c r="BM103" s="145" t="s">
        <v>429</v>
      </c>
    </row>
    <row r="104" spans="2:65" s="1" customFormat="1" ht="16.5" customHeight="1">
      <c r="B104" s="33"/>
      <c r="C104" s="173" t="s">
        <v>388</v>
      </c>
      <c r="D104" s="173" t="s">
        <v>475</v>
      </c>
      <c r="E104" s="174" t="s">
        <v>8768</v>
      </c>
      <c r="F104" s="175" t="s">
        <v>8769</v>
      </c>
      <c r="G104" s="176" t="s">
        <v>2551</v>
      </c>
      <c r="H104" s="177">
        <v>1</v>
      </c>
      <c r="I104" s="178">
        <v>1732.24</v>
      </c>
      <c r="J104" s="179">
        <f>ROUND(I104*H104,2)</f>
        <v>1732.24</v>
      </c>
      <c r="K104" s="175" t="s">
        <v>21</v>
      </c>
      <c r="L104" s="180"/>
      <c r="M104" s="181" t="s">
        <v>21</v>
      </c>
      <c r="N104" s="182" t="s">
        <v>42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3080</v>
      </c>
      <c r="AT104" s="145" t="s">
        <v>475</v>
      </c>
      <c r="AU104" s="145" t="s">
        <v>78</v>
      </c>
      <c r="AY104" s="18" t="s">
        <v>330</v>
      </c>
      <c r="BE104" s="146">
        <f>IF(N104="základní",J104,0)</f>
        <v>1732.24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78</v>
      </c>
      <c r="BK104" s="146">
        <f>ROUND(I104*H104,2)</f>
        <v>1732.24</v>
      </c>
      <c r="BL104" s="18" t="s">
        <v>1050</v>
      </c>
      <c r="BM104" s="145" t="s">
        <v>444</v>
      </c>
    </row>
    <row r="105" spans="2:65" s="12" customFormat="1">
      <c r="B105" s="151"/>
      <c r="D105" s="152" t="s">
        <v>340</v>
      </c>
      <c r="E105" s="153" t="s">
        <v>21</v>
      </c>
      <c r="F105" s="154" t="s">
        <v>8755</v>
      </c>
      <c r="H105" s="153" t="s">
        <v>21</v>
      </c>
      <c r="I105" s="155"/>
      <c r="L105" s="151"/>
      <c r="M105" s="156"/>
      <c r="T105" s="157"/>
      <c r="AT105" s="153" t="s">
        <v>340</v>
      </c>
      <c r="AU105" s="153" t="s">
        <v>78</v>
      </c>
      <c r="AV105" s="12" t="s">
        <v>78</v>
      </c>
      <c r="AW105" s="12" t="s">
        <v>32</v>
      </c>
      <c r="AX105" s="12" t="s">
        <v>71</v>
      </c>
      <c r="AY105" s="153" t="s">
        <v>330</v>
      </c>
    </row>
    <row r="106" spans="2:65" s="13" customFormat="1">
      <c r="B106" s="158"/>
      <c r="D106" s="152" t="s">
        <v>340</v>
      </c>
      <c r="E106" s="159" t="s">
        <v>21</v>
      </c>
      <c r="F106" s="160" t="s">
        <v>8765</v>
      </c>
      <c r="H106" s="161">
        <v>1</v>
      </c>
      <c r="I106" s="162"/>
      <c r="L106" s="158"/>
      <c r="M106" s="163"/>
      <c r="T106" s="164"/>
      <c r="AT106" s="159" t="s">
        <v>340</v>
      </c>
      <c r="AU106" s="159" t="s">
        <v>78</v>
      </c>
      <c r="AV106" s="13" t="s">
        <v>80</v>
      </c>
      <c r="AW106" s="13" t="s">
        <v>32</v>
      </c>
      <c r="AX106" s="13" t="s">
        <v>71</v>
      </c>
      <c r="AY106" s="159" t="s">
        <v>330</v>
      </c>
    </row>
    <row r="107" spans="2:65" s="14" customFormat="1">
      <c r="B107" s="166"/>
      <c r="D107" s="152" t="s">
        <v>340</v>
      </c>
      <c r="E107" s="167" t="s">
        <v>21</v>
      </c>
      <c r="F107" s="168" t="s">
        <v>443</v>
      </c>
      <c r="H107" s="169">
        <v>1</v>
      </c>
      <c r="I107" s="170"/>
      <c r="L107" s="166"/>
      <c r="M107" s="171"/>
      <c r="T107" s="172"/>
      <c r="AT107" s="167" t="s">
        <v>340</v>
      </c>
      <c r="AU107" s="167" t="s">
        <v>78</v>
      </c>
      <c r="AV107" s="14" t="s">
        <v>336</v>
      </c>
      <c r="AW107" s="14" t="s">
        <v>32</v>
      </c>
      <c r="AX107" s="14" t="s">
        <v>78</v>
      </c>
      <c r="AY107" s="167" t="s">
        <v>330</v>
      </c>
    </row>
    <row r="108" spans="2:65" s="1" customFormat="1" ht="16.5" customHeight="1">
      <c r="B108" s="33"/>
      <c r="C108" s="134" t="s">
        <v>396</v>
      </c>
      <c r="D108" s="134" t="s">
        <v>332</v>
      </c>
      <c r="E108" s="135" t="s">
        <v>8770</v>
      </c>
      <c r="F108" s="136" t="s">
        <v>8771</v>
      </c>
      <c r="G108" s="137" t="s">
        <v>2551</v>
      </c>
      <c r="H108" s="138">
        <v>1</v>
      </c>
      <c r="I108" s="139">
        <v>1051.52</v>
      </c>
      <c r="J108" s="140">
        <f>ROUND(I108*H108,2)</f>
        <v>1051.52</v>
      </c>
      <c r="K108" s="136" t="s">
        <v>21</v>
      </c>
      <c r="L108" s="33"/>
      <c r="M108" s="141" t="s">
        <v>21</v>
      </c>
      <c r="N108" s="142" t="s">
        <v>42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1050</v>
      </c>
      <c r="AT108" s="145" t="s">
        <v>332</v>
      </c>
      <c r="AU108" s="145" t="s">
        <v>78</v>
      </c>
      <c r="AY108" s="18" t="s">
        <v>330</v>
      </c>
      <c r="BE108" s="146">
        <f>IF(N108="základní",J108,0)</f>
        <v>1051.52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78</v>
      </c>
      <c r="BK108" s="146">
        <f>ROUND(I108*H108,2)</f>
        <v>1051.52</v>
      </c>
      <c r="BL108" s="18" t="s">
        <v>1050</v>
      </c>
      <c r="BM108" s="145" t="s">
        <v>459</v>
      </c>
    </row>
    <row r="109" spans="2:65" s="1" customFormat="1" ht="16.5" customHeight="1">
      <c r="B109" s="33"/>
      <c r="C109" s="173" t="s">
        <v>404</v>
      </c>
      <c r="D109" s="173" t="s">
        <v>475</v>
      </c>
      <c r="E109" s="174" t="s">
        <v>8772</v>
      </c>
      <c r="F109" s="175" t="s">
        <v>8773</v>
      </c>
      <c r="G109" s="176" t="s">
        <v>2551</v>
      </c>
      <c r="H109" s="177">
        <v>1</v>
      </c>
      <c r="I109" s="178">
        <v>8921.34</v>
      </c>
      <c r="J109" s="179">
        <f>ROUND(I109*H109,2)</f>
        <v>8921.34</v>
      </c>
      <c r="K109" s="175" t="s">
        <v>21</v>
      </c>
      <c r="L109" s="180"/>
      <c r="M109" s="181" t="s">
        <v>21</v>
      </c>
      <c r="N109" s="182" t="s">
        <v>42</v>
      </c>
      <c r="P109" s="143">
        <f>O109*H109</f>
        <v>0</v>
      </c>
      <c r="Q109" s="143">
        <v>0</v>
      </c>
      <c r="R109" s="143">
        <f>Q109*H109</f>
        <v>0</v>
      </c>
      <c r="S109" s="143">
        <v>0</v>
      </c>
      <c r="T109" s="144">
        <f>S109*H109</f>
        <v>0</v>
      </c>
      <c r="AR109" s="145" t="s">
        <v>3080</v>
      </c>
      <c r="AT109" s="145" t="s">
        <v>475</v>
      </c>
      <c r="AU109" s="145" t="s">
        <v>78</v>
      </c>
      <c r="AY109" s="18" t="s">
        <v>330</v>
      </c>
      <c r="BE109" s="146">
        <f>IF(N109="základní",J109,0)</f>
        <v>8921.34</v>
      </c>
      <c r="BF109" s="146">
        <f>IF(N109="snížená",J109,0)</f>
        <v>0</v>
      </c>
      <c r="BG109" s="146">
        <f>IF(N109="zákl. přenesená",J109,0)</f>
        <v>0</v>
      </c>
      <c r="BH109" s="146">
        <f>IF(N109="sníž. přenesená",J109,0)</f>
        <v>0</v>
      </c>
      <c r="BI109" s="146">
        <f>IF(N109="nulová",J109,0)</f>
        <v>0</v>
      </c>
      <c r="BJ109" s="18" t="s">
        <v>78</v>
      </c>
      <c r="BK109" s="146">
        <f>ROUND(I109*H109,2)</f>
        <v>8921.34</v>
      </c>
      <c r="BL109" s="18" t="s">
        <v>1050</v>
      </c>
      <c r="BM109" s="145" t="s">
        <v>474</v>
      </c>
    </row>
    <row r="110" spans="2:65" s="12" customFormat="1">
      <c r="B110" s="151"/>
      <c r="D110" s="152" t="s">
        <v>340</v>
      </c>
      <c r="E110" s="153" t="s">
        <v>21</v>
      </c>
      <c r="F110" s="154" t="s">
        <v>8755</v>
      </c>
      <c r="H110" s="153" t="s">
        <v>21</v>
      </c>
      <c r="I110" s="155"/>
      <c r="L110" s="151"/>
      <c r="M110" s="156"/>
      <c r="T110" s="157"/>
      <c r="AT110" s="153" t="s">
        <v>340</v>
      </c>
      <c r="AU110" s="153" t="s">
        <v>78</v>
      </c>
      <c r="AV110" s="12" t="s">
        <v>78</v>
      </c>
      <c r="AW110" s="12" t="s">
        <v>32</v>
      </c>
      <c r="AX110" s="12" t="s">
        <v>71</v>
      </c>
      <c r="AY110" s="153" t="s">
        <v>330</v>
      </c>
    </row>
    <row r="111" spans="2:65" s="13" customFormat="1">
      <c r="B111" s="158"/>
      <c r="D111" s="152" t="s">
        <v>340</v>
      </c>
      <c r="E111" s="159" t="s">
        <v>21</v>
      </c>
      <c r="F111" s="160" t="s">
        <v>8765</v>
      </c>
      <c r="H111" s="161">
        <v>1</v>
      </c>
      <c r="I111" s="162"/>
      <c r="L111" s="158"/>
      <c r="M111" s="163"/>
      <c r="T111" s="164"/>
      <c r="AT111" s="159" t="s">
        <v>340</v>
      </c>
      <c r="AU111" s="159" t="s">
        <v>78</v>
      </c>
      <c r="AV111" s="13" t="s">
        <v>80</v>
      </c>
      <c r="AW111" s="13" t="s">
        <v>32</v>
      </c>
      <c r="AX111" s="13" t="s">
        <v>71</v>
      </c>
      <c r="AY111" s="159" t="s">
        <v>330</v>
      </c>
    </row>
    <row r="112" spans="2:65" s="14" customFormat="1">
      <c r="B112" s="166"/>
      <c r="D112" s="152" t="s">
        <v>340</v>
      </c>
      <c r="E112" s="167" t="s">
        <v>21</v>
      </c>
      <c r="F112" s="168" t="s">
        <v>443</v>
      </c>
      <c r="H112" s="169">
        <v>1</v>
      </c>
      <c r="I112" s="170"/>
      <c r="L112" s="166"/>
      <c r="M112" s="171"/>
      <c r="T112" s="172"/>
      <c r="AT112" s="167" t="s">
        <v>340</v>
      </c>
      <c r="AU112" s="167" t="s">
        <v>78</v>
      </c>
      <c r="AV112" s="14" t="s">
        <v>336</v>
      </c>
      <c r="AW112" s="14" t="s">
        <v>32</v>
      </c>
      <c r="AX112" s="14" t="s">
        <v>78</v>
      </c>
      <c r="AY112" s="167" t="s">
        <v>330</v>
      </c>
    </row>
    <row r="113" spans="2:65" s="1" customFormat="1" ht="16.5" customHeight="1">
      <c r="B113" s="33"/>
      <c r="C113" s="134" t="s">
        <v>410</v>
      </c>
      <c r="D113" s="134" t="s">
        <v>332</v>
      </c>
      <c r="E113" s="135" t="s">
        <v>8774</v>
      </c>
      <c r="F113" s="136" t="s">
        <v>8775</v>
      </c>
      <c r="G113" s="137" t="s">
        <v>2551</v>
      </c>
      <c r="H113" s="138">
        <v>3</v>
      </c>
      <c r="I113" s="139">
        <v>110.69</v>
      </c>
      <c r="J113" s="140">
        <f>ROUND(I113*H113,2)</f>
        <v>332.07</v>
      </c>
      <c r="K113" s="136" t="s">
        <v>21</v>
      </c>
      <c r="L113" s="33"/>
      <c r="M113" s="141" t="s">
        <v>21</v>
      </c>
      <c r="N113" s="142" t="s">
        <v>42</v>
      </c>
      <c r="P113" s="143">
        <f>O113*H113</f>
        <v>0</v>
      </c>
      <c r="Q113" s="143">
        <v>0</v>
      </c>
      <c r="R113" s="143">
        <f>Q113*H113</f>
        <v>0</v>
      </c>
      <c r="S113" s="143">
        <v>0</v>
      </c>
      <c r="T113" s="144">
        <f>S113*H113</f>
        <v>0</v>
      </c>
      <c r="AR113" s="145" t="s">
        <v>1050</v>
      </c>
      <c r="AT113" s="145" t="s">
        <v>332</v>
      </c>
      <c r="AU113" s="145" t="s">
        <v>78</v>
      </c>
      <c r="AY113" s="18" t="s">
        <v>330</v>
      </c>
      <c r="BE113" s="146">
        <f>IF(N113="základní",J113,0)</f>
        <v>332.07</v>
      </c>
      <c r="BF113" s="146">
        <f>IF(N113="snížená",J113,0)</f>
        <v>0</v>
      </c>
      <c r="BG113" s="146">
        <f>IF(N113="zákl. přenesená",J113,0)</f>
        <v>0</v>
      </c>
      <c r="BH113" s="146">
        <f>IF(N113="sníž. přenesená",J113,0)</f>
        <v>0</v>
      </c>
      <c r="BI113" s="146">
        <f>IF(N113="nulová",J113,0)</f>
        <v>0</v>
      </c>
      <c r="BJ113" s="18" t="s">
        <v>78</v>
      </c>
      <c r="BK113" s="146">
        <f>ROUND(I113*H113,2)</f>
        <v>332.07</v>
      </c>
      <c r="BL113" s="18" t="s">
        <v>1050</v>
      </c>
      <c r="BM113" s="145" t="s">
        <v>484</v>
      </c>
    </row>
    <row r="114" spans="2:65" s="1" customFormat="1" ht="16.5" customHeight="1">
      <c r="B114" s="33"/>
      <c r="C114" s="173" t="s">
        <v>8</v>
      </c>
      <c r="D114" s="173" t="s">
        <v>475</v>
      </c>
      <c r="E114" s="174" t="s">
        <v>8776</v>
      </c>
      <c r="F114" s="175" t="s">
        <v>8777</v>
      </c>
      <c r="G114" s="176" t="s">
        <v>2551</v>
      </c>
      <c r="H114" s="177">
        <v>3</v>
      </c>
      <c r="I114" s="178">
        <v>5750.17</v>
      </c>
      <c r="J114" s="179">
        <f>ROUND(I114*H114,2)</f>
        <v>17250.509999999998</v>
      </c>
      <c r="K114" s="175" t="s">
        <v>21</v>
      </c>
      <c r="L114" s="180"/>
      <c r="M114" s="181" t="s">
        <v>21</v>
      </c>
      <c r="N114" s="182" t="s">
        <v>42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3080</v>
      </c>
      <c r="AT114" s="145" t="s">
        <v>475</v>
      </c>
      <c r="AU114" s="145" t="s">
        <v>78</v>
      </c>
      <c r="AY114" s="18" t="s">
        <v>330</v>
      </c>
      <c r="BE114" s="146">
        <f>IF(N114="základní",J114,0)</f>
        <v>17250.509999999998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78</v>
      </c>
      <c r="BK114" s="146">
        <f>ROUND(I114*H114,2)</f>
        <v>17250.509999999998</v>
      </c>
      <c r="BL114" s="18" t="s">
        <v>1050</v>
      </c>
      <c r="BM114" s="145" t="s">
        <v>5488</v>
      </c>
    </row>
    <row r="115" spans="2:65" s="12" customFormat="1">
      <c r="B115" s="151"/>
      <c r="D115" s="152" t="s">
        <v>340</v>
      </c>
      <c r="E115" s="153" t="s">
        <v>21</v>
      </c>
      <c r="F115" s="154" t="s">
        <v>8755</v>
      </c>
      <c r="H115" s="153" t="s">
        <v>21</v>
      </c>
      <c r="I115" s="155"/>
      <c r="L115" s="151"/>
      <c r="M115" s="156"/>
      <c r="T115" s="157"/>
      <c r="AT115" s="153" t="s">
        <v>340</v>
      </c>
      <c r="AU115" s="153" t="s">
        <v>78</v>
      </c>
      <c r="AV115" s="12" t="s">
        <v>78</v>
      </c>
      <c r="AW115" s="12" t="s">
        <v>32</v>
      </c>
      <c r="AX115" s="12" t="s">
        <v>71</v>
      </c>
      <c r="AY115" s="153" t="s">
        <v>330</v>
      </c>
    </row>
    <row r="116" spans="2:65" s="13" customFormat="1">
      <c r="B116" s="158"/>
      <c r="D116" s="152" t="s">
        <v>340</v>
      </c>
      <c r="E116" s="159" t="s">
        <v>21</v>
      </c>
      <c r="F116" s="160" t="s">
        <v>171</v>
      </c>
      <c r="H116" s="161">
        <v>3</v>
      </c>
      <c r="I116" s="162"/>
      <c r="L116" s="158"/>
      <c r="M116" s="163"/>
      <c r="T116" s="164"/>
      <c r="AT116" s="159" t="s">
        <v>340</v>
      </c>
      <c r="AU116" s="159" t="s">
        <v>78</v>
      </c>
      <c r="AV116" s="13" t="s">
        <v>80</v>
      </c>
      <c r="AW116" s="13" t="s">
        <v>32</v>
      </c>
      <c r="AX116" s="13" t="s">
        <v>71</v>
      </c>
      <c r="AY116" s="159" t="s">
        <v>330</v>
      </c>
    </row>
    <row r="117" spans="2:65" s="14" customFormat="1">
      <c r="B117" s="166"/>
      <c r="D117" s="152" t="s">
        <v>340</v>
      </c>
      <c r="E117" s="167" t="s">
        <v>21</v>
      </c>
      <c r="F117" s="168" t="s">
        <v>443</v>
      </c>
      <c r="H117" s="169">
        <v>3</v>
      </c>
      <c r="I117" s="170"/>
      <c r="L117" s="166"/>
      <c r="M117" s="171"/>
      <c r="T117" s="172"/>
      <c r="AT117" s="167" t="s">
        <v>340</v>
      </c>
      <c r="AU117" s="167" t="s">
        <v>78</v>
      </c>
      <c r="AV117" s="14" t="s">
        <v>336</v>
      </c>
      <c r="AW117" s="14" t="s">
        <v>32</v>
      </c>
      <c r="AX117" s="14" t="s">
        <v>78</v>
      </c>
      <c r="AY117" s="167" t="s">
        <v>330</v>
      </c>
    </row>
    <row r="118" spans="2:65" s="1" customFormat="1" ht="16.5" customHeight="1">
      <c r="B118" s="33"/>
      <c r="C118" s="134" t="s">
        <v>422</v>
      </c>
      <c r="D118" s="134" t="s">
        <v>332</v>
      </c>
      <c r="E118" s="135" t="s">
        <v>8778</v>
      </c>
      <c r="F118" s="136" t="s">
        <v>8779</v>
      </c>
      <c r="G118" s="137" t="s">
        <v>2551</v>
      </c>
      <c r="H118" s="138">
        <v>2</v>
      </c>
      <c r="I118" s="139">
        <v>110.69</v>
      </c>
      <c r="J118" s="140">
        <f>ROUND(I118*H118,2)</f>
        <v>221.38</v>
      </c>
      <c r="K118" s="136" t="s">
        <v>21</v>
      </c>
      <c r="L118" s="33"/>
      <c r="M118" s="141" t="s">
        <v>21</v>
      </c>
      <c r="N118" s="142" t="s">
        <v>42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1050</v>
      </c>
      <c r="AT118" s="145" t="s">
        <v>332</v>
      </c>
      <c r="AU118" s="145" t="s">
        <v>78</v>
      </c>
      <c r="AY118" s="18" t="s">
        <v>330</v>
      </c>
      <c r="BE118" s="146">
        <f>IF(N118="základní",J118,0)</f>
        <v>221.38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78</v>
      </c>
      <c r="BK118" s="146">
        <f>ROUND(I118*H118,2)</f>
        <v>221.38</v>
      </c>
      <c r="BL118" s="18" t="s">
        <v>1050</v>
      </c>
      <c r="BM118" s="145" t="s">
        <v>571</v>
      </c>
    </row>
    <row r="119" spans="2:65" s="1" customFormat="1" ht="16.5" customHeight="1">
      <c r="B119" s="33"/>
      <c r="C119" s="173" t="s">
        <v>429</v>
      </c>
      <c r="D119" s="173" t="s">
        <v>475</v>
      </c>
      <c r="E119" s="174" t="s">
        <v>8780</v>
      </c>
      <c r="F119" s="175" t="s">
        <v>8781</v>
      </c>
      <c r="G119" s="176" t="s">
        <v>2551</v>
      </c>
      <c r="H119" s="177">
        <v>2</v>
      </c>
      <c r="I119" s="178">
        <v>433.89</v>
      </c>
      <c r="J119" s="179">
        <f>ROUND(I119*H119,2)</f>
        <v>867.78</v>
      </c>
      <c r="K119" s="175" t="s">
        <v>21</v>
      </c>
      <c r="L119" s="180"/>
      <c r="M119" s="181" t="s">
        <v>21</v>
      </c>
      <c r="N119" s="182" t="s">
        <v>42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3080</v>
      </c>
      <c r="AT119" s="145" t="s">
        <v>475</v>
      </c>
      <c r="AU119" s="145" t="s">
        <v>78</v>
      </c>
      <c r="AY119" s="18" t="s">
        <v>330</v>
      </c>
      <c r="BE119" s="146">
        <f>IF(N119="základní",J119,0)</f>
        <v>867.78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78</v>
      </c>
      <c r="BK119" s="146">
        <f>ROUND(I119*H119,2)</f>
        <v>867.78</v>
      </c>
      <c r="BL119" s="18" t="s">
        <v>1050</v>
      </c>
      <c r="BM119" s="145" t="s">
        <v>585</v>
      </c>
    </row>
    <row r="120" spans="2:65" s="12" customFormat="1">
      <c r="B120" s="151"/>
      <c r="D120" s="152" t="s">
        <v>340</v>
      </c>
      <c r="E120" s="153" t="s">
        <v>21</v>
      </c>
      <c r="F120" s="154" t="s">
        <v>8755</v>
      </c>
      <c r="H120" s="153" t="s">
        <v>21</v>
      </c>
      <c r="I120" s="155"/>
      <c r="L120" s="151"/>
      <c r="M120" s="156"/>
      <c r="T120" s="157"/>
      <c r="AT120" s="153" t="s">
        <v>340</v>
      </c>
      <c r="AU120" s="153" t="s">
        <v>78</v>
      </c>
      <c r="AV120" s="12" t="s">
        <v>78</v>
      </c>
      <c r="AW120" s="12" t="s">
        <v>32</v>
      </c>
      <c r="AX120" s="12" t="s">
        <v>71</v>
      </c>
      <c r="AY120" s="153" t="s">
        <v>330</v>
      </c>
    </row>
    <row r="121" spans="2:65" s="13" customFormat="1">
      <c r="B121" s="158"/>
      <c r="D121" s="152" t="s">
        <v>340</v>
      </c>
      <c r="E121" s="159" t="s">
        <v>21</v>
      </c>
      <c r="F121" s="160" t="s">
        <v>80</v>
      </c>
      <c r="H121" s="161">
        <v>2</v>
      </c>
      <c r="I121" s="162"/>
      <c r="L121" s="158"/>
      <c r="M121" s="163"/>
      <c r="T121" s="164"/>
      <c r="AT121" s="159" t="s">
        <v>340</v>
      </c>
      <c r="AU121" s="159" t="s">
        <v>78</v>
      </c>
      <c r="AV121" s="13" t="s">
        <v>80</v>
      </c>
      <c r="AW121" s="13" t="s">
        <v>32</v>
      </c>
      <c r="AX121" s="13" t="s">
        <v>71</v>
      </c>
      <c r="AY121" s="159" t="s">
        <v>330</v>
      </c>
    </row>
    <row r="122" spans="2:65" s="14" customFormat="1">
      <c r="B122" s="166"/>
      <c r="D122" s="152" t="s">
        <v>340</v>
      </c>
      <c r="E122" s="167" t="s">
        <v>21</v>
      </c>
      <c r="F122" s="168" t="s">
        <v>443</v>
      </c>
      <c r="H122" s="169">
        <v>2</v>
      </c>
      <c r="I122" s="170"/>
      <c r="L122" s="166"/>
      <c r="M122" s="171"/>
      <c r="T122" s="172"/>
      <c r="AT122" s="167" t="s">
        <v>340</v>
      </c>
      <c r="AU122" s="167" t="s">
        <v>78</v>
      </c>
      <c r="AV122" s="14" t="s">
        <v>336</v>
      </c>
      <c r="AW122" s="14" t="s">
        <v>32</v>
      </c>
      <c r="AX122" s="14" t="s">
        <v>78</v>
      </c>
      <c r="AY122" s="167" t="s">
        <v>330</v>
      </c>
    </row>
    <row r="123" spans="2:65" s="1" customFormat="1" ht="16.5" customHeight="1">
      <c r="B123" s="33"/>
      <c r="C123" s="134" t="s">
        <v>435</v>
      </c>
      <c r="D123" s="134" t="s">
        <v>332</v>
      </c>
      <c r="E123" s="135" t="s">
        <v>8782</v>
      </c>
      <c r="F123" s="136" t="s">
        <v>8783</v>
      </c>
      <c r="G123" s="137" t="s">
        <v>2551</v>
      </c>
      <c r="H123" s="138">
        <v>3</v>
      </c>
      <c r="I123" s="139">
        <v>110.69</v>
      </c>
      <c r="J123" s="140">
        <f>ROUND(I123*H123,2)</f>
        <v>332.07</v>
      </c>
      <c r="K123" s="136" t="s">
        <v>21</v>
      </c>
      <c r="L123" s="33"/>
      <c r="M123" s="141" t="s">
        <v>21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1050</v>
      </c>
      <c r="AT123" s="145" t="s">
        <v>332</v>
      </c>
      <c r="AU123" s="145" t="s">
        <v>78</v>
      </c>
      <c r="AY123" s="18" t="s">
        <v>330</v>
      </c>
      <c r="BE123" s="146">
        <f>IF(N123="základní",J123,0)</f>
        <v>332.07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78</v>
      </c>
      <c r="BK123" s="146">
        <f>ROUND(I123*H123,2)</f>
        <v>332.07</v>
      </c>
      <c r="BL123" s="18" t="s">
        <v>1050</v>
      </c>
      <c r="BM123" s="145" t="s">
        <v>600</v>
      </c>
    </row>
    <row r="124" spans="2:65" s="1" customFormat="1" ht="16.5" customHeight="1">
      <c r="B124" s="33"/>
      <c r="C124" s="173" t="s">
        <v>444</v>
      </c>
      <c r="D124" s="173" t="s">
        <v>475</v>
      </c>
      <c r="E124" s="174" t="s">
        <v>8784</v>
      </c>
      <c r="F124" s="175" t="s">
        <v>8785</v>
      </c>
      <c r="G124" s="176" t="s">
        <v>2551</v>
      </c>
      <c r="H124" s="177">
        <v>3</v>
      </c>
      <c r="I124" s="178">
        <v>6933.41</v>
      </c>
      <c r="J124" s="179">
        <f>ROUND(I124*H124,2)</f>
        <v>20800.23</v>
      </c>
      <c r="K124" s="175" t="s">
        <v>21</v>
      </c>
      <c r="L124" s="180"/>
      <c r="M124" s="181" t="s">
        <v>21</v>
      </c>
      <c r="N124" s="182" t="s">
        <v>42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3080</v>
      </c>
      <c r="AT124" s="145" t="s">
        <v>475</v>
      </c>
      <c r="AU124" s="145" t="s">
        <v>78</v>
      </c>
      <c r="AY124" s="18" t="s">
        <v>330</v>
      </c>
      <c r="BE124" s="146">
        <f>IF(N124="základní",J124,0)</f>
        <v>20800.23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78</v>
      </c>
      <c r="BK124" s="146">
        <f>ROUND(I124*H124,2)</f>
        <v>20800.23</v>
      </c>
      <c r="BL124" s="18" t="s">
        <v>1050</v>
      </c>
      <c r="BM124" s="145" t="s">
        <v>617</v>
      </c>
    </row>
    <row r="125" spans="2:65" s="12" customFormat="1">
      <c r="B125" s="151"/>
      <c r="D125" s="152" t="s">
        <v>340</v>
      </c>
      <c r="E125" s="153" t="s">
        <v>21</v>
      </c>
      <c r="F125" s="154" t="s">
        <v>8755</v>
      </c>
      <c r="H125" s="153" t="s">
        <v>21</v>
      </c>
      <c r="I125" s="155"/>
      <c r="L125" s="151"/>
      <c r="M125" s="156"/>
      <c r="T125" s="157"/>
      <c r="AT125" s="153" t="s">
        <v>340</v>
      </c>
      <c r="AU125" s="153" t="s">
        <v>78</v>
      </c>
      <c r="AV125" s="12" t="s">
        <v>78</v>
      </c>
      <c r="AW125" s="12" t="s">
        <v>32</v>
      </c>
      <c r="AX125" s="12" t="s">
        <v>71</v>
      </c>
      <c r="AY125" s="153" t="s">
        <v>330</v>
      </c>
    </row>
    <row r="126" spans="2:65" s="13" customFormat="1">
      <c r="B126" s="158"/>
      <c r="D126" s="152" t="s">
        <v>340</v>
      </c>
      <c r="E126" s="159" t="s">
        <v>21</v>
      </c>
      <c r="F126" s="160" t="s">
        <v>171</v>
      </c>
      <c r="H126" s="161">
        <v>3</v>
      </c>
      <c r="I126" s="162"/>
      <c r="L126" s="158"/>
      <c r="M126" s="163"/>
      <c r="T126" s="164"/>
      <c r="AT126" s="159" t="s">
        <v>340</v>
      </c>
      <c r="AU126" s="159" t="s">
        <v>78</v>
      </c>
      <c r="AV126" s="13" t="s">
        <v>80</v>
      </c>
      <c r="AW126" s="13" t="s">
        <v>32</v>
      </c>
      <c r="AX126" s="13" t="s">
        <v>71</v>
      </c>
      <c r="AY126" s="159" t="s">
        <v>330</v>
      </c>
    </row>
    <row r="127" spans="2:65" s="14" customFormat="1">
      <c r="B127" s="166"/>
      <c r="D127" s="152" t="s">
        <v>340</v>
      </c>
      <c r="E127" s="167" t="s">
        <v>21</v>
      </c>
      <c r="F127" s="168" t="s">
        <v>443</v>
      </c>
      <c r="H127" s="169">
        <v>3</v>
      </c>
      <c r="I127" s="170"/>
      <c r="L127" s="166"/>
      <c r="M127" s="171"/>
      <c r="T127" s="172"/>
      <c r="AT127" s="167" t="s">
        <v>340</v>
      </c>
      <c r="AU127" s="167" t="s">
        <v>78</v>
      </c>
      <c r="AV127" s="14" t="s">
        <v>336</v>
      </c>
      <c r="AW127" s="14" t="s">
        <v>32</v>
      </c>
      <c r="AX127" s="14" t="s">
        <v>78</v>
      </c>
      <c r="AY127" s="167" t="s">
        <v>330</v>
      </c>
    </row>
    <row r="128" spans="2:65" s="1" customFormat="1" ht="16.5" customHeight="1">
      <c r="B128" s="33"/>
      <c r="C128" s="134" t="s">
        <v>452</v>
      </c>
      <c r="D128" s="134" t="s">
        <v>332</v>
      </c>
      <c r="E128" s="135" t="s">
        <v>8786</v>
      </c>
      <c r="F128" s="136" t="s">
        <v>8787</v>
      </c>
      <c r="G128" s="137" t="s">
        <v>2551</v>
      </c>
      <c r="H128" s="138">
        <v>3</v>
      </c>
      <c r="I128" s="139">
        <v>110.69</v>
      </c>
      <c r="J128" s="140">
        <f>ROUND(I128*H128,2)</f>
        <v>332.07</v>
      </c>
      <c r="K128" s="136" t="s">
        <v>21</v>
      </c>
      <c r="L128" s="33"/>
      <c r="M128" s="141" t="s">
        <v>21</v>
      </c>
      <c r="N128" s="142" t="s">
        <v>42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1050</v>
      </c>
      <c r="AT128" s="145" t="s">
        <v>332</v>
      </c>
      <c r="AU128" s="145" t="s">
        <v>78</v>
      </c>
      <c r="AY128" s="18" t="s">
        <v>330</v>
      </c>
      <c r="BE128" s="146">
        <f>IF(N128="základní",J128,0)</f>
        <v>332.07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78</v>
      </c>
      <c r="BK128" s="146">
        <f>ROUND(I128*H128,2)</f>
        <v>332.07</v>
      </c>
      <c r="BL128" s="18" t="s">
        <v>1050</v>
      </c>
      <c r="BM128" s="145" t="s">
        <v>636</v>
      </c>
    </row>
    <row r="129" spans="2:65" s="1" customFormat="1" ht="16.5" customHeight="1">
      <c r="B129" s="33"/>
      <c r="C129" s="173" t="s">
        <v>459</v>
      </c>
      <c r="D129" s="173" t="s">
        <v>475</v>
      </c>
      <c r="E129" s="174" t="s">
        <v>8788</v>
      </c>
      <c r="F129" s="175" t="s">
        <v>8789</v>
      </c>
      <c r="G129" s="176" t="s">
        <v>2551</v>
      </c>
      <c r="H129" s="177">
        <v>3</v>
      </c>
      <c r="I129" s="178">
        <v>9680.65</v>
      </c>
      <c r="J129" s="179">
        <f>ROUND(I129*H129,2)</f>
        <v>29041.95</v>
      </c>
      <c r="K129" s="175" t="s">
        <v>21</v>
      </c>
      <c r="L129" s="180"/>
      <c r="M129" s="181" t="s">
        <v>21</v>
      </c>
      <c r="N129" s="18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3080</v>
      </c>
      <c r="AT129" s="145" t="s">
        <v>475</v>
      </c>
      <c r="AU129" s="145" t="s">
        <v>78</v>
      </c>
      <c r="AY129" s="18" t="s">
        <v>330</v>
      </c>
      <c r="BE129" s="146">
        <f>IF(N129="základní",J129,0)</f>
        <v>29041.95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78</v>
      </c>
      <c r="BK129" s="146">
        <f>ROUND(I129*H129,2)</f>
        <v>29041.95</v>
      </c>
      <c r="BL129" s="18" t="s">
        <v>1050</v>
      </c>
      <c r="BM129" s="145" t="s">
        <v>649</v>
      </c>
    </row>
    <row r="130" spans="2:65" s="12" customFormat="1">
      <c r="B130" s="151"/>
      <c r="D130" s="152" t="s">
        <v>340</v>
      </c>
      <c r="E130" s="153" t="s">
        <v>21</v>
      </c>
      <c r="F130" s="154" t="s">
        <v>8755</v>
      </c>
      <c r="H130" s="153" t="s">
        <v>21</v>
      </c>
      <c r="I130" s="155"/>
      <c r="L130" s="151"/>
      <c r="M130" s="156"/>
      <c r="T130" s="157"/>
      <c r="AT130" s="153" t="s">
        <v>340</v>
      </c>
      <c r="AU130" s="153" t="s">
        <v>78</v>
      </c>
      <c r="AV130" s="12" t="s">
        <v>78</v>
      </c>
      <c r="AW130" s="12" t="s">
        <v>32</v>
      </c>
      <c r="AX130" s="12" t="s">
        <v>71</v>
      </c>
      <c r="AY130" s="153" t="s">
        <v>330</v>
      </c>
    </row>
    <row r="131" spans="2:65" s="13" customFormat="1">
      <c r="B131" s="158"/>
      <c r="D131" s="152" t="s">
        <v>340</v>
      </c>
      <c r="E131" s="159" t="s">
        <v>21</v>
      </c>
      <c r="F131" s="160" t="s">
        <v>171</v>
      </c>
      <c r="H131" s="161">
        <v>3</v>
      </c>
      <c r="I131" s="162"/>
      <c r="L131" s="158"/>
      <c r="M131" s="163"/>
      <c r="T131" s="164"/>
      <c r="AT131" s="159" t="s">
        <v>340</v>
      </c>
      <c r="AU131" s="159" t="s">
        <v>78</v>
      </c>
      <c r="AV131" s="13" t="s">
        <v>80</v>
      </c>
      <c r="AW131" s="13" t="s">
        <v>32</v>
      </c>
      <c r="AX131" s="13" t="s">
        <v>71</v>
      </c>
      <c r="AY131" s="159" t="s">
        <v>330</v>
      </c>
    </row>
    <row r="132" spans="2:65" s="14" customFormat="1">
      <c r="B132" s="166"/>
      <c r="D132" s="152" t="s">
        <v>340</v>
      </c>
      <c r="E132" s="167" t="s">
        <v>21</v>
      </c>
      <c r="F132" s="168" t="s">
        <v>443</v>
      </c>
      <c r="H132" s="169">
        <v>3</v>
      </c>
      <c r="I132" s="170"/>
      <c r="L132" s="166"/>
      <c r="M132" s="171"/>
      <c r="T132" s="172"/>
      <c r="AT132" s="167" t="s">
        <v>340</v>
      </c>
      <c r="AU132" s="167" t="s">
        <v>78</v>
      </c>
      <c r="AV132" s="14" t="s">
        <v>336</v>
      </c>
      <c r="AW132" s="14" t="s">
        <v>32</v>
      </c>
      <c r="AX132" s="14" t="s">
        <v>78</v>
      </c>
      <c r="AY132" s="167" t="s">
        <v>330</v>
      </c>
    </row>
    <row r="133" spans="2:65" s="1" customFormat="1" ht="16.5" customHeight="1">
      <c r="B133" s="33"/>
      <c r="C133" s="134" t="s">
        <v>465</v>
      </c>
      <c r="D133" s="134" t="s">
        <v>332</v>
      </c>
      <c r="E133" s="135" t="s">
        <v>8790</v>
      </c>
      <c r="F133" s="136" t="s">
        <v>8791</v>
      </c>
      <c r="G133" s="137" t="s">
        <v>2551</v>
      </c>
      <c r="H133" s="138">
        <v>3</v>
      </c>
      <c r="I133" s="139">
        <v>110.69</v>
      </c>
      <c r="J133" s="140">
        <f>ROUND(I133*H133,2)</f>
        <v>332.07</v>
      </c>
      <c r="K133" s="136" t="s">
        <v>21</v>
      </c>
      <c r="L133" s="33"/>
      <c r="M133" s="141" t="s">
        <v>21</v>
      </c>
      <c r="N133" s="14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1050</v>
      </c>
      <c r="AT133" s="145" t="s">
        <v>332</v>
      </c>
      <c r="AU133" s="145" t="s">
        <v>78</v>
      </c>
      <c r="AY133" s="18" t="s">
        <v>330</v>
      </c>
      <c r="BE133" s="146">
        <f>IF(N133="základní",J133,0)</f>
        <v>332.07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78</v>
      </c>
      <c r="BK133" s="146">
        <f>ROUND(I133*H133,2)</f>
        <v>332.07</v>
      </c>
      <c r="BL133" s="18" t="s">
        <v>1050</v>
      </c>
      <c r="BM133" s="145" t="s">
        <v>665</v>
      </c>
    </row>
    <row r="134" spans="2:65" s="1" customFormat="1" ht="16.5" customHeight="1">
      <c r="B134" s="33"/>
      <c r="C134" s="173" t="s">
        <v>474</v>
      </c>
      <c r="D134" s="173" t="s">
        <v>475</v>
      </c>
      <c r="E134" s="174" t="s">
        <v>8792</v>
      </c>
      <c r="F134" s="175" t="s">
        <v>8793</v>
      </c>
      <c r="G134" s="176" t="s">
        <v>2551</v>
      </c>
      <c r="H134" s="177">
        <v>3</v>
      </c>
      <c r="I134" s="178">
        <v>5755.7</v>
      </c>
      <c r="J134" s="179">
        <f>ROUND(I134*H134,2)</f>
        <v>17267.099999999999</v>
      </c>
      <c r="K134" s="175" t="s">
        <v>21</v>
      </c>
      <c r="L134" s="180"/>
      <c r="M134" s="181" t="s">
        <v>21</v>
      </c>
      <c r="N134" s="18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3080</v>
      </c>
      <c r="AT134" s="145" t="s">
        <v>475</v>
      </c>
      <c r="AU134" s="145" t="s">
        <v>78</v>
      </c>
      <c r="AY134" s="18" t="s">
        <v>330</v>
      </c>
      <c r="BE134" s="146">
        <f>IF(N134="základní",J134,0)</f>
        <v>17267.099999999999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78</v>
      </c>
      <c r="BK134" s="146">
        <f>ROUND(I134*H134,2)</f>
        <v>17267.099999999999</v>
      </c>
      <c r="BL134" s="18" t="s">
        <v>1050</v>
      </c>
      <c r="BM134" s="145" t="s">
        <v>677</v>
      </c>
    </row>
    <row r="135" spans="2:65" s="12" customFormat="1">
      <c r="B135" s="151"/>
      <c r="D135" s="152" t="s">
        <v>340</v>
      </c>
      <c r="E135" s="153" t="s">
        <v>21</v>
      </c>
      <c r="F135" s="154" t="s">
        <v>8755</v>
      </c>
      <c r="H135" s="153" t="s">
        <v>21</v>
      </c>
      <c r="I135" s="155"/>
      <c r="L135" s="151"/>
      <c r="M135" s="156"/>
      <c r="T135" s="157"/>
      <c r="AT135" s="153" t="s">
        <v>340</v>
      </c>
      <c r="AU135" s="153" t="s">
        <v>78</v>
      </c>
      <c r="AV135" s="12" t="s">
        <v>78</v>
      </c>
      <c r="AW135" s="12" t="s">
        <v>32</v>
      </c>
      <c r="AX135" s="12" t="s">
        <v>71</v>
      </c>
      <c r="AY135" s="153" t="s">
        <v>330</v>
      </c>
    </row>
    <row r="136" spans="2:65" s="13" customFormat="1">
      <c r="B136" s="158"/>
      <c r="D136" s="152" t="s">
        <v>340</v>
      </c>
      <c r="E136" s="159" t="s">
        <v>21</v>
      </c>
      <c r="F136" s="160" t="s">
        <v>171</v>
      </c>
      <c r="H136" s="161">
        <v>3</v>
      </c>
      <c r="I136" s="162"/>
      <c r="L136" s="158"/>
      <c r="M136" s="163"/>
      <c r="T136" s="164"/>
      <c r="AT136" s="159" t="s">
        <v>340</v>
      </c>
      <c r="AU136" s="159" t="s">
        <v>78</v>
      </c>
      <c r="AV136" s="13" t="s">
        <v>80</v>
      </c>
      <c r="AW136" s="13" t="s">
        <v>32</v>
      </c>
      <c r="AX136" s="13" t="s">
        <v>71</v>
      </c>
      <c r="AY136" s="159" t="s">
        <v>330</v>
      </c>
    </row>
    <row r="137" spans="2:65" s="14" customFormat="1">
      <c r="B137" s="166"/>
      <c r="D137" s="152" t="s">
        <v>340</v>
      </c>
      <c r="E137" s="167" t="s">
        <v>21</v>
      </c>
      <c r="F137" s="168" t="s">
        <v>443</v>
      </c>
      <c r="H137" s="169">
        <v>3</v>
      </c>
      <c r="I137" s="170"/>
      <c r="L137" s="166"/>
      <c r="M137" s="171"/>
      <c r="T137" s="172"/>
      <c r="AT137" s="167" t="s">
        <v>340</v>
      </c>
      <c r="AU137" s="167" t="s">
        <v>78</v>
      </c>
      <c r="AV137" s="14" t="s">
        <v>336</v>
      </c>
      <c r="AW137" s="14" t="s">
        <v>32</v>
      </c>
      <c r="AX137" s="14" t="s">
        <v>78</v>
      </c>
      <c r="AY137" s="167" t="s">
        <v>330</v>
      </c>
    </row>
    <row r="138" spans="2:65" s="1" customFormat="1" ht="16.5" customHeight="1">
      <c r="B138" s="33"/>
      <c r="C138" s="134" t="s">
        <v>7</v>
      </c>
      <c r="D138" s="134" t="s">
        <v>332</v>
      </c>
      <c r="E138" s="135" t="s">
        <v>8794</v>
      </c>
      <c r="F138" s="136" t="s">
        <v>8795</v>
      </c>
      <c r="G138" s="137" t="s">
        <v>2551</v>
      </c>
      <c r="H138" s="138">
        <v>2</v>
      </c>
      <c r="I138" s="139">
        <v>464.88</v>
      </c>
      <c r="J138" s="140">
        <f>ROUND(I138*H138,2)</f>
        <v>929.76</v>
      </c>
      <c r="K138" s="136" t="s">
        <v>21</v>
      </c>
      <c r="L138" s="33"/>
      <c r="M138" s="141" t="s">
        <v>21</v>
      </c>
      <c r="N138" s="14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1050</v>
      </c>
      <c r="AT138" s="145" t="s">
        <v>332</v>
      </c>
      <c r="AU138" s="145" t="s">
        <v>78</v>
      </c>
      <c r="AY138" s="18" t="s">
        <v>330</v>
      </c>
      <c r="BE138" s="146">
        <f>IF(N138="základní",J138,0)</f>
        <v>929.76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78</v>
      </c>
      <c r="BK138" s="146">
        <f>ROUND(I138*H138,2)</f>
        <v>929.76</v>
      </c>
      <c r="BL138" s="18" t="s">
        <v>1050</v>
      </c>
      <c r="BM138" s="145" t="s">
        <v>714</v>
      </c>
    </row>
    <row r="139" spans="2:65" s="1" customFormat="1" ht="16.5" customHeight="1">
      <c r="B139" s="33"/>
      <c r="C139" s="173" t="s">
        <v>484</v>
      </c>
      <c r="D139" s="173" t="s">
        <v>475</v>
      </c>
      <c r="E139" s="174" t="s">
        <v>8796</v>
      </c>
      <c r="F139" s="175" t="s">
        <v>8797</v>
      </c>
      <c r="G139" s="176" t="s">
        <v>2551</v>
      </c>
      <c r="H139" s="177">
        <v>2</v>
      </c>
      <c r="I139" s="178">
        <v>3641.59</v>
      </c>
      <c r="J139" s="179">
        <f>ROUND(I139*H139,2)</f>
        <v>7283.18</v>
      </c>
      <c r="K139" s="175" t="s">
        <v>21</v>
      </c>
      <c r="L139" s="180"/>
      <c r="M139" s="181" t="s">
        <v>21</v>
      </c>
      <c r="N139" s="18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3080</v>
      </c>
      <c r="AT139" s="145" t="s">
        <v>475</v>
      </c>
      <c r="AU139" s="145" t="s">
        <v>78</v>
      </c>
      <c r="AY139" s="18" t="s">
        <v>330</v>
      </c>
      <c r="BE139" s="146">
        <f>IF(N139="základní",J139,0)</f>
        <v>7283.18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78</v>
      </c>
      <c r="BK139" s="146">
        <f>ROUND(I139*H139,2)</f>
        <v>7283.18</v>
      </c>
      <c r="BL139" s="18" t="s">
        <v>1050</v>
      </c>
      <c r="BM139" s="145" t="s">
        <v>728</v>
      </c>
    </row>
    <row r="140" spans="2:65" s="12" customFormat="1">
      <c r="B140" s="151"/>
      <c r="D140" s="152" t="s">
        <v>340</v>
      </c>
      <c r="E140" s="153" t="s">
        <v>21</v>
      </c>
      <c r="F140" s="154" t="s">
        <v>8755</v>
      </c>
      <c r="H140" s="153" t="s">
        <v>21</v>
      </c>
      <c r="I140" s="155"/>
      <c r="L140" s="151"/>
      <c r="M140" s="156"/>
      <c r="T140" s="157"/>
      <c r="AT140" s="153" t="s">
        <v>340</v>
      </c>
      <c r="AU140" s="153" t="s">
        <v>78</v>
      </c>
      <c r="AV140" s="12" t="s">
        <v>78</v>
      </c>
      <c r="AW140" s="12" t="s">
        <v>32</v>
      </c>
      <c r="AX140" s="12" t="s">
        <v>71</v>
      </c>
      <c r="AY140" s="153" t="s">
        <v>330</v>
      </c>
    </row>
    <row r="141" spans="2:65" s="13" customFormat="1">
      <c r="B141" s="158"/>
      <c r="D141" s="152" t="s">
        <v>340</v>
      </c>
      <c r="E141" s="159" t="s">
        <v>21</v>
      </c>
      <c r="F141" s="160" t="s">
        <v>8798</v>
      </c>
      <c r="H141" s="161">
        <v>2</v>
      </c>
      <c r="I141" s="162"/>
      <c r="L141" s="158"/>
      <c r="M141" s="163"/>
      <c r="T141" s="164"/>
      <c r="AT141" s="159" t="s">
        <v>340</v>
      </c>
      <c r="AU141" s="159" t="s">
        <v>78</v>
      </c>
      <c r="AV141" s="13" t="s">
        <v>80</v>
      </c>
      <c r="AW141" s="13" t="s">
        <v>32</v>
      </c>
      <c r="AX141" s="13" t="s">
        <v>71</v>
      </c>
      <c r="AY141" s="159" t="s">
        <v>330</v>
      </c>
    </row>
    <row r="142" spans="2:65" s="14" customFormat="1">
      <c r="B142" s="166"/>
      <c r="D142" s="152" t="s">
        <v>340</v>
      </c>
      <c r="E142" s="167" t="s">
        <v>21</v>
      </c>
      <c r="F142" s="168" t="s">
        <v>443</v>
      </c>
      <c r="H142" s="169">
        <v>2</v>
      </c>
      <c r="I142" s="170"/>
      <c r="L142" s="166"/>
      <c r="M142" s="171"/>
      <c r="T142" s="172"/>
      <c r="AT142" s="167" t="s">
        <v>340</v>
      </c>
      <c r="AU142" s="167" t="s">
        <v>78</v>
      </c>
      <c r="AV142" s="14" t="s">
        <v>336</v>
      </c>
      <c r="AW142" s="14" t="s">
        <v>32</v>
      </c>
      <c r="AX142" s="14" t="s">
        <v>78</v>
      </c>
      <c r="AY142" s="167" t="s">
        <v>330</v>
      </c>
    </row>
    <row r="143" spans="2:65" s="1" customFormat="1" ht="16.5" customHeight="1">
      <c r="B143" s="33"/>
      <c r="C143" s="134" t="s">
        <v>491</v>
      </c>
      <c r="D143" s="134" t="s">
        <v>332</v>
      </c>
      <c r="E143" s="135" t="s">
        <v>8799</v>
      </c>
      <c r="F143" s="136" t="s">
        <v>8800</v>
      </c>
      <c r="G143" s="137" t="s">
        <v>2551</v>
      </c>
      <c r="H143" s="138">
        <v>2</v>
      </c>
      <c r="I143" s="139">
        <v>630.91</v>
      </c>
      <c r="J143" s="140">
        <f>ROUND(I143*H143,2)</f>
        <v>1261.82</v>
      </c>
      <c r="K143" s="136" t="s">
        <v>21</v>
      </c>
      <c r="L143" s="33"/>
      <c r="M143" s="141" t="s">
        <v>21</v>
      </c>
      <c r="N143" s="14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1050</v>
      </c>
      <c r="AT143" s="145" t="s">
        <v>332</v>
      </c>
      <c r="AU143" s="145" t="s">
        <v>78</v>
      </c>
      <c r="AY143" s="18" t="s">
        <v>330</v>
      </c>
      <c r="BE143" s="146">
        <f>IF(N143="základní",J143,0)</f>
        <v>1261.82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78</v>
      </c>
      <c r="BK143" s="146">
        <f>ROUND(I143*H143,2)</f>
        <v>1261.82</v>
      </c>
      <c r="BL143" s="18" t="s">
        <v>1050</v>
      </c>
      <c r="BM143" s="145" t="s">
        <v>742</v>
      </c>
    </row>
    <row r="144" spans="2:65" s="1" customFormat="1" ht="16.5" customHeight="1">
      <c r="B144" s="33"/>
      <c r="C144" s="173" t="s">
        <v>5488</v>
      </c>
      <c r="D144" s="173" t="s">
        <v>475</v>
      </c>
      <c r="E144" s="174" t="s">
        <v>8801</v>
      </c>
      <c r="F144" s="175" t="s">
        <v>8802</v>
      </c>
      <c r="G144" s="176" t="s">
        <v>2551</v>
      </c>
      <c r="H144" s="177">
        <v>2</v>
      </c>
      <c r="I144" s="178">
        <v>6342.34</v>
      </c>
      <c r="J144" s="179">
        <f>ROUND(I144*H144,2)</f>
        <v>12684.68</v>
      </c>
      <c r="K144" s="175" t="s">
        <v>21</v>
      </c>
      <c r="L144" s="180"/>
      <c r="M144" s="181" t="s">
        <v>21</v>
      </c>
      <c r="N144" s="182" t="s">
        <v>42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3080</v>
      </c>
      <c r="AT144" s="145" t="s">
        <v>475</v>
      </c>
      <c r="AU144" s="145" t="s">
        <v>78</v>
      </c>
      <c r="AY144" s="18" t="s">
        <v>330</v>
      </c>
      <c r="BE144" s="146">
        <f>IF(N144="základní",J144,0)</f>
        <v>12684.68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78</v>
      </c>
      <c r="BK144" s="146">
        <f>ROUND(I144*H144,2)</f>
        <v>12684.68</v>
      </c>
      <c r="BL144" s="18" t="s">
        <v>1050</v>
      </c>
      <c r="BM144" s="145" t="s">
        <v>759</v>
      </c>
    </row>
    <row r="145" spans="2:65" s="12" customFormat="1">
      <c r="B145" s="151"/>
      <c r="D145" s="152" t="s">
        <v>340</v>
      </c>
      <c r="E145" s="153" t="s">
        <v>21</v>
      </c>
      <c r="F145" s="154" t="s">
        <v>8755</v>
      </c>
      <c r="H145" s="153" t="s">
        <v>21</v>
      </c>
      <c r="I145" s="155"/>
      <c r="L145" s="151"/>
      <c r="M145" s="156"/>
      <c r="T145" s="157"/>
      <c r="AT145" s="153" t="s">
        <v>340</v>
      </c>
      <c r="AU145" s="153" t="s">
        <v>78</v>
      </c>
      <c r="AV145" s="12" t="s">
        <v>78</v>
      </c>
      <c r="AW145" s="12" t="s">
        <v>32</v>
      </c>
      <c r="AX145" s="12" t="s">
        <v>71</v>
      </c>
      <c r="AY145" s="153" t="s">
        <v>330</v>
      </c>
    </row>
    <row r="146" spans="2:65" s="13" customFormat="1">
      <c r="B146" s="158"/>
      <c r="D146" s="152" t="s">
        <v>340</v>
      </c>
      <c r="E146" s="159" t="s">
        <v>21</v>
      </c>
      <c r="F146" s="160" t="s">
        <v>8112</v>
      </c>
      <c r="H146" s="161">
        <v>2</v>
      </c>
      <c r="I146" s="162"/>
      <c r="L146" s="158"/>
      <c r="M146" s="163"/>
      <c r="T146" s="164"/>
      <c r="AT146" s="159" t="s">
        <v>340</v>
      </c>
      <c r="AU146" s="159" t="s">
        <v>78</v>
      </c>
      <c r="AV146" s="13" t="s">
        <v>80</v>
      </c>
      <c r="AW146" s="13" t="s">
        <v>32</v>
      </c>
      <c r="AX146" s="13" t="s">
        <v>71</v>
      </c>
      <c r="AY146" s="159" t="s">
        <v>330</v>
      </c>
    </row>
    <row r="147" spans="2:65" s="14" customFormat="1">
      <c r="B147" s="166"/>
      <c r="D147" s="152" t="s">
        <v>340</v>
      </c>
      <c r="E147" s="167" t="s">
        <v>21</v>
      </c>
      <c r="F147" s="168" t="s">
        <v>443</v>
      </c>
      <c r="H147" s="169">
        <v>2</v>
      </c>
      <c r="I147" s="170"/>
      <c r="L147" s="166"/>
      <c r="M147" s="171"/>
      <c r="T147" s="172"/>
      <c r="AT147" s="167" t="s">
        <v>340</v>
      </c>
      <c r="AU147" s="167" t="s">
        <v>78</v>
      </c>
      <c r="AV147" s="14" t="s">
        <v>336</v>
      </c>
      <c r="AW147" s="14" t="s">
        <v>32</v>
      </c>
      <c r="AX147" s="14" t="s">
        <v>78</v>
      </c>
      <c r="AY147" s="167" t="s">
        <v>330</v>
      </c>
    </row>
    <row r="148" spans="2:65" s="1" customFormat="1" ht="16.5" customHeight="1">
      <c r="B148" s="33"/>
      <c r="C148" s="134" t="s">
        <v>561</v>
      </c>
      <c r="D148" s="134" t="s">
        <v>332</v>
      </c>
      <c r="E148" s="135" t="s">
        <v>8803</v>
      </c>
      <c r="F148" s="136" t="s">
        <v>8804</v>
      </c>
      <c r="G148" s="137" t="s">
        <v>2551</v>
      </c>
      <c r="H148" s="138">
        <v>18</v>
      </c>
      <c r="I148" s="139">
        <v>121.76</v>
      </c>
      <c r="J148" s="140">
        <f>ROUND(I148*H148,2)</f>
        <v>2191.6799999999998</v>
      </c>
      <c r="K148" s="136" t="s">
        <v>21</v>
      </c>
      <c r="L148" s="33"/>
      <c r="M148" s="141" t="s">
        <v>21</v>
      </c>
      <c r="N148" s="142" t="s">
        <v>42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1050</v>
      </c>
      <c r="AT148" s="145" t="s">
        <v>332</v>
      </c>
      <c r="AU148" s="145" t="s">
        <v>78</v>
      </c>
      <c r="AY148" s="18" t="s">
        <v>330</v>
      </c>
      <c r="BE148" s="146">
        <f>IF(N148="základní",J148,0)</f>
        <v>2191.6799999999998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78</v>
      </c>
      <c r="BK148" s="146">
        <f>ROUND(I148*H148,2)</f>
        <v>2191.6799999999998</v>
      </c>
      <c r="BL148" s="18" t="s">
        <v>1050</v>
      </c>
      <c r="BM148" s="145" t="s">
        <v>941</v>
      </c>
    </row>
    <row r="149" spans="2:65" s="1" customFormat="1" ht="16.5" customHeight="1">
      <c r="B149" s="33"/>
      <c r="C149" s="173" t="s">
        <v>571</v>
      </c>
      <c r="D149" s="173" t="s">
        <v>475</v>
      </c>
      <c r="E149" s="174" t="s">
        <v>8805</v>
      </c>
      <c r="F149" s="175" t="s">
        <v>8806</v>
      </c>
      <c r="G149" s="176" t="s">
        <v>2551</v>
      </c>
      <c r="H149" s="177">
        <v>18</v>
      </c>
      <c r="I149" s="178">
        <v>962.97</v>
      </c>
      <c r="J149" s="179">
        <f>ROUND(I149*H149,2)</f>
        <v>17333.46</v>
      </c>
      <c r="K149" s="175" t="s">
        <v>21</v>
      </c>
      <c r="L149" s="180"/>
      <c r="M149" s="181" t="s">
        <v>21</v>
      </c>
      <c r="N149" s="18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3080</v>
      </c>
      <c r="AT149" s="145" t="s">
        <v>475</v>
      </c>
      <c r="AU149" s="145" t="s">
        <v>78</v>
      </c>
      <c r="AY149" s="18" t="s">
        <v>330</v>
      </c>
      <c r="BE149" s="146">
        <f>IF(N149="základní",J149,0)</f>
        <v>17333.46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78</v>
      </c>
      <c r="BK149" s="146">
        <f>ROUND(I149*H149,2)</f>
        <v>17333.46</v>
      </c>
      <c r="BL149" s="18" t="s">
        <v>1050</v>
      </c>
      <c r="BM149" s="145" t="s">
        <v>963</v>
      </c>
    </row>
    <row r="150" spans="2:65" s="12" customFormat="1">
      <c r="B150" s="151"/>
      <c r="D150" s="152" t="s">
        <v>340</v>
      </c>
      <c r="E150" s="153" t="s">
        <v>21</v>
      </c>
      <c r="F150" s="154" t="s">
        <v>8755</v>
      </c>
      <c r="H150" s="153" t="s">
        <v>21</v>
      </c>
      <c r="I150" s="155"/>
      <c r="L150" s="151"/>
      <c r="M150" s="156"/>
      <c r="T150" s="157"/>
      <c r="AT150" s="153" t="s">
        <v>340</v>
      </c>
      <c r="AU150" s="153" t="s">
        <v>78</v>
      </c>
      <c r="AV150" s="12" t="s">
        <v>78</v>
      </c>
      <c r="AW150" s="12" t="s">
        <v>32</v>
      </c>
      <c r="AX150" s="12" t="s">
        <v>71</v>
      </c>
      <c r="AY150" s="153" t="s">
        <v>330</v>
      </c>
    </row>
    <row r="151" spans="2:65" s="13" customFormat="1">
      <c r="B151" s="158"/>
      <c r="D151" s="152" t="s">
        <v>340</v>
      </c>
      <c r="E151" s="159" t="s">
        <v>21</v>
      </c>
      <c r="F151" s="160" t="s">
        <v>8807</v>
      </c>
      <c r="H151" s="161">
        <v>18</v>
      </c>
      <c r="I151" s="162"/>
      <c r="L151" s="158"/>
      <c r="M151" s="163"/>
      <c r="T151" s="164"/>
      <c r="AT151" s="159" t="s">
        <v>340</v>
      </c>
      <c r="AU151" s="159" t="s">
        <v>78</v>
      </c>
      <c r="AV151" s="13" t="s">
        <v>80</v>
      </c>
      <c r="AW151" s="13" t="s">
        <v>32</v>
      </c>
      <c r="AX151" s="13" t="s">
        <v>71</v>
      </c>
      <c r="AY151" s="159" t="s">
        <v>330</v>
      </c>
    </row>
    <row r="152" spans="2:65" s="14" customFormat="1">
      <c r="B152" s="166"/>
      <c r="D152" s="152" t="s">
        <v>340</v>
      </c>
      <c r="E152" s="167" t="s">
        <v>21</v>
      </c>
      <c r="F152" s="168" t="s">
        <v>443</v>
      </c>
      <c r="H152" s="169">
        <v>18</v>
      </c>
      <c r="I152" s="170"/>
      <c r="L152" s="166"/>
      <c r="M152" s="171"/>
      <c r="T152" s="172"/>
      <c r="AT152" s="167" t="s">
        <v>340</v>
      </c>
      <c r="AU152" s="167" t="s">
        <v>78</v>
      </c>
      <c r="AV152" s="14" t="s">
        <v>336</v>
      </c>
      <c r="AW152" s="14" t="s">
        <v>32</v>
      </c>
      <c r="AX152" s="14" t="s">
        <v>78</v>
      </c>
      <c r="AY152" s="167" t="s">
        <v>330</v>
      </c>
    </row>
    <row r="153" spans="2:65" s="1" customFormat="1" ht="16.5" customHeight="1">
      <c r="B153" s="33"/>
      <c r="C153" s="134" t="s">
        <v>559</v>
      </c>
      <c r="D153" s="134" t="s">
        <v>332</v>
      </c>
      <c r="E153" s="135" t="s">
        <v>8808</v>
      </c>
      <c r="F153" s="136" t="s">
        <v>8809</v>
      </c>
      <c r="G153" s="137" t="s">
        <v>2551</v>
      </c>
      <c r="H153" s="138">
        <v>3</v>
      </c>
      <c r="I153" s="139">
        <v>885.49</v>
      </c>
      <c r="J153" s="140">
        <f>ROUND(I153*H153,2)</f>
        <v>2656.47</v>
      </c>
      <c r="K153" s="136" t="s">
        <v>21</v>
      </c>
      <c r="L153" s="33"/>
      <c r="M153" s="141" t="s">
        <v>21</v>
      </c>
      <c r="N153" s="142" t="s">
        <v>42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1050</v>
      </c>
      <c r="AT153" s="145" t="s">
        <v>332</v>
      </c>
      <c r="AU153" s="145" t="s">
        <v>78</v>
      </c>
      <c r="AY153" s="18" t="s">
        <v>330</v>
      </c>
      <c r="BE153" s="146">
        <f>IF(N153="základní",J153,0)</f>
        <v>2656.47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78</v>
      </c>
      <c r="BK153" s="146">
        <f>ROUND(I153*H153,2)</f>
        <v>2656.47</v>
      </c>
      <c r="BL153" s="18" t="s">
        <v>1050</v>
      </c>
      <c r="BM153" s="145" t="s">
        <v>977</v>
      </c>
    </row>
    <row r="154" spans="2:65" s="1" customFormat="1" ht="16.5" customHeight="1">
      <c r="B154" s="33"/>
      <c r="C154" s="173" t="s">
        <v>585</v>
      </c>
      <c r="D154" s="173" t="s">
        <v>475</v>
      </c>
      <c r="E154" s="174" t="s">
        <v>8810</v>
      </c>
      <c r="F154" s="175" t="s">
        <v>8811</v>
      </c>
      <c r="G154" s="176" t="s">
        <v>2551</v>
      </c>
      <c r="H154" s="177">
        <v>3</v>
      </c>
      <c r="I154" s="178">
        <v>5556.47</v>
      </c>
      <c r="J154" s="179">
        <f>ROUND(I154*H154,2)</f>
        <v>16669.41</v>
      </c>
      <c r="K154" s="175" t="s">
        <v>21</v>
      </c>
      <c r="L154" s="180"/>
      <c r="M154" s="181" t="s">
        <v>21</v>
      </c>
      <c r="N154" s="18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3080</v>
      </c>
      <c r="AT154" s="145" t="s">
        <v>475</v>
      </c>
      <c r="AU154" s="145" t="s">
        <v>78</v>
      </c>
      <c r="AY154" s="18" t="s">
        <v>330</v>
      </c>
      <c r="BE154" s="146">
        <f>IF(N154="základní",J154,0)</f>
        <v>16669.41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78</v>
      </c>
      <c r="BK154" s="146">
        <f>ROUND(I154*H154,2)</f>
        <v>16669.41</v>
      </c>
      <c r="BL154" s="18" t="s">
        <v>1050</v>
      </c>
      <c r="BM154" s="145" t="s">
        <v>987</v>
      </c>
    </row>
    <row r="155" spans="2:65" s="12" customFormat="1">
      <c r="B155" s="151"/>
      <c r="D155" s="152" t="s">
        <v>340</v>
      </c>
      <c r="E155" s="153" t="s">
        <v>21</v>
      </c>
      <c r="F155" s="154" t="s">
        <v>8755</v>
      </c>
      <c r="H155" s="153" t="s">
        <v>21</v>
      </c>
      <c r="I155" s="155"/>
      <c r="L155" s="151"/>
      <c r="M155" s="156"/>
      <c r="T155" s="157"/>
      <c r="AT155" s="153" t="s">
        <v>340</v>
      </c>
      <c r="AU155" s="153" t="s">
        <v>78</v>
      </c>
      <c r="AV155" s="12" t="s">
        <v>78</v>
      </c>
      <c r="AW155" s="12" t="s">
        <v>32</v>
      </c>
      <c r="AX155" s="12" t="s">
        <v>71</v>
      </c>
      <c r="AY155" s="153" t="s">
        <v>330</v>
      </c>
    </row>
    <row r="156" spans="2:65" s="13" customFormat="1">
      <c r="B156" s="158"/>
      <c r="D156" s="152" t="s">
        <v>340</v>
      </c>
      <c r="E156" s="159" t="s">
        <v>21</v>
      </c>
      <c r="F156" s="160" t="s">
        <v>8756</v>
      </c>
      <c r="H156" s="161">
        <v>3</v>
      </c>
      <c r="I156" s="162"/>
      <c r="L156" s="158"/>
      <c r="M156" s="163"/>
      <c r="T156" s="164"/>
      <c r="AT156" s="159" t="s">
        <v>340</v>
      </c>
      <c r="AU156" s="159" t="s">
        <v>78</v>
      </c>
      <c r="AV156" s="13" t="s">
        <v>80</v>
      </c>
      <c r="AW156" s="13" t="s">
        <v>32</v>
      </c>
      <c r="AX156" s="13" t="s">
        <v>71</v>
      </c>
      <c r="AY156" s="159" t="s">
        <v>330</v>
      </c>
    </row>
    <row r="157" spans="2:65" s="14" customFormat="1">
      <c r="B157" s="166"/>
      <c r="D157" s="152" t="s">
        <v>340</v>
      </c>
      <c r="E157" s="167" t="s">
        <v>21</v>
      </c>
      <c r="F157" s="168" t="s">
        <v>443</v>
      </c>
      <c r="H157" s="169">
        <v>3</v>
      </c>
      <c r="I157" s="170"/>
      <c r="L157" s="166"/>
      <c r="M157" s="171"/>
      <c r="T157" s="172"/>
      <c r="AT157" s="167" t="s">
        <v>340</v>
      </c>
      <c r="AU157" s="167" t="s">
        <v>78</v>
      </c>
      <c r="AV157" s="14" t="s">
        <v>336</v>
      </c>
      <c r="AW157" s="14" t="s">
        <v>32</v>
      </c>
      <c r="AX157" s="14" t="s">
        <v>78</v>
      </c>
      <c r="AY157" s="167" t="s">
        <v>330</v>
      </c>
    </row>
    <row r="158" spans="2:65" s="1" customFormat="1" ht="16.5" customHeight="1">
      <c r="B158" s="33"/>
      <c r="C158" s="134" t="s">
        <v>594</v>
      </c>
      <c r="D158" s="134" t="s">
        <v>332</v>
      </c>
      <c r="E158" s="135" t="s">
        <v>8812</v>
      </c>
      <c r="F158" s="136" t="s">
        <v>8813</v>
      </c>
      <c r="G158" s="137" t="s">
        <v>2551</v>
      </c>
      <c r="H158" s="138">
        <v>8</v>
      </c>
      <c r="I158" s="139">
        <v>636.45000000000005</v>
      </c>
      <c r="J158" s="140">
        <f>ROUND(I158*H158,2)</f>
        <v>5091.6000000000004</v>
      </c>
      <c r="K158" s="136" t="s">
        <v>21</v>
      </c>
      <c r="L158" s="33"/>
      <c r="M158" s="141" t="s">
        <v>21</v>
      </c>
      <c r="N158" s="142" t="s">
        <v>42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1050</v>
      </c>
      <c r="AT158" s="145" t="s">
        <v>332</v>
      </c>
      <c r="AU158" s="145" t="s">
        <v>78</v>
      </c>
      <c r="AY158" s="18" t="s">
        <v>330</v>
      </c>
      <c r="BE158" s="146">
        <f>IF(N158="základní",J158,0)</f>
        <v>5091.6000000000004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78</v>
      </c>
      <c r="BK158" s="146">
        <f>ROUND(I158*H158,2)</f>
        <v>5091.6000000000004</v>
      </c>
      <c r="BL158" s="18" t="s">
        <v>1050</v>
      </c>
      <c r="BM158" s="145" t="s">
        <v>998</v>
      </c>
    </row>
    <row r="159" spans="2:65" s="1" customFormat="1" ht="16.5" customHeight="1">
      <c r="B159" s="33"/>
      <c r="C159" s="173" t="s">
        <v>600</v>
      </c>
      <c r="D159" s="173" t="s">
        <v>475</v>
      </c>
      <c r="E159" s="174" t="s">
        <v>8814</v>
      </c>
      <c r="F159" s="175" t="s">
        <v>8815</v>
      </c>
      <c r="G159" s="176" t="s">
        <v>2551</v>
      </c>
      <c r="H159" s="177">
        <v>8</v>
      </c>
      <c r="I159" s="178">
        <v>5335.09</v>
      </c>
      <c r="J159" s="179">
        <f>ROUND(I159*H159,2)</f>
        <v>42680.72</v>
      </c>
      <c r="K159" s="175" t="s">
        <v>21</v>
      </c>
      <c r="L159" s="180"/>
      <c r="M159" s="181" t="s">
        <v>21</v>
      </c>
      <c r="N159" s="182" t="s">
        <v>42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3080</v>
      </c>
      <c r="AT159" s="145" t="s">
        <v>475</v>
      </c>
      <c r="AU159" s="145" t="s">
        <v>78</v>
      </c>
      <c r="AY159" s="18" t="s">
        <v>330</v>
      </c>
      <c r="BE159" s="146">
        <f>IF(N159="základní",J159,0)</f>
        <v>42680.72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78</v>
      </c>
      <c r="BK159" s="146">
        <f>ROUND(I159*H159,2)</f>
        <v>42680.72</v>
      </c>
      <c r="BL159" s="18" t="s">
        <v>1050</v>
      </c>
      <c r="BM159" s="145" t="s">
        <v>1022</v>
      </c>
    </row>
    <row r="160" spans="2:65" s="12" customFormat="1">
      <c r="B160" s="151"/>
      <c r="D160" s="152" t="s">
        <v>340</v>
      </c>
      <c r="E160" s="153" t="s">
        <v>21</v>
      </c>
      <c r="F160" s="154" t="s">
        <v>8755</v>
      </c>
      <c r="H160" s="153" t="s">
        <v>21</v>
      </c>
      <c r="I160" s="155"/>
      <c r="L160" s="151"/>
      <c r="M160" s="156"/>
      <c r="T160" s="157"/>
      <c r="AT160" s="153" t="s">
        <v>340</v>
      </c>
      <c r="AU160" s="153" t="s">
        <v>78</v>
      </c>
      <c r="AV160" s="12" t="s">
        <v>78</v>
      </c>
      <c r="AW160" s="12" t="s">
        <v>32</v>
      </c>
      <c r="AX160" s="12" t="s">
        <v>71</v>
      </c>
      <c r="AY160" s="153" t="s">
        <v>330</v>
      </c>
    </row>
    <row r="161" spans="2:65" s="13" customFormat="1">
      <c r="B161" s="158"/>
      <c r="D161" s="152" t="s">
        <v>340</v>
      </c>
      <c r="E161" s="159" t="s">
        <v>21</v>
      </c>
      <c r="F161" s="160" t="s">
        <v>8816</v>
      </c>
      <c r="H161" s="161">
        <v>8</v>
      </c>
      <c r="I161" s="162"/>
      <c r="L161" s="158"/>
      <c r="M161" s="163"/>
      <c r="T161" s="164"/>
      <c r="AT161" s="159" t="s">
        <v>340</v>
      </c>
      <c r="AU161" s="159" t="s">
        <v>78</v>
      </c>
      <c r="AV161" s="13" t="s">
        <v>80</v>
      </c>
      <c r="AW161" s="13" t="s">
        <v>32</v>
      </c>
      <c r="AX161" s="13" t="s">
        <v>71</v>
      </c>
      <c r="AY161" s="159" t="s">
        <v>330</v>
      </c>
    </row>
    <row r="162" spans="2:65" s="14" customFormat="1">
      <c r="B162" s="166"/>
      <c r="D162" s="152" t="s">
        <v>340</v>
      </c>
      <c r="E162" s="167" t="s">
        <v>21</v>
      </c>
      <c r="F162" s="168" t="s">
        <v>443</v>
      </c>
      <c r="H162" s="169">
        <v>8</v>
      </c>
      <c r="I162" s="170"/>
      <c r="L162" s="166"/>
      <c r="M162" s="171"/>
      <c r="T162" s="172"/>
      <c r="AT162" s="167" t="s">
        <v>340</v>
      </c>
      <c r="AU162" s="167" t="s">
        <v>78</v>
      </c>
      <c r="AV162" s="14" t="s">
        <v>336</v>
      </c>
      <c r="AW162" s="14" t="s">
        <v>32</v>
      </c>
      <c r="AX162" s="14" t="s">
        <v>78</v>
      </c>
      <c r="AY162" s="167" t="s">
        <v>330</v>
      </c>
    </row>
    <row r="163" spans="2:65" s="1" customFormat="1" ht="16.5" customHeight="1">
      <c r="B163" s="33"/>
      <c r="C163" s="134" t="s">
        <v>611</v>
      </c>
      <c r="D163" s="134" t="s">
        <v>332</v>
      </c>
      <c r="E163" s="135" t="s">
        <v>8817</v>
      </c>
      <c r="F163" s="136" t="s">
        <v>8818</v>
      </c>
      <c r="G163" s="137" t="s">
        <v>2551</v>
      </c>
      <c r="H163" s="138">
        <v>18</v>
      </c>
      <c r="I163" s="139">
        <v>874.42</v>
      </c>
      <c r="J163" s="140">
        <f>ROUND(I163*H163,2)</f>
        <v>15739.56</v>
      </c>
      <c r="K163" s="136" t="s">
        <v>21</v>
      </c>
      <c r="L163" s="33"/>
      <c r="M163" s="141" t="s">
        <v>21</v>
      </c>
      <c r="N163" s="142" t="s">
        <v>42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1050</v>
      </c>
      <c r="AT163" s="145" t="s">
        <v>332</v>
      </c>
      <c r="AU163" s="145" t="s">
        <v>78</v>
      </c>
      <c r="AY163" s="18" t="s">
        <v>330</v>
      </c>
      <c r="BE163" s="146">
        <f>IF(N163="základní",J163,0)</f>
        <v>15739.56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78</v>
      </c>
      <c r="BK163" s="146">
        <f>ROUND(I163*H163,2)</f>
        <v>15739.56</v>
      </c>
      <c r="BL163" s="18" t="s">
        <v>1050</v>
      </c>
      <c r="BM163" s="145" t="s">
        <v>1035</v>
      </c>
    </row>
    <row r="164" spans="2:65" s="1" customFormat="1" ht="16.5" customHeight="1">
      <c r="B164" s="33"/>
      <c r="C164" s="173" t="s">
        <v>617</v>
      </c>
      <c r="D164" s="173" t="s">
        <v>475</v>
      </c>
      <c r="E164" s="174" t="s">
        <v>8819</v>
      </c>
      <c r="F164" s="175" t="s">
        <v>8820</v>
      </c>
      <c r="G164" s="176" t="s">
        <v>2551</v>
      </c>
      <c r="H164" s="177">
        <v>18</v>
      </c>
      <c r="I164" s="178">
        <v>5894.06</v>
      </c>
      <c r="J164" s="179">
        <f>ROUND(I164*H164,2)</f>
        <v>106093.08</v>
      </c>
      <c r="K164" s="175" t="s">
        <v>21</v>
      </c>
      <c r="L164" s="180"/>
      <c r="M164" s="181" t="s">
        <v>21</v>
      </c>
      <c r="N164" s="182" t="s">
        <v>42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3080</v>
      </c>
      <c r="AT164" s="145" t="s">
        <v>475</v>
      </c>
      <c r="AU164" s="145" t="s">
        <v>78</v>
      </c>
      <c r="AY164" s="18" t="s">
        <v>330</v>
      </c>
      <c r="BE164" s="146">
        <f>IF(N164="základní",J164,0)</f>
        <v>106093.08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78</v>
      </c>
      <c r="BK164" s="146">
        <f>ROUND(I164*H164,2)</f>
        <v>106093.08</v>
      </c>
      <c r="BL164" s="18" t="s">
        <v>1050</v>
      </c>
      <c r="BM164" s="145" t="s">
        <v>1050</v>
      </c>
    </row>
    <row r="165" spans="2:65" s="12" customFormat="1">
      <c r="B165" s="151"/>
      <c r="D165" s="152" t="s">
        <v>340</v>
      </c>
      <c r="E165" s="153" t="s">
        <v>21</v>
      </c>
      <c r="F165" s="154" t="s">
        <v>8755</v>
      </c>
      <c r="H165" s="153" t="s">
        <v>21</v>
      </c>
      <c r="I165" s="155"/>
      <c r="L165" s="151"/>
      <c r="M165" s="156"/>
      <c r="T165" s="157"/>
      <c r="AT165" s="153" t="s">
        <v>340</v>
      </c>
      <c r="AU165" s="153" t="s">
        <v>78</v>
      </c>
      <c r="AV165" s="12" t="s">
        <v>78</v>
      </c>
      <c r="AW165" s="12" t="s">
        <v>32</v>
      </c>
      <c r="AX165" s="12" t="s">
        <v>71</v>
      </c>
      <c r="AY165" s="153" t="s">
        <v>330</v>
      </c>
    </row>
    <row r="166" spans="2:65" s="13" customFormat="1">
      <c r="B166" s="158"/>
      <c r="D166" s="152" t="s">
        <v>340</v>
      </c>
      <c r="E166" s="159" t="s">
        <v>21</v>
      </c>
      <c r="F166" s="160" t="s">
        <v>8807</v>
      </c>
      <c r="H166" s="161">
        <v>18</v>
      </c>
      <c r="I166" s="162"/>
      <c r="L166" s="158"/>
      <c r="M166" s="163"/>
      <c r="T166" s="164"/>
      <c r="AT166" s="159" t="s">
        <v>340</v>
      </c>
      <c r="AU166" s="159" t="s">
        <v>78</v>
      </c>
      <c r="AV166" s="13" t="s">
        <v>80</v>
      </c>
      <c r="AW166" s="13" t="s">
        <v>32</v>
      </c>
      <c r="AX166" s="13" t="s">
        <v>71</v>
      </c>
      <c r="AY166" s="159" t="s">
        <v>330</v>
      </c>
    </row>
    <row r="167" spans="2:65" s="14" customFormat="1">
      <c r="B167" s="166"/>
      <c r="D167" s="152" t="s">
        <v>340</v>
      </c>
      <c r="E167" s="167" t="s">
        <v>21</v>
      </c>
      <c r="F167" s="168" t="s">
        <v>443</v>
      </c>
      <c r="H167" s="169">
        <v>18</v>
      </c>
      <c r="I167" s="170"/>
      <c r="L167" s="166"/>
      <c r="M167" s="171"/>
      <c r="T167" s="172"/>
      <c r="AT167" s="167" t="s">
        <v>340</v>
      </c>
      <c r="AU167" s="167" t="s">
        <v>78</v>
      </c>
      <c r="AV167" s="14" t="s">
        <v>336</v>
      </c>
      <c r="AW167" s="14" t="s">
        <v>32</v>
      </c>
      <c r="AX167" s="14" t="s">
        <v>78</v>
      </c>
      <c r="AY167" s="167" t="s">
        <v>330</v>
      </c>
    </row>
    <row r="168" spans="2:65" s="1" customFormat="1" ht="16.5" customHeight="1">
      <c r="B168" s="33"/>
      <c r="C168" s="134" t="s">
        <v>627</v>
      </c>
      <c r="D168" s="134" t="s">
        <v>332</v>
      </c>
      <c r="E168" s="135" t="s">
        <v>8821</v>
      </c>
      <c r="F168" s="136" t="s">
        <v>8822</v>
      </c>
      <c r="G168" s="137" t="s">
        <v>2551</v>
      </c>
      <c r="H168" s="138">
        <v>3</v>
      </c>
      <c r="I168" s="139">
        <v>1306.1000000000001</v>
      </c>
      <c r="J168" s="140">
        <f>ROUND(I168*H168,2)</f>
        <v>3918.3</v>
      </c>
      <c r="K168" s="136" t="s">
        <v>21</v>
      </c>
      <c r="L168" s="33"/>
      <c r="M168" s="141" t="s">
        <v>21</v>
      </c>
      <c r="N168" s="142" t="s">
        <v>42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1050</v>
      </c>
      <c r="AT168" s="145" t="s">
        <v>332</v>
      </c>
      <c r="AU168" s="145" t="s">
        <v>78</v>
      </c>
      <c r="AY168" s="18" t="s">
        <v>330</v>
      </c>
      <c r="BE168" s="146">
        <f>IF(N168="základní",J168,0)</f>
        <v>3918.3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78</v>
      </c>
      <c r="BK168" s="146">
        <f>ROUND(I168*H168,2)</f>
        <v>3918.3</v>
      </c>
      <c r="BL168" s="18" t="s">
        <v>1050</v>
      </c>
      <c r="BM168" s="145" t="s">
        <v>1064</v>
      </c>
    </row>
    <row r="169" spans="2:65" s="1" customFormat="1" ht="16.5" customHeight="1">
      <c r="B169" s="33"/>
      <c r="C169" s="173" t="s">
        <v>636</v>
      </c>
      <c r="D169" s="173" t="s">
        <v>475</v>
      </c>
      <c r="E169" s="174" t="s">
        <v>8823</v>
      </c>
      <c r="F169" s="175" t="s">
        <v>8824</v>
      </c>
      <c r="G169" s="176" t="s">
        <v>2551</v>
      </c>
      <c r="H169" s="177">
        <v>3</v>
      </c>
      <c r="I169" s="178">
        <v>8665.65</v>
      </c>
      <c r="J169" s="179">
        <f>ROUND(I169*H169,2)</f>
        <v>25996.95</v>
      </c>
      <c r="K169" s="175" t="s">
        <v>21</v>
      </c>
      <c r="L169" s="180"/>
      <c r="M169" s="181" t="s">
        <v>21</v>
      </c>
      <c r="N169" s="182" t="s">
        <v>42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3080</v>
      </c>
      <c r="AT169" s="145" t="s">
        <v>475</v>
      </c>
      <c r="AU169" s="145" t="s">
        <v>78</v>
      </c>
      <c r="AY169" s="18" t="s">
        <v>330</v>
      </c>
      <c r="BE169" s="146">
        <f>IF(N169="základní",J169,0)</f>
        <v>25996.95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78</v>
      </c>
      <c r="BK169" s="146">
        <f>ROUND(I169*H169,2)</f>
        <v>25996.95</v>
      </c>
      <c r="BL169" s="18" t="s">
        <v>1050</v>
      </c>
      <c r="BM169" s="145" t="s">
        <v>1087</v>
      </c>
    </row>
    <row r="170" spans="2:65" s="12" customFormat="1">
      <c r="B170" s="151"/>
      <c r="D170" s="152" t="s">
        <v>340</v>
      </c>
      <c r="E170" s="153" t="s">
        <v>21</v>
      </c>
      <c r="F170" s="154" t="s">
        <v>8755</v>
      </c>
      <c r="H170" s="153" t="s">
        <v>21</v>
      </c>
      <c r="I170" s="155"/>
      <c r="L170" s="151"/>
      <c r="M170" s="156"/>
      <c r="T170" s="157"/>
      <c r="AT170" s="153" t="s">
        <v>340</v>
      </c>
      <c r="AU170" s="153" t="s">
        <v>78</v>
      </c>
      <c r="AV170" s="12" t="s">
        <v>78</v>
      </c>
      <c r="AW170" s="12" t="s">
        <v>32</v>
      </c>
      <c r="AX170" s="12" t="s">
        <v>71</v>
      </c>
      <c r="AY170" s="153" t="s">
        <v>330</v>
      </c>
    </row>
    <row r="171" spans="2:65" s="13" customFormat="1">
      <c r="B171" s="158"/>
      <c r="D171" s="152" t="s">
        <v>340</v>
      </c>
      <c r="E171" s="159" t="s">
        <v>21</v>
      </c>
      <c r="F171" s="160" t="s">
        <v>8825</v>
      </c>
      <c r="H171" s="161">
        <v>3</v>
      </c>
      <c r="I171" s="162"/>
      <c r="L171" s="158"/>
      <c r="M171" s="163"/>
      <c r="T171" s="164"/>
      <c r="AT171" s="159" t="s">
        <v>340</v>
      </c>
      <c r="AU171" s="159" t="s">
        <v>78</v>
      </c>
      <c r="AV171" s="13" t="s">
        <v>80</v>
      </c>
      <c r="AW171" s="13" t="s">
        <v>32</v>
      </c>
      <c r="AX171" s="13" t="s">
        <v>71</v>
      </c>
      <c r="AY171" s="159" t="s">
        <v>330</v>
      </c>
    </row>
    <row r="172" spans="2:65" s="14" customFormat="1">
      <c r="B172" s="166"/>
      <c r="D172" s="152" t="s">
        <v>340</v>
      </c>
      <c r="E172" s="167" t="s">
        <v>21</v>
      </c>
      <c r="F172" s="168" t="s">
        <v>443</v>
      </c>
      <c r="H172" s="169">
        <v>3</v>
      </c>
      <c r="I172" s="170"/>
      <c r="L172" s="166"/>
      <c r="M172" s="171"/>
      <c r="T172" s="172"/>
      <c r="AT172" s="167" t="s">
        <v>340</v>
      </c>
      <c r="AU172" s="167" t="s">
        <v>78</v>
      </c>
      <c r="AV172" s="14" t="s">
        <v>336</v>
      </c>
      <c r="AW172" s="14" t="s">
        <v>32</v>
      </c>
      <c r="AX172" s="14" t="s">
        <v>78</v>
      </c>
      <c r="AY172" s="167" t="s">
        <v>330</v>
      </c>
    </row>
    <row r="173" spans="2:65" s="1" customFormat="1" ht="16.5" customHeight="1">
      <c r="B173" s="33"/>
      <c r="C173" s="134" t="s">
        <v>642</v>
      </c>
      <c r="D173" s="134" t="s">
        <v>332</v>
      </c>
      <c r="E173" s="135" t="s">
        <v>8826</v>
      </c>
      <c r="F173" s="136" t="s">
        <v>8827</v>
      </c>
      <c r="G173" s="137" t="s">
        <v>2551</v>
      </c>
      <c r="H173" s="138">
        <v>34</v>
      </c>
      <c r="I173" s="139">
        <v>99.62</v>
      </c>
      <c r="J173" s="140">
        <f>ROUND(I173*H173,2)</f>
        <v>3387.08</v>
      </c>
      <c r="K173" s="136" t="s">
        <v>21</v>
      </c>
      <c r="L173" s="33"/>
      <c r="M173" s="141" t="s">
        <v>21</v>
      </c>
      <c r="N173" s="142" t="s">
        <v>42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1050</v>
      </c>
      <c r="AT173" s="145" t="s">
        <v>332</v>
      </c>
      <c r="AU173" s="145" t="s">
        <v>78</v>
      </c>
      <c r="AY173" s="18" t="s">
        <v>330</v>
      </c>
      <c r="BE173" s="146">
        <f>IF(N173="základní",J173,0)</f>
        <v>3387.08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78</v>
      </c>
      <c r="BK173" s="146">
        <f>ROUND(I173*H173,2)</f>
        <v>3387.08</v>
      </c>
      <c r="BL173" s="18" t="s">
        <v>1050</v>
      </c>
      <c r="BM173" s="145" t="s">
        <v>1103</v>
      </c>
    </row>
    <row r="174" spans="2:65" s="1" customFormat="1" ht="16.5" customHeight="1">
      <c r="B174" s="33"/>
      <c r="C174" s="173" t="s">
        <v>649</v>
      </c>
      <c r="D174" s="173" t="s">
        <v>475</v>
      </c>
      <c r="E174" s="174" t="s">
        <v>8828</v>
      </c>
      <c r="F174" s="175" t="s">
        <v>8829</v>
      </c>
      <c r="G174" s="176" t="s">
        <v>2551</v>
      </c>
      <c r="H174" s="177">
        <v>34</v>
      </c>
      <c r="I174" s="178">
        <v>595.49</v>
      </c>
      <c r="J174" s="179">
        <f>ROUND(I174*H174,2)</f>
        <v>20246.66</v>
      </c>
      <c r="K174" s="175" t="s">
        <v>21</v>
      </c>
      <c r="L174" s="180"/>
      <c r="M174" s="181" t="s">
        <v>21</v>
      </c>
      <c r="N174" s="182" t="s">
        <v>42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3080</v>
      </c>
      <c r="AT174" s="145" t="s">
        <v>475</v>
      </c>
      <c r="AU174" s="145" t="s">
        <v>78</v>
      </c>
      <c r="AY174" s="18" t="s">
        <v>330</v>
      </c>
      <c r="BE174" s="146">
        <f>IF(N174="základní",J174,0)</f>
        <v>20246.66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78</v>
      </c>
      <c r="BK174" s="146">
        <f>ROUND(I174*H174,2)</f>
        <v>20246.66</v>
      </c>
      <c r="BL174" s="18" t="s">
        <v>1050</v>
      </c>
      <c r="BM174" s="145" t="s">
        <v>1116</v>
      </c>
    </row>
    <row r="175" spans="2:65" s="12" customFormat="1">
      <c r="B175" s="151"/>
      <c r="D175" s="152" t="s">
        <v>340</v>
      </c>
      <c r="E175" s="153" t="s">
        <v>21</v>
      </c>
      <c r="F175" s="154" t="s">
        <v>8755</v>
      </c>
      <c r="H175" s="153" t="s">
        <v>21</v>
      </c>
      <c r="I175" s="155"/>
      <c r="L175" s="151"/>
      <c r="M175" s="156"/>
      <c r="T175" s="157"/>
      <c r="AT175" s="153" t="s">
        <v>340</v>
      </c>
      <c r="AU175" s="153" t="s">
        <v>78</v>
      </c>
      <c r="AV175" s="12" t="s">
        <v>78</v>
      </c>
      <c r="AW175" s="12" t="s">
        <v>32</v>
      </c>
      <c r="AX175" s="12" t="s">
        <v>71</v>
      </c>
      <c r="AY175" s="153" t="s">
        <v>330</v>
      </c>
    </row>
    <row r="176" spans="2:65" s="13" customFormat="1">
      <c r="B176" s="158"/>
      <c r="D176" s="152" t="s">
        <v>340</v>
      </c>
      <c r="E176" s="159" t="s">
        <v>21</v>
      </c>
      <c r="F176" s="160" t="s">
        <v>8830</v>
      </c>
      <c r="H176" s="161">
        <v>34</v>
      </c>
      <c r="I176" s="162"/>
      <c r="L176" s="158"/>
      <c r="M176" s="163"/>
      <c r="T176" s="164"/>
      <c r="AT176" s="159" t="s">
        <v>340</v>
      </c>
      <c r="AU176" s="159" t="s">
        <v>78</v>
      </c>
      <c r="AV176" s="13" t="s">
        <v>80</v>
      </c>
      <c r="AW176" s="13" t="s">
        <v>32</v>
      </c>
      <c r="AX176" s="13" t="s">
        <v>71</v>
      </c>
      <c r="AY176" s="159" t="s">
        <v>330</v>
      </c>
    </row>
    <row r="177" spans="2:65" s="14" customFormat="1">
      <c r="B177" s="166"/>
      <c r="D177" s="152" t="s">
        <v>340</v>
      </c>
      <c r="E177" s="167" t="s">
        <v>21</v>
      </c>
      <c r="F177" s="168" t="s">
        <v>443</v>
      </c>
      <c r="H177" s="169">
        <v>34</v>
      </c>
      <c r="I177" s="170"/>
      <c r="L177" s="166"/>
      <c r="M177" s="171"/>
      <c r="T177" s="172"/>
      <c r="AT177" s="167" t="s">
        <v>340</v>
      </c>
      <c r="AU177" s="167" t="s">
        <v>78</v>
      </c>
      <c r="AV177" s="14" t="s">
        <v>336</v>
      </c>
      <c r="AW177" s="14" t="s">
        <v>32</v>
      </c>
      <c r="AX177" s="14" t="s">
        <v>78</v>
      </c>
      <c r="AY177" s="167" t="s">
        <v>330</v>
      </c>
    </row>
    <row r="178" spans="2:65" s="1" customFormat="1" ht="16.5" customHeight="1">
      <c r="B178" s="33"/>
      <c r="C178" s="134" t="s">
        <v>658</v>
      </c>
      <c r="D178" s="134" t="s">
        <v>332</v>
      </c>
      <c r="E178" s="135" t="s">
        <v>8831</v>
      </c>
      <c r="F178" s="136" t="s">
        <v>8832</v>
      </c>
      <c r="G178" s="137" t="s">
        <v>2551</v>
      </c>
      <c r="H178" s="138">
        <v>34</v>
      </c>
      <c r="I178" s="139">
        <v>66.41</v>
      </c>
      <c r="J178" s="140">
        <f>ROUND(I178*H178,2)</f>
        <v>2257.94</v>
      </c>
      <c r="K178" s="136" t="s">
        <v>21</v>
      </c>
      <c r="L178" s="33"/>
      <c r="M178" s="141" t="s">
        <v>21</v>
      </c>
      <c r="N178" s="142" t="s">
        <v>42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1050</v>
      </c>
      <c r="AT178" s="145" t="s">
        <v>332</v>
      </c>
      <c r="AU178" s="145" t="s">
        <v>78</v>
      </c>
      <c r="AY178" s="18" t="s">
        <v>330</v>
      </c>
      <c r="BE178" s="146">
        <f>IF(N178="základní",J178,0)</f>
        <v>2257.94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78</v>
      </c>
      <c r="BK178" s="146">
        <f>ROUND(I178*H178,2)</f>
        <v>2257.94</v>
      </c>
      <c r="BL178" s="18" t="s">
        <v>1050</v>
      </c>
      <c r="BM178" s="145" t="s">
        <v>1134</v>
      </c>
    </row>
    <row r="179" spans="2:65" s="1" customFormat="1" ht="16.5" customHeight="1">
      <c r="B179" s="33"/>
      <c r="C179" s="173" t="s">
        <v>665</v>
      </c>
      <c r="D179" s="173" t="s">
        <v>475</v>
      </c>
      <c r="E179" s="174" t="s">
        <v>8833</v>
      </c>
      <c r="F179" s="175" t="s">
        <v>8834</v>
      </c>
      <c r="G179" s="176" t="s">
        <v>2551</v>
      </c>
      <c r="H179" s="177">
        <v>34</v>
      </c>
      <c r="I179" s="178">
        <v>1319.38</v>
      </c>
      <c r="J179" s="179">
        <f>ROUND(I179*H179,2)</f>
        <v>44858.92</v>
      </c>
      <c r="K179" s="175" t="s">
        <v>21</v>
      </c>
      <c r="L179" s="180"/>
      <c r="M179" s="181" t="s">
        <v>21</v>
      </c>
      <c r="N179" s="182" t="s">
        <v>42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3080</v>
      </c>
      <c r="AT179" s="145" t="s">
        <v>475</v>
      </c>
      <c r="AU179" s="145" t="s">
        <v>78</v>
      </c>
      <c r="AY179" s="18" t="s">
        <v>330</v>
      </c>
      <c r="BE179" s="146">
        <f>IF(N179="základní",J179,0)</f>
        <v>44858.92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78</v>
      </c>
      <c r="BK179" s="146">
        <f>ROUND(I179*H179,2)</f>
        <v>44858.92</v>
      </c>
      <c r="BL179" s="18" t="s">
        <v>1050</v>
      </c>
      <c r="BM179" s="145" t="s">
        <v>1149</v>
      </c>
    </row>
    <row r="180" spans="2:65" s="12" customFormat="1">
      <c r="B180" s="151"/>
      <c r="D180" s="152" t="s">
        <v>340</v>
      </c>
      <c r="E180" s="153" t="s">
        <v>21</v>
      </c>
      <c r="F180" s="154" t="s">
        <v>8755</v>
      </c>
      <c r="H180" s="153" t="s">
        <v>21</v>
      </c>
      <c r="I180" s="155"/>
      <c r="L180" s="151"/>
      <c r="M180" s="156"/>
      <c r="T180" s="157"/>
      <c r="AT180" s="153" t="s">
        <v>340</v>
      </c>
      <c r="AU180" s="153" t="s">
        <v>78</v>
      </c>
      <c r="AV180" s="12" t="s">
        <v>78</v>
      </c>
      <c r="AW180" s="12" t="s">
        <v>32</v>
      </c>
      <c r="AX180" s="12" t="s">
        <v>71</v>
      </c>
      <c r="AY180" s="153" t="s">
        <v>330</v>
      </c>
    </row>
    <row r="181" spans="2:65" s="13" customFormat="1">
      <c r="B181" s="158"/>
      <c r="D181" s="152" t="s">
        <v>340</v>
      </c>
      <c r="E181" s="159" t="s">
        <v>21</v>
      </c>
      <c r="F181" s="160" t="s">
        <v>8830</v>
      </c>
      <c r="H181" s="161">
        <v>34</v>
      </c>
      <c r="I181" s="162"/>
      <c r="L181" s="158"/>
      <c r="M181" s="163"/>
      <c r="T181" s="164"/>
      <c r="AT181" s="159" t="s">
        <v>340</v>
      </c>
      <c r="AU181" s="159" t="s">
        <v>78</v>
      </c>
      <c r="AV181" s="13" t="s">
        <v>80</v>
      </c>
      <c r="AW181" s="13" t="s">
        <v>32</v>
      </c>
      <c r="AX181" s="13" t="s">
        <v>71</v>
      </c>
      <c r="AY181" s="159" t="s">
        <v>330</v>
      </c>
    </row>
    <row r="182" spans="2:65" s="14" customFormat="1">
      <c r="B182" s="166"/>
      <c r="D182" s="152" t="s">
        <v>340</v>
      </c>
      <c r="E182" s="167" t="s">
        <v>21</v>
      </c>
      <c r="F182" s="168" t="s">
        <v>443</v>
      </c>
      <c r="H182" s="169">
        <v>34</v>
      </c>
      <c r="I182" s="170"/>
      <c r="L182" s="166"/>
      <c r="M182" s="171"/>
      <c r="T182" s="172"/>
      <c r="AT182" s="167" t="s">
        <v>340</v>
      </c>
      <c r="AU182" s="167" t="s">
        <v>78</v>
      </c>
      <c r="AV182" s="14" t="s">
        <v>336</v>
      </c>
      <c r="AW182" s="14" t="s">
        <v>32</v>
      </c>
      <c r="AX182" s="14" t="s">
        <v>78</v>
      </c>
      <c r="AY182" s="167" t="s">
        <v>330</v>
      </c>
    </row>
    <row r="183" spans="2:65" s="1" customFormat="1" ht="16.5" customHeight="1">
      <c r="B183" s="33"/>
      <c r="C183" s="134" t="s">
        <v>671</v>
      </c>
      <c r="D183" s="134" t="s">
        <v>332</v>
      </c>
      <c r="E183" s="135" t="s">
        <v>8835</v>
      </c>
      <c r="F183" s="136" t="s">
        <v>8836</v>
      </c>
      <c r="G183" s="137" t="s">
        <v>2551</v>
      </c>
      <c r="H183" s="138">
        <v>2</v>
      </c>
      <c r="I183" s="139">
        <v>885.49</v>
      </c>
      <c r="J183" s="140">
        <f>ROUND(I183*H183,2)</f>
        <v>1770.98</v>
      </c>
      <c r="K183" s="136" t="s">
        <v>21</v>
      </c>
      <c r="L183" s="33"/>
      <c r="M183" s="141" t="s">
        <v>21</v>
      </c>
      <c r="N183" s="142" t="s">
        <v>42</v>
      </c>
      <c r="P183" s="143">
        <f>O183*H183</f>
        <v>0</v>
      </c>
      <c r="Q183" s="143">
        <v>0</v>
      </c>
      <c r="R183" s="143">
        <f>Q183*H183</f>
        <v>0</v>
      </c>
      <c r="S183" s="143">
        <v>0</v>
      </c>
      <c r="T183" s="144">
        <f>S183*H183</f>
        <v>0</v>
      </c>
      <c r="AR183" s="145" t="s">
        <v>1050</v>
      </c>
      <c r="AT183" s="145" t="s">
        <v>332</v>
      </c>
      <c r="AU183" s="145" t="s">
        <v>78</v>
      </c>
      <c r="AY183" s="18" t="s">
        <v>330</v>
      </c>
      <c r="BE183" s="146">
        <f>IF(N183="základní",J183,0)</f>
        <v>1770.98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78</v>
      </c>
      <c r="BK183" s="146">
        <f>ROUND(I183*H183,2)</f>
        <v>1770.98</v>
      </c>
      <c r="BL183" s="18" t="s">
        <v>1050</v>
      </c>
      <c r="BM183" s="145" t="s">
        <v>1160</v>
      </c>
    </row>
    <row r="184" spans="2:65" s="1" customFormat="1" ht="16.5" customHeight="1">
      <c r="B184" s="33"/>
      <c r="C184" s="173" t="s">
        <v>677</v>
      </c>
      <c r="D184" s="173" t="s">
        <v>475</v>
      </c>
      <c r="E184" s="174" t="s">
        <v>8837</v>
      </c>
      <c r="F184" s="175" t="s">
        <v>8838</v>
      </c>
      <c r="G184" s="176" t="s">
        <v>2551</v>
      </c>
      <c r="H184" s="177">
        <v>2</v>
      </c>
      <c r="I184" s="178">
        <v>4449.6000000000004</v>
      </c>
      <c r="J184" s="179">
        <f>ROUND(I184*H184,2)</f>
        <v>8899.2000000000007</v>
      </c>
      <c r="K184" s="175" t="s">
        <v>21</v>
      </c>
      <c r="L184" s="180"/>
      <c r="M184" s="181" t="s">
        <v>21</v>
      </c>
      <c r="N184" s="18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3080</v>
      </c>
      <c r="AT184" s="145" t="s">
        <v>475</v>
      </c>
      <c r="AU184" s="145" t="s">
        <v>78</v>
      </c>
      <c r="AY184" s="18" t="s">
        <v>330</v>
      </c>
      <c r="BE184" s="146">
        <f>IF(N184="základní",J184,0)</f>
        <v>8899.2000000000007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78</v>
      </c>
      <c r="BK184" s="146">
        <f>ROUND(I184*H184,2)</f>
        <v>8899.2000000000007</v>
      </c>
      <c r="BL184" s="18" t="s">
        <v>1050</v>
      </c>
      <c r="BM184" s="145" t="s">
        <v>1176</v>
      </c>
    </row>
    <row r="185" spans="2:65" s="12" customFormat="1">
      <c r="B185" s="151"/>
      <c r="D185" s="152" t="s">
        <v>340</v>
      </c>
      <c r="E185" s="153" t="s">
        <v>21</v>
      </c>
      <c r="F185" s="154" t="s">
        <v>8755</v>
      </c>
      <c r="H185" s="153" t="s">
        <v>21</v>
      </c>
      <c r="I185" s="155"/>
      <c r="L185" s="151"/>
      <c r="M185" s="156"/>
      <c r="T185" s="157"/>
      <c r="AT185" s="153" t="s">
        <v>340</v>
      </c>
      <c r="AU185" s="153" t="s">
        <v>78</v>
      </c>
      <c r="AV185" s="12" t="s">
        <v>78</v>
      </c>
      <c r="AW185" s="12" t="s">
        <v>32</v>
      </c>
      <c r="AX185" s="12" t="s">
        <v>71</v>
      </c>
      <c r="AY185" s="153" t="s">
        <v>330</v>
      </c>
    </row>
    <row r="186" spans="2:65" s="13" customFormat="1">
      <c r="B186" s="158"/>
      <c r="D186" s="152" t="s">
        <v>340</v>
      </c>
      <c r="E186" s="159" t="s">
        <v>21</v>
      </c>
      <c r="F186" s="160" t="s">
        <v>8839</v>
      </c>
      <c r="H186" s="161">
        <v>2</v>
      </c>
      <c r="I186" s="162"/>
      <c r="L186" s="158"/>
      <c r="M186" s="163"/>
      <c r="T186" s="164"/>
      <c r="AT186" s="159" t="s">
        <v>340</v>
      </c>
      <c r="AU186" s="159" t="s">
        <v>78</v>
      </c>
      <c r="AV186" s="13" t="s">
        <v>80</v>
      </c>
      <c r="AW186" s="13" t="s">
        <v>32</v>
      </c>
      <c r="AX186" s="13" t="s">
        <v>71</v>
      </c>
      <c r="AY186" s="159" t="s">
        <v>330</v>
      </c>
    </row>
    <row r="187" spans="2:65" s="14" customFormat="1">
      <c r="B187" s="166"/>
      <c r="D187" s="152" t="s">
        <v>340</v>
      </c>
      <c r="E187" s="167" t="s">
        <v>21</v>
      </c>
      <c r="F187" s="168" t="s">
        <v>443</v>
      </c>
      <c r="H187" s="169">
        <v>2</v>
      </c>
      <c r="I187" s="170"/>
      <c r="L187" s="166"/>
      <c r="M187" s="171"/>
      <c r="T187" s="172"/>
      <c r="AT187" s="167" t="s">
        <v>340</v>
      </c>
      <c r="AU187" s="167" t="s">
        <v>78</v>
      </c>
      <c r="AV187" s="14" t="s">
        <v>336</v>
      </c>
      <c r="AW187" s="14" t="s">
        <v>32</v>
      </c>
      <c r="AX187" s="14" t="s">
        <v>78</v>
      </c>
      <c r="AY187" s="167" t="s">
        <v>330</v>
      </c>
    </row>
    <row r="188" spans="2:65" s="1" customFormat="1" ht="16.5" customHeight="1">
      <c r="B188" s="33"/>
      <c r="C188" s="134" t="s">
        <v>692</v>
      </c>
      <c r="D188" s="134" t="s">
        <v>332</v>
      </c>
      <c r="E188" s="135" t="s">
        <v>8840</v>
      </c>
      <c r="F188" s="136" t="s">
        <v>8841</v>
      </c>
      <c r="G188" s="137" t="s">
        <v>2551</v>
      </c>
      <c r="H188" s="138">
        <v>2</v>
      </c>
      <c r="I188" s="139">
        <v>71.95</v>
      </c>
      <c r="J188" s="140">
        <f>ROUND(I188*H188,2)</f>
        <v>143.9</v>
      </c>
      <c r="K188" s="136" t="s">
        <v>21</v>
      </c>
      <c r="L188" s="33"/>
      <c r="M188" s="141" t="s">
        <v>21</v>
      </c>
      <c r="N188" s="14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1050</v>
      </c>
      <c r="AT188" s="145" t="s">
        <v>332</v>
      </c>
      <c r="AU188" s="145" t="s">
        <v>78</v>
      </c>
      <c r="AY188" s="18" t="s">
        <v>330</v>
      </c>
      <c r="BE188" s="146">
        <f>IF(N188="základní",J188,0)</f>
        <v>143.9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78</v>
      </c>
      <c r="BK188" s="146">
        <f>ROUND(I188*H188,2)</f>
        <v>143.9</v>
      </c>
      <c r="BL188" s="18" t="s">
        <v>1050</v>
      </c>
      <c r="BM188" s="145" t="s">
        <v>1228</v>
      </c>
    </row>
    <row r="189" spans="2:65" s="1" customFormat="1" ht="16.5" customHeight="1">
      <c r="B189" s="33"/>
      <c r="C189" s="173" t="s">
        <v>714</v>
      </c>
      <c r="D189" s="173" t="s">
        <v>475</v>
      </c>
      <c r="E189" s="174" t="s">
        <v>8842</v>
      </c>
      <c r="F189" s="175" t="s">
        <v>8843</v>
      </c>
      <c r="G189" s="176" t="s">
        <v>2551</v>
      </c>
      <c r="H189" s="177">
        <v>2</v>
      </c>
      <c r="I189" s="178">
        <v>3752.27</v>
      </c>
      <c r="J189" s="179">
        <f>ROUND(I189*H189,2)</f>
        <v>7504.54</v>
      </c>
      <c r="K189" s="175" t="s">
        <v>21</v>
      </c>
      <c r="L189" s="180"/>
      <c r="M189" s="181" t="s">
        <v>21</v>
      </c>
      <c r="N189" s="182" t="s">
        <v>42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3080</v>
      </c>
      <c r="AT189" s="145" t="s">
        <v>475</v>
      </c>
      <c r="AU189" s="145" t="s">
        <v>78</v>
      </c>
      <c r="AY189" s="18" t="s">
        <v>330</v>
      </c>
      <c r="BE189" s="146">
        <f>IF(N189="základní",J189,0)</f>
        <v>7504.54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78</v>
      </c>
      <c r="BK189" s="146">
        <f>ROUND(I189*H189,2)</f>
        <v>7504.54</v>
      </c>
      <c r="BL189" s="18" t="s">
        <v>1050</v>
      </c>
      <c r="BM189" s="145" t="s">
        <v>1255</v>
      </c>
    </row>
    <row r="190" spans="2:65" s="12" customFormat="1">
      <c r="B190" s="151"/>
      <c r="D190" s="152" t="s">
        <v>340</v>
      </c>
      <c r="E190" s="153" t="s">
        <v>21</v>
      </c>
      <c r="F190" s="154" t="s">
        <v>8755</v>
      </c>
      <c r="H190" s="153" t="s">
        <v>21</v>
      </c>
      <c r="I190" s="155"/>
      <c r="L190" s="151"/>
      <c r="M190" s="156"/>
      <c r="T190" s="157"/>
      <c r="AT190" s="153" t="s">
        <v>340</v>
      </c>
      <c r="AU190" s="153" t="s">
        <v>78</v>
      </c>
      <c r="AV190" s="12" t="s">
        <v>78</v>
      </c>
      <c r="AW190" s="12" t="s">
        <v>32</v>
      </c>
      <c r="AX190" s="12" t="s">
        <v>71</v>
      </c>
      <c r="AY190" s="153" t="s">
        <v>330</v>
      </c>
    </row>
    <row r="191" spans="2:65" s="13" customFormat="1">
      <c r="B191" s="158"/>
      <c r="D191" s="152" t="s">
        <v>340</v>
      </c>
      <c r="E191" s="159" t="s">
        <v>21</v>
      </c>
      <c r="F191" s="160" t="s">
        <v>8839</v>
      </c>
      <c r="H191" s="161">
        <v>2</v>
      </c>
      <c r="I191" s="162"/>
      <c r="L191" s="158"/>
      <c r="M191" s="163"/>
      <c r="T191" s="164"/>
      <c r="AT191" s="159" t="s">
        <v>340</v>
      </c>
      <c r="AU191" s="159" t="s">
        <v>78</v>
      </c>
      <c r="AV191" s="13" t="s">
        <v>80</v>
      </c>
      <c r="AW191" s="13" t="s">
        <v>32</v>
      </c>
      <c r="AX191" s="13" t="s">
        <v>71</v>
      </c>
      <c r="AY191" s="159" t="s">
        <v>330</v>
      </c>
    </row>
    <row r="192" spans="2:65" s="14" customFormat="1">
      <c r="B192" s="166"/>
      <c r="D192" s="152" t="s">
        <v>340</v>
      </c>
      <c r="E192" s="167" t="s">
        <v>21</v>
      </c>
      <c r="F192" s="168" t="s">
        <v>443</v>
      </c>
      <c r="H192" s="169">
        <v>2</v>
      </c>
      <c r="I192" s="170"/>
      <c r="L192" s="166"/>
      <c r="M192" s="171"/>
      <c r="T192" s="172"/>
      <c r="AT192" s="167" t="s">
        <v>340</v>
      </c>
      <c r="AU192" s="167" t="s">
        <v>78</v>
      </c>
      <c r="AV192" s="14" t="s">
        <v>336</v>
      </c>
      <c r="AW192" s="14" t="s">
        <v>32</v>
      </c>
      <c r="AX192" s="14" t="s">
        <v>78</v>
      </c>
      <c r="AY192" s="167" t="s">
        <v>330</v>
      </c>
    </row>
    <row r="193" spans="2:65" s="1" customFormat="1" ht="16.5" customHeight="1">
      <c r="B193" s="33"/>
      <c r="C193" s="134" t="s">
        <v>720</v>
      </c>
      <c r="D193" s="134" t="s">
        <v>332</v>
      </c>
      <c r="E193" s="135" t="s">
        <v>8844</v>
      </c>
      <c r="F193" s="136" t="s">
        <v>8845</v>
      </c>
      <c r="G193" s="137" t="s">
        <v>2551</v>
      </c>
      <c r="H193" s="138">
        <v>2</v>
      </c>
      <c r="I193" s="139">
        <v>26.56</v>
      </c>
      <c r="J193" s="140">
        <f>ROUND(I193*H193,2)</f>
        <v>53.12</v>
      </c>
      <c r="K193" s="136" t="s">
        <v>21</v>
      </c>
      <c r="L193" s="33"/>
      <c r="M193" s="141" t="s">
        <v>21</v>
      </c>
      <c r="N193" s="142" t="s">
        <v>42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1050</v>
      </c>
      <c r="AT193" s="145" t="s">
        <v>332</v>
      </c>
      <c r="AU193" s="145" t="s">
        <v>78</v>
      </c>
      <c r="AY193" s="18" t="s">
        <v>330</v>
      </c>
      <c r="BE193" s="146">
        <f>IF(N193="základní",J193,0)</f>
        <v>53.12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78</v>
      </c>
      <c r="BK193" s="146">
        <f>ROUND(I193*H193,2)</f>
        <v>53.12</v>
      </c>
      <c r="BL193" s="18" t="s">
        <v>1050</v>
      </c>
      <c r="BM193" s="145" t="s">
        <v>1276</v>
      </c>
    </row>
    <row r="194" spans="2:65" s="1" customFormat="1" ht="16.5" customHeight="1">
      <c r="B194" s="33"/>
      <c r="C194" s="173" t="s">
        <v>728</v>
      </c>
      <c r="D194" s="173" t="s">
        <v>475</v>
      </c>
      <c r="E194" s="174" t="s">
        <v>8846</v>
      </c>
      <c r="F194" s="175" t="s">
        <v>8847</v>
      </c>
      <c r="G194" s="176" t="s">
        <v>2551</v>
      </c>
      <c r="H194" s="177">
        <v>2</v>
      </c>
      <c r="I194" s="178">
        <v>691.79</v>
      </c>
      <c r="J194" s="179">
        <f>ROUND(I194*H194,2)</f>
        <v>1383.58</v>
      </c>
      <c r="K194" s="175" t="s">
        <v>21</v>
      </c>
      <c r="L194" s="180"/>
      <c r="M194" s="181" t="s">
        <v>21</v>
      </c>
      <c r="N194" s="182" t="s">
        <v>42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3080</v>
      </c>
      <c r="AT194" s="145" t="s">
        <v>475</v>
      </c>
      <c r="AU194" s="145" t="s">
        <v>78</v>
      </c>
      <c r="AY194" s="18" t="s">
        <v>330</v>
      </c>
      <c r="BE194" s="146">
        <f>IF(N194="základní",J194,0)</f>
        <v>1383.58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78</v>
      </c>
      <c r="BK194" s="146">
        <f>ROUND(I194*H194,2)</f>
        <v>1383.58</v>
      </c>
      <c r="BL194" s="18" t="s">
        <v>1050</v>
      </c>
      <c r="BM194" s="145" t="s">
        <v>1293</v>
      </c>
    </row>
    <row r="195" spans="2:65" s="12" customFormat="1">
      <c r="B195" s="151"/>
      <c r="D195" s="152" t="s">
        <v>340</v>
      </c>
      <c r="E195" s="153" t="s">
        <v>21</v>
      </c>
      <c r="F195" s="154" t="s">
        <v>8755</v>
      </c>
      <c r="H195" s="153" t="s">
        <v>21</v>
      </c>
      <c r="I195" s="155"/>
      <c r="L195" s="151"/>
      <c r="M195" s="156"/>
      <c r="T195" s="157"/>
      <c r="AT195" s="153" t="s">
        <v>340</v>
      </c>
      <c r="AU195" s="153" t="s">
        <v>78</v>
      </c>
      <c r="AV195" s="12" t="s">
        <v>78</v>
      </c>
      <c r="AW195" s="12" t="s">
        <v>32</v>
      </c>
      <c r="AX195" s="12" t="s">
        <v>71</v>
      </c>
      <c r="AY195" s="153" t="s">
        <v>330</v>
      </c>
    </row>
    <row r="196" spans="2:65" s="13" customFormat="1">
      <c r="B196" s="158"/>
      <c r="D196" s="152" t="s">
        <v>340</v>
      </c>
      <c r="E196" s="159" t="s">
        <v>21</v>
      </c>
      <c r="F196" s="160" t="s">
        <v>8839</v>
      </c>
      <c r="H196" s="161">
        <v>2</v>
      </c>
      <c r="I196" s="162"/>
      <c r="L196" s="158"/>
      <c r="M196" s="163"/>
      <c r="T196" s="164"/>
      <c r="AT196" s="159" t="s">
        <v>340</v>
      </c>
      <c r="AU196" s="159" t="s">
        <v>78</v>
      </c>
      <c r="AV196" s="13" t="s">
        <v>80</v>
      </c>
      <c r="AW196" s="13" t="s">
        <v>32</v>
      </c>
      <c r="AX196" s="13" t="s">
        <v>71</v>
      </c>
      <c r="AY196" s="159" t="s">
        <v>330</v>
      </c>
    </row>
    <row r="197" spans="2:65" s="14" customFormat="1">
      <c r="B197" s="166"/>
      <c r="D197" s="152" t="s">
        <v>340</v>
      </c>
      <c r="E197" s="167" t="s">
        <v>21</v>
      </c>
      <c r="F197" s="168" t="s">
        <v>443</v>
      </c>
      <c r="H197" s="169">
        <v>2</v>
      </c>
      <c r="I197" s="170"/>
      <c r="L197" s="166"/>
      <c r="M197" s="171"/>
      <c r="T197" s="172"/>
      <c r="AT197" s="167" t="s">
        <v>340</v>
      </c>
      <c r="AU197" s="167" t="s">
        <v>78</v>
      </c>
      <c r="AV197" s="14" t="s">
        <v>336</v>
      </c>
      <c r="AW197" s="14" t="s">
        <v>32</v>
      </c>
      <c r="AX197" s="14" t="s">
        <v>78</v>
      </c>
      <c r="AY197" s="167" t="s">
        <v>330</v>
      </c>
    </row>
    <row r="198" spans="2:65" s="1" customFormat="1" ht="16.5" customHeight="1">
      <c r="B198" s="33"/>
      <c r="C198" s="134" t="s">
        <v>734</v>
      </c>
      <c r="D198" s="134" t="s">
        <v>332</v>
      </c>
      <c r="E198" s="135" t="s">
        <v>8848</v>
      </c>
      <c r="F198" s="136" t="s">
        <v>8849</v>
      </c>
      <c r="G198" s="137" t="s">
        <v>2551</v>
      </c>
      <c r="H198" s="138">
        <v>36</v>
      </c>
      <c r="I198" s="139">
        <v>27.67</v>
      </c>
      <c r="J198" s="140">
        <f>ROUND(I198*H198,2)</f>
        <v>996.12</v>
      </c>
      <c r="K198" s="136" t="s">
        <v>21</v>
      </c>
      <c r="L198" s="33"/>
      <c r="M198" s="141" t="s">
        <v>21</v>
      </c>
      <c r="N198" s="142" t="s">
        <v>42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1050</v>
      </c>
      <c r="AT198" s="145" t="s">
        <v>332</v>
      </c>
      <c r="AU198" s="145" t="s">
        <v>78</v>
      </c>
      <c r="AY198" s="18" t="s">
        <v>330</v>
      </c>
      <c r="BE198" s="146">
        <f>IF(N198="základní",J198,0)</f>
        <v>996.12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78</v>
      </c>
      <c r="BK198" s="146">
        <f>ROUND(I198*H198,2)</f>
        <v>996.12</v>
      </c>
      <c r="BL198" s="18" t="s">
        <v>1050</v>
      </c>
      <c r="BM198" s="145" t="s">
        <v>1320</v>
      </c>
    </row>
    <row r="199" spans="2:65" s="1" customFormat="1" ht="16.5" customHeight="1">
      <c r="B199" s="33"/>
      <c r="C199" s="173" t="s">
        <v>742</v>
      </c>
      <c r="D199" s="173" t="s">
        <v>475</v>
      </c>
      <c r="E199" s="174" t="s">
        <v>8850</v>
      </c>
      <c r="F199" s="175" t="s">
        <v>8851</v>
      </c>
      <c r="G199" s="176" t="s">
        <v>2551</v>
      </c>
      <c r="H199" s="177">
        <v>36</v>
      </c>
      <c r="I199" s="178">
        <v>378.55</v>
      </c>
      <c r="J199" s="179">
        <f>ROUND(I199*H199,2)</f>
        <v>13627.8</v>
      </c>
      <c r="K199" s="175" t="s">
        <v>21</v>
      </c>
      <c r="L199" s="180"/>
      <c r="M199" s="181" t="s">
        <v>21</v>
      </c>
      <c r="N199" s="182" t="s">
        <v>42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3080</v>
      </c>
      <c r="AT199" s="145" t="s">
        <v>475</v>
      </c>
      <c r="AU199" s="145" t="s">
        <v>78</v>
      </c>
      <c r="AY199" s="18" t="s">
        <v>330</v>
      </c>
      <c r="BE199" s="146">
        <f>IF(N199="základní",J199,0)</f>
        <v>13627.8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78</v>
      </c>
      <c r="BK199" s="146">
        <f>ROUND(I199*H199,2)</f>
        <v>13627.8</v>
      </c>
      <c r="BL199" s="18" t="s">
        <v>1050</v>
      </c>
      <c r="BM199" s="145" t="s">
        <v>1339</v>
      </c>
    </row>
    <row r="200" spans="2:65" s="12" customFormat="1">
      <c r="B200" s="151"/>
      <c r="D200" s="152" t="s">
        <v>340</v>
      </c>
      <c r="E200" s="153" t="s">
        <v>21</v>
      </c>
      <c r="F200" s="154" t="s">
        <v>8755</v>
      </c>
      <c r="H200" s="153" t="s">
        <v>21</v>
      </c>
      <c r="I200" s="155"/>
      <c r="L200" s="151"/>
      <c r="M200" s="156"/>
      <c r="T200" s="157"/>
      <c r="AT200" s="153" t="s">
        <v>340</v>
      </c>
      <c r="AU200" s="153" t="s">
        <v>78</v>
      </c>
      <c r="AV200" s="12" t="s">
        <v>78</v>
      </c>
      <c r="AW200" s="12" t="s">
        <v>32</v>
      </c>
      <c r="AX200" s="12" t="s">
        <v>71</v>
      </c>
      <c r="AY200" s="153" t="s">
        <v>330</v>
      </c>
    </row>
    <row r="201" spans="2:65" s="13" customFormat="1">
      <c r="B201" s="158"/>
      <c r="D201" s="152" t="s">
        <v>340</v>
      </c>
      <c r="E201" s="159" t="s">
        <v>21</v>
      </c>
      <c r="F201" s="160" t="s">
        <v>8852</v>
      </c>
      <c r="H201" s="161">
        <v>36</v>
      </c>
      <c r="I201" s="162"/>
      <c r="L201" s="158"/>
      <c r="M201" s="163"/>
      <c r="T201" s="164"/>
      <c r="AT201" s="159" t="s">
        <v>340</v>
      </c>
      <c r="AU201" s="159" t="s">
        <v>78</v>
      </c>
      <c r="AV201" s="13" t="s">
        <v>80</v>
      </c>
      <c r="AW201" s="13" t="s">
        <v>32</v>
      </c>
      <c r="AX201" s="13" t="s">
        <v>71</v>
      </c>
      <c r="AY201" s="159" t="s">
        <v>330</v>
      </c>
    </row>
    <row r="202" spans="2:65" s="14" customFormat="1">
      <c r="B202" s="166"/>
      <c r="D202" s="152" t="s">
        <v>340</v>
      </c>
      <c r="E202" s="167" t="s">
        <v>21</v>
      </c>
      <c r="F202" s="168" t="s">
        <v>443</v>
      </c>
      <c r="H202" s="169">
        <v>36</v>
      </c>
      <c r="I202" s="170"/>
      <c r="L202" s="166"/>
      <c r="M202" s="171"/>
      <c r="T202" s="172"/>
      <c r="AT202" s="167" t="s">
        <v>340</v>
      </c>
      <c r="AU202" s="167" t="s">
        <v>78</v>
      </c>
      <c r="AV202" s="14" t="s">
        <v>336</v>
      </c>
      <c r="AW202" s="14" t="s">
        <v>32</v>
      </c>
      <c r="AX202" s="14" t="s">
        <v>78</v>
      </c>
      <c r="AY202" s="167" t="s">
        <v>330</v>
      </c>
    </row>
    <row r="203" spans="2:65" s="1" customFormat="1" ht="16.5" customHeight="1">
      <c r="B203" s="33"/>
      <c r="C203" s="134" t="s">
        <v>753</v>
      </c>
      <c r="D203" s="134" t="s">
        <v>332</v>
      </c>
      <c r="E203" s="135" t="s">
        <v>8853</v>
      </c>
      <c r="F203" s="136" t="s">
        <v>8854</v>
      </c>
      <c r="G203" s="137" t="s">
        <v>2551</v>
      </c>
      <c r="H203" s="138">
        <v>12</v>
      </c>
      <c r="I203" s="139">
        <v>121.76</v>
      </c>
      <c r="J203" s="140">
        <f>ROUND(I203*H203,2)</f>
        <v>1461.12</v>
      </c>
      <c r="K203" s="136" t="s">
        <v>21</v>
      </c>
      <c r="L203" s="33"/>
      <c r="M203" s="141" t="s">
        <v>21</v>
      </c>
      <c r="N203" s="142" t="s">
        <v>42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1050</v>
      </c>
      <c r="AT203" s="145" t="s">
        <v>332</v>
      </c>
      <c r="AU203" s="145" t="s">
        <v>78</v>
      </c>
      <c r="AY203" s="18" t="s">
        <v>330</v>
      </c>
      <c r="BE203" s="146">
        <f>IF(N203="základní",J203,0)</f>
        <v>1461.12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78</v>
      </c>
      <c r="BK203" s="146">
        <f>ROUND(I203*H203,2)</f>
        <v>1461.12</v>
      </c>
      <c r="BL203" s="18" t="s">
        <v>1050</v>
      </c>
      <c r="BM203" s="145" t="s">
        <v>1360</v>
      </c>
    </row>
    <row r="204" spans="2:65" s="1" customFormat="1" ht="16.5" customHeight="1">
      <c r="B204" s="33"/>
      <c r="C204" s="173" t="s">
        <v>759</v>
      </c>
      <c r="D204" s="173" t="s">
        <v>475</v>
      </c>
      <c r="E204" s="174" t="s">
        <v>8855</v>
      </c>
      <c r="F204" s="175" t="s">
        <v>8856</v>
      </c>
      <c r="G204" s="176" t="s">
        <v>2551</v>
      </c>
      <c r="H204" s="177">
        <v>12</v>
      </c>
      <c r="I204" s="178">
        <v>808.01</v>
      </c>
      <c r="J204" s="179">
        <f>ROUND(I204*H204,2)</f>
        <v>9696.1200000000008</v>
      </c>
      <c r="K204" s="175" t="s">
        <v>21</v>
      </c>
      <c r="L204" s="180"/>
      <c r="M204" s="181" t="s">
        <v>21</v>
      </c>
      <c r="N204" s="182" t="s">
        <v>42</v>
      </c>
      <c r="P204" s="143">
        <f>O204*H204</f>
        <v>0</v>
      </c>
      <c r="Q204" s="143">
        <v>0</v>
      </c>
      <c r="R204" s="143">
        <f>Q204*H204</f>
        <v>0</v>
      </c>
      <c r="S204" s="143">
        <v>0</v>
      </c>
      <c r="T204" s="144">
        <f>S204*H204</f>
        <v>0</v>
      </c>
      <c r="AR204" s="145" t="s">
        <v>3080</v>
      </c>
      <c r="AT204" s="145" t="s">
        <v>475</v>
      </c>
      <c r="AU204" s="145" t="s">
        <v>78</v>
      </c>
      <c r="AY204" s="18" t="s">
        <v>330</v>
      </c>
      <c r="BE204" s="146">
        <f>IF(N204="základní",J204,0)</f>
        <v>9696.1200000000008</v>
      </c>
      <c r="BF204" s="146">
        <f>IF(N204="snížená",J204,0)</f>
        <v>0</v>
      </c>
      <c r="BG204" s="146">
        <f>IF(N204="zákl. přenesená",J204,0)</f>
        <v>0</v>
      </c>
      <c r="BH204" s="146">
        <f>IF(N204="sníž. přenesená",J204,0)</f>
        <v>0</v>
      </c>
      <c r="BI204" s="146">
        <f>IF(N204="nulová",J204,0)</f>
        <v>0</v>
      </c>
      <c r="BJ204" s="18" t="s">
        <v>78</v>
      </c>
      <c r="BK204" s="146">
        <f>ROUND(I204*H204,2)</f>
        <v>9696.1200000000008</v>
      </c>
      <c r="BL204" s="18" t="s">
        <v>1050</v>
      </c>
      <c r="BM204" s="145" t="s">
        <v>1374</v>
      </c>
    </row>
    <row r="205" spans="2:65" s="12" customFormat="1">
      <c r="B205" s="151"/>
      <c r="D205" s="152" t="s">
        <v>340</v>
      </c>
      <c r="E205" s="153" t="s">
        <v>21</v>
      </c>
      <c r="F205" s="154" t="s">
        <v>8755</v>
      </c>
      <c r="H205" s="153" t="s">
        <v>21</v>
      </c>
      <c r="I205" s="155"/>
      <c r="L205" s="151"/>
      <c r="M205" s="156"/>
      <c r="T205" s="157"/>
      <c r="AT205" s="153" t="s">
        <v>340</v>
      </c>
      <c r="AU205" s="153" t="s">
        <v>78</v>
      </c>
      <c r="AV205" s="12" t="s">
        <v>78</v>
      </c>
      <c r="AW205" s="12" t="s">
        <v>32</v>
      </c>
      <c r="AX205" s="12" t="s">
        <v>71</v>
      </c>
      <c r="AY205" s="153" t="s">
        <v>330</v>
      </c>
    </row>
    <row r="206" spans="2:65" s="13" customFormat="1">
      <c r="B206" s="158"/>
      <c r="D206" s="152" t="s">
        <v>340</v>
      </c>
      <c r="E206" s="159" t="s">
        <v>21</v>
      </c>
      <c r="F206" s="160" t="s">
        <v>8857</v>
      </c>
      <c r="H206" s="161">
        <v>12</v>
      </c>
      <c r="I206" s="162"/>
      <c r="L206" s="158"/>
      <c r="M206" s="163"/>
      <c r="T206" s="164"/>
      <c r="AT206" s="159" t="s">
        <v>340</v>
      </c>
      <c r="AU206" s="159" t="s">
        <v>78</v>
      </c>
      <c r="AV206" s="13" t="s">
        <v>80</v>
      </c>
      <c r="AW206" s="13" t="s">
        <v>32</v>
      </c>
      <c r="AX206" s="13" t="s">
        <v>71</v>
      </c>
      <c r="AY206" s="159" t="s">
        <v>330</v>
      </c>
    </row>
    <row r="207" spans="2:65" s="14" customFormat="1">
      <c r="B207" s="166"/>
      <c r="D207" s="152" t="s">
        <v>340</v>
      </c>
      <c r="E207" s="167" t="s">
        <v>21</v>
      </c>
      <c r="F207" s="168" t="s">
        <v>443</v>
      </c>
      <c r="H207" s="169">
        <v>12</v>
      </c>
      <c r="I207" s="170"/>
      <c r="L207" s="166"/>
      <c r="M207" s="171"/>
      <c r="T207" s="172"/>
      <c r="AT207" s="167" t="s">
        <v>340</v>
      </c>
      <c r="AU207" s="167" t="s">
        <v>78</v>
      </c>
      <c r="AV207" s="14" t="s">
        <v>336</v>
      </c>
      <c r="AW207" s="14" t="s">
        <v>32</v>
      </c>
      <c r="AX207" s="14" t="s">
        <v>78</v>
      </c>
      <c r="AY207" s="167" t="s">
        <v>330</v>
      </c>
    </row>
    <row r="208" spans="2:65" s="1" customFormat="1" ht="16.5" customHeight="1">
      <c r="B208" s="33"/>
      <c r="C208" s="134" t="s">
        <v>833</v>
      </c>
      <c r="D208" s="134" t="s">
        <v>332</v>
      </c>
      <c r="E208" s="135" t="s">
        <v>8858</v>
      </c>
      <c r="F208" s="136" t="s">
        <v>8859</v>
      </c>
      <c r="G208" s="137" t="s">
        <v>2551</v>
      </c>
      <c r="H208" s="138">
        <v>27</v>
      </c>
      <c r="I208" s="139">
        <v>121.76</v>
      </c>
      <c r="J208" s="140">
        <f>ROUND(I208*H208,2)</f>
        <v>3287.52</v>
      </c>
      <c r="K208" s="136" t="s">
        <v>21</v>
      </c>
      <c r="L208" s="33"/>
      <c r="M208" s="141" t="s">
        <v>21</v>
      </c>
      <c r="N208" s="142" t="s">
        <v>42</v>
      </c>
      <c r="P208" s="143">
        <f>O208*H208</f>
        <v>0</v>
      </c>
      <c r="Q208" s="143">
        <v>0</v>
      </c>
      <c r="R208" s="143">
        <f>Q208*H208</f>
        <v>0</v>
      </c>
      <c r="S208" s="143">
        <v>0</v>
      </c>
      <c r="T208" s="144">
        <f>S208*H208</f>
        <v>0</v>
      </c>
      <c r="AR208" s="145" t="s">
        <v>1050</v>
      </c>
      <c r="AT208" s="145" t="s">
        <v>332</v>
      </c>
      <c r="AU208" s="145" t="s">
        <v>78</v>
      </c>
      <c r="AY208" s="18" t="s">
        <v>330</v>
      </c>
      <c r="BE208" s="146">
        <f>IF(N208="základní",J208,0)</f>
        <v>3287.52</v>
      </c>
      <c r="BF208" s="146">
        <f>IF(N208="snížená",J208,0)</f>
        <v>0</v>
      </c>
      <c r="BG208" s="146">
        <f>IF(N208="zákl. přenesená",J208,0)</f>
        <v>0</v>
      </c>
      <c r="BH208" s="146">
        <f>IF(N208="sníž. přenesená",J208,0)</f>
        <v>0</v>
      </c>
      <c r="BI208" s="146">
        <f>IF(N208="nulová",J208,0)</f>
        <v>0</v>
      </c>
      <c r="BJ208" s="18" t="s">
        <v>78</v>
      </c>
      <c r="BK208" s="146">
        <f>ROUND(I208*H208,2)</f>
        <v>3287.52</v>
      </c>
      <c r="BL208" s="18" t="s">
        <v>1050</v>
      </c>
      <c r="BM208" s="145" t="s">
        <v>1387</v>
      </c>
    </row>
    <row r="209" spans="2:65" s="1" customFormat="1" ht="16.5" customHeight="1">
      <c r="B209" s="33"/>
      <c r="C209" s="173" t="s">
        <v>941</v>
      </c>
      <c r="D209" s="173" t="s">
        <v>475</v>
      </c>
      <c r="E209" s="174" t="s">
        <v>8860</v>
      </c>
      <c r="F209" s="175" t="s">
        <v>8861</v>
      </c>
      <c r="G209" s="176" t="s">
        <v>2551</v>
      </c>
      <c r="H209" s="177">
        <v>27</v>
      </c>
      <c r="I209" s="178">
        <v>1134.54</v>
      </c>
      <c r="J209" s="179">
        <f>ROUND(I209*H209,2)</f>
        <v>30632.58</v>
      </c>
      <c r="K209" s="175" t="s">
        <v>21</v>
      </c>
      <c r="L209" s="180"/>
      <c r="M209" s="181" t="s">
        <v>21</v>
      </c>
      <c r="N209" s="182" t="s">
        <v>42</v>
      </c>
      <c r="P209" s="143">
        <f>O209*H209</f>
        <v>0</v>
      </c>
      <c r="Q209" s="143">
        <v>0</v>
      </c>
      <c r="R209" s="143">
        <f>Q209*H209</f>
        <v>0</v>
      </c>
      <c r="S209" s="143">
        <v>0</v>
      </c>
      <c r="T209" s="144">
        <f>S209*H209</f>
        <v>0</v>
      </c>
      <c r="AR209" s="145" t="s">
        <v>3080</v>
      </c>
      <c r="AT209" s="145" t="s">
        <v>475</v>
      </c>
      <c r="AU209" s="145" t="s">
        <v>78</v>
      </c>
      <c r="AY209" s="18" t="s">
        <v>330</v>
      </c>
      <c r="BE209" s="146">
        <f>IF(N209="základní",J209,0)</f>
        <v>30632.58</v>
      </c>
      <c r="BF209" s="146">
        <f>IF(N209="snížená",J209,0)</f>
        <v>0</v>
      </c>
      <c r="BG209" s="146">
        <f>IF(N209="zákl. přenesená",J209,0)</f>
        <v>0</v>
      </c>
      <c r="BH209" s="146">
        <f>IF(N209="sníž. přenesená",J209,0)</f>
        <v>0</v>
      </c>
      <c r="BI209" s="146">
        <f>IF(N209="nulová",J209,0)</f>
        <v>0</v>
      </c>
      <c r="BJ209" s="18" t="s">
        <v>78</v>
      </c>
      <c r="BK209" s="146">
        <f>ROUND(I209*H209,2)</f>
        <v>30632.58</v>
      </c>
      <c r="BL209" s="18" t="s">
        <v>1050</v>
      </c>
      <c r="BM209" s="145" t="s">
        <v>1402</v>
      </c>
    </row>
    <row r="210" spans="2:65" s="12" customFormat="1">
      <c r="B210" s="151"/>
      <c r="D210" s="152" t="s">
        <v>340</v>
      </c>
      <c r="E210" s="153" t="s">
        <v>21</v>
      </c>
      <c r="F210" s="154" t="s">
        <v>8755</v>
      </c>
      <c r="H210" s="153" t="s">
        <v>21</v>
      </c>
      <c r="I210" s="155"/>
      <c r="L210" s="151"/>
      <c r="M210" s="156"/>
      <c r="T210" s="157"/>
      <c r="AT210" s="153" t="s">
        <v>340</v>
      </c>
      <c r="AU210" s="153" t="s">
        <v>78</v>
      </c>
      <c r="AV210" s="12" t="s">
        <v>78</v>
      </c>
      <c r="AW210" s="12" t="s">
        <v>32</v>
      </c>
      <c r="AX210" s="12" t="s">
        <v>71</v>
      </c>
      <c r="AY210" s="153" t="s">
        <v>330</v>
      </c>
    </row>
    <row r="211" spans="2:65" s="13" customFormat="1">
      <c r="B211" s="158"/>
      <c r="D211" s="152" t="s">
        <v>340</v>
      </c>
      <c r="E211" s="159" t="s">
        <v>21</v>
      </c>
      <c r="F211" s="160" t="s">
        <v>8862</v>
      </c>
      <c r="H211" s="161">
        <v>27</v>
      </c>
      <c r="I211" s="162"/>
      <c r="L211" s="158"/>
      <c r="M211" s="163"/>
      <c r="T211" s="164"/>
      <c r="AT211" s="159" t="s">
        <v>340</v>
      </c>
      <c r="AU211" s="159" t="s">
        <v>78</v>
      </c>
      <c r="AV211" s="13" t="s">
        <v>80</v>
      </c>
      <c r="AW211" s="13" t="s">
        <v>32</v>
      </c>
      <c r="AX211" s="13" t="s">
        <v>71</v>
      </c>
      <c r="AY211" s="159" t="s">
        <v>330</v>
      </c>
    </row>
    <row r="212" spans="2:65" s="14" customFormat="1">
      <c r="B212" s="166"/>
      <c r="D212" s="152" t="s">
        <v>340</v>
      </c>
      <c r="E212" s="167" t="s">
        <v>21</v>
      </c>
      <c r="F212" s="168" t="s">
        <v>443</v>
      </c>
      <c r="H212" s="169">
        <v>27</v>
      </c>
      <c r="I212" s="170"/>
      <c r="L212" s="166"/>
      <c r="M212" s="171"/>
      <c r="T212" s="172"/>
      <c r="AT212" s="167" t="s">
        <v>340</v>
      </c>
      <c r="AU212" s="167" t="s">
        <v>78</v>
      </c>
      <c r="AV212" s="14" t="s">
        <v>336</v>
      </c>
      <c r="AW212" s="14" t="s">
        <v>32</v>
      </c>
      <c r="AX212" s="14" t="s">
        <v>78</v>
      </c>
      <c r="AY212" s="167" t="s">
        <v>330</v>
      </c>
    </row>
    <row r="213" spans="2:65" s="1" customFormat="1" ht="16.5" customHeight="1">
      <c r="B213" s="33"/>
      <c r="C213" s="134" t="s">
        <v>947</v>
      </c>
      <c r="D213" s="134" t="s">
        <v>332</v>
      </c>
      <c r="E213" s="135" t="s">
        <v>8863</v>
      </c>
      <c r="F213" s="136" t="s">
        <v>8864</v>
      </c>
      <c r="G213" s="137" t="s">
        <v>2551</v>
      </c>
      <c r="H213" s="138">
        <v>1</v>
      </c>
      <c r="I213" s="139">
        <v>470.42</v>
      </c>
      <c r="J213" s="140">
        <f>ROUND(I213*H213,2)</f>
        <v>470.42</v>
      </c>
      <c r="K213" s="136" t="s">
        <v>21</v>
      </c>
      <c r="L213" s="33"/>
      <c r="M213" s="141" t="s">
        <v>21</v>
      </c>
      <c r="N213" s="142" t="s">
        <v>42</v>
      </c>
      <c r="P213" s="143">
        <f>O213*H213</f>
        <v>0</v>
      </c>
      <c r="Q213" s="143">
        <v>0</v>
      </c>
      <c r="R213" s="143">
        <f>Q213*H213</f>
        <v>0</v>
      </c>
      <c r="S213" s="143">
        <v>0</v>
      </c>
      <c r="T213" s="144">
        <f>S213*H213</f>
        <v>0</v>
      </c>
      <c r="AR213" s="145" t="s">
        <v>1050</v>
      </c>
      <c r="AT213" s="145" t="s">
        <v>332</v>
      </c>
      <c r="AU213" s="145" t="s">
        <v>78</v>
      </c>
      <c r="AY213" s="18" t="s">
        <v>330</v>
      </c>
      <c r="BE213" s="146">
        <f>IF(N213="základní",J213,0)</f>
        <v>470.42</v>
      </c>
      <c r="BF213" s="146">
        <f>IF(N213="snížená",J213,0)</f>
        <v>0</v>
      </c>
      <c r="BG213" s="146">
        <f>IF(N213="zákl. přenesená",J213,0)</f>
        <v>0</v>
      </c>
      <c r="BH213" s="146">
        <f>IF(N213="sníž. přenesená",J213,0)</f>
        <v>0</v>
      </c>
      <c r="BI213" s="146">
        <f>IF(N213="nulová",J213,0)</f>
        <v>0</v>
      </c>
      <c r="BJ213" s="18" t="s">
        <v>78</v>
      </c>
      <c r="BK213" s="146">
        <f>ROUND(I213*H213,2)</f>
        <v>470.42</v>
      </c>
      <c r="BL213" s="18" t="s">
        <v>1050</v>
      </c>
      <c r="BM213" s="145" t="s">
        <v>1416</v>
      </c>
    </row>
    <row r="214" spans="2:65" s="1" customFormat="1" ht="16.5" customHeight="1">
      <c r="B214" s="33"/>
      <c r="C214" s="173" t="s">
        <v>963</v>
      </c>
      <c r="D214" s="173" t="s">
        <v>475</v>
      </c>
      <c r="E214" s="174" t="s">
        <v>8865</v>
      </c>
      <c r="F214" s="175" t="s">
        <v>8866</v>
      </c>
      <c r="G214" s="176" t="s">
        <v>2551</v>
      </c>
      <c r="H214" s="177">
        <v>1</v>
      </c>
      <c r="I214" s="178">
        <v>3620.56</v>
      </c>
      <c r="J214" s="179">
        <f>ROUND(I214*H214,2)</f>
        <v>3620.56</v>
      </c>
      <c r="K214" s="175" t="s">
        <v>21</v>
      </c>
      <c r="L214" s="180"/>
      <c r="M214" s="181" t="s">
        <v>21</v>
      </c>
      <c r="N214" s="182" t="s">
        <v>42</v>
      </c>
      <c r="P214" s="143">
        <f>O214*H214</f>
        <v>0</v>
      </c>
      <c r="Q214" s="143">
        <v>0</v>
      </c>
      <c r="R214" s="143">
        <f>Q214*H214</f>
        <v>0</v>
      </c>
      <c r="S214" s="143">
        <v>0</v>
      </c>
      <c r="T214" s="144">
        <f>S214*H214</f>
        <v>0</v>
      </c>
      <c r="AR214" s="145" t="s">
        <v>3080</v>
      </c>
      <c r="AT214" s="145" t="s">
        <v>475</v>
      </c>
      <c r="AU214" s="145" t="s">
        <v>78</v>
      </c>
      <c r="AY214" s="18" t="s">
        <v>330</v>
      </c>
      <c r="BE214" s="146">
        <f>IF(N214="základní",J214,0)</f>
        <v>3620.56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78</v>
      </c>
      <c r="BK214" s="146">
        <f>ROUND(I214*H214,2)</f>
        <v>3620.56</v>
      </c>
      <c r="BL214" s="18" t="s">
        <v>1050</v>
      </c>
      <c r="BM214" s="145" t="s">
        <v>1430</v>
      </c>
    </row>
    <row r="215" spans="2:65" s="12" customFormat="1">
      <c r="B215" s="151"/>
      <c r="D215" s="152" t="s">
        <v>340</v>
      </c>
      <c r="E215" s="153" t="s">
        <v>21</v>
      </c>
      <c r="F215" s="154" t="s">
        <v>8755</v>
      </c>
      <c r="H215" s="153" t="s">
        <v>21</v>
      </c>
      <c r="I215" s="155"/>
      <c r="L215" s="151"/>
      <c r="M215" s="156"/>
      <c r="T215" s="157"/>
      <c r="AT215" s="153" t="s">
        <v>340</v>
      </c>
      <c r="AU215" s="153" t="s">
        <v>78</v>
      </c>
      <c r="AV215" s="12" t="s">
        <v>78</v>
      </c>
      <c r="AW215" s="12" t="s">
        <v>32</v>
      </c>
      <c r="AX215" s="12" t="s">
        <v>71</v>
      </c>
      <c r="AY215" s="153" t="s">
        <v>330</v>
      </c>
    </row>
    <row r="216" spans="2:65" s="13" customFormat="1">
      <c r="B216" s="158"/>
      <c r="D216" s="152" t="s">
        <v>340</v>
      </c>
      <c r="E216" s="159" t="s">
        <v>21</v>
      </c>
      <c r="F216" s="160" t="s">
        <v>8765</v>
      </c>
      <c r="H216" s="161">
        <v>1</v>
      </c>
      <c r="I216" s="162"/>
      <c r="L216" s="158"/>
      <c r="M216" s="163"/>
      <c r="T216" s="164"/>
      <c r="AT216" s="159" t="s">
        <v>340</v>
      </c>
      <c r="AU216" s="159" t="s">
        <v>78</v>
      </c>
      <c r="AV216" s="13" t="s">
        <v>80</v>
      </c>
      <c r="AW216" s="13" t="s">
        <v>32</v>
      </c>
      <c r="AX216" s="13" t="s">
        <v>71</v>
      </c>
      <c r="AY216" s="159" t="s">
        <v>330</v>
      </c>
    </row>
    <row r="217" spans="2:65" s="14" customFormat="1">
      <c r="B217" s="166"/>
      <c r="D217" s="152" t="s">
        <v>340</v>
      </c>
      <c r="E217" s="167" t="s">
        <v>21</v>
      </c>
      <c r="F217" s="168" t="s">
        <v>443</v>
      </c>
      <c r="H217" s="169">
        <v>1</v>
      </c>
      <c r="I217" s="170"/>
      <c r="L217" s="166"/>
      <c r="M217" s="171"/>
      <c r="T217" s="172"/>
      <c r="AT217" s="167" t="s">
        <v>340</v>
      </c>
      <c r="AU217" s="167" t="s">
        <v>78</v>
      </c>
      <c r="AV217" s="14" t="s">
        <v>336</v>
      </c>
      <c r="AW217" s="14" t="s">
        <v>32</v>
      </c>
      <c r="AX217" s="14" t="s">
        <v>78</v>
      </c>
      <c r="AY217" s="167" t="s">
        <v>330</v>
      </c>
    </row>
    <row r="218" spans="2:65" s="1" customFormat="1" ht="16.5" customHeight="1">
      <c r="B218" s="33"/>
      <c r="C218" s="134" t="s">
        <v>970</v>
      </c>
      <c r="D218" s="134" t="s">
        <v>332</v>
      </c>
      <c r="E218" s="135" t="s">
        <v>8867</v>
      </c>
      <c r="F218" s="136" t="s">
        <v>8868</v>
      </c>
      <c r="G218" s="137" t="s">
        <v>2551</v>
      </c>
      <c r="H218" s="138">
        <v>3</v>
      </c>
      <c r="I218" s="139">
        <v>1018.32</v>
      </c>
      <c r="J218" s="140">
        <f>ROUND(I218*H218,2)</f>
        <v>3054.96</v>
      </c>
      <c r="K218" s="136" t="s">
        <v>21</v>
      </c>
      <c r="L218" s="33"/>
      <c r="M218" s="141" t="s">
        <v>21</v>
      </c>
      <c r="N218" s="142" t="s">
        <v>42</v>
      </c>
      <c r="P218" s="143">
        <f>O218*H218</f>
        <v>0</v>
      </c>
      <c r="Q218" s="143">
        <v>0</v>
      </c>
      <c r="R218" s="143">
        <f>Q218*H218</f>
        <v>0</v>
      </c>
      <c r="S218" s="143">
        <v>0</v>
      </c>
      <c r="T218" s="144">
        <f>S218*H218</f>
        <v>0</v>
      </c>
      <c r="AR218" s="145" t="s">
        <v>1050</v>
      </c>
      <c r="AT218" s="145" t="s">
        <v>332</v>
      </c>
      <c r="AU218" s="145" t="s">
        <v>78</v>
      </c>
      <c r="AY218" s="18" t="s">
        <v>330</v>
      </c>
      <c r="BE218" s="146">
        <f>IF(N218="základní",J218,0)</f>
        <v>3054.96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78</v>
      </c>
      <c r="BK218" s="146">
        <f>ROUND(I218*H218,2)</f>
        <v>3054.96</v>
      </c>
      <c r="BL218" s="18" t="s">
        <v>1050</v>
      </c>
      <c r="BM218" s="145" t="s">
        <v>1442</v>
      </c>
    </row>
    <row r="219" spans="2:65" s="1" customFormat="1" ht="16.5" customHeight="1">
      <c r="B219" s="33"/>
      <c r="C219" s="173" t="s">
        <v>977</v>
      </c>
      <c r="D219" s="173" t="s">
        <v>475</v>
      </c>
      <c r="E219" s="174" t="s">
        <v>8869</v>
      </c>
      <c r="F219" s="175" t="s">
        <v>8870</v>
      </c>
      <c r="G219" s="176" t="s">
        <v>2551</v>
      </c>
      <c r="H219" s="177">
        <v>3</v>
      </c>
      <c r="I219" s="178">
        <v>8144.32</v>
      </c>
      <c r="J219" s="179">
        <f>ROUND(I219*H219,2)</f>
        <v>24432.959999999999</v>
      </c>
      <c r="K219" s="175" t="s">
        <v>21</v>
      </c>
      <c r="L219" s="180"/>
      <c r="M219" s="181" t="s">
        <v>21</v>
      </c>
      <c r="N219" s="182" t="s">
        <v>42</v>
      </c>
      <c r="P219" s="143">
        <f>O219*H219</f>
        <v>0</v>
      </c>
      <c r="Q219" s="143">
        <v>0</v>
      </c>
      <c r="R219" s="143">
        <f>Q219*H219</f>
        <v>0</v>
      </c>
      <c r="S219" s="143">
        <v>0</v>
      </c>
      <c r="T219" s="144">
        <f>S219*H219</f>
        <v>0</v>
      </c>
      <c r="AR219" s="145" t="s">
        <v>3080</v>
      </c>
      <c r="AT219" s="145" t="s">
        <v>475</v>
      </c>
      <c r="AU219" s="145" t="s">
        <v>78</v>
      </c>
      <c r="AY219" s="18" t="s">
        <v>330</v>
      </c>
      <c r="BE219" s="146">
        <f>IF(N219="základní",J219,0)</f>
        <v>24432.959999999999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78</v>
      </c>
      <c r="BK219" s="146">
        <f>ROUND(I219*H219,2)</f>
        <v>24432.959999999999</v>
      </c>
      <c r="BL219" s="18" t="s">
        <v>1050</v>
      </c>
      <c r="BM219" s="145" t="s">
        <v>1736</v>
      </c>
    </row>
    <row r="220" spans="2:65" s="12" customFormat="1">
      <c r="B220" s="151"/>
      <c r="D220" s="152" t="s">
        <v>340</v>
      </c>
      <c r="E220" s="153" t="s">
        <v>21</v>
      </c>
      <c r="F220" s="154" t="s">
        <v>8755</v>
      </c>
      <c r="H220" s="153" t="s">
        <v>21</v>
      </c>
      <c r="I220" s="155"/>
      <c r="L220" s="151"/>
      <c r="M220" s="156"/>
      <c r="T220" s="157"/>
      <c r="AT220" s="153" t="s">
        <v>340</v>
      </c>
      <c r="AU220" s="153" t="s">
        <v>78</v>
      </c>
      <c r="AV220" s="12" t="s">
        <v>78</v>
      </c>
      <c r="AW220" s="12" t="s">
        <v>32</v>
      </c>
      <c r="AX220" s="12" t="s">
        <v>71</v>
      </c>
      <c r="AY220" s="153" t="s">
        <v>330</v>
      </c>
    </row>
    <row r="221" spans="2:65" s="13" customFormat="1">
      <c r="B221" s="158"/>
      <c r="D221" s="152" t="s">
        <v>340</v>
      </c>
      <c r="E221" s="159" t="s">
        <v>21</v>
      </c>
      <c r="F221" s="160" t="s">
        <v>8756</v>
      </c>
      <c r="H221" s="161">
        <v>3</v>
      </c>
      <c r="I221" s="162"/>
      <c r="L221" s="158"/>
      <c r="M221" s="163"/>
      <c r="T221" s="164"/>
      <c r="AT221" s="159" t="s">
        <v>340</v>
      </c>
      <c r="AU221" s="159" t="s">
        <v>78</v>
      </c>
      <c r="AV221" s="13" t="s">
        <v>80</v>
      </c>
      <c r="AW221" s="13" t="s">
        <v>32</v>
      </c>
      <c r="AX221" s="13" t="s">
        <v>71</v>
      </c>
      <c r="AY221" s="159" t="s">
        <v>330</v>
      </c>
    </row>
    <row r="222" spans="2:65" s="14" customFormat="1">
      <c r="B222" s="166"/>
      <c r="D222" s="152" t="s">
        <v>340</v>
      </c>
      <c r="E222" s="167" t="s">
        <v>21</v>
      </c>
      <c r="F222" s="168" t="s">
        <v>443</v>
      </c>
      <c r="H222" s="169">
        <v>3</v>
      </c>
      <c r="I222" s="170"/>
      <c r="L222" s="166"/>
      <c r="M222" s="171"/>
      <c r="T222" s="172"/>
      <c r="AT222" s="167" t="s">
        <v>340</v>
      </c>
      <c r="AU222" s="167" t="s">
        <v>78</v>
      </c>
      <c r="AV222" s="14" t="s">
        <v>336</v>
      </c>
      <c r="AW222" s="14" t="s">
        <v>32</v>
      </c>
      <c r="AX222" s="14" t="s">
        <v>78</v>
      </c>
      <c r="AY222" s="167" t="s">
        <v>330</v>
      </c>
    </row>
    <row r="223" spans="2:65" s="1" customFormat="1" ht="16.5" customHeight="1">
      <c r="B223" s="33"/>
      <c r="C223" s="134" t="s">
        <v>982</v>
      </c>
      <c r="D223" s="134" t="s">
        <v>332</v>
      </c>
      <c r="E223" s="135" t="s">
        <v>8871</v>
      </c>
      <c r="F223" s="136" t="s">
        <v>8872</v>
      </c>
      <c r="G223" s="137" t="s">
        <v>2551</v>
      </c>
      <c r="H223" s="138">
        <v>40</v>
      </c>
      <c r="I223" s="139">
        <v>13.28</v>
      </c>
      <c r="J223" s="140">
        <f>ROUND(I223*H223,2)</f>
        <v>531.20000000000005</v>
      </c>
      <c r="K223" s="136" t="s">
        <v>21</v>
      </c>
      <c r="L223" s="33"/>
      <c r="M223" s="141" t="s">
        <v>21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1050</v>
      </c>
      <c r="AT223" s="145" t="s">
        <v>332</v>
      </c>
      <c r="AU223" s="145" t="s">
        <v>78</v>
      </c>
      <c r="AY223" s="18" t="s">
        <v>330</v>
      </c>
      <c r="BE223" s="146">
        <f>IF(N223="základní",J223,0)</f>
        <v>531.20000000000005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78</v>
      </c>
      <c r="BK223" s="146">
        <f>ROUND(I223*H223,2)</f>
        <v>531.20000000000005</v>
      </c>
      <c r="BL223" s="18" t="s">
        <v>1050</v>
      </c>
      <c r="BM223" s="145" t="s">
        <v>1753</v>
      </c>
    </row>
    <row r="224" spans="2:65" s="1" customFormat="1" ht="16.5" customHeight="1">
      <c r="B224" s="33"/>
      <c r="C224" s="173" t="s">
        <v>987</v>
      </c>
      <c r="D224" s="173" t="s">
        <v>475</v>
      </c>
      <c r="E224" s="174" t="s">
        <v>8873</v>
      </c>
      <c r="F224" s="175" t="s">
        <v>8874</v>
      </c>
      <c r="G224" s="176" t="s">
        <v>2551</v>
      </c>
      <c r="H224" s="177">
        <v>40</v>
      </c>
      <c r="I224" s="178">
        <v>27.67</v>
      </c>
      <c r="J224" s="179">
        <f>ROUND(I224*H224,2)</f>
        <v>1106.8</v>
      </c>
      <c r="K224" s="175" t="s">
        <v>21</v>
      </c>
      <c r="L224" s="180"/>
      <c r="M224" s="181" t="s">
        <v>21</v>
      </c>
      <c r="N224" s="182" t="s">
        <v>42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3080</v>
      </c>
      <c r="AT224" s="145" t="s">
        <v>475</v>
      </c>
      <c r="AU224" s="145" t="s">
        <v>78</v>
      </c>
      <c r="AY224" s="18" t="s">
        <v>330</v>
      </c>
      <c r="BE224" s="146">
        <f>IF(N224="základní",J224,0)</f>
        <v>1106.8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78</v>
      </c>
      <c r="BK224" s="146">
        <f>ROUND(I224*H224,2)</f>
        <v>1106.8</v>
      </c>
      <c r="BL224" s="18" t="s">
        <v>1050</v>
      </c>
      <c r="BM224" s="145" t="s">
        <v>1868</v>
      </c>
    </row>
    <row r="225" spans="2:65" s="12" customFormat="1">
      <c r="B225" s="151"/>
      <c r="D225" s="152" t="s">
        <v>340</v>
      </c>
      <c r="E225" s="153" t="s">
        <v>21</v>
      </c>
      <c r="F225" s="154" t="s">
        <v>8755</v>
      </c>
      <c r="H225" s="153" t="s">
        <v>21</v>
      </c>
      <c r="I225" s="155"/>
      <c r="L225" s="151"/>
      <c r="M225" s="156"/>
      <c r="T225" s="157"/>
      <c r="AT225" s="153" t="s">
        <v>340</v>
      </c>
      <c r="AU225" s="153" t="s">
        <v>78</v>
      </c>
      <c r="AV225" s="12" t="s">
        <v>78</v>
      </c>
      <c r="AW225" s="12" t="s">
        <v>32</v>
      </c>
      <c r="AX225" s="12" t="s">
        <v>71</v>
      </c>
      <c r="AY225" s="153" t="s">
        <v>330</v>
      </c>
    </row>
    <row r="226" spans="2:65" s="13" customFormat="1">
      <c r="B226" s="158"/>
      <c r="D226" s="152" t="s">
        <v>340</v>
      </c>
      <c r="E226" s="159" t="s">
        <v>21</v>
      </c>
      <c r="F226" s="160" t="s">
        <v>677</v>
      </c>
      <c r="H226" s="161">
        <v>40</v>
      </c>
      <c r="I226" s="162"/>
      <c r="L226" s="158"/>
      <c r="M226" s="163"/>
      <c r="T226" s="164"/>
      <c r="AT226" s="159" t="s">
        <v>340</v>
      </c>
      <c r="AU226" s="159" t="s">
        <v>78</v>
      </c>
      <c r="AV226" s="13" t="s">
        <v>80</v>
      </c>
      <c r="AW226" s="13" t="s">
        <v>32</v>
      </c>
      <c r="AX226" s="13" t="s">
        <v>71</v>
      </c>
      <c r="AY226" s="159" t="s">
        <v>330</v>
      </c>
    </row>
    <row r="227" spans="2:65" s="14" customFormat="1">
      <c r="B227" s="166"/>
      <c r="D227" s="152" t="s">
        <v>340</v>
      </c>
      <c r="E227" s="167" t="s">
        <v>21</v>
      </c>
      <c r="F227" s="168" t="s">
        <v>443</v>
      </c>
      <c r="H227" s="169">
        <v>40</v>
      </c>
      <c r="I227" s="170"/>
      <c r="L227" s="166"/>
      <c r="M227" s="171"/>
      <c r="T227" s="172"/>
      <c r="AT227" s="167" t="s">
        <v>340</v>
      </c>
      <c r="AU227" s="167" t="s">
        <v>78</v>
      </c>
      <c r="AV227" s="14" t="s">
        <v>336</v>
      </c>
      <c r="AW227" s="14" t="s">
        <v>32</v>
      </c>
      <c r="AX227" s="14" t="s">
        <v>78</v>
      </c>
      <c r="AY227" s="167" t="s">
        <v>330</v>
      </c>
    </row>
    <row r="228" spans="2:65" s="1" customFormat="1" ht="16.5" customHeight="1">
      <c r="B228" s="33"/>
      <c r="C228" s="134" t="s">
        <v>993</v>
      </c>
      <c r="D228" s="134" t="s">
        <v>332</v>
      </c>
      <c r="E228" s="135" t="s">
        <v>8875</v>
      </c>
      <c r="F228" s="136" t="s">
        <v>8876</v>
      </c>
      <c r="G228" s="137" t="s">
        <v>2551</v>
      </c>
      <c r="H228" s="138">
        <v>80</v>
      </c>
      <c r="I228" s="139">
        <v>138.36000000000001</v>
      </c>
      <c r="J228" s="140">
        <f>ROUND(I228*H228,2)</f>
        <v>11068.8</v>
      </c>
      <c r="K228" s="136" t="s">
        <v>21</v>
      </c>
      <c r="L228" s="33"/>
      <c r="M228" s="141" t="s">
        <v>21</v>
      </c>
      <c r="N228" s="142" t="s">
        <v>42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1050</v>
      </c>
      <c r="AT228" s="145" t="s">
        <v>332</v>
      </c>
      <c r="AU228" s="145" t="s">
        <v>78</v>
      </c>
      <c r="AY228" s="18" t="s">
        <v>330</v>
      </c>
      <c r="BE228" s="146">
        <f>IF(N228="základní",J228,0)</f>
        <v>11068.8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78</v>
      </c>
      <c r="BK228" s="146">
        <f>ROUND(I228*H228,2)</f>
        <v>11068.8</v>
      </c>
      <c r="BL228" s="18" t="s">
        <v>1050</v>
      </c>
      <c r="BM228" s="145" t="s">
        <v>1880</v>
      </c>
    </row>
    <row r="229" spans="2:65" s="1" customFormat="1" ht="16.5" customHeight="1">
      <c r="B229" s="33"/>
      <c r="C229" s="173" t="s">
        <v>998</v>
      </c>
      <c r="D229" s="173" t="s">
        <v>475</v>
      </c>
      <c r="E229" s="174" t="s">
        <v>8877</v>
      </c>
      <c r="F229" s="175" t="s">
        <v>8878</v>
      </c>
      <c r="G229" s="176" t="s">
        <v>2551</v>
      </c>
      <c r="H229" s="177">
        <v>80</v>
      </c>
      <c r="I229" s="178">
        <v>17.71</v>
      </c>
      <c r="J229" s="179">
        <f>ROUND(I229*H229,2)</f>
        <v>1416.8</v>
      </c>
      <c r="K229" s="175" t="s">
        <v>21</v>
      </c>
      <c r="L229" s="180"/>
      <c r="M229" s="181" t="s">
        <v>21</v>
      </c>
      <c r="N229" s="182" t="s">
        <v>42</v>
      </c>
      <c r="P229" s="143">
        <f>O229*H229</f>
        <v>0</v>
      </c>
      <c r="Q229" s="143">
        <v>0</v>
      </c>
      <c r="R229" s="143">
        <f>Q229*H229</f>
        <v>0</v>
      </c>
      <c r="S229" s="143">
        <v>0</v>
      </c>
      <c r="T229" s="144">
        <f>S229*H229</f>
        <v>0</v>
      </c>
      <c r="AR229" s="145" t="s">
        <v>3080</v>
      </c>
      <c r="AT229" s="145" t="s">
        <v>475</v>
      </c>
      <c r="AU229" s="145" t="s">
        <v>78</v>
      </c>
      <c r="AY229" s="18" t="s">
        <v>330</v>
      </c>
      <c r="BE229" s="146">
        <f>IF(N229="základní",J229,0)</f>
        <v>1416.8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78</v>
      </c>
      <c r="BK229" s="146">
        <f>ROUND(I229*H229,2)</f>
        <v>1416.8</v>
      </c>
      <c r="BL229" s="18" t="s">
        <v>1050</v>
      </c>
      <c r="BM229" s="145" t="s">
        <v>1893</v>
      </c>
    </row>
    <row r="230" spans="2:65" s="12" customFormat="1">
      <c r="B230" s="151"/>
      <c r="D230" s="152" t="s">
        <v>340</v>
      </c>
      <c r="E230" s="153" t="s">
        <v>21</v>
      </c>
      <c r="F230" s="154" t="s">
        <v>8755</v>
      </c>
      <c r="H230" s="153" t="s">
        <v>21</v>
      </c>
      <c r="I230" s="155"/>
      <c r="L230" s="151"/>
      <c r="M230" s="156"/>
      <c r="T230" s="157"/>
      <c r="AT230" s="153" t="s">
        <v>340</v>
      </c>
      <c r="AU230" s="153" t="s">
        <v>78</v>
      </c>
      <c r="AV230" s="12" t="s">
        <v>78</v>
      </c>
      <c r="AW230" s="12" t="s">
        <v>32</v>
      </c>
      <c r="AX230" s="12" t="s">
        <v>71</v>
      </c>
      <c r="AY230" s="153" t="s">
        <v>330</v>
      </c>
    </row>
    <row r="231" spans="2:65" s="13" customFormat="1">
      <c r="B231" s="158"/>
      <c r="D231" s="152" t="s">
        <v>340</v>
      </c>
      <c r="E231" s="159" t="s">
        <v>21</v>
      </c>
      <c r="F231" s="160" t="s">
        <v>1176</v>
      </c>
      <c r="H231" s="161">
        <v>80</v>
      </c>
      <c r="I231" s="162"/>
      <c r="L231" s="158"/>
      <c r="M231" s="163"/>
      <c r="T231" s="164"/>
      <c r="AT231" s="159" t="s">
        <v>340</v>
      </c>
      <c r="AU231" s="159" t="s">
        <v>78</v>
      </c>
      <c r="AV231" s="13" t="s">
        <v>80</v>
      </c>
      <c r="AW231" s="13" t="s">
        <v>32</v>
      </c>
      <c r="AX231" s="13" t="s">
        <v>71</v>
      </c>
      <c r="AY231" s="159" t="s">
        <v>330</v>
      </c>
    </row>
    <row r="232" spans="2:65" s="14" customFormat="1">
      <c r="B232" s="166"/>
      <c r="D232" s="152" t="s">
        <v>340</v>
      </c>
      <c r="E232" s="167" t="s">
        <v>21</v>
      </c>
      <c r="F232" s="168" t="s">
        <v>443</v>
      </c>
      <c r="H232" s="169">
        <v>80</v>
      </c>
      <c r="I232" s="170"/>
      <c r="L232" s="166"/>
      <c r="M232" s="171"/>
      <c r="T232" s="172"/>
      <c r="AT232" s="167" t="s">
        <v>340</v>
      </c>
      <c r="AU232" s="167" t="s">
        <v>78</v>
      </c>
      <c r="AV232" s="14" t="s">
        <v>336</v>
      </c>
      <c r="AW232" s="14" t="s">
        <v>32</v>
      </c>
      <c r="AX232" s="14" t="s">
        <v>78</v>
      </c>
      <c r="AY232" s="167" t="s">
        <v>330</v>
      </c>
    </row>
    <row r="233" spans="2:65" s="1" customFormat="1" ht="16.5" customHeight="1">
      <c r="B233" s="33"/>
      <c r="C233" s="134" t="s">
        <v>1013</v>
      </c>
      <c r="D233" s="134" t="s">
        <v>332</v>
      </c>
      <c r="E233" s="135" t="s">
        <v>8879</v>
      </c>
      <c r="F233" s="136" t="s">
        <v>8207</v>
      </c>
      <c r="G233" s="137" t="s">
        <v>353</v>
      </c>
      <c r="H233" s="138">
        <v>3122</v>
      </c>
      <c r="I233" s="139">
        <v>15.83</v>
      </c>
      <c r="J233" s="140">
        <f>ROUND(I233*H233,2)</f>
        <v>49421.26</v>
      </c>
      <c r="K233" s="136" t="s">
        <v>21</v>
      </c>
      <c r="L233" s="33"/>
      <c r="M233" s="141" t="s">
        <v>21</v>
      </c>
      <c r="N233" s="142" t="s">
        <v>42</v>
      </c>
      <c r="P233" s="143">
        <f>O233*H233</f>
        <v>0</v>
      </c>
      <c r="Q233" s="143">
        <v>0</v>
      </c>
      <c r="R233" s="143">
        <f>Q233*H233</f>
        <v>0</v>
      </c>
      <c r="S233" s="143">
        <v>0</v>
      </c>
      <c r="T233" s="144">
        <f>S233*H233</f>
        <v>0</v>
      </c>
      <c r="AR233" s="145" t="s">
        <v>1050</v>
      </c>
      <c r="AT233" s="145" t="s">
        <v>332</v>
      </c>
      <c r="AU233" s="145" t="s">
        <v>78</v>
      </c>
      <c r="AY233" s="18" t="s">
        <v>330</v>
      </c>
      <c r="BE233" s="146">
        <f>IF(N233="základní",J233,0)</f>
        <v>49421.26</v>
      </c>
      <c r="BF233" s="146">
        <f>IF(N233="snížená",J233,0)</f>
        <v>0</v>
      </c>
      <c r="BG233" s="146">
        <f>IF(N233="zákl. přenesená",J233,0)</f>
        <v>0</v>
      </c>
      <c r="BH233" s="146">
        <f>IF(N233="sníž. přenesená",J233,0)</f>
        <v>0</v>
      </c>
      <c r="BI233" s="146">
        <f>IF(N233="nulová",J233,0)</f>
        <v>0</v>
      </c>
      <c r="BJ233" s="18" t="s">
        <v>78</v>
      </c>
      <c r="BK233" s="146">
        <f>ROUND(I233*H233,2)</f>
        <v>49421.26</v>
      </c>
      <c r="BL233" s="18" t="s">
        <v>1050</v>
      </c>
      <c r="BM233" s="145" t="s">
        <v>1904</v>
      </c>
    </row>
    <row r="234" spans="2:65" s="1" customFormat="1" ht="16.5" customHeight="1">
      <c r="B234" s="33"/>
      <c r="C234" s="173" t="s">
        <v>1022</v>
      </c>
      <c r="D234" s="173" t="s">
        <v>475</v>
      </c>
      <c r="E234" s="174" t="s">
        <v>8208</v>
      </c>
      <c r="F234" s="175" t="s">
        <v>8209</v>
      </c>
      <c r="G234" s="176" t="s">
        <v>353</v>
      </c>
      <c r="H234" s="177">
        <v>3122</v>
      </c>
      <c r="I234" s="178">
        <v>20.14</v>
      </c>
      <c r="J234" s="179">
        <f>ROUND(I234*H234,2)</f>
        <v>62877.08</v>
      </c>
      <c r="K234" s="175" t="s">
        <v>21</v>
      </c>
      <c r="L234" s="180"/>
      <c r="M234" s="181" t="s">
        <v>21</v>
      </c>
      <c r="N234" s="182" t="s">
        <v>42</v>
      </c>
      <c r="P234" s="143">
        <f>O234*H234</f>
        <v>0</v>
      </c>
      <c r="Q234" s="143">
        <v>0</v>
      </c>
      <c r="R234" s="143">
        <f>Q234*H234</f>
        <v>0</v>
      </c>
      <c r="S234" s="143">
        <v>0</v>
      </c>
      <c r="T234" s="144">
        <f>S234*H234</f>
        <v>0</v>
      </c>
      <c r="AR234" s="145" t="s">
        <v>3080</v>
      </c>
      <c r="AT234" s="145" t="s">
        <v>475</v>
      </c>
      <c r="AU234" s="145" t="s">
        <v>78</v>
      </c>
      <c r="AY234" s="18" t="s">
        <v>330</v>
      </c>
      <c r="BE234" s="146">
        <f>IF(N234="základní",J234,0)</f>
        <v>62877.08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78</v>
      </c>
      <c r="BK234" s="146">
        <f>ROUND(I234*H234,2)</f>
        <v>62877.08</v>
      </c>
      <c r="BL234" s="18" t="s">
        <v>1050</v>
      </c>
      <c r="BM234" s="145" t="s">
        <v>1917</v>
      </c>
    </row>
    <row r="235" spans="2:65" s="12" customFormat="1">
      <c r="B235" s="151"/>
      <c r="D235" s="152" t="s">
        <v>340</v>
      </c>
      <c r="E235" s="153" t="s">
        <v>21</v>
      </c>
      <c r="F235" s="154" t="s">
        <v>8755</v>
      </c>
      <c r="H235" s="153" t="s">
        <v>21</v>
      </c>
      <c r="I235" s="155"/>
      <c r="L235" s="151"/>
      <c r="M235" s="156"/>
      <c r="T235" s="157"/>
      <c r="AT235" s="153" t="s">
        <v>340</v>
      </c>
      <c r="AU235" s="153" t="s">
        <v>78</v>
      </c>
      <c r="AV235" s="12" t="s">
        <v>78</v>
      </c>
      <c r="AW235" s="12" t="s">
        <v>32</v>
      </c>
      <c r="AX235" s="12" t="s">
        <v>71</v>
      </c>
      <c r="AY235" s="153" t="s">
        <v>330</v>
      </c>
    </row>
    <row r="236" spans="2:65" s="13" customFormat="1">
      <c r="B236" s="158"/>
      <c r="D236" s="152" t="s">
        <v>340</v>
      </c>
      <c r="E236" s="159" t="s">
        <v>21</v>
      </c>
      <c r="F236" s="160" t="s">
        <v>8880</v>
      </c>
      <c r="H236" s="161">
        <v>3122</v>
      </c>
      <c r="I236" s="162"/>
      <c r="L236" s="158"/>
      <c r="M236" s="163"/>
      <c r="T236" s="164"/>
      <c r="AT236" s="159" t="s">
        <v>340</v>
      </c>
      <c r="AU236" s="159" t="s">
        <v>78</v>
      </c>
      <c r="AV236" s="13" t="s">
        <v>80</v>
      </c>
      <c r="AW236" s="13" t="s">
        <v>32</v>
      </c>
      <c r="AX236" s="13" t="s">
        <v>71</v>
      </c>
      <c r="AY236" s="159" t="s">
        <v>330</v>
      </c>
    </row>
    <row r="237" spans="2:65" s="14" customFormat="1">
      <c r="B237" s="166"/>
      <c r="D237" s="152" t="s">
        <v>340</v>
      </c>
      <c r="E237" s="167" t="s">
        <v>21</v>
      </c>
      <c r="F237" s="168" t="s">
        <v>443</v>
      </c>
      <c r="H237" s="169">
        <v>3122</v>
      </c>
      <c r="I237" s="170"/>
      <c r="L237" s="166"/>
      <c r="M237" s="171"/>
      <c r="T237" s="172"/>
      <c r="AT237" s="167" t="s">
        <v>340</v>
      </c>
      <c r="AU237" s="167" t="s">
        <v>78</v>
      </c>
      <c r="AV237" s="14" t="s">
        <v>336</v>
      </c>
      <c r="AW237" s="14" t="s">
        <v>32</v>
      </c>
      <c r="AX237" s="14" t="s">
        <v>78</v>
      </c>
      <c r="AY237" s="167" t="s">
        <v>330</v>
      </c>
    </row>
    <row r="238" spans="2:65" s="1" customFormat="1" ht="16.5" customHeight="1">
      <c r="B238" s="33"/>
      <c r="C238" s="134" t="s">
        <v>1028</v>
      </c>
      <c r="D238" s="134" t="s">
        <v>332</v>
      </c>
      <c r="E238" s="135" t="s">
        <v>8265</v>
      </c>
      <c r="F238" s="136" t="s">
        <v>8266</v>
      </c>
      <c r="G238" s="137" t="s">
        <v>2551</v>
      </c>
      <c r="H238" s="138">
        <v>754</v>
      </c>
      <c r="I238" s="139">
        <v>15.83</v>
      </c>
      <c r="J238" s="140">
        <f>ROUND(I238*H238,2)</f>
        <v>11935.82</v>
      </c>
      <c r="K238" s="136" t="s">
        <v>21</v>
      </c>
      <c r="L238" s="33"/>
      <c r="M238" s="141" t="s">
        <v>21</v>
      </c>
      <c r="N238" s="142" t="s">
        <v>42</v>
      </c>
      <c r="P238" s="143">
        <f>O238*H238</f>
        <v>0</v>
      </c>
      <c r="Q238" s="143">
        <v>0</v>
      </c>
      <c r="R238" s="143">
        <f>Q238*H238</f>
        <v>0</v>
      </c>
      <c r="S238" s="143">
        <v>0</v>
      </c>
      <c r="T238" s="144">
        <f>S238*H238</f>
        <v>0</v>
      </c>
      <c r="AR238" s="145" t="s">
        <v>1050</v>
      </c>
      <c r="AT238" s="145" t="s">
        <v>332</v>
      </c>
      <c r="AU238" s="145" t="s">
        <v>78</v>
      </c>
      <c r="AY238" s="18" t="s">
        <v>330</v>
      </c>
      <c r="BE238" s="146">
        <f>IF(N238="základní",J238,0)</f>
        <v>11935.82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78</v>
      </c>
      <c r="BK238" s="146">
        <f>ROUND(I238*H238,2)</f>
        <v>11935.82</v>
      </c>
      <c r="BL238" s="18" t="s">
        <v>1050</v>
      </c>
      <c r="BM238" s="145" t="s">
        <v>1926</v>
      </c>
    </row>
    <row r="239" spans="2:65" s="1" customFormat="1" ht="16.5" customHeight="1">
      <c r="B239" s="33"/>
      <c r="C239" s="173" t="s">
        <v>1035</v>
      </c>
      <c r="D239" s="173" t="s">
        <v>475</v>
      </c>
      <c r="E239" s="174" t="s">
        <v>8267</v>
      </c>
      <c r="F239" s="175" t="s">
        <v>8268</v>
      </c>
      <c r="G239" s="176" t="s">
        <v>2551</v>
      </c>
      <c r="H239" s="177">
        <v>754</v>
      </c>
      <c r="I239" s="178">
        <v>17.16</v>
      </c>
      <c r="J239" s="179">
        <f>ROUND(I239*H239,2)</f>
        <v>12938.64</v>
      </c>
      <c r="K239" s="175" t="s">
        <v>21</v>
      </c>
      <c r="L239" s="180"/>
      <c r="M239" s="181" t="s">
        <v>21</v>
      </c>
      <c r="N239" s="182" t="s">
        <v>42</v>
      </c>
      <c r="P239" s="143">
        <f>O239*H239</f>
        <v>0</v>
      </c>
      <c r="Q239" s="143">
        <v>0</v>
      </c>
      <c r="R239" s="143">
        <f>Q239*H239</f>
        <v>0</v>
      </c>
      <c r="S239" s="143">
        <v>0</v>
      </c>
      <c r="T239" s="144">
        <f>S239*H239</f>
        <v>0</v>
      </c>
      <c r="AR239" s="145" t="s">
        <v>3080</v>
      </c>
      <c r="AT239" s="145" t="s">
        <v>475</v>
      </c>
      <c r="AU239" s="145" t="s">
        <v>78</v>
      </c>
      <c r="AY239" s="18" t="s">
        <v>330</v>
      </c>
      <c r="BE239" s="146">
        <f>IF(N239="základní",J239,0)</f>
        <v>12938.64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78</v>
      </c>
      <c r="BK239" s="146">
        <f>ROUND(I239*H239,2)</f>
        <v>12938.64</v>
      </c>
      <c r="BL239" s="18" t="s">
        <v>1050</v>
      </c>
      <c r="BM239" s="145" t="s">
        <v>1942</v>
      </c>
    </row>
    <row r="240" spans="2:65" s="12" customFormat="1">
      <c r="B240" s="151"/>
      <c r="D240" s="152" t="s">
        <v>340</v>
      </c>
      <c r="E240" s="153" t="s">
        <v>21</v>
      </c>
      <c r="F240" s="154" t="s">
        <v>8755</v>
      </c>
      <c r="H240" s="153" t="s">
        <v>21</v>
      </c>
      <c r="I240" s="155"/>
      <c r="L240" s="151"/>
      <c r="M240" s="156"/>
      <c r="T240" s="157"/>
      <c r="AT240" s="153" t="s">
        <v>340</v>
      </c>
      <c r="AU240" s="153" t="s">
        <v>78</v>
      </c>
      <c r="AV240" s="12" t="s">
        <v>78</v>
      </c>
      <c r="AW240" s="12" t="s">
        <v>32</v>
      </c>
      <c r="AX240" s="12" t="s">
        <v>71</v>
      </c>
      <c r="AY240" s="153" t="s">
        <v>330</v>
      </c>
    </row>
    <row r="241" spans="2:65" s="13" customFormat="1">
      <c r="B241" s="158"/>
      <c r="D241" s="152" t="s">
        <v>340</v>
      </c>
      <c r="E241" s="159" t="s">
        <v>21</v>
      </c>
      <c r="F241" s="160" t="s">
        <v>8881</v>
      </c>
      <c r="H241" s="161">
        <v>754</v>
      </c>
      <c r="I241" s="162"/>
      <c r="L241" s="158"/>
      <c r="M241" s="163"/>
      <c r="T241" s="164"/>
      <c r="AT241" s="159" t="s">
        <v>340</v>
      </c>
      <c r="AU241" s="159" t="s">
        <v>78</v>
      </c>
      <c r="AV241" s="13" t="s">
        <v>80</v>
      </c>
      <c r="AW241" s="13" t="s">
        <v>32</v>
      </c>
      <c r="AX241" s="13" t="s">
        <v>71</v>
      </c>
      <c r="AY241" s="159" t="s">
        <v>330</v>
      </c>
    </row>
    <row r="242" spans="2:65" s="14" customFormat="1">
      <c r="B242" s="166"/>
      <c r="D242" s="152" t="s">
        <v>340</v>
      </c>
      <c r="E242" s="167" t="s">
        <v>21</v>
      </c>
      <c r="F242" s="168" t="s">
        <v>443</v>
      </c>
      <c r="H242" s="169">
        <v>754</v>
      </c>
      <c r="I242" s="170"/>
      <c r="L242" s="166"/>
      <c r="M242" s="171"/>
      <c r="T242" s="172"/>
      <c r="AT242" s="167" t="s">
        <v>340</v>
      </c>
      <c r="AU242" s="167" t="s">
        <v>78</v>
      </c>
      <c r="AV242" s="14" t="s">
        <v>336</v>
      </c>
      <c r="AW242" s="14" t="s">
        <v>32</v>
      </c>
      <c r="AX242" s="14" t="s">
        <v>78</v>
      </c>
      <c r="AY242" s="167" t="s">
        <v>330</v>
      </c>
    </row>
    <row r="243" spans="2:65" s="1" customFormat="1" ht="16.5" customHeight="1">
      <c r="B243" s="33"/>
      <c r="C243" s="134" t="s">
        <v>1044</v>
      </c>
      <c r="D243" s="134" t="s">
        <v>332</v>
      </c>
      <c r="E243" s="135" t="s">
        <v>8882</v>
      </c>
      <c r="F243" s="136" t="s">
        <v>8883</v>
      </c>
      <c r="G243" s="137" t="s">
        <v>2551</v>
      </c>
      <c r="H243" s="138">
        <v>63</v>
      </c>
      <c r="I243" s="139">
        <v>54.68</v>
      </c>
      <c r="J243" s="140">
        <f>ROUND(I243*H243,2)</f>
        <v>3444.84</v>
      </c>
      <c r="K243" s="136" t="s">
        <v>21</v>
      </c>
      <c r="L243" s="33"/>
      <c r="M243" s="141" t="s">
        <v>21</v>
      </c>
      <c r="N243" s="142" t="s">
        <v>42</v>
      </c>
      <c r="P243" s="143">
        <f>O243*H243</f>
        <v>0</v>
      </c>
      <c r="Q243" s="143">
        <v>0</v>
      </c>
      <c r="R243" s="143">
        <f>Q243*H243</f>
        <v>0</v>
      </c>
      <c r="S243" s="143">
        <v>0</v>
      </c>
      <c r="T243" s="144">
        <f>S243*H243</f>
        <v>0</v>
      </c>
      <c r="AR243" s="145" t="s">
        <v>1050</v>
      </c>
      <c r="AT243" s="145" t="s">
        <v>332</v>
      </c>
      <c r="AU243" s="145" t="s">
        <v>78</v>
      </c>
      <c r="AY243" s="18" t="s">
        <v>330</v>
      </c>
      <c r="BE243" s="146">
        <f>IF(N243="základní",J243,0)</f>
        <v>3444.84</v>
      </c>
      <c r="BF243" s="146">
        <f>IF(N243="snížená",J243,0)</f>
        <v>0</v>
      </c>
      <c r="BG243" s="146">
        <f>IF(N243="zákl. přenesená",J243,0)</f>
        <v>0</v>
      </c>
      <c r="BH243" s="146">
        <f>IF(N243="sníž. přenesená",J243,0)</f>
        <v>0</v>
      </c>
      <c r="BI243" s="146">
        <f>IF(N243="nulová",J243,0)</f>
        <v>0</v>
      </c>
      <c r="BJ243" s="18" t="s">
        <v>78</v>
      </c>
      <c r="BK243" s="146">
        <f>ROUND(I243*H243,2)</f>
        <v>3444.84</v>
      </c>
      <c r="BL243" s="18" t="s">
        <v>1050</v>
      </c>
      <c r="BM243" s="145" t="s">
        <v>1968</v>
      </c>
    </row>
    <row r="244" spans="2:65" s="1" customFormat="1" ht="16.5" customHeight="1">
      <c r="B244" s="33"/>
      <c r="C244" s="173" t="s">
        <v>1050</v>
      </c>
      <c r="D244" s="173" t="s">
        <v>475</v>
      </c>
      <c r="E244" s="174" t="s">
        <v>8884</v>
      </c>
      <c r="F244" s="175" t="s">
        <v>8885</v>
      </c>
      <c r="G244" s="176" t="s">
        <v>2551</v>
      </c>
      <c r="H244" s="177">
        <v>63</v>
      </c>
      <c r="I244" s="178">
        <v>14.06</v>
      </c>
      <c r="J244" s="179">
        <f>ROUND(I244*H244,2)</f>
        <v>885.78</v>
      </c>
      <c r="K244" s="175" t="s">
        <v>21</v>
      </c>
      <c r="L244" s="180"/>
      <c r="M244" s="181" t="s">
        <v>21</v>
      </c>
      <c r="N244" s="182" t="s">
        <v>42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3080</v>
      </c>
      <c r="AT244" s="145" t="s">
        <v>475</v>
      </c>
      <c r="AU244" s="145" t="s">
        <v>78</v>
      </c>
      <c r="AY244" s="18" t="s">
        <v>330</v>
      </c>
      <c r="BE244" s="146">
        <f>IF(N244="základní",J244,0)</f>
        <v>885.78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78</v>
      </c>
      <c r="BK244" s="146">
        <f>ROUND(I244*H244,2)</f>
        <v>885.78</v>
      </c>
      <c r="BL244" s="18" t="s">
        <v>1050</v>
      </c>
      <c r="BM244" s="145" t="s">
        <v>1979</v>
      </c>
    </row>
    <row r="245" spans="2:65" s="12" customFormat="1">
      <c r="B245" s="151"/>
      <c r="D245" s="152" t="s">
        <v>340</v>
      </c>
      <c r="E245" s="153" t="s">
        <v>21</v>
      </c>
      <c r="F245" s="154" t="s">
        <v>8755</v>
      </c>
      <c r="H245" s="153" t="s">
        <v>21</v>
      </c>
      <c r="I245" s="155"/>
      <c r="L245" s="151"/>
      <c r="M245" s="156"/>
      <c r="T245" s="157"/>
      <c r="AT245" s="153" t="s">
        <v>340</v>
      </c>
      <c r="AU245" s="153" t="s">
        <v>78</v>
      </c>
      <c r="AV245" s="12" t="s">
        <v>78</v>
      </c>
      <c r="AW245" s="12" t="s">
        <v>32</v>
      </c>
      <c r="AX245" s="12" t="s">
        <v>71</v>
      </c>
      <c r="AY245" s="153" t="s">
        <v>330</v>
      </c>
    </row>
    <row r="246" spans="2:65" s="13" customFormat="1">
      <c r="B246" s="158"/>
      <c r="D246" s="152" t="s">
        <v>340</v>
      </c>
      <c r="E246" s="159" t="s">
        <v>21</v>
      </c>
      <c r="F246" s="160" t="s">
        <v>8886</v>
      </c>
      <c r="H246" s="161">
        <v>63</v>
      </c>
      <c r="I246" s="162"/>
      <c r="L246" s="158"/>
      <c r="M246" s="163"/>
      <c r="T246" s="164"/>
      <c r="AT246" s="159" t="s">
        <v>340</v>
      </c>
      <c r="AU246" s="159" t="s">
        <v>78</v>
      </c>
      <c r="AV246" s="13" t="s">
        <v>80</v>
      </c>
      <c r="AW246" s="13" t="s">
        <v>32</v>
      </c>
      <c r="AX246" s="13" t="s">
        <v>71</v>
      </c>
      <c r="AY246" s="159" t="s">
        <v>330</v>
      </c>
    </row>
    <row r="247" spans="2:65" s="14" customFormat="1">
      <c r="B247" s="166"/>
      <c r="D247" s="152" t="s">
        <v>340</v>
      </c>
      <c r="E247" s="167" t="s">
        <v>21</v>
      </c>
      <c r="F247" s="168" t="s">
        <v>443</v>
      </c>
      <c r="H247" s="169">
        <v>63</v>
      </c>
      <c r="I247" s="170"/>
      <c r="L247" s="166"/>
      <c r="M247" s="171"/>
      <c r="T247" s="172"/>
      <c r="AT247" s="167" t="s">
        <v>340</v>
      </c>
      <c r="AU247" s="167" t="s">
        <v>78</v>
      </c>
      <c r="AV247" s="14" t="s">
        <v>336</v>
      </c>
      <c r="AW247" s="14" t="s">
        <v>32</v>
      </c>
      <c r="AX247" s="14" t="s">
        <v>78</v>
      </c>
      <c r="AY247" s="167" t="s">
        <v>330</v>
      </c>
    </row>
    <row r="248" spans="2:65" s="1" customFormat="1" ht="16.5" customHeight="1">
      <c r="B248" s="33"/>
      <c r="C248" s="134" t="s">
        <v>1057</v>
      </c>
      <c r="D248" s="134" t="s">
        <v>332</v>
      </c>
      <c r="E248" s="135" t="s">
        <v>8887</v>
      </c>
      <c r="F248" s="136" t="s">
        <v>8888</v>
      </c>
      <c r="G248" s="137" t="s">
        <v>2551</v>
      </c>
      <c r="H248" s="138">
        <v>29</v>
      </c>
      <c r="I248" s="139">
        <v>69.070000000000007</v>
      </c>
      <c r="J248" s="140">
        <f>ROUND(I248*H248,2)</f>
        <v>2003.03</v>
      </c>
      <c r="K248" s="136" t="s">
        <v>21</v>
      </c>
      <c r="L248" s="33"/>
      <c r="M248" s="141" t="s">
        <v>21</v>
      </c>
      <c r="N248" s="142" t="s">
        <v>42</v>
      </c>
      <c r="P248" s="143">
        <f>O248*H248</f>
        <v>0</v>
      </c>
      <c r="Q248" s="143">
        <v>0</v>
      </c>
      <c r="R248" s="143">
        <f>Q248*H248</f>
        <v>0</v>
      </c>
      <c r="S248" s="143">
        <v>0</v>
      </c>
      <c r="T248" s="144">
        <f>S248*H248</f>
        <v>0</v>
      </c>
      <c r="AR248" s="145" t="s">
        <v>1050</v>
      </c>
      <c r="AT248" s="145" t="s">
        <v>332</v>
      </c>
      <c r="AU248" s="145" t="s">
        <v>78</v>
      </c>
      <c r="AY248" s="18" t="s">
        <v>330</v>
      </c>
      <c r="BE248" s="146">
        <f>IF(N248="základní",J248,0)</f>
        <v>2003.03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78</v>
      </c>
      <c r="BK248" s="146">
        <f>ROUND(I248*H248,2)</f>
        <v>2003.03</v>
      </c>
      <c r="BL248" s="18" t="s">
        <v>1050</v>
      </c>
      <c r="BM248" s="145" t="s">
        <v>1994</v>
      </c>
    </row>
    <row r="249" spans="2:65" s="1" customFormat="1" ht="16.5" customHeight="1">
      <c r="B249" s="33"/>
      <c r="C249" s="173" t="s">
        <v>1064</v>
      </c>
      <c r="D249" s="173" t="s">
        <v>475</v>
      </c>
      <c r="E249" s="174" t="s">
        <v>8889</v>
      </c>
      <c r="F249" s="175" t="s">
        <v>8890</v>
      </c>
      <c r="G249" s="176" t="s">
        <v>2551</v>
      </c>
      <c r="H249" s="177">
        <v>29</v>
      </c>
      <c r="I249" s="178">
        <v>72.83</v>
      </c>
      <c r="J249" s="179">
        <f>ROUND(I249*H249,2)</f>
        <v>2112.0700000000002</v>
      </c>
      <c r="K249" s="175" t="s">
        <v>21</v>
      </c>
      <c r="L249" s="180"/>
      <c r="M249" s="181" t="s">
        <v>21</v>
      </c>
      <c r="N249" s="182" t="s">
        <v>42</v>
      </c>
      <c r="P249" s="143">
        <f>O249*H249</f>
        <v>0</v>
      </c>
      <c r="Q249" s="143">
        <v>0</v>
      </c>
      <c r="R249" s="143">
        <f>Q249*H249</f>
        <v>0</v>
      </c>
      <c r="S249" s="143">
        <v>0</v>
      </c>
      <c r="T249" s="144">
        <f>S249*H249</f>
        <v>0</v>
      </c>
      <c r="AR249" s="145" t="s">
        <v>3080</v>
      </c>
      <c r="AT249" s="145" t="s">
        <v>475</v>
      </c>
      <c r="AU249" s="145" t="s">
        <v>78</v>
      </c>
      <c r="AY249" s="18" t="s">
        <v>330</v>
      </c>
      <c r="BE249" s="146">
        <f>IF(N249="základní",J249,0)</f>
        <v>2112.0700000000002</v>
      </c>
      <c r="BF249" s="146">
        <f>IF(N249="snížená",J249,0)</f>
        <v>0</v>
      </c>
      <c r="BG249" s="146">
        <f>IF(N249="zákl. přenesená",J249,0)</f>
        <v>0</v>
      </c>
      <c r="BH249" s="146">
        <f>IF(N249="sníž. přenesená",J249,0)</f>
        <v>0</v>
      </c>
      <c r="BI249" s="146">
        <f>IF(N249="nulová",J249,0)</f>
        <v>0</v>
      </c>
      <c r="BJ249" s="18" t="s">
        <v>78</v>
      </c>
      <c r="BK249" s="146">
        <f>ROUND(I249*H249,2)</f>
        <v>2112.0700000000002</v>
      </c>
      <c r="BL249" s="18" t="s">
        <v>1050</v>
      </c>
      <c r="BM249" s="145" t="s">
        <v>2050</v>
      </c>
    </row>
    <row r="250" spans="2:65" s="12" customFormat="1">
      <c r="B250" s="151"/>
      <c r="D250" s="152" t="s">
        <v>340</v>
      </c>
      <c r="E250" s="153" t="s">
        <v>21</v>
      </c>
      <c r="F250" s="154" t="s">
        <v>8755</v>
      </c>
      <c r="H250" s="153" t="s">
        <v>21</v>
      </c>
      <c r="I250" s="155"/>
      <c r="L250" s="151"/>
      <c r="M250" s="156"/>
      <c r="T250" s="157"/>
      <c r="AT250" s="153" t="s">
        <v>340</v>
      </c>
      <c r="AU250" s="153" t="s">
        <v>78</v>
      </c>
      <c r="AV250" s="12" t="s">
        <v>78</v>
      </c>
      <c r="AW250" s="12" t="s">
        <v>32</v>
      </c>
      <c r="AX250" s="12" t="s">
        <v>71</v>
      </c>
      <c r="AY250" s="153" t="s">
        <v>330</v>
      </c>
    </row>
    <row r="251" spans="2:65" s="13" customFormat="1">
      <c r="B251" s="158"/>
      <c r="D251" s="152" t="s">
        <v>340</v>
      </c>
      <c r="E251" s="159" t="s">
        <v>21</v>
      </c>
      <c r="F251" s="160" t="s">
        <v>8891</v>
      </c>
      <c r="H251" s="161">
        <v>29</v>
      </c>
      <c r="I251" s="162"/>
      <c r="L251" s="158"/>
      <c r="M251" s="163"/>
      <c r="T251" s="164"/>
      <c r="AT251" s="159" t="s">
        <v>340</v>
      </c>
      <c r="AU251" s="159" t="s">
        <v>78</v>
      </c>
      <c r="AV251" s="13" t="s">
        <v>80</v>
      </c>
      <c r="AW251" s="13" t="s">
        <v>32</v>
      </c>
      <c r="AX251" s="13" t="s">
        <v>71</v>
      </c>
      <c r="AY251" s="159" t="s">
        <v>330</v>
      </c>
    </row>
    <row r="252" spans="2:65" s="14" customFormat="1">
      <c r="B252" s="166"/>
      <c r="D252" s="152" t="s">
        <v>340</v>
      </c>
      <c r="E252" s="167" t="s">
        <v>21</v>
      </c>
      <c r="F252" s="168" t="s">
        <v>443</v>
      </c>
      <c r="H252" s="169">
        <v>29</v>
      </c>
      <c r="I252" s="170"/>
      <c r="L252" s="166"/>
      <c r="M252" s="171"/>
      <c r="T252" s="172"/>
      <c r="AT252" s="167" t="s">
        <v>340</v>
      </c>
      <c r="AU252" s="167" t="s">
        <v>78</v>
      </c>
      <c r="AV252" s="14" t="s">
        <v>336</v>
      </c>
      <c r="AW252" s="14" t="s">
        <v>32</v>
      </c>
      <c r="AX252" s="14" t="s">
        <v>78</v>
      </c>
      <c r="AY252" s="167" t="s">
        <v>330</v>
      </c>
    </row>
    <row r="253" spans="2:65" s="1" customFormat="1" ht="16.5" customHeight="1">
      <c r="B253" s="33"/>
      <c r="C253" s="134" t="s">
        <v>1072</v>
      </c>
      <c r="D253" s="134" t="s">
        <v>332</v>
      </c>
      <c r="E253" s="135" t="s">
        <v>8892</v>
      </c>
      <c r="F253" s="136" t="s">
        <v>8893</v>
      </c>
      <c r="G253" s="137" t="s">
        <v>2551</v>
      </c>
      <c r="H253" s="138">
        <v>3</v>
      </c>
      <c r="I253" s="139">
        <v>84.9</v>
      </c>
      <c r="J253" s="140">
        <f>ROUND(I253*H253,2)</f>
        <v>254.7</v>
      </c>
      <c r="K253" s="136" t="s">
        <v>21</v>
      </c>
      <c r="L253" s="33"/>
      <c r="M253" s="141" t="s">
        <v>21</v>
      </c>
      <c r="N253" s="142" t="s">
        <v>42</v>
      </c>
      <c r="P253" s="143">
        <f>O253*H253</f>
        <v>0</v>
      </c>
      <c r="Q253" s="143">
        <v>0</v>
      </c>
      <c r="R253" s="143">
        <f>Q253*H253</f>
        <v>0</v>
      </c>
      <c r="S253" s="143">
        <v>0</v>
      </c>
      <c r="T253" s="144">
        <f>S253*H253</f>
        <v>0</v>
      </c>
      <c r="AR253" s="145" t="s">
        <v>1050</v>
      </c>
      <c r="AT253" s="145" t="s">
        <v>332</v>
      </c>
      <c r="AU253" s="145" t="s">
        <v>78</v>
      </c>
      <c r="AY253" s="18" t="s">
        <v>330</v>
      </c>
      <c r="BE253" s="146">
        <f>IF(N253="základní",J253,0)</f>
        <v>254.7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78</v>
      </c>
      <c r="BK253" s="146">
        <f>ROUND(I253*H253,2)</f>
        <v>254.7</v>
      </c>
      <c r="BL253" s="18" t="s">
        <v>1050</v>
      </c>
      <c r="BM253" s="145" t="s">
        <v>2058</v>
      </c>
    </row>
    <row r="254" spans="2:65" s="1" customFormat="1" ht="16.5" customHeight="1">
      <c r="B254" s="33"/>
      <c r="C254" s="173" t="s">
        <v>1087</v>
      </c>
      <c r="D254" s="173" t="s">
        <v>475</v>
      </c>
      <c r="E254" s="174" t="s">
        <v>8894</v>
      </c>
      <c r="F254" s="175" t="s">
        <v>8895</v>
      </c>
      <c r="G254" s="176" t="s">
        <v>2551</v>
      </c>
      <c r="H254" s="177">
        <v>3</v>
      </c>
      <c r="I254" s="178">
        <v>88.77</v>
      </c>
      <c r="J254" s="179">
        <f>ROUND(I254*H254,2)</f>
        <v>266.31</v>
      </c>
      <c r="K254" s="175" t="s">
        <v>21</v>
      </c>
      <c r="L254" s="180"/>
      <c r="M254" s="181" t="s">
        <v>21</v>
      </c>
      <c r="N254" s="182" t="s">
        <v>42</v>
      </c>
      <c r="P254" s="143">
        <f>O254*H254</f>
        <v>0</v>
      </c>
      <c r="Q254" s="143">
        <v>0</v>
      </c>
      <c r="R254" s="143">
        <f>Q254*H254</f>
        <v>0</v>
      </c>
      <c r="S254" s="143">
        <v>0</v>
      </c>
      <c r="T254" s="144">
        <f>S254*H254</f>
        <v>0</v>
      </c>
      <c r="AR254" s="145" t="s">
        <v>3080</v>
      </c>
      <c r="AT254" s="145" t="s">
        <v>475</v>
      </c>
      <c r="AU254" s="145" t="s">
        <v>78</v>
      </c>
      <c r="AY254" s="18" t="s">
        <v>330</v>
      </c>
      <c r="BE254" s="146">
        <f>IF(N254="základní",J254,0)</f>
        <v>266.31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78</v>
      </c>
      <c r="BK254" s="146">
        <f>ROUND(I254*H254,2)</f>
        <v>266.31</v>
      </c>
      <c r="BL254" s="18" t="s">
        <v>1050</v>
      </c>
      <c r="BM254" s="145" t="s">
        <v>2072</v>
      </c>
    </row>
    <row r="255" spans="2:65" s="12" customFormat="1">
      <c r="B255" s="151"/>
      <c r="D255" s="152" t="s">
        <v>340</v>
      </c>
      <c r="E255" s="153" t="s">
        <v>21</v>
      </c>
      <c r="F255" s="154" t="s">
        <v>8755</v>
      </c>
      <c r="H255" s="153" t="s">
        <v>21</v>
      </c>
      <c r="I255" s="155"/>
      <c r="L255" s="151"/>
      <c r="M255" s="156"/>
      <c r="T255" s="157"/>
      <c r="AT255" s="153" t="s">
        <v>340</v>
      </c>
      <c r="AU255" s="153" t="s">
        <v>78</v>
      </c>
      <c r="AV255" s="12" t="s">
        <v>78</v>
      </c>
      <c r="AW255" s="12" t="s">
        <v>32</v>
      </c>
      <c r="AX255" s="12" t="s">
        <v>71</v>
      </c>
      <c r="AY255" s="153" t="s">
        <v>330</v>
      </c>
    </row>
    <row r="256" spans="2:65" s="13" customFormat="1">
      <c r="B256" s="158"/>
      <c r="D256" s="152" t="s">
        <v>340</v>
      </c>
      <c r="E256" s="159" t="s">
        <v>21</v>
      </c>
      <c r="F256" s="160" t="s">
        <v>8825</v>
      </c>
      <c r="H256" s="161">
        <v>3</v>
      </c>
      <c r="I256" s="162"/>
      <c r="L256" s="158"/>
      <c r="M256" s="163"/>
      <c r="T256" s="164"/>
      <c r="AT256" s="159" t="s">
        <v>340</v>
      </c>
      <c r="AU256" s="159" t="s">
        <v>78</v>
      </c>
      <c r="AV256" s="13" t="s">
        <v>80</v>
      </c>
      <c r="AW256" s="13" t="s">
        <v>32</v>
      </c>
      <c r="AX256" s="13" t="s">
        <v>71</v>
      </c>
      <c r="AY256" s="159" t="s">
        <v>330</v>
      </c>
    </row>
    <row r="257" spans="2:65" s="14" customFormat="1">
      <c r="B257" s="166"/>
      <c r="D257" s="152" t="s">
        <v>340</v>
      </c>
      <c r="E257" s="167" t="s">
        <v>21</v>
      </c>
      <c r="F257" s="168" t="s">
        <v>443</v>
      </c>
      <c r="H257" s="169">
        <v>3</v>
      </c>
      <c r="I257" s="170"/>
      <c r="L257" s="166"/>
      <c r="M257" s="171"/>
      <c r="T257" s="172"/>
      <c r="AT257" s="167" t="s">
        <v>340</v>
      </c>
      <c r="AU257" s="167" t="s">
        <v>78</v>
      </c>
      <c r="AV257" s="14" t="s">
        <v>336</v>
      </c>
      <c r="AW257" s="14" t="s">
        <v>32</v>
      </c>
      <c r="AX257" s="14" t="s">
        <v>78</v>
      </c>
      <c r="AY257" s="167" t="s">
        <v>330</v>
      </c>
    </row>
    <row r="258" spans="2:65" s="1" customFormat="1" ht="16.5" customHeight="1">
      <c r="B258" s="33"/>
      <c r="C258" s="134" t="s">
        <v>1095</v>
      </c>
      <c r="D258" s="134" t="s">
        <v>332</v>
      </c>
      <c r="E258" s="135" t="s">
        <v>8273</v>
      </c>
      <c r="F258" s="136" t="s">
        <v>8274</v>
      </c>
      <c r="G258" s="137" t="s">
        <v>353</v>
      </c>
      <c r="H258" s="138">
        <v>213</v>
      </c>
      <c r="I258" s="139">
        <v>14.39</v>
      </c>
      <c r="J258" s="140">
        <f>ROUND(I258*H258,2)</f>
        <v>3065.07</v>
      </c>
      <c r="K258" s="136" t="s">
        <v>21</v>
      </c>
      <c r="L258" s="33"/>
      <c r="M258" s="141" t="s">
        <v>21</v>
      </c>
      <c r="N258" s="142" t="s">
        <v>42</v>
      </c>
      <c r="P258" s="143">
        <f>O258*H258</f>
        <v>0</v>
      </c>
      <c r="Q258" s="143">
        <v>0</v>
      </c>
      <c r="R258" s="143">
        <f>Q258*H258</f>
        <v>0</v>
      </c>
      <c r="S258" s="143">
        <v>0</v>
      </c>
      <c r="T258" s="144">
        <f>S258*H258</f>
        <v>0</v>
      </c>
      <c r="AR258" s="145" t="s">
        <v>1050</v>
      </c>
      <c r="AT258" s="145" t="s">
        <v>332</v>
      </c>
      <c r="AU258" s="145" t="s">
        <v>78</v>
      </c>
      <c r="AY258" s="18" t="s">
        <v>330</v>
      </c>
      <c r="BE258" s="146">
        <f>IF(N258="základní",J258,0)</f>
        <v>3065.07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78</v>
      </c>
      <c r="BK258" s="146">
        <f>ROUND(I258*H258,2)</f>
        <v>3065.07</v>
      </c>
      <c r="BL258" s="18" t="s">
        <v>1050</v>
      </c>
      <c r="BM258" s="145" t="s">
        <v>2081</v>
      </c>
    </row>
    <row r="259" spans="2:65" s="1" customFormat="1" ht="16.5" customHeight="1">
      <c r="B259" s="33"/>
      <c r="C259" s="173" t="s">
        <v>1103</v>
      </c>
      <c r="D259" s="173" t="s">
        <v>475</v>
      </c>
      <c r="E259" s="174" t="s">
        <v>8275</v>
      </c>
      <c r="F259" s="175" t="s">
        <v>8276</v>
      </c>
      <c r="G259" s="176" t="s">
        <v>353</v>
      </c>
      <c r="H259" s="177">
        <v>213</v>
      </c>
      <c r="I259" s="178">
        <v>23.13</v>
      </c>
      <c r="J259" s="179">
        <f>ROUND(I259*H259,2)</f>
        <v>4926.6899999999996</v>
      </c>
      <c r="K259" s="175" t="s">
        <v>21</v>
      </c>
      <c r="L259" s="180"/>
      <c r="M259" s="181" t="s">
        <v>21</v>
      </c>
      <c r="N259" s="182" t="s">
        <v>42</v>
      </c>
      <c r="P259" s="143">
        <f>O259*H259</f>
        <v>0</v>
      </c>
      <c r="Q259" s="143">
        <v>0</v>
      </c>
      <c r="R259" s="143">
        <f>Q259*H259</f>
        <v>0</v>
      </c>
      <c r="S259" s="143">
        <v>0</v>
      </c>
      <c r="T259" s="144">
        <f>S259*H259</f>
        <v>0</v>
      </c>
      <c r="AR259" s="145" t="s">
        <v>3080</v>
      </c>
      <c r="AT259" s="145" t="s">
        <v>475</v>
      </c>
      <c r="AU259" s="145" t="s">
        <v>78</v>
      </c>
      <c r="AY259" s="18" t="s">
        <v>330</v>
      </c>
      <c r="BE259" s="146">
        <f>IF(N259="základní",J259,0)</f>
        <v>4926.6899999999996</v>
      </c>
      <c r="BF259" s="146">
        <f>IF(N259="snížená",J259,0)</f>
        <v>0</v>
      </c>
      <c r="BG259" s="146">
        <f>IF(N259="zákl. přenesená",J259,0)</f>
        <v>0</v>
      </c>
      <c r="BH259" s="146">
        <f>IF(N259="sníž. přenesená",J259,0)</f>
        <v>0</v>
      </c>
      <c r="BI259" s="146">
        <f>IF(N259="nulová",J259,0)</f>
        <v>0</v>
      </c>
      <c r="BJ259" s="18" t="s">
        <v>78</v>
      </c>
      <c r="BK259" s="146">
        <f>ROUND(I259*H259,2)</f>
        <v>4926.6899999999996</v>
      </c>
      <c r="BL259" s="18" t="s">
        <v>1050</v>
      </c>
      <c r="BM259" s="145" t="s">
        <v>2094</v>
      </c>
    </row>
    <row r="260" spans="2:65" s="12" customFormat="1">
      <c r="B260" s="151"/>
      <c r="D260" s="152" t="s">
        <v>340</v>
      </c>
      <c r="E260" s="153" t="s">
        <v>21</v>
      </c>
      <c r="F260" s="154" t="s">
        <v>8755</v>
      </c>
      <c r="H260" s="153" t="s">
        <v>21</v>
      </c>
      <c r="I260" s="155"/>
      <c r="L260" s="151"/>
      <c r="M260" s="156"/>
      <c r="T260" s="157"/>
      <c r="AT260" s="153" t="s">
        <v>340</v>
      </c>
      <c r="AU260" s="153" t="s">
        <v>78</v>
      </c>
      <c r="AV260" s="12" t="s">
        <v>78</v>
      </c>
      <c r="AW260" s="12" t="s">
        <v>32</v>
      </c>
      <c r="AX260" s="12" t="s">
        <v>71</v>
      </c>
      <c r="AY260" s="153" t="s">
        <v>330</v>
      </c>
    </row>
    <row r="261" spans="2:65" s="13" customFormat="1">
      <c r="B261" s="158"/>
      <c r="D261" s="152" t="s">
        <v>340</v>
      </c>
      <c r="E261" s="159" t="s">
        <v>21</v>
      </c>
      <c r="F261" s="160" t="s">
        <v>8896</v>
      </c>
      <c r="H261" s="161">
        <v>213</v>
      </c>
      <c r="I261" s="162"/>
      <c r="L261" s="158"/>
      <c r="M261" s="163"/>
      <c r="T261" s="164"/>
      <c r="AT261" s="159" t="s">
        <v>340</v>
      </c>
      <c r="AU261" s="159" t="s">
        <v>78</v>
      </c>
      <c r="AV261" s="13" t="s">
        <v>80</v>
      </c>
      <c r="AW261" s="13" t="s">
        <v>32</v>
      </c>
      <c r="AX261" s="13" t="s">
        <v>71</v>
      </c>
      <c r="AY261" s="159" t="s">
        <v>330</v>
      </c>
    </row>
    <row r="262" spans="2:65" s="14" customFormat="1">
      <c r="B262" s="166"/>
      <c r="D262" s="152" t="s">
        <v>340</v>
      </c>
      <c r="E262" s="167" t="s">
        <v>21</v>
      </c>
      <c r="F262" s="168" t="s">
        <v>443</v>
      </c>
      <c r="H262" s="169">
        <v>213</v>
      </c>
      <c r="I262" s="170"/>
      <c r="L262" s="166"/>
      <c r="M262" s="171"/>
      <c r="T262" s="172"/>
      <c r="AT262" s="167" t="s">
        <v>340</v>
      </c>
      <c r="AU262" s="167" t="s">
        <v>78</v>
      </c>
      <c r="AV262" s="14" t="s">
        <v>336</v>
      </c>
      <c r="AW262" s="14" t="s">
        <v>32</v>
      </c>
      <c r="AX262" s="14" t="s">
        <v>78</v>
      </c>
      <c r="AY262" s="167" t="s">
        <v>330</v>
      </c>
    </row>
    <row r="263" spans="2:65" s="1" customFormat="1" ht="16.5" customHeight="1">
      <c r="B263" s="33"/>
      <c r="C263" s="134" t="s">
        <v>1108</v>
      </c>
      <c r="D263" s="134" t="s">
        <v>332</v>
      </c>
      <c r="E263" s="135" t="s">
        <v>8291</v>
      </c>
      <c r="F263" s="136" t="s">
        <v>8292</v>
      </c>
      <c r="G263" s="137" t="s">
        <v>2551</v>
      </c>
      <c r="H263" s="138">
        <v>41</v>
      </c>
      <c r="I263" s="139">
        <v>63.31</v>
      </c>
      <c r="J263" s="140">
        <f>ROUND(I263*H263,2)</f>
        <v>2595.71</v>
      </c>
      <c r="K263" s="136" t="s">
        <v>21</v>
      </c>
      <c r="L263" s="33"/>
      <c r="M263" s="141" t="s">
        <v>21</v>
      </c>
      <c r="N263" s="142" t="s">
        <v>42</v>
      </c>
      <c r="P263" s="143">
        <f>O263*H263</f>
        <v>0</v>
      </c>
      <c r="Q263" s="143">
        <v>0</v>
      </c>
      <c r="R263" s="143">
        <f>Q263*H263</f>
        <v>0</v>
      </c>
      <c r="S263" s="143">
        <v>0</v>
      </c>
      <c r="T263" s="144">
        <f>S263*H263</f>
        <v>0</v>
      </c>
      <c r="AR263" s="145" t="s">
        <v>1050</v>
      </c>
      <c r="AT263" s="145" t="s">
        <v>332</v>
      </c>
      <c r="AU263" s="145" t="s">
        <v>78</v>
      </c>
      <c r="AY263" s="18" t="s">
        <v>330</v>
      </c>
      <c r="BE263" s="146">
        <f>IF(N263="základní",J263,0)</f>
        <v>2595.71</v>
      </c>
      <c r="BF263" s="146">
        <f>IF(N263="snížená",J263,0)</f>
        <v>0</v>
      </c>
      <c r="BG263" s="146">
        <f>IF(N263="zákl. přenesená",J263,0)</f>
        <v>0</v>
      </c>
      <c r="BH263" s="146">
        <f>IF(N263="sníž. přenesená",J263,0)</f>
        <v>0</v>
      </c>
      <c r="BI263" s="146">
        <f>IF(N263="nulová",J263,0)</f>
        <v>0</v>
      </c>
      <c r="BJ263" s="18" t="s">
        <v>78</v>
      </c>
      <c r="BK263" s="146">
        <f>ROUND(I263*H263,2)</f>
        <v>2595.71</v>
      </c>
      <c r="BL263" s="18" t="s">
        <v>1050</v>
      </c>
      <c r="BM263" s="145" t="s">
        <v>2105</v>
      </c>
    </row>
    <row r="264" spans="2:65" s="12" customFormat="1">
      <c r="B264" s="151"/>
      <c r="D264" s="152" t="s">
        <v>340</v>
      </c>
      <c r="E264" s="153" t="s">
        <v>21</v>
      </c>
      <c r="F264" s="154" t="s">
        <v>8755</v>
      </c>
      <c r="H264" s="153" t="s">
        <v>21</v>
      </c>
      <c r="I264" s="155"/>
      <c r="L264" s="151"/>
      <c r="M264" s="156"/>
      <c r="T264" s="157"/>
      <c r="AT264" s="153" t="s">
        <v>340</v>
      </c>
      <c r="AU264" s="153" t="s">
        <v>78</v>
      </c>
      <c r="AV264" s="12" t="s">
        <v>78</v>
      </c>
      <c r="AW264" s="12" t="s">
        <v>32</v>
      </c>
      <c r="AX264" s="12" t="s">
        <v>71</v>
      </c>
      <c r="AY264" s="153" t="s">
        <v>330</v>
      </c>
    </row>
    <row r="265" spans="2:65" s="13" customFormat="1">
      <c r="B265" s="158"/>
      <c r="D265" s="152" t="s">
        <v>340</v>
      </c>
      <c r="E265" s="159" t="s">
        <v>21</v>
      </c>
      <c r="F265" s="160" t="s">
        <v>8897</v>
      </c>
      <c r="H265" s="161">
        <v>41</v>
      </c>
      <c r="I265" s="162"/>
      <c r="L265" s="158"/>
      <c r="M265" s="163"/>
      <c r="T265" s="164"/>
      <c r="AT265" s="159" t="s">
        <v>340</v>
      </c>
      <c r="AU265" s="159" t="s">
        <v>78</v>
      </c>
      <c r="AV265" s="13" t="s">
        <v>80</v>
      </c>
      <c r="AW265" s="13" t="s">
        <v>32</v>
      </c>
      <c r="AX265" s="13" t="s">
        <v>71</v>
      </c>
      <c r="AY265" s="159" t="s">
        <v>330</v>
      </c>
    </row>
    <row r="266" spans="2:65" s="14" customFormat="1">
      <c r="B266" s="166"/>
      <c r="D266" s="152" t="s">
        <v>340</v>
      </c>
      <c r="E266" s="167" t="s">
        <v>21</v>
      </c>
      <c r="F266" s="168" t="s">
        <v>443</v>
      </c>
      <c r="H266" s="169">
        <v>41</v>
      </c>
      <c r="I266" s="170"/>
      <c r="L266" s="166"/>
      <c r="M266" s="171"/>
      <c r="T266" s="172"/>
      <c r="AT266" s="167" t="s">
        <v>340</v>
      </c>
      <c r="AU266" s="167" t="s">
        <v>78</v>
      </c>
      <c r="AV266" s="14" t="s">
        <v>336</v>
      </c>
      <c r="AW266" s="14" t="s">
        <v>32</v>
      </c>
      <c r="AX266" s="14" t="s">
        <v>78</v>
      </c>
      <c r="AY266" s="167" t="s">
        <v>330</v>
      </c>
    </row>
    <row r="267" spans="2:65" s="1" customFormat="1" ht="16.5" customHeight="1">
      <c r="B267" s="33"/>
      <c r="C267" s="134" t="s">
        <v>1116</v>
      </c>
      <c r="D267" s="134" t="s">
        <v>332</v>
      </c>
      <c r="E267" s="135" t="s">
        <v>8898</v>
      </c>
      <c r="F267" s="136" t="s">
        <v>8298</v>
      </c>
      <c r="G267" s="137" t="s">
        <v>6964</v>
      </c>
      <c r="H267" s="138">
        <v>1</v>
      </c>
      <c r="I267" s="139">
        <v>2733.96</v>
      </c>
      <c r="J267" s="140">
        <f>ROUND(I267*H267,2)</f>
        <v>2733.96</v>
      </c>
      <c r="K267" s="136" t="s">
        <v>21</v>
      </c>
      <c r="L267" s="33"/>
      <c r="M267" s="141" t="s">
        <v>21</v>
      </c>
      <c r="N267" s="142" t="s">
        <v>42</v>
      </c>
      <c r="P267" s="143">
        <f>O267*H267</f>
        <v>0</v>
      </c>
      <c r="Q267" s="143">
        <v>0</v>
      </c>
      <c r="R267" s="143">
        <f>Q267*H267</f>
        <v>0</v>
      </c>
      <c r="S267" s="143">
        <v>0</v>
      </c>
      <c r="T267" s="144">
        <f>S267*H267</f>
        <v>0</v>
      </c>
      <c r="AR267" s="145" t="s">
        <v>1050</v>
      </c>
      <c r="AT267" s="145" t="s">
        <v>332</v>
      </c>
      <c r="AU267" s="145" t="s">
        <v>78</v>
      </c>
      <c r="AY267" s="18" t="s">
        <v>330</v>
      </c>
      <c r="BE267" s="146">
        <f>IF(N267="základní",J267,0)</f>
        <v>2733.96</v>
      </c>
      <c r="BF267" s="146">
        <f>IF(N267="snížená",J267,0)</f>
        <v>0</v>
      </c>
      <c r="BG267" s="146">
        <f>IF(N267="zákl. přenesená",J267,0)</f>
        <v>0</v>
      </c>
      <c r="BH267" s="146">
        <f>IF(N267="sníž. přenesená",J267,0)</f>
        <v>0</v>
      </c>
      <c r="BI267" s="146">
        <f>IF(N267="nulová",J267,0)</f>
        <v>0</v>
      </c>
      <c r="BJ267" s="18" t="s">
        <v>78</v>
      </c>
      <c r="BK267" s="146">
        <f>ROUND(I267*H267,2)</f>
        <v>2733.96</v>
      </c>
      <c r="BL267" s="18" t="s">
        <v>1050</v>
      </c>
      <c r="BM267" s="145" t="s">
        <v>2153</v>
      </c>
    </row>
    <row r="268" spans="2:65" s="1" customFormat="1" ht="16.5" customHeight="1">
      <c r="B268" s="33"/>
      <c r="C268" s="173" t="s">
        <v>1125</v>
      </c>
      <c r="D268" s="173" t="s">
        <v>475</v>
      </c>
      <c r="E268" s="174" t="s">
        <v>8899</v>
      </c>
      <c r="F268" s="175" t="s">
        <v>8300</v>
      </c>
      <c r="G268" s="176" t="s">
        <v>6964</v>
      </c>
      <c r="H268" s="177">
        <v>1</v>
      </c>
      <c r="I268" s="178">
        <v>4115.33</v>
      </c>
      <c r="J268" s="179">
        <f>ROUND(I268*H268,2)</f>
        <v>4115.33</v>
      </c>
      <c r="K268" s="175" t="s">
        <v>21</v>
      </c>
      <c r="L268" s="180"/>
      <c r="M268" s="181" t="s">
        <v>21</v>
      </c>
      <c r="N268" s="182" t="s">
        <v>42</v>
      </c>
      <c r="P268" s="143">
        <f>O268*H268</f>
        <v>0</v>
      </c>
      <c r="Q268" s="143">
        <v>0</v>
      </c>
      <c r="R268" s="143">
        <f>Q268*H268</f>
        <v>0</v>
      </c>
      <c r="S268" s="143">
        <v>0</v>
      </c>
      <c r="T268" s="144">
        <f>S268*H268</f>
        <v>0</v>
      </c>
      <c r="AR268" s="145" t="s">
        <v>3080</v>
      </c>
      <c r="AT268" s="145" t="s">
        <v>475</v>
      </c>
      <c r="AU268" s="145" t="s">
        <v>78</v>
      </c>
      <c r="AY268" s="18" t="s">
        <v>330</v>
      </c>
      <c r="BE268" s="146">
        <f>IF(N268="základní",J268,0)</f>
        <v>4115.33</v>
      </c>
      <c r="BF268" s="146">
        <f>IF(N268="snížená",J268,0)</f>
        <v>0</v>
      </c>
      <c r="BG268" s="146">
        <f>IF(N268="zákl. přenesená",J268,0)</f>
        <v>0</v>
      </c>
      <c r="BH268" s="146">
        <f>IF(N268="sníž. přenesená",J268,0)</f>
        <v>0</v>
      </c>
      <c r="BI268" s="146">
        <f>IF(N268="nulová",J268,0)</f>
        <v>0</v>
      </c>
      <c r="BJ268" s="18" t="s">
        <v>78</v>
      </c>
      <c r="BK268" s="146">
        <f>ROUND(I268*H268,2)</f>
        <v>4115.33</v>
      </c>
      <c r="BL268" s="18" t="s">
        <v>1050</v>
      </c>
      <c r="BM268" s="145" t="s">
        <v>2164</v>
      </c>
    </row>
    <row r="269" spans="2:65" s="12" customFormat="1">
      <c r="B269" s="151"/>
      <c r="D269" s="152" t="s">
        <v>340</v>
      </c>
      <c r="E269" s="153" t="s">
        <v>21</v>
      </c>
      <c r="F269" s="154" t="s">
        <v>8755</v>
      </c>
      <c r="H269" s="153" t="s">
        <v>21</v>
      </c>
      <c r="I269" s="155"/>
      <c r="L269" s="151"/>
      <c r="M269" s="156"/>
      <c r="T269" s="157"/>
      <c r="AT269" s="153" t="s">
        <v>340</v>
      </c>
      <c r="AU269" s="153" t="s">
        <v>78</v>
      </c>
      <c r="AV269" s="12" t="s">
        <v>78</v>
      </c>
      <c r="AW269" s="12" t="s">
        <v>32</v>
      </c>
      <c r="AX269" s="12" t="s">
        <v>71</v>
      </c>
      <c r="AY269" s="153" t="s">
        <v>330</v>
      </c>
    </row>
    <row r="270" spans="2:65" s="13" customFormat="1">
      <c r="B270" s="158"/>
      <c r="D270" s="152" t="s">
        <v>340</v>
      </c>
      <c r="E270" s="159" t="s">
        <v>21</v>
      </c>
      <c r="F270" s="160" t="s">
        <v>78</v>
      </c>
      <c r="H270" s="161">
        <v>1</v>
      </c>
      <c r="I270" s="162"/>
      <c r="L270" s="158"/>
      <c r="M270" s="163"/>
      <c r="T270" s="164"/>
      <c r="AT270" s="159" t="s">
        <v>340</v>
      </c>
      <c r="AU270" s="159" t="s">
        <v>78</v>
      </c>
      <c r="AV270" s="13" t="s">
        <v>80</v>
      </c>
      <c r="AW270" s="13" t="s">
        <v>32</v>
      </c>
      <c r="AX270" s="13" t="s">
        <v>71</v>
      </c>
      <c r="AY270" s="159" t="s">
        <v>330</v>
      </c>
    </row>
    <row r="271" spans="2:65" s="14" customFormat="1">
      <c r="B271" s="166"/>
      <c r="D271" s="152" t="s">
        <v>340</v>
      </c>
      <c r="E271" s="167" t="s">
        <v>21</v>
      </c>
      <c r="F271" s="168" t="s">
        <v>443</v>
      </c>
      <c r="H271" s="169">
        <v>1</v>
      </c>
      <c r="I271" s="170"/>
      <c r="L271" s="166"/>
      <c r="M271" s="171"/>
      <c r="T271" s="172"/>
      <c r="AT271" s="167" t="s">
        <v>340</v>
      </c>
      <c r="AU271" s="167" t="s">
        <v>78</v>
      </c>
      <c r="AV271" s="14" t="s">
        <v>336</v>
      </c>
      <c r="AW271" s="14" t="s">
        <v>32</v>
      </c>
      <c r="AX271" s="14" t="s">
        <v>78</v>
      </c>
      <c r="AY271" s="167" t="s">
        <v>330</v>
      </c>
    </row>
    <row r="272" spans="2:65" s="1" customFormat="1" ht="21.75" customHeight="1">
      <c r="B272" s="33"/>
      <c r="C272" s="173" t="s">
        <v>1134</v>
      </c>
      <c r="D272" s="173" t="s">
        <v>475</v>
      </c>
      <c r="E272" s="174" t="s">
        <v>8900</v>
      </c>
      <c r="F272" s="175" t="s">
        <v>8302</v>
      </c>
      <c r="G272" s="176" t="s">
        <v>6964</v>
      </c>
      <c r="H272" s="177">
        <v>1</v>
      </c>
      <c r="I272" s="178">
        <v>7554.36</v>
      </c>
      <c r="J272" s="179">
        <f>ROUND(I272*H272,2)</f>
        <v>7554.36</v>
      </c>
      <c r="K272" s="175" t="s">
        <v>21</v>
      </c>
      <c r="L272" s="180"/>
      <c r="M272" s="181" t="s">
        <v>21</v>
      </c>
      <c r="N272" s="182" t="s">
        <v>42</v>
      </c>
      <c r="P272" s="143">
        <f>O272*H272</f>
        <v>0</v>
      </c>
      <c r="Q272" s="143">
        <v>0</v>
      </c>
      <c r="R272" s="143">
        <f>Q272*H272</f>
        <v>0</v>
      </c>
      <c r="S272" s="143">
        <v>0</v>
      </c>
      <c r="T272" s="144">
        <f>S272*H272</f>
        <v>0</v>
      </c>
      <c r="AR272" s="145" t="s">
        <v>3080</v>
      </c>
      <c r="AT272" s="145" t="s">
        <v>475</v>
      </c>
      <c r="AU272" s="145" t="s">
        <v>78</v>
      </c>
      <c r="AY272" s="18" t="s">
        <v>330</v>
      </c>
      <c r="BE272" s="146">
        <f>IF(N272="základní",J272,0)</f>
        <v>7554.36</v>
      </c>
      <c r="BF272" s="146">
        <f>IF(N272="snížená",J272,0)</f>
        <v>0</v>
      </c>
      <c r="BG272" s="146">
        <f>IF(N272="zákl. přenesená",J272,0)</f>
        <v>0</v>
      </c>
      <c r="BH272" s="146">
        <f>IF(N272="sníž. přenesená",J272,0)</f>
        <v>0</v>
      </c>
      <c r="BI272" s="146">
        <f>IF(N272="nulová",J272,0)</f>
        <v>0</v>
      </c>
      <c r="BJ272" s="18" t="s">
        <v>78</v>
      </c>
      <c r="BK272" s="146">
        <f>ROUND(I272*H272,2)</f>
        <v>7554.36</v>
      </c>
      <c r="BL272" s="18" t="s">
        <v>1050</v>
      </c>
      <c r="BM272" s="145" t="s">
        <v>2175</v>
      </c>
    </row>
    <row r="273" spans="2:65" s="12" customFormat="1">
      <c r="B273" s="151"/>
      <c r="D273" s="152" t="s">
        <v>340</v>
      </c>
      <c r="E273" s="153" t="s">
        <v>21</v>
      </c>
      <c r="F273" s="154" t="s">
        <v>8755</v>
      </c>
      <c r="H273" s="153" t="s">
        <v>21</v>
      </c>
      <c r="I273" s="155"/>
      <c r="L273" s="151"/>
      <c r="M273" s="156"/>
      <c r="T273" s="157"/>
      <c r="AT273" s="153" t="s">
        <v>340</v>
      </c>
      <c r="AU273" s="153" t="s">
        <v>78</v>
      </c>
      <c r="AV273" s="12" t="s">
        <v>78</v>
      </c>
      <c r="AW273" s="12" t="s">
        <v>32</v>
      </c>
      <c r="AX273" s="12" t="s">
        <v>71</v>
      </c>
      <c r="AY273" s="153" t="s">
        <v>330</v>
      </c>
    </row>
    <row r="274" spans="2:65" s="13" customFormat="1">
      <c r="B274" s="158"/>
      <c r="D274" s="152" t="s">
        <v>340</v>
      </c>
      <c r="E274" s="159" t="s">
        <v>21</v>
      </c>
      <c r="F274" s="160" t="s">
        <v>78</v>
      </c>
      <c r="H274" s="161">
        <v>1</v>
      </c>
      <c r="I274" s="162"/>
      <c r="L274" s="158"/>
      <c r="M274" s="163"/>
      <c r="T274" s="164"/>
      <c r="AT274" s="159" t="s">
        <v>340</v>
      </c>
      <c r="AU274" s="159" t="s">
        <v>78</v>
      </c>
      <c r="AV274" s="13" t="s">
        <v>80</v>
      </c>
      <c r="AW274" s="13" t="s">
        <v>32</v>
      </c>
      <c r="AX274" s="13" t="s">
        <v>71</v>
      </c>
      <c r="AY274" s="159" t="s">
        <v>330</v>
      </c>
    </row>
    <row r="275" spans="2:65" s="14" customFormat="1">
      <c r="B275" s="166"/>
      <c r="D275" s="152" t="s">
        <v>340</v>
      </c>
      <c r="E275" s="167" t="s">
        <v>21</v>
      </c>
      <c r="F275" s="168" t="s">
        <v>443</v>
      </c>
      <c r="H275" s="169">
        <v>1</v>
      </c>
      <c r="I275" s="170"/>
      <c r="L275" s="166"/>
      <c r="M275" s="171"/>
      <c r="T275" s="172"/>
      <c r="AT275" s="167" t="s">
        <v>340</v>
      </c>
      <c r="AU275" s="167" t="s">
        <v>78</v>
      </c>
      <c r="AV275" s="14" t="s">
        <v>336</v>
      </c>
      <c r="AW275" s="14" t="s">
        <v>32</v>
      </c>
      <c r="AX275" s="14" t="s">
        <v>78</v>
      </c>
      <c r="AY275" s="167" t="s">
        <v>330</v>
      </c>
    </row>
    <row r="276" spans="2:65" s="1" customFormat="1" ht="16.5" customHeight="1">
      <c r="B276" s="33"/>
      <c r="C276" s="134" t="s">
        <v>1143</v>
      </c>
      <c r="D276" s="134" t="s">
        <v>332</v>
      </c>
      <c r="E276" s="135" t="s">
        <v>8901</v>
      </c>
      <c r="F276" s="136" t="s">
        <v>8902</v>
      </c>
      <c r="G276" s="137" t="s">
        <v>2551</v>
      </c>
      <c r="H276" s="138">
        <v>3</v>
      </c>
      <c r="I276" s="139">
        <v>25457.91</v>
      </c>
      <c r="J276" s="140">
        <f>ROUND(I276*H276,2)</f>
        <v>76373.73</v>
      </c>
      <c r="K276" s="136" t="s">
        <v>21</v>
      </c>
      <c r="L276" s="33"/>
      <c r="M276" s="141" t="s">
        <v>21</v>
      </c>
      <c r="N276" s="142" t="s">
        <v>42</v>
      </c>
      <c r="P276" s="143">
        <f>O276*H276</f>
        <v>0</v>
      </c>
      <c r="Q276" s="143">
        <v>0</v>
      </c>
      <c r="R276" s="143">
        <f>Q276*H276</f>
        <v>0</v>
      </c>
      <c r="S276" s="143">
        <v>0</v>
      </c>
      <c r="T276" s="144">
        <f>S276*H276</f>
        <v>0</v>
      </c>
      <c r="AR276" s="145" t="s">
        <v>1050</v>
      </c>
      <c r="AT276" s="145" t="s">
        <v>332</v>
      </c>
      <c r="AU276" s="145" t="s">
        <v>78</v>
      </c>
      <c r="AY276" s="18" t="s">
        <v>330</v>
      </c>
      <c r="BE276" s="146">
        <f>IF(N276="základní",J276,0)</f>
        <v>76373.73</v>
      </c>
      <c r="BF276" s="146">
        <f>IF(N276="snížená",J276,0)</f>
        <v>0</v>
      </c>
      <c r="BG276" s="146">
        <f>IF(N276="zákl. přenesená",J276,0)</f>
        <v>0</v>
      </c>
      <c r="BH276" s="146">
        <f>IF(N276="sníž. přenesená",J276,0)</f>
        <v>0</v>
      </c>
      <c r="BI276" s="146">
        <f>IF(N276="nulová",J276,0)</f>
        <v>0</v>
      </c>
      <c r="BJ276" s="18" t="s">
        <v>78</v>
      </c>
      <c r="BK276" s="146">
        <f>ROUND(I276*H276,2)</f>
        <v>76373.73</v>
      </c>
      <c r="BL276" s="18" t="s">
        <v>1050</v>
      </c>
      <c r="BM276" s="145" t="s">
        <v>2188</v>
      </c>
    </row>
    <row r="277" spans="2:65" s="12" customFormat="1">
      <c r="B277" s="151"/>
      <c r="D277" s="152" t="s">
        <v>340</v>
      </c>
      <c r="E277" s="153" t="s">
        <v>21</v>
      </c>
      <c r="F277" s="154" t="s">
        <v>8755</v>
      </c>
      <c r="H277" s="153" t="s">
        <v>21</v>
      </c>
      <c r="I277" s="155"/>
      <c r="L277" s="151"/>
      <c r="M277" s="156"/>
      <c r="T277" s="157"/>
      <c r="AT277" s="153" t="s">
        <v>340</v>
      </c>
      <c r="AU277" s="153" t="s">
        <v>78</v>
      </c>
      <c r="AV277" s="12" t="s">
        <v>78</v>
      </c>
      <c r="AW277" s="12" t="s">
        <v>32</v>
      </c>
      <c r="AX277" s="12" t="s">
        <v>71</v>
      </c>
      <c r="AY277" s="153" t="s">
        <v>330</v>
      </c>
    </row>
    <row r="278" spans="2:65" s="13" customFormat="1">
      <c r="B278" s="158"/>
      <c r="D278" s="152" t="s">
        <v>340</v>
      </c>
      <c r="E278" s="159" t="s">
        <v>21</v>
      </c>
      <c r="F278" s="160" t="s">
        <v>171</v>
      </c>
      <c r="H278" s="161">
        <v>3</v>
      </c>
      <c r="I278" s="162"/>
      <c r="L278" s="158"/>
      <c r="M278" s="163"/>
      <c r="T278" s="164"/>
      <c r="AT278" s="159" t="s">
        <v>340</v>
      </c>
      <c r="AU278" s="159" t="s">
        <v>78</v>
      </c>
      <c r="AV278" s="13" t="s">
        <v>80</v>
      </c>
      <c r="AW278" s="13" t="s">
        <v>32</v>
      </c>
      <c r="AX278" s="13" t="s">
        <v>71</v>
      </c>
      <c r="AY278" s="159" t="s">
        <v>330</v>
      </c>
    </row>
    <row r="279" spans="2:65" s="14" customFormat="1">
      <c r="B279" s="166"/>
      <c r="D279" s="152" t="s">
        <v>340</v>
      </c>
      <c r="E279" s="167" t="s">
        <v>21</v>
      </c>
      <c r="F279" s="168" t="s">
        <v>443</v>
      </c>
      <c r="H279" s="169">
        <v>3</v>
      </c>
      <c r="I279" s="170"/>
      <c r="L279" s="166"/>
      <c r="M279" s="171"/>
      <c r="T279" s="172"/>
      <c r="AT279" s="167" t="s">
        <v>340</v>
      </c>
      <c r="AU279" s="167" t="s">
        <v>78</v>
      </c>
      <c r="AV279" s="14" t="s">
        <v>336</v>
      </c>
      <c r="AW279" s="14" t="s">
        <v>32</v>
      </c>
      <c r="AX279" s="14" t="s">
        <v>78</v>
      </c>
      <c r="AY279" s="167" t="s">
        <v>330</v>
      </c>
    </row>
    <row r="280" spans="2:65" s="1" customFormat="1" ht="16.5" customHeight="1">
      <c r="B280" s="33"/>
      <c r="C280" s="134" t="s">
        <v>1149</v>
      </c>
      <c r="D280" s="134" t="s">
        <v>332</v>
      </c>
      <c r="E280" s="135" t="s">
        <v>8903</v>
      </c>
      <c r="F280" s="136" t="s">
        <v>8904</v>
      </c>
      <c r="G280" s="137" t="s">
        <v>2551</v>
      </c>
      <c r="H280" s="138">
        <v>3</v>
      </c>
      <c r="I280" s="139">
        <v>17709.850000000002</v>
      </c>
      <c r="J280" s="140">
        <f>ROUND(I280*H280,2)</f>
        <v>53129.55</v>
      </c>
      <c r="K280" s="136" t="s">
        <v>21</v>
      </c>
      <c r="L280" s="33"/>
      <c r="M280" s="141" t="s">
        <v>21</v>
      </c>
      <c r="N280" s="142" t="s">
        <v>42</v>
      </c>
      <c r="P280" s="143">
        <f>O280*H280</f>
        <v>0</v>
      </c>
      <c r="Q280" s="143">
        <v>0</v>
      </c>
      <c r="R280" s="143">
        <f>Q280*H280</f>
        <v>0</v>
      </c>
      <c r="S280" s="143">
        <v>0</v>
      </c>
      <c r="T280" s="144">
        <f>S280*H280</f>
        <v>0</v>
      </c>
      <c r="AR280" s="145" t="s">
        <v>1050</v>
      </c>
      <c r="AT280" s="145" t="s">
        <v>332</v>
      </c>
      <c r="AU280" s="145" t="s">
        <v>78</v>
      </c>
      <c r="AY280" s="18" t="s">
        <v>330</v>
      </c>
      <c r="BE280" s="146">
        <f>IF(N280="základní",J280,0)</f>
        <v>53129.55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78</v>
      </c>
      <c r="BK280" s="146">
        <f>ROUND(I280*H280,2)</f>
        <v>53129.55</v>
      </c>
      <c r="BL280" s="18" t="s">
        <v>1050</v>
      </c>
      <c r="BM280" s="145" t="s">
        <v>2198</v>
      </c>
    </row>
    <row r="281" spans="2:65" s="12" customFormat="1">
      <c r="B281" s="151"/>
      <c r="D281" s="152" t="s">
        <v>340</v>
      </c>
      <c r="E281" s="153" t="s">
        <v>21</v>
      </c>
      <c r="F281" s="154" t="s">
        <v>8755</v>
      </c>
      <c r="H281" s="153" t="s">
        <v>21</v>
      </c>
      <c r="I281" s="155"/>
      <c r="L281" s="151"/>
      <c r="M281" s="156"/>
      <c r="T281" s="157"/>
      <c r="AT281" s="153" t="s">
        <v>340</v>
      </c>
      <c r="AU281" s="153" t="s">
        <v>78</v>
      </c>
      <c r="AV281" s="12" t="s">
        <v>78</v>
      </c>
      <c r="AW281" s="12" t="s">
        <v>32</v>
      </c>
      <c r="AX281" s="12" t="s">
        <v>71</v>
      </c>
      <c r="AY281" s="153" t="s">
        <v>330</v>
      </c>
    </row>
    <row r="282" spans="2:65" s="13" customFormat="1">
      <c r="B282" s="158"/>
      <c r="D282" s="152" t="s">
        <v>340</v>
      </c>
      <c r="E282" s="159" t="s">
        <v>21</v>
      </c>
      <c r="F282" s="160" t="s">
        <v>171</v>
      </c>
      <c r="H282" s="161">
        <v>3</v>
      </c>
      <c r="I282" s="162"/>
      <c r="L282" s="158"/>
      <c r="M282" s="163"/>
      <c r="T282" s="164"/>
      <c r="AT282" s="159" t="s">
        <v>340</v>
      </c>
      <c r="AU282" s="159" t="s">
        <v>78</v>
      </c>
      <c r="AV282" s="13" t="s">
        <v>80</v>
      </c>
      <c r="AW282" s="13" t="s">
        <v>32</v>
      </c>
      <c r="AX282" s="13" t="s">
        <v>71</v>
      </c>
      <c r="AY282" s="159" t="s">
        <v>330</v>
      </c>
    </row>
    <row r="283" spans="2:65" s="14" customFormat="1">
      <c r="B283" s="166"/>
      <c r="D283" s="152" t="s">
        <v>340</v>
      </c>
      <c r="E283" s="167" t="s">
        <v>21</v>
      </c>
      <c r="F283" s="168" t="s">
        <v>443</v>
      </c>
      <c r="H283" s="169">
        <v>3</v>
      </c>
      <c r="I283" s="170"/>
      <c r="L283" s="166"/>
      <c r="M283" s="171"/>
      <c r="T283" s="172"/>
      <c r="AT283" s="167" t="s">
        <v>340</v>
      </c>
      <c r="AU283" s="167" t="s">
        <v>78</v>
      </c>
      <c r="AV283" s="14" t="s">
        <v>336</v>
      </c>
      <c r="AW283" s="14" t="s">
        <v>32</v>
      </c>
      <c r="AX283" s="14" t="s">
        <v>78</v>
      </c>
      <c r="AY283" s="167" t="s">
        <v>330</v>
      </c>
    </row>
    <row r="284" spans="2:65" s="1" customFormat="1" ht="16.5" customHeight="1">
      <c r="B284" s="33"/>
      <c r="C284" s="134" t="s">
        <v>1154</v>
      </c>
      <c r="D284" s="134" t="s">
        <v>332</v>
      </c>
      <c r="E284" s="135" t="s">
        <v>8905</v>
      </c>
      <c r="F284" s="136" t="s">
        <v>8906</v>
      </c>
      <c r="G284" s="137" t="s">
        <v>2551</v>
      </c>
      <c r="H284" s="138">
        <v>3</v>
      </c>
      <c r="I284" s="139">
        <v>17267.099999999999</v>
      </c>
      <c r="J284" s="140">
        <f>ROUND(I284*H284,2)</f>
        <v>51801.3</v>
      </c>
      <c r="K284" s="136" t="s">
        <v>21</v>
      </c>
      <c r="L284" s="33"/>
      <c r="M284" s="141" t="s">
        <v>21</v>
      </c>
      <c r="N284" s="142" t="s">
        <v>42</v>
      </c>
      <c r="P284" s="143">
        <f>O284*H284</f>
        <v>0</v>
      </c>
      <c r="Q284" s="143">
        <v>0</v>
      </c>
      <c r="R284" s="143">
        <f>Q284*H284</f>
        <v>0</v>
      </c>
      <c r="S284" s="143">
        <v>0</v>
      </c>
      <c r="T284" s="144">
        <f>S284*H284</f>
        <v>0</v>
      </c>
      <c r="AR284" s="145" t="s">
        <v>1050</v>
      </c>
      <c r="AT284" s="145" t="s">
        <v>332</v>
      </c>
      <c r="AU284" s="145" t="s">
        <v>78</v>
      </c>
      <c r="AY284" s="18" t="s">
        <v>330</v>
      </c>
      <c r="BE284" s="146">
        <f>IF(N284="základní",J284,0)</f>
        <v>51801.3</v>
      </c>
      <c r="BF284" s="146">
        <f>IF(N284="snížená",J284,0)</f>
        <v>0</v>
      </c>
      <c r="BG284" s="146">
        <f>IF(N284="zákl. přenesená",J284,0)</f>
        <v>0</v>
      </c>
      <c r="BH284" s="146">
        <f>IF(N284="sníž. přenesená",J284,0)</f>
        <v>0</v>
      </c>
      <c r="BI284" s="146">
        <f>IF(N284="nulová",J284,0)</f>
        <v>0</v>
      </c>
      <c r="BJ284" s="18" t="s">
        <v>78</v>
      </c>
      <c r="BK284" s="146">
        <f>ROUND(I284*H284,2)</f>
        <v>51801.3</v>
      </c>
      <c r="BL284" s="18" t="s">
        <v>1050</v>
      </c>
      <c r="BM284" s="145" t="s">
        <v>2222</v>
      </c>
    </row>
    <row r="285" spans="2:65" s="12" customFormat="1">
      <c r="B285" s="151"/>
      <c r="D285" s="152" t="s">
        <v>340</v>
      </c>
      <c r="E285" s="153" t="s">
        <v>21</v>
      </c>
      <c r="F285" s="154" t="s">
        <v>8755</v>
      </c>
      <c r="H285" s="153" t="s">
        <v>21</v>
      </c>
      <c r="I285" s="155"/>
      <c r="L285" s="151"/>
      <c r="M285" s="156"/>
      <c r="T285" s="157"/>
      <c r="AT285" s="153" t="s">
        <v>340</v>
      </c>
      <c r="AU285" s="153" t="s">
        <v>78</v>
      </c>
      <c r="AV285" s="12" t="s">
        <v>78</v>
      </c>
      <c r="AW285" s="12" t="s">
        <v>32</v>
      </c>
      <c r="AX285" s="12" t="s">
        <v>71</v>
      </c>
      <c r="AY285" s="153" t="s">
        <v>330</v>
      </c>
    </row>
    <row r="286" spans="2:65" s="13" customFormat="1">
      <c r="B286" s="158"/>
      <c r="D286" s="152" t="s">
        <v>340</v>
      </c>
      <c r="E286" s="159" t="s">
        <v>21</v>
      </c>
      <c r="F286" s="160" t="s">
        <v>171</v>
      </c>
      <c r="H286" s="161">
        <v>3</v>
      </c>
      <c r="I286" s="162"/>
      <c r="L286" s="158"/>
      <c r="M286" s="163"/>
      <c r="T286" s="164"/>
      <c r="AT286" s="159" t="s">
        <v>340</v>
      </c>
      <c r="AU286" s="159" t="s">
        <v>78</v>
      </c>
      <c r="AV286" s="13" t="s">
        <v>80</v>
      </c>
      <c r="AW286" s="13" t="s">
        <v>32</v>
      </c>
      <c r="AX286" s="13" t="s">
        <v>71</v>
      </c>
      <c r="AY286" s="159" t="s">
        <v>330</v>
      </c>
    </row>
    <row r="287" spans="2:65" s="14" customFormat="1">
      <c r="B287" s="166"/>
      <c r="D287" s="152" t="s">
        <v>340</v>
      </c>
      <c r="E287" s="167" t="s">
        <v>21</v>
      </c>
      <c r="F287" s="168" t="s">
        <v>443</v>
      </c>
      <c r="H287" s="169">
        <v>3</v>
      </c>
      <c r="I287" s="170"/>
      <c r="L287" s="166"/>
      <c r="M287" s="171"/>
      <c r="T287" s="172"/>
      <c r="AT287" s="167" t="s">
        <v>340</v>
      </c>
      <c r="AU287" s="167" t="s">
        <v>78</v>
      </c>
      <c r="AV287" s="14" t="s">
        <v>336</v>
      </c>
      <c r="AW287" s="14" t="s">
        <v>32</v>
      </c>
      <c r="AX287" s="14" t="s">
        <v>78</v>
      </c>
      <c r="AY287" s="167" t="s">
        <v>330</v>
      </c>
    </row>
    <row r="288" spans="2:65" s="1" customFormat="1" ht="16.5" customHeight="1">
      <c r="B288" s="33"/>
      <c r="C288" s="134" t="s">
        <v>1160</v>
      </c>
      <c r="D288" s="134" t="s">
        <v>332</v>
      </c>
      <c r="E288" s="135" t="s">
        <v>8907</v>
      </c>
      <c r="F288" s="136" t="s">
        <v>8315</v>
      </c>
      <c r="G288" s="137" t="s">
        <v>2551</v>
      </c>
      <c r="H288" s="138">
        <v>1</v>
      </c>
      <c r="I288" s="139">
        <v>4892.3500000000004</v>
      </c>
      <c r="J288" s="140">
        <f>ROUND(I288*H288,2)</f>
        <v>4892.3500000000004</v>
      </c>
      <c r="K288" s="136" t="s">
        <v>21</v>
      </c>
      <c r="L288" s="33"/>
      <c r="M288" s="141" t="s">
        <v>21</v>
      </c>
      <c r="N288" s="142" t="s">
        <v>42</v>
      </c>
      <c r="P288" s="143">
        <f>O288*H288</f>
        <v>0</v>
      </c>
      <c r="Q288" s="143">
        <v>0</v>
      </c>
      <c r="R288" s="143">
        <f>Q288*H288</f>
        <v>0</v>
      </c>
      <c r="S288" s="143">
        <v>0</v>
      </c>
      <c r="T288" s="144">
        <f>S288*H288</f>
        <v>0</v>
      </c>
      <c r="AR288" s="145" t="s">
        <v>1050</v>
      </c>
      <c r="AT288" s="145" t="s">
        <v>332</v>
      </c>
      <c r="AU288" s="145" t="s">
        <v>78</v>
      </c>
      <c r="AY288" s="18" t="s">
        <v>330</v>
      </c>
      <c r="BE288" s="146">
        <f>IF(N288="základní",J288,0)</f>
        <v>4892.3500000000004</v>
      </c>
      <c r="BF288" s="146">
        <f>IF(N288="snížená",J288,0)</f>
        <v>0</v>
      </c>
      <c r="BG288" s="146">
        <f>IF(N288="zákl. přenesená",J288,0)</f>
        <v>0</v>
      </c>
      <c r="BH288" s="146">
        <f>IF(N288="sníž. přenesená",J288,0)</f>
        <v>0</v>
      </c>
      <c r="BI288" s="146">
        <f>IF(N288="nulová",J288,0)</f>
        <v>0</v>
      </c>
      <c r="BJ288" s="18" t="s">
        <v>78</v>
      </c>
      <c r="BK288" s="146">
        <f>ROUND(I288*H288,2)</f>
        <v>4892.3500000000004</v>
      </c>
      <c r="BL288" s="18" t="s">
        <v>1050</v>
      </c>
      <c r="BM288" s="145" t="s">
        <v>2374</v>
      </c>
    </row>
    <row r="289" spans="2:65" s="12" customFormat="1">
      <c r="B289" s="151"/>
      <c r="D289" s="152" t="s">
        <v>340</v>
      </c>
      <c r="E289" s="153" t="s">
        <v>21</v>
      </c>
      <c r="F289" s="154" t="s">
        <v>8755</v>
      </c>
      <c r="H289" s="153" t="s">
        <v>21</v>
      </c>
      <c r="I289" s="155"/>
      <c r="L289" s="151"/>
      <c r="M289" s="156"/>
      <c r="T289" s="157"/>
      <c r="AT289" s="153" t="s">
        <v>340</v>
      </c>
      <c r="AU289" s="153" t="s">
        <v>78</v>
      </c>
      <c r="AV289" s="12" t="s">
        <v>78</v>
      </c>
      <c r="AW289" s="12" t="s">
        <v>32</v>
      </c>
      <c r="AX289" s="12" t="s">
        <v>71</v>
      </c>
      <c r="AY289" s="153" t="s">
        <v>330</v>
      </c>
    </row>
    <row r="290" spans="2:65" s="13" customFormat="1">
      <c r="B290" s="158"/>
      <c r="D290" s="152" t="s">
        <v>340</v>
      </c>
      <c r="E290" s="159" t="s">
        <v>21</v>
      </c>
      <c r="F290" s="160" t="s">
        <v>78</v>
      </c>
      <c r="H290" s="161">
        <v>1</v>
      </c>
      <c r="I290" s="162"/>
      <c r="L290" s="158"/>
      <c r="M290" s="163"/>
      <c r="T290" s="164"/>
      <c r="AT290" s="159" t="s">
        <v>340</v>
      </c>
      <c r="AU290" s="159" t="s">
        <v>78</v>
      </c>
      <c r="AV290" s="13" t="s">
        <v>80</v>
      </c>
      <c r="AW290" s="13" t="s">
        <v>32</v>
      </c>
      <c r="AX290" s="13" t="s">
        <v>71</v>
      </c>
      <c r="AY290" s="159" t="s">
        <v>330</v>
      </c>
    </row>
    <row r="291" spans="2:65" s="14" customFormat="1">
      <c r="B291" s="166"/>
      <c r="D291" s="152" t="s">
        <v>340</v>
      </c>
      <c r="E291" s="167" t="s">
        <v>21</v>
      </c>
      <c r="F291" s="168" t="s">
        <v>443</v>
      </c>
      <c r="H291" s="169">
        <v>1</v>
      </c>
      <c r="I291" s="170"/>
      <c r="L291" s="166"/>
      <c r="M291" s="171"/>
      <c r="T291" s="172"/>
      <c r="AT291" s="167" t="s">
        <v>340</v>
      </c>
      <c r="AU291" s="167" t="s">
        <v>78</v>
      </c>
      <c r="AV291" s="14" t="s">
        <v>336</v>
      </c>
      <c r="AW291" s="14" t="s">
        <v>32</v>
      </c>
      <c r="AX291" s="14" t="s">
        <v>78</v>
      </c>
      <c r="AY291" s="167" t="s">
        <v>330</v>
      </c>
    </row>
    <row r="292" spans="2:65" s="1" customFormat="1" ht="16.5" customHeight="1">
      <c r="B292" s="33"/>
      <c r="C292" s="134" t="s">
        <v>1170</v>
      </c>
      <c r="D292" s="134" t="s">
        <v>332</v>
      </c>
      <c r="E292" s="135" t="s">
        <v>8908</v>
      </c>
      <c r="F292" s="136" t="s">
        <v>8909</v>
      </c>
      <c r="G292" s="137" t="s">
        <v>359</v>
      </c>
      <c r="H292" s="138">
        <v>6</v>
      </c>
      <c r="I292" s="139">
        <v>774.81</v>
      </c>
      <c r="J292" s="140">
        <f>ROUND(I292*H292,2)</f>
        <v>4648.8599999999997</v>
      </c>
      <c r="K292" s="136" t="s">
        <v>21</v>
      </c>
      <c r="L292" s="33"/>
      <c r="M292" s="141" t="s">
        <v>21</v>
      </c>
      <c r="N292" s="142" t="s">
        <v>42</v>
      </c>
      <c r="P292" s="143">
        <f>O292*H292</f>
        <v>0</v>
      </c>
      <c r="Q292" s="143">
        <v>0</v>
      </c>
      <c r="R292" s="143">
        <f>Q292*H292</f>
        <v>0</v>
      </c>
      <c r="S292" s="143">
        <v>0</v>
      </c>
      <c r="T292" s="144">
        <f>S292*H292</f>
        <v>0</v>
      </c>
      <c r="AR292" s="145" t="s">
        <v>1050</v>
      </c>
      <c r="AT292" s="145" t="s">
        <v>332</v>
      </c>
      <c r="AU292" s="145" t="s">
        <v>78</v>
      </c>
      <c r="AY292" s="18" t="s">
        <v>330</v>
      </c>
      <c r="BE292" s="146">
        <f>IF(N292="základní",J292,0)</f>
        <v>4648.8599999999997</v>
      </c>
      <c r="BF292" s="146">
        <f>IF(N292="snížená",J292,0)</f>
        <v>0</v>
      </c>
      <c r="BG292" s="146">
        <f>IF(N292="zákl. přenesená",J292,0)</f>
        <v>0</v>
      </c>
      <c r="BH292" s="146">
        <f>IF(N292="sníž. přenesená",J292,0)</f>
        <v>0</v>
      </c>
      <c r="BI292" s="146">
        <f>IF(N292="nulová",J292,0)</f>
        <v>0</v>
      </c>
      <c r="BJ292" s="18" t="s">
        <v>78</v>
      </c>
      <c r="BK292" s="146">
        <f>ROUND(I292*H292,2)</f>
        <v>4648.8599999999997</v>
      </c>
      <c r="BL292" s="18" t="s">
        <v>1050</v>
      </c>
      <c r="BM292" s="145" t="s">
        <v>2392</v>
      </c>
    </row>
    <row r="293" spans="2:65" s="12" customFormat="1">
      <c r="B293" s="151"/>
      <c r="D293" s="152" t="s">
        <v>340</v>
      </c>
      <c r="E293" s="153" t="s">
        <v>21</v>
      </c>
      <c r="F293" s="154" t="s">
        <v>8755</v>
      </c>
      <c r="H293" s="153" t="s">
        <v>21</v>
      </c>
      <c r="I293" s="155"/>
      <c r="L293" s="151"/>
      <c r="M293" s="156"/>
      <c r="T293" s="157"/>
      <c r="AT293" s="153" t="s">
        <v>340</v>
      </c>
      <c r="AU293" s="153" t="s">
        <v>78</v>
      </c>
      <c r="AV293" s="12" t="s">
        <v>78</v>
      </c>
      <c r="AW293" s="12" t="s">
        <v>32</v>
      </c>
      <c r="AX293" s="12" t="s">
        <v>71</v>
      </c>
      <c r="AY293" s="153" t="s">
        <v>330</v>
      </c>
    </row>
    <row r="294" spans="2:65" s="13" customFormat="1">
      <c r="B294" s="158"/>
      <c r="D294" s="152" t="s">
        <v>340</v>
      </c>
      <c r="E294" s="159" t="s">
        <v>21</v>
      </c>
      <c r="F294" s="160" t="s">
        <v>370</v>
      </c>
      <c r="H294" s="161">
        <v>6</v>
      </c>
      <c r="I294" s="162"/>
      <c r="L294" s="158"/>
      <c r="M294" s="163"/>
      <c r="T294" s="164"/>
      <c r="AT294" s="159" t="s">
        <v>340</v>
      </c>
      <c r="AU294" s="159" t="s">
        <v>78</v>
      </c>
      <c r="AV294" s="13" t="s">
        <v>80</v>
      </c>
      <c r="AW294" s="13" t="s">
        <v>32</v>
      </c>
      <c r="AX294" s="13" t="s">
        <v>71</v>
      </c>
      <c r="AY294" s="159" t="s">
        <v>330</v>
      </c>
    </row>
    <row r="295" spans="2:65" s="14" customFormat="1">
      <c r="B295" s="166"/>
      <c r="D295" s="152" t="s">
        <v>340</v>
      </c>
      <c r="E295" s="167" t="s">
        <v>21</v>
      </c>
      <c r="F295" s="168" t="s">
        <v>443</v>
      </c>
      <c r="H295" s="169">
        <v>6</v>
      </c>
      <c r="I295" s="170"/>
      <c r="L295" s="166"/>
      <c r="M295" s="171"/>
      <c r="T295" s="172"/>
      <c r="AT295" s="167" t="s">
        <v>340</v>
      </c>
      <c r="AU295" s="167" t="s">
        <v>78</v>
      </c>
      <c r="AV295" s="14" t="s">
        <v>336</v>
      </c>
      <c r="AW295" s="14" t="s">
        <v>32</v>
      </c>
      <c r="AX295" s="14" t="s">
        <v>78</v>
      </c>
      <c r="AY295" s="167" t="s">
        <v>330</v>
      </c>
    </row>
    <row r="296" spans="2:65" s="1" customFormat="1" ht="16.5" customHeight="1">
      <c r="B296" s="33"/>
      <c r="C296" s="134" t="s">
        <v>1176</v>
      </c>
      <c r="D296" s="134" t="s">
        <v>332</v>
      </c>
      <c r="E296" s="135" t="s">
        <v>8910</v>
      </c>
      <c r="F296" s="136" t="s">
        <v>8319</v>
      </c>
      <c r="G296" s="137" t="s">
        <v>6964</v>
      </c>
      <c r="H296" s="138">
        <v>1</v>
      </c>
      <c r="I296" s="139">
        <v>5467.92</v>
      </c>
      <c r="J296" s="140">
        <f>ROUND(I296*H296,2)</f>
        <v>5467.92</v>
      </c>
      <c r="K296" s="136" t="s">
        <v>21</v>
      </c>
      <c r="L296" s="33"/>
      <c r="M296" s="141" t="s">
        <v>21</v>
      </c>
      <c r="N296" s="142" t="s">
        <v>42</v>
      </c>
      <c r="P296" s="143">
        <f>O296*H296</f>
        <v>0</v>
      </c>
      <c r="Q296" s="143">
        <v>0</v>
      </c>
      <c r="R296" s="143">
        <f>Q296*H296</f>
        <v>0</v>
      </c>
      <c r="S296" s="143">
        <v>0</v>
      </c>
      <c r="T296" s="144">
        <f>S296*H296</f>
        <v>0</v>
      </c>
      <c r="AR296" s="145" t="s">
        <v>1050</v>
      </c>
      <c r="AT296" s="145" t="s">
        <v>332</v>
      </c>
      <c r="AU296" s="145" t="s">
        <v>78</v>
      </c>
      <c r="AY296" s="18" t="s">
        <v>330</v>
      </c>
      <c r="BE296" s="146">
        <f>IF(N296="základní",J296,0)</f>
        <v>5467.92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78</v>
      </c>
      <c r="BK296" s="146">
        <f>ROUND(I296*H296,2)</f>
        <v>5467.92</v>
      </c>
      <c r="BL296" s="18" t="s">
        <v>1050</v>
      </c>
      <c r="BM296" s="145" t="s">
        <v>2404</v>
      </c>
    </row>
    <row r="297" spans="2:65" s="12" customFormat="1">
      <c r="B297" s="151"/>
      <c r="D297" s="152" t="s">
        <v>340</v>
      </c>
      <c r="E297" s="153" t="s">
        <v>21</v>
      </c>
      <c r="F297" s="154" t="s">
        <v>8755</v>
      </c>
      <c r="H297" s="153" t="s">
        <v>21</v>
      </c>
      <c r="I297" s="155"/>
      <c r="L297" s="151"/>
      <c r="M297" s="156"/>
      <c r="T297" s="157"/>
      <c r="AT297" s="153" t="s">
        <v>340</v>
      </c>
      <c r="AU297" s="153" t="s">
        <v>78</v>
      </c>
      <c r="AV297" s="12" t="s">
        <v>78</v>
      </c>
      <c r="AW297" s="12" t="s">
        <v>32</v>
      </c>
      <c r="AX297" s="12" t="s">
        <v>71</v>
      </c>
      <c r="AY297" s="153" t="s">
        <v>330</v>
      </c>
    </row>
    <row r="298" spans="2:65" s="13" customFormat="1">
      <c r="B298" s="158"/>
      <c r="D298" s="152" t="s">
        <v>340</v>
      </c>
      <c r="E298" s="159" t="s">
        <v>21</v>
      </c>
      <c r="F298" s="160" t="s">
        <v>78</v>
      </c>
      <c r="H298" s="161">
        <v>1</v>
      </c>
      <c r="I298" s="162"/>
      <c r="L298" s="158"/>
      <c r="M298" s="163"/>
      <c r="T298" s="164"/>
      <c r="AT298" s="159" t="s">
        <v>340</v>
      </c>
      <c r="AU298" s="159" t="s">
        <v>78</v>
      </c>
      <c r="AV298" s="13" t="s">
        <v>80</v>
      </c>
      <c r="AW298" s="13" t="s">
        <v>32</v>
      </c>
      <c r="AX298" s="13" t="s">
        <v>71</v>
      </c>
      <c r="AY298" s="159" t="s">
        <v>330</v>
      </c>
    </row>
    <row r="299" spans="2:65" s="14" customFormat="1">
      <c r="B299" s="166"/>
      <c r="D299" s="152" t="s">
        <v>340</v>
      </c>
      <c r="E299" s="167" t="s">
        <v>21</v>
      </c>
      <c r="F299" s="168" t="s">
        <v>443</v>
      </c>
      <c r="H299" s="169">
        <v>1</v>
      </c>
      <c r="I299" s="170"/>
      <c r="L299" s="166"/>
      <c r="M299" s="171"/>
      <c r="T299" s="172"/>
      <c r="AT299" s="167" t="s">
        <v>340</v>
      </c>
      <c r="AU299" s="167" t="s">
        <v>78</v>
      </c>
      <c r="AV299" s="14" t="s">
        <v>336</v>
      </c>
      <c r="AW299" s="14" t="s">
        <v>32</v>
      </c>
      <c r="AX299" s="14" t="s">
        <v>78</v>
      </c>
      <c r="AY299" s="167" t="s">
        <v>330</v>
      </c>
    </row>
    <row r="300" spans="2:65" s="1" customFormat="1" ht="16.5" customHeight="1">
      <c r="B300" s="33"/>
      <c r="C300" s="134" t="s">
        <v>1206</v>
      </c>
      <c r="D300" s="134" t="s">
        <v>332</v>
      </c>
      <c r="E300" s="135" t="s">
        <v>8911</v>
      </c>
      <c r="F300" s="136" t="s">
        <v>8321</v>
      </c>
      <c r="G300" s="137" t="s">
        <v>2551</v>
      </c>
      <c r="H300" s="138">
        <v>1</v>
      </c>
      <c r="I300" s="139">
        <v>7914.09</v>
      </c>
      <c r="J300" s="140">
        <f>ROUND(I300*H300,2)</f>
        <v>7914.09</v>
      </c>
      <c r="K300" s="136" t="s">
        <v>21</v>
      </c>
      <c r="L300" s="33"/>
      <c r="M300" s="141" t="s">
        <v>21</v>
      </c>
      <c r="N300" s="142" t="s">
        <v>42</v>
      </c>
      <c r="P300" s="143">
        <f>O300*H300</f>
        <v>0</v>
      </c>
      <c r="Q300" s="143">
        <v>0</v>
      </c>
      <c r="R300" s="143">
        <f>Q300*H300</f>
        <v>0</v>
      </c>
      <c r="S300" s="143">
        <v>0</v>
      </c>
      <c r="T300" s="144">
        <f>S300*H300</f>
        <v>0</v>
      </c>
      <c r="AR300" s="145" t="s">
        <v>1050</v>
      </c>
      <c r="AT300" s="145" t="s">
        <v>332</v>
      </c>
      <c r="AU300" s="145" t="s">
        <v>78</v>
      </c>
      <c r="AY300" s="18" t="s">
        <v>330</v>
      </c>
      <c r="BE300" s="146">
        <f>IF(N300="základní",J300,0)</f>
        <v>7914.09</v>
      </c>
      <c r="BF300" s="146">
        <f>IF(N300="snížená",J300,0)</f>
        <v>0</v>
      </c>
      <c r="BG300" s="146">
        <f>IF(N300="zákl. přenesená",J300,0)</f>
        <v>0</v>
      </c>
      <c r="BH300" s="146">
        <f>IF(N300="sníž. přenesená",J300,0)</f>
        <v>0</v>
      </c>
      <c r="BI300" s="146">
        <f>IF(N300="nulová",J300,0)</f>
        <v>0</v>
      </c>
      <c r="BJ300" s="18" t="s">
        <v>78</v>
      </c>
      <c r="BK300" s="146">
        <f>ROUND(I300*H300,2)</f>
        <v>7914.09</v>
      </c>
      <c r="BL300" s="18" t="s">
        <v>1050</v>
      </c>
      <c r="BM300" s="145" t="s">
        <v>2416</v>
      </c>
    </row>
    <row r="301" spans="2:65" s="12" customFormat="1">
      <c r="B301" s="151"/>
      <c r="D301" s="152" t="s">
        <v>340</v>
      </c>
      <c r="E301" s="153" t="s">
        <v>21</v>
      </c>
      <c r="F301" s="154" t="s">
        <v>8755</v>
      </c>
      <c r="H301" s="153" t="s">
        <v>21</v>
      </c>
      <c r="I301" s="155"/>
      <c r="L301" s="151"/>
      <c r="M301" s="156"/>
      <c r="T301" s="157"/>
      <c r="AT301" s="153" t="s">
        <v>340</v>
      </c>
      <c r="AU301" s="153" t="s">
        <v>78</v>
      </c>
      <c r="AV301" s="12" t="s">
        <v>78</v>
      </c>
      <c r="AW301" s="12" t="s">
        <v>32</v>
      </c>
      <c r="AX301" s="12" t="s">
        <v>71</v>
      </c>
      <c r="AY301" s="153" t="s">
        <v>330</v>
      </c>
    </row>
    <row r="302" spans="2:65" s="13" customFormat="1">
      <c r="B302" s="158"/>
      <c r="D302" s="152" t="s">
        <v>340</v>
      </c>
      <c r="E302" s="159" t="s">
        <v>21</v>
      </c>
      <c r="F302" s="160" t="s">
        <v>78</v>
      </c>
      <c r="H302" s="161">
        <v>1</v>
      </c>
      <c r="I302" s="162"/>
      <c r="L302" s="158"/>
      <c r="M302" s="163"/>
      <c r="T302" s="164"/>
      <c r="AT302" s="159" t="s">
        <v>340</v>
      </c>
      <c r="AU302" s="159" t="s">
        <v>78</v>
      </c>
      <c r="AV302" s="13" t="s">
        <v>80</v>
      </c>
      <c r="AW302" s="13" t="s">
        <v>32</v>
      </c>
      <c r="AX302" s="13" t="s">
        <v>71</v>
      </c>
      <c r="AY302" s="159" t="s">
        <v>330</v>
      </c>
    </row>
    <row r="303" spans="2:65" s="14" customFormat="1">
      <c r="B303" s="166"/>
      <c r="D303" s="152" t="s">
        <v>340</v>
      </c>
      <c r="E303" s="167" t="s">
        <v>21</v>
      </c>
      <c r="F303" s="168" t="s">
        <v>443</v>
      </c>
      <c r="H303" s="169">
        <v>1</v>
      </c>
      <c r="I303" s="170"/>
      <c r="L303" s="166"/>
      <c r="M303" s="198"/>
      <c r="N303" s="199"/>
      <c r="O303" s="199"/>
      <c r="P303" s="199"/>
      <c r="Q303" s="199"/>
      <c r="R303" s="199"/>
      <c r="S303" s="199"/>
      <c r="T303" s="200"/>
      <c r="AT303" s="167" t="s">
        <v>340</v>
      </c>
      <c r="AU303" s="167" t="s">
        <v>78</v>
      </c>
      <c r="AV303" s="14" t="s">
        <v>336</v>
      </c>
      <c r="AW303" s="14" t="s">
        <v>32</v>
      </c>
      <c r="AX303" s="14" t="s">
        <v>78</v>
      </c>
      <c r="AY303" s="167" t="s">
        <v>330</v>
      </c>
    </row>
    <row r="304" spans="2:65" s="1" customFormat="1" ht="6.95" customHeight="1">
      <c r="B304" s="41"/>
      <c r="C304" s="42"/>
      <c r="D304" s="42"/>
      <c r="E304" s="42"/>
      <c r="F304" s="42"/>
      <c r="G304" s="42"/>
      <c r="H304" s="42"/>
      <c r="I304" s="42"/>
      <c r="J304" s="42"/>
      <c r="K304" s="42"/>
      <c r="L304" s="33"/>
    </row>
  </sheetData>
  <sheetProtection algorithmName="SHA-512" hashValue="fSSMT1crW9x227tAPQ0weUsb084y/1HWbpZ3Y6wNge2kQYMTlbB+xVC/aW31kZXTWR2zbGfVmV+v6tA/Mmynzw==" saltValue="3AlBJEC2z4kvJXNkhyp953r7o6No5WTa966SYuhiuLyqvBDTnWwIBbOnMpKYJEFiA5f0jeme0YeEeKAKiTMapQ==" spinCount="100000" sheet="1" objects="1" scenarios="1" formatColumns="0" formatRows="0" autoFilter="0"/>
  <autoFilter ref="C85:K303" xr:uid="{00000000-0009-0000-0000-00000F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B2:BM172"/>
  <sheetViews>
    <sheetView showGridLines="0" topLeftCell="A76" workbookViewId="0">
      <selection activeCell="I88" sqref="I88:I171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130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8912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ROUND(J86, 2)</f>
        <v>302226.02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ROUND((SUM(BE86:BE171)),  2)</f>
        <v>302226.02</v>
      </c>
      <c r="I35" s="96">
        <v>0.21</v>
      </c>
      <c r="J35" s="82">
        <f>ROUND(((SUM(BE86:BE171))*I35),  2)</f>
        <v>63467.46</v>
      </c>
      <c r="L35" s="33"/>
    </row>
    <row r="36" spans="2:12" s="1" customFormat="1" ht="14.45" customHeight="1">
      <c r="B36" s="33"/>
      <c r="E36" s="28" t="s">
        <v>43</v>
      </c>
      <c r="F36" s="82">
        <f>ROUND((SUM(BF86:BF171)),  2)</f>
        <v>0</v>
      </c>
      <c r="I36" s="96">
        <v>0.12</v>
      </c>
      <c r="J36" s="82">
        <f>ROUND(((SUM(BF86:BF171))*I36),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ROUND((SUM(BG86:BG171)),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ROUND((SUM(BH86:BH171)),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ROUND((SUM(BI86:BI171)),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365693.48000000004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D.1.4.H.i - MT - Monitorování teplot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J86</f>
        <v>302226.02000000008</v>
      </c>
      <c r="L63" s="33"/>
      <c r="AU63" s="18" t="s">
        <v>273</v>
      </c>
    </row>
    <row r="64" spans="2:47" s="8" customFormat="1" ht="24.95" customHeight="1">
      <c r="B64" s="106"/>
      <c r="D64" s="107" t="s">
        <v>8913</v>
      </c>
      <c r="E64" s="108"/>
      <c r="F64" s="108"/>
      <c r="G64" s="108"/>
      <c r="H64" s="108"/>
      <c r="I64" s="108"/>
      <c r="J64" s="109">
        <f>J87</f>
        <v>302226.02000000008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315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188</v>
      </c>
      <c r="L75" s="21"/>
    </row>
    <row r="76" spans="2:12" s="1" customFormat="1" ht="16.5" customHeight="1">
      <c r="B76" s="33"/>
      <c r="E76" s="336" t="s">
        <v>192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196</v>
      </c>
      <c r="L77" s="33"/>
    </row>
    <row r="78" spans="2:12" s="1" customFormat="1" ht="16.5" customHeight="1">
      <c r="B78" s="33"/>
      <c r="E78" s="305" t="str">
        <f>E11</f>
        <v>D.1.4.H.i - MT - Monitorování teplot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>
        <f>IF(J14="","",J14)</f>
        <v>45470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25</v>
      </c>
      <c r="F82" s="26" t="str">
        <f>E17</f>
        <v>Fakultní nemocnice Olomouc</v>
      </c>
      <c r="I82" s="28" t="s">
        <v>30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29</v>
      </c>
      <c r="F83" s="26" t="str">
        <f>IF(E20="","",E20)</f>
        <v>Sdružení firem VW WACHAL a.s., YUCON CZ s.r.o. a STANTER, a.s. zkratkou S-VWYUST</v>
      </c>
      <c r="I83" s="28" t="s">
        <v>33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316</v>
      </c>
      <c r="D85" s="116" t="s">
        <v>56</v>
      </c>
      <c r="E85" s="116" t="s">
        <v>52</v>
      </c>
      <c r="F85" s="116" t="s">
        <v>53</v>
      </c>
      <c r="G85" s="116" t="s">
        <v>317</v>
      </c>
      <c r="H85" s="116" t="s">
        <v>318</v>
      </c>
      <c r="I85" s="116" t="s">
        <v>319</v>
      </c>
      <c r="J85" s="116" t="s">
        <v>272</v>
      </c>
      <c r="K85" s="117" t="s">
        <v>320</v>
      </c>
      <c r="L85" s="114"/>
      <c r="M85" s="55" t="s">
        <v>21</v>
      </c>
      <c r="N85" s="56" t="s">
        <v>41</v>
      </c>
      <c r="O85" s="56" t="s">
        <v>321</v>
      </c>
      <c r="P85" s="56" t="s">
        <v>322</v>
      </c>
      <c r="Q85" s="56" t="s">
        <v>323</v>
      </c>
      <c r="R85" s="56" t="s">
        <v>324</v>
      </c>
      <c r="S85" s="56" t="s">
        <v>325</v>
      </c>
      <c r="T85" s="57" t="s">
        <v>326</v>
      </c>
    </row>
    <row r="86" spans="2:65" s="1" customFormat="1" ht="22.9" customHeight="1">
      <c r="B86" s="33"/>
      <c r="C86" s="60" t="s">
        <v>327</v>
      </c>
      <c r="J86" s="118">
        <f>BK86</f>
        <v>302226.02000000008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70</v>
      </c>
      <c r="AU86" s="18" t="s">
        <v>273</v>
      </c>
      <c r="BK86" s="121">
        <f>BK87</f>
        <v>302226.02000000008</v>
      </c>
    </row>
    <row r="87" spans="2:65" s="11" customFormat="1" ht="25.9" customHeight="1">
      <c r="B87" s="122"/>
      <c r="D87" s="123" t="s">
        <v>70</v>
      </c>
      <c r="E87" s="124" t="s">
        <v>8914</v>
      </c>
      <c r="F87" s="124" t="s">
        <v>129</v>
      </c>
      <c r="I87" s="125"/>
      <c r="J87" s="126">
        <f>BK87</f>
        <v>302226.02000000008</v>
      </c>
      <c r="L87" s="122"/>
      <c r="M87" s="127"/>
      <c r="P87" s="128">
        <f>SUM(P88:P171)</f>
        <v>0</v>
      </c>
      <c r="R87" s="128">
        <f>SUM(R88:R171)</f>
        <v>0</v>
      </c>
      <c r="T87" s="129">
        <f>SUM(T88:T171)</f>
        <v>0</v>
      </c>
      <c r="AR87" s="123" t="s">
        <v>78</v>
      </c>
      <c r="AT87" s="130" t="s">
        <v>70</v>
      </c>
      <c r="AU87" s="130" t="s">
        <v>71</v>
      </c>
      <c r="AY87" s="123" t="s">
        <v>330</v>
      </c>
      <c r="BK87" s="131">
        <f>SUM(BK88:BK171)</f>
        <v>302226.02000000008</v>
      </c>
    </row>
    <row r="88" spans="2:65" s="1" customFormat="1" ht="16.5" customHeight="1">
      <c r="B88" s="33"/>
      <c r="C88" s="173" t="s">
        <v>78</v>
      </c>
      <c r="D88" s="173" t="s">
        <v>475</v>
      </c>
      <c r="E88" s="174" t="s">
        <v>8915</v>
      </c>
      <c r="F88" s="175" t="s">
        <v>8916</v>
      </c>
      <c r="G88" s="176" t="s">
        <v>2551</v>
      </c>
      <c r="H88" s="177">
        <v>10</v>
      </c>
      <c r="I88" s="178">
        <v>654.71</v>
      </c>
      <c r="J88" s="179">
        <f>ROUND(I88*H88,2)</f>
        <v>6547.1</v>
      </c>
      <c r="K88" s="175" t="s">
        <v>21</v>
      </c>
      <c r="L88" s="180"/>
      <c r="M88" s="181" t="s">
        <v>21</v>
      </c>
      <c r="N88" s="182" t="s">
        <v>42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3080</v>
      </c>
      <c r="AT88" s="145" t="s">
        <v>475</v>
      </c>
      <c r="AU88" s="145" t="s">
        <v>78</v>
      </c>
      <c r="AY88" s="18" t="s">
        <v>330</v>
      </c>
      <c r="BE88" s="146">
        <f>IF(N88="základní",J88,0)</f>
        <v>6547.1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78</v>
      </c>
      <c r="BK88" s="146">
        <f>ROUND(I88*H88,2)</f>
        <v>6547.1</v>
      </c>
      <c r="BL88" s="18" t="s">
        <v>1050</v>
      </c>
      <c r="BM88" s="145" t="s">
        <v>80</v>
      </c>
    </row>
    <row r="89" spans="2:65" s="12" customFormat="1">
      <c r="B89" s="151"/>
      <c r="D89" s="152" t="s">
        <v>340</v>
      </c>
      <c r="E89" s="153" t="s">
        <v>21</v>
      </c>
      <c r="F89" s="154" t="s">
        <v>8330</v>
      </c>
      <c r="H89" s="153" t="s">
        <v>21</v>
      </c>
      <c r="I89" s="155"/>
      <c r="L89" s="151"/>
      <c r="M89" s="156"/>
      <c r="T89" s="157"/>
      <c r="AT89" s="153" t="s">
        <v>340</v>
      </c>
      <c r="AU89" s="153" t="s">
        <v>78</v>
      </c>
      <c r="AV89" s="12" t="s">
        <v>78</v>
      </c>
      <c r="AW89" s="12" t="s">
        <v>32</v>
      </c>
      <c r="AX89" s="12" t="s">
        <v>71</v>
      </c>
      <c r="AY89" s="153" t="s">
        <v>330</v>
      </c>
    </row>
    <row r="90" spans="2:65" s="13" customFormat="1">
      <c r="B90" s="158"/>
      <c r="D90" s="152" t="s">
        <v>340</v>
      </c>
      <c r="E90" s="159" t="s">
        <v>21</v>
      </c>
      <c r="F90" s="160" t="s">
        <v>8917</v>
      </c>
      <c r="H90" s="161">
        <v>10</v>
      </c>
      <c r="I90" s="162"/>
      <c r="L90" s="158"/>
      <c r="M90" s="163"/>
      <c r="T90" s="164"/>
      <c r="AT90" s="159" t="s">
        <v>340</v>
      </c>
      <c r="AU90" s="159" t="s">
        <v>78</v>
      </c>
      <c r="AV90" s="13" t="s">
        <v>80</v>
      </c>
      <c r="AW90" s="13" t="s">
        <v>32</v>
      </c>
      <c r="AX90" s="13" t="s">
        <v>71</v>
      </c>
      <c r="AY90" s="159" t="s">
        <v>330</v>
      </c>
    </row>
    <row r="91" spans="2:65" s="14" customFormat="1">
      <c r="B91" s="166"/>
      <c r="D91" s="152" t="s">
        <v>340</v>
      </c>
      <c r="E91" s="167" t="s">
        <v>21</v>
      </c>
      <c r="F91" s="168" t="s">
        <v>443</v>
      </c>
      <c r="H91" s="169">
        <v>10</v>
      </c>
      <c r="I91" s="170"/>
      <c r="L91" s="166"/>
      <c r="M91" s="171"/>
      <c r="T91" s="172"/>
      <c r="AT91" s="167" t="s">
        <v>340</v>
      </c>
      <c r="AU91" s="167" t="s">
        <v>78</v>
      </c>
      <c r="AV91" s="14" t="s">
        <v>336</v>
      </c>
      <c r="AW91" s="14" t="s">
        <v>32</v>
      </c>
      <c r="AX91" s="14" t="s">
        <v>78</v>
      </c>
      <c r="AY91" s="167" t="s">
        <v>330</v>
      </c>
    </row>
    <row r="92" spans="2:65" s="1" customFormat="1" ht="16.5" customHeight="1">
      <c r="B92" s="33"/>
      <c r="C92" s="173" t="s">
        <v>80</v>
      </c>
      <c r="D92" s="173" t="s">
        <v>475</v>
      </c>
      <c r="E92" s="174" t="s">
        <v>8918</v>
      </c>
      <c r="F92" s="175" t="s">
        <v>8919</v>
      </c>
      <c r="G92" s="176" t="s">
        <v>2551</v>
      </c>
      <c r="H92" s="177">
        <v>9</v>
      </c>
      <c r="I92" s="178">
        <v>3424.64</v>
      </c>
      <c r="J92" s="179">
        <f>ROUND(I92*H92,2)</f>
        <v>30821.759999999998</v>
      </c>
      <c r="K92" s="175" t="s">
        <v>21</v>
      </c>
      <c r="L92" s="180"/>
      <c r="M92" s="181" t="s">
        <v>21</v>
      </c>
      <c r="N92" s="182" t="s">
        <v>42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3080</v>
      </c>
      <c r="AT92" s="145" t="s">
        <v>475</v>
      </c>
      <c r="AU92" s="145" t="s">
        <v>78</v>
      </c>
      <c r="AY92" s="18" t="s">
        <v>330</v>
      </c>
      <c r="BE92" s="146">
        <f>IF(N92="základní",J92,0)</f>
        <v>30821.759999999998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78</v>
      </c>
      <c r="BK92" s="146">
        <f>ROUND(I92*H92,2)</f>
        <v>30821.759999999998</v>
      </c>
      <c r="BL92" s="18" t="s">
        <v>1050</v>
      </c>
      <c r="BM92" s="145" t="s">
        <v>336</v>
      </c>
    </row>
    <row r="93" spans="2:65" s="12" customFormat="1">
      <c r="B93" s="151"/>
      <c r="D93" s="152" t="s">
        <v>340</v>
      </c>
      <c r="E93" s="153" t="s">
        <v>21</v>
      </c>
      <c r="F93" s="154" t="s">
        <v>8330</v>
      </c>
      <c r="H93" s="153" t="s">
        <v>21</v>
      </c>
      <c r="I93" s="155"/>
      <c r="L93" s="151"/>
      <c r="M93" s="156"/>
      <c r="T93" s="157"/>
      <c r="AT93" s="153" t="s">
        <v>340</v>
      </c>
      <c r="AU93" s="153" t="s">
        <v>78</v>
      </c>
      <c r="AV93" s="12" t="s">
        <v>78</v>
      </c>
      <c r="AW93" s="12" t="s">
        <v>32</v>
      </c>
      <c r="AX93" s="12" t="s">
        <v>71</v>
      </c>
      <c r="AY93" s="153" t="s">
        <v>330</v>
      </c>
    </row>
    <row r="94" spans="2:65" s="13" customFormat="1">
      <c r="B94" s="158"/>
      <c r="D94" s="152" t="s">
        <v>340</v>
      </c>
      <c r="E94" s="159" t="s">
        <v>21</v>
      </c>
      <c r="F94" s="160" t="s">
        <v>8920</v>
      </c>
      <c r="H94" s="161">
        <v>9</v>
      </c>
      <c r="I94" s="162"/>
      <c r="L94" s="158"/>
      <c r="M94" s="163"/>
      <c r="T94" s="164"/>
      <c r="AT94" s="159" t="s">
        <v>340</v>
      </c>
      <c r="AU94" s="159" t="s">
        <v>78</v>
      </c>
      <c r="AV94" s="13" t="s">
        <v>80</v>
      </c>
      <c r="AW94" s="13" t="s">
        <v>32</v>
      </c>
      <c r="AX94" s="13" t="s">
        <v>71</v>
      </c>
      <c r="AY94" s="159" t="s">
        <v>330</v>
      </c>
    </row>
    <row r="95" spans="2:65" s="14" customFormat="1">
      <c r="B95" s="166"/>
      <c r="D95" s="152" t="s">
        <v>340</v>
      </c>
      <c r="E95" s="167" t="s">
        <v>21</v>
      </c>
      <c r="F95" s="168" t="s">
        <v>443</v>
      </c>
      <c r="H95" s="169">
        <v>9</v>
      </c>
      <c r="I95" s="170"/>
      <c r="L95" s="166"/>
      <c r="M95" s="171"/>
      <c r="T95" s="172"/>
      <c r="AT95" s="167" t="s">
        <v>340</v>
      </c>
      <c r="AU95" s="167" t="s">
        <v>78</v>
      </c>
      <c r="AV95" s="14" t="s">
        <v>336</v>
      </c>
      <c r="AW95" s="14" t="s">
        <v>32</v>
      </c>
      <c r="AX95" s="14" t="s">
        <v>78</v>
      </c>
      <c r="AY95" s="167" t="s">
        <v>330</v>
      </c>
    </row>
    <row r="96" spans="2:65" s="1" customFormat="1" ht="16.5" customHeight="1">
      <c r="B96" s="33"/>
      <c r="C96" s="173" t="s">
        <v>171</v>
      </c>
      <c r="D96" s="173" t="s">
        <v>475</v>
      </c>
      <c r="E96" s="174" t="s">
        <v>8921</v>
      </c>
      <c r="F96" s="175" t="s">
        <v>8922</v>
      </c>
      <c r="G96" s="176" t="s">
        <v>2551</v>
      </c>
      <c r="H96" s="177">
        <v>19</v>
      </c>
      <c r="I96" s="178">
        <v>4728.3100000000004</v>
      </c>
      <c r="J96" s="179">
        <f>ROUND(I96*H96,2)</f>
        <v>89837.89</v>
      </c>
      <c r="K96" s="175" t="s">
        <v>21</v>
      </c>
      <c r="L96" s="180"/>
      <c r="M96" s="181" t="s">
        <v>21</v>
      </c>
      <c r="N96" s="182" t="s">
        <v>42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3080</v>
      </c>
      <c r="AT96" s="145" t="s">
        <v>475</v>
      </c>
      <c r="AU96" s="145" t="s">
        <v>78</v>
      </c>
      <c r="AY96" s="18" t="s">
        <v>330</v>
      </c>
      <c r="BE96" s="146">
        <f>IF(N96="základní",J96,0)</f>
        <v>89837.89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78</v>
      </c>
      <c r="BK96" s="146">
        <f>ROUND(I96*H96,2)</f>
        <v>89837.89</v>
      </c>
      <c r="BL96" s="18" t="s">
        <v>1050</v>
      </c>
      <c r="BM96" s="145" t="s">
        <v>370</v>
      </c>
    </row>
    <row r="97" spans="2:65" s="12" customFormat="1">
      <c r="B97" s="151"/>
      <c r="D97" s="152" t="s">
        <v>340</v>
      </c>
      <c r="E97" s="153" t="s">
        <v>21</v>
      </c>
      <c r="F97" s="154" t="s">
        <v>8330</v>
      </c>
      <c r="H97" s="153" t="s">
        <v>21</v>
      </c>
      <c r="I97" s="155"/>
      <c r="L97" s="151"/>
      <c r="M97" s="156"/>
      <c r="T97" s="157"/>
      <c r="AT97" s="153" t="s">
        <v>340</v>
      </c>
      <c r="AU97" s="153" t="s">
        <v>78</v>
      </c>
      <c r="AV97" s="12" t="s">
        <v>78</v>
      </c>
      <c r="AW97" s="12" t="s">
        <v>32</v>
      </c>
      <c r="AX97" s="12" t="s">
        <v>71</v>
      </c>
      <c r="AY97" s="153" t="s">
        <v>330</v>
      </c>
    </row>
    <row r="98" spans="2:65" s="13" customFormat="1">
      <c r="B98" s="158"/>
      <c r="D98" s="152" t="s">
        <v>340</v>
      </c>
      <c r="E98" s="159" t="s">
        <v>21</v>
      </c>
      <c r="F98" s="160" t="s">
        <v>8923</v>
      </c>
      <c r="H98" s="161">
        <v>19</v>
      </c>
      <c r="I98" s="162"/>
      <c r="L98" s="158"/>
      <c r="M98" s="163"/>
      <c r="T98" s="164"/>
      <c r="AT98" s="159" t="s">
        <v>340</v>
      </c>
      <c r="AU98" s="159" t="s">
        <v>78</v>
      </c>
      <c r="AV98" s="13" t="s">
        <v>80</v>
      </c>
      <c r="AW98" s="13" t="s">
        <v>32</v>
      </c>
      <c r="AX98" s="13" t="s">
        <v>71</v>
      </c>
      <c r="AY98" s="159" t="s">
        <v>330</v>
      </c>
    </row>
    <row r="99" spans="2:65" s="14" customFormat="1">
      <c r="B99" s="166"/>
      <c r="D99" s="152" t="s">
        <v>340</v>
      </c>
      <c r="E99" s="167" t="s">
        <v>21</v>
      </c>
      <c r="F99" s="168" t="s">
        <v>443</v>
      </c>
      <c r="H99" s="169">
        <v>19</v>
      </c>
      <c r="I99" s="170"/>
      <c r="L99" s="166"/>
      <c r="M99" s="171"/>
      <c r="T99" s="172"/>
      <c r="AT99" s="167" t="s">
        <v>340</v>
      </c>
      <c r="AU99" s="167" t="s">
        <v>78</v>
      </c>
      <c r="AV99" s="14" t="s">
        <v>336</v>
      </c>
      <c r="AW99" s="14" t="s">
        <v>32</v>
      </c>
      <c r="AX99" s="14" t="s">
        <v>78</v>
      </c>
      <c r="AY99" s="167" t="s">
        <v>330</v>
      </c>
    </row>
    <row r="100" spans="2:65" s="1" customFormat="1" ht="16.5" customHeight="1">
      <c r="B100" s="33"/>
      <c r="C100" s="173" t="s">
        <v>336</v>
      </c>
      <c r="D100" s="173" t="s">
        <v>475</v>
      </c>
      <c r="E100" s="174" t="s">
        <v>8924</v>
      </c>
      <c r="F100" s="175" t="s">
        <v>8925</v>
      </c>
      <c r="G100" s="176" t="s">
        <v>2551</v>
      </c>
      <c r="H100" s="177">
        <v>7</v>
      </c>
      <c r="I100" s="178">
        <v>3885.1</v>
      </c>
      <c r="J100" s="179">
        <f>ROUND(I100*H100,2)</f>
        <v>27195.7</v>
      </c>
      <c r="K100" s="175" t="s">
        <v>21</v>
      </c>
      <c r="L100" s="180"/>
      <c r="M100" s="181" t="s">
        <v>21</v>
      </c>
      <c r="N100" s="182" t="s">
        <v>42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3080</v>
      </c>
      <c r="AT100" s="145" t="s">
        <v>475</v>
      </c>
      <c r="AU100" s="145" t="s">
        <v>78</v>
      </c>
      <c r="AY100" s="18" t="s">
        <v>330</v>
      </c>
      <c r="BE100" s="146">
        <f>IF(N100="základní",J100,0)</f>
        <v>27195.7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78</v>
      </c>
      <c r="BK100" s="146">
        <f>ROUND(I100*H100,2)</f>
        <v>27195.7</v>
      </c>
      <c r="BL100" s="18" t="s">
        <v>1050</v>
      </c>
      <c r="BM100" s="145" t="s">
        <v>388</v>
      </c>
    </row>
    <row r="101" spans="2:65" s="12" customFormat="1">
      <c r="B101" s="151"/>
      <c r="D101" s="152" t="s">
        <v>340</v>
      </c>
      <c r="E101" s="153" t="s">
        <v>21</v>
      </c>
      <c r="F101" s="154" t="s">
        <v>8330</v>
      </c>
      <c r="H101" s="153" t="s">
        <v>21</v>
      </c>
      <c r="I101" s="155"/>
      <c r="L101" s="151"/>
      <c r="M101" s="156"/>
      <c r="T101" s="157"/>
      <c r="AT101" s="153" t="s">
        <v>340</v>
      </c>
      <c r="AU101" s="153" t="s">
        <v>78</v>
      </c>
      <c r="AV101" s="12" t="s">
        <v>78</v>
      </c>
      <c r="AW101" s="12" t="s">
        <v>32</v>
      </c>
      <c r="AX101" s="12" t="s">
        <v>71</v>
      </c>
      <c r="AY101" s="153" t="s">
        <v>330</v>
      </c>
    </row>
    <row r="102" spans="2:65" s="13" customFormat="1">
      <c r="B102" s="158"/>
      <c r="D102" s="152" t="s">
        <v>340</v>
      </c>
      <c r="E102" s="159" t="s">
        <v>21</v>
      </c>
      <c r="F102" s="160" t="s">
        <v>8926</v>
      </c>
      <c r="H102" s="161">
        <v>7</v>
      </c>
      <c r="I102" s="162"/>
      <c r="L102" s="158"/>
      <c r="M102" s="163"/>
      <c r="T102" s="164"/>
      <c r="AT102" s="159" t="s">
        <v>340</v>
      </c>
      <c r="AU102" s="159" t="s">
        <v>78</v>
      </c>
      <c r="AV102" s="13" t="s">
        <v>80</v>
      </c>
      <c r="AW102" s="13" t="s">
        <v>32</v>
      </c>
      <c r="AX102" s="13" t="s">
        <v>71</v>
      </c>
      <c r="AY102" s="159" t="s">
        <v>330</v>
      </c>
    </row>
    <row r="103" spans="2:65" s="14" customFormat="1">
      <c r="B103" s="166"/>
      <c r="D103" s="152" t="s">
        <v>340</v>
      </c>
      <c r="E103" s="167" t="s">
        <v>21</v>
      </c>
      <c r="F103" s="168" t="s">
        <v>443</v>
      </c>
      <c r="H103" s="169">
        <v>7</v>
      </c>
      <c r="I103" s="170"/>
      <c r="L103" s="166"/>
      <c r="M103" s="171"/>
      <c r="T103" s="172"/>
      <c r="AT103" s="167" t="s">
        <v>340</v>
      </c>
      <c r="AU103" s="167" t="s">
        <v>78</v>
      </c>
      <c r="AV103" s="14" t="s">
        <v>336</v>
      </c>
      <c r="AW103" s="14" t="s">
        <v>32</v>
      </c>
      <c r="AX103" s="14" t="s">
        <v>78</v>
      </c>
      <c r="AY103" s="167" t="s">
        <v>330</v>
      </c>
    </row>
    <row r="104" spans="2:65" s="1" customFormat="1" ht="16.5" customHeight="1">
      <c r="B104" s="33"/>
      <c r="C104" s="173" t="s">
        <v>364</v>
      </c>
      <c r="D104" s="173" t="s">
        <v>475</v>
      </c>
      <c r="E104" s="174" t="s">
        <v>8927</v>
      </c>
      <c r="F104" s="175" t="s">
        <v>8928</v>
      </c>
      <c r="G104" s="176" t="s">
        <v>2551</v>
      </c>
      <c r="H104" s="177">
        <v>5</v>
      </c>
      <c r="I104" s="178">
        <v>6568.69</v>
      </c>
      <c r="J104" s="179">
        <f>ROUND(I104*H104,2)</f>
        <v>32843.449999999997</v>
      </c>
      <c r="K104" s="175" t="s">
        <v>21</v>
      </c>
      <c r="L104" s="180"/>
      <c r="M104" s="181" t="s">
        <v>21</v>
      </c>
      <c r="N104" s="182" t="s">
        <v>42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3080</v>
      </c>
      <c r="AT104" s="145" t="s">
        <v>475</v>
      </c>
      <c r="AU104" s="145" t="s">
        <v>78</v>
      </c>
      <c r="AY104" s="18" t="s">
        <v>330</v>
      </c>
      <c r="BE104" s="146">
        <f>IF(N104="základní",J104,0)</f>
        <v>32843.449999999997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78</v>
      </c>
      <c r="BK104" s="146">
        <f>ROUND(I104*H104,2)</f>
        <v>32843.449999999997</v>
      </c>
      <c r="BL104" s="18" t="s">
        <v>1050</v>
      </c>
      <c r="BM104" s="145" t="s">
        <v>404</v>
      </c>
    </row>
    <row r="105" spans="2:65" s="12" customFormat="1">
      <c r="B105" s="151"/>
      <c r="D105" s="152" t="s">
        <v>340</v>
      </c>
      <c r="E105" s="153" t="s">
        <v>21</v>
      </c>
      <c r="F105" s="154" t="s">
        <v>8330</v>
      </c>
      <c r="H105" s="153" t="s">
        <v>21</v>
      </c>
      <c r="I105" s="155"/>
      <c r="L105" s="151"/>
      <c r="M105" s="156"/>
      <c r="T105" s="157"/>
      <c r="AT105" s="153" t="s">
        <v>340</v>
      </c>
      <c r="AU105" s="153" t="s">
        <v>78</v>
      </c>
      <c r="AV105" s="12" t="s">
        <v>78</v>
      </c>
      <c r="AW105" s="12" t="s">
        <v>32</v>
      </c>
      <c r="AX105" s="12" t="s">
        <v>71</v>
      </c>
      <c r="AY105" s="153" t="s">
        <v>330</v>
      </c>
    </row>
    <row r="106" spans="2:65" s="13" customFormat="1">
      <c r="B106" s="158"/>
      <c r="D106" s="152" t="s">
        <v>340</v>
      </c>
      <c r="E106" s="159" t="s">
        <v>21</v>
      </c>
      <c r="F106" s="160" t="s">
        <v>8929</v>
      </c>
      <c r="H106" s="161">
        <v>5</v>
      </c>
      <c r="I106" s="162"/>
      <c r="L106" s="158"/>
      <c r="M106" s="163"/>
      <c r="T106" s="164"/>
      <c r="AT106" s="159" t="s">
        <v>340</v>
      </c>
      <c r="AU106" s="159" t="s">
        <v>78</v>
      </c>
      <c r="AV106" s="13" t="s">
        <v>80</v>
      </c>
      <c r="AW106" s="13" t="s">
        <v>32</v>
      </c>
      <c r="AX106" s="13" t="s">
        <v>71</v>
      </c>
      <c r="AY106" s="159" t="s">
        <v>330</v>
      </c>
    </row>
    <row r="107" spans="2:65" s="14" customFormat="1">
      <c r="B107" s="166"/>
      <c r="D107" s="152" t="s">
        <v>340</v>
      </c>
      <c r="E107" s="167" t="s">
        <v>21</v>
      </c>
      <c r="F107" s="168" t="s">
        <v>443</v>
      </c>
      <c r="H107" s="169">
        <v>5</v>
      </c>
      <c r="I107" s="170"/>
      <c r="L107" s="166"/>
      <c r="M107" s="171"/>
      <c r="T107" s="172"/>
      <c r="AT107" s="167" t="s">
        <v>340</v>
      </c>
      <c r="AU107" s="167" t="s">
        <v>78</v>
      </c>
      <c r="AV107" s="14" t="s">
        <v>336</v>
      </c>
      <c r="AW107" s="14" t="s">
        <v>32</v>
      </c>
      <c r="AX107" s="14" t="s">
        <v>78</v>
      </c>
      <c r="AY107" s="167" t="s">
        <v>330</v>
      </c>
    </row>
    <row r="108" spans="2:65" s="1" customFormat="1" ht="16.5" customHeight="1">
      <c r="B108" s="33"/>
      <c r="C108" s="173" t="s">
        <v>370</v>
      </c>
      <c r="D108" s="173" t="s">
        <v>475</v>
      </c>
      <c r="E108" s="174" t="s">
        <v>8930</v>
      </c>
      <c r="F108" s="175" t="s">
        <v>8931</v>
      </c>
      <c r="G108" s="176" t="s">
        <v>2551</v>
      </c>
      <c r="H108" s="177">
        <v>1</v>
      </c>
      <c r="I108" s="178">
        <v>8922.2199999999993</v>
      </c>
      <c r="J108" s="179">
        <f>ROUND(I108*H108,2)</f>
        <v>8922.2199999999993</v>
      </c>
      <c r="K108" s="175" t="s">
        <v>21</v>
      </c>
      <c r="L108" s="180"/>
      <c r="M108" s="181" t="s">
        <v>21</v>
      </c>
      <c r="N108" s="182" t="s">
        <v>42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3080</v>
      </c>
      <c r="AT108" s="145" t="s">
        <v>475</v>
      </c>
      <c r="AU108" s="145" t="s">
        <v>78</v>
      </c>
      <c r="AY108" s="18" t="s">
        <v>330</v>
      </c>
      <c r="BE108" s="146">
        <f>IF(N108="základní",J108,0)</f>
        <v>8922.2199999999993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78</v>
      </c>
      <c r="BK108" s="146">
        <f>ROUND(I108*H108,2)</f>
        <v>8922.2199999999993</v>
      </c>
      <c r="BL108" s="18" t="s">
        <v>1050</v>
      </c>
      <c r="BM108" s="145" t="s">
        <v>8</v>
      </c>
    </row>
    <row r="109" spans="2:65" s="12" customFormat="1">
      <c r="B109" s="151"/>
      <c r="D109" s="152" t="s">
        <v>340</v>
      </c>
      <c r="E109" s="153" t="s">
        <v>21</v>
      </c>
      <c r="F109" s="154" t="s">
        <v>8330</v>
      </c>
      <c r="H109" s="153" t="s">
        <v>21</v>
      </c>
      <c r="I109" s="155"/>
      <c r="L109" s="151"/>
      <c r="M109" s="156"/>
      <c r="T109" s="157"/>
      <c r="AT109" s="153" t="s">
        <v>340</v>
      </c>
      <c r="AU109" s="153" t="s">
        <v>78</v>
      </c>
      <c r="AV109" s="12" t="s">
        <v>78</v>
      </c>
      <c r="AW109" s="12" t="s">
        <v>32</v>
      </c>
      <c r="AX109" s="12" t="s">
        <v>71</v>
      </c>
      <c r="AY109" s="153" t="s">
        <v>330</v>
      </c>
    </row>
    <row r="110" spans="2:65" s="13" customFormat="1">
      <c r="B110" s="158"/>
      <c r="D110" s="152" t="s">
        <v>340</v>
      </c>
      <c r="E110" s="159" t="s">
        <v>21</v>
      </c>
      <c r="F110" s="160" t="s">
        <v>8932</v>
      </c>
      <c r="H110" s="161">
        <v>1</v>
      </c>
      <c r="I110" s="162"/>
      <c r="L110" s="158"/>
      <c r="M110" s="163"/>
      <c r="T110" s="164"/>
      <c r="AT110" s="159" t="s">
        <v>340</v>
      </c>
      <c r="AU110" s="159" t="s">
        <v>78</v>
      </c>
      <c r="AV110" s="13" t="s">
        <v>80</v>
      </c>
      <c r="AW110" s="13" t="s">
        <v>32</v>
      </c>
      <c r="AX110" s="13" t="s">
        <v>71</v>
      </c>
      <c r="AY110" s="159" t="s">
        <v>330</v>
      </c>
    </row>
    <row r="111" spans="2:65" s="14" customFormat="1">
      <c r="B111" s="166"/>
      <c r="D111" s="152" t="s">
        <v>340</v>
      </c>
      <c r="E111" s="167" t="s">
        <v>21</v>
      </c>
      <c r="F111" s="168" t="s">
        <v>443</v>
      </c>
      <c r="H111" s="169">
        <v>1</v>
      </c>
      <c r="I111" s="170"/>
      <c r="L111" s="166"/>
      <c r="M111" s="171"/>
      <c r="T111" s="172"/>
      <c r="AT111" s="167" t="s">
        <v>340</v>
      </c>
      <c r="AU111" s="167" t="s">
        <v>78</v>
      </c>
      <c r="AV111" s="14" t="s">
        <v>336</v>
      </c>
      <c r="AW111" s="14" t="s">
        <v>32</v>
      </c>
      <c r="AX111" s="14" t="s">
        <v>78</v>
      </c>
      <c r="AY111" s="167" t="s">
        <v>330</v>
      </c>
    </row>
    <row r="112" spans="2:65" s="1" customFormat="1" ht="16.5" customHeight="1">
      <c r="B112" s="33"/>
      <c r="C112" s="134" t="s">
        <v>378</v>
      </c>
      <c r="D112" s="134" t="s">
        <v>332</v>
      </c>
      <c r="E112" s="135" t="s">
        <v>8933</v>
      </c>
      <c r="F112" s="136" t="s">
        <v>8934</v>
      </c>
      <c r="G112" s="137" t="s">
        <v>6964</v>
      </c>
      <c r="H112" s="138">
        <v>1</v>
      </c>
      <c r="I112" s="139">
        <v>1798.66</v>
      </c>
      <c r="J112" s="140">
        <f>ROUND(I112*H112,2)</f>
        <v>1798.66</v>
      </c>
      <c r="K112" s="136" t="s">
        <v>21</v>
      </c>
      <c r="L112" s="33"/>
      <c r="M112" s="141" t="s">
        <v>21</v>
      </c>
      <c r="N112" s="142" t="s">
        <v>42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1050</v>
      </c>
      <c r="AT112" s="145" t="s">
        <v>332</v>
      </c>
      <c r="AU112" s="145" t="s">
        <v>78</v>
      </c>
      <c r="AY112" s="18" t="s">
        <v>330</v>
      </c>
      <c r="BE112" s="146">
        <f>IF(N112="základní",J112,0)</f>
        <v>1798.66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78</v>
      </c>
      <c r="BK112" s="146">
        <f>ROUND(I112*H112,2)</f>
        <v>1798.66</v>
      </c>
      <c r="BL112" s="18" t="s">
        <v>1050</v>
      </c>
      <c r="BM112" s="145" t="s">
        <v>429</v>
      </c>
    </row>
    <row r="113" spans="2:65" s="1" customFormat="1" ht="16.5" customHeight="1">
      <c r="B113" s="33"/>
      <c r="C113" s="173" t="s">
        <v>388</v>
      </c>
      <c r="D113" s="173" t="s">
        <v>475</v>
      </c>
      <c r="E113" s="174" t="s">
        <v>8935</v>
      </c>
      <c r="F113" s="175" t="s">
        <v>8936</v>
      </c>
      <c r="G113" s="176" t="s">
        <v>6964</v>
      </c>
      <c r="H113" s="177">
        <v>1</v>
      </c>
      <c r="I113" s="178">
        <v>1979.96</v>
      </c>
      <c r="J113" s="179">
        <f>ROUND(I113*H113,2)</f>
        <v>1979.96</v>
      </c>
      <c r="K113" s="175" t="s">
        <v>21</v>
      </c>
      <c r="L113" s="180"/>
      <c r="M113" s="181" t="s">
        <v>21</v>
      </c>
      <c r="N113" s="182" t="s">
        <v>42</v>
      </c>
      <c r="P113" s="143">
        <f>O113*H113</f>
        <v>0</v>
      </c>
      <c r="Q113" s="143">
        <v>0</v>
      </c>
      <c r="R113" s="143">
        <f>Q113*H113</f>
        <v>0</v>
      </c>
      <c r="S113" s="143">
        <v>0</v>
      </c>
      <c r="T113" s="144">
        <f>S113*H113</f>
        <v>0</v>
      </c>
      <c r="AR113" s="145" t="s">
        <v>3080</v>
      </c>
      <c r="AT113" s="145" t="s">
        <v>475</v>
      </c>
      <c r="AU113" s="145" t="s">
        <v>78</v>
      </c>
      <c r="AY113" s="18" t="s">
        <v>330</v>
      </c>
      <c r="BE113" s="146">
        <f>IF(N113="základní",J113,0)</f>
        <v>1979.96</v>
      </c>
      <c r="BF113" s="146">
        <f>IF(N113="snížená",J113,0)</f>
        <v>0</v>
      </c>
      <c r="BG113" s="146">
        <f>IF(N113="zákl. přenesená",J113,0)</f>
        <v>0</v>
      </c>
      <c r="BH113" s="146">
        <f>IF(N113="sníž. přenesená",J113,0)</f>
        <v>0</v>
      </c>
      <c r="BI113" s="146">
        <f>IF(N113="nulová",J113,0)</f>
        <v>0</v>
      </c>
      <c r="BJ113" s="18" t="s">
        <v>78</v>
      </c>
      <c r="BK113" s="146">
        <f>ROUND(I113*H113,2)</f>
        <v>1979.96</v>
      </c>
      <c r="BL113" s="18" t="s">
        <v>1050</v>
      </c>
      <c r="BM113" s="145" t="s">
        <v>444</v>
      </c>
    </row>
    <row r="114" spans="2:65" s="1" customFormat="1" ht="39">
      <c r="B114" s="33"/>
      <c r="D114" s="152" t="s">
        <v>375</v>
      </c>
      <c r="F114" s="165" t="s">
        <v>8937</v>
      </c>
      <c r="I114" s="149"/>
      <c r="L114" s="33"/>
      <c r="M114" s="150"/>
      <c r="T114" s="52"/>
      <c r="AT114" s="18" t="s">
        <v>375</v>
      </c>
      <c r="AU114" s="18" t="s">
        <v>78</v>
      </c>
    </row>
    <row r="115" spans="2:65" s="12" customFormat="1">
      <c r="B115" s="151"/>
      <c r="D115" s="152" t="s">
        <v>340</v>
      </c>
      <c r="E115" s="153" t="s">
        <v>21</v>
      </c>
      <c r="F115" s="154" t="s">
        <v>8330</v>
      </c>
      <c r="H115" s="153" t="s">
        <v>21</v>
      </c>
      <c r="I115" s="155"/>
      <c r="L115" s="151"/>
      <c r="M115" s="156"/>
      <c r="T115" s="157"/>
      <c r="AT115" s="153" t="s">
        <v>340</v>
      </c>
      <c r="AU115" s="153" t="s">
        <v>78</v>
      </c>
      <c r="AV115" s="12" t="s">
        <v>78</v>
      </c>
      <c r="AW115" s="12" t="s">
        <v>32</v>
      </c>
      <c r="AX115" s="12" t="s">
        <v>71</v>
      </c>
      <c r="AY115" s="153" t="s">
        <v>330</v>
      </c>
    </row>
    <row r="116" spans="2:65" s="13" customFormat="1">
      <c r="B116" s="158"/>
      <c r="D116" s="152" t="s">
        <v>340</v>
      </c>
      <c r="E116" s="159" t="s">
        <v>21</v>
      </c>
      <c r="F116" s="160" t="s">
        <v>8130</v>
      </c>
      <c r="H116" s="161">
        <v>1</v>
      </c>
      <c r="I116" s="162"/>
      <c r="L116" s="158"/>
      <c r="M116" s="163"/>
      <c r="T116" s="164"/>
      <c r="AT116" s="159" t="s">
        <v>340</v>
      </c>
      <c r="AU116" s="159" t="s">
        <v>78</v>
      </c>
      <c r="AV116" s="13" t="s">
        <v>80</v>
      </c>
      <c r="AW116" s="13" t="s">
        <v>32</v>
      </c>
      <c r="AX116" s="13" t="s">
        <v>71</v>
      </c>
      <c r="AY116" s="159" t="s">
        <v>330</v>
      </c>
    </row>
    <row r="117" spans="2:65" s="14" customFormat="1">
      <c r="B117" s="166"/>
      <c r="D117" s="152" t="s">
        <v>340</v>
      </c>
      <c r="E117" s="167" t="s">
        <v>21</v>
      </c>
      <c r="F117" s="168" t="s">
        <v>443</v>
      </c>
      <c r="H117" s="169">
        <v>1</v>
      </c>
      <c r="I117" s="170"/>
      <c r="L117" s="166"/>
      <c r="M117" s="171"/>
      <c r="T117" s="172"/>
      <c r="AT117" s="167" t="s">
        <v>340</v>
      </c>
      <c r="AU117" s="167" t="s">
        <v>78</v>
      </c>
      <c r="AV117" s="14" t="s">
        <v>336</v>
      </c>
      <c r="AW117" s="14" t="s">
        <v>32</v>
      </c>
      <c r="AX117" s="14" t="s">
        <v>78</v>
      </c>
      <c r="AY117" s="167" t="s">
        <v>330</v>
      </c>
    </row>
    <row r="118" spans="2:65" s="1" customFormat="1" ht="16.5" customHeight="1">
      <c r="B118" s="33"/>
      <c r="C118" s="134" t="s">
        <v>396</v>
      </c>
      <c r="D118" s="134" t="s">
        <v>332</v>
      </c>
      <c r="E118" s="135" t="s">
        <v>8938</v>
      </c>
      <c r="F118" s="136" t="s">
        <v>8939</v>
      </c>
      <c r="G118" s="137" t="s">
        <v>353</v>
      </c>
      <c r="H118" s="138">
        <v>309</v>
      </c>
      <c r="I118" s="139">
        <v>15.83</v>
      </c>
      <c r="J118" s="140">
        <f>ROUND(I118*H118,2)</f>
        <v>4891.47</v>
      </c>
      <c r="K118" s="136" t="s">
        <v>21</v>
      </c>
      <c r="L118" s="33"/>
      <c r="M118" s="141" t="s">
        <v>21</v>
      </c>
      <c r="N118" s="142" t="s">
        <v>42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1050</v>
      </c>
      <c r="AT118" s="145" t="s">
        <v>332</v>
      </c>
      <c r="AU118" s="145" t="s">
        <v>78</v>
      </c>
      <c r="AY118" s="18" t="s">
        <v>330</v>
      </c>
      <c r="BE118" s="146">
        <f>IF(N118="základní",J118,0)</f>
        <v>4891.47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78</v>
      </c>
      <c r="BK118" s="146">
        <f>ROUND(I118*H118,2)</f>
        <v>4891.47</v>
      </c>
      <c r="BL118" s="18" t="s">
        <v>1050</v>
      </c>
      <c r="BM118" s="145" t="s">
        <v>459</v>
      </c>
    </row>
    <row r="119" spans="2:65" s="1" customFormat="1" ht="16.5" customHeight="1">
      <c r="B119" s="33"/>
      <c r="C119" s="173" t="s">
        <v>404</v>
      </c>
      <c r="D119" s="173" t="s">
        <v>475</v>
      </c>
      <c r="E119" s="174" t="s">
        <v>8940</v>
      </c>
      <c r="F119" s="175" t="s">
        <v>8941</v>
      </c>
      <c r="G119" s="176" t="s">
        <v>353</v>
      </c>
      <c r="H119" s="177">
        <v>309</v>
      </c>
      <c r="I119" s="178">
        <v>31.66</v>
      </c>
      <c r="J119" s="179">
        <f>ROUND(I119*H119,2)</f>
        <v>9782.94</v>
      </c>
      <c r="K119" s="175" t="s">
        <v>21</v>
      </c>
      <c r="L119" s="180"/>
      <c r="M119" s="181" t="s">
        <v>21</v>
      </c>
      <c r="N119" s="182" t="s">
        <v>42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3080</v>
      </c>
      <c r="AT119" s="145" t="s">
        <v>475</v>
      </c>
      <c r="AU119" s="145" t="s">
        <v>78</v>
      </c>
      <c r="AY119" s="18" t="s">
        <v>330</v>
      </c>
      <c r="BE119" s="146">
        <f>IF(N119="základní",J119,0)</f>
        <v>9782.94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78</v>
      </c>
      <c r="BK119" s="146">
        <f>ROUND(I119*H119,2)</f>
        <v>9782.94</v>
      </c>
      <c r="BL119" s="18" t="s">
        <v>1050</v>
      </c>
      <c r="BM119" s="145" t="s">
        <v>474</v>
      </c>
    </row>
    <row r="120" spans="2:65" s="12" customFormat="1">
      <c r="B120" s="151"/>
      <c r="D120" s="152" t="s">
        <v>340</v>
      </c>
      <c r="E120" s="153" t="s">
        <v>21</v>
      </c>
      <c r="F120" s="154" t="s">
        <v>8330</v>
      </c>
      <c r="H120" s="153" t="s">
        <v>21</v>
      </c>
      <c r="I120" s="155"/>
      <c r="L120" s="151"/>
      <c r="M120" s="156"/>
      <c r="T120" s="157"/>
      <c r="AT120" s="153" t="s">
        <v>340</v>
      </c>
      <c r="AU120" s="153" t="s">
        <v>78</v>
      </c>
      <c r="AV120" s="12" t="s">
        <v>78</v>
      </c>
      <c r="AW120" s="12" t="s">
        <v>32</v>
      </c>
      <c r="AX120" s="12" t="s">
        <v>71</v>
      </c>
      <c r="AY120" s="153" t="s">
        <v>330</v>
      </c>
    </row>
    <row r="121" spans="2:65" s="13" customFormat="1">
      <c r="B121" s="158"/>
      <c r="D121" s="152" t="s">
        <v>340</v>
      </c>
      <c r="E121" s="159" t="s">
        <v>21</v>
      </c>
      <c r="F121" s="160" t="s">
        <v>8942</v>
      </c>
      <c r="H121" s="161">
        <v>309</v>
      </c>
      <c r="I121" s="162"/>
      <c r="L121" s="158"/>
      <c r="M121" s="163"/>
      <c r="T121" s="164"/>
      <c r="AT121" s="159" t="s">
        <v>340</v>
      </c>
      <c r="AU121" s="159" t="s">
        <v>78</v>
      </c>
      <c r="AV121" s="13" t="s">
        <v>80</v>
      </c>
      <c r="AW121" s="13" t="s">
        <v>32</v>
      </c>
      <c r="AX121" s="13" t="s">
        <v>71</v>
      </c>
      <c r="AY121" s="159" t="s">
        <v>330</v>
      </c>
    </row>
    <row r="122" spans="2:65" s="14" customFormat="1">
      <c r="B122" s="166"/>
      <c r="D122" s="152" t="s">
        <v>340</v>
      </c>
      <c r="E122" s="167" t="s">
        <v>21</v>
      </c>
      <c r="F122" s="168" t="s">
        <v>443</v>
      </c>
      <c r="H122" s="169">
        <v>309</v>
      </c>
      <c r="I122" s="170"/>
      <c r="L122" s="166"/>
      <c r="M122" s="171"/>
      <c r="T122" s="172"/>
      <c r="AT122" s="167" t="s">
        <v>340</v>
      </c>
      <c r="AU122" s="167" t="s">
        <v>78</v>
      </c>
      <c r="AV122" s="14" t="s">
        <v>336</v>
      </c>
      <c r="AW122" s="14" t="s">
        <v>32</v>
      </c>
      <c r="AX122" s="14" t="s">
        <v>78</v>
      </c>
      <c r="AY122" s="167" t="s">
        <v>330</v>
      </c>
    </row>
    <row r="123" spans="2:65" s="1" customFormat="1" ht="16.5" customHeight="1">
      <c r="B123" s="33"/>
      <c r="C123" s="134" t="s">
        <v>410</v>
      </c>
      <c r="D123" s="134" t="s">
        <v>332</v>
      </c>
      <c r="E123" s="135" t="s">
        <v>8943</v>
      </c>
      <c r="F123" s="136" t="s">
        <v>8888</v>
      </c>
      <c r="G123" s="137" t="s">
        <v>2551</v>
      </c>
      <c r="H123" s="138">
        <v>9</v>
      </c>
      <c r="I123" s="139">
        <v>63.31</v>
      </c>
      <c r="J123" s="140">
        <f>ROUND(I123*H123,2)</f>
        <v>569.79</v>
      </c>
      <c r="K123" s="136" t="s">
        <v>21</v>
      </c>
      <c r="L123" s="33"/>
      <c r="M123" s="141" t="s">
        <v>21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1050</v>
      </c>
      <c r="AT123" s="145" t="s">
        <v>332</v>
      </c>
      <c r="AU123" s="145" t="s">
        <v>78</v>
      </c>
      <c r="AY123" s="18" t="s">
        <v>330</v>
      </c>
      <c r="BE123" s="146">
        <f>IF(N123="základní",J123,0)</f>
        <v>569.79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78</v>
      </c>
      <c r="BK123" s="146">
        <f>ROUND(I123*H123,2)</f>
        <v>569.79</v>
      </c>
      <c r="BL123" s="18" t="s">
        <v>1050</v>
      </c>
      <c r="BM123" s="145" t="s">
        <v>484</v>
      </c>
    </row>
    <row r="124" spans="2:65" s="1" customFormat="1" ht="16.5" customHeight="1">
      <c r="B124" s="33"/>
      <c r="C124" s="173" t="s">
        <v>8</v>
      </c>
      <c r="D124" s="173" t="s">
        <v>475</v>
      </c>
      <c r="E124" s="174" t="s">
        <v>8889</v>
      </c>
      <c r="F124" s="175" t="s">
        <v>8890</v>
      </c>
      <c r="G124" s="176" t="s">
        <v>2551</v>
      </c>
      <c r="H124" s="177">
        <v>9</v>
      </c>
      <c r="I124" s="178">
        <v>72.83</v>
      </c>
      <c r="J124" s="179">
        <f>ROUND(I124*H124,2)</f>
        <v>655.47</v>
      </c>
      <c r="K124" s="175" t="s">
        <v>21</v>
      </c>
      <c r="L124" s="180"/>
      <c r="M124" s="181" t="s">
        <v>21</v>
      </c>
      <c r="N124" s="182" t="s">
        <v>42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3080</v>
      </c>
      <c r="AT124" s="145" t="s">
        <v>475</v>
      </c>
      <c r="AU124" s="145" t="s">
        <v>78</v>
      </c>
      <c r="AY124" s="18" t="s">
        <v>330</v>
      </c>
      <c r="BE124" s="146">
        <f>IF(N124="základní",J124,0)</f>
        <v>655.47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78</v>
      </c>
      <c r="BK124" s="146">
        <f>ROUND(I124*H124,2)</f>
        <v>655.47</v>
      </c>
      <c r="BL124" s="18" t="s">
        <v>1050</v>
      </c>
      <c r="BM124" s="145" t="s">
        <v>5488</v>
      </c>
    </row>
    <row r="125" spans="2:65" s="12" customFormat="1">
      <c r="B125" s="151"/>
      <c r="D125" s="152" t="s">
        <v>340</v>
      </c>
      <c r="E125" s="153" t="s">
        <v>21</v>
      </c>
      <c r="F125" s="154" t="s">
        <v>8330</v>
      </c>
      <c r="H125" s="153" t="s">
        <v>21</v>
      </c>
      <c r="I125" s="155"/>
      <c r="L125" s="151"/>
      <c r="M125" s="156"/>
      <c r="T125" s="157"/>
      <c r="AT125" s="153" t="s">
        <v>340</v>
      </c>
      <c r="AU125" s="153" t="s">
        <v>78</v>
      </c>
      <c r="AV125" s="12" t="s">
        <v>78</v>
      </c>
      <c r="AW125" s="12" t="s">
        <v>32</v>
      </c>
      <c r="AX125" s="12" t="s">
        <v>71</v>
      </c>
      <c r="AY125" s="153" t="s">
        <v>330</v>
      </c>
    </row>
    <row r="126" spans="2:65" s="13" customFormat="1">
      <c r="B126" s="158"/>
      <c r="D126" s="152" t="s">
        <v>340</v>
      </c>
      <c r="E126" s="159" t="s">
        <v>21</v>
      </c>
      <c r="F126" s="160" t="s">
        <v>8920</v>
      </c>
      <c r="H126" s="161">
        <v>9</v>
      </c>
      <c r="I126" s="162"/>
      <c r="L126" s="158"/>
      <c r="M126" s="163"/>
      <c r="T126" s="164"/>
      <c r="AT126" s="159" t="s">
        <v>340</v>
      </c>
      <c r="AU126" s="159" t="s">
        <v>78</v>
      </c>
      <c r="AV126" s="13" t="s">
        <v>80</v>
      </c>
      <c r="AW126" s="13" t="s">
        <v>32</v>
      </c>
      <c r="AX126" s="13" t="s">
        <v>71</v>
      </c>
      <c r="AY126" s="159" t="s">
        <v>330</v>
      </c>
    </row>
    <row r="127" spans="2:65" s="14" customFormat="1">
      <c r="B127" s="166"/>
      <c r="D127" s="152" t="s">
        <v>340</v>
      </c>
      <c r="E127" s="167" t="s">
        <v>21</v>
      </c>
      <c r="F127" s="168" t="s">
        <v>443</v>
      </c>
      <c r="H127" s="169">
        <v>9</v>
      </c>
      <c r="I127" s="170"/>
      <c r="L127" s="166"/>
      <c r="M127" s="171"/>
      <c r="T127" s="172"/>
      <c r="AT127" s="167" t="s">
        <v>340</v>
      </c>
      <c r="AU127" s="167" t="s">
        <v>78</v>
      </c>
      <c r="AV127" s="14" t="s">
        <v>336</v>
      </c>
      <c r="AW127" s="14" t="s">
        <v>32</v>
      </c>
      <c r="AX127" s="14" t="s">
        <v>78</v>
      </c>
      <c r="AY127" s="167" t="s">
        <v>330</v>
      </c>
    </row>
    <row r="128" spans="2:65" s="1" customFormat="1" ht="16.5" customHeight="1">
      <c r="B128" s="33"/>
      <c r="C128" s="134" t="s">
        <v>422</v>
      </c>
      <c r="D128" s="134" t="s">
        <v>332</v>
      </c>
      <c r="E128" s="135" t="s">
        <v>8265</v>
      </c>
      <c r="F128" s="136" t="s">
        <v>8266</v>
      </c>
      <c r="G128" s="137" t="s">
        <v>2551</v>
      </c>
      <c r="H128" s="138">
        <v>62</v>
      </c>
      <c r="I128" s="139">
        <v>15.83</v>
      </c>
      <c r="J128" s="140">
        <f>ROUND(I128*H128,2)</f>
        <v>981.46</v>
      </c>
      <c r="K128" s="136" t="s">
        <v>21</v>
      </c>
      <c r="L128" s="33"/>
      <c r="M128" s="141" t="s">
        <v>21</v>
      </c>
      <c r="N128" s="142" t="s">
        <v>42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1050</v>
      </c>
      <c r="AT128" s="145" t="s">
        <v>332</v>
      </c>
      <c r="AU128" s="145" t="s">
        <v>78</v>
      </c>
      <c r="AY128" s="18" t="s">
        <v>330</v>
      </c>
      <c r="BE128" s="146">
        <f>IF(N128="základní",J128,0)</f>
        <v>981.46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78</v>
      </c>
      <c r="BK128" s="146">
        <f>ROUND(I128*H128,2)</f>
        <v>981.46</v>
      </c>
      <c r="BL128" s="18" t="s">
        <v>1050</v>
      </c>
      <c r="BM128" s="145" t="s">
        <v>571</v>
      </c>
    </row>
    <row r="129" spans="2:65" s="1" customFormat="1" ht="16.5" customHeight="1">
      <c r="B129" s="33"/>
      <c r="C129" s="173" t="s">
        <v>429</v>
      </c>
      <c r="D129" s="173" t="s">
        <v>475</v>
      </c>
      <c r="E129" s="174" t="s">
        <v>8267</v>
      </c>
      <c r="F129" s="175" t="s">
        <v>8268</v>
      </c>
      <c r="G129" s="176" t="s">
        <v>2551</v>
      </c>
      <c r="H129" s="177">
        <v>62</v>
      </c>
      <c r="I129" s="178">
        <v>17.16</v>
      </c>
      <c r="J129" s="179">
        <f>ROUND(I129*H129,2)</f>
        <v>1063.92</v>
      </c>
      <c r="K129" s="175" t="s">
        <v>21</v>
      </c>
      <c r="L129" s="180"/>
      <c r="M129" s="181" t="s">
        <v>21</v>
      </c>
      <c r="N129" s="18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3080</v>
      </c>
      <c r="AT129" s="145" t="s">
        <v>475</v>
      </c>
      <c r="AU129" s="145" t="s">
        <v>78</v>
      </c>
      <c r="AY129" s="18" t="s">
        <v>330</v>
      </c>
      <c r="BE129" s="146">
        <f>IF(N129="základní",J129,0)</f>
        <v>1063.92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78</v>
      </c>
      <c r="BK129" s="146">
        <f>ROUND(I129*H129,2)</f>
        <v>1063.92</v>
      </c>
      <c r="BL129" s="18" t="s">
        <v>1050</v>
      </c>
      <c r="BM129" s="145" t="s">
        <v>585</v>
      </c>
    </row>
    <row r="130" spans="2:65" s="12" customFormat="1">
      <c r="B130" s="151"/>
      <c r="D130" s="152" t="s">
        <v>340</v>
      </c>
      <c r="E130" s="153" t="s">
        <v>21</v>
      </c>
      <c r="F130" s="154" t="s">
        <v>8330</v>
      </c>
      <c r="H130" s="153" t="s">
        <v>21</v>
      </c>
      <c r="I130" s="155"/>
      <c r="L130" s="151"/>
      <c r="M130" s="156"/>
      <c r="T130" s="157"/>
      <c r="AT130" s="153" t="s">
        <v>340</v>
      </c>
      <c r="AU130" s="153" t="s">
        <v>78</v>
      </c>
      <c r="AV130" s="12" t="s">
        <v>78</v>
      </c>
      <c r="AW130" s="12" t="s">
        <v>32</v>
      </c>
      <c r="AX130" s="12" t="s">
        <v>71</v>
      </c>
      <c r="AY130" s="153" t="s">
        <v>330</v>
      </c>
    </row>
    <row r="131" spans="2:65" s="13" customFormat="1">
      <c r="B131" s="158"/>
      <c r="D131" s="152" t="s">
        <v>340</v>
      </c>
      <c r="E131" s="159" t="s">
        <v>21</v>
      </c>
      <c r="F131" s="160" t="s">
        <v>8944</v>
      </c>
      <c r="H131" s="161">
        <v>62</v>
      </c>
      <c r="I131" s="162"/>
      <c r="L131" s="158"/>
      <c r="M131" s="163"/>
      <c r="T131" s="164"/>
      <c r="AT131" s="159" t="s">
        <v>340</v>
      </c>
      <c r="AU131" s="159" t="s">
        <v>78</v>
      </c>
      <c r="AV131" s="13" t="s">
        <v>80</v>
      </c>
      <c r="AW131" s="13" t="s">
        <v>32</v>
      </c>
      <c r="AX131" s="13" t="s">
        <v>71</v>
      </c>
      <c r="AY131" s="159" t="s">
        <v>330</v>
      </c>
    </row>
    <row r="132" spans="2:65" s="14" customFormat="1">
      <c r="B132" s="166"/>
      <c r="D132" s="152" t="s">
        <v>340</v>
      </c>
      <c r="E132" s="167" t="s">
        <v>21</v>
      </c>
      <c r="F132" s="168" t="s">
        <v>443</v>
      </c>
      <c r="H132" s="169">
        <v>62</v>
      </c>
      <c r="I132" s="170"/>
      <c r="L132" s="166"/>
      <c r="M132" s="171"/>
      <c r="T132" s="172"/>
      <c r="AT132" s="167" t="s">
        <v>340</v>
      </c>
      <c r="AU132" s="167" t="s">
        <v>78</v>
      </c>
      <c r="AV132" s="14" t="s">
        <v>336</v>
      </c>
      <c r="AW132" s="14" t="s">
        <v>32</v>
      </c>
      <c r="AX132" s="14" t="s">
        <v>78</v>
      </c>
      <c r="AY132" s="167" t="s">
        <v>330</v>
      </c>
    </row>
    <row r="133" spans="2:65" s="1" customFormat="1" ht="16.5" customHeight="1">
      <c r="B133" s="33"/>
      <c r="C133" s="134" t="s">
        <v>435</v>
      </c>
      <c r="D133" s="134" t="s">
        <v>332</v>
      </c>
      <c r="E133" s="135" t="s">
        <v>8945</v>
      </c>
      <c r="F133" s="136" t="s">
        <v>8946</v>
      </c>
      <c r="G133" s="137" t="s">
        <v>353</v>
      </c>
      <c r="H133" s="138">
        <v>124</v>
      </c>
      <c r="I133" s="139">
        <v>23.02</v>
      </c>
      <c r="J133" s="140">
        <f>ROUND(I133*H133,2)</f>
        <v>2854.48</v>
      </c>
      <c r="K133" s="136" t="s">
        <v>21</v>
      </c>
      <c r="L133" s="33"/>
      <c r="M133" s="141" t="s">
        <v>21</v>
      </c>
      <c r="N133" s="14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1050</v>
      </c>
      <c r="AT133" s="145" t="s">
        <v>332</v>
      </c>
      <c r="AU133" s="145" t="s">
        <v>78</v>
      </c>
      <c r="AY133" s="18" t="s">
        <v>330</v>
      </c>
      <c r="BE133" s="146">
        <f>IF(N133="základní",J133,0)</f>
        <v>2854.48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78</v>
      </c>
      <c r="BK133" s="146">
        <f>ROUND(I133*H133,2)</f>
        <v>2854.48</v>
      </c>
      <c r="BL133" s="18" t="s">
        <v>1050</v>
      </c>
      <c r="BM133" s="145" t="s">
        <v>600</v>
      </c>
    </row>
    <row r="134" spans="2:65" s="1" customFormat="1" ht="16.5" customHeight="1">
      <c r="B134" s="33"/>
      <c r="C134" s="173" t="s">
        <v>444</v>
      </c>
      <c r="D134" s="173" t="s">
        <v>475</v>
      </c>
      <c r="E134" s="174" t="s">
        <v>8947</v>
      </c>
      <c r="F134" s="175" t="s">
        <v>8948</v>
      </c>
      <c r="G134" s="176" t="s">
        <v>353</v>
      </c>
      <c r="H134" s="177">
        <v>124</v>
      </c>
      <c r="I134" s="178">
        <v>26.9</v>
      </c>
      <c r="J134" s="179">
        <f>ROUND(I134*H134,2)</f>
        <v>3335.6</v>
      </c>
      <c r="K134" s="175" t="s">
        <v>21</v>
      </c>
      <c r="L134" s="180"/>
      <c r="M134" s="181" t="s">
        <v>21</v>
      </c>
      <c r="N134" s="18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3080</v>
      </c>
      <c r="AT134" s="145" t="s">
        <v>475</v>
      </c>
      <c r="AU134" s="145" t="s">
        <v>78</v>
      </c>
      <c r="AY134" s="18" t="s">
        <v>330</v>
      </c>
      <c r="BE134" s="146">
        <f>IF(N134="základní",J134,0)</f>
        <v>3335.6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78</v>
      </c>
      <c r="BK134" s="146">
        <f>ROUND(I134*H134,2)</f>
        <v>3335.6</v>
      </c>
      <c r="BL134" s="18" t="s">
        <v>1050</v>
      </c>
      <c r="BM134" s="145" t="s">
        <v>617</v>
      </c>
    </row>
    <row r="135" spans="2:65" s="1" customFormat="1" ht="16.5" customHeight="1">
      <c r="B135" s="33"/>
      <c r="C135" s="134" t="s">
        <v>452</v>
      </c>
      <c r="D135" s="134" t="s">
        <v>332</v>
      </c>
      <c r="E135" s="135" t="s">
        <v>8291</v>
      </c>
      <c r="F135" s="136" t="s">
        <v>8292</v>
      </c>
      <c r="G135" s="137" t="s">
        <v>2551</v>
      </c>
      <c r="H135" s="138">
        <v>13</v>
      </c>
      <c r="I135" s="139">
        <v>63.31</v>
      </c>
      <c r="J135" s="140">
        <f>ROUND(I135*H135,2)</f>
        <v>823.03</v>
      </c>
      <c r="K135" s="136" t="s">
        <v>21</v>
      </c>
      <c r="L135" s="33"/>
      <c r="M135" s="141" t="s">
        <v>21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1050</v>
      </c>
      <c r="AT135" s="145" t="s">
        <v>332</v>
      </c>
      <c r="AU135" s="145" t="s">
        <v>78</v>
      </c>
      <c r="AY135" s="18" t="s">
        <v>330</v>
      </c>
      <c r="BE135" s="146">
        <f>IF(N135="základní",J135,0)</f>
        <v>823.03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78</v>
      </c>
      <c r="BK135" s="146">
        <f>ROUND(I135*H135,2)</f>
        <v>823.03</v>
      </c>
      <c r="BL135" s="18" t="s">
        <v>1050</v>
      </c>
      <c r="BM135" s="145" t="s">
        <v>636</v>
      </c>
    </row>
    <row r="136" spans="2:65" s="12" customFormat="1">
      <c r="B136" s="151"/>
      <c r="D136" s="152" t="s">
        <v>340</v>
      </c>
      <c r="E136" s="153" t="s">
        <v>21</v>
      </c>
      <c r="F136" s="154" t="s">
        <v>8330</v>
      </c>
      <c r="H136" s="153" t="s">
        <v>21</v>
      </c>
      <c r="I136" s="155"/>
      <c r="L136" s="151"/>
      <c r="M136" s="156"/>
      <c r="T136" s="157"/>
      <c r="AT136" s="153" t="s">
        <v>340</v>
      </c>
      <c r="AU136" s="153" t="s">
        <v>78</v>
      </c>
      <c r="AV136" s="12" t="s">
        <v>78</v>
      </c>
      <c r="AW136" s="12" t="s">
        <v>32</v>
      </c>
      <c r="AX136" s="12" t="s">
        <v>71</v>
      </c>
      <c r="AY136" s="153" t="s">
        <v>330</v>
      </c>
    </row>
    <row r="137" spans="2:65" s="13" customFormat="1">
      <c r="B137" s="158"/>
      <c r="D137" s="152" t="s">
        <v>340</v>
      </c>
      <c r="E137" s="159" t="s">
        <v>21</v>
      </c>
      <c r="F137" s="160" t="s">
        <v>8949</v>
      </c>
      <c r="H137" s="161">
        <v>13</v>
      </c>
      <c r="I137" s="162"/>
      <c r="L137" s="158"/>
      <c r="M137" s="163"/>
      <c r="T137" s="164"/>
      <c r="AT137" s="159" t="s">
        <v>340</v>
      </c>
      <c r="AU137" s="159" t="s">
        <v>78</v>
      </c>
      <c r="AV137" s="13" t="s">
        <v>80</v>
      </c>
      <c r="AW137" s="13" t="s">
        <v>32</v>
      </c>
      <c r="AX137" s="13" t="s">
        <v>71</v>
      </c>
      <c r="AY137" s="159" t="s">
        <v>330</v>
      </c>
    </row>
    <row r="138" spans="2:65" s="14" customFormat="1">
      <c r="B138" s="166"/>
      <c r="D138" s="152" t="s">
        <v>340</v>
      </c>
      <c r="E138" s="167" t="s">
        <v>21</v>
      </c>
      <c r="F138" s="168" t="s">
        <v>443</v>
      </c>
      <c r="H138" s="169">
        <v>13</v>
      </c>
      <c r="I138" s="170"/>
      <c r="L138" s="166"/>
      <c r="M138" s="171"/>
      <c r="T138" s="172"/>
      <c r="AT138" s="167" t="s">
        <v>340</v>
      </c>
      <c r="AU138" s="167" t="s">
        <v>78</v>
      </c>
      <c r="AV138" s="14" t="s">
        <v>336</v>
      </c>
      <c r="AW138" s="14" t="s">
        <v>32</v>
      </c>
      <c r="AX138" s="14" t="s">
        <v>78</v>
      </c>
      <c r="AY138" s="167" t="s">
        <v>330</v>
      </c>
    </row>
    <row r="139" spans="2:65" s="1" customFormat="1" ht="16.5" customHeight="1">
      <c r="B139" s="33"/>
      <c r="C139" s="134" t="s">
        <v>459</v>
      </c>
      <c r="D139" s="134" t="s">
        <v>332</v>
      </c>
      <c r="E139" s="135" t="s">
        <v>8950</v>
      </c>
      <c r="F139" s="136" t="s">
        <v>8298</v>
      </c>
      <c r="G139" s="137" t="s">
        <v>6964</v>
      </c>
      <c r="H139" s="138">
        <v>1</v>
      </c>
      <c r="I139" s="139">
        <v>1122.3600000000001</v>
      </c>
      <c r="J139" s="140">
        <f>ROUND(I139*H139,2)</f>
        <v>1122.3599999999999</v>
      </c>
      <c r="K139" s="136" t="s">
        <v>21</v>
      </c>
      <c r="L139" s="33"/>
      <c r="M139" s="141" t="s">
        <v>21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1050</v>
      </c>
      <c r="AT139" s="145" t="s">
        <v>332</v>
      </c>
      <c r="AU139" s="145" t="s">
        <v>78</v>
      </c>
      <c r="AY139" s="18" t="s">
        <v>330</v>
      </c>
      <c r="BE139" s="146">
        <f>IF(N139="základní",J139,0)</f>
        <v>1122.3599999999999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78</v>
      </c>
      <c r="BK139" s="146">
        <f>ROUND(I139*H139,2)</f>
        <v>1122.3599999999999</v>
      </c>
      <c r="BL139" s="18" t="s">
        <v>1050</v>
      </c>
      <c r="BM139" s="145" t="s">
        <v>649</v>
      </c>
    </row>
    <row r="140" spans="2:65" s="1" customFormat="1" ht="16.5" customHeight="1">
      <c r="B140" s="33"/>
      <c r="C140" s="173" t="s">
        <v>465</v>
      </c>
      <c r="D140" s="173" t="s">
        <v>475</v>
      </c>
      <c r="E140" s="174" t="s">
        <v>8951</v>
      </c>
      <c r="F140" s="175" t="s">
        <v>8300</v>
      </c>
      <c r="G140" s="176" t="s">
        <v>6964</v>
      </c>
      <c r="H140" s="177">
        <v>1</v>
      </c>
      <c r="I140" s="178">
        <v>1784.27</v>
      </c>
      <c r="J140" s="179">
        <f>ROUND(I140*H140,2)</f>
        <v>1784.27</v>
      </c>
      <c r="K140" s="175" t="s">
        <v>21</v>
      </c>
      <c r="L140" s="180"/>
      <c r="M140" s="181" t="s">
        <v>21</v>
      </c>
      <c r="N140" s="182" t="s">
        <v>42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3080</v>
      </c>
      <c r="AT140" s="145" t="s">
        <v>475</v>
      </c>
      <c r="AU140" s="145" t="s">
        <v>78</v>
      </c>
      <c r="AY140" s="18" t="s">
        <v>330</v>
      </c>
      <c r="BE140" s="146">
        <f>IF(N140="základní",J140,0)</f>
        <v>1784.27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78</v>
      </c>
      <c r="BK140" s="146">
        <f>ROUND(I140*H140,2)</f>
        <v>1784.27</v>
      </c>
      <c r="BL140" s="18" t="s">
        <v>1050</v>
      </c>
      <c r="BM140" s="145" t="s">
        <v>665</v>
      </c>
    </row>
    <row r="141" spans="2:65" s="12" customFormat="1">
      <c r="B141" s="151"/>
      <c r="D141" s="152" t="s">
        <v>340</v>
      </c>
      <c r="E141" s="153" t="s">
        <v>21</v>
      </c>
      <c r="F141" s="154" t="s">
        <v>8330</v>
      </c>
      <c r="H141" s="153" t="s">
        <v>21</v>
      </c>
      <c r="I141" s="155"/>
      <c r="L141" s="151"/>
      <c r="M141" s="156"/>
      <c r="T141" s="157"/>
      <c r="AT141" s="153" t="s">
        <v>340</v>
      </c>
      <c r="AU141" s="153" t="s">
        <v>78</v>
      </c>
      <c r="AV141" s="12" t="s">
        <v>78</v>
      </c>
      <c r="AW141" s="12" t="s">
        <v>32</v>
      </c>
      <c r="AX141" s="12" t="s">
        <v>71</v>
      </c>
      <c r="AY141" s="153" t="s">
        <v>330</v>
      </c>
    </row>
    <row r="142" spans="2:65" s="13" customFormat="1">
      <c r="B142" s="158"/>
      <c r="D142" s="152" t="s">
        <v>340</v>
      </c>
      <c r="E142" s="159" t="s">
        <v>21</v>
      </c>
      <c r="F142" s="160" t="s">
        <v>78</v>
      </c>
      <c r="H142" s="161">
        <v>1</v>
      </c>
      <c r="I142" s="162"/>
      <c r="L142" s="158"/>
      <c r="M142" s="163"/>
      <c r="T142" s="164"/>
      <c r="AT142" s="159" t="s">
        <v>340</v>
      </c>
      <c r="AU142" s="159" t="s">
        <v>78</v>
      </c>
      <c r="AV142" s="13" t="s">
        <v>80</v>
      </c>
      <c r="AW142" s="13" t="s">
        <v>32</v>
      </c>
      <c r="AX142" s="13" t="s">
        <v>71</v>
      </c>
      <c r="AY142" s="159" t="s">
        <v>330</v>
      </c>
    </row>
    <row r="143" spans="2:65" s="14" customFormat="1">
      <c r="B143" s="166"/>
      <c r="D143" s="152" t="s">
        <v>340</v>
      </c>
      <c r="E143" s="167" t="s">
        <v>21</v>
      </c>
      <c r="F143" s="168" t="s">
        <v>443</v>
      </c>
      <c r="H143" s="169">
        <v>1</v>
      </c>
      <c r="I143" s="170"/>
      <c r="L143" s="166"/>
      <c r="M143" s="171"/>
      <c r="T143" s="172"/>
      <c r="AT143" s="167" t="s">
        <v>340</v>
      </c>
      <c r="AU143" s="167" t="s">
        <v>78</v>
      </c>
      <c r="AV143" s="14" t="s">
        <v>336</v>
      </c>
      <c r="AW143" s="14" t="s">
        <v>32</v>
      </c>
      <c r="AX143" s="14" t="s">
        <v>78</v>
      </c>
      <c r="AY143" s="167" t="s">
        <v>330</v>
      </c>
    </row>
    <row r="144" spans="2:65" s="1" customFormat="1" ht="21.75" customHeight="1">
      <c r="B144" s="33"/>
      <c r="C144" s="173" t="s">
        <v>474</v>
      </c>
      <c r="D144" s="173" t="s">
        <v>475</v>
      </c>
      <c r="E144" s="174" t="s">
        <v>8952</v>
      </c>
      <c r="F144" s="175" t="s">
        <v>8405</v>
      </c>
      <c r="G144" s="176" t="s">
        <v>6964</v>
      </c>
      <c r="H144" s="177">
        <v>1</v>
      </c>
      <c r="I144" s="178">
        <v>4460.67</v>
      </c>
      <c r="J144" s="179">
        <f>ROUND(I144*H144,2)</f>
        <v>4460.67</v>
      </c>
      <c r="K144" s="175" t="s">
        <v>21</v>
      </c>
      <c r="L144" s="180"/>
      <c r="M144" s="181" t="s">
        <v>21</v>
      </c>
      <c r="N144" s="182" t="s">
        <v>42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3080</v>
      </c>
      <c r="AT144" s="145" t="s">
        <v>475</v>
      </c>
      <c r="AU144" s="145" t="s">
        <v>78</v>
      </c>
      <c r="AY144" s="18" t="s">
        <v>330</v>
      </c>
      <c r="BE144" s="146">
        <f>IF(N144="základní",J144,0)</f>
        <v>4460.67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78</v>
      </c>
      <c r="BK144" s="146">
        <f>ROUND(I144*H144,2)</f>
        <v>4460.67</v>
      </c>
      <c r="BL144" s="18" t="s">
        <v>1050</v>
      </c>
      <c r="BM144" s="145" t="s">
        <v>677</v>
      </c>
    </row>
    <row r="145" spans="2:65" s="12" customFormat="1">
      <c r="B145" s="151"/>
      <c r="D145" s="152" t="s">
        <v>340</v>
      </c>
      <c r="E145" s="153" t="s">
        <v>21</v>
      </c>
      <c r="F145" s="154" t="s">
        <v>8330</v>
      </c>
      <c r="H145" s="153" t="s">
        <v>21</v>
      </c>
      <c r="I145" s="155"/>
      <c r="L145" s="151"/>
      <c r="M145" s="156"/>
      <c r="T145" s="157"/>
      <c r="AT145" s="153" t="s">
        <v>340</v>
      </c>
      <c r="AU145" s="153" t="s">
        <v>78</v>
      </c>
      <c r="AV145" s="12" t="s">
        <v>78</v>
      </c>
      <c r="AW145" s="12" t="s">
        <v>32</v>
      </c>
      <c r="AX145" s="12" t="s">
        <v>71</v>
      </c>
      <c r="AY145" s="153" t="s">
        <v>330</v>
      </c>
    </row>
    <row r="146" spans="2:65" s="13" customFormat="1">
      <c r="B146" s="158"/>
      <c r="D146" s="152" t="s">
        <v>340</v>
      </c>
      <c r="E146" s="159" t="s">
        <v>21</v>
      </c>
      <c r="F146" s="160" t="s">
        <v>8932</v>
      </c>
      <c r="H146" s="161">
        <v>1</v>
      </c>
      <c r="I146" s="162"/>
      <c r="L146" s="158"/>
      <c r="M146" s="163"/>
      <c r="T146" s="164"/>
      <c r="AT146" s="159" t="s">
        <v>340</v>
      </c>
      <c r="AU146" s="159" t="s">
        <v>78</v>
      </c>
      <c r="AV146" s="13" t="s">
        <v>80</v>
      </c>
      <c r="AW146" s="13" t="s">
        <v>32</v>
      </c>
      <c r="AX146" s="13" t="s">
        <v>71</v>
      </c>
      <c r="AY146" s="159" t="s">
        <v>330</v>
      </c>
    </row>
    <row r="147" spans="2:65" s="14" customFormat="1">
      <c r="B147" s="166"/>
      <c r="D147" s="152" t="s">
        <v>340</v>
      </c>
      <c r="E147" s="167" t="s">
        <v>21</v>
      </c>
      <c r="F147" s="168" t="s">
        <v>443</v>
      </c>
      <c r="H147" s="169">
        <v>1</v>
      </c>
      <c r="I147" s="170"/>
      <c r="L147" s="166"/>
      <c r="M147" s="171"/>
      <c r="T147" s="172"/>
      <c r="AT147" s="167" t="s">
        <v>340</v>
      </c>
      <c r="AU147" s="167" t="s">
        <v>78</v>
      </c>
      <c r="AV147" s="14" t="s">
        <v>336</v>
      </c>
      <c r="AW147" s="14" t="s">
        <v>32</v>
      </c>
      <c r="AX147" s="14" t="s">
        <v>78</v>
      </c>
      <c r="AY147" s="167" t="s">
        <v>330</v>
      </c>
    </row>
    <row r="148" spans="2:65" s="1" customFormat="1" ht="16.5" customHeight="1">
      <c r="B148" s="33"/>
      <c r="C148" s="134" t="s">
        <v>7</v>
      </c>
      <c r="D148" s="134" t="s">
        <v>332</v>
      </c>
      <c r="E148" s="135" t="s">
        <v>8953</v>
      </c>
      <c r="F148" s="136" t="s">
        <v>8954</v>
      </c>
      <c r="G148" s="137" t="s">
        <v>359</v>
      </c>
      <c r="H148" s="138">
        <v>56</v>
      </c>
      <c r="I148" s="139">
        <v>935.3</v>
      </c>
      <c r="J148" s="140">
        <f>ROUND(I148*H148,2)</f>
        <v>52376.800000000003</v>
      </c>
      <c r="K148" s="136" t="s">
        <v>21</v>
      </c>
      <c r="L148" s="33"/>
      <c r="M148" s="141" t="s">
        <v>21</v>
      </c>
      <c r="N148" s="142" t="s">
        <v>42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1050</v>
      </c>
      <c r="AT148" s="145" t="s">
        <v>332</v>
      </c>
      <c r="AU148" s="145" t="s">
        <v>78</v>
      </c>
      <c r="AY148" s="18" t="s">
        <v>330</v>
      </c>
      <c r="BE148" s="146">
        <f>IF(N148="základní",J148,0)</f>
        <v>52376.800000000003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78</v>
      </c>
      <c r="BK148" s="146">
        <f>ROUND(I148*H148,2)</f>
        <v>52376.800000000003</v>
      </c>
      <c r="BL148" s="18" t="s">
        <v>1050</v>
      </c>
      <c r="BM148" s="145" t="s">
        <v>714</v>
      </c>
    </row>
    <row r="149" spans="2:65" s="12" customFormat="1">
      <c r="B149" s="151"/>
      <c r="D149" s="152" t="s">
        <v>340</v>
      </c>
      <c r="E149" s="153" t="s">
        <v>21</v>
      </c>
      <c r="F149" s="154" t="s">
        <v>8330</v>
      </c>
      <c r="H149" s="153" t="s">
        <v>21</v>
      </c>
      <c r="I149" s="155"/>
      <c r="L149" s="151"/>
      <c r="M149" s="156"/>
      <c r="T149" s="157"/>
      <c r="AT149" s="153" t="s">
        <v>340</v>
      </c>
      <c r="AU149" s="153" t="s">
        <v>78</v>
      </c>
      <c r="AV149" s="12" t="s">
        <v>78</v>
      </c>
      <c r="AW149" s="12" t="s">
        <v>32</v>
      </c>
      <c r="AX149" s="12" t="s">
        <v>71</v>
      </c>
      <c r="AY149" s="153" t="s">
        <v>330</v>
      </c>
    </row>
    <row r="150" spans="2:65" s="13" customFormat="1">
      <c r="B150" s="158"/>
      <c r="D150" s="152" t="s">
        <v>340</v>
      </c>
      <c r="E150" s="159" t="s">
        <v>21</v>
      </c>
      <c r="F150" s="160" t="s">
        <v>8955</v>
      </c>
      <c r="H150" s="161">
        <v>56</v>
      </c>
      <c r="I150" s="162"/>
      <c r="L150" s="158"/>
      <c r="M150" s="163"/>
      <c r="T150" s="164"/>
      <c r="AT150" s="159" t="s">
        <v>340</v>
      </c>
      <c r="AU150" s="159" t="s">
        <v>78</v>
      </c>
      <c r="AV150" s="13" t="s">
        <v>80</v>
      </c>
      <c r="AW150" s="13" t="s">
        <v>32</v>
      </c>
      <c r="AX150" s="13" t="s">
        <v>71</v>
      </c>
      <c r="AY150" s="159" t="s">
        <v>330</v>
      </c>
    </row>
    <row r="151" spans="2:65" s="14" customFormat="1">
      <c r="B151" s="166"/>
      <c r="D151" s="152" t="s">
        <v>340</v>
      </c>
      <c r="E151" s="167" t="s">
        <v>21</v>
      </c>
      <c r="F151" s="168" t="s">
        <v>443</v>
      </c>
      <c r="H151" s="169">
        <v>56</v>
      </c>
      <c r="I151" s="170"/>
      <c r="L151" s="166"/>
      <c r="M151" s="171"/>
      <c r="T151" s="172"/>
      <c r="AT151" s="167" t="s">
        <v>340</v>
      </c>
      <c r="AU151" s="167" t="s">
        <v>78</v>
      </c>
      <c r="AV151" s="14" t="s">
        <v>336</v>
      </c>
      <c r="AW151" s="14" t="s">
        <v>32</v>
      </c>
      <c r="AX151" s="14" t="s">
        <v>78</v>
      </c>
      <c r="AY151" s="167" t="s">
        <v>330</v>
      </c>
    </row>
    <row r="152" spans="2:65" s="1" customFormat="1" ht="16.5" customHeight="1">
      <c r="B152" s="33"/>
      <c r="C152" s="134" t="s">
        <v>484</v>
      </c>
      <c r="D152" s="134" t="s">
        <v>332</v>
      </c>
      <c r="E152" s="135" t="s">
        <v>8956</v>
      </c>
      <c r="F152" s="136" t="s">
        <v>8957</v>
      </c>
      <c r="G152" s="137" t="s">
        <v>359</v>
      </c>
      <c r="H152" s="138">
        <v>8</v>
      </c>
      <c r="I152" s="139">
        <v>935.3</v>
      </c>
      <c r="J152" s="140">
        <f>ROUND(I152*H152,2)</f>
        <v>7482.4</v>
      </c>
      <c r="K152" s="136" t="s">
        <v>21</v>
      </c>
      <c r="L152" s="33"/>
      <c r="M152" s="141" t="s">
        <v>21</v>
      </c>
      <c r="N152" s="142" t="s">
        <v>42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1050</v>
      </c>
      <c r="AT152" s="145" t="s">
        <v>332</v>
      </c>
      <c r="AU152" s="145" t="s">
        <v>78</v>
      </c>
      <c r="AY152" s="18" t="s">
        <v>330</v>
      </c>
      <c r="BE152" s="146">
        <f>IF(N152="základní",J152,0)</f>
        <v>7482.4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78</v>
      </c>
      <c r="BK152" s="146">
        <f>ROUND(I152*H152,2)</f>
        <v>7482.4</v>
      </c>
      <c r="BL152" s="18" t="s">
        <v>1050</v>
      </c>
      <c r="BM152" s="145" t="s">
        <v>728</v>
      </c>
    </row>
    <row r="153" spans="2:65" s="12" customFormat="1">
      <c r="B153" s="151"/>
      <c r="D153" s="152" t="s">
        <v>340</v>
      </c>
      <c r="E153" s="153" t="s">
        <v>21</v>
      </c>
      <c r="F153" s="154" t="s">
        <v>8330</v>
      </c>
      <c r="H153" s="153" t="s">
        <v>21</v>
      </c>
      <c r="I153" s="155"/>
      <c r="L153" s="151"/>
      <c r="M153" s="156"/>
      <c r="T153" s="157"/>
      <c r="AT153" s="153" t="s">
        <v>340</v>
      </c>
      <c r="AU153" s="153" t="s">
        <v>78</v>
      </c>
      <c r="AV153" s="12" t="s">
        <v>78</v>
      </c>
      <c r="AW153" s="12" t="s">
        <v>32</v>
      </c>
      <c r="AX153" s="12" t="s">
        <v>71</v>
      </c>
      <c r="AY153" s="153" t="s">
        <v>330</v>
      </c>
    </row>
    <row r="154" spans="2:65" s="13" customFormat="1">
      <c r="B154" s="158"/>
      <c r="D154" s="152" t="s">
        <v>340</v>
      </c>
      <c r="E154" s="159" t="s">
        <v>21</v>
      </c>
      <c r="F154" s="160" t="s">
        <v>388</v>
      </c>
      <c r="H154" s="161">
        <v>8</v>
      </c>
      <c r="I154" s="162"/>
      <c r="L154" s="158"/>
      <c r="M154" s="163"/>
      <c r="T154" s="164"/>
      <c r="AT154" s="159" t="s">
        <v>340</v>
      </c>
      <c r="AU154" s="159" t="s">
        <v>78</v>
      </c>
      <c r="AV154" s="13" t="s">
        <v>80</v>
      </c>
      <c r="AW154" s="13" t="s">
        <v>32</v>
      </c>
      <c r="AX154" s="13" t="s">
        <v>71</v>
      </c>
      <c r="AY154" s="159" t="s">
        <v>330</v>
      </c>
    </row>
    <row r="155" spans="2:65" s="14" customFormat="1">
      <c r="B155" s="166"/>
      <c r="D155" s="152" t="s">
        <v>340</v>
      </c>
      <c r="E155" s="167" t="s">
        <v>21</v>
      </c>
      <c r="F155" s="168" t="s">
        <v>443</v>
      </c>
      <c r="H155" s="169">
        <v>8</v>
      </c>
      <c r="I155" s="170"/>
      <c r="L155" s="166"/>
      <c r="M155" s="171"/>
      <c r="T155" s="172"/>
      <c r="AT155" s="167" t="s">
        <v>340</v>
      </c>
      <c r="AU155" s="167" t="s">
        <v>78</v>
      </c>
      <c r="AV155" s="14" t="s">
        <v>336</v>
      </c>
      <c r="AW155" s="14" t="s">
        <v>32</v>
      </c>
      <c r="AX155" s="14" t="s">
        <v>78</v>
      </c>
      <c r="AY155" s="167" t="s">
        <v>330</v>
      </c>
    </row>
    <row r="156" spans="2:65" s="1" customFormat="1" ht="16.5" customHeight="1">
      <c r="B156" s="33"/>
      <c r="C156" s="134" t="s">
        <v>491</v>
      </c>
      <c r="D156" s="134" t="s">
        <v>332</v>
      </c>
      <c r="E156" s="135" t="s">
        <v>8958</v>
      </c>
      <c r="F156" s="136" t="s">
        <v>8959</v>
      </c>
      <c r="G156" s="137" t="s">
        <v>359</v>
      </c>
      <c r="H156" s="138">
        <v>3</v>
      </c>
      <c r="I156" s="139">
        <v>774.81</v>
      </c>
      <c r="J156" s="140">
        <f>ROUND(I156*H156,2)</f>
        <v>2324.4299999999998</v>
      </c>
      <c r="K156" s="136" t="s">
        <v>21</v>
      </c>
      <c r="L156" s="33"/>
      <c r="M156" s="141" t="s">
        <v>21</v>
      </c>
      <c r="N156" s="142" t="s">
        <v>42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1050</v>
      </c>
      <c r="AT156" s="145" t="s">
        <v>332</v>
      </c>
      <c r="AU156" s="145" t="s">
        <v>78</v>
      </c>
      <c r="AY156" s="18" t="s">
        <v>330</v>
      </c>
      <c r="BE156" s="146">
        <f>IF(N156="základní",J156,0)</f>
        <v>2324.4299999999998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78</v>
      </c>
      <c r="BK156" s="146">
        <f>ROUND(I156*H156,2)</f>
        <v>2324.4299999999998</v>
      </c>
      <c r="BL156" s="18" t="s">
        <v>1050</v>
      </c>
      <c r="BM156" s="145" t="s">
        <v>742</v>
      </c>
    </row>
    <row r="157" spans="2:65" s="12" customFormat="1">
      <c r="B157" s="151"/>
      <c r="D157" s="152" t="s">
        <v>340</v>
      </c>
      <c r="E157" s="153" t="s">
        <v>21</v>
      </c>
      <c r="F157" s="154" t="s">
        <v>8330</v>
      </c>
      <c r="H157" s="153" t="s">
        <v>21</v>
      </c>
      <c r="I157" s="155"/>
      <c r="L157" s="151"/>
      <c r="M157" s="156"/>
      <c r="T157" s="157"/>
      <c r="AT157" s="153" t="s">
        <v>340</v>
      </c>
      <c r="AU157" s="153" t="s">
        <v>78</v>
      </c>
      <c r="AV157" s="12" t="s">
        <v>78</v>
      </c>
      <c r="AW157" s="12" t="s">
        <v>32</v>
      </c>
      <c r="AX157" s="12" t="s">
        <v>71</v>
      </c>
      <c r="AY157" s="153" t="s">
        <v>330</v>
      </c>
    </row>
    <row r="158" spans="2:65" s="13" customFormat="1">
      <c r="B158" s="158"/>
      <c r="D158" s="152" t="s">
        <v>340</v>
      </c>
      <c r="E158" s="159" t="s">
        <v>21</v>
      </c>
      <c r="F158" s="160" t="s">
        <v>171</v>
      </c>
      <c r="H158" s="161">
        <v>3</v>
      </c>
      <c r="I158" s="162"/>
      <c r="L158" s="158"/>
      <c r="M158" s="163"/>
      <c r="T158" s="164"/>
      <c r="AT158" s="159" t="s">
        <v>340</v>
      </c>
      <c r="AU158" s="159" t="s">
        <v>78</v>
      </c>
      <c r="AV158" s="13" t="s">
        <v>80</v>
      </c>
      <c r="AW158" s="13" t="s">
        <v>32</v>
      </c>
      <c r="AX158" s="13" t="s">
        <v>71</v>
      </c>
      <c r="AY158" s="159" t="s">
        <v>330</v>
      </c>
    </row>
    <row r="159" spans="2:65" s="14" customFormat="1">
      <c r="B159" s="166"/>
      <c r="D159" s="152" t="s">
        <v>340</v>
      </c>
      <c r="E159" s="167" t="s">
        <v>21</v>
      </c>
      <c r="F159" s="168" t="s">
        <v>443</v>
      </c>
      <c r="H159" s="169">
        <v>3</v>
      </c>
      <c r="I159" s="170"/>
      <c r="L159" s="166"/>
      <c r="M159" s="171"/>
      <c r="T159" s="172"/>
      <c r="AT159" s="167" t="s">
        <v>340</v>
      </c>
      <c r="AU159" s="167" t="s">
        <v>78</v>
      </c>
      <c r="AV159" s="14" t="s">
        <v>336</v>
      </c>
      <c r="AW159" s="14" t="s">
        <v>32</v>
      </c>
      <c r="AX159" s="14" t="s">
        <v>78</v>
      </c>
      <c r="AY159" s="167" t="s">
        <v>330</v>
      </c>
    </row>
    <row r="160" spans="2:65" s="1" customFormat="1" ht="16.5" customHeight="1">
      <c r="B160" s="33"/>
      <c r="C160" s="134" t="s">
        <v>5488</v>
      </c>
      <c r="D160" s="134" t="s">
        <v>332</v>
      </c>
      <c r="E160" s="135" t="s">
        <v>8960</v>
      </c>
      <c r="F160" s="136" t="s">
        <v>8319</v>
      </c>
      <c r="G160" s="137" t="s">
        <v>6964</v>
      </c>
      <c r="H160" s="138">
        <v>1</v>
      </c>
      <c r="I160" s="139">
        <v>3021.74</v>
      </c>
      <c r="J160" s="140">
        <f>ROUND(I160*H160,2)</f>
        <v>3021.74</v>
      </c>
      <c r="K160" s="136" t="s">
        <v>21</v>
      </c>
      <c r="L160" s="33"/>
      <c r="M160" s="141" t="s">
        <v>21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1050</v>
      </c>
      <c r="AT160" s="145" t="s">
        <v>332</v>
      </c>
      <c r="AU160" s="145" t="s">
        <v>78</v>
      </c>
      <c r="AY160" s="18" t="s">
        <v>330</v>
      </c>
      <c r="BE160" s="146">
        <f>IF(N160="základní",J160,0)</f>
        <v>3021.74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78</v>
      </c>
      <c r="BK160" s="146">
        <f>ROUND(I160*H160,2)</f>
        <v>3021.74</v>
      </c>
      <c r="BL160" s="18" t="s">
        <v>1050</v>
      </c>
      <c r="BM160" s="145" t="s">
        <v>759</v>
      </c>
    </row>
    <row r="161" spans="2:65" s="12" customFormat="1">
      <c r="B161" s="151"/>
      <c r="D161" s="152" t="s">
        <v>340</v>
      </c>
      <c r="E161" s="153" t="s">
        <v>21</v>
      </c>
      <c r="F161" s="154" t="s">
        <v>8330</v>
      </c>
      <c r="H161" s="153" t="s">
        <v>21</v>
      </c>
      <c r="I161" s="155"/>
      <c r="L161" s="151"/>
      <c r="M161" s="156"/>
      <c r="T161" s="157"/>
      <c r="AT161" s="153" t="s">
        <v>340</v>
      </c>
      <c r="AU161" s="153" t="s">
        <v>78</v>
      </c>
      <c r="AV161" s="12" t="s">
        <v>78</v>
      </c>
      <c r="AW161" s="12" t="s">
        <v>32</v>
      </c>
      <c r="AX161" s="12" t="s">
        <v>71</v>
      </c>
      <c r="AY161" s="153" t="s">
        <v>330</v>
      </c>
    </row>
    <row r="162" spans="2:65" s="13" customFormat="1">
      <c r="B162" s="158"/>
      <c r="D162" s="152" t="s">
        <v>340</v>
      </c>
      <c r="E162" s="159" t="s">
        <v>21</v>
      </c>
      <c r="F162" s="160" t="s">
        <v>78</v>
      </c>
      <c r="H162" s="161">
        <v>1</v>
      </c>
      <c r="I162" s="162"/>
      <c r="L162" s="158"/>
      <c r="M162" s="163"/>
      <c r="T162" s="164"/>
      <c r="AT162" s="159" t="s">
        <v>340</v>
      </c>
      <c r="AU162" s="159" t="s">
        <v>78</v>
      </c>
      <c r="AV162" s="13" t="s">
        <v>80</v>
      </c>
      <c r="AW162" s="13" t="s">
        <v>32</v>
      </c>
      <c r="AX162" s="13" t="s">
        <v>71</v>
      </c>
      <c r="AY162" s="159" t="s">
        <v>330</v>
      </c>
    </row>
    <row r="163" spans="2:65" s="14" customFormat="1">
      <c r="B163" s="166"/>
      <c r="D163" s="152" t="s">
        <v>340</v>
      </c>
      <c r="E163" s="167" t="s">
        <v>21</v>
      </c>
      <c r="F163" s="168" t="s">
        <v>443</v>
      </c>
      <c r="H163" s="169">
        <v>1</v>
      </c>
      <c r="I163" s="170"/>
      <c r="L163" s="166"/>
      <c r="M163" s="171"/>
      <c r="T163" s="172"/>
      <c r="AT163" s="167" t="s">
        <v>340</v>
      </c>
      <c r="AU163" s="167" t="s">
        <v>78</v>
      </c>
      <c r="AV163" s="14" t="s">
        <v>336</v>
      </c>
      <c r="AW163" s="14" t="s">
        <v>32</v>
      </c>
      <c r="AX163" s="14" t="s">
        <v>78</v>
      </c>
      <c r="AY163" s="167" t="s">
        <v>330</v>
      </c>
    </row>
    <row r="164" spans="2:65" s="1" customFormat="1" ht="16.5" customHeight="1">
      <c r="B164" s="33"/>
      <c r="C164" s="134" t="s">
        <v>561</v>
      </c>
      <c r="D164" s="134" t="s">
        <v>332</v>
      </c>
      <c r="E164" s="135" t="s">
        <v>8651</v>
      </c>
      <c r="F164" s="136" t="s">
        <v>8652</v>
      </c>
      <c r="G164" s="137" t="s">
        <v>6964</v>
      </c>
      <c r="H164" s="138">
        <v>1</v>
      </c>
      <c r="I164" s="139">
        <v>1151.1400000000001</v>
      </c>
      <c r="J164" s="140">
        <f>ROUND(I164*H164,2)</f>
        <v>1151.1400000000001</v>
      </c>
      <c r="K164" s="136" t="s">
        <v>21</v>
      </c>
      <c r="L164" s="33"/>
      <c r="M164" s="141" t="s">
        <v>21</v>
      </c>
      <c r="N164" s="142" t="s">
        <v>42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1050</v>
      </c>
      <c r="AT164" s="145" t="s">
        <v>332</v>
      </c>
      <c r="AU164" s="145" t="s">
        <v>78</v>
      </c>
      <c r="AY164" s="18" t="s">
        <v>330</v>
      </c>
      <c r="BE164" s="146">
        <f>IF(N164="základní",J164,0)</f>
        <v>1151.1400000000001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78</v>
      </c>
      <c r="BK164" s="146">
        <f>ROUND(I164*H164,2)</f>
        <v>1151.1400000000001</v>
      </c>
      <c r="BL164" s="18" t="s">
        <v>1050</v>
      </c>
      <c r="BM164" s="145" t="s">
        <v>941</v>
      </c>
    </row>
    <row r="165" spans="2:65" s="12" customFormat="1">
      <c r="B165" s="151"/>
      <c r="D165" s="152" t="s">
        <v>340</v>
      </c>
      <c r="E165" s="153" t="s">
        <v>21</v>
      </c>
      <c r="F165" s="154" t="s">
        <v>8330</v>
      </c>
      <c r="H165" s="153" t="s">
        <v>21</v>
      </c>
      <c r="I165" s="155"/>
      <c r="L165" s="151"/>
      <c r="M165" s="156"/>
      <c r="T165" s="157"/>
      <c r="AT165" s="153" t="s">
        <v>340</v>
      </c>
      <c r="AU165" s="153" t="s">
        <v>78</v>
      </c>
      <c r="AV165" s="12" t="s">
        <v>78</v>
      </c>
      <c r="AW165" s="12" t="s">
        <v>32</v>
      </c>
      <c r="AX165" s="12" t="s">
        <v>71</v>
      </c>
      <c r="AY165" s="153" t="s">
        <v>330</v>
      </c>
    </row>
    <row r="166" spans="2:65" s="13" customFormat="1">
      <c r="B166" s="158"/>
      <c r="D166" s="152" t="s">
        <v>340</v>
      </c>
      <c r="E166" s="159" t="s">
        <v>21</v>
      </c>
      <c r="F166" s="160" t="s">
        <v>78</v>
      </c>
      <c r="H166" s="161">
        <v>1</v>
      </c>
      <c r="I166" s="162"/>
      <c r="L166" s="158"/>
      <c r="M166" s="163"/>
      <c r="T166" s="164"/>
      <c r="AT166" s="159" t="s">
        <v>340</v>
      </c>
      <c r="AU166" s="159" t="s">
        <v>78</v>
      </c>
      <c r="AV166" s="13" t="s">
        <v>80</v>
      </c>
      <c r="AW166" s="13" t="s">
        <v>32</v>
      </c>
      <c r="AX166" s="13" t="s">
        <v>71</v>
      </c>
      <c r="AY166" s="159" t="s">
        <v>330</v>
      </c>
    </row>
    <row r="167" spans="2:65" s="14" customFormat="1">
      <c r="B167" s="166"/>
      <c r="D167" s="152" t="s">
        <v>340</v>
      </c>
      <c r="E167" s="167" t="s">
        <v>21</v>
      </c>
      <c r="F167" s="168" t="s">
        <v>443</v>
      </c>
      <c r="H167" s="169">
        <v>1</v>
      </c>
      <c r="I167" s="170"/>
      <c r="L167" s="166"/>
      <c r="M167" s="171"/>
      <c r="T167" s="172"/>
      <c r="AT167" s="167" t="s">
        <v>340</v>
      </c>
      <c r="AU167" s="167" t="s">
        <v>78</v>
      </c>
      <c r="AV167" s="14" t="s">
        <v>336</v>
      </c>
      <c r="AW167" s="14" t="s">
        <v>32</v>
      </c>
      <c r="AX167" s="14" t="s">
        <v>78</v>
      </c>
      <c r="AY167" s="167" t="s">
        <v>330</v>
      </c>
    </row>
    <row r="168" spans="2:65" s="1" customFormat="1" ht="16.5" customHeight="1">
      <c r="B168" s="33"/>
      <c r="C168" s="134" t="s">
        <v>571</v>
      </c>
      <c r="D168" s="134" t="s">
        <v>332</v>
      </c>
      <c r="E168" s="135" t="s">
        <v>8961</v>
      </c>
      <c r="F168" s="136" t="s">
        <v>8962</v>
      </c>
      <c r="G168" s="137" t="s">
        <v>6964</v>
      </c>
      <c r="H168" s="138">
        <v>1</v>
      </c>
      <c r="I168" s="139">
        <v>3597.31</v>
      </c>
      <c r="J168" s="140">
        <f>ROUND(I168*H168,2)</f>
        <v>3597.31</v>
      </c>
      <c r="K168" s="136" t="s">
        <v>21</v>
      </c>
      <c r="L168" s="33"/>
      <c r="M168" s="141" t="s">
        <v>21</v>
      </c>
      <c r="N168" s="142" t="s">
        <v>42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1050</v>
      </c>
      <c r="AT168" s="145" t="s">
        <v>332</v>
      </c>
      <c r="AU168" s="145" t="s">
        <v>78</v>
      </c>
      <c r="AY168" s="18" t="s">
        <v>330</v>
      </c>
      <c r="BE168" s="146">
        <f>IF(N168="základní",J168,0)</f>
        <v>3597.31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78</v>
      </c>
      <c r="BK168" s="146">
        <f>ROUND(I168*H168,2)</f>
        <v>3597.31</v>
      </c>
      <c r="BL168" s="18" t="s">
        <v>1050</v>
      </c>
      <c r="BM168" s="145" t="s">
        <v>963</v>
      </c>
    </row>
    <row r="169" spans="2:65" s="12" customFormat="1">
      <c r="B169" s="151"/>
      <c r="D169" s="152" t="s">
        <v>340</v>
      </c>
      <c r="E169" s="153" t="s">
        <v>21</v>
      </c>
      <c r="F169" s="154" t="s">
        <v>8330</v>
      </c>
      <c r="H169" s="153" t="s">
        <v>21</v>
      </c>
      <c r="I169" s="155"/>
      <c r="L169" s="151"/>
      <c r="M169" s="156"/>
      <c r="T169" s="157"/>
      <c r="AT169" s="153" t="s">
        <v>340</v>
      </c>
      <c r="AU169" s="153" t="s">
        <v>78</v>
      </c>
      <c r="AV169" s="12" t="s">
        <v>78</v>
      </c>
      <c r="AW169" s="12" t="s">
        <v>32</v>
      </c>
      <c r="AX169" s="12" t="s">
        <v>71</v>
      </c>
      <c r="AY169" s="153" t="s">
        <v>330</v>
      </c>
    </row>
    <row r="170" spans="2:65" s="13" customFormat="1">
      <c r="B170" s="158"/>
      <c r="D170" s="152" t="s">
        <v>340</v>
      </c>
      <c r="E170" s="159" t="s">
        <v>21</v>
      </c>
      <c r="F170" s="160" t="s">
        <v>78</v>
      </c>
      <c r="H170" s="161">
        <v>1</v>
      </c>
      <c r="I170" s="162"/>
      <c r="L170" s="158"/>
      <c r="M170" s="163"/>
      <c r="T170" s="164"/>
      <c r="AT170" s="159" t="s">
        <v>340</v>
      </c>
      <c r="AU170" s="159" t="s">
        <v>78</v>
      </c>
      <c r="AV170" s="13" t="s">
        <v>80</v>
      </c>
      <c r="AW170" s="13" t="s">
        <v>32</v>
      </c>
      <c r="AX170" s="13" t="s">
        <v>71</v>
      </c>
      <c r="AY170" s="159" t="s">
        <v>330</v>
      </c>
    </row>
    <row r="171" spans="2:65" s="14" customFormat="1">
      <c r="B171" s="166"/>
      <c r="D171" s="152" t="s">
        <v>340</v>
      </c>
      <c r="E171" s="167" t="s">
        <v>21</v>
      </c>
      <c r="F171" s="168" t="s">
        <v>443</v>
      </c>
      <c r="H171" s="169">
        <v>1</v>
      </c>
      <c r="I171" s="170"/>
      <c r="L171" s="166"/>
      <c r="M171" s="198"/>
      <c r="N171" s="199"/>
      <c r="O171" s="199"/>
      <c r="P171" s="199"/>
      <c r="Q171" s="199"/>
      <c r="R171" s="199"/>
      <c r="S171" s="199"/>
      <c r="T171" s="200"/>
      <c r="AT171" s="167" t="s">
        <v>340</v>
      </c>
      <c r="AU171" s="167" t="s">
        <v>78</v>
      </c>
      <c r="AV171" s="14" t="s">
        <v>336</v>
      </c>
      <c r="AW171" s="14" t="s">
        <v>32</v>
      </c>
      <c r="AX171" s="14" t="s">
        <v>78</v>
      </c>
      <c r="AY171" s="167" t="s">
        <v>330</v>
      </c>
    </row>
    <row r="172" spans="2:65" s="1" customFormat="1" ht="6.95" customHeight="1">
      <c r="B172" s="41"/>
      <c r="C172" s="42"/>
      <c r="D172" s="42"/>
      <c r="E172" s="42"/>
      <c r="F172" s="42"/>
      <c r="G172" s="42"/>
      <c r="H172" s="42"/>
      <c r="I172" s="42"/>
      <c r="J172" s="42"/>
      <c r="K172" s="42"/>
      <c r="L172" s="33"/>
    </row>
  </sheetData>
  <sheetProtection algorithmName="SHA-512" hashValue="Y29he1d5OdHPaLvGo0AqfyvvJqSG1/zYWf5wv9ba1wlZUGLfX/yhoTuMK4o5ZM1MHM7hkmCnhrplh+531hivKQ==" saltValue="mgibWNgsqO/0YeWp70a+VS/51QJV4zhlHgqWq8RV2K9wQGbq3KQHRHAnjwfBZJl8C0C0FKVBIfXl/EwNG9u1DQ==" spinCount="100000" sheet="1" objects="1" scenarios="1" formatColumns="0" formatRows="0" autoFilter="0"/>
  <autoFilter ref="C85:K171" xr:uid="{00000000-0009-0000-0000-000010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>
    <pageSetUpPr fitToPage="1"/>
  </sheetPr>
  <dimension ref="B2:BM152"/>
  <sheetViews>
    <sheetView showGridLines="0" topLeftCell="A76" workbookViewId="0">
      <selection activeCell="I88" sqref="I88:I148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133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8963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ROUND(J86, 2)</f>
        <v>50717.03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ROUND((SUM(BE86:BE151)),  2)</f>
        <v>50717.03</v>
      </c>
      <c r="I35" s="96">
        <v>0.21</v>
      </c>
      <c r="J35" s="82">
        <f>ROUND(((SUM(BE86:BE151))*I35),  2)</f>
        <v>10650.58</v>
      </c>
      <c r="L35" s="33"/>
    </row>
    <row r="36" spans="2:12" s="1" customFormat="1" ht="14.45" customHeight="1">
      <c r="B36" s="33"/>
      <c r="E36" s="28" t="s">
        <v>43</v>
      </c>
      <c r="F36" s="82">
        <f>ROUND((SUM(BF86:BF151)),  2)</f>
        <v>0</v>
      </c>
      <c r="I36" s="96">
        <v>0.12</v>
      </c>
      <c r="J36" s="82">
        <f>ROUND(((SUM(BF86:BF151))*I36),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ROUND((SUM(BG86:BG151)),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ROUND((SUM(BH86:BH151)),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ROUND((SUM(BI86:BI151)),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61367.61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D.1.4.H.j - AVT - Audio-Video technika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J86</f>
        <v>50717.030000000006</v>
      </c>
      <c r="L63" s="33"/>
      <c r="AU63" s="18" t="s">
        <v>273</v>
      </c>
    </row>
    <row r="64" spans="2:47" s="8" customFormat="1" ht="24.95" customHeight="1">
      <c r="B64" s="106"/>
      <c r="D64" s="107" t="s">
        <v>8964</v>
      </c>
      <c r="E64" s="108"/>
      <c r="F64" s="108"/>
      <c r="G64" s="108"/>
      <c r="H64" s="108"/>
      <c r="I64" s="108"/>
      <c r="J64" s="109">
        <f>J87</f>
        <v>50717.030000000006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315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188</v>
      </c>
      <c r="L75" s="21"/>
    </row>
    <row r="76" spans="2:12" s="1" customFormat="1" ht="16.5" customHeight="1">
      <c r="B76" s="33"/>
      <c r="E76" s="336" t="s">
        <v>192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196</v>
      </c>
      <c r="L77" s="33"/>
    </row>
    <row r="78" spans="2:12" s="1" customFormat="1" ht="16.5" customHeight="1">
      <c r="B78" s="33"/>
      <c r="E78" s="305" t="str">
        <f>E11</f>
        <v>D.1.4.H.j - AVT - Audio-Video technika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>
        <f>IF(J14="","",J14)</f>
        <v>45470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25</v>
      </c>
      <c r="F82" s="26" t="str">
        <f>E17</f>
        <v>Fakultní nemocnice Olomouc</v>
      </c>
      <c r="I82" s="28" t="s">
        <v>30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29</v>
      </c>
      <c r="F83" s="26" t="str">
        <f>IF(E20="","",E20)</f>
        <v>Sdružení firem VW WACHAL a.s., YUCON CZ s.r.o. a STANTER, a.s. zkratkou S-VWYUST</v>
      </c>
      <c r="I83" s="28" t="s">
        <v>33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316</v>
      </c>
      <c r="D85" s="116" t="s">
        <v>56</v>
      </c>
      <c r="E85" s="116" t="s">
        <v>52</v>
      </c>
      <c r="F85" s="116" t="s">
        <v>53</v>
      </c>
      <c r="G85" s="116" t="s">
        <v>317</v>
      </c>
      <c r="H85" s="116" t="s">
        <v>318</v>
      </c>
      <c r="I85" s="116" t="s">
        <v>319</v>
      </c>
      <c r="J85" s="116" t="s">
        <v>272</v>
      </c>
      <c r="K85" s="117" t="s">
        <v>320</v>
      </c>
      <c r="L85" s="114"/>
      <c r="M85" s="55" t="s">
        <v>21</v>
      </c>
      <c r="N85" s="56" t="s">
        <v>41</v>
      </c>
      <c r="O85" s="56" t="s">
        <v>321</v>
      </c>
      <c r="P85" s="56" t="s">
        <v>322</v>
      </c>
      <c r="Q85" s="56" t="s">
        <v>323</v>
      </c>
      <c r="R85" s="56" t="s">
        <v>324</v>
      </c>
      <c r="S85" s="56" t="s">
        <v>325</v>
      </c>
      <c r="T85" s="57" t="s">
        <v>326</v>
      </c>
    </row>
    <row r="86" spans="2:65" s="1" customFormat="1" ht="22.9" customHeight="1">
      <c r="B86" s="33"/>
      <c r="C86" s="60" t="s">
        <v>327</v>
      </c>
      <c r="J86" s="118">
        <f>BK86</f>
        <v>50717.030000000006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70</v>
      </c>
      <c r="AU86" s="18" t="s">
        <v>273</v>
      </c>
      <c r="BK86" s="121">
        <f>BK87</f>
        <v>50717.030000000006</v>
      </c>
    </row>
    <row r="87" spans="2:65" s="11" customFormat="1" ht="25.9" customHeight="1">
      <c r="B87" s="122"/>
      <c r="D87" s="123" t="s">
        <v>70</v>
      </c>
      <c r="E87" s="124" t="s">
        <v>8965</v>
      </c>
      <c r="F87" s="124" t="s">
        <v>132</v>
      </c>
      <c r="I87" s="125"/>
      <c r="J87" s="126">
        <f>BK87</f>
        <v>50717.030000000006</v>
      </c>
      <c r="L87" s="122"/>
      <c r="M87" s="127"/>
      <c r="P87" s="128">
        <f>SUM(P88:P151)</f>
        <v>0</v>
      </c>
      <c r="R87" s="128">
        <f>SUM(R88:R151)</f>
        <v>0</v>
      </c>
      <c r="T87" s="129">
        <f>SUM(T88:T151)</f>
        <v>0</v>
      </c>
      <c r="AR87" s="123" t="s">
        <v>78</v>
      </c>
      <c r="AT87" s="130" t="s">
        <v>70</v>
      </c>
      <c r="AU87" s="130" t="s">
        <v>71</v>
      </c>
      <c r="AY87" s="123" t="s">
        <v>330</v>
      </c>
      <c r="BK87" s="131">
        <f>SUM(BK88:BK151)</f>
        <v>50717.030000000006</v>
      </c>
    </row>
    <row r="88" spans="2:65" s="1" customFormat="1" ht="16.5" customHeight="1">
      <c r="B88" s="33"/>
      <c r="C88" s="134" t="s">
        <v>78</v>
      </c>
      <c r="D88" s="134" t="s">
        <v>332</v>
      </c>
      <c r="E88" s="135" t="s">
        <v>8966</v>
      </c>
      <c r="F88" s="136" t="s">
        <v>8967</v>
      </c>
      <c r="G88" s="137" t="s">
        <v>2551</v>
      </c>
      <c r="H88" s="138">
        <v>1</v>
      </c>
      <c r="I88" s="139">
        <v>647.52</v>
      </c>
      <c r="J88" s="140">
        <f>ROUND(I88*H88,2)</f>
        <v>647.52</v>
      </c>
      <c r="K88" s="136" t="s">
        <v>21</v>
      </c>
      <c r="L88" s="33"/>
      <c r="M88" s="141" t="s">
        <v>21</v>
      </c>
      <c r="N88" s="142" t="s">
        <v>42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1050</v>
      </c>
      <c r="AT88" s="145" t="s">
        <v>332</v>
      </c>
      <c r="AU88" s="145" t="s">
        <v>78</v>
      </c>
      <c r="AY88" s="18" t="s">
        <v>330</v>
      </c>
      <c r="BE88" s="146">
        <f>IF(N88="základní",J88,0)</f>
        <v>647.52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78</v>
      </c>
      <c r="BK88" s="146">
        <f>ROUND(I88*H88,2)</f>
        <v>647.52</v>
      </c>
      <c r="BL88" s="18" t="s">
        <v>1050</v>
      </c>
      <c r="BM88" s="145" t="s">
        <v>80</v>
      </c>
    </row>
    <row r="89" spans="2:65" s="1" customFormat="1" ht="16.5" customHeight="1">
      <c r="B89" s="33"/>
      <c r="C89" s="173" t="s">
        <v>80</v>
      </c>
      <c r="D89" s="173" t="s">
        <v>475</v>
      </c>
      <c r="E89" s="174" t="s">
        <v>8968</v>
      </c>
      <c r="F89" s="175" t="s">
        <v>8969</v>
      </c>
      <c r="G89" s="176" t="s">
        <v>2551</v>
      </c>
      <c r="H89" s="177">
        <v>1</v>
      </c>
      <c r="I89" s="178">
        <v>14231.3</v>
      </c>
      <c r="J89" s="179">
        <f>ROUND(I89*H89,2)</f>
        <v>14231.3</v>
      </c>
      <c r="K89" s="175" t="s">
        <v>21</v>
      </c>
      <c r="L89" s="180"/>
      <c r="M89" s="181" t="s">
        <v>21</v>
      </c>
      <c r="N89" s="182" t="s">
        <v>42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3080</v>
      </c>
      <c r="AT89" s="145" t="s">
        <v>475</v>
      </c>
      <c r="AU89" s="145" t="s">
        <v>78</v>
      </c>
      <c r="AY89" s="18" t="s">
        <v>330</v>
      </c>
      <c r="BE89" s="146">
        <f>IF(N89="základní",J89,0)</f>
        <v>14231.3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78</v>
      </c>
      <c r="BK89" s="146">
        <f>ROUND(I89*H89,2)</f>
        <v>14231.3</v>
      </c>
      <c r="BL89" s="18" t="s">
        <v>1050</v>
      </c>
      <c r="BM89" s="145" t="s">
        <v>336</v>
      </c>
    </row>
    <row r="90" spans="2:65" s="1" customFormat="1" ht="48.75">
      <c r="B90" s="33"/>
      <c r="D90" s="152" t="s">
        <v>375</v>
      </c>
      <c r="F90" s="165" t="s">
        <v>8970</v>
      </c>
      <c r="I90" s="149"/>
      <c r="L90" s="33"/>
      <c r="M90" s="150"/>
      <c r="T90" s="52"/>
      <c r="AT90" s="18" t="s">
        <v>375</v>
      </c>
      <c r="AU90" s="18" t="s">
        <v>78</v>
      </c>
    </row>
    <row r="91" spans="2:65" s="12" customFormat="1">
      <c r="B91" s="151"/>
      <c r="D91" s="152" t="s">
        <v>340</v>
      </c>
      <c r="E91" s="153" t="s">
        <v>21</v>
      </c>
      <c r="F91" s="154" t="s">
        <v>8155</v>
      </c>
      <c r="H91" s="153" t="s">
        <v>21</v>
      </c>
      <c r="I91" s="155"/>
      <c r="L91" s="151"/>
      <c r="M91" s="156"/>
      <c r="T91" s="157"/>
      <c r="AT91" s="153" t="s">
        <v>340</v>
      </c>
      <c r="AU91" s="153" t="s">
        <v>78</v>
      </c>
      <c r="AV91" s="12" t="s">
        <v>78</v>
      </c>
      <c r="AW91" s="12" t="s">
        <v>32</v>
      </c>
      <c r="AX91" s="12" t="s">
        <v>71</v>
      </c>
      <c r="AY91" s="153" t="s">
        <v>330</v>
      </c>
    </row>
    <row r="92" spans="2:65" s="13" customFormat="1">
      <c r="B92" s="158"/>
      <c r="D92" s="152" t="s">
        <v>340</v>
      </c>
      <c r="E92" s="159" t="s">
        <v>21</v>
      </c>
      <c r="F92" s="160" t="s">
        <v>8182</v>
      </c>
      <c r="H92" s="161">
        <v>1</v>
      </c>
      <c r="I92" s="162"/>
      <c r="L92" s="158"/>
      <c r="M92" s="163"/>
      <c r="T92" s="164"/>
      <c r="AT92" s="159" t="s">
        <v>340</v>
      </c>
      <c r="AU92" s="159" t="s">
        <v>78</v>
      </c>
      <c r="AV92" s="13" t="s">
        <v>80</v>
      </c>
      <c r="AW92" s="13" t="s">
        <v>32</v>
      </c>
      <c r="AX92" s="13" t="s">
        <v>71</v>
      </c>
      <c r="AY92" s="159" t="s">
        <v>330</v>
      </c>
    </row>
    <row r="93" spans="2:65" s="14" customFormat="1">
      <c r="B93" s="166"/>
      <c r="D93" s="152" t="s">
        <v>340</v>
      </c>
      <c r="E93" s="167" t="s">
        <v>21</v>
      </c>
      <c r="F93" s="168" t="s">
        <v>443</v>
      </c>
      <c r="H93" s="169">
        <v>1</v>
      </c>
      <c r="I93" s="170"/>
      <c r="L93" s="166"/>
      <c r="M93" s="171"/>
      <c r="T93" s="172"/>
      <c r="AT93" s="167" t="s">
        <v>340</v>
      </c>
      <c r="AU93" s="167" t="s">
        <v>78</v>
      </c>
      <c r="AV93" s="14" t="s">
        <v>336</v>
      </c>
      <c r="AW93" s="14" t="s">
        <v>32</v>
      </c>
      <c r="AX93" s="14" t="s">
        <v>78</v>
      </c>
      <c r="AY93" s="167" t="s">
        <v>330</v>
      </c>
    </row>
    <row r="94" spans="2:65" s="1" customFormat="1" ht="24.2" customHeight="1">
      <c r="B94" s="33"/>
      <c r="C94" s="134" t="s">
        <v>171</v>
      </c>
      <c r="D94" s="134" t="s">
        <v>332</v>
      </c>
      <c r="E94" s="135" t="s">
        <v>8971</v>
      </c>
      <c r="F94" s="136" t="s">
        <v>8972</v>
      </c>
      <c r="G94" s="137" t="s">
        <v>2551</v>
      </c>
      <c r="H94" s="138">
        <v>1</v>
      </c>
      <c r="I94" s="139">
        <v>287.79000000000002</v>
      </c>
      <c r="J94" s="140">
        <f>ROUND(I94*H94,2)</f>
        <v>287.79000000000002</v>
      </c>
      <c r="K94" s="136" t="s">
        <v>21</v>
      </c>
      <c r="L94" s="33"/>
      <c r="M94" s="141" t="s">
        <v>21</v>
      </c>
      <c r="N94" s="142" t="s">
        <v>42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1050</v>
      </c>
      <c r="AT94" s="145" t="s">
        <v>332</v>
      </c>
      <c r="AU94" s="145" t="s">
        <v>78</v>
      </c>
      <c r="AY94" s="18" t="s">
        <v>330</v>
      </c>
      <c r="BE94" s="146">
        <f>IF(N94="základní",J94,0)</f>
        <v>287.79000000000002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78</v>
      </c>
      <c r="BK94" s="146">
        <f>ROUND(I94*H94,2)</f>
        <v>287.79000000000002</v>
      </c>
      <c r="BL94" s="18" t="s">
        <v>1050</v>
      </c>
      <c r="BM94" s="145" t="s">
        <v>370</v>
      </c>
    </row>
    <row r="95" spans="2:65" s="1" customFormat="1" ht="24.2" customHeight="1">
      <c r="B95" s="33"/>
      <c r="C95" s="173" t="s">
        <v>336</v>
      </c>
      <c r="D95" s="173" t="s">
        <v>475</v>
      </c>
      <c r="E95" s="174" t="s">
        <v>8973</v>
      </c>
      <c r="F95" s="175" t="s">
        <v>8974</v>
      </c>
      <c r="G95" s="176" t="s">
        <v>2551</v>
      </c>
      <c r="H95" s="177">
        <v>1</v>
      </c>
      <c r="I95" s="178">
        <v>2259.11</v>
      </c>
      <c r="J95" s="179">
        <f>ROUND(I95*H95,2)</f>
        <v>2259.11</v>
      </c>
      <c r="K95" s="175" t="s">
        <v>21</v>
      </c>
      <c r="L95" s="180"/>
      <c r="M95" s="181" t="s">
        <v>21</v>
      </c>
      <c r="N95" s="182" t="s">
        <v>42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3080</v>
      </c>
      <c r="AT95" s="145" t="s">
        <v>475</v>
      </c>
      <c r="AU95" s="145" t="s">
        <v>78</v>
      </c>
      <c r="AY95" s="18" t="s">
        <v>330</v>
      </c>
      <c r="BE95" s="146">
        <f>IF(N95="základní",J95,0)</f>
        <v>2259.11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78</v>
      </c>
      <c r="BK95" s="146">
        <f>ROUND(I95*H95,2)</f>
        <v>2259.11</v>
      </c>
      <c r="BL95" s="18" t="s">
        <v>1050</v>
      </c>
      <c r="BM95" s="145" t="s">
        <v>388</v>
      </c>
    </row>
    <row r="96" spans="2:65" s="12" customFormat="1">
      <c r="B96" s="151"/>
      <c r="D96" s="152" t="s">
        <v>340</v>
      </c>
      <c r="E96" s="153" t="s">
        <v>21</v>
      </c>
      <c r="F96" s="154" t="s">
        <v>8155</v>
      </c>
      <c r="H96" s="153" t="s">
        <v>21</v>
      </c>
      <c r="I96" s="155"/>
      <c r="L96" s="151"/>
      <c r="M96" s="156"/>
      <c r="T96" s="157"/>
      <c r="AT96" s="153" t="s">
        <v>340</v>
      </c>
      <c r="AU96" s="153" t="s">
        <v>78</v>
      </c>
      <c r="AV96" s="12" t="s">
        <v>78</v>
      </c>
      <c r="AW96" s="12" t="s">
        <v>32</v>
      </c>
      <c r="AX96" s="12" t="s">
        <v>71</v>
      </c>
      <c r="AY96" s="153" t="s">
        <v>330</v>
      </c>
    </row>
    <row r="97" spans="2:65" s="13" customFormat="1">
      <c r="B97" s="158"/>
      <c r="D97" s="152" t="s">
        <v>340</v>
      </c>
      <c r="E97" s="159" t="s">
        <v>21</v>
      </c>
      <c r="F97" s="160" t="s">
        <v>8182</v>
      </c>
      <c r="H97" s="161">
        <v>1</v>
      </c>
      <c r="I97" s="162"/>
      <c r="L97" s="158"/>
      <c r="M97" s="163"/>
      <c r="T97" s="164"/>
      <c r="AT97" s="159" t="s">
        <v>340</v>
      </c>
      <c r="AU97" s="159" t="s">
        <v>78</v>
      </c>
      <c r="AV97" s="13" t="s">
        <v>80</v>
      </c>
      <c r="AW97" s="13" t="s">
        <v>32</v>
      </c>
      <c r="AX97" s="13" t="s">
        <v>71</v>
      </c>
      <c r="AY97" s="159" t="s">
        <v>330</v>
      </c>
    </row>
    <row r="98" spans="2:65" s="14" customFormat="1">
      <c r="B98" s="166"/>
      <c r="D98" s="152" t="s">
        <v>340</v>
      </c>
      <c r="E98" s="167" t="s">
        <v>21</v>
      </c>
      <c r="F98" s="168" t="s">
        <v>443</v>
      </c>
      <c r="H98" s="169">
        <v>1</v>
      </c>
      <c r="I98" s="170"/>
      <c r="L98" s="166"/>
      <c r="M98" s="171"/>
      <c r="T98" s="172"/>
      <c r="AT98" s="167" t="s">
        <v>340</v>
      </c>
      <c r="AU98" s="167" t="s">
        <v>78</v>
      </c>
      <c r="AV98" s="14" t="s">
        <v>336</v>
      </c>
      <c r="AW98" s="14" t="s">
        <v>32</v>
      </c>
      <c r="AX98" s="14" t="s">
        <v>78</v>
      </c>
      <c r="AY98" s="167" t="s">
        <v>330</v>
      </c>
    </row>
    <row r="99" spans="2:65" s="1" customFormat="1" ht="24.2" customHeight="1">
      <c r="B99" s="33"/>
      <c r="C99" s="134" t="s">
        <v>364</v>
      </c>
      <c r="D99" s="134" t="s">
        <v>332</v>
      </c>
      <c r="E99" s="135" t="s">
        <v>8975</v>
      </c>
      <c r="F99" s="136" t="s">
        <v>8976</v>
      </c>
      <c r="G99" s="137" t="s">
        <v>2551</v>
      </c>
      <c r="H99" s="138">
        <v>4</v>
      </c>
      <c r="I99" s="139">
        <v>316.56</v>
      </c>
      <c r="J99" s="140">
        <f>ROUND(I99*H99,2)</f>
        <v>1266.24</v>
      </c>
      <c r="K99" s="136" t="s">
        <v>21</v>
      </c>
      <c r="L99" s="33"/>
      <c r="M99" s="141" t="s">
        <v>21</v>
      </c>
      <c r="N99" s="142" t="s">
        <v>42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1050</v>
      </c>
      <c r="AT99" s="145" t="s">
        <v>332</v>
      </c>
      <c r="AU99" s="145" t="s">
        <v>78</v>
      </c>
      <c r="AY99" s="18" t="s">
        <v>330</v>
      </c>
      <c r="BE99" s="146">
        <f>IF(N99="základní",J99,0)</f>
        <v>1266.24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78</v>
      </c>
      <c r="BK99" s="146">
        <f>ROUND(I99*H99,2)</f>
        <v>1266.24</v>
      </c>
      <c r="BL99" s="18" t="s">
        <v>1050</v>
      </c>
      <c r="BM99" s="145" t="s">
        <v>404</v>
      </c>
    </row>
    <row r="100" spans="2:65" s="1" customFormat="1" ht="24.2" customHeight="1">
      <c r="B100" s="33"/>
      <c r="C100" s="173" t="s">
        <v>370</v>
      </c>
      <c r="D100" s="173" t="s">
        <v>475</v>
      </c>
      <c r="E100" s="174" t="s">
        <v>8977</v>
      </c>
      <c r="F100" s="175" t="s">
        <v>8978</v>
      </c>
      <c r="G100" s="176" t="s">
        <v>2551</v>
      </c>
      <c r="H100" s="177">
        <v>4</v>
      </c>
      <c r="I100" s="178">
        <v>1942.55</v>
      </c>
      <c r="J100" s="179">
        <f>ROUND(I100*H100,2)</f>
        <v>7770.2</v>
      </c>
      <c r="K100" s="175" t="s">
        <v>21</v>
      </c>
      <c r="L100" s="180"/>
      <c r="M100" s="181" t="s">
        <v>21</v>
      </c>
      <c r="N100" s="182" t="s">
        <v>42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3080</v>
      </c>
      <c r="AT100" s="145" t="s">
        <v>475</v>
      </c>
      <c r="AU100" s="145" t="s">
        <v>78</v>
      </c>
      <c r="AY100" s="18" t="s">
        <v>330</v>
      </c>
      <c r="BE100" s="146">
        <f>IF(N100="základní",J100,0)</f>
        <v>7770.2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78</v>
      </c>
      <c r="BK100" s="146">
        <f>ROUND(I100*H100,2)</f>
        <v>7770.2</v>
      </c>
      <c r="BL100" s="18" t="s">
        <v>1050</v>
      </c>
      <c r="BM100" s="145" t="s">
        <v>8</v>
      </c>
    </row>
    <row r="101" spans="2:65" s="12" customFormat="1">
      <c r="B101" s="151"/>
      <c r="D101" s="152" t="s">
        <v>340</v>
      </c>
      <c r="E101" s="153" t="s">
        <v>21</v>
      </c>
      <c r="F101" s="154" t="s">
        <v>8155</v>
      </c>
      <c r="H101" s="153" t="s">
        <v>21</v>
      </c>
      <c r="I101" s="155"/>
      <c r="L101" s="151"/>
      <c r="M101" s="156"/>
      <c r="T101" s="157"/>
      <c r="AT101" s="153" t="s">
        <v>340</v>
      </c>
      <c r="AU101" s="153" t="s">
        <v>78</v>
      </c>
      <c r="AV101" s="12" t="s">
        <v>78</v>
      </c>
      <c r="AW101" s="12" t="s">
        <v>32</v>
      </c>
      <c r="AX101" s="12" t="s">
        <v>71</v>
      </c>
      <c r="AY101" s="153" t="s">
        <v>330</v>
      </c>
    </row>
    <row r="102" spans="2:65" s="13" customFormat="1">
      <c r="B102" s="158"/>
      <c r="D102" s="152" t="s">
        <v>340</v>
      </c>
      <c r="E102" s="159" t="s">
        <v>21</v>
      </c>
      <c r="F102" s="160" t="s">
        <v>8979</v>
      </c>
      <c r="H102" s="161">
        <v>4</v>
      </c>
      <c r="I102" s="162"/>
      <c r="L102" s="158"/>
      <c r="M102" s="163"/>
      <c r="T102" s="164"/>
      <c r="AT102" s="159" t="s">
        <v>340</v>
      </c>
      <c r="AU102" s="159" t="s">
        <v>78</v>
      </c>
      <c r="AV102" s="13" t="s">
        <v>80</v>
      </c>
      <c r="AW102" s="13" t="s">
        <v>32</v>
      </c>
      <c r="AX102" s="13" t="s">
        <v>71</v>
      </c>
      <c r="AY102" s="159" t="s">
        <v>330</v>
      </c>
    </row>
    <row r="103" spans="2:65" s="14" customFormat="1">
      <c r="B103" s="166"/>
      <c r="D103" s="152" t="s">
        <v>340</v>
      </c>
      <c r="E103" s="167" t="s">
        <v>21</v>
      </c>
      <c r="F103" s="168" t="s">
        <v>443</v>
      </c>
      <c r="H103" s="169">
        <v>4</v>
      </c>
      <c r="I103" s="170"/>
      <c r="L103" s="166"/>
      <c r="M103" s="171"/>
      <c r="T103" s="172"/>
      <c r="AT103" s="167" t="s">
        <v>340</v>
      </c>
      <c r="AU103" s="167" t="s">
        <v>78</v>
      </c>
      <c r="AV103" s="14" t="s">
        <v>336</v>
      </c>
      <c r="AW103" s="14" t="s">
        <v>32</v>
      </c>
      <c r="AX103" s="14" t="s">
        <v>78</v>
      </c>
      <c r="AY103" s="167" t="s">
        <v>330</v>
      </c>
    </row>
    <row r="104" spans="2:65" s="1" customFormat="1" ht="16.5" customHeight="1">
      <c r="B104" s="33"/>
      <c r="C104" s="134" t="s">
        <v>378</v>
      </c>
      <c r="D104" s="134" t="s">
        <v>332</v>
      </c>
      <c r="E104" s="135" t="s">
        <v>8980</v>
      </c>
      <c r="F104" s="136" t="s">
        <v>8981</v>
      </c>
      <c r="G104" s="137" t="s">
        <v>2551</v>
      </c>
      <c r="H104" s="138">
        <v>1</v>
      </c>
      <c r="I104" s="139">
        <v>64.75</v>
      </c>
      <c r="J104" s="140">
        <f>ROUND(I104*H104,2)</f>
        <v>64.75</v>
      </c>
      <c r="K104" s="136" t="s">
        <v>21</v>
      </c>
      <c r="L104" s="33"/>
      <c r="M104" s="141" t="s">
        <v>21</v>
      </c>
      <c r="N104" s="142" t="s">
        <v>42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1050</v>
      </c>
      <c r="AT104" s="145" t="s">
        <v>332</v>
      </c>
      <c r="AU104" s="145" t="s">
        <v>78</v>
      </c>
      <c r="AY104" s="18" t="s">
        <v>330</v>
      </c>
      <c r="BE104" s="146">
        <f>IF(N104="základní",J104,0)</f>
        <v>64.75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78</v>
      </c>
      <c r="BK104" s="146">
        <f>ROUND(I104*H104,2)</f>
        <v>64.75</v>
      </c>
      <c r="BL104" s="18" t="s">
        <v>1050</v>
      </c>
      <c r="BM104" s="145" t="s">
        <v>429</v>
      </c>
    </row>
    <row r="105" spans="2:65" s="1" customFormat="1" ht="16.5" customHeight="1">
      <c r="B105" s="33"/>
      <c r="C105" s="173" t="s">
        <v>388</v>
      </c>
      <c r="D105" s="173" t="s">
        <v>475</v>
      </c>
      <c r="E105" s="174" t="s">
        <v>8982</v>
      </c>
      <c r="F105" s="175" t="s">
        <v>8983</v>
      </c>
      <c r="G105" s="176" t="s">
        <v>2551</v>
      </c>
      <c r="H105" s="177">
        <v>1</v>
      </c>
      <c r="I105" s="178">
        <v>6115.43</v>
      </c>
      <c r="J105" s="179">
        <f>ROUND(I105*H105,2)</f>
        <v>6115.43</v>
      </c>
      <c r="K105" s="175" t="s">
        <v>21</v>
      </c>
      <c r="L105" s="180"/>
      <c r="M105" s="181" t="s">
        <v>21</v>
      </c>
      <c r="N105" s="182" t="s">
        <v>42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3080</v>
      </c>
      <c r="AT105" s="145" t="s">
        <v>475</v>
      </c>
      <c r="AU105" s="145" t="s">
        <v>78</v>
      </c>
      <c r="AY105" s="18" t="s">
        <v>330</v>
      </c>
      <c r="BE105" s="146">
        <f>IF(N105="základní",J105,0)</f>
        <v>6115.43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78</v>
      </c>
      <c r="BK105" s="146">
        <f>ROUND(I105*H105,2)</f>
        <v>6115.43</v>
      </c>
      <c r="BL105" s="18" t="s">
        <v>1050</v>
      </c>
      <c r="BM105" s="145" t="s">
        <v>444</v>
      </c>
    </row>
    <row r="106" spans="2:65" s="1" customFormat="1" ht="39">
      <c r="B106" s="33"/>
      <c r="D106" s="152" t="s">
        <v>375</v>
      </c>
      <c r="F106" s="165" t="s">
        <v>8984</v>
      </c>
      <c r="I106" s="149"/>
      <c r="L106" s="33"/>
      <c r="M106" s="150"/>
      <c r="T106" s="52"/>
      <c r="AT106" s="18" t="s">
        <v>375</v>
      </c>
      <c r="AU106" s="18" t="s">
        <v>78</v>
      </c>
    </row>
    <row r="107" spans="2:65" s="12" customFormat="1">
      <c r="B107" s="151"/>
      <c r="D107" s="152" t="s">
        <v>340</v>
      </c>
      <c r="E107" s="153" t="s">
        <v>21</v>
      </c>
      <c r="F107" s="154" t="s">
        <v>8155</v>
      </c>
      <c r="H107" s="153" t="s">
        <v>21</v>
      </c>
      <c r="I107" s="155"/>
      <c r="L107" s="151"/>
      <c r="M107" s="156"/>
      <c r="T107" s="157"/>
      <c r="AT107" s="153" t="s">
        <v>340</v>
      </c>
      <c r="AU107" s="153" t="s">
        <v>78</v>
      </c>
      <c r="AV107" s="12" t="s">
        <v>78</v>
      </c>
      <c r="AW107" s="12" t="s">
        <v>32</v>
      </c>
      <c r="AX107" s="12" t="s">
        <v>71</v>
      </c>
      <c r="AY107" s="153" t="s">
        <v>330</v>
      </c>
    </row>
    <row r="108" spans="2:65" s="13" customFormat="1">
      <c r="B108" s="158"/>
      <c r="D108" s="152" t="s">
        <v>340</v>
      </c>
      <c r="E108" s="159" t="s">
        <v>21</v>
      </c>
      <c r="F108" s="160" t="s">
        <v>78</v>
      </c>
      <c r="H108" s="161">
        <v>1</v>
      </c>
      <c r="I108" s="162"/>
      <c r="L108" s="158"/>
      <c r="M108" s="163"/>
      <c r="T108" s="164"/>
      <c r="AT108" s="159" t="s">
        <v>340</v>
      </c>
      <c r="AU108" s="159" t="s">
        <v>78</v>
      </c>
      <c r="AV108" s="13" t="s">
        <v>80</v>
      </c>
      <c r="AW108" s="13" t="s">
        <v>32</v>
      </c>
      <c r="AX108" s="13" t="s">
        <v>71</v>
      </c>
      <c r="AY108" s="159" t="s">
        <v>330</v>
      </c>
    </row>
    <row r="109" spans="2:65" s="14" customFormat="1">
      <c r="B109" s="166"/>
      <c r="D109" s="152" t="s">
        <v>340</v>
      </c>
      <c r="E109" s="167" t="s">
        <v>21</v>
      </c>
      <c r="F109" s="168" t="s">
        <v>443</v>
      </c>
      <c r="H109" s="169">
        <v>1</v>
      </c>
      <c r="I109" s="170"/>
      <c r="L109" s="166"/>
      <c r="M109" s="171"/>
      <c r="T109" s="172"/>
      <c r="AT109" s="167" t="s">
        <v>340</v>
      </c>
      <c r="AU109" s="167" t="s">
        <v>78</v>
      </c>
      <c r="AV109" s="14" t="s">
        <v>336</v>
      </c>
      <c r="AW109" s="14" t="s">
        <v>32</v>
      </c>
      <c r="AX109" s="14" t="s">
        <v>78</v>
      </c>
      <c r="AY109" s="167" t="s">
        <v>330</v>
      </c>
    </row>
    <row r="110" spans="2:65" s="1" customFormat="1" ht="16.5" customHeight="1">
      <c r="B110" s="33"/>
      <c r="C110" s="134" t="s">
        <v>396</v>
      </c>
      <c r="D110" s="134" t="s">
        <v>332</v>
      </c>
      <c r="E110" s="135" t="s">
        <v>8985</v>
      </c>
      <c r="F110" s="136" t="s">
        <v>8986</v>
      </c>
      <c r="G110" s="137" t="s">
        <v>2551</v>
      </c>
      <c r="H110" s="138">
        <v>1</v>
      </c>
      <c r="I110" s="139">
        <v>791.41</v>
      </c>
      <c r="J110" s="140">
        <f>ROUND(I110*H110,2)</f>
        <v>791.41</v>
      </c>
      <c r="K110" s="136" t="s">
        <v>21</v>
      </c>
      <c r="L110" s="33"/>
      <c r="M110" s="141" t="s">
        <v>21</v>
      </c>
      <c r="N110" s="142" t="s">
        <v>42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1050</v>
      </c>
      <c r="AT110" s="145" t="s">
        <v>332</v>
      </c>
      <c r="AU110" s="145" t="s">
        <v>78</v>
      </c>
      <c r="AY110" s="18" t="s">
        <v>330</v>
      </c>
      <c r="BE110" s="146">
        <f>IF(N110="základní",J110,0)</f>
        <v>791.41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78</v>
      </c>
      <c r="BK110" s="146">
        <f>ROUND(I110*H110,2)</f>
        <v>791.41</v>
      </c>
      <c r="BL110" s="18" t="s">
        <v>1050</v>
      </c>
      <c r="BM110" s="145" t="s">
        <v>459</v>
      </c>
    </row>
    <row r="111" spans="2:65" s="1" customFormat="1" ht="16.5" customHeight="1">
      <c r="B111" s="33"/>
      <c r="C111" s="173" t="s">
        <v>404</v>
      </c>
      <c r="D111" s="173" t="s">
        <v>475</v>
      </c>
      <c r="E111" s="174" t="s">
        <v>8987</v>
      </c>
      <c r="F111" s="175" t="s">
        <v>8988</v>
      </c>
      <c r="G111" s="176" t="s">
        <v>2551</v>
      </c>
      <c r="H111" s="177">
        <v>1</v>
      </c>
      <c r="I111" s="178">
        <v>4863.57</v>
      </c>
      <c r="J111" s="179">
        <f>ROUND(I111*H111,2)</f>
        <v>4863.57</v>
      </c>
      <c r="K111" s="175" t="s">
        <v>21</v>
      </c>
      <c r="L111" s="180"/>
      <c r="M111" s="181" t="s">
        <v>21</v>
      </c>
      <c r="N111" s="182" t="s">
        <v>42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3080</v>
      </c>
      <c r="AT111" s="145" t="s">
        <v>475</v>
      </c>
      <c r="AU111" s="145" t="s">
        <v>78</v>
      </c>
      <c r="AY111" s="18" t="s">
        <v>330</v>
      </c>
      <c r="BE111" s="146">
        <f>IF(N111="základní",J111,0)</f>
        <v>4863.57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78</v>
      </c>
      <c r="BK111" s="146">
        <f>ROUND(I111*H111,2)</f>
        <v>4863.57</v>
      </c>
      <c r="BL111" s="18" t="s">
        <v>1050</v>
      </c>
      <c r="BM111" s="145" t="s">
        <v>474</v>
      </c>
    </row>
    <row r="112" spans="2:65" s="12" customFormat="1">
      <c r="B112" s="151"/>
      <c r="D112" s="152" t="s">
        <v>340</v>
      </c>
      <c r="E112" s="153" t="s">
        <v>21</v>
      </c>
      <c r="F112" s="154" t="s">
        <v>8155</v>
      </c>
      <c r="H112" s="153" t="s">
        <v>21</v>
      </c>
      <c r="I112" s="155"/>
      <c r="L112" s="151"/>
      <c r="M112" s="156"/>
      <c r="T112" s="157"/>
      <c r="AT112" s="153" t="s">
        <v>340</v>
      </c>
      <c r="AU112" s="153" t="s">
        <v>78</v>
      </c>
      <c r="AV112" s="12" t="s">
        <v>78</v>
      </c>
      <c r="AW112" s="12" t="s">
        <v>32</v>
      </c>
      <c r="AX112" s="12" t="s">
        <v>71</v>
      </c>
      <c r="AY112" s="153" t="s">
        <v>330</v>
      </c>
    </row>
    <row r="113" spans="2:65" s="13" customFormat="1">
      <c r="B113" s="158"/>
      <c r="D113" s="152" t="s">
        <v>340</v>
      </c>
      <c r="E113" s="159" t="s">
        <v>21</v>
      </c>
      <c r="F113" s="160" t="s">
        <v>8182</v>
      </c>
      <c r="H113" s="161">
        <v>1</v>
      </c>
      <c r="I113" s="162"/>
      <c r="L113" s="158"/>
      <c r="M113" s="163"/>
      <c r="T113" s="164"/>
      <c r="AT113" s="159" t="s">
        <v>340</v>
      </c>
      <c r="AU113" s="159" t="s">
        <v>78</v>
      </c>
      <c r="AV113" s="13" t="s">
        <v>80</v>
      </c>
      <c r="AW113" s="13" t="s">
        <v>32</v>
      </c>
      <c r="AX113" s="13" t="s">
        <v>71</v>
      </c>
      <c r="AY113" s="159" t="s">
        <v>330</v>
      </c>
    </row>
    <row r="114" spans="2:65" s="14" customFormat="1">
      <c r="B114" s="166"/>
      <c r="D114" s="152" t="s">
        <v>340</v>
      </c>
      <c r="E114" s="167" t="s">
        <v>21</v>
      </c>
      <c r="F114" s="168" t="s">
        <v>443</v>
      </c>
      <c r="H114" s="169">
        <v>1</v>
      </c>
      <c r="I114" s="170"/>
      <c r="L114" s="166"/>
      <c r="M114" s="171"/>
      <c r="T114" s="172"/>
      <c r="AT114" s="167" t="s">
        <v>340</v>
      </c>
      <c r="AU114" s="167" t="s">
        <v>78</v>
      </c>
      <c r="AV114" s="14" t="s">
        <v>336</v>
      </c>
      <c r="AW114" s="14" t="s">
        <v>32</v>
      </c>
      <c r="AX114" s="14" t="s">
        <v>78</v>
      </c>
      <c r="AY114" s="167" t="s">
        <v>330</v>
      </c>
    </row>
    <row r="115" spans="2:65" s="1" customFormat="1" ht="16.5" customHeight="1">
      <c r="B115" s="33"/>
      <c r="C115" s="134" t="s">
        <v>410</v>
      </c>
      <c r="D115" s="134" t="s">
        <v>332</v>
      </c>
      <c r="E115" s="135" t="s">
        <v>8989</v>
      </c>
      <c r="F115" s="136" t="s">
        <v>8990</v>
      </c>
      <c r="G115" s="137" t="s">
        <v>2551</v>
      </c>
      <c r="H115" s="138">
        <v>1</v>
      </c>
      <c r="I115" s="139">
        <v>57.56</v>
      </c>
      <c r="J115" s="140">
        <f>ROUND(I115*H115,2)</f>
        <v>57.56</v>
      </c>
      <c r="K115" s="136" t="s">
        <v>21</v>
      </c>
      <c r="L115" s="33"/>
      <c r="M115" s="141" t="s">
        <v>21</v>
      </c>
      <c r="N115" s="142" t="s">
        <v>42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1050</v>
      </c>
      <c r="AT115" s="145" t="s">
        <v>332</v>
      </c>
      <c r="AU115" s="145" t="s">
        <v>78</v>
      </c>
      <c r="AY115" s="18" t="s">
        <v>330</v>
      </c>
      <c r="BE115" s="146">
        <f>IF(N115="základní",J115,0)</f>
        <v>57.56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78</v>
      </c>
      <c r="BK115" s="146">
        <f>ROUND(I115*H115,2)</f>
        <v>57.56</v>
      </c>
      <c r="BL115" s="18" t="s">
        <v>1050</v>
      </c>
      <c r="BM115" s="145" t="s">
        <v>484</v>
      </c>
    </row>
    <row r="116" spans="2:65" s="1" customFormat="1" ht="16.5" customHeight="1">
      <c r="B116" s="33"/>
      <c r="C116" s="173" t="s">
        <v>8</v>
      </c>
      <c r="D116" s="173" t="s">
        <v>475</v>
      </c>
      <c r="E116" s="174" t="s">
        <v>8991</v>
      </c>
      <c r="F116" s="175" t="s">
        <v>8992</v>
      </c>
      <c r="G116" s="176" t="s">
        <v>2551</v>
      </c>
      <c r="H116" s="177">
        <v>1</v>
      </c>
      <c r="I116" s="178">
        <v>1820.24</v>
      </c>
      <c r="J116" s="179">
        <f>ROUND(I116*H116,2)</f>
        <v>1820.24</v>
      </c>
      <c r="K116" s="175" t="s">
        <v>21</v>
      </c>
      <c r="L116" s="180"/>
      <c r="M116" s="181" t="s">
        <v>21</v>
      </c>
      <c r="N116" s="182" t="s">
        <v>42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3080</v>
      </c>
      <c r="AT116" s="145" t="s">
        <v>475</v>
      </c>
      <c r="AU116" s="145" t="s">
        <v>78</v>
      </c>
      <c r="AY116" s="18" t="s">
        <v>330</v>
      </c>
      <c r="BE116" s="146">
        <f>IF(N116="základní",J116,0)</f>
        <v>1820.24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78</v>
      </c>
      <c r="BK116" s="146">
        <f>ROUND(I116*H116,2)</f>
        <v>1820.24</v>
      </c>
      <c r="BL116" s="18" t="s">
        <v>1050</v>
      </c>
      <c r="BM116" s="145" t="s">
        <v>5488</v>
      </c>
    </row>
    <row r="117" spans="2:65" s="12" customFormat="1">
      <c r="B117" s="151"/>
      <c r="D117" s="152" t="s">
        <v>340</v>
      </c>
      <c r="E117" s="153" t="s">
        <v>21</v>
      </c>
      <c r="F117" s="154" t="s">
        <v>8155</v>
      </c>
      <c r="H117" s="153" t="s">
        <v>21</v>
      </c>
      <c r="I117" s="155"/>
      <c r="L117" s="151"/>
      <c r="M117" s="156"/>
      <c r="T117" s="157"/>
      <c r="AT117" s="153" t="s">
        <v>340</v>
      </c>
      <c r="AU117" s="153" t="s">
        <v>78</v>
      </c>
      <c r="AV117" s="12" t="s">
        <v>78</v>
      </c>
      <c r="AW117" s="12" t="s">
        <v>32</v>
      </c>
      <c r="AX117" s="12" t="s">
        <v>71</v>
      </c>
      <c r="AY117" s="153" t="s">
        <v>330</v>
      </c>
    </row>
    <row r="118" spans="2:65" s="13" customFormat="1">
      <c r="B118" s="158"/>
      <c r="D118" s="152" t="s">
        <v>340</v>
      </c>
      <c r="E118" s="159" t="s">
        <v>21</v>
      </c>
      <c r="F118" s="160" t="s">
        <v>8182</v>
      </c>
      <c r="H118" s="161">
        <v>1</v>
      </c>
      <c r="I118" s="162"/>
      <c r="L118" s="158"/>
      <c r="M118" s="163"/>
      <c r="T118" s="164"/>
      <c r="AT118" s="159" t="s">
        <v>340</v>
      </c>
      <c r="AU118" s="159" t="s">
        <v>78</v>
      </c>
      <c r="AV118" s="13" t="s">
        <v>80</v>
      </c>
      <c r="AW118" s="13" t="s">
        <v>32</v>
      </c>
      <c r="AX118" s="13" t="s">
        <v>71</v>
      </c>
      <c r="AY118" s="159" t="s">
        <v>330</v>
      </c>
    </row>
    <row r="119" spans="2:65" s="14" customFormat="1">
      <c r="B119" s="166"/>
      <c r="D119" s="152" t="s">
        <v>340</v>
      </c>
      <c r="E119" s="167" t="s">
        <v>21</v>
      </c>
      <c r="F119" s="168" t="s">
        <v>443</v>
      </c>
      <c r="H119" s="169">
        <v>1</v>
      </c>
      <c r="I119" s="170"/>
      <c r="L119" s="166"/>
      <c r="M119" s="171"/>
      <c r="T119" s="172"/>
      <c r="AT119" s="167" t="s">
        <v>340</v>
      </c>
      <c r="AU119" s="167" t="s">
        <v>78</v>
      </c>
      <c r="AV119" s="14" t="s">
        <v>336</v>
      </c>
      <c r="AW119" s="14" t="s">
        <v>32</v>
      </c>
      <c r="AX119" s="14" t="s">
        <v>78</v>
      </c>
      <c r="AY119" s="167" t="s">
        <v>330</v>
      </c>
    </row>
    <row r="120" spans="2:65" s="1" customFormat="1" ht="16.5" customHeight="1">
      <c r="B120" s="33"/>
      <c r="C120" s="134" t="s">
        <v>422</v>
      </c>
      <c r="D120" s="134" t="s">
        <v>332</v>
      </c>
      <c r="E120" s="135" t="s">
        <v>8221</v>
      </c>
      <c r="F120" s="136" t="s">
        <v>8222</v>
      </c>
      <c r="G120" s="137" t="s">
        <v>2551</v>
      </c>
      <c r="H120" s="138">
        <v>1</v>
      </c>
      <c r="I120" s="139">
        <v>129.5</v>
      </c>
      <c r="J120" s="140">
        <f>ROUND(I120*H120,2)</f>
        <v>129.5</v>
      </c>
      <c r="K120" s="136" t="s">
        <v>21</v>
      </c>
      <c r="L120" s="33"/>
      <c r="M120" s="141" t="s">
        <v>21</v>
      </c>
      <c r="N120" s="142" t="s">
        <v>42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1050</v>
      </c>
      <c r="AT120" s="145" t="s">
        <v>332</v>
      </c>
      <c r="AU120" s="145" t="s">
        <v>78</v>
      </c>
      <c r="AY120" s="18" t="s">
        <v>330</v>
      </c>
      <c r="BE120" s="146">
        <f>IF(N120="základní",J120,0)</f>
        <v>129.5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78</v>
      </c>
      <c r="BK120" s="146">
        <f>ROUND(I120*H120,2)</f>
        <v>129.5</v>
      </c>
      <c r="BL120" s="18" t="s">
        <v>1050</v>
      </c>
      <c r="BM120" s="145" t="s">
        <v>571</v>
      </c>
    </row>
    <row r="121" spans="2:65" s="1" customFormat="1" ht="16.5" customHeight="1">
      <c r="B121" s="33"/>
      <c r="C121" s="173" t="s">
        <v>429</v>
      </c>
      <c r="D121" s="173" t="s">
        <v>475</v>
      </c>
      <c r="E121" s="174" t="s">
        <v>8223</v>
      </c>
      <c r="F121" s="175" t="s">
        <v>8224</v>
      </c>
      <c r="G121" s="176" t="s">
        <v>2551</v>
      </c>
      <c r="H121" s="177">
        <v>1</v>
      </c>
      <c r="I121" s="178">
        <v>2287.89</v>
      </c>
      <c r="J121" s="179">
        <f>ROUND(I121*H121,2)</f>
        <v>2287.89</v>
      </c>
      <c r="K121" s="175" t="s">
        <v>21</v>
      </c>
      <c r="L121" s="180"/>
      <c r="M121" s="181" t="s">
        <v>21</v>
      </c>
      <c r="N121" s="182" t="s">
        <v>42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3080</v>
      </c>
      <c r="AT121" s="145" t="s">
        <v>475</v>
      </c>
      <c r="AU121" s="145" t="s">
        <v>78</v>
      </c>
      <c r="AY121" s="18" t="s">
        <v>330</v>
      </c>
      <c r="BE121" s="146">
        <f>IF(N121="základní",J121,0)</f>
        <v>2287.89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78</v>
      </c>
      <c r="BK121" s="146">
        <f>ROUND(I121*H121,2)</f>
        <v>2287.89</v>
      </c>
      <c r="BL121" s="18" t="s">
        <v>1050</v>
      </c>
      <c r="BM121" s="145" t="s">
        <v>585</v>
      </c>
    </row>
    <row r="122" spans="2:65" s="12" customFormat="1">
      <c r="B122" s="151"/>
      <c r="D122" s="152" t="s">
        <v>340</v>
      </c>
      <c r="E122" s="153" t="s">
        <v>21</v>
      </c>
      <c r="F122" s="154" t="s">
        <v>8155</v>
      </c>
      <c r="H122" s="153" t="s">
        <v>21</v>
      </c>
      <c r="I122" s="155"/>
      <c r="L122" s="151"/>
      <c r="M122" s="156"/>
      <c r="T122" s="157"/>
      <c r="AT122" s="153" t="s">
        <v>340</v>
      </c>
      <c r="AU122" s="153" t="s">
        <v>78</v>
      </c>
      <c r="AV122" s="12" t="s">
        <v>78</v>
      </c>
      <c r="AW122" s="12" t="s">
        <v>32</v>
      </c>
      <c r="AX122" s="12" t="s">
        <v>71</v>
      </c>
      <c r="AY122" s="153" t="s">
        <v>330</v>
      </c>
    </row>
    <row r="123" spans="2:65" s="13" customFormat="1">
      <c r="B123" s="158"/>
      <c r="D123" s="152" t="s">
        <v>340</v>
      </c>
      <c r="E123" s="159" t="s">
        <v>21</v>
      </c>
      <c r="F123" s="160" t="s">
        <v>78</v>
      </c>
      <c r="H123" s="161">
        <v>1</v>
      </c>
      <c r="I123" s="162"/>
      <c r="L123" s="158"/>
      <c r="M123" s="163"/>
      <c r="T123" s="164"/>
      <c r="AT123" s="159" t="s">
        <v>340</v>
      </c>
      <c r="AU123" s="159" t="s">
        <v>78</v>
      </c>
      <c r="AV123" s="13" t="s">
        <v>80</v>
      </c>
      <c r="AW123" s="13" t="s">
        <v>32</v>
      </c>
      <c r="AX123" s="13" t="s">
        <v>71</v>
      </c>
      <c r="AY123" s="159" t="s">
        <v>330</v>
      </c>
    </row>
    <row r="124" spans="2:65" s="14" customFormat="1">
      <c r="B124" s="166"/>
      <c r="D124" s="152" t="s">
        <v>340</v>
      </c>
      <c r="E124" s="167" t="s">
        <v>21</v>
      </c>
      <c r="F124" s="168" t="s">
        <v>443</v>
      </c>
      <c r="H124" s="169">
        <v>1</v>
      </c>
      <c r="I124" s="170"/>
      <c r="L124" s="166"/>
      <c r="M124" s="171"/>
      <c r="T124" s="172"/>
      <c r="AT124" s="167" t="s">
        <v>340</v>
      </c>
      <c r="AU124" s="167" t="s">
        <v>78</v>
      </c>
      <c r="AV124" s="14" t="s">
        <v>336</v>
      </c>
      <c r="AW124" s="14" t="s">
        <v>32</v>
      </c>
      <c r="AX124" s="14" t="s">
        <v>78</v>
      </c>
      <c r="AY124" s="167" t="s">
        <v>330</v>
      </c>
    </row>
    <row r="125" spans="2:65" s="1" customFormat="1" ht="16.5" customHeight="1">
      <c r="B125" s="33"/>
      <c r="C125" s="134" t="s">
        <v>435</v>
      </c>
      <c r="D125" s="134" t="s">
        <v>332</v>
      </c>
      <c r="E125" s="135" t="s">
        <v>8993</v>
      </c>
      <c r="F125" s="136" t="s">
        <v>8676</v>
      </c>
      <c r="G125" s="137" t="s">
        <v>353</v>
      </c>
      <c r="H125" s="138">
        <v>36</v>
      </c>
      <c r="I125" s="139">
        <v>15.83</v>
      </c>
      <c r="J125" s="140">
        <f>ROUND(I125*H125,2)</f>
        <v>569.88</v>
      </c>
      <c r="K125" s="136" t="s">
        <v>21</v>
      </c>
      <c r="L125" s="33"/>
      <c r="M125" s="141" t="s">
        <v>21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1050</v>
      </c>
      <c r="AT125" s="145" t="s">
        <v>332</v>
      </c>
      <c r="AU125" s="145" t="s">
        <v>78</v>
      </c>
      <c r="AY125" s="18" t="s">
        <v>330</v>
      </c>
      <c r="BE125" s="146">
        <f>IF(N125="základní",J125,0)</f>
        <v>569.88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78</v>
      </c>
      <c r="BK125" s="146">
        <f>ROUND(I125*H125,2)</f>
        <v>569.88</v>
      </c>
      <c r="BL125" s="18" t="s">
        <v>1050</v>
      </c>
      <c r="BM125" s="145" t="s">
        <v>600</v>
      </c>
    </row>
    <row r="126" spans="2:65" s="1" customFormat="1" ht="16.5" customHeight="1">
      <c r="B126" s="33"/>
      <c r="C126" s="173" t="s">
        <v>444</v>
      </c>
      <c r="D126" s="173" t="s">
        <v>475</v>
      </c>
      <c r="E126" s="174" t="s">
        <v>8994</v>
      </c>
      <c r="F126" s="175" t="s">
        <v>8678</v>
      </c>
      <c r="G126" s="176" t="s">
        <v>353</v>
      </c>
      <c r="H126" s="177">
        <v>36</v>
      </c>
      <c r="I126" s="178">
        <v>49.81</v>
      </c>
      <c r="J126" s="179">
        <f>ROUND(I126*H126,2)</f>
        <v>1793.16</v>
      </c>
      <c r="K126" s="175" t="s">
        <v>21</v>
      </c>
      <c r="L126" s="180"/>
      <c r="M126" s="181" t="s">
        <v>21</v>
      </c>
      <c r="N126" s="182" t="s">
        <v>42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3080</v>
      </c>
      <c r="AT126" s="145" t="s">
        <v>475</v>
      </c>
      <c r="AU126" s="145" t="s">
        <v>78</v>
      </c>
      <c r="AY126" s="18" t="s">
        <v>330</v>
      </c>
      <c r="BE126" s="146">
        <f>IF(N126="základní",J126,0)</f>
        <v>1793.16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78</v>
      </c>
      <c r="BK126" s="146">
        <f>ROUND(I126*H126,2)</f>
        <v>1793.16</v>
      </c>
      <c r="BL126" s="18" t="s">
        <v>1050</v>
      </c>
      <c r="BM126" s="145" t="s">
        <v>617</v>
      </c>
    </row>
    <row r="127" spans="2:65" s="12" customFormat="1">
      <c r="B127" s="151"/>
      <c r="D127" s="152" t="s">
        <v>340</v>
      </c>
      <c r="E127" s="153" t="s">
        <v>21</v>
      </c>
      <c r="F127" s="154" t="s">
        <v>8155</v>
      </c>
      <c r="H127" s="153" t="s">
        <v>21</v>
      </c>
      <c r="I127" s="155"/>
      <c r="L127" s="151"/>
      <c r="M127" s="156"/>
      <c r="T127" s="157"/>
      <c r="AT127" s="153" t="s">
        <v>340</v>
      </c>
      <c r="AU127" s="153" t="s">
        <v>78</v>
      </c>
      <c r="AV127" s="12" t="s">
        <v>78</v>
      </c>
      <c r="AW127" s="12" t="s">
        <v>32</v>
      </c>
      <c r="AX127" s="12" t="s">
        <v>71</v>
      </c>
      <c r="AY127" s="153" t="s">
        <v>330</v>
      </c>
    </row>
    <row r="128" spans="2:65" s="13" customFormat="1">
      <c r="B128" s="158"/>
      <c r="D128" s="152" t="s">
        <v>340</v>
      </c>
      <c r="E128" s="159" t="s">
        <v>21</v>
      </c>
      <c r="F128" s="160" t="s">
        <v>8995</v>
      </c>
      <c r="H128" s="161">
        <v>36</v>
      </c>
      <c r="I128" s="162"/>
      <c r="L128" s="158"/>
      <c r="M128" s="163"/>
      <c r="T128" s="164"/>
      <c r="AT128" s="159" t="s">
        <v>340</v>
      </c>
      <c r="AU128" s="159" t="s">
        <v>78</v>
      </c>
      <c r="AV128" s="13" t="s">
        <v>80</v>
      </c>
      <c r="AW128" s="13" t="s">
        <v>32</v>
      </c>
      <c r="AX128" s="13" t="s">
        <v>71</v>
      </c>
      <c r="AY128" s="159" t="s">
        <v>330</v>
      </c>
    </row>
    <row r="129" spans="2:65" s="14" customFormat="1">
      <c r="B129" s="166"/>
      <c r="D129" s="152" t="s">
        <v>340</v>
      </c>
      <c r="E129" s="167" t="s">
        <v>21</v>
      </c>
      <c r="F129" s="168" t="s">
        <v>443</v>
      </c>
      <c r="H129" s="169">
        <v>36</v>
      </c>
      <c r="I129" s="170"/>
      <c r="L129" s="166"/>
      <c r="M129" s="171"/>
      <c r="T129" s="172"/>
      <c r="AT129" s="167" t="s">
        <v>340</v>
      </c>
      <c r="AU129" s="167" t="s">
        <v>78</v>
      </c>
      <c r="AV129" s="14" t="s">
        <v>336</v>
      </c>
      <c r="AW129" s="14" t="s">
        <v>32</v>
      </c>
      <c r="AX129" s="14" t="s">
        <v>78</v>
      </c>
      <c r="AY129" s="167" t="s">
        <v>330</v>
      </c>
    </row>
    <row r="130" spans="2:65" s="1" customFormat="1" ht="16.5" customHeight="1">
      <c r="B130" s="33"/>
      <c r="C130" s="134" t="s">
        <v>452</v>
      </c>
      <c r="D130" s="134" t="s">
        <v>332</v>
      </c>
      <c r="E130" s="135" t="s">
        <v>8265</v>
      </c>
      <c r="F130" s="136" t="s">
        <v>8266</v>
      </c>
      <c r="G130" s="137" t="s">
        <v>2551</v>
      </c>
      <c r="H130" s="138">
        <v>68</v>
      </c>
      <c r="I130" s="139">
        <v>15.83</v>
      </c>
      <c r="J130" s="140">
        <f>ROUND(I130*H130,2)</f>
        <v>1076.44</v>
      </c>
      <c r="K130" s="136" t="s">
        <v>21</v>
      </c>
      <c r="L130" s="33"/>
      <c r="M130" s="141" t="s">
        <v>21</v>
      </c>
      <c r="N130" s="142" t="s">
        <v>42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1050</v>
      </c>
      <c r="AT130" s="145" t="s">
        <v>332</v>
      </c>
      <c r="AU130" s="145" t="s">
        <v>78</v>
      </c>
      <c r="AY130" s="18" t="s">
        <v>330</v>
      </c>
      <c r="BE130" s="146">
        <f>IF(N130="základní",J130,0)</f>
        <v>1076.44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78</v>
      </c>
      <c r="BK130" s="146">
        <f>ROUND(I130*H130,2)</f>
        <v>1076.44</v>
      </c>
      <c r="BL130" s="18" t="s">
        <v>1050</v>
      </c>
      <c r="BM130" s="145" t="s">
        <v>636</v>
      </c>
    </row>
    <row r="131" spans="2:65" s="1" customFormat="1" ht="16.5" customHeight="1">
      <c r="B131" s="33"/>
      <c r="C131" s="173" t="s">
        <v>459</v>
      </c>
      <c r="D131" s="173" t="s">
        <v>475</v>
      </c>
      <c r="E131" s="174" t="s">
        <v>8267</v>
      </c>
      <c r="F131" s="175" t="s">
        <v>8268</v>
      </c>
      <c r="G131" s="176" t="s">
        <v>2551</v>
      </c>
      <c r="H131" s="177">
        <v>68</v>
      </c>
      <c r="I131" s="178">
        <v>17.16</v>
      </c>
      <c r="J131" s="179">
        <f>ROUND(I131*H131,2)</f>
        <v>1166.8800000000001</v>
      </c>
      <c r="K131" s="175" t="s">
        <v>21</v>
      </c>
      <c r="L131" s="180"/>
      <c r="M131" s="181" t="s">
        <v>21</v>
      </c>
      <c r="N131" s="18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3080</v>
      </c>
      <c r="AT131" s="145" t="s">
        <v>475</v>
      </c>
      <c r="AU131" s="145" t="s">
        <v>78</v>
      </c>
      <c r="AY131" s="18" t="s">
        <v>330</v>
      </c>
      <c r="BE131" s="146">
        <f>IF(N131="základní",J131,0)</f>
        <v>1166.8800000000001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78</v>
      </c>
      <c r="BK131" s="146">
        <f>ROUND(I131*H131,2)</f>
        <v>1166.8800000000001</v>
      </c>
      <c r="BL131" s="18" t="s">
        <v>1050</v>
      </c>
      <c r="BM131" s="145" t="s">
        <v>649</v>
      </c>
    </row>
    <row r="132" spans="2:65" s="12" customFormat="1">
      <c r="B132" s="151"/>
      <c r="D132" s="152" t="s">
        <v>340</v>
      </c>
      <c r="E132" s="153" t="s">
        <v>21</v>
      </c>
      <c r="F132" s="154" t="s">
        <v>8155</v>
      </c>
      <c r="H132" s="153" t="s">
        <v>21</v>
      </c>
      <c r="I132" s="155"/>
      <c r="L132" s="151"/>
      <c r="M132" s="156"/>
      <c r="T132" s="157"/>
      <c r="AT132" s="153" t="s">
        <v>340</v>
      </c>
      <c r="AU132" s="153" t="s">
        <v>78</v>
      </c>
      <c r="AV132" s="12" t="s">
        <v>78</v>
      </c>
      <c r="AW132" s="12" t="s">
        <v>32</v>
      </c>
      <c r="AX132" s="12" t="s">
        <v>71</v>
      </c>
      <c r="AY132" s="153" t="s">
        <v>330</v>
      </c>
    </row>
    <row r="133" spans="2:65" s="13" customFormat="1">
      <c r="B133" s="158"/>
      <c r="D133" s="152" t="s">
        <v>340</v>
      </c>
      <c r="E133" s="159" t="s">
        <v>21</v>
      </c>
      <c r="F133" s="160" t="s">
        <v>8996</v>
      </c>
      <c r="H133" s="161">
        <v>68</v>
      </c>
      <c r="I133" s="162"/>
      <c r="L133" s="158"/>
      <c r="M133" s="163"/>
      <c r="T133" s="164"/>
      <c r="AT133" s="159" t="s">
        <v>340</v>
      </c>
      <c r="AU133" s="159" t="s">
        <v>78</v>
      </c>
      <c r="AV133" s="13" t="s">
        <v>80</v>
      </c>
      <c r="AW133" s="13" t="s">
        <v>32</v>
      </c>
      <c r="AX133" s="13" t="s">
        <v>71</v>
      </c>
      <c r="AY133" s="159" t="s">
        <v>330</v>
      </c>
    </row>
    <row r="134" spans="2:65" s="14" customFormat="1">
      <c r="B134" s="166"/>
      <c r="D134" s="152" t="s">
        <v>340</v>
      </c>
      <c r="E134" s="167" t="s">
        <v>21</v>
      </c>
      <c r="F134" s="168" t="s">
        <v>443</v>
      </c>
      <c r="H134" s="169">
        <v>68</v>
      </c>
      <c r="I134" s="170"/>
      <c r="L134" s="166"/>
      <c r="M134" s="171"/>
      <c r="T134" s="172"/>
      <c r="AT134" s="167" t="s">
        <v>340</v>
      </c>
      <c r="AU134" s="167" t="s">
        <v>78</v>
      </c>
      <c r="AV134" s="14" t="s">
        <v>336</v>
      </c>
      <c r="AW134" s="14" t="s">
        <v>32</v>
      </c>
      <c r="AX134" s="14" t="s">
        <v>78</v>
      </c>
      <c r="AY134" s="167" t="s">
        <v>330</v>
      </c>
    </row>
    <row r="135" spans="2:65" s="1" customFormat="1" ht="16.5" customHeight="1">
      <c r="B135" s="33"/>
      <c r="C135" s="134" t="s">
        <v>465</v>
      </c>
      <c r="D135" s="134" t="s">
        <v>332</v>
      </c>
      <c r="E135" s="135" t="s">
        <v>8997</v>
      </c>
      <c r="F135" s="136" t="s">
        <v>8998</v>
      </c>
      <c r="G135" s="137" t="s">
        <v>353</v>
      </c>
      <c r="H135" s="138">
        <v>5</v>
      </c>
      <c r="I135" s="139">
        <v>14.39</v>
      </c>
      <c r="J135" s="140">
        <f>ROUND(I135*H135,2)</f>
        <v>71.95</v>
      </c>
      <c r="K135" s="136" t="s">
        <v>21</v>
      </c>
      <c r="L135" s="33"/>
      <c r="M135" s="141" t="s">
        <v>21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1050</v>
      </c>
      <c r="AT135" s="145" t="s">
        <v>332</v>
      </c>
      <c r="AU135" s="145" t="s">
        <v>78</v>
      </c>
      <c r="AY135" s="18" t="s">
        <v>330</v>
      </c>
      <c r="BE135" s="146">
        <f>IF(N135="základní",J135,0)</f>
        <v>71.95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78</v>
      </c>
      <c r="BK135" s="146">
        <f>ROUND(I135*H135,2)</f>
        <v>71.95</v>
      </c>
      <c r="BL135" s="18" t="s">
        <v>1050</v>
      </c>
      <c r="BM135" s="145" t="s">
        <v>665</v>
      </c>
    </row>
    <row r="136" spans="2:65" s="1" customFormat="1" ht="16.5" customHeight="1">
      <c r="B136" s="33"/>
      <c r="C136" s="173" t="s">
        <v>474</v>
      </c>
      <c r="D136" s="173" t="s">
        <v>475</v>
      </c>
      <c r="E136" s="174" t="s">
        <v>8999</v>
      </c>
      <c r="F136" s="175" t="s">
        <v>9000</v>
      </c>
      <c r="G136" s="176" t="s">
        <v>353</v>
      </c>
      <c r="H136" s="177">
        <v>5</v>
      </c>
      <c r="I136" s="178">
        <v>68.510000000000005</v>
      </c>
      <c r="J136" s="179">
        <f>ROUND(I136*H136,2)</f>
        <v>342.55</v>
      </c>
      <c r="K136" s="175" t="s">
        <v>21</v>
      </c>
      <c r="L136" s="180"/>
      <c r="M136" s="181" t="s">
        <v>21</v>
      </c>
      <c r="N136" s="182" t="s">
        <v>42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3080</v>
      </c>
      <c r="AT136" s="145" t="s">
        <v>475</v>
      </c>
      <c r="AU136" s="145" t="s">
        <v>78</v>
      </c>
      <c r="AY136" s="18" t="s">
        <v>330</v>
      </c>
      <c r="BE136" s="146">
        <f>IF(N136="základní",J136,0)</f>
        <v>342.55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78</v>
      </c>
      <c r="BK136" s="146">
        <f>ROUND(I136*H136,2)</f>
        <v>342.55</v>
      </c>
      <c r="BL136" s="18" t="s">
        <v>1050</v>
      </c>
      <c r="BM136" s="145" t="s">
        <v>677</v>
      </c>
    </row>
    <row r="137" spans="2:65" s="12" customFormat="1">
      <c r="B137" s="151"/>
      <c r="D137" s="152" t="s">
        <v>340</v>
      </c>
      <c r="E137" s="153" t="s">
        <v>21</v>
      </c>
      <c r="F137" s="154" t="s">
        <v>8155</v>
      </c>
      <c r="H137" s="153" t="s">
        <v>21</v>
      </c>
      <c r="I137" s="155"/>
      <c r="L137" s="151"/>
      <c r="M137" s="156"/>
      <c r="T137" s="157"/>
      <c r="AT137" s="153" t="s">
        <v>340</v>
      </c>
      <c r="AU137" s="153" t="s">
        <v>78</v>
      </c>
      <c r="AV137" s="12" t="s">
        <v>78</v>
      </c>
      <c r="AW137" s="12" t="s">
        <v>32</v>
      </c>
      <c r="AX137" s="12" t="s">
        <v>71</v>
      </c>
      <c r="AY137" s="153" t="s">
        <v>330</v>
      </c>
    </row>
    <row r="138" spans="2:65" s="13" customFormat="1">
      <c r="B138" s="158"/>
      <c r="D138" s="152" t="s">
        <v>340</v>
      </c>
      <c r="E138" s="159" t="s">
        <v>21</v>
      </c>
      <c r="F138" s="160" t="s">
        <v>9001</v>
      </c>
      <c r="H138" s="161">
        <v>5</v>
      </c>
      <c r="I138" s="162"/>
      <c r="L138" s="158"/>
      <c r="M138" s="163"/>
      <c r="T138" s="164"/>
      <c r="AT138" s="159" t="s">
        <v>340</v>
      </c>
      <c r="AU138" s="159" t="s">
        <v>78</v>
      </c>
      <c r="AV138" s="13" t="s">
        <v>80</v>
      </c>
      <c r="AW138" s="13" t="s">
        <v>32</v>
      </c>
      <c r="AX138" s="13" t="s">
        <v>71</v>
      </c>
      <c r="AY138" s="159" t="s">
        <v>330</v>
      </c>
    </row>
    <row r="139" spans="2:65" s="14" customFormat="1">
      <c r="B139" s="166"/>
      <c r="D139" s="152" t="s">
        <v>340</v>
      </c>
      <c r="E139" s="167" t="s">
        <v>21</v>
      </c>
      <c r="F139" s="168" t="s">
        <v>443</v>
      </c>
      <c r="H139" s="169">
        <v>5</v>
      </c>
      <c r="I139" s="170"/>
      <c r="L139" s="166"/>
      <c r="M139" s="171"/>
      <c r="T139" s="172"/>
      <c r="AT139" s="167" t="s">
        <v>340</v>
      </c>
      <c r="AU139" s="167" t="s">
        <v>78</v>
      </c>
      <c r="AV139" s="14" t="s">
        <v>336</v>
      </c>
      <c r="AW139" s="14" t="s">
        <v>32</v>
      </c>
      <c r="AX139" s="14" t="s">
        <v>78</v>
      </c>
      <c r="AY139" s="167" t="s">
        <v>330</v>
      </c>
    </row>
    <row r="140" spans="2:65" s="1" customFormat="1" ht="21.75" customHeight="1">
      <c r="B140" s="33"/>
      <c r="C140" s="173" t="s">
        <v>7</v>
      </c>
      <c r="D140" s="173" t="s">
        <v>475</v>
      </c>
      <c r="E140" s="174" t="s">
        <v>9002</v>
      </c>
      <c r="F140" s="175" t="s">
        <v>8405</v>
      </c>
      <c r="G140" s="176" t="s">
        <v>6964</v>
      </c>
      <c r="H140" s="177">
        <v>1</v>
      </c>
      <c r="I140" s="178">
        <v>402.9</v>
      </c>
      <c r="J140" s="179">
        <f>ROUND(I140*H140,2)</f>
        <v>402.9</v>
      </c>
      <c r="K140" s="175" t="s">
        <v>21</v>
      </c>
      <c r="L140" s="180"/>
      <c r="M140" s="181" t="s">
        <v>21</v>
      </c>
      <c r="N140" s="182" t="s">
        <v>42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3080</v>
      </c>
      <c r="AT140" s="145" t="s">
        <v>475</v>
      </c>
      <c r="AU140" s="145" t="s">
        <v>78</v>
      </c>
      <c r="AY140" s="18" t="s">
        <v>330</v>
      </c>
      <c r="BE140" s="146">
        <f>IF(N140="základní",J140,0)</f>
        <v>402.9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78</v>
      </c>
      <c r="BK140" s="146">
        <f>ROUND(I140*H140,2)</f>
        <v>402.9</v>
      </c>
      <c r="BL140" s="18" t="s">
        <v>1050</v>
      </c>
      <c r="BM140" s="145" t="s">
        <v>714</v>
      </c>
    </row>
    <row r="141" spans="2:65" s="12" customFormat="1">
      <c r="B141" s="151"/>
      <c r="D141" s="152" t="s">
        <v>340</v>
      </c>
      <c r="E141" s="153" t="s">
        <v>21</v>
      </c>
      <c r="F141" s="154" t="s">
        <v>8155</v>
      </c>
      <c r="H141" s="153" t="s">
        <v>21</v>
      </c>
      <c r="I141" s="155"/>
      <c r="L141" s="151"/>
      <c r="M141" s="156"/>
      <c r="T141" s="157"/>
      <c r="AT141" s="153" t="s">
        <v>340</v>
      </c>
      <c r="AU141" s="153" t="s">
        <v>78</v>
      </c>
      <c r="AV141" s="12" t="s">
        <v>78</v>
      </c>
      <c r="AW141" s="12" t="s">
        <v>32</v>
      </c>
      <c r="AX141" s="12" t="s">
        <v>71</v>
      </c>
      <c r="AY141" s="153" t="s">
        <v>330</v>
      </c>
    </row>
    <row r="142" spans="2:65" s="13" customFormat="1">
      <c r="B142" s="158"/>
      <c r="D142" s="152" t="s">
        <v>340</v>
      </c>
      <c r="E142" s="159" t="s">
        <v>21</v>
      </c>
      <c r="F142" s="160" t="s">
        <v>78</v>
      </c>
      <c r="H142" s="161">
        <v>1</v>
      </c>
      <c r="I142" s="162"/>
      <c r="L142" s="158"/>
      <c r="M142" s="163"/>
      <c r="T142" s="164"/>
      <c r="AT142" s="159" t="s">
        <v>340</v>
      </c>
      <c r="AU142" s="159" t="s">
        <v>78</v>
      </c>
      <c r="AV142" s="13" t="s">
        <v>80</v>
      </c>
      <c r="AW142" s="13" t="s">
        <v>32</v>
      </c>
      <c r="AX142" s="13" t="s">
        <v>71</v>
      </c>
      <c r="AY142" s="159" t="s">
        <v>330</v>
      </c>
    </row>
    <row r="143" spans="2:65" s="14" customFormat="1">
      <c r="B143" s="166"/>
      <c r="D143" s="152" t="s">
        <v>340</v>
      </c>
      <c r="E143" s="167" t="s">
        <v>21</v>
      </c>
      <c r="F143" s="168" t="s">
        <v>443</v>
      </c>
      <c r="H143" s="169">
        <v>1</v>
      </c>
      <c r="I143" s="170"/>
      <c r="L143" s="166"/>
      <c r="M143" s="171"/>
      <c r="T143" s="172"/>
      <c r="AT143" s="167" t="s">
        <v>340</v>
      </c>
      <c r="AU143" s="167" t="s">
        <v>78</v>
      </c>
      <c r="AV143" s="14" t="s">
        <v>336</v>
      </c>
      <c r="AW143" s="14" t="s">
        <v>32</v>
      </c>
      <c r="AX143" s="14" t="s">
        <v>78</v>
      </c>
      <c r="AY143" s="167" t="s">
        <v>330</v>
      </c>
    </row>
    <row r="144" spans="2:65" s="1" customFormat="1" ht="16.5" customHeight="1">
      <c r="B144" s="33"/>
      <c r="C144" s="134" t="s">
        <v>484</v>
      </c>
      <c r="D144" s="134" t="s">
        <v>332</v>
      </c>
      <c r="E144" s="135" t="s">
        <v>9003</v>
      </c>
      <c r="F144" s="136" t="s">
        <v>9004</v>
      </c>
      <c r="G144" s="137" t="s">
        <v>359</v>
      </c>
      <c r="H144" s="138">
        <v>2</v>
      </c>
      <c r="I144" s="139">
        <v>774.81</v>
      </c>
      <c r="J144" s="140">
        <f>ROUND(I144*H144,2)</f>
        <v>1549.62</v>
      </c>
      <c r="K144" s="136" t="s">
        <v>21</v>
      </c>
      <c r="L144" s="33"/>
      <c r="M144" s="141" t="s">
        <v>21</v>
      </c>
      <c r="N144" s="142" t="s">
        <v>42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1050</v>
      </c>
      <c r="AT144" s="145" t="s">
        <v>332</v>
      </c>
      <c r="AU144" s="145" t="s">
        <v>78</v>
      </c>
      <c r="AY144" s="18" t="s">
        <v>330</v>
      </c>
      <c r="BE144" s="146">
        <f>IF(N144="základní",J144,0)</f>
        <v>1549.62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78</v>
      </c>
      <c r="BK144" s="146">
        <f>ROUND(I144*H144,2)</f>
        <v>1549.62</v>
      </c>
      <c r="BL144" s="18" t="s">
        <v>1050</v>
      </c>
      <c r="BM144" s="145" t="s">
        <v>728</v>
      </c>
    </row>
    <row r="145" spans="2:65" s="12" customFormat="1">
      <c r="B145" s="151"/>
      <c r="D145" s="152" t="s">
        <v>340</v>
      </c>
      <c r="E145" s="153" t="s">
        <v>21</v>
      </c>
      <c r="F145" s="154" t="s">
        <v>8155</v>
      </c>
      <c r="H145" s="153" t="s">
        <v>21</v>
      </c>
      <c r="I145" s="155"/>
      <c r="L145" s="151"/>
      <c r="M145" s="156"/>
      <c r="T145" s="157"/>
      <c r="AT145" s="153" t="s">
        <v>340</v>
      </c>
      <c r="AU145" s="153" t="s">
        <v>78</v>
      </c>
      <c r="AV145" s="12" t="s">
        <v>78</v>
      </c>
      <c r="AW145" s="12" t="s">
        <v>32</v>
      </c>
      <c r="AX145" s="12" t="s">
        <v>71</v>
      </c>
      <c r="AY145" s="153" t="s">
        <v>330</v>
      </c>
    </row>
    <row r="146" spans="2:65" s="13" customFormat="1">
      <c r="B146" s="158"/>
      <c r="D146" s="152" t="s">
        <v>340</v>
      </c>
      <c r="E146" s="159" t="s">
        <v>21</v>
      </c>
      <c r="F146" s="160" t="s">
        <v>80</v>
      </c>
      <c r="H146" s="161">
        <v>2</v>
      </c>
      <c r="I146" s="162"/>
      <c r="L146" s="158"/>
      <c r="M146" s="163"/>
      <c r="T146" s="164"/>
      <c r="AT146" s="159" t="s">
        <v>340</v>
      </c>
      <c r="AU146" s="159" t="s">
        <v>78</v>
      </c>
      <c r="AV146" s="13" t="s">
        <v>80</v>
      </c>
      <c r="AW146" s="13" t="s">
        <v>32</v>
      </c>
      <c r="AX146" s="13" t="s">
        <v>71</v>
      </c>
      <c r="AY146" s="159" t="s">
        <v>330</v>
      </c>
    </row>
    <row r="147" spans="2:65" s="14" customFormat="1">
      <c r="B147" s="166"/>
      <c r="D147" s="152" t="s">
        <v>340</v>
      </c>
      <c r="E147" s="167" t="s">
        <v>21</v>
      </c>
      <c r="F147" s="168" t="s">
        <v>443</v>
      </c>
      <c r="H147" s="169">
        <v>2</v>
      </c>
      <c r="I147" s="170"/>
      <c r="L147" s="166"/>
      <c r="M147" s="171"/>
      <c r="T147" s="172"/>
      <c r="AT147" s="167" t="s">
        <v>340</v>
      </c>
      <c r="AU147" s="167" t="s">
        <v>78</v>
      </c>
      <c r="AV147" s="14" t="s">
        <v>336</v>
      </c>
      <c r="AW147" s="14" t="s">
        <v>32</v>
      </c>
      <c r="AX147" s="14" t="s">
        <v>78</v>
      </c>
      <c r="AY147" s="167" t="s">
        <v>330</v>
      </c>
    </row>
    <row r="148" spans="2:65" s="1" customFormat="1" ht="16.5" customHeight="1">
      <c r="B148" s="33"/>
      <c r="C148" s="134" t="s">
        <v>491</v>
      </c>
      <c r="D148" s="134" t="s">
        <v>332</v>
      </c>
      <c r="E148" s="135" t="s">
        <v>9005</v>
      </c>
      <c r="F148" s="136" t="s">
        <v>8321</v>
      </c>
      <c r="G148" s="137" t="s">
        <v>6964</v>
      </c>
      <c r="H148" s="138">
        <v>1</v>
      </c>
      <c r="I148" s="139">
        <v>1151.1400000000001</v>
      </c>
      <c r="J148" s="140">
        <f>ROUND(I148*H148,2)</f>
        <v>1151.1400000000001</v>
      </c>
      <c r="K148" s="136" t="s">
        <v>21</v>
      </c>
      <c r="L148" s="33"/>
      <c r="M148" s="141" t="s">
        <v>21</v>
      </c>
      <c r="N148" s="142" t="s">
        <v>42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1050</v>
      </c>
      <c r="AT148" s="145" t="s">
        <v>332</v>
      </c>
      <c r="AU148" s="145" t="s">
        <v>78</v>
      </c>
      <c r="AY148" s="18" t="s">
        <v>330</v>
      </c>
      <c r="BE148" s="146">
        <f>IF(N148="základní",J148,0)</f>
        <v>1151.1400000000001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78</v>
      </c>
      <c r="BK148" s="146">
        <f>ROUND(I148*H148,2)</f>
        <v>1151.1400000000001</v>
      </c>
      <c r="BL148" s="18" t="s">
        <v>1050</v>
      </c>
      <c r="BM148" s="145" t="s">
        <v>742</v>
      </c>
    </row>
    <row r="149" spans="2:65" s="12" customFormat="1">
      <c r="B149" s="151"/>
      <c r="D149" s="152" t="s">
        <v>340</v>
      </c>
      <c r="E149" s="153" t="s">
        <v>21</v>
      </c>
      <c r="F149" s="154" t="s">
        <v>8155</v>
      </c>
      <c r="H149" s="153" t="s">
        <v>21</v>
      </c>
      <c r="I149" s="155"/>
      <c r="L149" s="151"/>
      <c r="M149" s="156"/>
      <c r="T149" s="157"/>
      <c r="AT149" s="153" t="s">
        <v>340</v>
      </c>
      <c r="AU149" s="153" t="s">
        <v>78</v>
      </c>
      <c r="AV149" s="12" t="s">
        <v>78</v>
      </c>
      <c r="AW149" s="12" t="s">
        <v>32</v>
      </c>
      <c r="AX149" s="12" t="s">
        <v>71</v>
      </c>
      <c r="AY149" s="153" t="s">
        <v>330</v>
      </c>
    </row>
    <row r="150" spans="2:65" s="13" customFormat="1">
      <c r="B150" s="158"/>
      <c r="D150" s="152" t="s">
        <v>340</v>
      </c>
      <c r="E150" s="159" t="s">
        <v>21</v>
      </c>
      <c r="F150" s="160" t="s">
        <v>78</v>
      </c>
      <c r="H150" s="161">
        <v>1</v>
      </c>
      <c r="I150" s="162"/>
      <c r="L150" s="158"/>
      <c r="M150" s="163"/>
      <c r="T150" s="164"/>
      <c r="AT150" s="159" t="s">
        <v>340</v>
      </c>
      <c r="AU150" s="159" t="s">
        <v>78</v>
      </c>
      <c r="AV150" s="13" t="s">
        <v>80</v>
      </c>
      <c r="AW150" s="13" t="s">
        <v>32</v>
      </c>
      <c r="AX150" s="13" t="s">
        <v>71</v>
      </c>
      <c r="AY150" s="159" t="s">
        <v>330</v>
      </c>
    </row>
    <row r="151" spans="2:65" s="14" customFormat="1">
      <c r="B151" s="166"/>
      <c r="D151" s="152" t="s">
        <v>340</v>
      </c>
      <c r="E151" s="167" t="s">
        <v>21</v>
      </c>
      <c r="F151" s="168" t="s">
        <v>443</v>
      </c>
      <c r="H151" s="169">
        <v>1</v>
      </c>
      <c r="I151" s="170"/>
      <c r="L151" s="166"/>
      <c r="M151" s="198"/>
      <c r="N151" s="199"/>
      <c r="O151" s="199"/>
      <c r="P151" s="199"/>
      <c r="Q151" s="199"/>
      <c r="R151" s="199"/>
      <c r="S151" s="199"/>
      <c r="T151" s="200"/>
      <c r="AT151" s="167" t="s">
        <v>340</v>
      </c>
      <c r="AU151" s="167" t="s">
        <v>78</v>
      </c>
      <c r="AV151" s="14" t="s">
        <v>336</v>
      </c>
      <c r="AW151" s="14" t="s">
        <v>32</v>
      </c>
      <c r="AX151" s="14" t="s">
        <v>78</v>
      </c>
      <c r="AY151" s="167" t="s">
        <v>330</v>
      </c>
    </row>
    <row r="152" spans="2:65" s="1" customFormat="1" ht="6.95" customHeight="1">
      <c r="B152" s="41"/>
      <c r="C152" s="42"/>
      <c r="D152" s="42"/>
      <c r="E152" s="42"/>
      <c r="F152" s="42"/>
      <c r="G152" s="42"/>
      <c r="H152" s="42"/>
      <c r="I152" s="42"/>
      <c r="J152" s="42"/>
      <c r="K152" s="42"/>
      <c r="L152" s="33"/>
    </row>
  </sheetData>
  <sheetProtection algorithmName="SHA-512" hashValue="RFgQnDjzLSBozSGiPqjSxp4umTY2Wu2X5eByRxZJLgyrfosryCLp++rDaJGX1AUUUo7UcQ6TcM9leteCNIPD2w==" saltValue="/eWXTAldob+XUcmqo+m++CG5ZMn0E3YbSAlZzND9YCHm0aunZx8BmbQ2pGbUKUj3G9aIoZt+3lUfFPXwRtJsDQ==" spinCount="100000" sheet="1" objects="1" scenarios="1" formatColumns="0" formatRows="0" autoFilter="0"/>
  <autoFilter ref="C85:K151" xr:uid="{00000000-0009-0000-0000-000011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B2:BM432"/>
  <sheetViews>
    <sheetView showGridLines="0" topLeftCell="A70" workbookViewId="0">
      <selection activeCell="I88" sqref="I88:I428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136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9006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ROUND(J86, 2)</f>
        <v>2487467.7599999998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ROUND((SUM(BE86:BE431)),  2)</f>
        <v>2487467.7599999998</v>
      </c>
      <c r="I35" s="96">
        <v>0.21</v>
      </c>
      <c r="J35" s="82">
        <f>ROUND(((SUM(BE86:BE431))*I35),  2)</f>
        <v>522368.23</v>
      </c>
      <c r="L35" s="33"/>
    </row>
    <row r="36" spans="2:12" s="1" customFormat="1" ht="14.45" customHeight="1">
      <c r="B36" s="33"/>
      <c r="E36" s="28" t="s">
        <v>43</v>
      </c>
      <c r="F36" s="82">
        <f>ROUND((SUM(BF86:BF431)),  2)</f>
        <v>0</v>
      </c>
      <c r="I36" s="96">
        <v>0.12</v>
      </c>
      <c r="J36" s="82">
        <f>ROUND(((SUM(BF86:BF431))*I36),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ROUND((SUM(BG86:BG431)),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ROUND((SUM(BH86:BH431)),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ROUND((SUM(BI86:BI431)),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3009835.9899999998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D.1.4.I.a - EPS - Elektrická požární signalizace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J86</f>
        <v>2487467.7599999998</v>
      </c>
      <c r="L63" s="33"/>
      <c r="AU63" s="18" t="s">
        <v>273</v>
      </c>
    </row>
    <row r="64" spans="2:47" s="8" customFormat="1" ht="24.95" customHeight="1">
      <c r="B64" s="106"/>
      <c r="D64" s="107" t="s">
        <v>9007</v>
      </c>
      <c r="E64" s="108"/>
      <c r="F64" s="108"/>
      <c r="G64" s="108"/>
      <c r="H64" s="108"/>
      <c r="I64" s="108"/>
      <c r="J64" s="109">
        <f>J87</f>
        <v>2487467.7599999998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315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188</v>
      </c>
      <c r="L75" s="21"/>
    </row>
    <row r="76" spans="2:12" s="1" customFormat="1" ht="16.5" customHeight="1">
      <c r="B76" s="33"/>
      <c r="E76" s="336" t="s">
        <v>192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196</v>
      </c>
      <c r="L77" s="33"/>
    </row>
    <row r="78" spans="2:12" s="1" customFormat="1" ht="16.5" customHeight="1">
      <c r="B78" s="33"/>
      <c r="E78" s="305" t="str">
        <f>E11</f>
        <v>D.1.4.I.a - EPS - Elektrická požární signalizace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>
        <f>IF(J14="","",J14)</f>
        <v>45470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25</v>
      </c>
      <c r="F82" s="26" t="str">
        <f>E17</f>
        <v>Fakultní nemocnice Olomouc</v>
      </c>
      <c r="I82" s="28" t="s">
        <v>30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29</v>
      </c>
      <c r="F83" s="26" t="str">
        <f>IF(E20="","",E20)</f>
        <v>Sdružení firem VW WACHAL a.s., YUCON CZ s.r.o. a STANTER, a.s. zkratkou S-VWYUST</v>
      </c>
      <c r="I83" s="28" t="s">
        <v>33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316</v>
      </c>
      <c r="D85" s="116" t="s">
        <v>56</v>
      </c>
      <c r="E85" s="116" t="s">
        <v>52</v>
      </c>
      <c r="F85" s="116" t="s">
        <v>53</v>
      </c>
      <c r="G85" s="116" t="s">
        <v>317</v>
      </c>
      <c r="H85" s="116" t="s">
        <v>318</v>
      </c>
      <c r="I85" s="116" t="s">
        <v>319</v>
      </c>
      <c r="J85" s="116" t="s">
        <v>272</v>
      </c>
      <c r="K85" s="117" t="s">
        <v>320</v>
      </c>
      <c r="L85" s="114"/>
      <c r="M85" s="55" t="s">
        <v>21</v>
      </c>
      <c r="N85" s="56" t="s">
        <v>41</v>
      </c>
      <c r="O85" s="56" t="s">
        <v>321</v>
      </c>
      <c r="P85" s="56" t="s">
        <v>322</v>
      </c>
      <c r="Q85" s="56" t="s">
        <v>323</v>
      </c>
      <c r="R85" s="56" t="s">
        <v>324</v>
      </c>
      <c r="S85" s="56" t="s">
        <v>325</v>
      </c>
      <c r="T85" s="57" t="s">
        <v>326</v>
      </c>
    </row>
    <row r="86" spans="2:65" s="1" customFormat="1" ht="22.9" customHeight="1">
      <c r="B86" s="33"/>
      <c r="C86" s="60" t="s">
        <v>327</v>
      </c>
      <c r="J86" s="118">
        <f>BK86</f>
        <v>2487467.7599999998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70</v>
      </c>
      <c r="AU86" s="18" t="s">
        <v>273</v>
      </c>
      <c r="BK86" s="121">
        <f>BK87</f>
        <v>2487467.7599999998</v>
      </c>
    </row>
    <row r="87" spans="2:65" s="11" customFormat="1" ht="25.9" customHeight="1">
      <c r="B87" s="122"/>
      <c r="D87" s="123" t="s">
        <v>70</v>
      </c>
      <c r="E87" s="124" t="s">
        <v>9008</v>
      </c>
      <c r="F87" s="124" t="s">
        <v>135</v>
      </c>
      <c r="I87" s="125"/>
      <c r="J87" s="126">
        <f>BK87</f>
        <v>2487467.7599999998</v>
      </c>
      <c r="L87" s="122"/>
      <c r="M87" s="127"/>
      <c r="P87" s="128">
        <f>SUM(P88:P431)</f>
        <v>0</v>
      </c>
      <c r="R87" s="128">
        <f>SUM(R88:R431)</f>
        <v>0</v>
      </c>
      <c r="T87" s="129">
        <f>SUM(T88:T431)</f>
        <v>0</v>
      </c>
      <c r="AR87" s="123" t="s">
        <v>78</v>
      </c>
      <c r="AT87" s="130" t="s">
        <v>70</v>
      </c>
      <c r="AU87" s="130" t="s">
        <v>71</v>
      </c>
      <c r="AY87" s="123" t="s">
        <v>330</v>
      </c>
      <c r="BK87" s="131">
        <f>SUM(BK88:BK431)</f>
        <v>2487467.7599999998</v>
      </c>
    </row>
    <row r="88" spans="2:65" s="1" customFormat="1" ht="21.75" customHeight="1">
      <c r="B88" s="33"/>
      <c r="C88" s="134" t="s">
        <v>78</v>
      </c>
      <c r="D88" s="134" t="s">
        <v>332</v>
      </c>
      <c r="E88" s="135" t="s">
        <v>9009</v>
      </c>
      <c r="F88" s="136" t="s">
        <v>9010</v>
      </c>
      <c r="G88" s="137" t="s">
        <v>6964</v>
      </c>
      <c r="H88" s="138">
        <v>1</v>
      </c>
      <c r="I88" s="139">
        <v>3597.31</v>
      </c>
      <c r="J88" s="140">
        <f>ROUND(I88*H88,2)</f>
        <v>3597.31</v>
      </c>
      <c r="K88" s="136" t="s">
        <v>21</v>
      </c>
      <c r="L88" s="33"/>
      <c r="M88" s="141" t="s">
        <v>21</v>
      </c>
      <c r="N88" s="142" t="s">
        <v>42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1050</v>
      </c>
      <c r="AT88" s="145" t="s">
        <v>332</v>
      </c>
      <c r="AU88" s="145" t="s">
        <v>78</v>
      </c>
      <c r="AY88" s="18" t="s">
        <v>330</v>
      </c>
      <c r="BE88" s="146">
        <f>IF(N88="základní",J88,0)</f>
        <v>3597.31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78</v>
      </c>
      <c r="BK88" s="146">
        <f>ROUND(I88*H88,2)</f>
        <v>3597.31</v>
      </c>
      <c r="BL88" s="18" t="s">
        <v>1050</v>
      </c>
      <c r="BM88" s="145" t="s">
        <v>80</v>
      </c>
    </row>
    <row r="89" spans="2:65" s="1" customFormat="1" ht="21.75" customHeight="1">
      <c r="B89" s="33"/>
      <c r="C89" s="173" t="s">
        <v>80</v>
      </c>
      <c r="D89" s="173" t="s">
        <v>475</v>
      </c>
      <c r="E89" s="174" t="s">
        <v>9011</v>
      </c>
      <c r="F89" s="175" t="s">
        <v>9012</v>
      </c>
      <c r="G89" s="176" t="s">
        <v>6964</v>
      </c>
      <c r="H89" s="177">
        <v>1</v>
      </c>
      <c r="I89" s="178">
        <v>176407.36</v>
      </c>
      <c r="J89" s="179">
        <f>ROUND(I89*H89,2)</f>
        <v>176407.36</v>
      </c>
      <c r="K89" s="175" t="s">
        <v>21</v>
      </c>
      <c r="L89" s="180"/>
      <c r="M89" s="181" t="s">
        <v>21</v>
      </c>
      <c r="N89" s="182" t="s">
        <v>42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3080</v>
      </c>
      <c r="AT89" s="145" t="s">
        <v>475</v>
      </c>
      <c r="AU89" s="145" t="s">
        <v>78</v>
      </c>
      <c r="AY89" s="18" t="s">
        <v>330</v>
      </c>
      <c r="BE89" s="146">
        <f>IF(N89="základní",J89,0)</f>
        <v>176407.36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78</v>
      </c>
      <c r="BK89" s="146">
        <f>ROUND(I89*H89,2)</f>
        <v>176407.36</v>
      </c>
      <c r="BL89" s="18" t="s">
        <v>1050</v>
      </c>
      <c r="BM89" s="145" t="s">
        <v>336</v>
      </c>
    </row>
    <row r="90" spans="2:65" s="1" customFormat="1" ht="68.25">
      <c r="B90" s="33"/>
      <c r="D90" s="152" t="s">
        <v>375</v>
      </c>
      <c r="F90" s="165" t="s">
        <v>9013</v>
      </c>
      <c r="I90" s="149"/>
      <c r="L90" s="33"/>
      <c r="M90" s="150"/>
      <c r="T90" s="52"/>
      <c r="AT90" s="18" t="s">
        <v>375</v>
      </c>
      <c r="AU90" s="18" t="s">
        <v>78</v>
      </c>
    </row>
    <row r="91" spans="2:65" s="12" customFormat="1">
      <c r="B91" s="151"/>
      <c r="D91" s="152" t="s">
        <v>340</v>
      </c>
      <c r="E91" s="153" t="s">
        <v>21</v>
      </c>
      <c r="F91" s="154" t="s">
        <v>9014</v>
      </c>
      <c r="H91" s="153" t="s">
        <v>21</v>
      </c>
      <c r="I91" s="155"/>
      <c r="L91" s="151"/>
      <c r="M91" s="156"/>
      <c r="T91" s="157"/>
      <c r="AT91" s="153" t="s">
        <v>340</v>
      </c>
      <c r="AU91" s="153" t="s">
        <v>78</v>
      </c>
      <c r="AV91" s="12" t="s">
        <v>78</v>
      </c>
      <c r="AW91" s="12" t="s">
        <v>32</v>
      </c>
      <c r="AX91" s="12" t="s">
        <v>71</v>
      </c>
      <c r="AY91" s="153" t="s">
        <v>330</v>
      </c>
    </row>
    <row r="92" spans="2:65" s="13" customFormat="1">
      <c r="B92" s="158"/>
      <c r="D92" s="152" t="s">
        <v>340</v>
      </c>
      <c r="E92" s="159" t="s">
        <v>21</v>
      </c>
      <c r="F92" s="160" t="s">
        <v>8130</v>
      </c>
      <c r="H92" s="161">
        <v>1</v>
      </c>
      <c r="I92" s="162"/>
      <c r="L92" s="158"/>
      <c r="M92" s="163"/>
      <c r="T92" s="164"/>
      <c r="AT92" s="159" t="s">
        <v>340</v>
      </c>
      <c r="AU92" s="159" t="s">
        <v>78</v>
      </c>
      <c r="AV92" s="13" t="s">
        <v>80</v>
      </c>
      <c r="AW92" s="13" t="s">
        <v>32</v>
      </c>
      <c r="AX92" s="13" t="s">
        <v>71</v>
      </c>
      <c r="AY92" s="159" t="s">
        <v>330</v>
      </c>
    </row>
    <row r="93" spans="2:65" s="14" customFormat="1">
      <c r="B93" s="166"/>
      <c r="D93" s="152" t="s">
        <v>340</v>
      </c>
      <c r="E93" s="167" t="s">
        <v>21</v>
      </c>
      <c r="F93" s="168" t="s">
        <v>443</v>
      </c>
      <c r="H93" s="169">
        <v>1</v>
      </c>
      <c r="I93" s="170"/>
      <c r="L93" s="166"/>
      <c r="M93" s="171"/>
      <c r="T93" s="172"/>
      <c r="AT93" s="167" t="s">
        <v>340</v>
      </c>
      <c r="AU93" s="167" t="s">
        <v>78</v>
      </c>
      <c r="AV93" s="14" t="s">
        <v>336</v>
      </c>
      <c r="AW93" s="14" t="s">
        <v>32</v>
      </c>
      <c r="AX93" s="14" t="s">
        <v>78</v>
      </c>
      <c r="AY93" s="167" t="s">
        <v>330</v>
      </c>
    </row>
    <row r="94" spans="2:65" s="1" customFormat="1" ht="16.5" customHeight="1">
      <c r="B94" s="33"/>
      <c r="C94" s="134" t="s">
        <v>171</v>
      </c>
      <c r="D94" s="134" t="s">
        <v>332</v>
      </c>
      <c r="E94" s="135" t="s">
        <v>9015</v>
      </c>
      <c r="F94" s="136" t="s">
        <v>9016</v>
      </c>
      <c r="G94" s="137" t="s">
        <v>2551</v>
      </c>
      <c r="H94" s="138">
        <v>1</v>
      </c>
      <c r="I94" s="139">
        <v>259.01</v>
      </c>
      <c r="J94" s="140">
        <f>ROUND(I94*H94,2)</f>
        <v>259.01</v>
      </c>
      <c r="K94" s="136" t="s">
        <v>21</v>
      </c>
      <c r="L94" s="33"/>
      <c r="M94" s="141" t="s">
        <v>21</v>
      </c>
      <c r="N94" s="142" t="s">
        <v>42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1050</v>
      </c>
      <c r="AT94" s="145" t="s">
        <v>332</v>
      </c>
      <c r="AU94" s="145" t="s">
        <v>78</v>
      </c>
      <c r="AY94" s="18" t="s">
        <v>330</v>
      </c>
      <c r="BE94" s="146">
        <f>IF(N94="základní",J94,0)</f>
        <v>259.01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78</v>
      </c>
      <c r="BK94" s="146">
        <f>ROUND(I94*H94,2)</f>
        <v>259.01</v>
      </c>
      <c r="BL94" s="18" t="s">
        <v>1050</v>
      </c>
      <c r="BM94" s="145" t="s">
        <v>370</v>
      </c>
    </row>
    <row r="95" spans="2:65" s="1" customFormat="1" ht="16.5" customHeight="1">
      <c r="B95" s="33"/>
      <c r="C95" s="173" t="s">
        <v>336</v>
      </c>
      <c r="D95" s="173" t="s">
        <v>475</v>
      </c>
      <c r="E95" s="174" t="s">
        <v>9017</v>
      </c>
      <c r="F95" s="175" t="s">
        <v>9018</v>
      </c>
      <c r="G95" s="176" t="s">
        <v>2551</v>
      </c>
      <c r="H95" s="177">
        <v>1</v>
      </c>
      <c r="I95" s="178">
        <v>22585.37</v>
      </c>
      <c r="J95" s="179">
        <f>ROUND(I95*H95,2)</f>
        <v>22585.37</v>
      </c>
      <c r="K95" s="175" t="s">
        <v>21</v>
      </c>
      <c r="L95" s="180"/>
      <c r="M95" s="181" t="s">
        <v>21</v>
      </c>
      <c r="N95" s="182" t="s">
        <v>42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3080</v>
      </c>
      <c r="AT95" s="145" t="s">
        <v>475</v>
      </c>
      <c r="AU95" s="145" t="s">
        <v>78</v>
      </c>
      <c r="AY95" s="18" t="s">
        <v>330</v>
      </c>
      <c r="BE95" s="146">
        <f>IF(N95="základní",J95,0)</f>
        <v>22585.37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78</v>
      </c>
      <c r="BK95" s="146">
        <f>ROUND(I95*H95,2)</f>
        <v>22585.37</v>
      </c>
      <c r="BL95" s="18" t="s">
        <v>1050</v>
      </c>
      <c r="BM95" s="145" t="s">
        <v>388</v>
      </c>
    </row>
    <row r="96" spans="2:65" s="12" customFormat="1">
      <c r="B96" s="151"/>
      <c r="D96" s="152" t="s">
        <v>340</v>
      </c>
      <c r="E96" s="153" t="s">
        <v>21</v>
      </c>
      <c r="F96" s="154" t="s">
        <v>9014</v>
      </c>
      <c r="H96" s="153" t="s">
        <v>21</v>
      </c>
      <c r="I96" s="155"/>
      <c r="L96" s="151"/>
      <c r="M96" s="156"/>
      <c r="T96" s="157"/>
      <c r="AT96" s="153" t="s">
        <v>340</v>
      </c>
      <c r="AU96" s="153" t="s">
        <v>78</v>
      </c>
      <c r="AV96" s="12" t="s">
        <v>78</v>
      </c>
      <c r="AW96" s="12" t="s">
        <v>32</v>
      </c>
      <c r="AX96" s="12" t="s">
        <v>71</v>
      </c>
      <c r="AY96" s="153" t="s">
        <v>330</v>
      </c>
    </row>
    <row r="97" spans="2:65" s="13" customFormat="1">
      <c r="B97" s="158"/>
      <c r="D97" s="152" t="s">
        <v>340</v>
      </c>
      <c r="E97" s="159" t="s">
        <v>21</v>
      </c>
      <c r="F97" s="160" t="s">
        <v>8130</v>
      </c>
      <c r="H97" s="161">
        <v>1</v>
      </c>
      <c r="I97" s="162"/>
      <c r="L97" s="158"/>
      <c r="M97" s="163"/>
      <c r="T97" s="164"/>
      <c r="AT97" s="159" t="s">
        <v>340</v>
      </c>
      <c r="AU97" s="159" t="s">
        <v>78</v>
      </c>
      <c r="AV97" s="13" t="s">
        <v>80</v>
      </c>
      <c r="AW97" s="13" t="s">
        <v>32</v>
      </c>
      <c r="AX97" s="13" t="s">
        <v>71</v>
      </c>
      <c r="AY97" s="159" t="s">
        <v>330</v>
      </c>
    </row>
    <row r="98" spans="2:65" s="14" customFormat="1">
      <c r="B98" s="166"/>
      <c r="D98" s="152" t="s">
        <v>340</v>
      </c>
      <c r="E98" s="167" t="s">
        <v>21</v>
      </c>
      <c r="F98" s="168" t="s">
        <v>443</v>
      </c>
      <c r="H98" s="169">
        <v>1</v>
      </c>
      <c r="I98" s="170"/>
      <c r="L98" s="166"/>
      <c r="M98" s="171"/>
      <c r="T98" s="172"/>
      <c r="AT98" s="167" t="s">
        <v>340</v>
      </c>
      <c r="AU98" s="167" t="s">
        <v>78</v>
      </c>
      <c r="AV98" s="14" t="s">
        <v>336</v>
      </c>
      <c r="AW98" s="14" t="s">
        <v>32</v>
      </c>
      <c r="AX98" s="14" t="s">
        <v>78</v>
      </c>
      <c r="AY98" s="167" t="s">
        <v>330</v>
      </c>
    </row>
    <row r="99" spans="2:65" s="1" customFormat="1" ht="16.5" customHeight="1">
      <c r="B99" s="33"/>
      <c r="C99" s="134" t="s">
        <v>364</v>
      </c>
      <c r="D99" s="134" t="s">
        <v>332</v>
      </c>
      <c r="E99" s="135" t="s">
        <v>9019</v>
      </c>
      <c r="F99" s="136" t="s">
        <v>9020</v>
      </c>
      <c r="G99" s="137" t="s">
        <v>2551</v>
      </c>
      <c r="H99" s="138">
        <v>2</v>
      </c>
      <c r="I99" s="139">
        <v>143.89000000000001</v>
      </c>
      <c r="J99" s="140">
        <f>ROUND(I99*H99,2)</f>
        <v>287.77999999999997</v>
      </c>
      <c r="K99" s="136" t="s">
        <v>21</v>
      </c>
      <c r="L99" s="33"/>
      <c r="M99" s="141" t="s">
        <v>21</v>
      </c>
      <c r="N99" s="142" t="s">
        <v>42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1050</v>
      </c>
      <c r="AT99" s="145" t="s">
        <v>332</v>
      </c>
      <c r="AU99" s="145" t="s">
        <v>78</v>
      </c>
      <c r="AY99" s="18" t="s">
        <v>330</v>
      </c>
      <c r="BE99" s="146">
        <f>IF(N99="základní",J99,0)</f>
        <v>287.77999999999997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78</v>
      </c>
      <c r="BK99" s="146">
        <f>ROUND(I99*H99,2)</f>
        <v>287.77999999999997</v>
      </c>
      <c r="BL99" s="18" t="s">
        <v>1050</v>
      </c>
      <c r="BM99" s="145" t="s">
        <v>404</v>
      </c>
    </row>
    <row r="100" spans="2:65" s="1" customFormat="1" ht="16.5" customHeight="1">
      <c r="B100" s="33"/>
      <c r="C100" s="173" t="s">
        <v>370</v>
      </c>
      <c r="D100" s="173" t="s">
        <v>475</v>
      </c>
      <c r="E100" s="174" t="s">
        <v>9021</v>
      </c>
      <c r="F100" s="175" t="s">
        <v>9022</v>
      </c>
      <c r="G100" s="176" t="s">
        <v>2551</v>
      </c>
      <c r="H100" s="177">
        <v>2</v>
      </c>
      <c r="I100" s="178">
        <v>1746.3</v>
      </c>
      <c r="J100" s="179">
        <f>ROUND(I100*H100,2)</f>
        <v>3492.6</v>
      </c>
      <c r="K100" s="175" t="s">
        <v>21</v>
      </c>
      <c r="L100" s="180"/>
      <c r="M100" s="181" t="s">
        <v>21</v>
      </c>
      <c r="N100" s="182" t="s">
        <v>42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3080</v>
      </c>
      <c r="AT100" s="145" t="s">
        <v>475</v>
      </c>
      <c r="AU100" s="145" t="s">
        <v>78</v>
      </c>
      <c r="AY100" s="18" t="s">
        <v>330</v>
      </c>
      <c r="BE100" s="146">
        <f>IF(N100="základní",J100,0)</f>
        <v>3492.6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78</v>
      </c>
      <c r="BK100" s="146">
        <f>ROUND(I100*H100,2)</f>
        <v>3492.6</v>
      </c>
      <c r="BL100" s="18" t="s">
        <v>1050</v>
      </c>
      <c r="BM100" s="145" t="s">
        <v>8</v>
      </c>
    </row>
    <row r="101" spans="2:65" s="12" customFormat="1">
      <c r="B101" s="151"/>
      <c r="D101" s="152" t="s">
        <v>340</v>
      </c>
      <c r="E101" s="153" t="s">
        <v>21</v>
      </c>
      <c r="F101" s="154" t="s">
        <v>9014</v>
      </c>
      <c r="H101" s="153" t="s">
        <v>21</v>
      </c>
      <c r="I101" s="155"/>
      <c r="L101" s="151"/>
      <c r="M101" s="156"/>
      <c r="T101" s="157"/>
      <c r="AT101" s="153" t="s">
        <v>340</v>
      </c>
      <c r="AU101" s="153" t="s">
        <v>78</v>
      </c>
      <c r="AV101" s="12" t="s">
        <v>78</v>
      </c>
      <c r="AW101" s="12" t="s">
        <v>32</v>
      </c>
      <c r="AX101" s="12" t="s">
        <v>71</v>
      </c>
      <c r="AY101" s="153" t="s">
        <v>330</v>
      </c>
    </row>
    <row r="102" spans="2:65" s="13" customFormat="1">
      <c r="B102" s="158"/>
      <c r="D102" s="152" t="s">
        <v>340</v>
      </c>
      <c r="E102" s="159" t="s">
        <v>21</v>
      </c>
      <c r="F102" s="160" t="s">
        <v>9023</v>
      </c>
      <c r="H102" s="161">
        <v>2</v>
      </c>
      <c r="I102" s="162"/>
      <c r="L102" s="158"/>
      <c r="M102" s="163"/>
      <c r="T102" s="164"/>
      <c r="AT102" s="159" t="s">
        <v>340</v>
      </c>
      <c r="AU102" s="159" t="s">
        <v>78</v>
      </c>
      <c r="AV102" s="13" t="s">
        <v>80</v>
      </c>
      <c r="AW102" s="13" t="s">
        <v>32</v>
      </c>
      <c r="AX102" s="13" t="s">
        <v>71</v>
      </c>
      <c r="AY102" s="159" t="s">
        <v>330</v>
      </c>
    </row>
    <row r="103" spans="2:65" s="14" customFormat="1">
      <c r="B103" s="166"/>
      <c r="D103" s="152" t="s">
        <v>340</v>
      </c>
      <c r="E103" s="167" t="s">
        <v>21</v>
      </c>
      <c r="F103" s="168" t="s">
        <v>443</v>
      </c>
      <c r="H103" s="169">
        <v>2</v>
      </c>
      <c r="I103" s="170"/>
      <c r="L103" s="166"/>
      <c r="M103" s="171"/>
      <c r="T103" s="172"/>
      <c r="AT103" s="167" t="s">
        <v>340</v>
      </c>
      <c r="AU103" s="167" t="s">
        <v>78</v>
      </c>
      <c r="AV103" s="14" t="s">
        <v>336</v>
      </c>
      <c r="AW103" s="14" t="s">
        <v>32</v>
      </c>
      <c r="AX103" s="14" t="s">
        <v>78</v>
      </c>
      <c r="AY103" s="167" t="s">
        <v>330</v>
      </c>
    </row>
    <row r="104" spans="2:65" s="1" customFormat="1" ht="16.5" customHeight="1">
      <c r="B104" s="33"/>
      <c r="C104" s="134" t="s">
        <v>378</v>
      </c>
      <c r="D104" s="134" t="s">
        <v>332</v>
      </c>
      <c r="E104" s="135" t="s">
        <v>9024</v>
      </c>
      <c r="F104" s="136" t="s">
        <v>9025</v>
      </c>
      <c r="G104" s="137" t="s">
        <v>2551</v>
      </c>
      <c r="H104" s="138">
        <v>5</v>
      </c>
      <c r="I104" s="139">
        <v>143.89000000000001</v>
      </c>
      <c r="J104" s="140">
        <f>ROUND(I104*H104,2)</f>
        <v>719.45</v>
      </c>
      <c r="K104" s="136" t="s">
        <v>21</v>
      </c>
      <c r="L104" s="33"/>
      <c r="M104" s="141" t="s">
        <v>21</v>
      </c>
      <c r="N104" s="142" t="s">
        <v>42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1050</v>
      </c>
      <c r="AT104" s="145" t="s">
        <v>332</v>
      </c>
      <c r="AU104" s="145" t="s">
        <v>78</v>
      </c>
      <c r="AY104" s="18" t="s">
        <v>330</v>
      </c>
      <c r="BE104" s="146">
        <f>IF(N104="základní",J104,0)</f>
        <v>719.45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78</v>
      </c>
      <c r="BK104" s="146">
        <f>ROUND(I104*H104,2)</f>
        <v>719.45</v>
      </c>
      <c r="BL104" s="18" t="s">
        <v>1050</v>
      </c>
      <c r="BM104" s="145" t="s">
        <v>429</v>
      </c>
    </row>
    <row r="105" spans="2:65" s="1" customFormat="1" ht="16.5" customHeight="1">
      <c r="B105" s="33"/>
      <c r="C105" s="173" t="s">
        <v>388</v>
      </c>
      <c r="D105" s="173" t="s">
        <v>475</v>
      </c>
      <c r="E105" s="174" t="s">
        <v>9026</v>
      </c>
      <c r="F105" s="175" t="s">
        <v>9027</v>
      </c>
      <c r="G105" s="176" t="s">
        <v>2551</v>
      </c>
      <c r="H105" s="177">
        <v>5</v>
      </c>
      <c r="I105" s="178">
        <v>4834.79</v>
      </c>
      <c r="J105" s="179">
        <f>ROUND(I105*H105,2)</f>
        <v>24173.95</v>
      </c>
      <c r="K105" s="175" t="s">
        <v>21</v>
      </c>
      <c r="L105" s="180"/>
      <c r="M105" s="181" t="s">
        <v>21</v>
      </c>
      <c r="N105" s="182" t="s">
        <v>42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3080</v>
      </c>
      <c r="AT105" s="145" t="s">
        <v>475</v>
      </c>
      <c r="AU105" s="145" t="s">
        <v>78</v>
      </c>
      <c r="AY105" s="18" t="s">
        <v>330</v>
      </c>
      <c r="BE105" s="146">
        <f>IF(N105="základní",J105,0)</f>
        <v>24173.95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78</v>
      </c>
      <c r="BK105" s="146">
        <f>ROUND(I105*H105,2)</f>
        <v>24173.95</v>
      </c>
      <c r="BL105" s="18" t="s">
        <v>1050</v>
      </c>
      <c r="BM105" s="145" t="s">
        <v>444</v>
      </c>
    </row>
    <row r="106" spans="2:65" s="12" customFormat="1">
      <c r="B106" s="151"/>
      <c r="D106" s="152" t="s">
        <v>340</v>
      </c>
      <c r="E106" s="153" t="s">
        <v>21</v>
      </c>
      <c r="F106" s="154" t="s">
        <v>9014</v>
      </c>
      <c r="H106" s="153" t="s">
        <v>21</v>
      </c>
      <c r="I106" s="155"/>
      <c r="L106" s="151"/>
      <c r="M106" s="156"/>
      <c r="T106" s="157"/>
      <c r="AT106" s="153" t="s">
        <v>340</v>
      </c>
      <c r="AU106" s="153" t="s">
        <v>78</v>
      </c>
      <c r="AV106" s="12" t="s">
        <v>78</v>
      </c>
      <c r="AW106" s="12" t="s">
        <v>32</v>
      </c>
      <c r="AX106" s="12" t="s">
        <v>71</v>
      </c>
      <c r="AY106" s="153" t="s">
        <v>330</v>
      </c>
    </row>
    <row r="107" spans="2:65" s="13" customFormat="1">
      <c r="B107" s="158"/>
      <c r="D107" s="152" t="s">
        <v>340</v>
      </c>
      <c r="E107" s="159" t="s">
        <v>21</v>
      </c>
      <c r="F107" s="160" t="s">
        <v>8704</v>
      </c>
      <c r="H107" s="161">
        <v>5</v>
      </c>
      <c r="I107" s="162"/>
      <c r="L107" s="158"/>
      <c r="M107" s="163"/>
      <c r="T107" s="164"/>
      <c r="AT107" s="159" t="s">
        <v>340</v>
      </c>
      <c r="AU107" s="159" t="s">
        <v>78</v>
      </c>
      <c r="AV107" s="13" t="s">
        <v>80</v>
      </c>
      <c r="AW107" s="13" t="s">
        <v>32</v>
      </c>
      <c r="AX107" s="13" t="s">
        <v>71</v>
      </c>
      <c r="AY107" s="159" t="s">
        <v>330</v>
      </c>
    </row>
    <row r="108" spans="2:65" s="14" customFormat="1">
      <c r="B108" s="166"/>
      <c r="D108" s="152" t="s">
        <v>340</v>
      </c>
      <c r="E108" s="167" t="s">
        <v>21</v>
      </c>
      <c r="F108" s="168" t="s">
        <v>443</v>
      </c>
      <c r="H108" s="169">
        <v>5</v>
      </c>
      <c r="I108" s="170"/>
      <c r="L108" s="166"/>
      <c r="M108" s="171"/>
      <c r="T108" s="172"/>
      <c r="AT108" s="167" t="s">
        <v>340</v>
      </c>
      <c r="AU108" s="167" t="s">
        <v>78</v>
      </c>
      <c r="AV108" s="14" t="s">
        <v>336</v>
      </c>
      <c r="AW108" s="14" t="s">
        <v>32</v>
      </c>
      <c r="AX108" s="14" t="s">
        <v>78</v>
      </c>
      <c r="AY108" s="167" t="s">
        <v>330</v>
      </c>
    </row>
    <row r="109" spans="2:65" s="1" customFormat="1" ht="16.5" customHeight="1">
      <c r="B109" s="33"/>
      <c r="C109" s="134" t="s">
        <v>396</v>
      </c>
      <c r="D109" s="134" t="s">
        <v>332</v>
      </c>
      <c r="E109" s="135" t="s">
        <v>9028</v>
      </c>
      <c r="F109" s="136" t="s">
        <v>9029</v>
      </c>
      <c r="G109" s="137" t="s">
        <v>2551</v>
      </c>
      <c r="H109" s="138">
        <v>1</v>
      </c>
      <c r="I109" s="139">
        <v>143.89000000000001</v>
      </c>
      <c r="J109" s="140">
        <f>ROUND(I109*H109,2)</f>
        <v>143.88999999999999</v>
      </c>
      <c r="K109" s="136" t="s">
        <v>21</v>
      </c>
      <c r="L109" s="33"/>
      <c r="M109" s="141" t="s">
        <v>21</v>
      </c>
      <c r="N109" s="142" t="s">
        <v>42</v>
      </c>
      <c r="P109" s="143">
        <f>O109*H109</f>
        <v>0</v>
      </c>
      <c r="Q109" s="143">
        <v>0</v>
      </c>
      <c r="R109" s="143">
        <f>Q109*H109</f>
        <v>0</v>
      </c>
      <c r="S109" s="143">
        <v>0</v>
      </c>
      <c r="T109" s="144">
        <f>S109*H109</f>
        <v>0</v>
      </c>
      <c r="AR109" s="145" t="s">
        <v>1050</v>
      </c>
      <c r="AT109" s="145" t="s">
        <v>332</v>
      </c>
      <c r="AU109" s="145" t="s">
        <v>78</v>
      </c>
      <c r="AY109" s="18" t="s">
        <v>330</v>
      </c>
      <c r="BE109" s="146">
        <f>IF(N109="základní",J109,0)</f>
        <v>143.88999999999999</v>
      </c>
      <c r="BF109" s="146">
        <f>IF(N109="snížená",J109,0)</f>
        <v>0</v>
      </c>
      <c r="BG109" s="146">
        <f>IF(N109="zákl. přenesená",J109,0)</f>
        <v>0</v>
      </c>
      <c r="BH109" s="146">
        <f>IF(N109="sníž. přenesená",J109,0)</f>
        <v>0</v>
      </c>
      <c r="BI109" s="146">
        <f>IF(N109="nulová",J109,0)</f>
        <v>0</v>
      </c>
      <c r="BJ109" s="18" t="s">
        <v>78</v>
      </c>
      <c r="BK109" s="146">
        <f>ROUND(I109*H109,2)</f>
        <v>143.88999999999999</v>
      </c>
      <c r="BL109" s="18" t="s">
        <v>1050</v>
      </c>
      <c r="BM109" s="145" t="s">
        <v>459</v>
      </c>
    </row>
    <row r="110" spans="2:65" s="1" customFormat="1" ht="16.5" customHeight="1">
      <c r="B110" s="33"/>
      <c r="C110" s="173" t="s">
        <v>404</v>
      </c>
      <c r="D110" s="173" t="s">
        <v>475</v>
      </c>
      <c r="E110" s="174" t="s">
        <v>9030</v>
      </c>
      <c r="F110" s="175" t="s">
        <v>9031</v>
      </c>
      <c r="G110" s="176" t="s">
        <v>2551</v>
      </c>
      <c r="H110" s="177">
        <v>1</v>
      </c>
      <c r="I110" s="178">
        <v>8677.27</v>
      </c>
      <c r="J110" s="179">
        <f>ROUND(I110*H110,2)</f>
        <v>8677.27</v>
      </c>
      <c r="K110" s="175" t="s">
        <v>21</v>
      </c>
      <c r="L110" s="180"/>
      <c r="M110" s="181" t="s">
        <v>21</v>
      </c>
      <c r="N110" s="182" t="s">
        <v>42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3080</v>
      </c>
      <c r="AT110" s="145" t="s">
        <v>475</v>
      </c>
      <c r="AU110" s="145" t="s">
        <v>78</v>
      </c>
      <c r="AY110" s="18" t="s">
        <v>330</v>
      </c>
      <c r="BE110" s="146">
        <f>IF(N110="základní",J110,0)</f>
        <v>8677.27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78</v>
      </c>
      <c r="BK110" s="146">
        <f>ROUND(I110*H110,2)</f>
        <v>8677.27</v>
      </c>
      <c r="BL110" s="18" t="s">
        <v>1050</v>
      </c>
      <c r="BM110" s="145" t="s">
        <v>474</v>
      </c>
    </row>
    <row r="111" spans="2:65" s="12" customFormat="1">
      <c r="B111" s="151"/>
      <c r="D111" s="152" t="s">
        <v>340</v>
      </c>
      <c r="E111" s="153" t="s">
        <v>21</v>
      </c>
      <c r="F111" s="154" t="s">
        <v>9014</v>
      </c>
      <c r="H111" s="153" t="s">
        <v>21</v>
      </c>
      <c r="I111" s="155"/>
      <c r="L111" s="151"/>
      <c r="M111" s="156"/>
      <c r="T111" s="157"/>
      <c r="AT111" s="153" t="s">
        <v>340</v>
      </c>
      <c r="AU111" s="153" t="s">
        <v>78</v>
      </c>
      <c r="AV111" s="12" t="s">
        <v>78</v>
      </c>
      <c r="AW111" s="12" t="s">
        <v>32</v>
      </c>
      <c r="AX111" s="12" t="s">
        <v>71</v>
      </c>
      <c r="AY111" s="153" t="s">
        <v>330</v>
      </c>
    </row>
    <row r="112" spans="2:65" s="13" customFormat="1">
      <c r="B112" s="158"/>
      <c r="D112" s="152" t="s">
        <v>340</v>
      </c>
      <c r="E112" s="159" t="s">
        <v>21</v>
      </c>
      <c r="F112" s="160" t="s">
        <v>78</v>
      </c>
      <c r="H112" s="161">
        <v>1</v>
      </c>
      <c r="I112" s="162"/>
      <c r="L112" s="158"/>
      <c r="M112" s="163"/>
      <c r="T112" s="164"/>
      <c r="AT112" s="159" t="s">
        <v>340</v>
      </c>
      <c r="AU112" s="159" t="s">
        <v>78</v>
      </c>
      <c r="AV112" s="13" t="s">
        <v>80</v>
      </c>
      <c r="AW112" s="13" t="s">
        <v>32</v>
      </c>
      <c r="AX112" s="13" t="s">
        <v>71</v>
      </c>
      <c r="AY112" s="159" t="s">
        <v>330</v>
      </c>
    </row>
    <row r="113" spans="2:65" s="14" customFormat="1">
      <c r="B113" s="166"/>
      <c r="D113" s="152" t="s">
        <v>340</v>
      </c>
      <c r="E113" s="167" t="s">
        <v>21</v>
      </c>
      <c r="F113" s="168" t="s">
        <v>443</v>
      </c>
      <c r="H113" s="169">
        <v>1</v>
      </c>
      <c r="I113" s="170"/>
      <c r="L113" s="166"/>
      <c r="M113" s="171"/>
      <c r="T113" s="172"/>
      <c r="AT113" s="167" t="s">
        <v>340</v>
      </c>
      <c r="AU113" s="167" t="s">
        <v>78</v>
      </c>
      <c r="AV113" s="14" t="s">
        <v>336</v>
      </c>
      <c r="AW113" s="14" t="s">
        <v>32</v>
      </c>
      <c r="AX113" s="14" t="s">
        <v>78</v>
      </c>
      <c r="AY113" s="167" t="s">
        <v>330</v>
      </c>
    </row>
    <row r="114" spans="2:65" s="1" customFormat="1" ht="16.5" customHeight="1">
      <c r="B114" s="33"/>
      <c r="C114" s="134" t="s">
        <v>410</v>
      </c>
      <c r="D114" s="134" t="s">
        <v>332</v>
      </c>
      <c r="E114" s="135" t="s">
        <v>9032</v>
      </c>
      <c r="F114" s="136" t="s">
        <v>9033</v>
      </c>
      <c r="G114" s="137" t="s">
        <v>2551</v>
      </c>
      <c r="H114" s="138">
        <v>2</v>
      </c>
      <c r="I114" s="139">
        <v>863.36</v>
      </c>
      <c r="J114" s="140">
        <f>ROUND(I114*H114,2)</f>
        <v>1726.72</v>
      </c>
      <c r="K114" s="136" t="s">
        <v>21</v>
      </c>
      <c r="L114" s="33"/>
      <c r="M114" s="141" t="s">
        <v>21</v>
      </c>
      <c r="N114" s="142" t="s">
        <v>42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1050</v>
      </c>
      <c r="AT114" s="145" t="s">
        <v>332</v>
      </c>
      <c r="AU114" s="145" t="s">
        <v>78</v>
      </c>
      <c r="AY114" s="18" t="s">
        <v>330</v>
      </c>
      <c r="BE114" s="146">
        <f>IF(N114="základní",J114,0)</f>
        <v>1726.72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78</v>
      </c>
      <c r="BK114" s="146">
        <f>ROUND(I114*H114,2)</f>
        <v>1726.72</v>
      </c>
      <c r="BL114" s="18" t="s">
        <v>1050</v>
      </c>
      <c r="BM114" s="145" t="s">
        <v>484</v>
      </c>
    </row>
    <row r="115" spans="2:65" s="1" customFormat="1" ht="16.5" customHeight="1">
      <c r="B115" s="33"/>
      <c r="C115" s="173" t="s">
        <v>8</v>
      </c>
      <c r="D115" s="173" t="s">
        <v>475</v>
      </c>
      <c r="E115" s="174" t="s">
        <v>9034</v>
      </c>
      <c r="F115" s="175" t="s">
        <v>9035</v>
      </c>
      <c r="G115" s="176" t="s">
        <v>2551</v>
      </c>
      <c r="H115" s="177">
        <v>2</v>
      </c>
      <c r="I115" s="178">
        <v>15798.29</v>
      </c>
      <c r="J115" s="179">
        <f>ROUND(I115*H115,2)</f>
        <v>31596.58</v>
      </c>
      <c r="K115" s="175" t="s">
        <v>21</v>
      </c>
      <c r="L115" s="180"/>
      <c r="M115" s="181" t="s">
        <v>21</v>
      </c>
      <c r="N115" s="182" t="s">
        <v>42</v>
      </c>
      <c r="P115" s="143">
        <f>O115*H115</f>
        <v>0</v>
      </c>
      <c r="Q115" s="143">
        <v>0</v>
      </c>
      <c r="R115" s="143">
        <f>Q115*H115</f>
        <v>0</v>
      </c>
      <c r="S115" s="143">
        <v>0</v>
      </c>
      <c r="T115" s="144">
        <f>S115*H115</f>
        <v>0</v>
      </c>
      <c r="AR115" s="145" t="s">
        <v>3080</v>
      </c>
      <c r="AT115" s="145" t="s">
        <v>475</v>
      </c>
      <c r="AU115" s="145" t="s">
        <v>78</v>
      </c>
      <c r="AY115" s="18" t="s">
        <v>330</v>
      </c>
      <c r="BE115" s="146">
        <f>IF(N115="základní",J115,0)</f>
        <v>31596.58</v>
      </c>
      <c r="BF115" s="146">
        <f>IF(N115="snížená",J115,0)</f>
        <v>0</v>
      </c>
      <c r="BG115" s="146">
        <f>IF(N115="zákl. přenesená",J115,0)</f>
        <v>0</v>
      </c>
      <c r="BH115" s="146">
        <f>IF(N115="sníž. přenesená",J115,0)</f>
        <v>0</v>
      </c>
      <c r="BI115" s="146">
        <f>IF(N115="nulová",J115,0)</f>
        <v>0</v>
      </c>
      <c r="BJ115" s="18" t="s">
        <v>78</v>
      </c>
      <c r="BK115" s="146">
        <f>ROUND(I115*H115,2)</f>
        <v>31596.58</v>
      </c>
      <c r="BL115" s="18" t="s">
        <v>1050</v>
      </c>
      <c r="BM115" s="145" t="s">
        <v>5488</v>
      </c>
    </row>
    <row r="116" spans="2:65" s="12" customFormat="1">
      <c r="B116" s="151"/>
      <c r="D116" s="152" t="s">
        <v>340</v>
      </c>
      <c r="E116" s="153" t="s">
        <v>21</v>
      </c>
      <c r="F116" s="154" t="s">
        <v>9014</v>
      </c>
      <c r="H116" s="153" t="s">
        <v>21</v>
      </c>
      <c r="I116" s="155"/>
      <c r="L116" s="151"/>
      <c r="M116" s="156"/>
      <c r="T116" s="157"/>
      <c r="AT116" s="153" t="s">
        <v>340</v>
      </c>
      <c r="AU116" s="153" t="s">
        <v>78</v>
      </c>
      <c r="AV116" s="12" t="s">
        <v>78</v>
      </c>
      <c r="AW116" s="12" t="s">
        <v>32</v>
      </c>
      <c r="AX116" s="12" t="s">
        <v>71</v>
      </c>
      <c r="AY116" s="153" t="s">
        <v>330</v>
      </c>
    </row>
    <row r="117" spans="2:65" s="13" customFormat="1">
      <c r="B117" s="158"/>
      <c r="D117" s="152" t="s">
        <v>340</v>
      </c>
      <c r="E117" s="159" t="s">
        <v>21</v>
      </c>
      <c r="F117" s="160" t="s">
        <v>8336</v>
      </c>
      <c r="H117" s="161">
        <v>2</v>
      </c>
      <c r="I117" s="162"/>
      <c r="L117" s="158"/>
      <c r="M117" s="163"/>
      <c r="T117" s="164"/>
      <c r="AT117" s="159" t="s">
        <v>340</v>
      </c>
      <c r="AU117" s="159" t="s">
        <v>78</v>
      </c>
      <c r="AV117" s="13" t="s">
        <v>80</v>
      </c>
      <c r="AW117" s="13" t="s">
        <v>32</v>
      </c>
      <c r="AX117" s="13" t="s">
        <v>71</v>
      </c>
      <c r="AY117" s="159" t="s">
        <v>330</v>
      </c>
    </row>
    <row r="118" spans="2:65" s="14" customFormat="1">
      <c r="B118" s="166"/>
      <c r="D118" s="152" t="s">
        <v>340</v>
      </c>
      <c r="E118" s="167" t="s">
        <v>21</v>
      </c>
      <c r="F118" s="168" t="s">
        <v>443</v>
      </c>
      <c r="H118" s="169">
        <v>2</v>
      </c>
      <c r="I118" s="170"/>
      <c r="L118" s="166"/>
      <c r="M118" s="171"/>
      <c r="T118" s="172"/>
      <c r="AT118" s="167" t="s">
        <v>340</v>
      </c>
      <c r="AU118" s="167" t="s">
        <v>78</v>
      </c>
      <c r="AV118" s="14" t="s">
        <v>336</v>
      </c>
      <c r="AW118" s="14" t="s">
        <v>32</v>
      </c>
      <c r="AX118" s="14" t="s">
        <v>78</v>
      </c>
      <c r="AY118" s="167" t="s">
        <v>330</v>
      </c>
    </row>
    <row r="119" spans="2:65" s="1" customFormat="1" ht="16.5" customHeight="1">
      <c r="B119" s="33"/>
      <c r="C119" s="134" t="s">
        <v>422</v>
      </c>
      <c r="D119" s="134" t="s">
        <v>332</v>
      </c>
      <c r="E119" s="135" t="s">
        <v>9036</v>
      </c>
      <c r="F119" s="136" t="s">
        <v>9037</v>
      </c>
      <c r="G119" s="137" t="s">
        <v>2551</v>
      </c>
      <c r="H119" s="138">
        <v>1</v>
      </c>
      <c r="I119" s="139">
        <v>172.67</v>
      </c>
      <c r="J119" s="140">
        <f>ROUND(I119*H119,2)</f>
        <v>172.67</v>
      </c>
      <c r="K119" s="136" t="s">
        <v>21</v>
      </c>
      <c r="L119" s="33"/>
      <c r="M119" s="141" t="s">
        <v>21</v>
      </c>
      <c r="N119" s="142" t="s">
        <v>42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1050</v>
      </c>
      <c r="AT119" s="145" t="s">
        <v>332</v>
      </c>
      <c r="AU119" s="145" t="s">
        <v>78</v>
      </c>
      <c r="AY119" s="18" t="s">
        <v>330</v>
      </c>
      <c r="BE119" s="146">
        <f>IF(N119="základní",J119,0)</f>
        <v>172.67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78</v>
      </c>
      <c r="BK119" s="146">
        <f>ROUND(I119*H119,2)</f>
        <v>172.67</v>
      </c>
      <c r="BL119" s="18" t="s">
        <v>1050</v>
      </c>
      <c r="BM119" s="145" t="s">
        <v>571</v>
      </c>
    </row>
    <row r="120" spans="2:65" s="1" customFormat="1" ht="16.5" customHeight="1">
      <c r="B120" s="33"/>
      <c r="C120" s="173" t="s">
        <v>429</v>
      </c>
      <c r="D120" s="173" t="s">
        <v>475</v>
      </c>
      <c r="E120" s="174" t="s">
        <v>9038</v>
      </c>
      <c r="F120" s="175" t="s">
        <v>9039</v>
      </c>
      <c r="G120" s="176" t="s">
        <v>2551</v>
      </c>
      <c r="H120" s="177">
        <v>1</v>
      </c>
      <c r="I120" s="178">
        <v>11258.15</v>
      </c>
      <c r="J120" s="179">
        <f>ROUND(I120*H120,2)</f>
        <v>11258.15</v>
      </c>
      <c r="K120" s="175" t="s">
        <v>21</v>
      </c>
      <c r="L120" s="180"/>
      <c r="M120" s="181" t="s">
        <v>21</v>
      </c>
      <c r="N120" s="182" t="s">
        <v>42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3080</v>
      </c>
      <c r="AT120" s="145" t="s">
        <v>475</v>
      </c>
      <c r="AU120" s="145" t="s">
        <v>78</v>
      </c>
      <c r="AY120" s="18" t="s">
        <v>330</v>
      </c>
      <c r="BE120" s="146">
        <f>IF(N120="základní",J120,0)</f>
        <v>11258.15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78</v>
      </c>
      <c r="BK120" s="146">
        <f>ROUND(I120*H120,2)</f>
        <v>11258.15</v>
      </c>
      <c r="BL120" s="18" t="s">
        <v>1050</v>
      </c>
      <c r="BM120" s="145" t="s">
        <v>585</v>
      </c>
    </row>
    <row r="121" spans="2:65" s="12" customFormat="1">
      <c r="B121" s="151"/>
      <c r="D121" s="152" t="s">
        <v>340</v>
      </c>
      <c r="E121" s="153" t="s">
        <v>21</v>
      </c>
      <c r="F121" s="154" t="s">
        <v>9014</v>
      </c>
      <c r="H121" s="153" t="s">
        <v>21</v>
      </c>
      <c r="I121" s="155"/>
      <c r="L121" s="151"/>
      <c r="M121" s="156"/>
      <c r="T121" s="157"/>
      <c r="AT121" s="153" t="s">
        <v>340</v>
      </c>
      <c r="AU121" s="153" t="s">
        <v>78</v>
      </c>
      <c r="AV121" s="12" t="s">
        <v>78</v>
      </c>
      <c r="AW121" s="12" t="s">
        <v>32</v>
      </c>
      <c r="AX121" s="12" t="s">
        <v>71</v>
      </c>
      <c r="AY121" s="153" t="s">
        <v>330</v>
      </c>
    </row>
    <row r="122" spans="2:65" s="13" customFormat="1">
      <c r="B122" s="158"/>
      <c r="D122" s="152" t="s">
        <v>340</v>
      </c>
      <c r="E122" s="159" t="s">
        <v>21</v>
      </c>
      <c r="F122" s="160" t="s">
        <v>8130</v>
      </c>
      <c r="H122" s="161">
        <v>1</v>
      </c>
      <c r="I122" s="162"/>
      <c r="L122" s="158"/>
      <c r="M122" s="163"/>
      <c r="T122" s="164"/>
      <c r="AT122" s="159" t="s">
        <v>340</v>
      </c>
      <c r="AU122" s="159" t="s">
        <v>78</v>
      </c>
      <c r="AV122" s="13" t="s">
        <v>80</v>
      </c>
      <c r="AW122" s="13" t="s">
        <v>32</v>
      </c>
      <c r="AX122" s="13" t="s">
        <v>71</v>
      </c>
      <c r="AY122" s="159" t="s">
        <v>330</v>
      </c>
    </row>
    <row r="123" spans="2:65" s="14" customFormat="1">
      <c r="B123" s="166"/>
      <c r="D123" s="152" t="s">
        <v>340</v>
      </c>
      <c r="E123" s="167" t="s">
        <v>21</v>
      </c>
      <c r="F123" s="168" t="s">
        <v>443</v>
      </c>
      <c r="H123" s="169">
        <v>1</v>
      </c>
      <c r="I123" s="170"/>
      <c r="L123" s="166"/>
      <c r="M123" s="171"/>
      <c r="T123" s="172"/>
      <c r="AT123" s="167" t="s">
        <v>340</v>
      </c>
      <c r="AU123" s="167" t="s">
        <v>78</v>
      </c>
      <c r="AV123" s="14" t="s">
        <v>336</v>
      </c>
      <c r="AW123" s="14" t="s">
        <v>32</v>
      </c>
      <c r="AX123" s="14" t="s">
        <v>78</v>
      </c>
      <c r="AY123" s="167" t="s">
        <v>330</v>
      </c>
    </row>
    <row r="124" spans="2:65" s="1" customFormat="1" ht="16.5" customHeight="1">
      <c r="B124" s="33"/>
      <c r="C124" s="134" t="s">
        <v>435</v>
      </c>
      <c r="D124" s="134" t="s">
        <v>332</v>
      </c>
      <c r="E124" s="135" t="s">
        <v>9040</v>
      </c>
      <c r="F124" s="136" t="s">
        <v>9041</v>
      </c>
      <c r="G124" s="137" t="s">
        <v>2551</v>
      </c>
      <c r="H124" s="138">
        <v>1</v>
      </c>
      <c r="I124" s="139">
        <v>115.11</v>
      </c>
      <c r="J124" s="140">
        <f>ROUND(I124*H124,2)</f>
        <v>115.11</v>
      </c>
      <c r="K124" s="136" t="s">
        <v>21</v>
      </c>
      <c r="L124" s="33"/>
      <c r="M124" s="141" t="s">
        <v>21</v>
      </c>
      <c r="N124" s="142" t="s">
        <v>42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1050</v>
      </c>
      <c r="AT124" s="145" t="s">
        <v>332</v>
      </c>
      <c r="AU124" s="145" t="s">
        <v>78</v>
      </c>
      <c r="AY124" s="18" t="s">
        <v>330</v>
      </c>
      <c r="BE124" s="146">
        <f>IF(N124="základní",J124,0)</f>
        <v>115.11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78</v>
      </c>
      <c r="BK124" s="146">
        <f>ROUND(I124*H124,2)</f>
        <v>115.11</v>
      </c>
      <c r="BL124" s="18" t="s">
        <v>1050</v>
      </c>
      <c r="BM124" s="145" t="s">
        <v>600</v>
      </c>
    </row>
    <row r="125" spans="2:65" s="1" customFormat="1" ht="16.5" customHeight="1">
      <c r="B125" s="33"/>
      <c r="C125" s="173" t="s">
        <v>444</v>
      </c>
      <c r="D125" s="173" t="s">
        <v>475</v>
      </c>
      <c r="E125" s="174" t="s">
        <v>9042</v>
      </c>
      <c r="F125" s="175" t="s">
        <v>9043</v>
      </c>
      <c r="G125" s="176" t="s">
        <v>2551</v>
      </c>
      <c r="H125" s="177">
        <v>1</v>
      </c>
      <c r="I125" s="178">
        <v>46615.42</v>
      </c>
      <c r="J125" s="179">
        <f>ROUND(I125*H125,2)</f>
        <v>46615.42</v>
      </c>
      <c r="K125" s="175" t="s">
        <v>21</v>
      </c>
      <c r="L125" s="180"/>
      <c r="M125" s="181" t="s">
        <v>21</v>
      </c>
      <c r="N125" s="18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3080</v>
      </c>
      <c r="AT125" s="145" t="s">
        <v>475</v>
      </c>
      <c r="AU125" s="145" t="s">
        <v>78</v>
      </c>
      <c r="AY125" s="18" t="s">
        <v>330</v>
      </c>
      <c r="BE125" s="146">
        <f>IF(N125="základní",J125,0)</f>
        <v>46615.42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78</v>
      </c>
      <c r="BK125" s="146">
        <f>ROUND(I125*H125,2)</f>
        <v>46615.42</v>
      </c>
      <c r="BL125" s="18" t="s">
        <v>1050</v>
      </c>
      <c r="BM125" s="145" t="s">
        <v>617</v>
      </c>
    </row>
    <row r="126" spans="2:65" s="12" customFormat="1">
      <c r="B126" s="151"/>
      <c r="D126" s="152" t="s">
        <v>340</v>
      </c>
      <c r="E126" s="153" t="s">
        <v>21</v>
      </c>
      <c r="F126" s="154" t="s">
        <v>9014</v>
      </c>
      <c r="H126" s="153" t="s">
        <v>21</v>
      </c>
      <c r="I126" s="155"/>
      <c r="L126" s="151"/>
      <c r="M126" s="156"/>
      <c r="T126" s="157"/>
      <c r="AT126" s="153" t="s">
        <v>340</v>
      </c>
      <c r="AU126" s="153" t="s">
        <v>78</v>
      </c>
      <c r="AV126" s="12" t="s">
        <v>78</v>
      </c>
      <c r="AW126" s="12" t="s">
        <v>32</v>
      </c>
      <c r="AX126" s="12" t="s">
        <v>71</v>
      </c>
      <c r="AY126" s="153" t="s">
        <v>330</v>
      </c>
    </row>
    <row r="127" spans="2:65" s="13" customFormat="1">
      <c r="B127" s="158"/>
      <c r="D127" s="152" t="s">
        <v>340</v>
      </c>
      <c r="E127" s="159" t="s">
        <v>21</v>
      </c>
      <c r="F127" s="160" t="s">
        <v>8130</v>
      </c>
      <c r="H127" s="161">
        <v>1</v>
      </c>
      <c r="I127" s="162"/>
      <c r="L127" s="158"/>
      <c r="M127" s="163"/>
      <c r="T127" s="164"/>
      <c r="AT127" s="159" t="s">
        <v>340</v>
      </c>
      <c r="AU127" s="159" t="s">
        <v>78</v>
      </c>
      <c r="AV127" s="13" t="s">
        <v>80</v>
      </c>
      <c r="AW127" s="13" t="s">
        <v>32</v>
      </c>
      <c r="AX127" s="13" t="s">
        <v>71</v>
      </c>
      <c r="AY127" s="159" t="s">
        <v>330</v>
      </c>
    </row>
    <row r="128" spans="2:65" s="14" customFormat="1">
      <c r="B128" s="166"/>
      <c r="D128" s="152" t="s">
        <v>340</v>
      </c>
      <c r="E128" s="167" t="s">
        <v>21</v>
      </c>
      <c r="F128" s="168" t="s">
        <v>443</v>
      </c>
      <c r="H128" s="169">
        <v>1</v>
      </c>
      <c r="I128" s="170"/>
      <c r="L128" s="166"/>
      <c r="M128" s="171"/>
      <c r="T128" s="172"/>
      <c r="AT128" s="167" t="s">
        <v>340</v>
      </c>
      <c r="AU128" s="167" t="s">
        <v>78</v>
      </c>
      <c r="AV128" s="14" t="s">
        <v>336</v>
      </c>
      <c r="AW128" s="14" t="s">
        <v>32</v>
      </c>
      <c r="AX128" s="14" t="s">
        <v>78</v>
      </c>
      <c r="AY128" s="167" t="s">
        <v>330</v>
      </c>
    </row>
    <row r="129" spans="2:65" s="1" customFormat="1" ht="16.5" customHeight="1">
      <c r="B129" s="33"/>
      <c r="C129" s="134" t="s">
        <v>452</v>
      </c>
      <c r="D129" s="134" t="s">
        <v>332</v>
      </c>
      <c r="E129" s="135" t="s">
        <v>9044</v>
      </c>
      <c r="F129" s="136" t="s">
        <v>9045</v>
      </c>
      <c r="G129" s="137" t="s">
        <v>2551</v>
      </c>
      <c r="H129" s="138">
        <v>2</v>
      </c>
      <c r="I129" s="139">
        <v>2302.2800000000002</v>
      </c>
      <c r="J129" s="140">
        <f>ROUND(I129*H129,2)</f>
        <v>4604.5600000000004</v>
      </c>
      <c r="K129" s="136" t="s">
        <v>21</v>
      </c>
      <c r="L129" s="33"/>
      <c r="M129" s="141" t="s">
        <v>21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1050</v>
      </c>
      <c r="AT129" s="145" t="s">
        <v>332</v>
      </c>
      <c r="AU129" s="145" t="s">
        <v>78</v>
      </c>
      <c r="AY129" s="18" t="s">
        <v>330</v>
      </c>
      <c r="BE129" s="146">
        <f>IF(N129="základní",J129,0)</f>
        <v>4604.5600000000004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78</v>
      </c>
      <c r="BK129" s="146">
        <f>ROUND(I129*H129,2)</f>
        <v>4604.5600000000004</v>
      </c>
      <c r="BL129" s="18" t="s">
        <v>1050</v>
      </c>
      <c r="BM129" s="145" t="s">
        <v>636</v>
      </c>
    </row>
    <row r="130" spans="2:65" s="1" customFormat="1" ht="16.5" customHeight="1">
      <c r="B130" s="33"/>
      <c r="C130" s="173" t="s">
        <v>459</v>
      </c>
      <c r="D130" s="173" t="s">
        <v>475</v>
      </c>
      <c r="E130" s="174" t="s">
        <v>9046</v>
      </c>
      <c r="F130" s="175" t="s">
        <v>9047</v>
      </c>
      <c r="G130" s="176" t="s">
        <v>2551</v>
      </c>
      <c r="H130" s="177">
        <v>2</v>
      </c>
      <c r="I130" s="178">
        <v>11924.71</v>
      </c>
      <c r="J130" s="179">
        <f>ROUND(I130*H130,2)</f>
        <v>23849.42</v>
      </c>
      <c r="K130" s="175" t="s">
        <v>21</v>
      </c>
      <c r="L130" s="180"/>
      <c r="M130" s="181" t="s">
        <v>21</v>
      </c>
      <c r="N130" s="182" t="s">
        <v>42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3080</v>
      </c>
      <c r="AT130" s="145" t="s">
        <v>475</v>
      </c>
      <c r="AU130" s="145" t="s">
        <v>78</v>
      </c>
      <c r="AY130" s="18" t="s">
        <v>330</v>
      </c>
      <c r="BE130" s="146">
        <f>IF(N130="základní",J130,0)</f>
        <v>23849.42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78</v>
      </c>
      <c r="BK130" s="146">
        <f>ROUND(I130*H130,2)</f>
        <v>23849.42</v>
      </c>
      <c r="BL130" s="18" t="s">
        <v>1050</v>
      </c>
      <c r="BM130" s="145" t="s">
        <v>649</v>
      </c>
    </row>
    <row r="131" spans="2:65" s="12" customFormat="1">
      <c r="B131" s="151"/>
      <c r="D131" s="152" t="s">
        <v>340</v>
      </c>
      <c r="E131" s="153" t="s">
        <v>21</v>
      </c>
      <c r="F131" s="154" t="s">
        <v>9014</v>
      </c>
      <c r="H131" s="153" t="s">
        <v>21</v>
      </c>
      <c r="I131" s="155"/>
      <c r="L131" s="151"/>
      <c r="M131" s="156"/>
      <c r="T131" s="157"/>
      <c r="AT131" s="153" t="s">
        <v>340</v>
      </c>
      <c r="AU131" s="153" t="s">
        <v>78</v>
      </c>
      <c r="AV131" s="12" t="s">
        <v>78</v>
      </c>
      <c r="AW131" s="12" t="s">
        <v>32</v>
      </c>
      <c r="AX131" s="12" t="s">
        <v>71</v>
      </c>
      <c r="AY131" s="153" t="s">
        <v>330</v>
      </c>
    </row>
    <row r="132" spans="2:65" s="13" customFormat="1">
      <c r="B132" s="158"/>
      <c r="D132" s="152" t="s">
        <v>340</v>
      </c>
      <c r="E132" s="159" t="s">
        <v>21</v>
      </c>
      <c r="F132" s="160" t="s">
        <v>8336</v>
      </c>
      <c r="H132" s="161">
        <v>2</v>
      </c>
      <c r="I132" s="162"/>
      <c r="L132" s="158"/>
      <c r="M132" s="163"/>
      <c r="T132" s="164"/>
      <c r="AT132" s="159" t="s">
        <v>340</v>
      </c>
      <c r="AU132" s="159" t="s">
        <v>78</v>
      </c>
      <c r="AV132" s="13" t="s">
        <v>80</v>
      </c>
      <c r="AW132" s="13" t="s">
        <v>32</v>
      </c>
      <c r="AX132" s="13" t="s">
        <v>71</v>
      </c>
      <c r="AY132" s="159" t="s">
        <v>330</v>
      </c>
    </row>
    <row r="133" spans="2:65" s="14" customFormat="1">
      <c r="B133" s="166"/>
      <c r="D133" s="152" t="s">
        <v>340</v>
      </c>
      <c r="E133" s="167" t="s">
        <v>21</v>
      </c>
      <c r="F133" s="168" t="s">
        <v>443</v>
      </c>
      <c r="H133" s="169">
        <v>2</v>
      </c>
      <c r="I133" s="170"/>
      <c r="L133" s="166"/>
      <c r="M133" s="171"/>
      <c r="T133" s="172"/>
      <c r="AT133" s="167" t="s">
        <v>340</v>
      </c>
      <c r="AU133" s="167" t="s">
        <v>78</v>
      </c>
      <c r="AV133" s="14" t="s">
        <v>336</v>
      </c>
      <c r="AW133" s="14" t="s">
        <v>32</v>
      </c>
      <c r="AX133" s="14" t="s">
        <v>78</v>
      </c>
      <c r="AY133" s="167" t="s">
        <v>330</v>
      </c>
    </row>
    <row r="134" spans="2:65" s="1" customFormat="1" ht="24.2" customHeight="1">
      <c r="B134" s="33"/>
      <c r="C134" s="134" t="s">
        <v>465</v>
      </c>
      <c r="D134" s="134" t="s">
        <v>332</v>
      </c>
      <c r="E134" s="135" t="s">
        <v>9048</v>
      </c>
      <c r="F134" s="136" t="s">
        <v>9049</v>
      </c>
      <c r="G134" s="137" t="s">
        <v>2551</v>
      </c>
      <c r="H134" s="138">
        <v>2</v>
      </c>
      <c r="I134" s="139">
        <v>1151.1400000000001</v>
      </c>
      <c r="J134" s="140">
        <f>ROUND(I134*H134,2)</f>
        <v>2302.2800000000002</v>
      </c>
      <c r="K134" s="136" t="s">
        <v>21</v>
      </c>
      <c r="L134" s="33"/>
      <c r="M134" s="141" t="s">
        <v>21</v>
      </c>
      <c r="N134" s="14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1050</v>
      </c>
      <c r="AT134" s="145" t="s">
        <v>332</v>
      </c>
      <c r="AU134" s="145" t="s">
        <v>78</v>
      </c>
      <c r="AY134" s="18" t="s">
        <v>330</v>
      </c>
      <c r="BE134" s="146">
        <f>IF(N134="základní",J134,0)</f>
        <v>2302.2800000000002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78</v>
      </c>
      <c r="BK134" s="146">
        <f>ROUND(I134*H134,2)</f>
        <v>2302.2800000000002</v>
      </c>
      <c r="BL134" s="18" t="s">
        <v>1050</v>
      </c>
      <c r="BM134" s="145" t="s">
        <v>665</v>
      </c>
    </row>
    <row r="135" spans="2:65" s="1" customFormat="1" ht="24.2" customHeight="1">
      <c r="B135" s="33"/>
      <c r="C135" s="173" t="s">
        <v>474</v>
      </c>
      <c r="D135" s="173" t="s">
        <v>475</v>
      </c>
      <c r="E135" s="174" t="s">
        <v>9050</v>
      </c>
      <c r="F135" s="175" t="s">
        <v>9051</v>
      </c>
      <c r="G135" s="176" t="s">
        <v>2551</v>
      </c>
      <c r="H135" s="177">
        <v>2</v>
      </c>
      <c r="I135" s="178">
        <v>15667.02</v>
      </c>
      <c r="J135" s="179">
        <f>ROUND(I135*H135,2)</f>
        <v>31334.04</v>
      </c>
      <c r="K135" s="175" t="s">
        <v>21</v>
      </c>
      <c r="L135" s="180"/>
      <c r="M135" s="181" t="s">
        <v>21</v>
      </c>
      <c r="N135" s="18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3080</v>
      </c>
      <c r="AT135" s="145" t="s">
        <v>475</v>
      </c>
      <c r="AU135" s="145" t="s">
        <v>78</v>
      </c>
      <c r="AY135" s="18" t="s">
        <v>330</v>
      </c>
      <c r="BE135" s="146">
        <f>IF(N135="základní",J135,0)</f>
        <v>31334.04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78</v>
      </c>
      <c r="BK135" s="146">
        <f>ROUND(I135*H135,2)</f>
        <v>31334.04</v>
      </c>
      <c r="BL135" s="18" t="s">
        <v>1050</v>
      </c>
      <c r="BM135" s="145" t="s">
        <v>677</v>
      </c>
    </row>
    <row r="136" spans="2:65" s="1" customFormat="1" ht="48.75">
      <c r="B136" s="33"/>
      <c r="D136" s="152" t="s">
        <v>375</v>
      </c>
      <c r="F136" s="165" t="s">
        <v>9052</v>
      </c>
      <c r="I136" s="149"/>
      <c r="L136" s="33"/>
      <c r="M136" s="150"/>
      <c r="T136" s="52"/>
      <c r="AT136" s="18" t="s">
        <v>375</v>
      </c>
      <c r="AU136" s="18" t="s">
        <v>78</v>
      </c>
    </row>
    <row r="137" spans="2:65" s="12" customFormat="1">
      <c r="B137" s="151"/>
      <c r="D137" s="152" t="s">
        <v>340</v>
      </c>
      <c r="E137" s="153" t="s">
        <v>21</v>
      </c>
      <c r="F137" s="154" t="s">
        <v>9014</v>
      </c>
      <c r="H137" s="153" t="s">
        <v>21</v>
      </c>
      <c r="I137" s="155"/>
      <c r="L137" s="151"/>
      <c r="M137" s="156"/>
      <c r="T137" s="157"/>
      <c r="AT137" s="153" t="s">
        <v>340</v>
      </c>
      <c r="AU137" s="153" t="s">
        <v>78</v>
      </c>
      <c r="AV137" s="12" t="s">
        <v>78</v>
      </c>
      <c r="AW137" s="12" t="s">
        <v>32</v>
      </c>
      <c r="AX137" s="12" t="s">
        <v>71</v>
      </c>
      <c r="AY137" s="153" t="s">
        <v>330</v>
      </c>
    </row>
    <row r="138" spans="2:65" s="13" customFormat="1">
      <c r="B138" s="158"/>
      <c r="D138" s="152" t="s">
        <v>340</v>
      </c>
      <c r="E138" s="159" t="s">
        <v>21</v>
      </c>
      <c r="F138" s="160" t="s">
        <v>9053</v>
      </c>
      <c r="H138" s="161">
        <v>2</v>
      </c>
      <c r="I138" s="162"/>
      <c r="L138" s="158"/>
      <c r="M138" s="163"/>
      <c r="T138" s="164"/>
      <c r="AT138" s="159" t="s">
        <v>340</v>
      </c>
      <c r="AU138" s="159" t="s">
        <v>78</v>
      </c>
      <c r="AV138" s="13" t="s">
        <v>80</v>
      </c>
      <c r="AW138" s="13" t="s">
        <v>32</v>
      </c>
      <c r="AX138" s="13" t="s">
        <v>71</v>
      </c>
      <c r="AY138" s="159" t="s">
        <v>330</v>
      </c>
    </row>
    <row r="139" spans="2:65" s="14" customFormat="1">
      <c r="B139" s="166"/>
      <c r="D139" s="152" t="s">
        <v>340</v>
      </c>
      <c r="E139" s="167" t="s">
        <v>21</v>
      </c>
      <c r="F139" s="168" t="s">
        <v>443</v>
      </c>
      <c r="H139" s="169">
        <v>2</v>
      </c>
      <c r="I139" s="170"/>
      <c r="L139" s="166"/>
      <c r="M139" s="171"/>
      <c r="T139" s="172"/>
      <c r="AT139" s="167" t="s">
        <v>340</v>
      </c>
      <c r="AU139" s="167" t="s">
        <v>78</v>
      </c>
      <c r="AV139" s="14" t="s">
        <v>336</v>
      </c>
      <c r="AW139" s="14" t="s">
        <v>32</v>
      </c>
      <c r="AX139" s="14" t="s">
        <v>78</v>
      </c>
      <c r="AY139" s="167" t="s">
        <v>330</v>
      </c>
    </row>
    <row r="140" spans="2:65" s="1" customFormat="1" ht="16.5" customHeight="1">
      <c r="B140" s="33"/>
      <c r="C140" s="134" t="s">
        <v>7</v>
      </c>
      <c r="D140" s="134" t="s">
        <v>332</v>
      </c>
      <c r="E140" s="135" t="s">
        <v>9054</v>
      </c>
      <c r="F140" s="136" t="s">
        <v>9055</v>
      </c>
      <c r="G140" s="137" t="s">
        <v>2551</v>
      </c>
      <c r="H140" s="138">
        <v>2</v>
      </c>
      <c r="I140" s="139">
        <v>3597.31</v>
      </c>
      <c r="J140" s="140">
        <f>ROUND(I140*H140,2)</f>
        <v>7194.62</v>
      </c>
      <c r="K140" s="136" t="s">
        <v>21</v>
      </c>
      <c r="L140" s="33"/>
      <c r="M140" s="141" t="s">
        <v>21</v>
      </c>
      <c r="N140" s="142" t="s">
        <v>42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1050</v>
      </c>
      <c r="AT140" s="145" t="s">
        <v>332</v>
      </c>
      <c r="AU140" s="145" t="s">
        <v>78</v>
      </c>
      <c r="AY140" s="18" t="s">
        <v>330</v>
      </c>
      <c r="BE140" s="146">
        <f>IF(N140="základní",J140,0)</f>
        <v>7194.62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78</v>
      </c>
      <c r="BK140" s="146">
        <f>ROUND(I140*H140,2)</f>
        <v>7194.62</v>
      </c>
      <c r="BL140" s="18" t="s">
        <v>1050</v>
      </c>
      <c r="BM140" s="145" t="s">
        <v>714</v>
      </c>
    </row>
    <row r="141" spans="2:65" s="1" customFormat="1" ht="16.5" customHeight="1">
      <c r="B141" s="33"/>
      <c r="C141" s="173" t="s">
        <v>484</v>
      </c>
      <c r="D141" s="173" t="s">
        <v>475</v>
      </c>
      <c r="E141" s="174" t="s">
        <v>9056</v>
      </c>
      <c r="F141" s="175" t="s">
        <v>9057</v>
      </c>
      <c r="G141" s="176" t="s">
        <v>2551</v>
      </c>
      <c r="H141" s="177">
        <v>2</v>
      </c>
      <c r="I141" s="178">
        <v>31958.53</v>
      </c>
      <c r="J141" s="179">
        <f>ROUND(I141*H141,2)</f>
        <v>63917.06</v>
      </c>
      <c r="K141" s="175" t="s">
        <v>21</v>
      </c>
      <c r="L141" s="180"/>
      <c r="M141" s="181" t="s">
        <v>21</v>
      </c>
      <c r="N141" s="182" t="s">
        <v>42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3080</v>
      </c>
      <c r="AT141" s="145" t="s">
        <v>475</v>
      </c>
      <c r="AU141" s="145" t="s">
        <v>78</v>
      </c>
      <c r="AY141" s="18" t="s">
        <v>330</v>
      </c>
      <c r="BE141" s="146">
        <f>IF(N141="základní",J141,0)</f>
        <v>63917.06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78</v>
      </c>
      <c r="BK141" s="146">
        <f>ROUND(I141*H141,2)</f>
        <v>63917.06</v>
      </c>
      <c r="BL141" s="18" t="s">
        <v>1050</v>
      </c>
      <c r="BM141" s="145" t="s">
        <v>728</v>
      </c>
    </row>
    <row r="142" spans="2:65" s="12" customFormat="1">
      <c r="B142" s="151"/>
      <c r="D142" s="152" t="s">
        <v>340</v>
      </c>
      <c r="E142" s="153" t="s">
        <v>21</v>
      </c>
      <c r="F142" s="154" t="s">
        <v>9014</v>
      </c>
      <c r="H142" s="153" t="s">
        <v>21</v>
      </c>
      <c r="I142" s="155"/>
      <c r="L142" s="151"/>
      <c r="M142" s="156"/>
      <c r="T142" s="157"/>
      <c r="AT142" s="153" t="s">
        <v>340</v>
      </c>
      <c r="AU142" s="153" t="s">
        <v>78</v>
      </c>
      <c r="AV142" s="12" t="s">
        <v>78</v>
      </c>
      <c r="AW142" s="12" t="s">
        <v>32</v>
      </c>
      <c r="AX142" s="12" t="s">
        <v>71</v>
      </c>
      <c r="AY142" s="153" t="s">
        <v>330</v>
      </c>
    </row>
    <row r="143" spans="2:65" s="13" customFormat="1">
      <c r="B143" s="158"/>
      <c r="D143" s="152" t="s">
        <v>340</v>
      </c>
      <c r="E143" s="159" t="s">
        <v>21</v>
      </c>
      <c r="F143" s="160" t="s">
        <v>8336</v>
      </c>
      <c r="H143" s="161">
        <v>2</v>
      </c>
      <c r="I143" s="162"/>
      <c r="L143" s="158"/>
      <c r="M143" s="163"/>
      <c r="T143" s="164"/>
      <c r="AT143" s="159" t="s">
        <v>340</v>
      </c>
      <c r="AU143" s="159" t="s">
        <v>78</v>
      </c>
      <c r="AV143" s="13" t="s">
        <v>80</v>
      </c>
      <c r="AW143" s="13" t="s">
        <v>32</v>
      </c>
      <c r="AX143" s="13" t="s">
        <v>71</v>
      </c>
      <c r="AY143" s="159" t="s">
        <v>330</v>
      </c>
    </row>
    <row r="144" spans="2:65" s="14" customFormat="1">
      <c r="B144" s="166"/>
      <c r="D144" s="152" t="s">
        <v>340</v>
      </c>
      <c r="E144" s="167" t="s">
        <v>21</v>
      </c>
      <c r="F144" s="168" t="s">
        <v>443</v>
      </c>
      <c r="H144" s="169">
        <v>2</v>
      </c>
      <c r="I144" s="170"/>
      <c r="L144" s="166"/>
      <c r="M144" s="171"/>
      <c r="T144" s="172"/>
      <c r="AT144" s="167" t="s">
        <v>340</v>
      </c>
      <c r="AU144" s="167" t="s">
        <v>78</v>
      </c>
      <c r="AV144" s="14" t="s">
        <v>336</v>
      </c>
      <c r="AW144" s="14" t="s">
        <v>32</v>
      </c>
      <c r="AX144" s="14" t="s">
        <v>78</v>
      </c>
      <c r="AY144" s="167" t="s">
        <v>330</v>
      </c>
    </row>
    <row r="145" spans="2:65" s="1" customFormat="1" ht="16.5" customHeight="1">
      <c r="B145" s="33"/>
      <c r="C145" s="173" t="s">
        <v>491</v>
      </c>
      <c r="D145" s="173" t="s">
        <v>475</v>
      </c>
      <c r="E145" s="174" t="s">
        <v>9058</v>
      </c>
      <c r="F145" s="175" t="s">
        <v>9059</v>
      </c>
      <c r="G145" s="176" t="s">
        <v>2551</v>
      </c>
      <c r="H145" s="177">
        <v>1</v>
      </c>
      <c r="I145" s="178">
        <v>36623.520000000004</v>
      </c>
      <c r="J145" s="179">
        <f>ROUND(I145*H145,2)</f>
        <v>36623.519999999997</v>
      </c>
      <c r="K145" s="175" t="s">
        <v>21</v>
      </c>
      <c r="L145" s="180"/>
      <c r="M145" s="181" t="s">
        <v>21</v>
      </c>
      <c r="N145" s="18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3080</v>
      </c>
      <c r="AT145" s="145" t="s">
        <v>475</v>
      </c>
      <c r="AU145" s="145" t="s">
        <v>78</v>
      </c>
      <c r="AY145" s="18" t="s">
        <v>330</v>
      </c>
      <c r="BE145" s="146">
        <f>IF(N145="základní",J145,0)</f>
        <v>36623.519999999997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78</v>
      </c>
      <c r="BK145" s="146">
        <f>ROUND(I145*H145,2)</f>
        <v>36623.519999999997</v>
      </c>
      <c r="BL145" s="18" t="s">
        <v>1050</v>
      </c>
      <c r="BM145" s="145" t="s">
        <v>742</v>
      </c>
    </row>
    <row r="146" spans="2:65" s="12" customFormat="1">
      <c r="B146" s="151"/>
      <c r="D146" s="152" t="s">
        <v>340</v>
      </c>
      <c r="E146" s="153" t="s">
        <v>21</v>
      </c>
      <c r="F146" s="154" t="s">
        <v>9014</v>
      </c>
      <c r="H146" s="153" t="s">
        <v>21</v>
      </c>
      <c r="I146" s="155"/>
      <c r="L146" s="151"/>
      <c r="M146" s="156"/>
      <c r="T146" s="157"/>
      <c r="AT146" s="153" t="s">
        <v>340</v>
      </c>
      <c r="AU146" s="153" t="s">
        <v>78</v>
      </c>
      <c r="AV146" s="12" t="s">
        <v>78</v>
      </c>
      <c r="AW146" s="12" t="s">
        <v>32</v>
      </c>
      <c r="AX146" s="12" t="s">
        <v>71</v>
      </c>
      <c r="AY146" s="153" t="s">
        <v>330</v>
      </c>
    </row>
    <row r="147" spans="2:65" s="13" customFormat="1">
      <c r="B147" s="158"/>
      <c r="D147" s="152" t="s">
        <v>340</v>
      </c>
      <c r="E147" s="159" t="s">
        <v>21</v>
      </c>
      <c r="F147" s="160" t="s">
        <v>78</v>
      </c>
      <c r="H147" s="161">
        <v>1</v>
      </c>
      <c r="I147" s="162"/>
      <c r="L147" s="158"/>
      <c r="M147" s="163"/>
      <c r="T147" s="164"/>
      <c r="AT147" s="159" t="s">
        <v>340</v>
      </c>
      <c r="AU147" s="159" t="s">
        <v>78</v>
      </c>
      <c r="AV147" s="13" t="s">
        <v>80</v>
      </c>
      <c r="AW147" s="13" t="s">
        <v>32</v>
      </c>
      <c r="AX147" s="13" t="s">
        <v>71</v>
      </c>
      <c r="AY147" s="159" t="s">
        <v>330</v>
      </c>
    </row>
    <row r="148" spans="2:65" s="14" customFormat="1">
      <c r="B148" s="166"/>
      <c r="D148" s="152" t="s">
        <v>340</v>
      </c>
      <c r="E148" s="167" t="s">
        <v>21</v>
      </c>
      <c r="F148" s="168" t="s">
        <v>443</v>
      </c>
      <c r="H148" s="169">
        <v>1</v>
      </c>
      <c r="I148" s="170"/>
      <c r="L148" s="166"/>
      <c r="M148" s="171"/>
      <c r="T148" s="172"/>
      <c r="AT148" s="167" t="s">
        <v>340</v>
      </c>
      <c r="AU148" s="167" t="s">
        <v>78</v>
      </c>
      <c r="AV148" s="14" t="s">
        <v>336</v>
      </c>
      <c r="AW148" s="14" t="s">
        <v>32</v>
      </c>
      <c r="AX148" s="14" t="s">
        <v>78</v>
      </c>
      <c r="AY148" s="167" t="s">
        <v>330</v>
      </c>
    </row>
    <row r="149" spans="2:65" s="1" customFormat="1" ht="16.5" customHeight="1">
      <c r="B149" s="33"/>
      <c r="C149" s="173" t="s">
        <v>5488</v>
      </c>
      <c r="D149" s="173" t="s">
        <v>475</v>
      </c>
      <c r="E149" s="174" t="s">
        <v>9060</v>
      </c>
      <c r="F149" s="175" t="s">
        <v>9061</v>
      </c>
      <c r="G149" s="176" t="s">
        <v>2551</v>
      </c>
      <c r="H149" s="177">
        <v>1</v>
      </c>
      <c r="I149" s="178">
        <v>532.4</v>
      </c>
      <c r="J149" s="179">
        <f>ROUND(I149*H149,2)</f>
        <v>532.4</v>
      </c>
      <c r="K149" s="175" t="s">
        <v>21</v>
      </c>
      <c r="L149" s="180"/>
      <c r="M149" s="181" t="s">
        <v>21</v>
      </c>
      <c r="N149" s="18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3080</v>
      </c>
      <c r="AT149" s="145" t="s">
        <v>475</v>
      </c>
      <c r="AU149" s="145" t="s">
        <v>78</v>
      </c>
      <c r="AY149" s="18" t="s">
        <v>330</v>
      </c>
      <c r="BE149" s="146">
        <f>IF(N149="základní",J149,0)</f>
        <v>532.4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78</v>
      </c>
      <c r="BK149" s="146">
        <f>ROUND(I149*H149,2)</f>
        <v>532.4</v>
      </c>
      <c r="BL149" s="18" t="s">
        <v>1050</v>
      </c>
      <c r="BM149" s="145" t="s">
        <v>759</v>
      </c>
    </row>
    <row r="150" spans="2:65" s="12" customFormat="1">
      <c r="B150" s="151"/>
      <c r="D150" s="152" t="s">
        <v>340</v>
      </c>
      <c r="E150" s="153" t="s">
        <v>21</v>
      </c>
      <c r="F150" s="154" t="s">
        <v>9014</v>
      </c>
      <c r="H150" s="153" t="s">
        <v>21</v>
      </c>
      <c r="I150" s="155"/>
      <c r="L150" s="151"/>
      <c r="M150" s="156"/>
      <c r="T150" s="157"/>
      <c r="AT150" s="153" t="s">
        <v>340</v>
      </c>
      <c r="AU150" s="153" t="s">
        <v>78</v>
      </c>
      <c r="AV150" s="12" t="s">
        <v>78</v>
      </c>
      <c r="AW150" s="12" t="s">
        <v>32</v>
      </c>
      <c r="AX150" s="12" t="s">
        <v>71</v>
      </c>
      <c r="AY150" s="153" t="s">
        <v>330</v>
      </c>
    </row>
    <row r="151" spans="2:65" s="13" customFormat="1">
      <c r="B151" s="158"/>
      <c r="D151" s="152" t="s">
        <v>340</v>
      </c>
      <c r="E151" s="159" t="s">
        <v>21</v>
      </c>
      <c r="F151" s="160" t="s">
        <v>78</v>
      </c>
      <c r="H151" s="161">
        <v>1</v>
      </c>
      <c r="I151" s="162"/>
      <c r="L151" s="158"/>
      <c r="M151" s="163"/>
      <c r="T151" s="164"/>
      <c r="AT151" s="159" t="s">
        <v>340</v>
      </c>
      <c r="AU151" s="159" t="s">
        <v>78</v>
      </c>
      <c r="AV151" s="13" t="s">
        <v>80</v>
      </c>
      <c r="AW151" s="13" t="s">
        <v>32</v>
      </c>
      <c r="AX151" s="13" t="s">
        <v>71</v>
      </c>
      <c r="AY151" s="159" t="s">
        <v>330</v>
      </c>
    </row>
    <row r="152" spans="2:65" s="14" customFormat="1">
      <c r="B152" s="166"/>
      <c r="D152" s="152" t="s">
        <v>340</v>
      </c>
      <c r="E152" s="167" t="s">
        <v>21</v>
      </c>
      <c r="F152" s="168" t="s">
        <v>443</v>
      </c>
      <c r="H152" s="169">
        <v>1</v>
      </c>
      <c r="I152" s="170"/>
      <c r="L152" s="166"/>
      <c r="M152" s="171"/>
      <c r="T152" s="172"/>
      <c r="AT152" s="167" t="s">
        <v>340</v>
      </c>
      <c r="AU152" s="167" t="s">
        <v>78</v>
      </c>
      <c r="AV152" s="14" t="s">
        <v>336</v>
      </c>
      <c r="AW152" s="14" t="s">
        <v>32</v>
      </c>
      <c r="AX152" s="14" t="s">
        <v>78</v>
      </c>
      <c r="AY152" s="167" t="s">
        <v>330</v>
      </c>
    </row>
    <row r="153" spans="2:65" s="1" customFormat="1" ht="16.5" customHeight="1">
      <c r="B153" s="33"/>
      <c r="C153" s="134" t="s">
        <v>561</v>
      </c>
      <c r="D153" s="134" t="s">
        <v>332</v>
      </c>
      <c r="E153" s="135" t="s">
        <v>9062</v>
      </c>
      <c r="F153" s="136" t="s">
        <v>9063</v>
      </c>
      <c r="G153" s="137" t="s">
        <v>2551</v>
      </c>
      <c r="H153" s="138">
        <v>1</v>
      </c>
      <c r="I153" s="139">
        <v>287.79000000000002</v>
      </c>
      <c r="J153" s="140">
        <f>ROUND(I153*H153,2)</f>
        <v>287.79000000000002</v>
      </c>
      <c r="K153" s="136" t="s">
        <v>21</v>
      </c>
      <c r="L153" s="33"/>
      <c r="M153" s="141" t="s">
        <v>21</v>
      </c>
      <c r="N153" s="142" t="s">
        <v>42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1050</v>
      </c>
      <c r="AT153" s="145" t="s">
        <v>332</v>
      </c>
      <c r="AU153" s="145" t="s">
        <v>78</v>
      </c>
      <c r="AY153" s="18" t="s">
        <v>330</v>
      </c>
      <c r="BE153" s="146">
        <f>IF(N153="základní",J153,0)</f>
        <v>287.79000000000002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78</v>
      </c>
      <c r="BK153" s="146">
        <f>ROUND(I153*H153,2)</f>
        <v>287.79000000000002</v>
      </c>
      <c r="BL153" s="18" t="s">
        <v>1050</v>
      </c>
      <c r="BM153" s="145" t="s">
        <v>941</v>
      </c>
    </row>
    <row r="154" spans="2:65" s="1" customFormat="1" ht="16.5" customHeight="1">
      <c r="B154" s="33"/>
      <c r="C154" s="173" t="s">
        <v>571</v>
      </c>
      <c r="D154" s="173" t="s">
        <v>475</v>
      </c>
      <c r="E154" s="174" t="s">
        <v>9064</v>
      </c>
      <c r="F154" s="175" t="s">
        <v>9065</v>
      </c>
      <c r="G154" s="176" t="s">
        <v>2551</v>
      </c>
      <c r="H154" s="177">
        <v>1</v>
      </c>
      <c r="I154" s="178">
        <v>104293.3</v>
      </c>
      <c r="J154" s="179">
        <f>ROUND(I154*H154,2)</f>
        <v>104293.3</v>
      </c>
      <c r="K154" s="175" t="s">
        <v>21</v>
      </c>
      <c r="L154" s="180"/>
      <c r="M154" s="181" t="s">
        <v>21</v>
      </c>
      <c r="N154" s="18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3080</v>
      </c>
      <c r="AT154" s="145" t="s">
        <v>475</v>
      </c>
      <c r="AU154" s="145" t="s">
        <v>78</v>
      </c>
      <c r="AY154" s="18" t="s">
        <v>330</v>
      </c>
      <c r="BE154" s="146">
        <f>IF(N154="základní",J154,0)</f>
        <v>104293.3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78</v>
      </c>
      <c r="BK154" s="146">
        <f>ROUND(I154*H154,2)</f>
        <v>104293.3</v>
      </c>
      <c r="BL154" s="18" t="s">
        <v>1050</v>
      </c>
      <c r="BM154" s="145" t="s">
        <v>963</v>
      </c>
    </row>
    <row r="155" spans="2:65" s="1" customFormat="1" ht="48.75">
      <c r="B155" s="33"/>
      <c r="D155" s="152" t="s">
        <v>375</v>
      </c>
      <c r="F155" s="165" t="s">
        <v>9066</v>
      </c>
      <c r="I155" s="149"/>
      <c r="L155" s="33"/>
      <c r="M155" s="150"/>
      <c r="T155" s="52"/>
      <c r="AT155" s="18" t="s">
        <v>375</v>
      </c>
      <c r="AU155" s="18" t="s">
        <v>78</v>
      </c>
    </row>
    <row r="156" spans="2:65" s="12" customFormat="1">
      <c r="B156" s="151"/>
      <c r="D156" s="152" t="s">
        <v>340</v>
      </c>
      <c r="E156" s="153" t="s">
        <v>21</v>
      </c>
      <c r="F156" s="154" t="s">
        <v>9014</v>
      </c>
      <c r="H156" s="153" t="s">
        <v>21</v>
      </c>
      <c r="I156" s="155"/>
      <c r="L156" s="151"/>
      <c r="M156" s="156"/>
      <c r="T156" s="157"/>
      <c r="AT156" s="153" t="s">
        <v>340</v>
      </c>
      <c r="AU156" s="153" t="s">
        <v>78</v>
      </c>
      <c r="AV156" s="12" t="s">
        <v>78</v>
      </c>
      <c r="AW156" s="12" t="s">
        <v>32</v>
      </c>
      <c r="AX156" s="12" t="s">
        <v>71</v>
      </c>
      <c r="AY156" s="153" t="s">
        <v>330</v>
      </c>
    </row>
    <row r="157" spans="2:65" s="13" customFormat="1">
      <c r="B157" s="158"/>
      <c r="D157" s="152" t="s">
        <v>340</v>
      </c>
      <c r="E157" s="159" t="s">
        <v>21</v>
      </c>
      <c r="F157" s="160" t="s">
        <v>8130</v>
      </c>
      <c r="H157" s="161">
        <v>1</v>
      </c>
      <c r="I157" s="162"/>
      <c r="L157" s="158"/>
      <c r="M157" s="163"/>
      <c r="T157" s="164"/>
      <c r="AT157" s="159" t="s">
        <v>340</v>
      </c>
      <c r="AU157" s="159" t="s">
        <v>78</v>
      </c>
      <c r="AV157" s="13" t="s">
        <v>80</v>
      </c>
      <c r="AW157" s="13" t="s">
        <v>32</v>
      </c>
      <c r="AX157" s="13" t="s">
        <v>71</v>
      </c>
      <c r="AY157" s="159" t="s">
        <v>330</v>
      </c>
    </row>
    <row r="158" spans="2:65" s="14" customFormat="1">
      <c r="B158" s="166"/>
      <c r="D158" s="152" t="s">
        <v>340</v>
      </c>
      <c r="E158" s="167" t="s">
        <v>21</v>
      </c>
      <c r="F158" s="168" t="s">
        <v>443</v>
      </c>
      <c r="H158" s="169">
        <v>1</v>
      </c>
      <c r="I158" s="170"/>
      <c r="L158" s="166"/>
      <c r="M158" s="171"/>
      <c r="T158" s="172"/>
      <c r="AT158" s="167" t="s">
        <v>340</v>
      </c>
      <c r="AU158" s="167" t="s">
        <v>78</v>
      </c>
      <c r="AV158" s="14" t="s">
        <v>336</v>
      </c>
      <c r="AW158" s="14" t="s">
        <v>32</v>
      </c>
      <c r="AX158" s="14" t="s">
        <v>78</v>
      </c>
      <c r="AY158" s="167" t="s">
        <v>330</v>
      </c>
    </row>
    <row r="159" spans="2:65" s="1" customFormat="1" ht="21.75" customHeight="1">
      <c r="B159" s="33"/>
      <c r="C159" s="134" t="s">
        <v>559</v>
      </c>
      <c r="D159" s="134" t="s">
        <v>332</v>
      </c>
      <c r="E159" s="135" t="s">
        <v>9067</v>
      </c>
      <c r="F159" s="136" t="s">
        <v>9068</v>
      </c>
      <c r="G159" s="137" t="s">
        <v>2551</v>
      </c>
      <c r="H159" s="138">
        <v>1</v>
      </c>
      <c r="I159" s="139">
        <v>201.45</v>
      </c>
      <c r="J159" s="140">
        <f>ROUND(I159*H159,2)</f>
        <v>201.45</v>
      </c>
      <c r="K159" s="136" t="s">
        <v>21</v>
      </c>
      <c r="L159" s="33"/>
      <c r="M159" s="141" t="s">
        <v>21</v>
      </c>
      <c r="N159" s="142" t="s">
        <v>42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1050</v>
      </c>
      <c r="AT159" s="145" t="s">
        <v>332</v>
      </c>
      <c r="AU159" s="145" t="s">
        <v>78</v>
      </c>
      <c r="AY159" s="18" t="s">
        <v>330</v>
      </c>
      <c r="BE159" s="146">
        <f>IF(N159="základní",J159,0)</f>
        <v>201.45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78</v>
      </c>
      <c r="BK159" s="146">
        <f>ROUND(I159*H159,2)</f>
        <v>201.45</v>
      </c>
      <c r="BL159" s="18" t="s">
        <v>1050</v>
      </c>
      <c r="BM159" s="145" t="s">
        <v>977</v>
      </c>
    </row>
    <row r="160" spans="2:65" s="1" customFormat="1" ht="21.75" customHeight="1">
      <c r="B160" s="33"/>
      <c r="C160" s="173" t="s">
        <v>585</v>
      </c>
      <c r="D160" s="173" t="s">
        <v>475</v>
      </c>
      <c r="E160" s="174" t="s">
        <v>9069</v>
      </c>
      <c r="F160" s="175" t="s">
        <v>9070</v>
      </c>
      <c r="G160" s="176" t="s">
        <v>2551</v>
      </c>
      <c r="H160" s="177">
        <v>1</v>
      </c>
      <c r="I160" s="178">
        <v>4283.3500000000004</v>
      </c>
      <c r="J160" s="179">
        <f>ROUND(I160*H160,2)</f>
        <v>4283.3500000000004</v>
      </c>
      <c r="K160" s="175" t="s">
        <v>21</v>
      </c>
      <c r="L160" s="180"/>
      <c r="M160" s="181" t="s">
        <v>21</v>
      </c>
      <c r="N160" s="18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3080</v>
      </c>
      <c r="AT160" s="145" t="s">
        <v>475</v>
      </c>
      <c r="AU160" s="145" t="s">
        <v>78</v>
      </c>
      <c r="AY160" s="18" t="s">
        <v>330</v>
      </c>
      <c r="BE160" s="146">
        <f>IF(N160="základní",J160,0)</f>
        <v>4283.3500000000004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78</v>
      </c>
      <c r="BK160" s="146">
        <f>ROUND(I160*H160,2)</f>
        <v>4283.3500000000004</v>
      </c>
      <c r="BL160" s="18" t="s">
        <v>1050</v>
      </c>
      <c r="BM160" s="145" t="s">
        <v>987</v>
      </c>
    </row>
    <row r="161" spans="2:65" s="12" customFormat="1">
      <c r="B161" s="151"/>
      <c r="D161" s="152" t="s">
        <v>340</v>
      </c>
      <c r="E161" s="153" t="s">
        <v>21</v>
      </c>
      <c r="F161" s="154" t="s">
        <v>9014</v>
      </c>
      <c r="H161" s="153" t="s">
        <v>21</v>
      </c>
      <c r="I161" s="155"/>
      <c r="L161" s="151"/>
      <c r="M161" s="156"/>
      <c r="T161" s="157"/>
      <c r="AT161" s="153" t="s">
        <v>340</v>
      </c>
      <c r="AU161" s="153" t="s">
        <v>78</v>
      </c>
      <c r="AV161" s="12" t="s">
        <v>78</v>
      </c>
      <c r="AW161" s="12" t="s">
        <v>32</v>
      </c>
      <c r="AX161" s="12" t="s">
        <v>71</v>
      </c>
      <c r="AY161" s="153" t="s">
        <v>330</v>
      </c>
    </row>
    <row r="162" spans="2:65" s="13" customFormat="1">
      <c r="B162" s="158"/>
      <c r="D162" s="152" t="s">
        <v>340</v>
      </c>
      <c r="E162" s="159" t="s">
        <v>21</v>
      </c>
      <c r="F162" s="160" t="s">
        <v>8130</v>
      </c>
      <c r="H162" s="161">
        <v>1</v>
      </c>
      <c r="I162" s="162"/>
      <c r="L162" s="158"/>
      <c r="M162" s="163"/>
      <c r="T162" s="164"/>
      <c r="AT162" s="159" t="s">
        <v>340</v>
      </c>
      <c r="AU162" s="159" t="s">
        <v>78</v>
      </c>
      <c r="AV162" s="13" t="s">
        <v>80</v>
      </c>
      <c r="AW162" s="13" t="s">
        <v>32</v>
      </c>
      <c r="AX162" s="13" t="s">
        <v>71</v>
      </c>
      <c r="AY162" s="159" t="s">
        <v>330</v>
      </c>
    </row>
    <row r="163" spans="2:65" s="14" customFormat="1">
      <c r="B163" s="166"/>
      <c r="D163" s="152" t="s">
        <v>340</v>
      </c>
      <c r="E163" s="167" t="s">
        <v>21</v>
      </c>
      <c r="F163" s="168" t="s">
        <v>443</v>
      </c>
      <c r="H163" s="169">
        <v>1</v>
      </c>
      <c r="I163" s="170"/>
      <c r="L163" s="166"/>
      <c r="M163" s="171"/>
      <c r="T163" s="172"/>
      <c r="AT163" s="167" t="s">
        <v>340</v>
      </c>
      <c r="AU163" s="167" t="s">
        <v>78</v>
      </c>
      <c r="AV163" s="14" t="s">
        <v>336</v>
      </c>
      <c r="AW163" s="14" t="s">
        <v>32</v>
      </c>
      <c r="AX163" s="14" t="s">
        <v>78</v>
      </c>
      <c r="AY163" s="167" t="s">
        <v>330</v>
      </c>
    </row>
    <row r="164" spans="2:65" s="1" customFormat="1" ht="16.5" customHeight="1">
      <c r="B164" s="33"/>
      <c r="C164" s="134" t="s">
        <v>594</v>
      </c>
      <c r="D164" s="134" t="s">
        <v>332</v>
      </c>
      <c r="E164" s="135" t="s">
        <v>9071</v>
      </c>
      <c r="F164" s="136" t="s">
        <v>9072</v>
      </c>
      <c r="G164" s="137" t="s">
        <v>2551</v>
      </c>
      <c r="H164" s="138">
        <v>6</v>
      </c>
      <c r="I164" s="139">
        <v>1122.3600000000001</v>
      </c>
      <c r="J164" s="140">
        <f>ROUND(I164*H164,2)</f>
        <v>6734.16</v>
      </c>
      <c r="K164" s="136" t="s">
        <v>21</v>
      </c>
      <c r="L164" s="33"/>
      <c r="M164" s="141" t="s">
        <v>21</v>
      </c>
      <c r="N164" s="142" t="s">
        <v>42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1050</v>
      </c>
      <c r="AT164" s="145" t="s">
        <v>332</v>
      </c>
      <c r="AU164" s="145" t="s">
        <v>78</v>
      </c>
      <c r="AY164" s="18" t="s">
        <v>330</v>
      </c>
      <c r="BE164" s="146">
        <f>IF(N164="základní",J164,0)</f>
        <v>6734.16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78</v>
      </c>
      <c r="BK164" s="146">
        <f>ROUND(I164*H164,2)</f>
        <v>6734.16</v>
      </c>
      <c r="BL164" s="18" t="s">
        <v>1050</v>
      </c>
      <c r="BM164" s="145" t="s">
        <v>998</v>
      </c>
    </row>
    <row r="165" spans="2:65" s="1" customFormat="1" ht="16.5" customHeight="1">
      <c r="B165" s="33"/>
      <c r="C165" s="173" t="s">
        <v>600</v>
      </c>
      <c r="D165" s="173" t="s">
        <v>475</v>
      </c>
      <c r="E165" s="174" t="s">
        <v>9073</v>
      </c>
      <c r="F165" s="175" t="s">
        <v>9074</v>
      </c>
      <c r="G165" s="176" t="s">
        <v>2551</v>
      </c>
      <c r="H165" s="177">
        <v>6</v>
      </c>
      <c r="I165" s="178">
        <v>4449.16</v>
      </c>
      <c r="J165" s="179">
        <f>ROUND(I165*H165,2)</f>
        <v>26694.959999999999</v>
      </c>
      <c r="K165" s="175" t="s">
        <v>21</v>
      </c>
      <c r="L165" s="180"/>
      <c r="M165" s="181" t="s">
        <v>21</v>
      </c>
      <c r="N165" s="18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3080</v>
      </c>
      <c r="AT165" s="145" t="s">
        <v>475</v>
      </c>
      <c r="AU165" s="145" t="s">
        <v>78</v>
      </c>
      <c r="AY165" s="18" t="s">
        <v>330</v>
      </c>
      <c r="BE165" s="146">
        <f>IF(N165="základní",J165,0)</f>
        <v>26694.959999999999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78</v>
      </c>
      <c r="BK165" s="146">
        <f>ROUND(I165*H165,2)</f>
        <v>26694.959999999999</v>
      </c>
      <c r="BL165" s="18" t="s">
        <v>1050</v>
      </c>
      <c r="BM165" s="145" t="s">
        <v>1022</v>
      </c>
    </row>
    <row r="166" spans="2:65" s="12" customFormat="1">
      <c r="B166" s="151"/>
      <c r="D166" s="152" t="s">
        <v>340</v>
      </c>
      <c r="E166" s="153" t="s">
        <v>21</v>
      </c>
      <c r="F166" s="154" t="s">
        <v>9014</v>
      </c>
      <c r="H166" s="153" t="s">
        <v>21</v>
      </c>
      <c r="I166" s="155"/>
      <c r="L166" s="151"/>
      <c r="M166" s="156"/>
      <c r="T166" s="157"/>
      <c r="AT166" s="153" t="s">
        <v>340</v>
      </c>
      <c r="AU166" s="153" t="s">
        <v>78</v>
      </c>
      <c r="AV166" s="12" t="s">
        <v>78</v>
      </c>
      <c r="AW166" s="12" t="s">
        <v>32</v>
      </c>
      <c r="AX166" s="12" t="s">
        <v>71</v>
      </c>
      <c r="AY166" s="153" t="s">
        <v>330</v>
      </c>
    </row>
    <row r="167" spans="2:65" s="13" customFormat="1">
      <c r="B167" s="158"/>
      <c r="D167" s="152" t="s">
        <v>340</v>
      </c>
      <c r="E167" s="159" t="s">
        <v>21</v>
      </c>
      <c r="F167" s="160" t="s">
        <v>9075</v>
      </c>
      <c r="H167" s="161">
        <v>6</v>
      </c>
      <c r="I167" s="162"/>
      <c r="L167" s="158"/>
      <c r="M167" s="163"/>
      <c r="T167" s="164"/>
      <c r="AT167" s="159" t="s">
        <v>340</v>
      </c>
      <c r="AU167" s="159" t="s">
        <v>78</v>
      </c>
      <c r="AV167" s="13" t="s">
        <v>80</v>
      </c>
      <c r="AW167" s="13" t="s">
        <v>32</v>
      </c>
      <c r="AX167" s="13" t="s">
        <v>71</v>
      </c>
      <c r="AY167" s="159" t="s">
        <v>330</v>
      </c>
    </row>
    <row r="168" spans="2:65" s="14" customFormat="1">
      <c r="B168" s="166"/>
      <c r="D168" s="152" t="s">
        <v>340</v>
      </c>
      <c r="E168" s="167" t="s">
        <v>21</v>
      </c>
      <c r="F168" s="168" t="s">
        <v>443</v>
      </c>
      <c r="H168" s="169">
        <v>6</v>
      </c>
      <c r="I168" s="170"/>
      <c r="L168" s="166"/>
      <c r="M168" s="171"/>
      <c r="T168" s="172"/>
      <c r="AT168" s="167" t="s">
        <v>340</v>
      </c>
      <c r="AU168" s="167" t="s">
        <v>78</v>
      </c>
      <c r="AV168" s="14" t="s">
        <v>336</v>
      </c>
      <c r="AW168" s="14" t="s">
        <v>32</v>
      </c>
      <c r="AX168" s="14" t="s">
        <v>78</v>
      </c>
      <c r="AY168" s="167" t="s">
        <v>330</v>
      </c>
    </row>
    <row r="169" spans="2:65" s="1" customFormat="1" ht="16.5" customHeight="1">
      <c r="B169" s="33"/>
      <c r="C169" s="134" t="s">
        <v>611</v>
      </c>
      <c r="D169" s="134" t="s">
        <v>332</v>
      </c>
      <c r="E169" s="135" t="s">
        <v>9076</v>
      </c>
      <c r="F169" s="136" t="s">
        <v>9077</v>
      </c>
      <c r="G169" s="137" t="s">
        <v>2551</v>
      </c>
      <c r="H169" s="138">
        <v>11</v>
      </c>
      <c r="I169" s="139">
        <v>136.70000000000002</v>
      </c>
      <c r="J169" s="140">
        <f>ROUND(I169*H169,2)</f>
        <v>1503.7</v>
      </c>
      <c r="K169" s="136" t="s">
        <v>21</v>
      </c>
      <c r="L169" s="33"/>
      <c r="M169" s="141" t="s">
        <v>21</v>
      </c>
      <c r="N169" s="142" t="s">
        <v>42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1050</v>
      </c>
      <c r="AT169" s="145" t="s">
        <v>332</v>
      </c>
      <c r="AU169" s="145" t="s">
        <v>78</v>
      </c>
      <c r="AY169" s="18" t="s">
        <v>330</v>
      </c>
      <c r="BE169" s="146">
        <f>IF(N169="základní",J169,0)</f>
        <v>1503.7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78</v>
      </c>
      <c r="BK169" s="146">
        <f>ROUND(I169*H169,2)</f>
        <v>1503.7</v>
      </c>
      <c r="BL169" s="18" t="s">
        <v>1050</v>
      </c>
      <c r="BM169" s="145" t="s">
        <v>1035</v>
      </c>
    </row>
    <row r="170" spans="2:65" s="1" customFormat="1" ht="16.5" customHeight="1">
      <c r="B170" s="33"/>
      <c r="C170" s="173" t="s">
        <v>617</v>
      </c>
      <c r="D170" s="173" t="s">
        <v>475</v>
      </c>
      <c r="E170" s="174" t="s">
        <v>9078</v>
      </c>
      <c r="F170" s="175" t="s">
        <v>9079</v>
      </c>
      <c r="G170" s="176" t="s">
        <v>2551</v>
      </c>
      <c r="H170" s="177">
        <v>11</v>
      </c>
      <c r="I170" s="178">
        <v>440.86</v>
      </c>
      <c r="J170" s="179">
        <f>ROUND(I170*H170,2)</f>
        <v>4849.46</v>
      </c>
      <c r="K170" s="175" t="s">
        <v>21</v>
      </c>
      <c r="L170" s="180"/>
      <c r="M170" s="181" t="s">
        <v>21</v>
      </c>
      <c r="N170" s="18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3080</v>
      </c>
      <c r="AT170" s="145" t="s">
        <v>475</v>
      </c>
      <c r="AU170" s="145" t="s">
        <v>78</v>
      </c>
      <c r="AY170" s="18" t="s">
        <v>330</v>
      </c>
      <c r="BE170" s="146">
        <f>IF(N170="základní",J170,0)</f>
        <v>4849.46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78</v>
      </c>
      <c r="BK170" s="146">
        <f>ROUND(I170*H170,2)</f>
        <v>4849.46</v>
      </c>
      <c r="BL170" s="18" t="s">
        <v>1050</v>
      </c>
      <c r="BM170" s="145" t="s">
        <v>1050</v>
      </c>
    </row>
    <row r="171" spans="2:65" s="12" customFormat="1">
      <c r="B171" s="151"/>
      <c r="D171" s="152" t="s">
        <v>340</v>
      </c>
      <c r="E171" s="153" t="s">
        <v>21</v>
      </c>
      <c r="F171" s="154" t="s">
        <v>9014</v>
      </c>
      <c r="H171" s="153" t="s">
        <v>21</v>
      </c>
      <c r="I171" s="155"/>
      <c r="L171" s="151"/>
      <c r="M171" s="156"/>
      <c r="T171" s="157"/>
      <c r="AT171" s="153" t="s">
        <v>340</v>
      </c>
      <c r="AU171" s="153" t="s">
        <v>78</v>
      </c>
      <c r="AV171" s="12" t="s">
        <v>78</v>
      </c>
      <c r="AW171" s="12" t="s">
        <v>32</v>
      </c>
      <c r="AX171" s="12" t="s">
        <v>71</v>
      </c>
      <c r="AY171" s="153" t="s">
        <v>330</v>
      </c>
    </row>
    <row r="172" spans="2:65" s="13" customFormat="1">
      <c r="B172" s="158"/>
      <c r="D172" s="152" t="s">
        <v>340</v>
      </c>
      <c r="E172" s="159" t="s">
        <v>21</v>
      </c>
      <c r="F172" s="160" t="s">
        <v>410</v>
      </c>
      <c r="H172" s="161">
        <v>11</v>
      </c>
      <c r="I172" s="162"/>
      <c r="L172" s="158"/>
      <c r="M172" s="163"/>
      <c r="T172" s="164"/>
      <c r="AT172" s="159" t="s">
        <v>340</v>
      </c>
      <c r="AU172" s="159" t="s">
        <v>78</v>
      </c>
      <c r="AV172" s="13" t="s">
        <v>80</v>
      </c>
      <c r="AW172" s="13" t="s">
        <v>32</v>
      </c>
      <c r="AX172" s="13" t="s">
        <v>71</v>
      </c>
      <c r="AY172" s="159" t="s">
        <v>330</v>
      </c>
    </row>
    <row r="173" spans="2:65" s="14" customFormat="1">
      <c r="B173" s="166"/>
      <c r="D173" s="152" t="s">
        <v>340</v>
      </c>
      <c r="E173" s="167" t="s">
        <v>21</v>
      </c>
      <c r="F173" s="168" t="s">
        <v>443</v>
      </c>
      <c r="H173" s="169">
        <v>11</v>
      </c>
      <c r="I173" s="170"/>
      <c r="L173" s="166"/>
      <c r="M173" s="171"/>
      <c r="T173" s="172"/>
      <c r="AT173" s="167" t="s">
        <v>340</v>
      </c>
      <c r="AU173" s="167" t="s">
        <v>78</v>
      </c>
      <c r="AV173" s="14" t="s">
        <v>336</v>
      </c>
      <c r="AW173" s="14" t="s">
        <v>32</v>
      </c>
      <c r="AX173" s="14" t="s">
        <v>78</v>
      </c>
      <c r="AY173" s="167" t="s">
        <v>330</v>
      </c>
    </row>
    <row r="174" spans="2:65" s="1" customFormat="1" ht="16.5" customHeight="1">
      <c r="B174" s="33"/>
      <c r="C174" s="134" t="s">
        <v>627</v>
      </c>
      <c r="D174" s="134" t="s">
        <v>332</v>
      </c>
      <c r="E174" s="135" t="s">
        <v>9080</v>
      </c>
      <c r="F174" s="136" t="s">
        <v>9081</v>
      </c>
      <c r="G174" s="137" t="s">
        <v>2551</v>
      </c>
      <c r="H174" s="138">
        <v>5</v>
      </c>
      <c r="I174" s="139">
        <v>1122.3600000000001</v>
      </c>
      <c r="J174" s="140">
        <f>ROUND(I174*H174,2)</f>
        <v>5611.8</v>
      </c>
      <c r="K174" s="136" t="s">
        <v>21</v>
      </c>
      <c r="L174" s="33"/>
      <c r="M174" s="141" t="s">
        <v>21</v>
      </c>
      <c r="N174" s="142" t="s">
        <v>42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1050</v>
      </c>
      <c r="AT174" s="145" t="s">
        <v>332</v>
      </c>
      <c r="AU174" s="145" t="s">
        <v>78</v>
      </c>
      <c r="AY174" s="18" t="s">
        <v>330</v>
      </c>
      <c r="BE174" s="146">
        <f>IF(N174="základní",J174,0)</f>
        <v>5611.8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78</v>
      </c>
      <c r="BK174" s="146">
        <f>ROUND(I174*H174,2)</f>
        <v>5611.8</v>
      </c>
      <c r="BL174" s="18" t="s">
        <v>1050</v>
      </c>
      <c r="BM174" s="145" t="s">
        <v>1064</v>
      </c>
    </row>
    <row r="175" spans="2:65" s="1" customFormat="1" ht="16.5" customHeight="1">
      <c r="B175" s="33"/>
      <c r="C175" s="173" t="s">
        <v>636</v>
      </c>
      <c r="D175" s="173" t="s">
        <v>475</v>
      </c>
      <c r="E175" s="174" t="s">
        <v>9082</v>
      </c>
      <c r="F175" s="175" t="s">
        <v>9083</v>
      </c>
      <c r="G175" s="176" t="s">
        <v>2551</v>
      </c>
      <c r="H175" s="177">
        <v>5</v>
      </c>
      <c r="I175" s="178">
        <v>6680.04</v>
      </c>
      <c r="J175" s="179">
        <f>ROUND(I175*H175,2)</f>
        <v>33400.199999999997</v>
      </c>
      <c r="K175" s="175" t="s">
        <v>21</v>
      </c>
      <c r="L175" s="180"/>
      <c r="M175" s="181" t="s">
        <v>21</v>
      </c>
      <c r="N175" s="182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3080</v>
      </c>
      <c r="AT175" s="145" t="s">
        <v>475</v>
      </c>
      <c r="AU175" s="145" t="s">
        <v>78</v>
      </c>
      <c r="AY175" s="18" t="s">
        <v>330</v>
      </c>
      <c r="BE175" s="146">
        <f>IF(N175="základní",J175,0)</f>
        <v>33400.199999999997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78</v>
      </c>
      <c r="BK175" s="146">
        <f>ROUND(I175*H175,2)</f>
        <v>33400.199999999997</v>
      </c>
      <c r="BL175" s="18" t="s">
        <v>1050</v>
      </c>
      <c r="BM175" s="145" t="s">
        <v>1087</v>
      </c>
    </row>
    <row r="176" spans="2:65" s="12" customFormat="1">
      <c r="B176" s="151"/>
      <c r="D176" s="152" t="s">
        <v>340</v>
      </c>
      <c r="E176" s="153" t="s">
        <v>21</v>
      </c>
      <c r="F176" s="154" t="s">
        <v>9014</v>
      </c>
      <c r="H176" s="153" t="s">
        <v>21</v>
      </c>
      <c r="I176" s="155"/>
      <c r="L176" s="151"/>
      <c r="M176" s="156"/>
      <c r="T176" s="157"/>
      <c r="AT176" s="153" t="s">
        <v>340</v>
      </c>
      <c r="AU176" s="153" t="s">
        <v>78</v>
      </c>
      <c r="AV176" s="12" t="s">
        <v>78</v>
      </c>
      <c r="AW176" s="12" t="s">
        <v>32</v>
      </c>
      <c r="AX176" s="12" t="s">
        <v>71</v>
      </c>
      <c r="AY176" s="153" t="s">
        <v>330</v>
      </c>
    </row>
    <row r="177" spans="2:65" s="13" customFormat="1">
      <c r="B177" s="158"/>
      <c r="D177" s="152" t="s">
        <v>340</v>
      </c>
      <c r="E177" s="159" t="s">
        <v>21</v>
      </c>
      <c r="F177" s="160" t="s">
        <v>9084</v>
      </c>
      <c r="H177" s="161">
        <v>5</v>
      </c>
      <c r="I177" s="162"/>
      <c r="L177" s="158"/>
      <c r="M177" s="163"/>
      <c r="T177" s="164"/>
      <c r="AT177" s="159" t="s">
        <v>340</v>
      </c>
      <c r="AU177" s="159" t="s">
        <v>78</v>
      </c>
      <c r="AV177" s="13" t="s">
        <v>80</v>
      </c>
      <c r="AW177" s="13" t="s">
        <v>32</v>
      </c>
      <c r="AX177" s="13" t="s">
        <v>71</v>
      </c>
      <c r="AY177" s="159" t="s">
        <v>330</v>
      </c>
    </row>
    <row r="178" spans="2:65" s="14" customFormat="1">
      <c r="B178" s="166"/>
      <c r="D178" s="152" t="s">
        <v>340</v>
      </c>
      <c r="E178" s="167" t="s">
        <v>21</v>
      </c>
      <c r="F178" s="168" t="s">
        <v>443</v>
      </c>
      <c r="H178" s="169">
        <v>5</v>
      </c>
      <c r="I178" s="170"/>
      <c r="L178" s="166"/>
      <c r="M178" s="171"/>
      <c r="T178" s="172"/>
      <c r="AT178" s="167" t="s">
        <v>340</v>
      </c>
      <c r="AU178" s="167" t="s">
        <v>78</v>
      </c>
      <c r="AV178" s="14" t="s">
        <v>336</v>
      </c>
      <c r="AW178" s="14" t="s">
        <v>32</v>
      </c>
      <c r="AX178" s="14" t="s">
        <v>78</v>
      </c>
      <c r="AY178" s="167" t="s">
        <v>330</v>
      </c>
    </row>
    <row r="179" spans="2:65" s="1" customFormat="1" ht="16.5" customHeight="1">
      <c r="B179" s="33"/>
      <c r="C179" s="134" t="s">
        <v>642</v>
      </c>
      <c r="D179" s="134" t="s">
        <v>332</v>
      </c>
      <c r="E179" s="135" t="s">
        <v>9085</v>
      </c>
      <c r="F179" s="136" t="s">
        <v>9086</v>
      </c>
      <c r="G179" s="137" t="s">
        <v>2551</v>
      </c>
      <c r="H179" s="138">
        <v>8</v>
      </c>
      <c r="I179" s="139">
        <v>129.5</v>
      </c>
      <c r="J179" s="140">
        <f>ROUND(I179*H179,2)</f>
        <v>1036</v>
      </c>
      <c r="K179" s="136" t="s">
        <v>21</v>
      </c>
      <c r="L179" s="33"/>
      <c r="M179" s="141" t="s">
        <v>21</v>
      </c>
      <c r="N179" s="142" t="s">
        <v>42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1050</v>
      </c>
      <c r="AT179" s="145" t="s">
        <v>332</v>
      </c>
      <c r="AU179" s="145" t="s">
        <v>78</v>
      </c>
      <c r="AY179" s="18" t="s">
        <v>330</v>
      </c>
      <c r="BE179" s="146">
        <f>IF(N179="základní",J179,0)</f>
        <v>1036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78</v>
      </c>
      <c r="BK179" s="146">
        <f>ROUND(I179*H179,2)</f>
        <v>1036</v>
      </c>
      <c r="BL179" s="18" t="s">
        <v>1050</v>
      </c>
      <c r="BM179" s="145" t="s">
        <v>1103</v>
      </c>
    </row>
    <row r="180" spans="2:65" s="1" customFormat="1" ht="16.5" customHeight="1">
      <c r="B180" s="33"/>
      <c r="C180" s="173" t="s">
        <v>649</v>
      </c>
      <c r="D180" s="173" t="s">
        <v>475</v>
      </c>
      <c r="E180" s="174" t="s">
        <v>9087</v>
      </c>
      <c r="F180" s="175" t="s">
        <v>9088</v>
      </c>
      <c r="G180" s="176" t="s">
        <v>2551</v>
      </c>
      <c r="H180" s="177">
        <v>8</v>
      </c>
      <c r="I180" s="178">
        <v>471.97</v>
      </c>
      <c r="J180" s="179">
        <f>ROUND(I180*H180,2)</f>
        <v>3775.76</v>
      </c>
      <c r="K180" s="175" t="s">
        <v>21</v>
      </c>
      <c r="L180" s="180"/>
      <c r="M180" s="181" t="s">
        <v>21</v>
      </c>
      <c r="N180" s="18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3080</v>
      </c>
      <c r="AT180" s="145" t="s">
        <v>475</v>
      </c>
      <c r="AU180" s="145" t="s">
        <v>78</v>
      </c>
      <c r="AY180" s="18" t="s">
        <v>330</v>
      </c>
      <c r="BE180" s="146">
        <f>IF(N180="základní",J180,0)</f>
        <v>3775.76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78</v>
      </c>
      <c r="BK180" s="146">
        <f>ROUND(I180*H180,2)</f>
        <v>3775.76</v>
      </c>
      <c r="BL180" s="18" t="s">
        <v>1050</v>
      </c>
      <c r="BM180" s="145" t="s">
        <v>1116</v>
      </c>
    </row>
    <row r="181" spans="2:65" s="12" customFormat="1">
      <c r="B181" s="151"/>
      <c r="D181" s="152" t="s">
        <v>340</v>
      </c>
      <c r="E181" s="153" t="s">
        <v>21</v>
      </c>
      <c r="F181" s="154" t="s">
        <v>9014</v>
      </c>
      <c r="H181" s="153" t="s">
        <v>21</v>
      </c>
      <c r="I181" s="155"/>
      <c r="L181" s="151"/>
      <c r="M181" s="156"/>
      <c r="T181" s="157"/>
      <c r="AT181" s="153" t="s">
        <v>340</v>
      </c>
      <c r="AU181" s="153" t="s">
        <v>78</v>
      </c>
      <c r="AV181" s="12" t="s">
        <v>78</v>
      </c>
      <c r="AW181" s="12" t="s">
        <v>32</v>
      </c>
      <c r="AX181" s="12" t="s">
        <v>71</v>
      </c>
      <c r="AY181" s="153" t="s">
        <v>330</v>
      </c>
    </row>
    <row r="182" spans="2:65" s="13" customFormat="1">
      <c r="B182" s="158"/>
      <c r="D182" s="152" t="s">
        <v>340</v>
      </c>
      <c r="E182" s="159" t="s">
        <v>21</v>
      </c>
      <c r="F182" s="160" t="s">
        <v>388</v>
      </c>
      <c r="H182" s="161">
        <v>8</v>
      </c>
      <c r="I182" s="162"/>
      <c r="L182" s="158"/>
      <c r="M182" s="163"/>
      <c r="T182" s="164"/>
      <c r="AT182" s="159" t="s">
        <v>340</v>
      </c>
      <c r="AU182" s="159" t="s">
        <v>78</v>
      </c>
      <c r="AV182" s="13" t="s">
        <v>80</v>
      </c>
      <c r="AW182" s="13" t="s">
        <v>32</v>
      </c>
      <c r="AX182" s="13" t="s">
        <v>71</v>
      </c>
      <c r="AY182" s="159" t="s">
        <v>330</v>
      </c>
    </row>
    <row r="183" spans="2:65" s="14" customFormat="1">
      <c r="B183" s="166"/>
      <c r="D183" s="152" t="s">
        <v>340</v>
      </c>
      <c r="E183" s="167" t="s">
        <v>21</v>
      </c>
      <c r="F183" s="168" t="s">
        <v>443</v>
      </c>
      <c r="H183" s="169">
        <v>8</v>
      </c>
      <c r="I183" s="170"/>
      <c r="L183" s="166"/>
      <c r="M183" s="171"/>
      <c r="T183" s="172"/>
      <c r="AT183" s="167" t="s">
        <v>340</v>
      </c>
      <c r="AU183" s="167" t="s">
        <v>78</v>
      </c>
      <c r="AV183" s="14" t="s">
        <v>336</v>
      </c>
      <c r="AW183" s="14" t="s">
        <v>32</v>
      </c>
      <c r="AX183" s="14" t="s">
        <v>78</v>
      </c>
      <c r="AY183" s="167" t="s">
        <v>330</v>
      </c>
    </row>
    <row r="184" spans="2:65" s="1" customFormat="1" ht="16.5" customHeight="1">
      <c r="B184" s="33"/>
      <c r="C184" s="134" t="s">
        <v>658</v>
      </c>
      <c r="D184" s="134" t="s">
        <v>332</v>
      </c>
      <c r="E184" s="135" t="s">
        <v>9089</v>
      </c>
      <c r="F184" s="136" t="s">
        <v>9090</v>
      </c>
      <c r="G184" s="137" t="s">
        <v>2551</v>
      </c>
      <c r="H184" s="138">
        <v>3</v>
      </c>
      <c r="I184" s="139">
        <v>259.01</v>
      </c>
      <c r="J184" s="140">
        <f>ROUND(I184*H184,2)</f>
        <v>777.03</v>
      </c>
      <c r="K184" s="136" t="s">
        <v>21</v>
      </c>
      <c r="L184" s="33"/>
      <c r="M184" s="141" t="s">
        <v>21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1050</v>
      </c>
      <c r="AT184" s="145" t="s">
        <v>332</v>
      </c>
      <c r="AU184" s="145" t="s">
        <v>78</v>
      </c>
      <c r="AY184" s="18" t="s">
        <v>330</v>
      </c>
      <c r="BE184" s="146">
        <f>IF(N184="základní",J184,0)</f>
        <v>777.03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78</v>
      </c>
      <c r="BK184" s="146">
        <f>ROUND(I184*H184,2)</f>
        <v>777.03</v>
      </c>
      <c r="BL184" s="18" t="s">
        <v>1050</v>
      </c>
      <c r="BM184" s="145" t="s">
        <v>1134</v>
      </c>
    </row>
    <row r="185" spans="2:65" s="1" customFormat="1" ht="16.5" customHeight="1">
      <c r="B185" s="33"/>
      <c r="C185" s="173" t="s">
        <v>665</v>
      </c>
      <c r="D185" s="173" t="s">
        <v>475</v>
      </c>
      <c r="E185" s="174" t="s">
        <v>9091</v>
      </c>
      <c r="F185" s="175" t="s">
        <v>9092</v>
      </c>
      <c r="G185" s="176" t="s">
        <v>2551</v>
      </c>
      <c r="H185" s="177">
        <v>3</v>
      </c>
      <c r="I185" s="178">
        <v>691.79</v>
      </c>
      <c r="J185" s="179">
        <f>ROUND(I185*H185,2)</f>
        <v>2075.37</v>
      </c>
      <c r="K185" s="175" t="s">
        <v>21</v>
      </c>
      <c r="L185" s="180"/>
      <c r="M185" s="181" t="s">
        <v>21</v>
      </c>
      <c r="N185" s="182" t="s">
        <v>42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3080</v>
      </c>
      <c r="AT185" s="145" t="s">
        <v>475</v>
      </c>
      <c r="AU185" s="145" t="s">
        <v>78</v>
      </c>
      <c r="AY185" s="18" t="s">
        <v>330</v>
      </c>
      <c r="BE185" s="146">
        <f>IF(N185="základní",J185,0)</f>
        <v>2075.37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78</v>
      </c>
      <c r="BK185" s="146">
        <f>ROUND(I185*H185,2)</f>
        <v>2075.37</v>
      </c>
      <c r="BL185" s="18" t="s">
        <v>1050</v>
      </c>
      <c r="BM185" s="145" t="s">
        <v>1149</v>
      </c>
    </row>
    <row r="186" spans="2:65" s="12" customFormat="1">
      <c r="B186" s="151"/>
      <c r="D186" s="152" t="s">
        <v>340</v>
      </c>
      <c r="E186" s="153" t="s">
        <v>21</v>
      </c>
      <c r="F186" s="154" t="s">
        <v>9014</v>
      </c>
      <c r="H186" s="153" t="s">
        <v>21</v>
      </c>
      <c r="I186" s="155"/>
      <c r="L186" s="151"/>
      <c r="M186" s="156"/>
      <c r="T186" s="157"/>
      <c r="AT186" s="153" t="s">
        <v>340</v>
      </c>
      <c r="AU186" s="153" t="s">
        <v>78</v>
      </c>
      <c r="AV186" s="12" t="s">
        <v>78</v>
      </c>
      <c r="AW186" s="12" t="s">
        <v>32</v>
      </c>
      <c r="AX186" s="12" t="s">
        <v>71</v>
      </c>
      <c r="AY186" s="153" t="s">
        <v>330</v>
      </c>
    </row>
    <row r="187" spans="2:65" s="13" customFormat="1">
      <c r="B187" s="158"/>
      <c r="D187" s="152" t="s">
        <v>340</v>
      </c>
      <c r="E187" s="159" t="s">
        <v>21</v>
      </c>
      <c r="F187" s="160" t="s">
        <v>171</v>
      </c>
      <c r="H187" s="161">
        <v>3</v>
      </c>
      <c r="I187" s="162"/>
      <c r="L187" s="158"/>
      <c r="M187" s="163"/>
      <c r="T187" s="164"/>
      <c r="AT187" s="159" t="s">
        <v>340</v>
      </c>
      <c r="AU187" s="159" t="s">
        <v>78</v>
      </c>
      <c r="AV187" s="13" t="s">
        <v>80</v>
      </c>
      <c r="AW187" s="13" t="s">
        <v>32</v>
      </c>
      <c r="AX187" s="13" t="s">
        <v>71</v>
      </c>
      <c r="AY187" s="159" t="s">
        <v>330</v>
      </c>
    </row>
    <row r="188" spans="2:65" s="14" customFormat="1">
      <c r="B188" s="166"/>
      <c r="D188" s="152" t="s">
        <v>340</v>
      </c>
      <c r="E188" s="167" t="s">
        <v>21</v>
      </c>
      <c r="F188" s="168" t="s">
        <v>443</v>
      </c>
      <c r="H188" s="169">
        <v>3</v>
      </c>
      <c r="I188" s="170"/>
      <c r="L188" s="166"/>
      <c r="M188" s="171"/>
      <c r="T188" s="172"/>
      <c r="AT188" s="167" t="s">
        <v>340</v>
      </c>
      <c r="AU188" s="167" t="s">
        <v>78</v>
      </c>
      <c r="AV188" s="14" t="s">
        <v>336</v>
      </c>
      <c r="AW188" s="14" t="s">
        <v>32</v>
      </c>
      <c r="AX188" s="14" t="s">
        <v>78</v>
      </c>
      <c r="AY188" s="167" t="s">
        <v>330</v>
      </c>
    </row>
    <row r="189" spans="2:65" s="1" customFormat="1" ht="16.5" customHeight="1">
      <c r="B189" s="33"/>
      <c r="C189" s="134" t="s">
        <v>671</v>
      </c>
      <c r="D189" s="134" t="s">
        <v>332</v>
      </c>
      <c r="E189" s="135" t="s">
        <v>9093</v>
      </c>
      <c r="F189" s="136" t="s">
        <v>9094</v>
      </c>
      <c r="G189" s="137" t="s">
        <v>2551</v>
      </c>
      <c r="H189" s="138">
        <v>11</v>
      </c>
      <c r="I189" s="139">
        <v>129.5</v>
      </c>
      <c r="J189" s="140">
        <f>ROUND(I189*H189,2)</f>
        <v>1424.5</v>
      </c>
      <c r="K189" s="136" t="s">
        <v>21</v>
      </c>
      <c r="L189" s="33"/>
      <c r="M189" s="141" t="s">
        <v>21</v>
      </c>
      <c r="N189" s="142" t="s">
        <v>42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1050</v>
      </c>
      <c r="AT189" s="145" t="s">
        <v>332</v>
      </c>
      <c r="AU189" s="145" t="s">
        <v>78</v>
      </c>
      <c r="AY189" s="18" t="s">
        <v>330</v>
      </c>
      <c r="BE189" s="146">
        <f>IF(N189="základní",J189,0)</f>
        <v>1424.5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78</v>
      </c>
      <c r="BK189" s="146">
        <f>ROUND(I189*H189,2)</f>
        <v>1424.5</v>
      </c>
      <c r="BL189" s="18" t="s">
        <v>1050</v>
      </c>
      <c r="BM189" s="145" t="s">
        <v>1160</v>
      </c>
    </row>
    <row r="190" spans="2:65" s="1" customFormat="1" ht="16.5" customHeight="1">
      <c r="B190" s="33"/>
      <c r="C190" s="173" t="s">
        <v>677</v>
      </c>
      <c r="D190" s="173" t="s">
        <v>475</v>
      </c>
      <c r="E190" s="174" t="s">
        <v>9095</v>
      </c>
      <c r="F190" s="175" t="s">
        <v>9096</v>
      </c>
      <c r="G190" s="176" t="s">
        <v>2551</v>
      </c>
      <c r="H190" s="177">
        <v>11</v>
      </c>
      <c r="I190" s="178">
        <v>391.39</v>
      </c>
      <c r="J190" s="179">
        <f>ROUND(I190*H190,2)</f>
        <v>4305.29</v>
      </c>
      <c r="K190" s="175" t="s">
        <v>21</v>
      </c>
      <c r="L190" s="180"/>
      <c r="M190" s="181" t="s">
        <v>21</v>
      </c>
      <c r="N190" s="182" t="s">
        <v>42</v>
      </c>
      <c r="P190" s="143">
        <f>O190*H190</f>
        <v>0</v>
      </c>
      <c r="Q190" s="143">
        <v>0</v>
      </c>
      <c r="R190" s="143">
        <f>Q190*H190</f>
        <v>0</v>
      </c>
      <c r="S190" s="143">
        <v>0</v>
      </c>
      <c r="T190" s="144">
        <f>S190*H190</f>
        <v>0</v>
      </c>
      <c r="AR190" s="145" t="s">
        <v>3080</v>
      </c>
      <c r="AT190" s="145" t="s">
        <v>475</v>
      </c>
      <c r="AU190" s="145" t="s">
        <v>78</v>
      </c>
      <c r="AY190" s="18" t="s">
        <v>330</v>
      </c>
      <c r="BE190" s="146">
        <f>IF(N190="základní",J190,0)</f>
        <v>4305.29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78</v>
      </c>
      <c r="BK190" s="146">
        <f>ROUND(I190*H190,2)</f>
        <v>4305.29</v>
      </c>
      <c r="BL190" s="18" t="s">
        <v>1050</v>
      </c>
      <c r="BM190" s="145" t="s">
        <v>1176</v>
      </c>
    </row>
    <row r="191" spans="2:65" s="1" customFormat="1" ht="24.2" customHeight="1">
      <c r="B191" s="33"/>
      <c r="C191" s="134" t="s">
        <v>692</v>
      </c>
      <c r="D191" s="134" t="s">
        <v>332</v>
      </c>
      <c r="E191" s="135" t="s">
        <v>9097</v>
      </c>
      <c r="F191" s="136" t="s">
        <v>9098</v>
      </c>
      <c r="G191" s="137" t="s">
        <v>2551</v>
      </c>
      <c r="H191" s="138">
        <v>1</v>
      </c>
      <c r="I191" s="139">
        <v>2158.39</v>
      </c>
      <c r="J191" s="140">
        <f>ROUND(I191*H191,2)</f>
        <v>2158.39</v>
      </c>
      <c r="K191" s="136" t="s">
        <v>21</v>
      </c>
      <c r="L191" s="33"/>
      <c r="M191" s="141" t="s">
        <v>21</v>
      </c>
      <c r="N191" s="142" t="s">
        <v>42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1050</v>
      </c>
      <c r="AT191" s="145" t="s">
        <v>332</v>
      </c>
      <c r="AU191" s="145" t="s">
        <v>78</v>
      </c>
      <c r="AY191" s="18" t="s">
        <v>330</v>
      </c>
      <c r="BE191" s="146">
        <f>IF(N191="základní",J191,0)</f>
        <v>2158.39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78</v>
      </c>
      <c r="BK191" s="146">
        <f>ROUND(I191*H191,2)</f>
        <v>2158.39</v>
      </c>
      <c r="BL191" s="18" t="s">
        <v>1050</v>
      </c>
      <c r="BM191" s="145" t="s">
        <v>1228</v>
      </c>
    </row>
    <row r="192" spans="2:65" s="1" customFormat="1" ht="24.2" customHeight="1">
      <c r="B192" s="33"/>
      <c r="C192" s="173" t="s">
        <v>714</v>
      </c>
      <c r="D192" s="173" t="s">
        <v>475</v>
      </c>
      <c r="E192" s="174" t="s">
        <v>9099</v>
      </c>
      <c r="F192" s="175" t="s">
        <v>9100</v>
      </c>
      <c r="G192" s="176" t="s">
        <v>2551</v>
      </c>
      <c r="H192" s="177">
        <v>1</v>
      </c>
      <c r="I192" s="178">
        <v>28274.880000000001</v>
      </c>
      <c r="J192" s="179">
        <f>ROUND(I192*H192,2)</f>
        <v>28274.880000000001</v>
      </c>
      <c r="K192" s="175" t="s">
        <v>21</v>
      </c>
      <c r="L192" s="180"/>
      <c r="M192" s="181" t="s">
        <v>21</v>
      </c>
      <c r="N192" s="182" t="s">
        <v>42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3080</v>
      </c>
      <c r="AT192" s="145" t="s">
        <v>475</v>
      </c>
      <c r="AU192" s="145" t="s">
        <v>78</v>
      </c>
      <c r="AY192" s="18" t="s">
        <v>330</v>
      </c>
      <c r="BE192" s="146">
        <f>IF(N192="základní",J192,0)</f>
        <v>28274.880000000001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78</v>
      </c>
      <c r="BK192" s="146">
        <f>ROUND(I192*H192,2)</f>
        <v>28274.880000000001</v>
      </c>
      <c r="BL192" s="18" t="s">
        <v>1050</v>
      </c>
      <c r="BM192" s="145" t="s">
        <v>1255</v>
      </c>
    </row>
    <row r="193" spans="2:65" s="12" customFormat="1">
      <c r="B193" s="151"/>
      <c r="D193" s="152" t="s">
        <v>340</v>
      </c>
      <c r="E193" s="153" t="s">
        <v>21</v>
      </c>
      <c r="F193" s="154" t="s">
        <v>9014</v>
      </c>
      <c r="H193" s="153" t="s">
        <v>21</v>
      </c>
      <c r="I193" s="155"/>
      <c r="L193" s="151"/>
      <c r="M193" s="156"/>
      <c r="T193" s="157"/>
      <c r="AT193" s="153" t="s">
        <v>340</v>
      </c>
      <c r="AU193" s="153" t="s">
        <v>78</v>
      </c>
      <c r="AV193" s="12" t="s">
        <v>78</v>
      </c>
      <c r="AW193" s="12" t="s">
        <v>32</v>
      </c>
      <c r="AX193" s="12" t="s">
        <v>71</v>
      </c>
      <c r="AY193" s="153" t="s">
        <v>330</v>
      </c>
    </row>
    <row r="194" spans="2:65" s="13" customFormat="1">
      <c r="B194" s="158"/>
      <c r="D194" s="152" t="s">
        <v>340</v>
      </c>
      <c r="E194" s="159" t="s">
        <v>21</v>
      </c>
      <c r="F194" s="160" t="s">
        <v>9101</v>
      </c>
      <c r="H194" s="161">
        <v>1</v>
      </c>
      <c r="I194" s="162"/>
      <c r="L194" s="158"/>
      <c r="M194" s="163"/>
      <c r="T194" s="164"/>
      <c r="AT194" s="159" t="s">
        <v>340</v>
      </c>
      <c r="AU194" s="159" t="s">
        <v>78</v>
      </c>
      <c r="AV194" s="13" t="s">
        <v>80</v>
      </c>
      <c r="AW194" s="13" t="s">
        <v>32</v>
      </c>
      <c r="AX194" s="13" t="s">
        <v>71</v>
      </c>
      <c r="AY194" s="159" t="s">
        <v>330</v>
      </c>
    </row>
    <row r="195" spans="2:65" s="14" customFormat="1">
      <c r="B195" s="166"/>
      <c r="D195" s="152" t="s">
        <v>340</v>
      </c>
      <c r="E195" s="167" t="s">
        <v>21</v>
      </c>
      <c r="F195" s="168" t="s">
        <v>443</v>
      </c>
      <c r="H195" s="169">
        <v>1</v>
      </c>
      <c r="I195" s="170"/>
      <c r="L195" s="166"/>
      <c r="M195" s="171"/>
      <c r="T195" s="172"/>
      <c r="AT195" s="167" t="s">
        <v>340</v>
      </c>
      <c r="AU195" s="167" t="s">
        <v>78</v>
      </c>
      <c r="AV195" s="14" t="s">
        <v>336</v>
      </c>
      <c r="AW195" s="14" t="s">
        <v>32</v>
      </c>
      <c r="AX195" s="14" t="s">
        <v>78</v>
      </c>
      <c r="AY195" s="167" t="s">
        <v>330</v>
      </c>
    </row>
    <row r="196" spans="2:65" s="1" customFormat="1" ht="16.5" customHeight="1">
      <c r="B196" s="33"/>
      <c r="C196" s="134" t="s">
        <v>720</v>
      </c>
      <c r="D196" s="134" t="s">
        <v>332</v>
      </c>
      <c r="E196" s="135" t="s">
        <v>9102</v>
      </c>
      <c r="F196" s="136" t="s">
        <v>9103</v>
      </c>
      <c r="G196" s="137" t="s">
        <v>2551</v>
      </c>
      <c r="H196" s="138">
        <v>4</v>
      </c>
      <c r="I196" s="139">
        <v>136.70000000000002</v>
      </c>
      <c r="J196" s="140">
        <f>ROUND(I196*H196,2)</f>
        <v>546.79999999999995</v>
      </c>
      <c r="K196" s="136" t="s">
        <v>21</v>
      </c>
      <c r="L196" s="33"/>
      <c r="M196" s="141" t="s">
        <v>21</v>
      </c>
      <c r="N196" s="142" t="s">
        <v>42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1050</v>
      </c>
      <c r="AT196" s="145" t="s">
        <v>332</v>
      </c>
      <c r="AU196" s="145" t="s">
        <v>78</v>
      </c>
      <c r="AY196" s="18" t="s">
        <v>330</v>
      </c>
      <c r="BE196" s="146">
        <f>IF(N196="základní",J196,0)</f>
        <v>546.79999999999995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78</v>
      </c>
      <c r="BK196" s="146">
        <f>ROUND(I196*H196,2)</f>
        <v>546.79999999999995</v>
      </c>
      <c r="BL196" s="18" t="s">
        <v>1050</v>
      </c>
      <c r="BM196" s="145" t="s">
        <v>1276</v>
      </c>
    </row>
    <row r="197" spans="2:65" s="1" customFormat="1" ht="16.5" customHeight="1">
      <c r="B197" s="33"/>
      <c r="C197" s="173" t="s">
        <v>728</v>
      </c>
      <c r="D197" s="173" t="s">
        <v>475</v>
      </c>
      <c r="E197" s="174" t="s">
        <v>9104</v>
      </c>
      <c r="F197" s="175" t="s">
        <v>9105</v>
      </c>
      <c r="G197" s="176" t="s">
        <v>2551</v>
      </c>
      <c r="H197" s="177">
        <v>4</v>
      </c>
      <c r="I197" s="178">
        <v>6031.97</v>
      </c>
      <c r="J197" s="179">
        <f>ROUND(I197*H197,2)</f>
        <v>24127.88</v>
      </c>
      <c r="K197" s="175" t="s">
        <v>21</v>
      </c>
      <c r="L197" s="180"/>
      <c r="M197" s="181" t="s">
        <v>21</v>
      </c>
      <c r="N197" s="182" t="s">
        <v>42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3080</v>
      </c>
      <c r="AT197" s="145" t="s">
        <v>475</v>
      </c>
      <c r="AU197" s="145" t="s">
        <v>78</v>
      </c>
      <c r="AY197" s="18" t="s">
        <v>330</v>
      </c>
      <c r="BE197" s="146">
        <f>IF(N197="základní",J197,0)</f>
        <v>24127.88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78</v>
      </c>
      <c r="BK197" s="146">
        <f>ROUND(I197*H197,2)</f>
        <v>24127.88</v>
      </c>
      <c r="BL197" s="18" t="s">
        <v>1050</v>
      </c>
      <c r="BM197" s="145" t="s">
        <v>1293</v>
      </c>
    </row>
    <row r="198" spans="2:65" s="12" customFormat="1">
      <c r="B198" s="151"/>
      <c r="D198" s="152" t="s">
        <v>340</v>
      </c>
      <c r="E198" s="153" t="s">
        <v>21</v>
      </c>
      <c r="F198" s="154" t="s">
        <v>9014</v>
      </c>
      <c r="H198" s="153" t="s">
        <v>21</v>
      </c>
      <c r="I198" s="155"/>
      <c r="L198" s="151"/>
      <c r="M198" s="156"/>
      <c r="T198" s="157"/>
      <c r="AT198" s="153" t="s">
        <v>340</v>
      </c>
      <c r="AU198" s="153" t="s">
        <v>78</v>
      </c>
      <c r="AV198" s="12" t="s">
        <v>78</v>
      </c>
      <c r="AW198" s="12" t="s">
        <v>32</v>
      </c>
      <c r="AX198" s="12" t="s">
        <v>71</v>
      </c>
      <c r="AY198" s="153" t="s">
        <v>330</v>
      </c>
    </row>
    <row r="199" spans="2:65" s="13" customFormat="1">
      <c r="B199" s="158"/>
      <c r="D199" s="152" t="s">
        <v>340</v>
      </c>
      <c r="E199" s="159" t="s">
        <v>21</v>
      </c>
      <c r="F199" s="160" t="s">
        <v>8438</v>
      </c>
      <c r="H199" s="161">
        <v>4</v>
      </c>
      <c r="I199" s="162"/>
      <c r="L199" s="158"/>
      <c r="M199" s="163"/>
      <c r="T199" s="164"/>
      <c r="AT199" s="159" t="s">
        <v>340</v>
      </c>
      <c r="AU199" s="159" t="s">
        <v>78</v>
      </c>
      <c r="AV199" s="13" t="s">
        <v>80</v>
      </c>
      <c r="AW199" s="13" t="s">
        <v>32</v>
      </c>
      <c r="AX199" s="13" t="s">
        <v>71</v>
      </c>
      <c r="AY199" s="159" t="s">
        <v>330</v>
      </c>
    </row>
    <row r="200" spans="2:65" s="14" customFormat="1">
      <c r="B200" s="166"/>
      <c r="D200" s="152" t="s">
        <v>340</v>
      </c>
      <c r="E200" s="167" t="s">
        <v>21</v>
      </c>
      <c r="F200" s="168" t="s">
        <v>443</v>
      </c>
      <c r="H200" s="169">
        <v>4</v>
      </c>
      <c r="I200" s="170"/>
      <c r="L200" s="166"/>
      <c r="M200" s="171"/>
      <c r="T200" s="172"/>
      <c r="AT200" s="167" t="s">
        <v>340</v>
      </c>
      <c r="AU200" s="167" t="s">
        <v>78</v>
      </c>
      <c r="AV200" s="14" t="s">
        <v>336</v>
      </c>
      <c r="AW200" s="14" t="s">
        <v>32</v>
      </c>
      <c r="AX200" s="14" t="s">
        <v>78</v>
      </c>
      <c r="AY200" s="167" t="s">
        <v>330</v>
      </c>
    </row>
    <row r="201" spans="2:65" s="1" customFormat="1" ht="16.5" customHeight="1">
      <c r="B201" s="33"/>
      <c r="C201" s="134" t="s">
        <v>734</v>
      </c>
      <c r="D201" s="134" t="s">
        <v>332</v>
      </c>
      <c r="E201" s="135" t="s">
        <v>9106</v>
      </c>
      <c r="F201" s="136" t="s">
        <v>9107</v>
      </c>
      <c r="G201" s="137" t="s">
        <v>2551</v>
      </c>
      <c r="H201" s="138">
        <v>4</v>
      </c>
      <c r="I201" s="139">
        <v>316.56</v>
      </c>
      <c r="J201" s="140">
        <f>ROUND(I201*H201,2)</f>
        <v>1266.24</v>
      </c>
      <c r="K201" s="136" t="s">
        <v>21</v>
      </c>
      <c r="L201" s="33"/>
      <c r="M201" s="141" t="s">
        <v>21</v>
      </c>
      <c r="N201" s="142" t="s">
        <v>42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1050</v>
      </c>
      <c r="AT201" s="145" t="s">
        <v>332</v>
      </c>
      <c r="AU201" s="145" t="s">
        <v>78</v>
      </c>
      <c r="AY201" s="18" t="s">
        <v>330</v>
      </c>
      <c r="BE201" s="146">
        <f>IF(N201="základní",J201,0)</f>
        <v>1266.24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78</v>
      </c>
      <c r="BK201" s="146">
        <f>ROUND(I201*H201,2)</f>
        <v>1266.24</v>
      </c>
      <c r="BL201" s="18" t="s">
        <v>1050</v>
      </c>
      <c r="BM201" s="145" t="s">
        <v>1320</v>
      </c>
    </row>
    <row r="202" spans="2:65" s="1" customFormat="1" ht="16.5" customHeight="1">
      <c r="B202" s="33"/>
      <c r="C202" s="173" t="s">
        <v>742</v>
      </c>
      <c r="D202" s="173" t="s">
        <v>475</v>
      </c>
      <c r="E202" s="174" t="s">
        <v>9108</v>
      </c>
      <c r="F202" s="175" t="s">
        <v>9109</v>
      </c>
      <c r="G202" s="176" t="s">
        <v>2551</v>
      </c>
      <c r="H202" s="177">
        <v>4</v>
      </c>
      <c r="I202" s="178">
        <v>925.56</v>
      </c>
      <c r="J202" s="179">
        <f>ROUND(I202*H202,2)</f>
        <v>3702.24</v>
      </c>
      <c r="K202" s="175" t="s">
        <v>21</v>
      </c>
      <c r="L202" s="180"/>
      <c r="M202" s="181" t="s">
        <v>21</v>
      </c>
      <c r="N202" s="182" t="s">
        <v>42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3080</v>
      </c>
      <c r="AT202" s="145" t="s">
        <v>475</v>
      </c>
      <c r="AU202" s="145" t="s">
        <v>78</v>
      </c>
      <c r="AY202" s="18" t="s">
        <v>330</v>
      </c>
      <c r="BE202" s="146">
        <f>IF(N202="základní",J202,0)</f>
        <v>3702.24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78</v>
      </c>
      <c r="BK202" s="146">
        <f>ROUND(I202*H202,2)</f>
        <v>3702.24</v>
      </c>
      <c r="BL202" s="18" t="s">
        <v>1050</v>
      </c>
      <c r="BM202" s="145" t="s">
        <v>1339</v>
      </c>
    </row>
    <row r="203" spans="2:65" s="12" customFormat="1">
      <c r="B203" s="151"/>
      <c r="D203" s="152" t="s">
        <v>340</v>
      </c>
      <c r="E203" s="153" t="s">
        <v>21</v>
      </c>
      <c r="F203" s="154" t="s">
        <v>9014</v>
      </c>
      <c r="H203" s="153" t="s">
        <v>21</v>
      </c>
      <c r="I203" s="155"/>
      <c r="L203" s="151"/>
      <c r="M203" s="156"/>
      <c r="T203" s="157"/>
      <c r="AT203" s="153" t="s">
        <v>340</v>
      </c>
      <c r="AU203" s="153" t="s">
        <v>78</v>
      </c>
      <c r="AV203" s="12" t="s">
        <v>78</v>
      </c>
      <c r="AW203" s="12" t="s">
        <v>32</v>
      </c>
      <c r="AX203" s="12" t="s">
        <v>71</v>
      </c>
      <c r="AY203" s="153" t="s">
        <v>330</v>
      </c>
    </row>
    <row r="204" spans="2:65" s="13" customFormat="1">
      <c r="B204" s="158"/>
      <c r="D204" s="152" t="s">
        <v>340</v>
      </c>
      <c r="E204" s="159" t="s">
        <v>21</v>
      </c>
      <c r="F204" s="160" t="s">
        <v>8438</v>
      </c>
      <c r="H204" s="161">
        <v>4</v>
      </c>
      <c r="I204" s="162"/>
      <c r="L204" s="158"/>
      <c r="M204" s="163"/>
      <c r="T204" s="164"/>
      <c r="AT204" s="159" t="s">
        <v>340</v>
      </c>
      <c r="AU204" s="159" t="s">
        <v>78</v>
      </c>
      <c r="AV204" s="13" t="s">
        <v>80</v>
      </c>
      <c r="AW204" s="13" t="s">
        <v>32</v>
      </c>
      <c r="AX204" s="13" t="s">
        <v>71</v>
      </c>
      <c r="AY204" s="159" t="s">
        <v>330</v>
      </c>
    </row>
    <row r="205" spans="2:65" s="14" customFormat="1">
      <c r="B205" s="166"/>
      <c r="D205" s="152" t="s">
        <v>340</v>
      </c>
      <c r="E205" s="167" t="s">
        <v>21</v>
      </c>
      <c r="F205" s="168" t="s">
        <v>443</v>
      </c>
      <c r="H205" s="169">
        <v>4</v>
      </c>
      <c r="I205" s="170"/>
      <c r="L205" s="166"/>
      <c r="M205" s="171"/>
      <c r="T205" s="172"/>
      <c r="AT205" s="167" t="s">
        <v>340</v>
      </c>
      <c r="AU205" s="167" t="s">
        <v>78</v>
      </c>
      <c r="AV205" s="14" t="s">
        <v>336</v>
      </c>
      <c r="AW205" s="14" t="s">
        <v>32</v>
      </c>
      <c r="AX205" s="14" t="s">
        <v>78</v>
      </c>
      <c r="AY205" s="167" t="s">
        <v>330</v>
      </c>
    </row>
    <row r="206" spans="2:65" s="1" customFormat="1" ht="16.5" customHeight="1">
      <c r="B206" s="33"/>
      <c r="C206" s="134" t="s">
        <v>753</v>
      </c>
      <c r="D206" s="134" t="s">
        <v>332</v>
      </c>
      <c r="E206" s="135" t="s">
        <v>9110</v>
      </c>
      <c r="F206" s="136" t="s">
        <v>9111</v>
      </c>
      <c r="G206" s="137" t="s">
        <v>2551</v>
      </c>
      <c r="H206" s="138">
        <v>2</v>
      </c>
      <c r="I206" s="139">
        <v>518.01</v>
      </c>
      <c r="J206" s="140">
        <f>ROUND(I206*H206,2)</f>
        <v>1036.02</v>
      </c>
      <c r="K206" s="136" t="s">
        <v>21</v>
      </c>
      <c r="L206" s="33"/>
      <c r="M206" s="141" t="s">
        <v>21</v>
      </c>
      <c r="N206" s="142" t="s">
        <v>42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1050</v>
      </c>
      <c r="AT206" s="145" t="s">
        <v>332</v>
      </c>
      <c r="AU206" s="145" t="s">
        <v>78</v>
      </c>
      <c r="AY206" s="18" t="s">
        <v>330</v>
      </c>
      <c r="BE206" s="146">
        <f>IF(N206="základní",J206,0)</f>
        <v>1036.02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78</v>
      </c>
      <c r="BK206" s="146">
        <f>ROUND(I206*H206,2)</f>
        <v>1036.02</v>
      </c>
      <c r="BL206" s="18" t="s">
        <v>1050</v>
      </c>
      <c r="BM206" s="145" t="s">
        <v>1360</v>
      </c>
    </row>
    <row r="207" spans="2:65" s="1" customFormat="1" ht="16.5" customHeight="1">
      <c r="B207" s="33"/>
      <c r="C207" s="173" t="s">
        <v>759</v>
      </c>
      <c r="D207" s="173" t="s">
        <v>475</v>
      </c>
      <c r="E207" s="174" t="s">
        <v>9112</v>
      </c>
      <c r="F207" s="175" t="s">
        <v>9113</v>
      </c>
      <c r="G207" s="176" t="s">
        <v>2551</v>
      </c>
      <c r="H207" s="177">
        <v>2</v>
      </c>
      <c r="I207" s="178">
        <v>4000.21</v>
      </c>
      <c r="J207" s="179">
        <f>ROUND(I207*H207,2)</f>
        <v>8000.42</v>
      </c>
      <c r="K207" s="175" t="s">
        <v>21</v>
      </c>
      <c r="L207" s="180"/>
      <c r="M207" s="181" t="s">
        <v>21</v>
      </c>
      <c r="N207" s="182" t="s">
        <v>42</v>
      </c>
      <c r="P207" s="143">
        <f>O207*H207</f>
        <v>0</v>
      </c>
      <c r="Q207" s="143">
        <v>0</v>
      </c>
      <c r="R207" s="143">
        <f>Q207*H207</f>
        <v>0</v>
      </c>
      <c r="S207" s="143">
        <v>0</v>
      </c>
      <c r="T207" s="144">
        <f>S207*H207</f>
        <v>0</v>
      </c>
      <c r="AR207" s="145" t="s">
        <v>3080</v>
      </c>
      <c r="AT207" s="145" t="s">
        <v>475</v>
      </c>
      <c r="AU207" s="145" t="s">
        <v>78</v>
      </c>
      <c r="AY207" s="18" t="s">
        <v>330</v>
      </c>
      <c r="BE207" s="146">
        <f>IF(N207="základní",J207,0)</f>
        <v>8000.42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78</v>
      </c>
      <c r="BK207" s="146">
        <f>ROUND(I207*H207,2)</f>
        <v>8000.42</v>
      </c>
      <c r="BL207" s="18" t="s">
        <v>1050</v>
      </c>
      <c r="BM207" s="145" t="s">
        <v>1374</v>
      </c>
    </row>
    <row r="208" spans="2:65" s="12" customFormat="1">
      <c r="B208" s="151"/>
      <c r="D208" s="152" t="s">
        <v>340</v>
      </c>
      <c r="E208" s="153" t="s">
        <v>21</v>
      </c>
      <c r="F208" s="154" t="s">
        <v>9014</v>
      </c>
      <c r="H208" s="153" t="s">
        <v>21</v>
      </c>
      <c r="I208" s="155"/>
      <c r="L208" s="151"/>
      <c r="M208" s="156"/>
      <c r="T208" s="157"/>
      <c r="AT208" s="153" t="s">
        <v>340</v>
      </c>
      <c r="AU208" s="153" t="s">
        <v>78</v>
      </c>
      <c r="AV208" s="12" t="s">
        <v>78</v>
      </c>
      <c r="AW208" s="12" t="s">
        <v>32</v>
      </c>
      <c r="AX208" s="12" t="s">
        <v>71</v>
      </c>
      <c r="AY208" s="153" t="s">
        <v>330</v>
      </c>
    </row>
    <row r="209" spans="2:65" s="13" customFormat="1">
      <c r="B209" s="158"/>
      <c r="D209" s="152" t="s">
        <v>340</v>
      </c>
      <c r="E209" s="159" t="s">
        <v>21</v>
      </c>
      <c r="F209" s="160" t="s">
        <v>9114</v>
      </c>
      <c r="H209" s="161">
        <v>2</v>
      </c>
      <c r="I209" s="162"/>
      <c r="L209" s="158"/>
      <c r="M209" s="163"/>
      <c r="T209" s="164"/>
      <c r="AT209" s="159" t="s">
        <v>340</v>
      </c>
      <c r="AU209" s="159" t="s">
        <v>78</v>
      </c>
      <c r="AV209" s="13" t="s">
        <v>80</v>
      </c>
      <c r="AW209" s="13" t="s">
        <v>32</v>
      </c>
      <c r="AX209" s="13" t="s">
        <v>71</v>
      </c>
      <c r="AY209" s="159" t="s">
        <v>330</v>
      </c>
    </row>
    <row r="210" spans="2:65" s="14" customFormat="1">
      <c r="B210" s="166"/>
      <c r="D210" s="152" t="s">
        <v>340</v>
      </c>
      <c r="E210" s="167" t="s">
        <v>21</v>
      </c>
      <c r="F210" s="168" t="s">
        <v>443</v>
      </c>
      <c r="H210" s="169">
        <v>2</v>
      </c>
      <c r="I210" s="170"/>
      <c r="L210" s="166"/>
      <c r="M210" s="171"/>
      <c r="T210" s="172"/>
      <c r="AT210" s="167" t="s">
        <v>340</v>
      </c>
      <c r="AU210" s="167" t="s">
        <v>78</v>
      </c>
      <c r="AV210" s="14" t="s">
        <v>336</v>
      </c>
      <c r="AW210" s="14" t="s">
        <v>32</v>
      </c>
      <c r="AX210" s="14" t="s">
        <v>78</v>
      </c>
      <c r="AY210" s="167" t="s">
        <v>330</v>
      </c>
    </row>
    <row r="211" spans="2:65" s="1" customFormat="1" ht="16.5" customHeight="1">
      <c r="B211" s="33"/>
      <c r="C211" s="134" t="s">
        <v>833</v>
      </c>
      <c r="D211" s="134" t="s">
        <v>332</v>
      </c>
      <c r="E211" s="135" t="s">
        <v>9115</v>
      </c>
      <c r="F211" s="136" t="s">
        <v>9116</v>
      </c>
      <c r="G211" s="137" t="s">
        <v>2551</v>
      </c>
      <c r="H211" s="138">
        <v>282</v>
      </c>
      <c r="I211" s="139">
        <v>64.75</v>
      </c>
      <c r="J211" s="140">
        <f>ROUND(I211*H211,2)</f>
        <v>18259.5</v>
      </c>
      <c r="K211" s="136" t="s">
        <v>21</v>
      </c>
      <c r="L211" s="33"/>
      <c r="M211" s="141" t="s">
        <v>21</v>
      </c>
      <c r="N211" s="142" t="s">
        <v>42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1050</v>
      </c>
      <c r="AT211" s="145" t="s">
        <v>332</v>
      </c>
      <c r="AU211" s="145" t="s">
        <v>78</v>
      </c>
      <c r="AY211" s="18" t="s">
        <v>330</v>
      </c>
      <c r="BE211" s="146">
        <f>IF(N211="základní",J211,0)</f>
        <v>18259.5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78</v>
      </c>
      <c r="BK211" s="146">
        <f>ROUND(I211*H211,2)</f>
        <v>18259.5</v>
      </c>
      <c r="BL211" s="18" t="s">
        <v>1050</v>
      </c>
      <c r="BM211" s="145" t="s">
        <v>1387</v>
      </c>
    </row>
    <row r="212" spans="2:65" s="1" customFormat="1" ht="16.5" customHeight="1">
      <c r="B212" s="33"/>
      <c r="C212" s="173" t="s">
        <v>941</v>
      </c>
      <c r="D212" s="173" t="s">
        <v>475</v>
      </c>
      <c r="E212" s="174" t="s">
        <v>9117</v>
      </c>
      <c r="F212" s="175" t="s">
        <v>9118</v>
      </c>
      <c r="G212" s="176" t="s">
        <v>2551</v>
      </c>
      <c r="H212" s="177">
        <v>282</v>
      </c>
      <c r="I212" s="178">
        <v>1821.13</v>
      </c>
      <c r="J212" s="179">
        <f>ROUND(I212*H212,2)</f>
        <v>513558.66</v>
      </c>
      <c r="K212" s="175" t="s">
        <v>21</v>
      </c>
      <c r="L212" s="180"/>
      <c r="M212" s="181" t="s">
        <v>21</v>
      </c>
      <c r="N212" s="182" t="s">
        <v>42</v>
      </c>
      <c r="P212" s="143">
        <f>O212*H212</f>
        <v>0</v>
      </c>
      <c r="Q212" s="143">
        <v>0</v>
      </c>
      <c r="R212" s="143">
        <f>Q212*H212</f>
        <v>0</v>
      </c>
      <c r="S212" s="143">
        <v>0</v>
      </c>
      <c r="T212" s="144">
        <f>S212*H212</f>
        <v>0</v>
      </c>
      <c r="AR212" s="145" t="s">
        <v>3080</v>
      </c>
      <c r="AT212" s="145" t="s">
        <v>475</v>
      </c>
      <c r="AU212" s="145" t="s">
        <v>78</v>
      </c>
      <c r="AY212" s="18" t="s">
        <v>330</v>
      </c>
      <c r="BE212" s="146">
        <f>IF(N212="základní",J212,0)</f>
        <v>513558.66</v>
      </c>
      <c r="BF212" s="146">
        <f>IF(N212="snížená",J212,0)</f>
        <v>0</v>
      </c>
      <c r="BG212" s="146">
        <f>IF(N212="zákl. přenesená",J212,0)</f>
        <v>0</v>
      </c>
      <c r="BH212" s="146">
        <f>IF(N212="sníž. přenesená",J212,0)</f>
        <v>0</v>
      </c>
      <c r="BI212" s="146">
        <f>IF(N212="nulová",J212,0)</f>
        <v>0</v>
      </c>
      <c r="BJ212" s="18" t="s">
        <v>78</v>
      </c>
      <c r="BK212" s="146">
        <f>ROUND(I212*H212,2)</f>
        <v>513558.66</v>
      </c>
      <c r="BL212" s="18" t="s">
        <v>1050</v>
      </c>
      <c r="BM212" s="145" t="s">
        <v>1402</v>
      </c>
    </row>
    <row r="213" spans="2:65" s="12" customFormat="1">
      <c r="B213" s="151"/>
      <c r="D213" s="152" t="s">
        <v>340</v>
      </c>
      <c r="E213" s="153" t="s">
        <v>21</v>
      </c>
      <c r="F213" s="154" t="s">
        <v>9014</v>
      </c>
      <c r="H213" s="153" t="s">
        <v>21</v>
      </c>
      <c r="I213" s="155"/>
      <c r="L213" s="151"/>
      <c r="M213" s="156"/>
      <c r="T213" s="157"/>
      <c r="AT213" s="153" t="s">
        <v>340</v>
      </c>
      <c r="AU213" s="153" t="s">
        <v>78</v>
      </c>
      <c r="AV213" s="12" t="s">
        <v>78</v>
      </c>
      <c r="AW213" s="12" t="s">
        <v>32</v>
      </c>
      <c r="AX213" s="12" t="s">
        <v>71</v>
      </c>
      <c r="AY213" s="153" t="s">
        <v>330</v>
      </c>
    </row>
    <row r="214" spans="2:65" s="13" customFormat="1">
      <c r="B214" s="158"/>
      <c r="D214" s="152" t="s">
        <v>340</v>
      </c>
      <c r="E214" s="159" t="s">
        <v>21</v>
      </c>
      <c r="F214" s="160" t="s">
        <v>9119</v>
      </c>
      <c r="H214" s="161">
        <v>282</v>
      </c>
      <c r="I214" s="162"/>
      <c r="L214" s="158"/>
      <c r="M214" s="163"/>
      <c r="T214" s="164"/>
      <c r="AT214" s="159" t="s">
        <v>340</v>
      </c>
      <c r="AU214" s="159" t="s">
        <v>78</v>
      </c>
      <c r="AV214" s="13" t="s">
        <v>80</v>
      </c>
      <c r="AW214" s="13" t="s">
        <v>32</v>
      </c>
      <c r="AX214" s="13" t="s">
        <v>71</v>
      </c>
      <c r="AY214" s="159" t="s">
        <v>330</v>
      </c>
    </row>
    <row r="215" spans="2:65" s="14" customFormat="1">
      <c r="B215" s="166"/>
      <c r="D215" s="152" t="s">
        <v>340</v>
      </c>
      <c r="E215" s="167" t="s">
        <v>21</v>
      </c>
      <c r="F215" s="168" t="s">
        <v>443</v>
      </c>
      <c r="H215" s="169">
        <v>282</v>
      </c>
      <c r="I215" s="170"/>
      <c r="L215" s="166"/>
      <c r="M215" s="171"/>
      <c r="T215" s="172"/>
      <c r="AT215" s="167" t="s">
        <v>340</v>
      </c>
      <c r="AU215" s="167" t="s">
        <v>78</v>
      </c>
      <c r="AV215" s="14" t="s">
        <v>336</v>
      </c>
      <c r="AW215" s="14" t="s">
        <v>32</v>
      </c>
      <c r="AX215" s="14" t="s">
        <v>78</v>
      </c>
      <c r="AY215" s="167" t="s">
        <v>330</v>
      </c>
    </row>
    <row r="216" spans="2:65" s="1" customFormat="1" ht="16.5" customHeight="1">
      <c r="B216" s="33"/>
      <c r="C216" s="134" t="s">
        <v>947</v>
      </c>
      <c r="D216" s="134" t="s">
        <v>332</v>
      </c>
      <c r="E216" s="135" t="s">
        <v>9120</v>
      </c>
      <c r="F216" s="136" t="s">
        <v>9121</v>
      </c>
      <c r="G216" s="137" t="s">
        <v>2551</v>
      </c>
      <c r="H216" s="138">
        <v>4</v>
      </c>
      <c r="I216" s="139">
        <v>64.75</v>
      </c>
      <c r="J216" s="140">
        <f>ROUND(I216*H216,2)</f>
        <v>259</v>
      </c>
      <c r="K216" s="136" t="s">
        <v>21</v>
      </c>
      <c r="L216" s="33"/>
      <c r="M216" s="141" t="s">
        <v>21</v>
      </c>
      <c r="N216" s="142" t="s">
        <v>42</v>
      </c>
      <c r="P216" s="143">
        <f>O216*H216</f>
        <v>0</v>
      </c>
      <c r="Q216" s="143">
        <v>0</v>
      </c>
      <c r="R216" s="143">
        <f>Q216*H216</f>
        <v>0</v>
      </c>
      <c r="S216" s="143">
        <v>0</v>
      </c>
      <c r="T216" s="144">
        <f>S216*H216</f>
        <v>0</v>
      </c>
      <c r="AR216" s="145" t="s">
        <v>1050</v>
      </c>
      <c r="AT216" s="145" t="s">
        <v>332</v>
      </c>
      <c r="AU216" s="145" t="s">
        <v>78</v>
      </c>
      <c r="AY216" s="18" t="s">
        <v>330</v>
      </c>
      <c r="BE216" s="146">
        <f>IF(N216="základní",J216,0)</f>
        <v>259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78</v>
      </c>
      <c r="BK216" s="146">
        <f>ROUND(I216*H216,2)</f>
        <v>259</v>
      </c>
      <c r="BL216" s="18" t="s">
        <v>1050</v>
      </c>
      <c r="BM216" s="145" t="s">
        <v>1416</v>
      </c>
    </row>
    <row r="217" spans="2:65" s="1" customFormat="1" ht="16.5" customHeight="1">
      <c r="B217" s="33"/>
      <c r="C217" s="173" t="s">
        <v>963</v>
      </c>
      <c r="D217" s="173" t="s">
        <v>475</v>
      </c>
      <c r="E217" s="174" t="s">
        <v>9122</v>
      </c>
      <c r="F217" s="175" t="s">
        <v>9123</v>
      </c>
      <c r="G217" s="176" t="s">
        <v>2551</v>
      </c>
      <c r="H217" s="177">
        <v>4</v>
      </c>
      <c r="I217" s="178">
        <v>1979.96</v>
      </c>
      <c r="J217" s="179">
        <f>ROUND(I217*H217,2)</f>
        <v>7919.84</v>
      </c>
      <c r="K217" s="175" t="s">
        <v>21</v>
      </c>
      <c r="L217" s="180"/>
      <c r="M217" s="181" t="s">
        <v>21</v>
      </c>
      <c r="N217" s="182" t="s">
        <v>42</v>
      </c>
      <c r="P217" s="143">
        <f>O217*H217</f>
        <v>0</v>
      </c>
      <c r="Q217" s="143">
        <v>0</v>
      </c>
      <c r="R217" s="143">
        <f>Q217*H217</f>
        <v>0</v>
      </c>
      <c r="S217" s="143">
        <v>0</v>
      </c>
      <c r="T217" s="144">
        <f>S217*H217</f>
        <v>0</v>
      </c>
      <c r="AR217" s="145" t="s">
        <v>3080</v>
      </c>
      <c r="AT217" s="145" t="s">
        <v>475</v>
      </c>
      <c r="AU217" s="145" t="s">
        <v>78</v>
      </c>
      <c r="AY217" s="18" t="s">
        <v>330</v>
      </c>
      <c r="BE217" s="146">
        <f>IF(N217="základní",J217,0)</f>
        <v>7919.84</v>
      </c>
      <c r="BF217" s="146">
        <f>IF(N217="snížená",J217,0)</f>
        <v>0</v>
      </c>
      <c r="BG217" s="146">
        <f>IF(N217="zákl. přenesená",J217,0)</f>
        <v>0</v>
      </c>
      <c r="BH217" s="146">
        <f>IF(N217="sníž. přenesená",J217,0)</f>
        <v>0</v>
      </c>
      <c r="BI217" s="146">
        <f>IF(N217="nulová",J217,0)</f>
        <v>0</v>
      </c>
      <c r="BJ217" s="18" t="s">
        <v>78</v>
      </c>
      <c r="BK217" s="146">
        <f>ROUND(I217*H217,2)</f>
        <v>7919.84</v>
      </c>
      <c r="BL217" s="18" t="s">
        <v>1050</v>
      </c>
      <c r="BM217" s="145" t="s">
        <v>1430</v>
      </c>
    </row>
    <row r="218" spans="2:65" s="12" customFormat="1">
      <c r="B218" s="151"/>
      <c r="D218" s="152" t="s">
        <v>340</v>
      </c>
      <c r="E218" s="153" t="s">
        <v>21</v>
      </c>
      <c r="F218" s="154" t="s">
        <v>9014</v>
      </c>
      <c r="H218" s="153" t="s">
        <v>21</v>
      </c>
      <c r="I218" s="155"/>
      <c r="L218" s="151"/>
      <c r="M218" s="156"/>
      <c r="T218" s="157"/>
      <c r="AT218" s="153" t="s">
        <v>340</v>
      </c>
      <c r="AU218" s="153" t="s">
        <v>78</v>
      </c>
      <c r="AV218" s="12" t="s">
        <v>78</v>
      </c>
      <c r="AW218" s="12" t="s">
        <v>32</v>
      </c>
      <c r="AX218" s="12" t="s">
        <v>71</v>
      </c>
      <c r="AY218" s="153" t="s">
        <v>330</v>
      </c>
    </row>
    <row r="219" spans="2:65" s="13" customFormat="1">
      <c r="B219" s="158"/>
      <c r="D219" s="152" t="s">
        <v>340</v>
      </c>
      <c r="E219" s="159" t="s">
        <v>21</v>
      </c>
      <c r="F219" s="160" t="s">
        <v>9124</v>
      </c>
      <c r="H219" s="161">
        <v>4</v>
      </c>
      <c r="I219" s="162"/>
      <c r="L219" s="158"/>
      <c r="M219" s="163"/>
      <c r="T219" s="164"/>
      <c r="AT219" s="159" t="s">
        <v>340</v>
      </c>
      <c r="AU219" s="159" t="s">
        <v>78</v>
      </c>
      <c r="AV219" s="13" t="s">
        <v>80</v>
      </c>
      <c r="AW219" s="13" t="s">
        <v>32</v>
      </c>
      <c r="AX219" s="13" t="s">
        <v>71</v>
      </c>
      <c r="AY219" s="159" t="s">
        <v>330</v>
      </c>
    </row>
    <row r="220" spans="2:65" s="14" customFormat="1">
      <c r="B220" s="166"/>
      <c r="D220" s="152" t="s">
        <v>340</v>
      </c>
      <c r="E220" s="167" t="s">
        <v>21</v>
      </c>
      <c r="F220" s="168" t="s">
        <v>443</v>
      </c>
      <c r="H220" s="169">
        <v>4</v>
      </c>
      <c r="I220" s="170"/>
      <c r="L220" s="166"/>
      <c r="M220" s="171"/>
      <c r="T220" s="172"/>
      <c r="AT220" s="167" t="s">
        <v>340</v>
      </c>
      <c r="AU220" s="167" t="s">
        <v>78</v>
      </c>
      <c r="AV220" s="14" t="s">
        <v>336</v>
      </c>
      <c r="AW220" s="14" t="s">
        <v>32</v>
      </c>
      <c r="AX220" s="14" t="s">
        <v>78</v>
      </c>
      <c r="AY220" s="167" t="s">
        <v>330</v>
      </c>
    </row>
    <row r="221" spans="2:65" s="1" customFormat="1" ht="16.5" customHeight="1">
      <c r="B221" s="33"/>
      <c r="C221" s="134" t="s">
        <v>970</v>
      </c>
      <c r="D221" s="134" t="s">
        <v>332</v>
      </c>
      <c r="E221" s="135" t="s">
        <v>9125</v>
      </c>
      <c r="F221" s="136" t="s">
        <v>9126</v>
      </c>
      <c r="G221" s="137" t="s">
        <v>2551</v>
      </c>
      <c r="H221" s="138">
        <v>286</v>
      </c>
      <c r="I221" s="139">
        <v>215.84</v>
      </c>
      <c r="J221" s="140">
        <f>ROUND(I221*H221,2)</f>
        <v>61730.239999999998</v>
      </c>
      <c r="K221" s="136" t="s">
        <v>21</v>
      </c>
      <c r="L221" s="33"/>
      <c r="M221" s="141" t="s">
        <v>21</v>
      </c>
      <c r="N221" s="142" t="s">
        <v>42</v>
      </c>
      <c r="P221" s="143">
        <f>O221*H221</f>
        <v>0</v>
      </c>
      <c r="Q221" s="143">
        <v>0</v>
      </c>
      <c r="R221" s="143">
        <f>Q221*H221</f>
        <v>0</v>
      </c>
      <c r="S221" s="143">
        <v>0</v>
      </c>
      <c r="T221" s="144">
        <f>S221*H221</f>
        <v>0</v>
      </c>
      <c r="AR221" s="145" t="s">
        <v>1050</v>
      </c>
      <c r="AT221" s="145" t="s">
        <v>332</v>
      </c>
      <c r="AU221" s="145" t="s">
        <v>78</v>
      </c>
      <c r="AY221" s="18" t="s">
        <v>330</v>
      </c>
      <c r="BE221" s="146">
        <f>IF(N221="základní",J221,0)</f>
        <v>61730.239999999998</v>
      </c>
      <c r="BF221" s="146">
        <f>IF(N221="snížená",J221,0)</f>
        <v>0</v>
      </c>
      <c r="BG221" s="146">
        <f>IF(N221="zákl. přenesená",J221,0)</f>
        <v>0</v>
      </c>
      <c r="BH221" s="146">
        <f>IF(N221="sníž. přenesená",J221,0)</f>
        <v>0</v>
      </c>
      <c r="BI221" s="146">
        <f>IF(N221="nulová",J221,0)</f>
        <v>0</v>
      </c>
      <c r="BJ221" s="18" t="s">
        <v>78</v>
      </c>
      <c r="BK221" s="146">
        <f>ROUND(I221*H221,2)</f>
        <v>61730.239999999998</v>
      </c>
      <c r="BL221" s="18" t="s">
        <v>1050</v>
      </c>
      <c r="BM221" s="145" t="s">
        <v>1442</v>
      </c>
    </row>
    <row r="222" spans="2:65" s="1" customFormat="1" ht="16.5" customHeight="1">
      <c r="B222" s="33"/>
      <c r="C222" s="173" t="s">
        <v>977</v>
      </c>
      <c r="D222" s="173" t="s">
        <v>475</v>
      </c>
      <c r="E222" s="174" t="s">
        <v>9127</v>
      </c>
      <c r="F222" s="175" t="s">
        <v>9128</v>
      </c>
      <c r="G222" s="176" t="s">
        <v>2551</v>
      </c>
      <c r="H222" s="177">
        <v>286</v>
      </c>
      <c r="I222" s="178">
        <v>188.83</v>
      </c>
      <c r="J222" s="179">
        <f>ROUND(I222*H222,2)</f>
        <v>54005.38</v>
      </c>
      <c r="K222" s="175" t="s">
        <v>21</v>
      </c>
      <c r="L222" s="180"/>
      <c r="M222" s="181" t="s">
        <v>21</v>
      </c>
      <c r="N222" s="182" t="s">
        <v>42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3080</v>
      </c>
      <c r="AT222" s="145" t="s">
        <v>475</v>
      </c>
      <c r="AU222" s="145" t="s">
        <v>78</v>
      </c>
      <c r="AY222" s="18" t="s">
        <v>330</v>
      </c>
      <c r="BE222" s="146">
        <f>IF(N222="základní",J222,0)</f>
        <v>54005.38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78</v>
      </c>
      <c r="BK222" s="146">
        <f>ROUND(I222*H222,2)</f>
        <v>54005.38</v>
      </c>
      <c r="BL222" s="18" t="s">
        <v>1050</v>
      </c>
      <c r="BM222" s="145" t="s">
        <v>1736</v>
      </c>
    </row>
    <row r="223" spans="2:65" s="1" customFormat="1" ht="16.5" customHeight="1">
      <c r="B223" s="33"/>
      <c r="C223" s="134" t="s">
        <v>982</v>
      </c>
      <c r="D223" s="134" t="s">
        <v>332</v>
      </c>
      <c r="E223" s="135" t="s">
        <v>9129</v>
      </c>
      <c r="F223" s="136" t="s">
        <v>9130</v>
      </c>
      <c r="G223" s="137" t="s">
        <v>2551</v>
      </c>
      <c r="H223" s="138">
        <v>32</v>
      </c>
      <c r="I223" s="139">
        <v>71.95</v>
      </c>
      <c r="J223" s="140">
        <f>ROUND(I223*H223,2)</f>
        <v>2302.4</v>
      </c>
      <c r="K223" s="136" t="s">
        <v>21</v>
      </c>
      <c r="L223" s="33"/>
      <c r="M223" s="141" t="s">
        <v>21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1050</v>
      </c>
      <c r="AT223" s="145" t="s">
        <v>332</v>
      </c>
      <c r="AU223" s="145" t="s">
        <v>78</v>
      </c>
      <c r="AY223" s="18" t="s">
        <v>330</v>
      </c>
      <c r="BE223" s="146">
        <f>IF(N223="základní",J223,0)</f>
        <v>2302.4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78</v>
      </c>
      <c r="BK223" s="146">
        <f>ROUND(I223*H223,2)</f>
        <v>2302.4</v>
      </c>
      <c r="BL223" s="18" t="s">
        <v>1050</v>
      </c>
      <c r="BM223" s="145" t="s">
        <v>1753</v>
      </c>
    </row>
    <row r="224" spans="2:65" s="1" customFormat="1" ht="16.5" customHeight="1">
      <c r="B224" s="33"/>
      <c r="C224" s="173" t="s">
        <v>987</v>
      </c>
      <c r="D224" s="173" t="s">
        <v>475</v>
      </c>
      <c r="E224" s="174" t="s">
        <v>9131</v>
      </c>
      <c r="F224" s="175" t="s">
        <v>9132</v>
      </c>
      <c r="G224" s="176" t="s">
        <v>2551</v>
      </c>
      <c r="H224" s="177">
        <v>32</v>
      </c>
      <c r="I224" s="178">
        <v>305.05</v>
      </c>
      <c r="J224" s="179">
        <f>ROUND(I224*H224,2)</f>
        <v>9761.6</v>
      </c>
      <c r="K224" s="175" t="s">
        <v>21</v>
      </c>
      <c r="L224" s="180"/>
      <c r="M224" s="181" t="s">
        <v>21</v>
      </c>
      <c r="N224" s="182" t="s">
        <v>42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3080</v>
      </c>
      <c r="AT224" s="145" t="s">
        <v>475</v>
      </c>
      <c r="AU224" s="145" t="s">
        <v>78</v>
      </c>
      <c r="AY224" s="18" t="s">
        <v>330</v>
      </c>
      <c r="BE224" s="146">
        <f>IF(N224="základní",J224,0)</f>
        <v>9761.6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78</v>
      </c>
      <c r="BK224" s="146">
        <f>ROUND(I224*H224,2)</f>
        <v>9761.6</v>
      </c>
      <c r="BL224" s="18" t="s">
        <v>1050</v>
      </c>
      <c r="BM224" s="145" t="s">
        <v>1868</v>
      </c>
    </row>
    <row r="225" spans="2:65" s="12" customFormat="1">
      <c r="B225" s="151"/>
      <c r="D225" s="152" t="s">
        <v>340</v>
      </c>
      <c r="E225" s="153" t="s">
        <v>21</v>
      </c>
      <c r="F225" s="154" t="s">
        <v>9014</v>
      </c>
      <c r="H225" s="153" t="s">
        <v>21</v>
      </c>
      <c r="I225" s="155"/>
      <c r="L225" s="151"/>
      <c r="M225" s="156"/>
      <c r="T225" s="157"/>
      <c r="AT225" s="153" t="s">
        <v>340</v>
      </c>
      <c r="AU225" s="153" t="s">
        <v>78</v>
      </c>
      <c r="AV225" s="12" t="s">
        <v>78</v>
      </c>
      <c r="AW225" s="12" t="s">
        <v>32</v>
      </c>
      <c r="AX225" s="12" t="s">
        <v>71</v>
      </c>
      <c r="AY225" s="153" t="s">
        <v>330</v>
      </c>
    </row>
    <row r="226" spans="2:65" s="13" customFormat="1">
      <c r="B226" s="158"/>
      <c r="D226" s="152" t="s">
        <v>340</v>
      </c>
      <c r="E226" s="159" t="s">
        <v>21</v>
      </c>
      <c r="F226" s="160" t="s">
        <v>617</v>
      </c>
      <c r="H226" s="161">
        <v>32</v>
      </c>
      <c r="I226" s="162"/>
      <c r="L226" s="158"/>
      <c r="M226" s="163"/>
      <c r="T226" s="164"/>
      <c r="AT226" s="159" t="s">
        <v>340</v>
      </c>
      <c r="AU226" s="159" t="s">
        <v>78</v>
      </c>
      <c r="AV226" s="13" t="s">
        <v>80</v>
      </c>
      <c r="AW226" s="13" t="s">
        <v>32</v>
      </c>
      <c r="AX226" s="13" t="s">
        <v>71</v>
      </c>
      <c r="AY226" s="159" t="s">
        <v>330</v>
      </c>
    </row>
    <row r="227" spans="2:65" s="14" customFormat="1">
      <c r="B227" s="166"/>
      <c r="D227" s="152" t="s">
        <v>340</v>
      </c>
      <c r="E227" s="167" t="s">
        <v>21</v>
      </c>
      <c r="F227" s="168" t="s">
        <v>443</v>
      </c>
      <c r="H227" s="169">
        <v>32</v>
      </c>
      <c r="I227" s="170"/>
      <c r="L227" s="166"/>
      <c r="M227" s="171"/>
      <c r="T227" s="172"/>
      <c r="AT227" s="167" t="s">
        <v>340</v>
      </c>
      <c r="AU227" s="167" t="s">
        <v>78</v>
      </c>
      <c r="AV227" s="14" t="s">
        <v>336</v>
      </c>
      <c r="AW227" s="14" t="s">
        <v>32</v>
      </c>
      <c r="AX227" s="14" t="s">
        <v>78</v>
      </c>
      <c r="AY227" s="167" t="s">
        <v>330</v>
      </c>
    </row>
    <row r="228" spans="2:65" s="1" customFormat="1" ht="16.5" customHeight="1">
      <c r="B228" s="33"/>
      <c r="C228" s="134" t="s">
        <v>993</v>
      </c>
      <c r="D228" s="134" t="s">
        <v>332</v>
      </c>
      <c r="E228" s="135" t="s">
        <v>9133</v>
      </c>
      <c r="F228" s="136" t="s">
        <v>9134</v>
      </c>
      <c r="G228" s="137" t="s">
        <v>2551</v>
      </c>
      <c r="H228" s="138">
        <v>128</v>
      </c>
      <c r="I228" s="139">
        <v>259.01</v>
      </c>
      <c r="J228" s="140">
        <f>ROUND(I228*H228,2)</f>
        <v>33153.279999999999</v>
      </c>
      <c r="K228" s="136" t="s">
        <v>21</v>
      </c>
      <c r="L228" s="33"/>
      <c r="M228" s="141" t="s">
        <v>21</v>
      </c>
      <c r="N228" s="142" t="s">
        <v>42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1050</v>
      </c>
      <c r="AT228" s="145" t="s">
        <v>332</v>
      </c>
      <c r="AU228" s="145" t="s">
        <v>78</v>
      </c>
      <c r="AY228" s="18" t="s">
        <v>330</v>
      </c>
      <c r="BE228" s="146">
        <f>IF(N228="základní",J228,0)</f>
        <v>33153.279999999999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78</v>
      </c>
      <c r="BK228" s="146">
        <f>ROUND(I228*H228,2)</f>
        <v>33153.279999999999</v>
      </c>
      <c r="BL228" s="18" t="s">
        <v>1050</v>
      </c>
      <c r="BM228" s="145" t="s">
        <v>1880</v>
      </c>
    </row>
    <row r="229" spans="2:65" s="1" customFormat="1" ht="16.5" customHeight="1">
      <c r="B229" s="33"/>
      <c r="C229" s="173" t="s">
        <v>998</v>
      </c>
      <c r="D229" s="173" t="s">
        <v>475</v>
      </c>
      <c r="E229" s="174" t="s">
        <v>9135</v>
      </c>
      <c r="F229" s="175" t="s">
        <v>9136</v>
      </c>
      <c r="G229" s="176" t="s">
        <v>2551</v>
      </c>
      <c r="H229" s="177">
        <v>128</v>
      </c>
      <c r="I229" s="178">
        <v>355.75</v>
      </c>
      <c r="J229" s="179">
        <f>ROUND(I229*H229,2)</f>
        <v>45536</v>
      </c>
      <c r="K229" s="175" t="s">
        <v>21</v>
      </c>
      <c r="L229" s="180"/>
      <c r="M229" s="181" t="s">
        <v>21</v>
      </c>
      <c r="N229" s="182" t="s">
        <v>42</v>
      </c>
      <c r="P229" s="143">
        <f>O229*H229</f>
        <v>0</v>
      </c>
      <c r="Q229" s="143">
        <v>0</v>
      </c>
      <c r="R229" s="143">
        <f>Q229*H229</f>
        <v>0</v>
      </c>
      <c r="S229" s="143">
        <v>0</v>
      </c>
      <c r="T229" s="144">
        <f>S229*H229</f>
        <v>0</v>
      </c>
      <c r="AR229" s="145" t="s">
        <v>3080</v>
      </c>
      <c r="AT229" s="145" t="s">
        <v>475</v>
      </c>
      <c r="AU229" s="145" t="s">
        <v>78</v>
      </c>
      <c r="AY229" s="18" t="s">
        <v>330</v>
      </c>
      <c r="BE229" s="146">
        <f>IF(N229="základní",J229,0)</f>
        <v>45536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78</v>
      </c>
      <c r="BK229" s="146">
        <f>ROUND(I229*H229,2)</f>
        <v>45536</v>
      </c>
      <c r="BL229" s="18" t="s">
        <v>1050</v>
      </c>
      <c r="BM229" s="145" t="s">
        <v>1893</v>
      </c>
    </row>
    <row r="230" spans="2:65" s="12" customFormat="1">
      <c r="B230" s="151"/>
      <c r="D230" s="152" t="s">
        <v>340</v>
      </c>
      <c r="E230" s="153" t="s">
        <v>21</v>
      </c>
      <c r="F230" s="154" t="s">
        <v>9014</v>
      </c>
      <c r="H230" s="153" t="s">
        <v>21</v>
      </c>
      <c r="I230" s="155"/>
      <c r="L230" s="151"/>
      <c r="M230" s="156"/>
      <c r="T230" s="157"/>
      <c r="AT230" s="153" t="s">
        <v>340</v>
      </c>
      <c r="AU230" s="153" t="s">
        <v>78</v>
      </c>
      <c r="AV230" s="12" t="s">
        <v>78</v>
      </c>
      <c r="AW230" s="12" t="s">
        <v>32</v>
      </c>
      <c r="AX230" s="12" t="s">
        <v>71</v>
      </c>
      <c r="AY230" s="153" t="s">
        <v>330</v>
      </c>
    </row>
    <row r="231" spans="2:65" s="13" customFormat="1">
      <c r="B231" s="158"/>
      <c r="D231" s="152" t="s">
        <v>340</v>
      </c>
      <c r="E231" s="159" t="s">
        <v>21</v>
      </c>
      <c r="F231" s="160" t="s">
        <v>9137</v>
      </c>
      <c r="H231" s="161">
        <v>128</v>
      </c>
      <c r="I231" s="162"/>
      <c r="L231" s="158"/>
      <c r="M231" s="163"/>
      <c r="T231" s="164"/>
      <c r="AT231" s="159" t="s">
        <v>340</v>
      </c>
      <c r="AU231" s="159" t="s">
        <v>78</v>
      </c>
      <c r="AV231" s="13" t="s">
        <v>80</v>
      </c>
      <c r="AW231" s="13" t="s">
        <v>32</v>
      </c>
      <c r="AX231" s="13" t="s">
        <v>71</v>
      </c>
      <c r="AY231" s="159" t="s">
        <v>330</v>
      </c>
    </row>
    <row r="232" spans="2:65" s="14" customFormat="1">
      <c r="B232" s="166"/>
      <c r="D232" s="152" t="s">
        <v>340</v>
      </c>
      <c r="E232" s="167" t="s">
        <v>21</v>
      </c>
      <c r="F232" s="168" t="s">
        <v>443</v>
      </c>
      <c r="H232" s="169">
        <v>128</v>
      </c>
      <c r="I232" s="170"/>
      <c r="L232" s="166"/>
      <c r="M232" s="171"/>
      <c r="T232" s="172"/>
      <c r="AT232" s="167" t="s">
        <v>340</v>
      </c>
      <c r="AU232" s="167" t="s">
        <v>78</v>
      </c>
      <c r="AV232" s="14" t="s">
        <v>336</v>
      </c>
      <c r="AW232" s="14" t="s">
        <v>32</v>
      </c>
      <c r="AX232" s="14" t="s">
        <v>78</v>
      </c>
      <c r="AY232" s="167" t="s">
        <v>330</v>
      </c>
    </row>
    <row r="233" spans="2:65" s="1" customFormat="1" ht="16.5" customHeight="1">
      <c r="B233" s="33"/>
      <c r="C233" s="134" t="s">
        <v>1013</v>
      </c>
      <c r="D233" s="134" t="s">
        <v>332</v>
      </c>
      <c r="E233" s="135" t="s">
        <v>9138</v>
      </c>
      <c r="F233" s="136" t="s">
        <v>9139</v>
      </c>
      <c r="G233" s="137" t="s">
        <v>2551</v>
      </c>
      <c r="H233" s="138">
        <v>30</v>
      </c>
      <c r="I233" s="139">
        <v>259.01</v>
      </c>
      <c r="J233" s="140">
        <f>ROUND(I233*H233,2)</f>
        <v>7770.3</v>
      </c>
      <c r="K233" s="136" t="s">
        <v>21</v>
      </c>
      <c r="L233" s="33"/>
      <c r="M233" s="141" t="s">
        <v>21</v>
      </c>
      <c r="N233" s="142" t="s">
        <v>42</v>
      </c>
      <c r="P233" s="143">
        <f>O233*H233</f>
        <v>0</v>
      </c>
      <c r="Q233" s="143">
        <v>0</v>
      </c>
      <c r="R233" s="143">
        <f>Q233*H233</f>
        <v>0</v>
      </c>
      <c r="S233" s="143">
        <v>0</v>
      </c>
      <c r="T233" s="144">
        <f>S233*H233</f>
        <v>0</v>
      </c>
      <c r="AR233" s="145" t="s">
        <v>1050</v>
      </c>
      <c r="AT233" s="145" t="s">
        <v>332</v>
      </c>
      <c r="AU233" s="145" t="s">
        <v>78</v>
      </c>
      <c r="AY233" s="18" t="s">
        <v>330</v>
      </c>
      <c r="BE233" s="146">
        <f>IF(N233="základní",J233,0)</f>
        <v>7770.3</v>
      </c>
      <c r="BF233" s="146">
        <f>IF(N233="snížená",J233,0)</f>
        <v>0</v>
      </c>
      <c r="BG233" s="146">
        <f>IF(N233="zákl. přenesená",J233,0)</f>
        <v>0</v>
      </c>
      <c r="BH233" s="146">
        <f>IF(N233="sníž. přenesená",J233,0)</f>
        <v>0</v>
      </c>
      <c r="BI233" s="146">
        <f>IF(N233="nulová",J233,0)</f>
        <v>0</v>
      </c>
      <c r="BJ233" s="18" t="s">
        <v>78</v>
      </c>
      <c r="BK233" s="146">
        <f>ROUND(I233*H233,2)</f>
        <v>7770.3</v>
      </c>
      <c r="BL233" s="18" t="s">
        <v>1050</v>
      </c>
      <c r="BM233" s="145" t="s">
        <v>1904</v>
      </c>
    </row>
    <row r="234" spans="2:65" s="1" customFormat="1" ht="16.5" customHeight="1">
      <c r="B234" s="33"/>
      <c r="C234" s="173" t="s">
        <v>1022</v>
      </c>
      <c r="D234" s="173" t="s">
        <v>475</v>
      </c>
      <c r="E234" s="174" t="s">
        <v>9140</v>
      </c>
      <c r="F234" s="175" t="s">
        <v>9141</v>
      </c>
      <c r="G234" s="176" t="s">
        <v>2551</v>
      </c>
      <c r="H234" s="177">
        <v>30</v>
      </c>
      <c r="I234" s="178">
        <v>2028.33</v>
      </c>
      <c r="J234" s="179">
        <f>ROUND(I234*H234,2)</f>
        <v>60849.9</v>
      </c>
      <c r="K234" s="175" t="s">
        <v>21</v>
      </c>
      <c r="L234" s="180"/>
      <c r="M234" s="181" t="s">
        <v>21</v>
      </c>
      <c r="N234" s="182" t="s">
        <v>42</v>
      </c>
      <c r="P234" s="143">
        <f>O234*H234</f>
        <v>0</v>
      </c>
      <c r="Q234" s="143">
        <v>0</v>
      </c>
      <c r="R234" s="143">
        <f>Q234*H234</f>
        <v>0</v>
      </c>
      <c r="S234" s="143">
        <v>0</v>
      </c>
      <c r="T234" s="144">
        <f>S234*H234</f>
        <v>0</v>
      </c>
      <c r="AR234" s="145" t="s">
        <v>3080</v>
      </c>
      <c r="AT234" s="145" t="s">
        <v>475</v>
      </c>
      <c r="AU234" s="145" t="s">
        <v>78</v>
      </c>
      <c r="AY234" s="18" t="s">
        <v>330</v>
      </c>
      <c r="BE234" s="146">
        <f>IF(N234="základní",J234,0)</f>
        <v>60849.9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78</v>
      </c>
      <c r="BK234" s="146">
        <f>ROUND(I234*H234,2)</f>
        <v>60849.9</v>
      </c>
      <c r="BL234" s="18" t="s">
        <v>1050</v>
      </c>
      <c r="BM234" s="145" t="s">
        <v>1917</v>
      </c>
    </row>
    <row r="235" spans="2:65" s="12" customFormat="1">
      <c r="B235" s="151"/>
      <c r="D235" s="152" t="s">
        <v>340</v>
      </c>
      <c r="E235" s="153" t="s">
        <v>21</v>
      </c>
      <c r="F235" s="154" t="s">
        <v>9014</v>
      </c>
      <c r="H235" s="153" t="s">
        <v>21</v>
      </c>
      <c r="I235" s="155"/>
      <c r="L235" s="151"/>
      <c r="M235" s="156"/>
      <c r="T235" s="157"/>
      <c r="AT235" s="153" t="s">
        <v>340</v>
      </c>
      <c r="AU235" s="153" t="s">
        <v>78</v>
      </c>
      <c r="AV235" s="12" t="s">
        <v>78</v>
      </c>
      <c r="AW235" s="12" t="s">
        <v>32</v>
      </c>
      <c r="AX235" s="12" t="s">
        <v>71</v>
      </c>
      <c r="AY235" s="153" t="s">
        <v>330</v>
      </c>
    </row>
    <row r="236" spans="2:65" s="13" customFormat="1">
      <c r="B236" s="158"/>
      <c r="D236" s="152" t="s">
        <v>340</v>
      </c>
      <c r="E236" s="159" t="s">
        <v>21</v>
      </c>
      <c r="F236" s="160" t="s">
        <v>9142</v>
      </c>
      <c r="H236" s="161">
        <v>30</v>
      </c>
      <c r="I236" s="162"/>
      <c r="L236" s="158"/>
      <c r="M236" s="163"/>
      <c r="T236" s="164"/>
      <c r="AT236" s="159" t="s">
        <v>340</v>
      </c>
      <c r="AU236" s="159" t="s">
        <v>78</v>
      </c>
      <c r="AV236" s="13" t="s">
        <v>80</v>
      </c>
      <c r="AW236" s="13" t="s">
        <v>32</v>
      </c>
      <c r="AX236" s="13" t="s">
        <v>71</v>
      </c>
      <c r="AY236" s="159" t="s">
        <v>330</v>
      </c>
    </row>
    <row r="237" spans="2:65" s="14" customFormat="1">
      <c r="B237" s="166"/>
      <c r="D237" s="152" t="s">
        <v>340</v>
      </c>
      <c r="E237" s="167" t="s">
        <v>21</v>
      </c>
      <c r="F237" s="168" t="s">
        <v>443</v>
      </c>
      <c r="H237" s="169">
        <v>30</v>
      </c>
      <c r="I237" s="170"/>
      <c r="L237" s="166"/>
      <c r="M237" s="171"/>
      <c r="T237" s="172"/>
      <c r="AT237" s="167" t="s">
        <v>340</v>
      </c>
      <c r="AU237" s="167" t="s">
        <v>78</v>
      </c>
      <c r="AV237" s="14" t="s">
        <v>336</v>
      </c>
      <c r="AW237" s="14" t="s">
        <v>32</v>
      </c>
      <c r="AX237" s="14" t="s">
        <v>78</v>
      </c>
      <c r="AY237" s="167" t="s">
        <v>330</v>
      </c>
    </row>
    <row r="238" spans="2:65" s="1" customFormat="1" ht="16.5" customHeight="1">
      <c r="B238" s="33"/>
      <c r="C238" s="134" t="s">
        <v>1028</v>
      </c>
      <c r="D238" s="134" t="s">
        <v>332</v>
      </c>
      <c r="E238" s="135" t="s">
        <v>9143</v>
      </c>
      <c r="F238" s="136" t="s">
        <v>9144</v>
      </c>
      <c r="G238" s="137" t="s">
        <v>2551</v>
      </c>
      <c r="H238" s="138">
        <v>27</v>
      </c>
      <c r="I238" s="139">
        <v>143.89000000000001</v>
      </c>
      <c r="J238" s="140">
        <f>ROUND(I238*H238,2)</f>
        <v>3885.03</v>
      </c>
      <c r="K238" s="136" t="s">
        <v>21</v>
      </c>
      <c r="L238" s="33"/>
      <c r="M238" s="141" t="s">
        <v>21</v>
      </c>
      <c r="N238" s="142" t="s">
        <v>42</v>
      </c>
      <c r="P238" s="143">
        <f>O238*H238</f>
        <v>0</v>
      </c>
      <c r="Q238" s="143">
        <v>0</v>
      </c>
      <c r="R238" s="143">
        <f>Q238*H238</f>
        <v>0</v>
      </c>
      <c r="S238" s="143">
        <v>0</v>
      </c>
      <c r="T238" s="144">
        <f>S238*H238</f>
        <v>0</v>
      </c>
      <c r="AR238" s="145" t="s">
        <v>1050</v>
      </c>
      <c r="AT238" s="145" t="s">
        <v>332</v>
      </c>
      <c r="AU238" s="145" t="s">
        <v>78</v>
      </c>
      <c r="AY238" s="18" t="s">
        <v>330</v>
      </c>
      <c r="BE238" s="146">
        <f>IF(N238="základní",J238,0)</f>
        <v>3885.03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78</v>
      </c>
      <c r="BK238" s="146">
        <f>ROUND(I238*H238,2)</f>
        <v>3885.03</v>
      </c>
      <c r="BL238" s="18" t="s">
        <v>1050</v>
      </c>
      <c r="BM238" s="145" t="s">
        <v>1926</v>
      </c>
    </row>
    <row r="239" spans="2:65" s="1" customFormat="1" ht="16.5" customHeight="1">
      <c r="B239" s="33"/>
      <c r="C239" s="173" t="s">
        <v>1035</v>
      </c>
      <c r="D239" s="173" t="s">
        <v>475</v>
      </c>
      <c r="E239" s="174" t="s">
        <v>9145</v>
      </c>
      <c r="F239" s="175" t="s">
        <v>9146</v>
      </c>
      <c r="G239" s="176" t="s">
        <v>2551</v>
      </c>
      <c r="H239" s="177">
        <v>27</v>
      </c>
      <c r="I239" s="178">
        <v>339.59</v>
      </c>
      <c r="J239" s="179">
        <f>ROUND(I239*H239,2)</f>
        <v>9168.93</v>
      </c>
      <c r="K239" s="175" t="s">
        <v>21</v>
      </c>
      <c r="L239" s="180"/>
      <c r="M239" s="181" t="s">
        <v>21</v>
      </c>
      <c r="N239" s="182" t="s">
        <v>42</v>
      </c>
      <c r="P239" s="143">
        <f>O239*H239</f>
        <v>0</v>
      </c>
      <c r="Q239" s="143">
        <v>0</v>
      </c>
      <c r="R239" s="143">
        <f>Q239*H239</f>
        <v>0</v>
      </c>
      <c r="S239" s="143">
        <v>0</v>
      </c>
      <c r="T239" s="144">
        <f>S239*H239</f>
        <v>0</v>
      </c>
      <c r="AR239" s="145" t="s">
        <v>3080</v>
      </c>
      <c r="AT239" s="145" t="s">
        <v>475</v>
      </c>
      <c r="AU239" s="145" t="s">
        <v>78</v>
      </c>
      <c r="AY239" s="18" t="s">
        <v>330</v>
      </c>
      <c r="BE239" s="146">
        <f>IF(N239="základní",J239,0)</f>
        <v>9168.93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78</v>
      </c>
      <c r="BK239" s="146">
        <f>ROUND(I239*H239,2)</f>
        <v>9168.93</v>
      </c>
      <c r="BL239" s="18" t="s">
        <v>1050</v>
      </c>
      <c r="BM239" s="145" t="s">
        <v>1942</v>
      </c>
    </row>
    <row r="240" spans="2:65" s="1" customFormat="1" ht="16.5" customHeight="1">
      <c r="B240" s="33"/>
      <c r="C240" s="134" t="s">
        <v>1044</v>
      </c>
      <c r="D240" s="134" t="s">
        <v>332</v>
      </c>
      <c r="E240" s="135" t="s">
        <v>9147</v>
      </c>
      <c r="F240" s="136" t="s">
        <v>9148</v>
      </c>
      <c r="G240" s="137" t="s">
        <v>2551</v>
      </c>
      <c r="H240" s="138">
        <v>3</v>
      </c>
      <c r="I240" s="139">
        <v>143.89000000000001</v>
      </c>
      <c r="J240" s="140">
        <f>ROUND(I240*H240,2)</f>
        <v>431.67</v>
      </c>
      <c r="K240" s="136" t="s">
        <v>21</v>
      </c>
      <c r="L240" s="33"/>
      <c r="M240" s="141" t="s">
        <v>21</v>
      </c>
      <c r="N240" s="142" t="s">
        <v>42</v>
      </c>
      <c r="P240" s="143">
        <f>O240*H240</f>
        <v>0</v>
      </c>
      <c r="Q240" s="143">
        <v>0</v>
      </c>
      <c r="R240" s="143">
        <f>Q240*H240</f>
        <v>0</v>
      </c>
      <c r="S240" s="143">
        <v>0</v>
      </c>
      <c r="T240" s="144">
        <f>S240*H240</f>
        <v>0</v>
      </c>
      <c r="AR240" s="145" t="s">
        <v>1050</v>
      </c>
      <c r="AT240" s="145" t="s">
        <v>332</v>
      </c>
      <c r="AU240" s="145" t="s">
        <v>78</v>
      </c>
      <c r="AY240" s="18" t="s">
        <v>330</v>
      </c>
      <c r="BE240" s="146">
        <f>IF(N240="základní",J240,0)</f>
        <v>431.67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78</v>
      </c>
      <c r="BK240" s="146">
        <f>ROUND(I240*H240,2)</f>
        <v>431.67</v>
      </c>
      <c r="BL240" s="18" t="s">
        <v>1050</v>
      </c>
      <c r="BM240" s="145" t="s">
        <v>1968</v>
      </c>
    </row>
    <row r="241" spans="2:65" s="1" customFormat="1" ht="16.5" customHeight="1">
      <c r="B241" s="33"/>
      <c r="C241" s="173" t="s">
        <v>1050</v>
      </c>
      <c r="D241" s="173" t="s">
        <v>475</v>
      </c>
      <c r="E241" s="174" t="s">
        <v>9149</v>
      </c>
      <c r="F241" s="175" t="s">
        <v>9150</v>
      </c>
      <c r="G241" s="176" t="s">
        <v>2551</v>
      </c>
      <c r="H241" s="177">
        <v>3</v>
      </c>
      <c r="I241" s="178">
        <v>419.06</v>
      </c>
      <c r="J241" s="179">
        <f>ROUND(I241*H241,2)</f>
        <v>1257.18</v>
      </c>
      <c r="K241" s="175" t="s">
        <v>21</v>
      </c>
      <c r="L241" s="180"/>
      <c r="M241" s="181" t="s">
        <v>21</v>
      </c>
      <c r="N241" s="182" t="s">
        <v>42</v>
      </c>
      <c r="P241" s="143">
        <f>O241*H241</f>
        <v>0</v>
      </c>
      <c r="Q241" s="143">
        <v>0</v>
      </c>
      <c r="R241" s="143">
        <f>Q241*H241</f>
        <v>0</v>
      </c>
      <c r="S241" s="143">
        <v>0</v>
      </c>
      <c r="T241" s="144">
        <f>S241*H241</f>
        <v>0</v>
      </c>
      <c r="AR241" s="145" t="s">
        <v>3080</v>
      </c>
      <c r="AT241" s="145" t="s">
        <v>475</v>
      </c>
      <c r="AU241" s="145" t="s">
        <v>78</v>
      </c>
      <c r="AY241" s="18" t="s">
        <v>330</v>
      </c>
      <c r="BE241" s="146">
        <f>IF(N241="základní",J241,0)</f>
        <v>1257.18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78</v>
      </c>
      <c r="BK241" s="146">
        <f>ROUND(I241*H241,2)</f>
        <v>1257.18</v>
      </c>
      <c r="BL241" s="18" t="s">
        <v>1050</v>
      </c>
      <c r="BM241" s="145" t="s">
        <v>1979</v>
      </c>
    </row>
    <row r="242" spans="2:65" s="12" customFormat="1">
      <c r="B242" s="151"/>
      <c r="D242" s="152" t="s">
        <v>340</v>
      </c>
      <c r="E242" s="153" t="s">
        <v>21</v>
      </c>
      <c r="F242" s="154" t="s">
        <v>9014</v>
      </c>
      <c r="H242" s="153" t="s">
        <v>21</v>
      </c>
      <c r="I242" s="155"/>
      <c r="L242" s="151"/>
      <c r="M242" s="156"/>
      <c r="T242" s="157"/>
      <c r="AT242" s="153" t="s">
        <v>340</v>
      </c>
      <c r="AU242" s="153" t="s">
        <v>78</v>
      </c>
      <c r="AV242" s="12" t="s">
        <v>78</v>
      </c>
      <c r="AW242" s="12" t="s">
        <v>32</v>
      </c>
      <c r="AX242" s="12" t="s">
        <v>71</v>
      </c>
      <c r="AY242" s="153" t="s">
        <v>330</v>
      </c>
    </row>
    <row r="243" spans="2:65" s="13" customFormat="1">
      <c r="B243" s="158"/>
      <c r="D243" s="152" t="s">
        <v>340</v>
      </c>
      <c r="E243" s="159" t="s">
        <v>21</v>
      </c>
      <c r="F243" s="160" t="s">
        <v>9151</v>
      </c>
      <c r="H243" s="161">
        <v>3</v>
      </c>
      <c r="I243" s="162"/>
      <c r="L243" s="158"/>
      <c r="M243" s="163"/>
      <c r="T243" s="164"/>
      <c r="AT243" s="159" t="s">
        <v>340</v>
      </c>
      <c r="AU243" s="159" t="s">
        <v>78</v>
      </c>
      <c r="AV243" s="13" t="s">
        <v>80</v>
      </c>
      <c r="AW243" s="13" t="s">
        <v>32</v>
      </c>
      <c r="AX243" s="13" t="s">
        <v>71</v>
      </c>
      <c r="AY243" s="159" t="s">
        <v>330</v>
      </c>
    </row>
    <row r="244" spans="2:65" s="14" customFormat="1">
      <c r="B244" s="166"/>
      <c r="D244" s="152" t="s">
        <v>340</v>
      </c>
      <c r="E244" s="167" t="s">
        <v>21</v>
      </c>
      <c r="F244" s="168" t="s">
        <v>443</v>
      </c>
      <c r="H244" s="169">
        <v>3</v>
      </c>
      <c r="I244" s="170"/>
      <c r="L244" s="166"/>
      <c r="M244" s="171"/>
      <c r="T244" s="172"/>
      <c r="AT244" s="167" t="s">
        <v>340</v>
      </c>
      <c r="AU244" s="167" t="s">
        <v>78</v>
      </c>
      <c r="AV244" s="14" t="s">
        <v>336</v>
      </c>
      <c r="AW244" s="14" t="s">
        <v>32</v>
      </c>
      <c r="AX244" s="14" t="s">
        <v>78</v>
      </c>
      <c r="AY244" s="167" t="s">
        <v>330</v>
      </c>
    </row>
    <row r="245" spans="2:65" s="1" customFormat="1" ht="16.5" customHeight="1">
      <c r="B245" s="33"/>
      <c r="C245" s="134" t="s">
        <v>1057</v>
      </c>
      <c r="D245" s="134" t="s">
        <v>332</v>
      </c>
      <c r="E245" s="135" t="s">
        <v>9152</v>
      </c>
      <c r="F245" s="136" t="s">
        <v>9153</v>
      </c>
      <c r="G245" s="137" t="s">
        <v>2551</v>
      </c>
      <c r="H245" s="138">
        <v>25</v>
      </c>
      <c r="I245" s="139">
        <v>259.01</v>
      </c>
      <c r="J245" s="140">
        <f>ROUND(I245*H245,2)</f>
        <v>6475.25</v>
      </c>
      <c r="K245" s="136" t="s">
        <v>21</v>
      </c>
      <c r="L245" s="33"/>
      <c r="M245" s="141" t="s">
        <v>21</v>
      </c>
      <c r="N245" s="142" t="s">
        <v>42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1050</v>
      </c>
      <c r="AT245" s="145" t="s">
        <v>332</v>
      </c>
      <c r="AU245" s="145" t="s">
        <v>78</v>
      </c>
      <c r="AY245" s="18" t="s">
        <v>330</v>
      </c>
      <c r="BE245" s="146">
        <f>IF(N245="základní",J245,0)</f>
        <v>6475.25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78</v>
      </c>
      <c r="BK245" s="146">
        <f>ROUND(I245*H245,2)</f>
        <v>6475.25</v>
      </c>
      <c r="BL245" s="18" t="s">
        <v>1050</v>
      </c>
      <c r="BM245" s="145" t="s">
        <v>1994</v>
      </c>
    </row>
    <row r="246" spans="2:65" s="1" customFormat="1" ht="16.5" customHeight="1">
      <c r="B246" s="33"/>
      <c r="C246" s="173" t="s">
        <v>1064</v>
      </c>
      <c r="D246" s="173" t="s">
        <v>475</v>
      </c>
      <c r="E246" s="174" t="s">
        <v>9154</v>
      </c>
      <c r="F246" s="175" t="s">
        <v>9155</v>
      </c>
      <c r="G246" s="176" t="s">
        <v>2551</v>
      </c>
      <c r="H246" s="177">
        <v>25</v>
      </c>
      <c r="I246" s="178">
        <v>2002.98</v>
      </c>
      <c r="J246" s="179">
        <f>ROUND(I246*H246,2)</f>
        <v>50074.5</v>
      </c>
      <c r="K246" s="175" t="s">
        <v>21</v>
      </c>
      <c r="L246" s="180"/>
      <c r="M246" s="181" t="s">
        <v>21</v>
      </c>
      <c r="N246" s="182" t="s">
        <v>42</v>
      </c>
      <c r="P246" s="143">
        <f>O246*H246</f>
        <v>0</v>
      </c>
      <c r="Q246" s="143">
        <v>0</v>
      </c>
      <c r="R246" s="143">
        <f>Q246*H246</f>
        <v>0</v>
      </c>
      <c r="S246" s="143">
        <v>0</v>
      </c>
      <c r="T246" s="144">
        <f>S246*H246</f>
        <v>0</v>
      </c>
      <c r="AR246" s="145" t="s">
        <v>3080</v>
      </c>
      <c r="AT246" s="145" t="s">
        <v>475</v>
      </c>
      <c r="AU246" s="145" t="s">
        <v>78</v>
      </c>
      <c r="AY246" s="18" t="s">
        <v>330</v>
      </c>
      <c r="BE246" s="146">
        <f>IF(N246="základní",J246,0)</f>
        <v>50074.5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78</v>
      </c>
      <c r="BK246" s="146">
        <f>ROUND(I246*H246,2)</f>
        <v>50074.5</v>
      </c>
      <c r="BL246" s="18" t="s">
        <v>1050</v>
      </c>
      <c r="BM246" s="145" t="s">
        <v>2050</v>
      </c>
    </row>
    <row r="247" spans="2:65" s="12" customFormat="1">
      <c r="B247" s="151"/>
      <c r="D247" s="152" t="s">
        <v>340</v>
      </c>
      <c r="E247" s="153" t="s">
        <v>21</v>
      </c>
      <c r="F247" s="154" t="s">
        <v>9014</v>
      </c>
      <c r="H247" s="153" t="s">
        <v>21</v>
      </c>
      <c r="I247" s="155"/>
      <c r="L247" s="151"/>
      <c r="M247" s="156"/>
      <c r="T247" s="157"/>
      <c r="AT247" s="153" t="s">
        <v>340</v>
      </c>
      <c r="AU247" s="153" t="s">
        <v>78</v>
      </c>
      <c r="AV247" s="12" t="s">
        <v>78</v>
      </c>
      <c r="AW247" s="12" t="s">
        <v>32</v>
      </c>
      <c r="AX247" s="12" t="s">
        <v>71</v>
      </c>
      <c r="AY247" s="153" t="s">
        <v>330</v>
      </c>
    </row>
    <row r="248" spans="2:65" s="13" customFormat="1">
      <c r="B248" s="158"/>
      <c r="D248" s="152" t="s">
        <v>340</v>
      </c>
      <c r="E248" s="159" t="s">
        <v>21</v>
      </c>
      <c r="F248" s="160" t="s">
        <v>9156</v>
      </c>
      <c r="H248" s="161">
        <v>25</v>
      </c>
      <c r="I248" s="162"/>
      <c r="L248" s="158"/>
      <c r="M248" s="163"/>
      <c r="T248" s="164"/>
      <c r="AT248" s="159" t="s">
        <v>340</v>
      </c>
      <c r="AU248" s="159" t="s">
        <v>78</v>
      </c>
      <c r="AV248" s="13" t="s">
        <v>80</v>
      </c>
      <c r="AW248" s="13" t="s">
        <v>32</v>
      </c>
      <c r="AX248" s="13" t="s">
        <v>71</v>
      </c>
      <c r="AY248" s="159" t="s">
        <v>330</v>
      </c>
    </row>
    <row r="249" spans="2:65" s="14" customFormat="1">
      <c r="B249" s="166"/>
      <c r="D249" s="152" t="s">
        <v>340</v>
      </c>
      <c r="E249" s="167" t="s">
        <v>21</v>
      </c>
      <c r="F249" s="168" t="s">
        <v>443</v>
      </c>
      <c r="H249" s="169">
        <v>25</v>
      </c>
      <c r="I249" s="170"/>
      <c r="L249" s="166"/>
      <c r="M249" s="171"/>
      <c r="T249" s="172"/>
      <c r="AT249" s="167" t="s">
        <v>340</v>
      </c>
      <c r="AU249" s="167" t="s">
        <v>78</v>
      </c>
      <c r="AV249" s="14" t="s">
        <v>336</v>
      </c>
      <c r="AW249" s="14" t="s">
        <v>32</v>
      </c>
      <c r="AX249" s="14" t="s">
        <v>78</v>
      </c>
      <c r="AY249" s="167" t="s">
        <v>330</v>
      </c>
    </row>
    <row r="250" spans="2:65" s="1" customFormat="1" ht="16.5" customHeight="1">
      <c r="B250" s="33"/>
      <c r="C250" s="134" t="s">
        <v>1072</v>
      </c>
      <c r="D250" s="134" t="s">
        <v>332</v>
      </c>
      <c r="E250" s="135" t="s">
        <v>9157</v>
      </c>
      <c r="F250" s="136" t="s">
        <v>9158</v>
      </c>
      <c r="G250" s="137" t="s">
        <v>2551</v>
      </c>
      <c r="H250" s="138">
        <v>1</v>
      </c>
      <c r="I250" s="139">
        <v>259.01</v>
      </c>
      <c r="J250" s="140">
        <f>ROUND(I250*H250,2)</f>
        <v>259.01</v>
      </c>
      <c r="K250" s="136" t="s">
        <v>21</v>
      </c>
      <c r="L250" s="33"/>
      <c r="M250" s="141" t="s">
        <v>21</v>
      </c>
      <c r="N250" s="142" t="s">
        <v>42</v>
      </c>
      <c r="P250" s="143">
        <f>O250*H250</f>
        <v>0</v>
      </c>
      <c r="Q250" s="143">
        <v>0</v>
      </c>
      <c r="R250" s="143">
        <f>Q250*H250</f>
        <v>0</v>
      </c>
      <c r="S250" s="143">
        <v>0</v>
      </c>
      <c r="T250" s="144">
        <f>S250*H250</f>
        <v>0</v>
      </c>
      <c r="AR250" s="145" t="s">
        <v>1050</v>
      </c>
      <c r="AT250" s="145" t="s">
        <v>332</v>
      </c>
      <c r="AU250" s="145" t="s">
        <v>78</v>
      </c>
      <c r="AY250" s="18" t="s">
        <v>330</v>
      </c>
      <c r="BE250" s="146">
        <f>IF(N250="základní",J250,0)</f>
        <v>259.01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78</v>
      </c>
      <c r="BK250" s="146">
        <f>ROUND(I250*H250,2)</f>
        <v>259.01</v>
      </c>
      <c r="BL250" s="18" t="s">
        <v>1050</v>
      </c>
      <c r="BM250" s="145" t="s">
        <v>2058</v>
      </c>
    </row>
    <row r="251" spans="2:65" s="1" customFormat="1" ht="16.5" customHeight="1">
      <c r="B251" s="33"/>
      <c r="C251" s="173" t="s">
        <v>1087</v>
      </c>
      <c r="D251" s="173" t="s">
        <v>475</v>
      </c>
      <c r="E251" s="174" t="s">
        <v>9159</v>
      </c>
      <c r="F251" s="175" t="s">
        <v>9160</v>
      </c>
      <c r="G251" s="176" t="s">
        <v>2551</v>
      </c>
      <c r="H251" s="177">
        <v>1</v>
      </c>
      <c r="I251" s="178">
        <v>1986.82</v>
      </c>
      <c r="J251" s="179">
        <f>ROUND(I251*H251,2)</f>
        <v>1986.82</v>
      </c>
      <c r="K251" s="175" t="s">
        <v>21</v>
      </c>
      <c r="L251" s="180"/>
      <c r="M251" s="181" t="s">
        <v>21</v>
      </c>
      <c r="N251" s="182" t="s">
        <v>42</v>
      </c>
      <c r="P251" s="143">
        <f>O251*H251</f>
        <v>0</v>
      </c>
      <c r="Q251" s="143">
        <v>0</v>
      </c>
      <c r="R251" s="143">
        <f>Q251*H251</f>
        <v>0</v>
      </c>
      <c r="S251" s="143">
        <v>0</v>
      </c>
      <c r="T251" s="144">
        <f>S251*H251</f>
        <v>0</v>
      </c>
      <c r="AR251" s="145" t="s">
        <v>3080</v>
      </c>
      <c r="AT251" s="145" t="s">
        <v>475</v>
      </c>
      <c r="AU251" s="145" t="s">
        <v>78</v>
      </c>
      <c r="AY251" s="18" t="s">
        <v>330</v>
      </c>
      <c r="BE251" s="146">
        <f>IF(N251="základní",J251,0)</f>
        <v>1986.82</v>
      </c>
      <c r="BF251" s="146">
        <f>IF(N251="snížená",J251,0)</f>
        <v>0</v>
      </c>
      <c r="BG251" s="146">
        <f>IF(N251="zákl. přenesená",J251,0)</f>
        <v>0</v>
      </c>
      <c r="BH251" s="146">
        <f>IF(N251="sníž. přenesená",J251,0)</f>
        <v>0</v>
      </c>
      <c r="BI251" s="146">
        <f>IF(N251="nulová",J251,0)</f>
        <v>0</v>
      </c>
      <c r="BJ251" s="18" t="s">
        <v>78</v>
      </c>
      <c r="BK251" s="146">
        <f>ROUND(I251*H251,2)</f>
        <v>1986.82</v>
      </c>
      <c r="BL251" s="18" t="s">
        <v>1050</v>
      </c>
      <c r="BM251" s="145" t="s">
        <v>2072</v>
      </c>
    </row>
    <row r="252" spans="2:65" s="12" customFormat="1">
      <c r="B252" s="151"/>
      <c r="D252" s="152" t="s">
        <v>340</v>
      </c>
      <c r="E252" s="153" t="s">
        <v>21</v>
      </c>
      <c r="F252" s="154" t="s">
        <v>9014</v>
      </c>
      <c r="H252" s="153" t="s">
        <v>21</v>
      </c>
      <c r="I252" s="155"/>
      <c r="L252" s="151"/>
      <c r="M252" s="156"/>
      <c r="T252" s="157"/>
      <c r="AT252" s="153" t="s">
        <v>340</v>
      </c>
      <c r="AU252" s="153" t="s">
        <v>78</v>
      </c>
      <c r="AV252" s="12" t="s">
        <v>78</v>
      </c>
      <c r="AW252" s="12" t="s">
        <v>32</v>
      </c>
      <c r="AX252" s="12" t="s">
        <v>71</v>
      </c>
      <c r="AY252" s="153" t="s">
        <v>330</v>
      </c>
    </row>
    <row r="253" spans="2:65" s="13" customFormat="1">
      <c r="B253" s="158"/>
      <c r="D253" s="152" t="s">
        <v>340</v>
      </c>
      <c r="E253" s="159" t="s">
        <v>21</v>
      </c>
      <c r="F253" s="160" t="s">
        <v>9101</v>
      </c>
      <c r="H253" s="161">
        <v>1</v>
      </c>
      <c r="I253" s="162"/>
      <c r="L253" s="158"/>
      <c r="M253" s="163"/>
      <c r="T253" s="164"/>
      <c r="AT253" s="159" t="s">
        <v>340</v>
      </c>
      <c r="AU253" s="159" t="s">
        <v>78</v>
      </c>
      <c r="AV253" s="13" t="s">
        <v>80</v>
      </c>
      <c r="AW253" s="13" t="s">
        <v>32</v>
      </c>
      <c r="AX253" s="13" t="s">
        <v>71</v>
      </c>
      <c r="AY253" s="159" t="s">
        <v>330</v>
      </c>
    </row>
    <row r="254" spans="2:65" s="14" customFormat="1">
      <c r="B254" s="166"/>
      <c r="D254" s="152" t="s">
        <v>340</v>
      </c>
      <c r="E254" s="167" t="s">
        <v>21</v>
      </c>
      <c r="F254" s="168" t="s">
        <v>443</v>
      </c>
      <c r="H254" s="169">
        <v>1</v>
      </c>
      <c r="I254" s="170"/>
      <c r="L254" s="166"/>
      <c r="M254" s="171"/>
      <c r="T254" s="172"/>
      <c r="AT254" s="167" t="s">
        <v>340</v>
      </c>
      <c r="AU254" s="167" t="s">
        <v>78</v>
      </c>
      <c r="AV254" s="14" t="s">
        <v>336</v>
      </c>
      <c r="AW254" s="14" t="s">
        <v>32</v>
      </c>
      <c r="AX254" s="14" t="s">
        <v>78</v>
      </c>
      <c r="AY254" s="167" t="s">
        <v>330</v>
      </c>
    </row>
    <row r="255" spans="2:65" s="1" customFormat="1" ht="16.5" customHeight="1">
      <c r="B255" s="33"/>
      <c r="C255" s="134" t="s">
        <v>1095</v>
      </c>
      <c r="D255" s="134" t="s">
        <v>332</v>
      </c>
      <c r="E255" s="135" t="s">
        <v>9161</v>
      </c>
      <c r="F255" s="136" t="s">
        <v>9162</v>
      </c>
      <c r="G255" s="137" t="s">
        <v>2551</v>
      </c>
      <c r="H255" s="138">
        <v>6</v>
      </c>
      <c r="I255" s="139">
        <v>86.34</v>
      </c>
      <c r="J255" s="140">
        <f>ROUND(I255*H255,2)</f>
        <v>518.04</v>
      </c>
      <c r="K255" s="136" t="s">
        <v>21</v>
      </c>
      <c r="L255" s="33"/>
      <c r="M255" s="141" t="s">
        <v>21</v>
      </c>
      <c r="N255" s="142" t="s">
        <v>42</v>
      </c>
      <c r="P255" s="143">
        <f>O255*H255</f>
        <v>0</v>
      </c>
      <c r="Q255" s="143">
        <v>0</v>
      </c>
      <c r="R255" s="143">
        <f>Q255*H255</f>
        <v>0</v>
      </c>
      <c r="S255" s="143">
        <v>0</v>
      </c>
      <c r="T255" s="144">
        <f>S255*H255</f>
        <v>0</v>
      </c>
      <c r="AR255" s="145" t="s">
        <v>1050</v>
      </c>
      <c r="AT255" s="145" t="s">
        <v>332</v>
      </c>
      <c r="AU255" s="145" t="s">
        <v>78</v>
      </c>
      <c r="AY255" s="18" t="s">
        <v>330</v>
      </c>
      <c r="BE255" s="146">
        <f>IF(N255="základní",J255,0)</f>
        <v>518.04</v>
      </c>
      <c r="BF255" s="146">
        <f>IF(N255="snížená",J255,0)</f>
        <v>0</v>
      </c>
      <c r="BG255" s="146">
        <f>IF(N255="zákl. přenesená",J255,0)</f>
        <v>0</v>
      </c>
      <c r="BH255" s="146">
        <f>IF(N255="sníž. přenesená",J255,0)</f>
        <v>0</v>
      </c>
      <c r="BI255" s="146">
        <f>IF(N255="nulová",J255,0)</f>
        <v>0</v>
      </c>
      <c r="BJ255" s="18" t="s">
        <v>78</v>
      </c>
      <c r="BK255" s="146">
        <f>ROUND(I255*H255,2)</f>
        <v>518.04</v>
      </c>
      <c r="BL255" s="18" t="s">
        <v>1050</v>
      </c>
      <c r="BM255" s="145" t="s">
        <v>2081</v>
      </c>
    </row>
    <row r="256" spans="2:65" s="1" customFormat="1" ht="16.5" customHeight="1">
      <c r="B256" s="33"/>
      <c r="C256" s="173" t="s">
        <v>1103</v>
      </c>
      <c r="D256" s="173" t="s">
        <v>475</v>
      </c>
      <c r="E256" s="174" t="s">
        <v>9163</v>
      </c>
      <c r="F256" s="175" t="s">
        <v>9164</v>
      </c>
      <c r="G256" s="176" t="s">
        <v>2551</v>
      </c>
      <c r="H256" s="177">
        <v>6</v>
      </c>
      <c r="I256" s="178">
        <v>1298.46</v>
      </c>
      <c r="J256" s="179">
        <f>ROUND(I256*H256,2)</f>
        <v>7790.76</v>
      </c>
      <c r="K256" s="175" t="s">
        <v>21</v>
      </c>
      <c r="L256" s="180"/>
      <c r="M256" s="181" t="s">
        <v>21</v>
      </c>
      <c r="N256" s="182" t="s">
        <v>42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3080</v>
      </c>
      <c r="AT256" s="145" t="s">
        <v>475</v>
      </c>
      <c r="AU256" s="145" t="s">
        <v>78</v>
      </c>
      <c r="AY256" s="18" t="s">
        <v>330</v>
      </c>
      <c r="BE256" s="146">
        <f>IF(N256="základní",J256,0)</f>
        <v>7790.76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78</v>
      </c>
      <c r="BK256" s="146">
        <f>ROUND(I256*H256,2)</f>
        <v>7790.76</v>
      </c>
      <c r="BL256" s="18" t="s">
        <v>1050</v>
      </c>
      <c r="BM256" s="145" t="s">
        <v>2094</v>
      </c>
    </row>
    <row r="257" spans="2:65" s="12" customFormat="1">
      <c r="B257" s="151"/>
      <c r="D257" s="152" t="s">
        <v>340</v>
      </c>
      <c r="E257" s="153" t="s">
        <v>21</v>
      </c>
      <c r="F257" s="154" t="s">
        <v>9014</v>
      </c>
      <c r="H257" s="153" t="s">
        <v>21</v>
      </c>
      <c r="I257" s="155"/>
      <c r="L257" s="151"/>
      <c r="M257" s="156"/>
      <c r="T257" s="157"/>
      <c r="AT257" s="153" t="s">
        <v>340</v>
      </c>
      <c r="AU257" s="153" t="s">
        <v>78</v>
      </c>
      <c r="AV257" s="12" t="s">
        <v>78</v>
      </c>
      <c r="AW257" s="12" t="s">
        <v>32</v>
      </c>
      <c r="AX257" s="12" t="s">
        <v>71</v>
      </c>
      <c r="AY257" s="153" t="s">
        <v>330</v>
      </c>
    </row>
    <row r="258" spans="2:65" s="13" customFormat="1">
      <c r="B258" s="158"/>
      <c r="D258" s="152" t="s">
        <v>340</v>
      </c>
      <c r="E258" s="159" t="s">
        <v>21</v>
      </c>
      <c r="F258" s="160" t="s">
        <v>370</v>
      </c>
      <c r="H258" s="161">
        <v>6</v>
      </c>
      <c r="I258" s="162"/>
      <c r="L258" s="158"/>
      <c r="M258" s="163"/>
      <c r="T258" s="164"/>
      <c r="AT258" s="159" t="s">
        <v>340</v>
      </c>
      <c r="AU258" s="159" t="s">
        <v>78</v>
      </c>
      <c r="AV258" s="13" t="s">
        <v>80</v>
      </c>
      <c r="AW258" s="13" t="s">
        <v>32</v>
      </c>
      <c r="AX258" s="13" t="s">
        <v>71</v>
      </c>
      <c r="AY258" s="159" t="s">
        <v>330</v>
      </c>
    </row>
    <row r="259" spans="2:65" s="14" customFormat="1">
      <c r="B259" s="166"/>
      <c r="D259" s="152" t="s">
        <v>340</v>
      </c>
      <c r="E259" s="167" t="s">
        <v>21</v>
      </c>
      <c r="F259" s="168" t="s">
        <v>443</v>
      </c>
      <c r="H259" s="169">
        <v>6</v>
      </c>
      <c r="I259" s="170"/>
      <c r="L259" s="166"/>
      <c r="M259" s="171"/>
      <c r="T259" s="172"/>
      <c r="AT259" s="167" t="s">
        <v>340</v>
      </c>
      <c r="AU259" s="167" t="s">
        <v>78</v>
      </c>
      <c r="AV259" s="14" t="s">
        <v>336</v>
      </c>
      <c r="AW259" s="14" t="s">
        <v>32</v>
      </c>
      <c r="AX259" s="14" t="s">
        <v>78</v>
      </c>
      <c r="AY259" s="167" t="s">
        <v>330</v>
      </c>
    </row>
    <row r="260" spans="2:65" s="1" customFormat="1" ht="16.5" customHeight="1">
      <c r="B260" s="33"/>
      <c r="C260" s="134" t="s">
        <v>1108</v>
      </c>
      <c r="D260" s="134" t="s">
        <v>332</v>
      </c>
      <c r="E260" s="135" t="s">
        <v>9165</v>
      </c>
      <c r="F260" s="136" t="s">
        <v>9166</v>
      </c>
      <c r="G260" s="137" t="s">
        <v>2551</v>
      </c>
      <c r="H260" s="138">
        <v>2</v>
      </c>
      <c r="I260" s="139">
        <v>71.95</v>
      </c>
      <c r="J260" s="140">
        <f>ROUND(I260*H260,2)</f>
        <v>143.9</v>
      </c>
      <c r="K260" s="136" t="s">
        <v>21</v>
      </c>
      <c r="L260" s="33"/>
      <c r="M260" s="141" t="s">
        <v>21</v>
      </c>
      <c r="N260" s="142" t="s">
        <v>42</v>
      </c>
      <c r="P260" s="143">
        <f>O260*H260</f>
        <v>0</v>
      </c>
      <c r="Q260" s="143">
        <v>0</v>
      </c>
      <c r="R260" s="143">
        <f>Q260*H260</f>
        <v>0</v>
      </c>
      <c r="S260" s="143">
        <v>0</v>
      </c>
      <c r="T260" s="144">
        <f>S260*H260</f>
        <v>0</v>
      </c>
      <c r="AR260" s="145" t="s">
        <v>1050</v>
      </c>
      <c r="AT260" s="145" t="s">
        <v>332</v>
      </c>
      <c r="AU260" s="145" t="s">
        <v>78</v>
      </c>
      <c r="AY260" s="18" t="s">
        <v>330</v>
      </c>
      <c r="BE260" s="146">
        <f>IF(N260="základní",J260,0)</f>
        <v>143.9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78</v>
      </c>
      <c r="BK260" s="146">
        <f>ROUND(I260*H260,2)</f>
        <v>143.9</v>
      </c>
      <c r="BL260" s="18" t="s">
        <v>1050</v>
      </c>
      <c r="BM260" s="145" t="s">
        <v>2105</v>
      </c>
    </row>
    <row r="261" spans="2:65" s="1" customFormat="1" ht="16.5" customHeight="1">
      <c r="B261" s="33"/>
      <c r="C261" s="173" t="s">
        <v>1116</v>
      </c>
      <c r="D261" s="173" t="s">
        <v>475</v>
      </c>
      <c r="E261" s="174" t="s">
        <v>9167</v>
      </c>
      <c r="F261" s="175" t="s">
        <v>9168</v>
      </c>
      <c r="G261" s="176" t="s">
        <v>2551</v>
      </c>
      <c r="H261" s="177">
        <v>2</v>
      </c>
      <c r="I261" s="178">
        <v>353.42</v>
      </c>
      <c r="J261" s="179">
        <f>ROUND(I261*H261,2)</f>
        <v>706.84</v>
      </c>
      <c r="K261" s="175" t="s">
        <v>21</v>
      </c>
      <c r="L261" s="180"/>
      <c r="M261" s="181" t="s">
        <v>21</v>
      </c>
      <c r="N261" s="182" t="s">
        <v>42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3080</v>
      </c>
      <c r="AT261" s="145" t="s">
        <v>475</v>
      </c>
      <c r="AU261" s="145" t="s">
        <v>78</v>
      </c>
      <c r="AY261" s="18" t="s">
        <v>330</v>
      </c>
      <c r="BE261" s="146">
        <f>IF(N261="základní",J261,0)</f>
        <v>706.84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78</v>
      </c>
      <c r="BK261" s="146">
        <f>ROUND(I261*H261,2)</f>
        <v>706.84</v>
      </c>
      <c r="BL261" s="18" t="s">
        <v>1050</v>
      </c>
      <c r="BM261" s="145" t="s">
        <v>2153</v>
      </c>
    </row>
    <row r="262" spans="2:65" s="12" customFormat="1">
      <c r="B262" s="151"/>
      <c r="D262" s="152" t="s">
        <v>340</v>
      </c>
      <c r="E262" s="153" t="s">
        <v>21</v>
      </c>
      <c r="F262" s="154" t="s">
        <v>9014</v>
      </c>
      <c r="H262" s="153" t="s">
        <v>21</v>
      </c>
      <c r="I262" s="155"/>
      <c r="L262" s="151"/>
      <c r="M262" s="156"/>
      <c r="T262" s="157"/>
      <c r="AT262" s="153" t="s">
        <v>340</v>
      </c>
      <c r="AU262" s="153" t="s">
        <v>78</v>
      </c>
      <c r="AV262" s="12" t="s">
        <v>78</v>
      </c>
      <c r="AW262" s="12" t="s">
        <v>32</v>
      </c>
      <c r="AX262" s="12" t="s">
        <v>71</v>
      </c>
      <c r="AY262" s="153" t="s">
        <v>330</v>
      </c>
    </row>
    <row r="263" spans="2:65" s="13" customFormat="1">
      <c r="B263" s="158"/>
      <c r="D263" s="152" t="s">
        <v>340</v>
      </c>
      <c r="E263" s="159" t="s">
        <v>21</v>
      </c>
      <c r="F263" s="160" t="s">
        <v>80</v>
      </c>
      <c r="H263" s="161">
        <v>2</v>
      </c>
      <c r="I263" s="162"/>
      <c r="L263" s="158"/>
      <c r="M263" s="163"/>
      <c r="T263" s="164"/>
      <c r="AT263" s="159" t="s">
        <v>340</v>
      </c>
      <c r="AU263" s="159" t="s">
        <v>78</v>
      </c>
      <c r="AV263" s="13" t="s">
        <v>80</v>
      </c>
      <c r="AW263" s="13" t="s">
        <v>32</v>
      </c>
      <c r="AX263" s="13" t="s">
        <v>71</v>
      </c>
      <c r="AY263" s="159" t="s">
        <v>330</v>
      </c>
    </row>
    <row r="264" spans="2:65" s="14" customFormat="1">
      <c r="B264" s="166"/>
      <c r="D264" s="152" t="s">
        <v>340</v>
      </c>
      <c r="E264" s="167" t="s">
        <v>21</v>
      </c>
      <c r="F264" s="168" t="s">
        <v>443</v>
      </c>
      <c r="H264" s="169">
        <v>2</v>
      </c>
      <c r="I264" s="170"/>
      <c r="L264" s="166"/>
      <c r="M264" s="171"/>
      <c r="T264" s="172"/>
      <c r="AT264" s="167" t="s">
        <v>340</v>
      </c>
      <c r="AU264" s="167" t="s">
        <v>78</v>
      </c>
      <c r="AV264" s="14" t="s">
        <v>336</v>
      </c>
      <c r="AW264" s="14" t="s">
        <v>32</v>
      </c>
      <c r="AX264" s="14" t="s">
        <v>78</v>
      </c>
      <c r="AY264" s="167" t="s">
        <v>330</v>
      </c>
    </row>
    <row r="265" spans="2:65" s="1" customFormat="1" ht="16.5" customHeight="1">
      <c r="B265" s="33"/>
      <c r="C265" s="134" t="s">
        <v>1125</v>
      </c>
      <c r="D265" s="134" t="s">
        <v>332</v>
      </c>
      <c r="E265" s="135" t="s">
        <v>9169</v>
      </c>
      <c r="F265" s="136" t="s">
        <v>9170</v>
      </c>
      <c r="G265" s="137" t="s">
        <v>2551</v>
      </c>
      <c r="H265" s="138">
        <v>2</v>
      </c>
      <c r="I265" s="139">
        <v>35.97</v>
      </c>
      <c r="J265" s="140">
        <f>ROUND(I265*H265,2)</f>
        <v>71.94</v>
      </c>
      <c r="K265" s="136" t="s">
        <v>21</v>
      </c>
      <c r="L265" s="33"/>
      <c r="M265" s="141" t="s">
        <v>21</v>
      </c>
      <c r="N265" s="142" t="s">
        <v>42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1050</v>
      </c>
      <c r="AT265" s="145" t="s">
        <v>332</v>
      </c>
      <c r="AU265" s="145" t="s">
        <v>78</v>
      </c>
      <c r="AY265" s="18" t="s">
        <v>330</v>
      </c>
      <c r="BE265" s="146">
        <f>IF(N265="základní",J265,0)</f>
        <v>71.94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78</v>
      </c>
      <c r="BK265" s="146">
        <f>ROUND(I265*H265,2)</f>
        <v>71.94</v>
      </c>
      <c r="BL265" s="18" t="s">
        <v>1050</v>
      </c>
      <c r="BM265" s="145" t="s">
        <v>2164</v>
      </c>
    </row>
    <row r="266" spans="2:65" s="1" customFormat="1" ht="16.5" customHeight="1">
      <c r="B266" s="33"/>
      <c r="C266" s="173" t="s">
        <v>1134</v>
      </c>
      <c r="D266" s="173" t="s">
        <v>475</v>
      </c>
      <c r="E266" s="174" t="s">
        <v>9171</v>
      </c>
      <c r="F266" s="175" t="s">
        <v>9172</v>
      </c>
      <c r="G266" s="176" t="s">
        <v>2551</v>
      </c>
      <c r="H266" s="177">
        <v>2</v>
      </c>
      <c r="I266" s="178">
        <v>354.53</v>
      </c>
      <c r="J266" s="179">
        <f>ROUND(I266*H266,2)</f>
        <v>709.06</v>
      </c>
      <c r="K266" s="175" t="s">
        <v>21</v>
      </c>
      <c r="L266" s="180"/>
      <c r="M266" s="181" t="s">
        <v>21</v>
      </c>
      <c r="N266" s="182" t="s">
        <v>42</v>
      </c>
      <c r="P266" s="143">
        <f>O266*H266</f>
        <v>0</v>
      </c>
      <c r="Q266" s="143">
        <v>0</v>
      </c>
      <c r="R266" s="143">
        <f>Q266*H266</f>
        <v>0</v>
      </c>
      <c r="S266" s="143">
        <v>0</v>
      </c>
      <c r="T266" s="144">
        <f>S266*H266</f>
        <v>0</v>
      </c>
      <c r="AR266" s="145" t="s">
        <v>3080</v>
      </c>
      <c r="AT266" s="145" t="s">
        <v>475</v>
      </c>
      <c r="AU266" s="145" t="s">
        <v>78</v>
      </c>
      <c r="AY266" s="18" t="s">
        <v>330</v>
      </c>
      <c r="BE266" s="146">
        <f>IF(N266="základní",J266,0)</f>
        <v>709.06</v>
      </c>
      <c r="BF266" s="146">
        <f>IF(N266="snížená",J266,0)</f>
        <v>0</v>
      </c>
      <c r="BG266" s="146">
        <f>IF(N266="zákl. přenesená",J266,0)</f>
        <v>0</v>
      </c>
      <c r="BH266" s="146">
        <f>IF(N266="sníž. přenesená",J266,0)</f>
        <v>0</v>
      </c>
      <c r="BI266" s="146">
        <f>IF(N266="nulová",J266,0)</f>
        <v>0</v>
      </c>
      <c r="BJ266" s="18" t="s">
        <v>78</v>
      </c>
      <c r="BK266" s="146">
        <f>ROUND(I266*H266,2)</f>
        <v>709.06</v>
      </c>
      <c r="BL266" s="18" t="s">
        <v>1050</v>
      </c>
      <c r="BM266" s="145" t="s">
        <v>2175</v>
      </c>
    </row>
    <row r="267" spans="2:65" s="12" customFormat="1">
      <c r="B267" s="151"/>
      <c r="D267" s="152" t="s">
        <v>340</v>
      </c>
      <c r="E267" s="153" t="s">
        <v>21</v>
      </c>
      <c r="F267" s="154" t="s">
        <v>9014</v>
      </c>
      <c r="H267" s="153" t="s">
        <v>21</v>
      </c>
      <c r="I267" s="155"/>
      <c r="L267" s="151"/>
      <c r="M267" s="156"/>
      <c r="T267" s="157"/>
      <c r="AT267" s="153" t="s">
        <v>340</v>
      </c>
      <c r="AU267" s="153" t="s">
        <v>78</v>
      </c>
      <c r="AV267" s="12" t="s">
        <v>78</v>
      </c>
      <c r="AW267" s="12" t="s">
        <v>32</v>
      </c>
      <c r="AX267" s="12" t="s">
        <v>71</v>
      </c>
      <c r="AY267" s="153" t="s">
        <v>330</v>
      </c>
    </row>
    <row r="268" spans="2:65" s="13" customFormat="1">
      <c r="B268" s="158"/>
      <c r="D268" s="152" t="s">
        <v>340</v>
      </c>
      <c r="E268" s="159" t="s">
        <v>21</v>
      </c>
      <c r="F268" s="160" t="s">
        <v>80</v>
      </c>
      <c r="H268" s="161">
        <v>2</v>
      </c>
      <c r="I268" s="162"/>
      <c r="L268" s="158"/>
      <c r="M268" s="163"/>
      <c r="T268" s="164"/>
      <c r="AT268" s="159" t="s">
        <v>340</v>
      </c>
      <c r="AU268" s="159" t="s">
        <v>78</v>
      </c>
      <c r="AV268" s="13" t="s">
        <v>80</v>
      </c>
      <c r="AW268" s="13" t="s">
        <v>32</v>
      </c>
      <c r="AX268" s="13" t="s">
        <v>71</v>
      </c>
      <c r="AY268" s="159" t="s">
        <v>330</v>
      </c>
    </row>
    <row r="269" spans="2:65" s="14" customFormat="1">
      <c r="B269" s="166"/>
      <c r="D269" s="152" t="s">
        <v>340</v>
      </c>
      <c r="E269" s="167" t="s">
        <v>21</v>
      </c>
      <c r="F269" s="168" t="s">
        <v>443</v>
      </c>
      <c r="H269" s="169">
        <v>2</v>
      </c>
      <c r="I269" s="170"/>
      <c r="L269" s="166"/>
      <c r="M269" s="171"/>
      <c r="T269" s="172"/>
      <c r="AT269" s="167" t="s">
        <v>340</v>
      </c>
      <c r="AU269" s="167" t="s">
        <v>78</v>
      </c>
      <c r="AV269" s="14" t="s">
        <v>336</v>
      </c>
      <c r="AW269" s="14" t="s">
        <v>32</v>
      </c>
      <c r="AX269" s="14" t="s">
        <v>78</v>
      </c>
      <c r="AY269" s="167" t="s">
        <v>330</v>
      </c>
    </row>
    <row r="270" spans="2:65" s="1" customFormat="1" ht="16.5" customHeight="1">
      <c r="B270" s="33"/>
      <c r="C270" s="134" t="s">
        <v>1143</v>
      </c>
      <c r="D270" s="134" t="s">
        <v>332</v>
      </c>
      <c r="E270" s="135" t="s">
        <v>9173</v>
      </c>
      <c r="F270" s="136" t="s">
        <v>9174</v>
      </c>
      <c r="G270" s="137" t="s">
        <v>2551</v>
      </c>
      <c r="H270" s="138">
        <v>1</v>
      </c>
      <c r="I270" s="139">
        <v>1151.1400000000001</v>
      </c>
      <c r="J270" s="140">
        <f>ROUND(I270*H270,2)</f>
        <v>1151.1400000000001</v>
      </c>
      <c r="K270" s="136" t="s">
        <v>21</v>
      </c>
      <c r="L270" s="33"/>
      <c r="M270" s="141" t="s">
        <v>21</v>
      </c>
      <c r="N270" s="142" t="s">
        <v>42</v>
      </c>
      <c r="P270" s="143">
        <f>O270*H270</f>
        <v>0</v>
      </c>
      <c r="Q270" s="143">
        <v>0</v>
      </c>
      <c r="R270" s="143">
        <f>Q270*H270</f>
        <v>0</v>
      </c>
      <c r="S270" s="143">
        <v>0</v>
      </c>
      <c r="T270" s="144">
        <f>S270*H270</f>
        <v>0</v>
      </c>
      <c r="AR270" s="145" t="s">
        <v>1050</v>
      </c>
      <c r="AT270" s="145" t="s">
        <v>332</v>
      </c>
      <c r="AU270" s="145" t="s">
        <v>78</v>
      </c>
      <c r="AY270" s="18" t="s">
        <v>330</v>
      </c>
      <c r="BE270" s="146">
        <f>IF(N270="základní",J270,0)</f>
        <v>1151.1400000000001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78</v>
      </c>
      <c r="BK270" s="146">
        <f>ROUND(I270*H270,2)</f>
        <v>1151.1400000000001</v>
      </c>
      <c r="BL270" s="18" t="s">
        <v>1050</v>
      </c>
      <c r="BM270" s="145" t="s">
        <v>2188</v>
      </c>
    </row>
    <row r="271" spans="2:65" s="1" customFormat="1" ht="16.5" customHeight="1">
      <c r="B271" s="33"/>
      <c r="C271" s="173" t="s">
        <v>1149</v>
      </c>
      <c r="D271" s="173" t="s">
        <v>475</v>
      </c>
      <c r="E271" s="174" t="s">
        <v>9175</v>
      </c>
      <c r="F271" s="175" t="s">
        <v>9176</v>
      </c>
      <c r="G271" s="176" t="s">
        <v>2551</v>
      </c>
      <c r="H271" s="177">
        <v>1</v>
      </c>
      <c r="I271" s="178">
        <v>5136.96</v>
      </c>
      <c r="J271" s="179">
        <f>ROUND(I271*H271,2)</f>
        <v>5136.96</v>
      </c>
      <c r="K271" s="175" t="s">
        <v>21</v>
      </c>
      <c r="L271" s="180"/>
      <c r="M271" s="181" t="s">
        <v>21</v>
      </c>
      <c r="N271" s="182" t="s">
        <v>42</v>
      </c>
      <c r="P271" s="143">
        <f>O271*H271</f>
        <v>0</v>
      </c>
      <c r="Q271" s="143">
        <v>0</v>
      </c>
      <c r="R271" s="143">
        <f>Q271*H271</f>
        <v>0</v>
      </c>
      <c r="S271" s="143">
        <v>0</v>
      </c>
      <c r="T271" s="144">
        <f>S271*H271</f>
        <v>0</v>
      </c>
      <c r="AR271" s="145" t="s">
        <v>3080</v>
      </c>
      <c r="AT271" s="145" t="s">
        <v>475</v>
      </c>
      <c r="AU271" s="145" t="s">
        <v>78</v>
      </c>
      <c r="AY271" s="18" t="s">
        <v>330</v>
      </c>
      <c r="BE271" s="146">
        <f>IF(N271="základní",J271,0)</f>
        <v>5136.96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78</v>
      </c>
      <c r="BK271" s="146">
        <f>ROUND(I271*H271,2)</f>
        <v>5136.96</v>
      </c>
      <c r="BL271" s="18" t="s">
        <v>1050</v>
      </c>
      <c r="BM271" s="145" t="s">
        <v>2198</v>
      </c>
    </row>
    <row r="272" spans="2:65" s="12" customFormat="1">
      <c r="B272" s="151"/>
      <c r="D272" s="152" t="s">
        <v>340</v>
      </c>
      <c r="E272" s="153" t="s">
        <v>21</v>
      </c>
      <c r="F272" s="154" t="s">
        <v>9014</v>
      </c>
      <c r="H272" s="153" t="s">
        <v>21</v>
      </c>
      <c r="I272" s="155"/>
      <c r="L272" s="151"/>
      <c r="M272" s="156"/>
      <c r="T272" s="157"/>
      <c r="AT272" s="153" t="s">
        <v>340</v>
      </c>
      <c r="AU272" s="153" t="s">
        <v>78</v>
      </c>
      <c r="AV272" s="12" t="s">
        <v>78</v>
      </c>
      <c r="AW272" s="12" t="s">
        <v>32</v>
      </c>
      <c r="AX272" s="12" t="s">
        <v>71</v>
      </c>
      <c r="AY272" s="153" t="s">
        <v>330</v>
      </c>
    </row>
    <row r="273" spans="2:65" s="13" customFormat="1">
      <c r="B273" s="158"/>
      <c r="D273" s="152" t="s">
        <v>340</v>
      </c>
      <c r="E273" s="159" t="s">
        <v>21</v>
      </c>
      <c r="F273" s="160" t="s">
        <v>9101</v>
      </c>
      <c r="H273" s="161">
        <v>1</v>
      </c>
      <c r="I273" s="162"/>
      <c r="L273" s="158"/>
      <c r="M273" s="163"/>
      <c r="T273" s="164"/>
      <c r="AT273" s="159" t="s">
        <v>340</v>
      </c>
      <c r="AU273" s="159" t="s">
        <v>78</v>
      </c>
      <c r="AV273" s="13" t="s">
        <v>80</v>
      </c>
      <c r="AW273" s="13" t="s">
        <v>32</v>
      </c>
      <c r="AX273" s="13" t="s">
        <v>71</v>
      </c>
      <c r="AY273" s="159" t="s">
        <v>330</v>
      </c>
    </row>
    <row r="274" spans="2:65" s="14" customFormat="1">
      <c r="B274" s="166"/>
      <c r="D274" s="152" t="s">
        <v>340</v>
      </c>
      <c r="E274" s="167" t="s">
        <v>21</v>
      </c>
      <c r="F274" s="168" t="s">
        <v>443</v>
      </c>
      <c r="H274" s="169">
        <v>1</v>
      </c>
      <c r="I274" s="170"/>
      <c r="L274" s="166"/>
      <c r="M274" s="171"/>
      <c r="T274" s="172"/>
      <c r="AT274" s="167" t="s">
        <v>340</v>
      </c>
      <c r="AU274" s="167" t="s">
        <v>78</v>
      </c>
      <c r="AV274" s="14" t="s">
        <v>336</v>
      </c>
      <c r="AW274" s="14" t="s">
        <v>32</v>
      </c>
      <c r="AX274" s="14" t="s">
        <v>78</v>
      </c>
      <c r="AY274" s="167" t="s">
        <v>330</v>
      </c>
    </row>
    <row r="275" spans="2:65" s="1" customFormat="1" ht="16.5" customHeight="1">
      <c r="B275" s="33"/>
      <c r="C275" s="134" t="s">
        <v>1154</v>
      </c>
      <c r="D275" s="134" t="s">
        <v>332</v>
      </c>
      <c r="E275" s="135" t="s">
        <v>9177</v>
      </c>
      <c r="F275" s="136" t="s">
        <v>9178</v>
      </c>
      <c r="G275" s="137" t="s">
        <v>2551</v>
      </c>
      <c r="H275" s="138">
        <v>1</v>
      </c>
      <c r="I275" s="139">
        <v>1151.1400000000001</v>
      </c>
      <c r="J275" s="140">
        <f>ROUND(I275*H275,2)</f>
        <v>1151.1400000000001</v>
      </c>
      <c r="K275" s="136" t="s">
        <v>21</v>
      </c>
      <c r="L275" s="33"/>
      <c r="M275" s="141" t="s">
        <v>21</v>
      </c>
      <c r="N275" s="142" t="s">
        <v>42</v>
      </c>
      <c r="P275" s="143">
        <f>O275*H275</f>
        <v>0</v>
      </c>
      <c r="Q275" s="143">
        <v>0</v>
      </c>
      <c r="R275" s="143">
        <f>Q275*H275</f>
        <v>0</v>
      </c>
      <c r="S275" s="143">
        <v>0</v>
      </c>
      <c r="T275" s="144">
        <f>S275*H275</f>
        <v>0</v>
      </c>
      <c r="AR275" s="145" t="s">
        <v>1050</v>
      </c>
      <c r="AT275" s="145" t="s">
        <v>332</v>
      </c>
      <c r="AU275" s="145" t="s">
        <v>78</v>
      </c>
      <c r="AY275" s="18" t="s">
        <v>330</v>
      </c>
      <c r="BE275" s="146">
        <f>IF(N275="základní",J275,0)</f>
        <v>1151.1400000000001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78</v>
      </c>
      <c r="BK275" s="146">
        <f>ROUND(I275*H275,2)</f>
        <v>1151.1400000000001</v>
      </c>
      <c r="BL275" s="18" t="s">
        <v>1050</v>
      </c>
      <c r="BM275" s="145" t="s">
        <v>2222</v>
      </c>
    </row>
    <row r="276" spans="2:65" s="1" customFormat="1" ht="16.5" customHeight="1">
      <c r="B276" s="33"/>
      <c r="C276" s="173" t="s">
        <v>1160</v>
      </c>
      <c r="D276" s="173" t="s">
        <v>475</v>
      </c>
      <c r="E276" s="174" t="s">
        <v>9179</v>
      </c>
      <c r="F276" s="175" t="s">
        <v>9180</v>
      </c>
      <c r="G276" s="176" t="s">
        <v>2551</v>
      </c>
      <c r="H276" s="177">
        <v>1</v>
      </c>
      <c r="I276" s="178">
        <v>15321.68</v>
      </c>
      <c r="J276" s="179">
        <f>ROUND(I276*H276,2)</f>
        <v>15321.68</v>
      </c>
      <c r="K276" s="175" t="s">
        <v>21</v>
      </c>
      <c r="L276" s="180"/>
      <c r="M276" s="181" t="s">
        <v>21</v>
      </c>
      <c r="N276" s="182" t="s">
        <v>42</v>
      </c>
      <c r="P276" s="143">
        <f>O276*H276</f>
        <v>0</v>
      </c>
      <c r="Q276" s="143">
        <v>0</v>
      </c>
      <c r="R276" s="143">
        <f>Q276*H276</f>
        <v>0</v>
      </c>
      <c r="S276" s="143">
        <v>0</v>
      </c>
      <c r="T276" s="144">
        <f>S276*H276</f>
        <v>0</v>
      </c>
      <c r="AR276" s="145" t="s">
        <v>3080</v>
      </c>
      <c r="AT276" s="145" t="s">
        <v>475</v>
      </c>
      <c r="AU276" s="145" t="s">
        <v>78</v>
      </c>
      <c r="AY276" s="18" t="s">
        <v>330</v>
      </c>
      <c r="BE276" s="146">
        <f>IF(N276="základní",J276,0)</f>
        <v>15321.68</v>
      </c>
      <c r="BF276" s="146">
        <f>IF(N276="snížená",J276,0)</f>
        <v>0</v>
      </c>
      <c r="BG276" s="146">
        <f>IF(N276="zákl. přenesená",J276,0)</f>
        <v>0</v>
      </c>
      <c r="BH276" s="146">
        <f>IF(N276="sníž. přenesená",J276,0)</f>
        <v>0</v>
      </c>
      <c r="BI276" s="146">
        <f>IF(N276="nulová",J276,0)</f>
        <v>0</v>
      </c>
      <c r="BJ276" s="18" t="s">
        <v>78</v>
      </c>
      <c r="BK276" s="146">
        <f>ROUND(I276*H276,2)</f>
        <v>15321.68</v>
      </c>
      <c r="BL276" s="18" t="s">
        <v>1050</v>
      </c>
      <c r="BM276" s="145" t="s">
        <v>2374</v>
      </c>
    </row>
    <row r="277" spans="2:65" s="12" customFormat="1">
      <c r="B277" s="151"/>
      <c r="D277" s="152" t="s">
        <v>340</v>
      </c>
      <c r="E277" s="153" t="s">
        <v>21</v>
      </c>
      <c r="F277" s="154" t="s">
        <v>9014</v>
      </c>
      <c r="H277" s="153" t="s">
        <v>21</v>
      </c>
      <c r="I277" s="155"/>
      <c r="L277" s="151"/>
      <c r="M277" s="156"/>
      <c r="T277" s="157"/>
      <c r="AT277" s="153" t="s">
        <v>340</v>
      </c>
      <c r="AU277" s="153" t="s">
        <v>78</v>
      </c>
      <c r="AV277" s="12" t="s">
        <v>78</v>
      </c>
      <c r="AW277" s="12" t="s">
        <v>32</v>
      </c>
      <c r="AX277" s="12" t="s">
        <v>71</v>
      </c>
      <c r="AY277" s="153" t="s">
        <v>330</v>
      </c>
    </row>
    <row r="278" spans="2:65" s="13" customFormat="1">
      <c r="B278" s="158"/>
      <c r="D278" s="152" t="s">
        <v>340</v>
      </c>
      <c r="E278" s="159" t="s">
        <v>21</v>
      </c>
      <c r="F278" s="160" t="s">
        <v>8130</v>
      </c>
      <c r="H278" s="161">
        <v>1</v>
      </c>
      <c r="I278" s="162"/>
      <c r="L278" s="158"/>
      <c r="M278" s="163"/>
      <c r="T278" s="164"/>
      <c r="AT278" s="159" t="s">
        <v>340</v>
      </c>
      <c r="AU278" s="159" t="s">
        <v>78</v>
      </c>
      <c r="AV278" s="13" t="s">
        <v>80</v>
      </c>
      <c r="AW278" s="13" t="s">
        <v>32</v>
      </c>
      <c r="AX278" s="13" t="s">
        <v>71</v>
      </c>
      <c r="AY278" s="159" t="s">
        <v>330</v>
      </c>
    </row>
    <row r="279" spans="2:65" s="14" customFormat="1">
      <c r="B279" s="166"/>
      <c r="D279" s="152" t="s">
        <v>340</v>
      </c>
      <c r="E279" s="167" t="s">
        <v>21</v>
      </c>
      <c r="F279" s="168" t="s">
        <v>443</v>
      </c>
      <c r="H279" s="169">
        <v>1</v>
      </c>
      <c r="I279" s="170"/>
      <c r="L279" s="166"/>
      <c r="M279" s="171"/>
      <c r="T279" s="172"/>
      <c r="AT279" s="167" t="s">
        <v>340</v>
      </c>
      <c r="AU279" s="167" t="s">
        <v>78</v>
      </c>
      <c r="AV279" s="14" t="s">
        <v>336</v>
      </c>
      <c r="AW279" s="14" t="s">
        <v>32</v>
      </c>
      <c r="AX279" s="14" t="s">
        <v>78</v>
      </c>
      <c r="AY279" s="167" t="s">
        <v>330</v>
      </c>
    </row>
    <row r="280" spans="2:65" s="1" customFormat="1" ht="16.5" customHeight="1">
      <c r="B280" s="33"/>
      <c r="C280" s="134" t="s">
        <v>1170</v>
      </c>
      <c r="D280" s="134" t="s">
        <v>332</v>
      </c>
      <c r="E280" s="135" t="s">
        <v>9181</v>
      </c>
      <c r="F280" s="136" t="s">
        <v>9182</v>
      </c>
      <c r="G280" s="137" t="s">
        <v>2551</v>
      </c>
      <c r="H280" s="138">
        <v>2</v>
      </c>
      <c r="I280" s="139">
        <v>57.56</v>
      </c>
      <c r="J280" s="140">
        <f>ROUND(I280*H280,2)</f>
        <v>115.12</v>
      </c>
      <c r="K280" s="136" t="s">
        <v>21</v>
      </c>
      <c r="L280" s="33"/>
      <c r="M280" s="141" t="s">
        <v>21</v>
      </c>
      <c r="N280" s="142" t="s">
        <v>42</v>
      </c>
      <c r="P280" s="143">
        <f>O280*H280</f>
        <v>0</v>
      </c>
      <c r="Q280" s="143">
        <v>0</v>
      </c>
      <c r="R280" s="143">
        <f>Q280*H280</f>
        <v>0</v>
      </c>
      <c r="S280" s="143">
        <v>0</v>
      </c>
      <c r="T280" s="144">
        <f>S280*H280</f>
        <v>0</v>
      </c>
      <c r="AR280" s="145" t="s">
        <v>1050</v>
      </c>
      <c r="AT280" s="145" t="s">
        <v>332</v>
      </c>
      <c r="AU280" s="145" t="s">
        <v>78</v>
      </c>
      <c r="AY280" s="18" t="s">
        <v>330</v>
      </c>
      <c r="BE280" s="146">
        <f>IF(N280="základní",J280,0)</f>
        <v>115.12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78</v>
      </c>
      <c r="BK280" s="146">
        <f>ROUND(I280*H280,2)</f>
        <v>115.12</v>
      </c>
      <c r="BL280" s="18" t="s">
        <v>1050</v>
      </c>
      <c r="BM280" s="145" t="s">
        <v>2392</v>
      </c>
    </row>
    <row r="281" spans="2:65" s="1" customFormat="1" ht="16.5" customHeight="1">
      <c r="B281" s="33"/>
      <c r="C281" s="173" t="s">
        <v>1176</v>
      </c>
      <c r="D281" s="173" t="s">
        <v>475</v>
      </c>
      <c r="E281" s="174" t="s">
        <v>9183</v>
      </c>
      <c r="F281" s="175" t="s">
        <v>9184</v>
      </c>
      <c r="G281" s="176" t="s">
        <v>2551</v>
      </c>
      <c r="H281" s="177">
        <v>2</v>
      </c>
      <c r="I281" s="178">
        <v>1207.5899999999999</v>
      </c>
      <c r="J281" s="179">
        <f>ROUND(I281*H281,2)</f>
        <v>2415.1799999999998</v>
      </c>
      <c r="K281" s="175" t="s">
        <v>21</v>
      </c>
      <c r="L281" s="180"/>
      <c r="M281" s="181" t="s">
        <v>21</v>
      </c>
      <c r="N281" s="182" t="s">
        <v>42</v>
      </c>
      <c r="P281" s="143">
        <f>O281*H281</f>
        <v>0</v>
      </c>
      <c r="Q281" s="143">
        <v>0</v>
      </c>
      <c r="R281" s="143">
        <f>Q281*H281</f>
        <v>0</v>
      </c>
      <c r="S281" s="143">
        <v>0</v>
      </c>
      <c r="T281" s="144">
        <f>S281*H281</f>
        <v>0</v>
      </c>
      <c r="AR281" s="145" t="s">
        <v>3080</v>
      </c>
      <c r="AT281" s="145" t="s">
        <v>475</v>
      </c>
      <c r="AU281" s="145" t="s">
        <v>78</v>
      </c>
      <c r="AY281" s="18" t="s">
        <v>330</v>
      </c>
      <c r="BE281" s="146">
        <f>IF(N281="základní",J281,0)</f>
        <v>2415.1799999999998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78</v>
      </c>
      <c r="BK281" s="146">
        <f>ROUND(I281*H281,2)</f>
        <v>2415.1799999999998</v>
      </c>
      <c r="BL281" s="18" t="s">
        <v>1050</v>
      </c>
      <c r="BM281" s="145" t="s">
        <v>2404</v>
      </c>
    </row>
    <row r="282" spans="2:65" s="12" customFormat="1">
      <c r="B282" s="151"/>
      <c r="D282" s="152" t="s">
        <v>340</v>
      </c>
      <c r="E282" s="153" t="s">
        <v>21</v>
      </c>
      <c r="F282" s="154" t="s">
        <v>9014</v>
      </c>
      <c r="H282" s="153" t="s">
        <v>21</v>
      </c>
      <c r="I282" s="155"/>
      <c r="L282" s="151"/>
      <c r="M282" s="156"/>
      <c r="T282" s="157"/>
      <c r="AT282" s="153" t="s">
        <v>340</v>
      </c>
      <c r="AU282" s="153" t="s">
        <v>78</v>
      </c>
      <c r="AV282" s="12" t="s">
        <v>78</v>
      </c>
      <c r="AW282" s="12" t="s">
        <v>32</v>
      </c>
      <c r="AX282" s="12" t="s">
        <v>71</v>
      </c>
      <c r="AY282" s="153" t="s">
        <v>330</v>
      </c>
    </row>
    <row r="283" spans="2:65" s="13" customFormat="1">
      <c r="B283" s="158"/>
      <c r="D283" s="152" t="s">
        <v>340</v>
      </c>
      <c r="E283" s="159" t="s">
        <v>21</v>
      </c>
      <c r="F283" s="160" t="s">
        <v>80</v>
      </c>
      <c r="H283" s="161">
        <v>2</v>
      </c>
      <c r="I283" s="162"/>
      <c r="L283" s="158"/>
      <c r="M283" s="163"/>
      <c r="T283" s="164"/>
      <c r="AT283" s="159" t="s">
        <v>340</v>
      </c>
      <c r="AU283" s="159" t="s">
        <v>78</v>
      </c>
      <c r="AV283" s="13" t="s">
        <v>80</v>
      </c>
      <c r="AW283" s="13" t="s">
        <v>32</v>
      </c>
      <c r="AX283" s="13" t="s">
        <v>71</v>
      </c>
      <c r="AY283" s="159" t="s">
        <v>330</v>
      </c>
    </row>
    <row r="284" spans="2:65" s="14" customFormat="1">
      <c r="B284" s="166"/>
      <c r="D284" s="152" t="s">
        <v>340</v>
      </c>
      <c r="E284" s="167" t="s">
        <v>21</v>
      </c>
      <c r="F284" s="168" t="s">
        <v>443</v>
      </c>
      <c r="H284" s="169">
        <v>2</v>
      </c>
      <c r="I284" s="170"/>
      <c r="L284" s="166"/>
      <c r="M284" s="171"/>
      <c r="T284" s="172"/>
      <c r="AT284" s="167" t="s">
        <v>340</v>
      </c>
      <c r="AU284" s="167" t="s">
        <v>78</v>
      </c>
      <c r="AV284" s="14" t="s">
        <v>336</v>
      </c>
      <c r="AW284" s="14" t="s">
        <v>32</v>
      </c>
      <c r="AX284" s="14" t="s">
        <v>78</v>
      </c>
      <c r="AY284" s="167" t="s">
        <v>330</v>
      </c>
    </row>
    <row r="285" spans="2:65" s="1" customFormat="1" ht="16.5" customHeight="1">
      <c r="B285" s="33"/>
      <c r="C285" s="134" t="s">
        <v>1206</v>
      </c>
      <c r="D285" s="134" t="s">
        <v>332</v>
      </c>
      <c r="E285" s="135" t="s">
        <v>9185</v>
      </c>
      <c r="F285" s="136" t="s">
        <v>9186</v>
      </c>
      <c r="G285" s="137" t="s">
        <v>2551</v>
      </c>
      <c r="H285" s="138">
        <v>2</v>
      </c>
      <c r="I285" s="139">
        <v>64.75</v>
      </c>
      <c r="J285" s="140">
        <f>ROUND(I285*H285,2)</f>
        <v>129.5</v>
      </c>
      <c r="K285" s="136" t="s">
        <v>21</v>
      </c>
      <c r="L285" s="33"/>
      <c r="M285" s="141" t="s">
        <v>21</v>
      </c>
      <c r="N285" s="142" t="s">
        <v>42</v>
      </c>
      <c r="P285" s="143">
        <f>O285*H285</f>
        <v>0</v>
      </c>
      <c r="Q285" s="143">
        <v>0</v>
      </c>
      <c r="R285" s="143">
        <f>Q285*H285</f>
        <v>0</v>
      </c>
      <c r="S285" s="143">
        <v>0</v>
      </c>
      <c r="T285" s="144">
        <f>S285*H285</f>
        <v>0</v>
      </c>
      <c r="AR285" s="145" t="s">
        <v>1050</v>
      </c>
      <c r="AT285" s="145" t="s">
        <v>332</v>
      </c>
      <c r="AU285" s="145" t="s">
        <v>78</v>
      </c>
      <c r="AY285" s="18" t="s">
        <v>330</v>
      </c>
      <c r="BE285" s="146">
        <f>IF(N285="základní",J285,0)</f>
        <v>129.5</v>
      </c>
      <c r="BF285" s="146">
        <f>IF(N285="snížená",J285,0)</f>
        <v>0</v>
      </c>
      <c r="BG285" s="146">
        <f>IF(N285="zákl. přenesená",J285,0)</f>
        <v>0</v>
      </c>
      <c r="BH285" s="146">
        <f>IF(N285="sníž. přenesená",J285,0)</f>
        <v>0</v>
      </c>
      <c r="BI285" s="146">
        <f>IF(N285="nulová",J285,0)</f>
        <v>0</v>
      </c>
      <c r="BJ285" s="18" t="s">
        <v>78</v>
      </c>
      <c r="BK285" s="146">
        <f>ROUND(I285*H285,2)</f>
        <v>129.5</v>
      </c>
      <c r="BL285" s="18" t="s">
        <v>1050</v>
      </c>
      <c r="BM285" s="145" t="s">
        <v>2416</v>
      </c>
    </row>
    <row r="286" spans="2:65" s="1" customFormat="1" ht="16.5" customHeight="1">
      <c r="B286" s="33"/>
      <c r="C286" s="173" t="s">
        <v>1228</v>
      </c>
      <c r="D286" s="173" t="s">
        <v>475</v>
      </c>
      <c r="E286" s="174" t="s">
        <v>9187</v>
      </c>
      <c r="F286" s="175" t="s">
        <v>9188</v>
      </c>
      <c r="G286" s="176" t="s">
        <v>2551</v>
      </c>
      <c r="H286" s="177">
        <v>2</v>
      </c>
      <c r="I286" s="178">
        <v>1207.5899999999999</v>
      </c>
      <c r="J286" s="179">
        <f>ROUND(I286*H286,2)</f>
        <v>2415.1799999999998</v>
      </c>
      <c r="K286" s="175" t="s">
        <v>21</v>
      </c>
      <c r="L286" s="180"/>
      <c r="M286" s="181" t="s">
        <v>21</v>
      </c>
      <c r="N286" s="182" t="s">
        <v>42</v>
      </c>
      <c r="P286" s="143">
        <f>O286*H286</f>
        <v>0</v>
      </c>
      <c r="Q286" s="143">
        <v>0</v>
      </c>
      <c r="R286" s="143">
        <f>Q286*H286</f>
        <v>0</v>
      </c>
      <c r="S286" s="143">
        <v>0</v>
      </c>
      <c r="T286" s="144">
        <f>S286*H286</f>
        <v>0</v>
      </c>
      <c r="AR286" s="145" t="s">
        <v>3080</v>
      </c>
      <c r="AT286" s="145" t="s">
        <v>475</v>
      </c>
      <c r="AU286" s="145" t="s">
        <v>78</v>
      </c>
      <c r="AY286" s="18" t="s">
        <v>330</v>
      </c>
      <c r="BE286" s="146">
        <f>IF(N286="základní",J286,0)</f>
        <v>2415.1799999999998</v>
      </c>
      <c r="BF286" s="146">
        <f>IF(N286="snížená",J286,0)</f>
        <v>0</v>
      </c>
      <c r="BG286" s="146">
        <f>IF(N286="zákl. přenesená",J286,0)</f>
        <v>0</v>
      </c>
      <c r="BH286" s="146">
        <f>IF(N286="sníž. přenesená",J286,0)</f>
        <v>0</v>
      </c>
      <c r="BI286" s="146">
        <f>IF(N286="nulová",J286,0)</f>
        <v>0</v>
      </c>
      <c r="BJ286" s="18" t="s">
        <v>78</v>
      </c>
      <c r="BK286" s="146">
        <f>ROUND(I286*H286,2)</f>
        <v>2415.1799999999998</v>
      </c>
      <c r="BL286" s="18" t="s">
        <v>1050</v>
      </c>
      <c r="BM286" s="145" t="s">
        <v>2426</v>
      </c>
    </row>
    <row r="287" spans="2:65" s="12" customFormat="1">
      <c r="B287" s="151"/>
      <c r="D287" s="152" t="s">
        <v>340</v>
      </c>
      <c r="E287" s="153" t="s">
        <v>21</v>
      </c>
      <c r="F287" s="154" t="s">
        <v>9014</v>
      </c>
      <c r="H287" s="153" t="s">
        <v>21</v>
      </c>
      <c r="I287" s="155"/>
      <c r="L287" s="151"/>
      <c r="M287" s="156"/>
      <c r="T287" s="157"/>
      <c r="AT287" s="153" t="s">
        <v>340</v>
      </c>
      <c r="AU287" s="153" t="s">
        <v>78</v>
      </c>
      <c r="AV287" s="12" t="s">
        <v>78</v>
      </c>
      <c r="AW287" s="12" t="s">
        <v>32</v>
      </c>
      <c r="AX287" s="12" t="s">
        <v>71</v>
      </c>
      <c r="AY287" s="153" t="s">
        <v>330</v>
      </c>
    </row>
    <row r="288" spans="2:65" s="13" customFormat="1">
      <c r="B288" s="158"/>
      <c r="D288" s="152" t="s">
        <v>340</v>
      </c>
      <c r="E288" s="159" t="s">
        <v>21</v>
      </c>
      <c r="F288" s="160" t="s">
        <v>80</v>
      </c>
      <c r="H288" s="161">
        <v>2</v>
      </c>
      <c r="I288" s="162"/>
      <c r="L288" s="158"/>
      <c r="M288" s="163"/>
      <c r="T288" s="164"/>
      <c r="AT288" s="159" t="s">
        <v>340</v>
      </c>
      <c r="AU288" s="159" t="s">
        <v>78</v>
      </c>
      <c r="AV288" s="13" t="s">
        <v>80</v>
      </c>
      <c r="AW288" s="13" t="s">
        <v>32</v>
      </c>
      <c r="AX288" s="13" t="s">
        <v>71</v>
      </c>
      <c r="AY288" s="159" t="s">
        <v>330</v>
      </c>
    </row>
    <row r="289" spans="2:65" s="14" customFormat="1">
      <c r="B289" s="166"/>
      <c r="D289" s="152" t="s">
        <v>340</v>
      </c>
      <c r="E289" s="167" t="s">
        <v>21</v>
      </c>
      <c r="F289" s="168" t="s">
        <v>443</v>
      </c>
      <c r="H289" s="169">
        <v>2</v>
      </c>
      <c r="I289" s="170"/>
      <c r="L289" s="166"/>
      <c r="M289" s="171"/>
      <c r="T289" s="172"/>
      <c r="AT289" s="167" t="s">
        <v>340</v>
      </c>
      <c r="AU289" s="167" t="s">
        <v>78</v>
      </c>
      <c r="AV289" s="14" t="s">
        <v>336</v>
      </c>
      <c r="AW289" s="14" t="s">
        <v>32</v>
      </c>
      <c r="AX289" s="14" t="s">
        <v>78</v>
      </c>
      <c r="AY289" s="167" t="s">
        <v>330</v>
      </c>
    </row>
    <row r="290" spans="2:65" s="1" customFormat="1" ht="16.5" customHeight="1">
      <c r="B290" s="33"/>
      <c r="C290" s="134" t="s">
        <v>1234</v>
      </c>
      <c r="D290" s="134" t="s">
        <v>332</v>
      </c>
      <c r="E290" s="135" t="s">
        <v>9189</v>
      </c>
      <c r="F290" s="136" t="s">
        <v>9190</v>
      </c>
      <c r="G290" s="137" t="s">
        <v>2551</v>
      </c>
      <c r="H290" s="138">
        <v>2</v>
      </c>
      <c r="I290" s="139">
        <v>64.75</v>
      </c>
      <c r="J290" s="140">
        <f>ROUND(I290*H290,2)</f>
        <v>129.5</v>
      </c>
      <c r="K290" s="136" t="s">
        <v>21</v>
      </c>
      <c r="L290" s="33"/>
      <c r="M290" s="141" t="s">
        <v>21</v>
      </c>
      <c r="N290" s="142" t="s">
        <v>42</v>
      </c>
      <c r="P290" s="143">
        <f>O290*H290</f>
        <v>0</v>
      </c>
      <c r="Q290" s="143">
        <v>0</v>
      </c>
      <c r="R290" s="143">
        <f>Q290*H290</f>
        <v>0</v>
      </c>
      <c r="S290" s="143">
        <v>0</v>
      </c>
      <c r="T290" s="144">
        <f>S290*H290</f>
        <v>0</v>
      </c>
      <c r="AR290" s="145" t="s">
        <v>1050</v>
      </c>
      <c r="AT290" s="145" t="s">
        <v>332</v>
      </c>
      <c r="AU290" s="145" t="s">
        <v>78</v>
      </c>
      <c r="AY290" s="18" t="s">
        <v>330</v>
      </c>
      <c r="BE290" s="146">
        <f>IF(N290="základní",J290,0)</f>
        <v>129.5</v>
      </c>
      <c r="BF290" s="146">
        <f>IF(N290="snížená",J290,0)</f>
        <v>0</v>
      </c>
      <c r="BG290" s="146">
        <f>IF(N290="zákl. přenesená",J290,0)</f>
        <v>0</v>
      </c>
      <c r="BH290" s="146">
        <f>IF(N290="sníž. přenesená",J290,0)</f>
        <v>0</v>
      </c>
      <c r="BI290" s="146">
        <f>IF(N290="nulová",J290,0)</f>
        <v>0</v>
      </c>
      <c r="BJ290" s="18" t="s">
        <v>78</v>
      </c>
      <c r="BK290" s="146">
        <f>ROUND(I290*H290,2)</f>
        <v>129.5</v>
      </c>
      <c r="BL290" s="18" t="s">
        <v>1050</v>
      </c>
      <c r="BM290" s="145" t="s">
        <v>2445</v>
      </c>
    </row>
    <row r="291" spans="2:65" s="1" customFormat="1" ht="16.5" customHeight="1">
      <c r="B291" s="33"/>
      <c r="C291" s="173" t="s">
        <v>1255</v>
      </c>
      <c r="D291" s="173" t="s">
        <v>475</v>
      </c>
      <c r="E291" s="174" t="s">
        <v>9191</v>
      </c>
      <c r="F291" s="175" t="s">
        <v>9192</v>
      </c>
      <c r="G291" s="176" t="s">
        <v>2551</v>
      </c>
      <c r="H291" s="177">
        <v>2</v>
      </c>
      <c r="I291" s="178">
        <v>2279.2600000000002</v>
      </c>
      <c r="J291" s="179">
        <f>ROUND(I291*H291,2)</f>
        <v>4558.5200000000004</v>
      </c>
      <c r="K291" s="175" t="s">
        <v>21</v>
      </c>
      <c r="L291" s="180"/>
      <c r="M291" s="181" t="s">
        <v>21</v>
      </c>
      <c r="N291" s="182" t="s">
        <v>42</v>
      </c>
      <c r="P291" s="143">
        <f>O291*H291</f>
        <v>0</v>
      </c>
      <c r="Q291" s="143">
        <v>0</v>
      </c>
      <c r="R291" s="143">
        <f>Q291*H291</f>
        <v>0</v>
      </c>
      <c r="S291" s="143">
        <v>0</v>
      </c>
      <c r="T291" s="144">
        <f>S291*H291</f>
        <v>0</v>
      </c>
      <c r="AR291" s="145" t="s">
        <v>3080</v>
      </c>
      <c r="AT291" s="145" t="s">
        <v>475</v>
      </c>
      <c r="AU291" s="145" t="s">
        <v>78</v>
      </c>
      <c r="AY291" s="18" t="s">
        <v>330</v>
      </c>
      <c r="BE291" s="146">
        <f>IF(N291="základní",J291,0)</f>
        <v>4558.5200000000004</v>
      </c>
      <c r="BF291" s="146">
        <f>IF(N291="snížená",J291,0)</f>
        <v>0</v>
      </c>
      <c r="BG291" s="146">
        <f>IF(N291="zákl. přenesená",J291,0)</f>
        <v>0</v>
      </c>
      <c r="BH291" s="146">
        <f>IF(N291="sníž. přenesená",J291,0)</f>
        <v>0</v>
      </c>
      <c r="BI291" s="146">
        <f>IF(N291="nulová",J291,0)</f>
        <v>0</v>
      </c>
      <c r="BJ291" s="18" t="s">
        <v>78</v>
      </c>
      <c r="BK291" s="146">
        <f>ROUND(I291*H291,2)</f>
        <v>4558.5200000000004</v>
      </c>
      <c r="BL291" s="18" t="s">
        <v>1050</v>
      </c>
      <c r="BM291" s="145" t="s">
        <v>2456</v>
      </c>
    </row>
    <row r="292" spans="2:65" s="12" customFormat="1">
      <c r="B292" s="151"/>
      <c r="D292" s="152" t="s">
        <v>340</v>
      </c>
      <c r="E292" s="153" t="s">
        <v>21</v>
      </c>
      <c r="F292" s="154" t="s">
        <v>9014</v>
      </c>
      <c r="H292" s="153" t="s">
        <v>21</v>
      </c>
      <c r="I292" s="155"/>
      <c r="L292" s="151"/>
      <c r="M292" s="156"/>
      <c r="T292" s="157"/>
      <c r="AT292" s="153" t="s">
        <v>340</v>
      </c>
      <c r="AU292" s="153" t="s">
        <v>78</v>
      </c>
      <c r="AV292" s="12" t="s">
        <v>78</v>
      </c>
      <c r="AW292" s="12" t="s">
        <v>32</v>
      </c>
      <c r="AX292" s="12" t="s">
        <v>71</v>
      </c>
      <c r="AY292" s="153" t="s">
        <v>330</v>
      </c>
    </row>
    <row r="293" spans="2:65" s="13" customFormat="1">
      <c r="B293" s="158"/>
      <c r="D293" s="152" t="s">
        <v>340</v>
      </c>
      <c r="E293" s="159" t="s">
        <v>21</v>
      </c>
      <c r="F293" s="160" t="s">
        <v>80</v>
      </c>
      <c r="H293" s="161">
        <v>2</v>
      </c>
      <c r="I293" s="162"/>
      <c r="L293" s="158"/>
      <c r="M293" s="163"/>
      <c r="T293" s="164"/>
      <c r="AT293" s="159" t="s">
        <v>340</v>
      </c>
      <c r="AU293" s="159" t="s">
        <v>78</v>
      </c>
      <c r="AV293" s="13" t="s">
        <v>80</v>
      </c>
      <c r="AW293" s="13" t="s">
        <v>32</v>
      </c>
      <c r="AX293" s="13" t="s">
        <v>71</v>
      </c>
      <c r="AY293" s="159" t="s">
        <v>330</v>
      </c>
    </row>
    <row r="294" spans="2:65" s="14" customFormat="1">
      <c r="B294" s="166"/>
      <c r="D294" s="152" t="s">
        <v>340</v>
      </c>
      <c r="E294" s="167" t="s">
        <v>21</v>
      </c>
      <c r="F294" s="168" t="s">
        <v>443</v>
      </c>
      <c r="H294" s="169">
        <v>2</v>
      </c>
      <c r="I294" s="170"/>
      <c r="L294" s="166"/>
      <c r="M294" s="171"/>
      <c r="T294" s="172"/>
      <c r="AT294" s="167" t="s">
        <v>340</v>
      </c>
      <c r="AU294" s="167" t="s">
        <v>78</v>
      </c>
      <c r="AV294" s="14" t="s">
        <v>336</v>
      </c>
      <c r="AW294" s="14" t="s">
        <v>32</v>
      </c>
      <c r="AX294" s="14" t="s">
        <v>78</v>
      </c>
      <c r="AY294" s="167" t="s">
        <v>330</v>
      </c>
    </row>
    <row r="295" spans="2:65" s="1" customFormat="1" ht="16.5" customHeight="1">
      <c r="B295" s="33"/>
      <c r="C295" s="134" t="s">
        <v>1262</v>
      </c>
      <c r="D295" s="134" t="s">
        <v>332</v>
      </c>
      <c r="E295" s="135" t="s">
        <v>9193</v>
      </c>
      <c r="F295" s="136" t="s">
        <v>9194</v>
      </c>
      <c r="G295" s="137" t="s">
        <v>2551</v>
      </c>
      <c r="H295" s="138">
        <v>2</v>
      </c>
      <c r="I295" s="139">
        <v>64.75</v>
      </c>
      <c r="J295" s="140">
        <f>ROUND(I295*H295,2)</f>
        <v>129.5</v>
      </c>
      <c r="K295" s="136" t="s">
        <v>21</v>
      </c>
      <c r="L295" s="33"/>
      <c r="M295" s="141" t="s">
        <v>21</v>
      </c>
      <c r="N295" s="142" t="s">
        <v>42</v>
      </c>
      <c r="P295" s="143">
        <f>O295*H295</f>
        <v>0</v>
      </c>
      <c r="Q295" s="143">
        <v>0</v>
      </c>
      <c r="R295" s="143">
        <f>Q295*H295</f>
        <v>0</v>
      </c>
      <c r="S295" s="143">
        <v>0</v>
      </c>
      <c r="T295" s="144">
        <f>S295*H295</f>
        <v>0</v>
      </c>
      <c r="AR295" s="145" t="s">
        <v>1050</v>
      </c>
      <c r="AT295" s="145" t="s">
        <v>332</v>
      </c>
      <c r="AU295" s="145" t="s">
        <v>78</v>
      </c>
      <c r="AY295" s="18" t="s">
        <v>330</v>
      </c>
      <c r="BE295" s="146">
        <f>IF(N295="základní",J295,0)</f>
        <v>129.5</v>
      </c>
      <c r="BF295" s="146">
        <f>IF(N295="snížená",J295,0)</f>
        <v>0</v>
      </c>
      <c r="BG295" s="146">
        <f>IF(N295="zákl. přenesená",J295,0)</f>
        <v>0</v>
      </c>
      <c r="BH295" s="146">
        <f>IF(N295="sníž. přenesená",J295,0)</f>
        <v>0</v>
      </c>
      <c r="BI295" s="146">
        <f>IF(N295="nulová",J295,0)</f>
        <v>0</v>
      </c>
      <c r="BJ295" s="18" t="s">
        <v>78</v>
      </c>
      <c r="BK295" s="146">
        <f>ROUND(I295*H295,2)</f>
        <v>129.5</v>
      </c>
      <c r="BL295" s="18" t="s">
        <v>1050</v>
      </c>
      <c r="BM295" s="145" t="s">
        <v>2466</v>
      </c>
    </row>
    <row r="296" spans="2:65" s="1" customFormat="1" ht="16.5" customHeight="1">
      <c r="B296" s="33"/>
      <c r="C296" s="173" t="s">
        <v>1276</v>
      </c>
      <c r="D296" s="173" t="s">
        <v>475</v>
      </c>
      <c r="E296" s="174" t="s">
        <v>9195</v>
      </c>
      <c r="F296" s="175" t="s">
        <v>9196</v>
      </c>
      <c r="G296" s="176" t="s">
        <v>2551</v>
      </c>
      <c r="H296" s="177">
        <v>2</v>
      </c>
      <c r="I296" s="178">
        <v>6676.61</v>
      </c>
      <c r="J296" s="179">
        <f>ROUND(I296*H296,2)</f>
        <v>13353.22</v>
      </c>
      <c r="K296" s="175" t="s">
        <v>21</v>
      </c>
      <c r="L296" s="180"/>
      <c r="M296" s="181" t="s">
        <v>21</v>
      </c>
      <c r="N296" s="182" t="s">
        <v>42</v>
      </c>
      <c r="P296" s="143">
        <f>O296*H296</f>
        <v>0</v>
      </c>
      <c r="Q296" s="143">
        <v>0</v>
      </c>
      <c r="R296" s="143">
        <f>Q296*H296</f>
        <v>0</v>
      </c>
      <c r="S296" s="143">
        <v>0</v>
      </c>
      <c r="T296" s="144">
        <f>S296*H296</f>
        <v>0</v>
      </c>
      <c r="AR296" s="145" t="s">
        <v>3080</v>
      </c>
      <c r="AT296" s="145" t="s">
        <v>475</v>
      </c>
      <c r="AU296" s="145" t="s">
        <v>78</v>
      </c>
      <c r="AY296" s="18" t="s">
        <v>330</v>
      </c>
      <c r="BE296" s="146">
        <f>IF(N296="základní",J296,0)</f>
        <v>13353.22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78</v>
      </c>
      <c r="BK296" s="146">
        <f>ROUND(I296*H296,2)</f>
        <v>13353.22</v>
      </c>
      <c r="BL296" s="18" t="s">
        <v>1050</v>
      </c>
      <c r="BM296" s="145" t="s">
        <v>2478</v>
      </c>
    </row>
    <row r="297" spans="2:65" s="12" customFormat="1">
      <c r="B297" s="151"/>
      <c r="D297" s="152" t="s">
        <v>340</v>
      </c>
      <c r="E297" s="153" t="s">
        <v>21</v>
      </c>
      <c r="F297" s="154" t="s">
        <v>9014</v>
      </c>
      <c r="H297" s="153" t="s">
        <v>21</v>
      </c>
      <c r="I297" s="155"/>
      <c r="L297" s="151"/>
      <c r="M297" s="156"/>
      <c r="T297" s="157"/>
      <c r="AT297" s="153" t="s">
        <v>340</v>
      </c>
      <c r="AU297" s="153" t="s">
        <v>78</v>
      </c>
      <c r="AV297" s="12" t="s">
        <v>78</v>
      </c>
      <c r="AW297" s="12" t="s">
        <v>32</v>
      </c>
      <c r="AX297" s="12" t="s">
        <v>71</v>
      </c>
      <c r="AY297" s="153" t="s">
        <v>330</v>
      </c>
    </row>
    <row r="298" spans="2:65" s="13" customFormat="1">
      <c r="B298" s="158"/>
      <c r="D298" s="152" t="s">
        <v>340</v>
      </c>
      <c r="E298" s="159" t="s">
        <v>21</v>
      </c>
      <c r="F298" s="160" t="s">
        <v>80</v>
      </c>
      <c r="H298" s="161">
        <v>2</v>
      </c>
      <c r="I298" s="162"/>
      <c r="L298" s="158"/>
      <c r="M298" s="163"/>
      <c r="T298" s="164"/>
      <c r="AT298" s="159" t="s">
        <v>340</v>
      </c>
      <c r="AU298" s="159" t="s">
        <v>78</v>
      </c>
      <c r="AV298" s="13" t="s">
        <v>80</v>
      </c>
      <c r="AW298" s="13" t="s">
        <v>32</v>
      </c>
      <c r="AX298" s="13" t="s">
        <v>71</v>
      </c>
      <c r="AY298" s="159" t="s">
        <v>330</v>
      </c>
    </row>
    <row r="299" spans="2:65" s="14" customFormat="1">
      <c r="B299" s="166"/>
      <c r="D299" s="152" t="s">
        <v>340</v>
      </c>
      <c r="E299" s="167" t="s">
        <v>21</v>
      </c>
      <c r="F299" s="168" t="s">
        <v>443</v>
      </c>
      <c r="H299" s="169">
        <v>2</v>
      </c>
      <c r="I299" s="170"/>
      <c r="L299" s="166"/>
      <c r="M299" s="171"/>
      <c r="T299" s="172"/>
      <c r="AT299" s="167" t="s">
        <v>340</v>
      </c>
      <c r="AU299" s="167" t="s">
        <v>78</v>
      </c>
      <c r="AV299" s="14" t="s">
        <v>336</v>
      </c>
      <c r="AW299" s="14" t="s">
        <v>32</v>
      </c>
      <c r="AX299" s="14" t="s">
        <v>78</v>
      </c>
      <c r="AY299" s="167" t="s">
        <v>330</v>
      </c>
    </row>
    <row r="300" spans="2:65" s="1" customFormat="1" ht="16.5" customHeight="1">
      <c r="B300" s="33"/>
      <c r="C300" s="173" t="s">
        <v>1282</v>
      </c>
      <c r="D300" s="173" t="s">
        <v>475</v>
      </c>
      <c r="E300" s="174" t="s">
        <v>9197</v>
      </c>
      <c r="F300" s="175" t="s">
        <v>9198</v>
      </c>
      <c r="G300" s="176" t="s">
        <v>2551</v>
      </c>
      <c r="H300" s="177">
        <v>1</v>
      </c>
      <c r="I300" s="178">
        <v>503.07</v>
      </c>
      <c r="J300" s="179">
        <f>ROUND(I300*H300,2)</f>
        <v>503.07</v>
      </c>
      <c r="K300" s="175" t="s">
        <v>21</v>
      </c>
      <c r="L300" s="180"/>
      <c r="M300" s="181" t="s">
        <v>21</v>
      </c>
      <c r="N300" s="182" t="s">
        <v>42</v>
      </c>
      <c r="P300" s="143">
        <f>O300*H300</f>
        <v>0</v>
      </c>
      <c r="Q300" s="143">
        <v>0</v>
      </c>
      <c r="R300" s="143">
        <f>Q300*H300</f>
        <v>0</v>
      </c>
      <c r="S300" s="143">
        <v>0</v>
      </c>
      <c r="T300" s="144">
        <f>S300*H300</f>
        <v>0</v>
      </c>
      <c r="AR300" s="145" t="s">
        <v>3080</v>
      </c>
      <c r="AT300" s="145" t="s">
        <v>475</v>
      </c>
      <c r="AU300" s="145" t="s">
        <v>78</v>
      </c>
      <c r="AY300" s="18" t="s">
        <v>330</v>
      </c>
      <c r="BE300" s="146">
        <f>IF(N300="základní",J300,0)</f>
        <v>503.07</v>
      </c>
      <c r="BF300" s="146">
        <f>IF(N300="snížená",J300,0)</f>
        <v>0</v>
      </c>
      <c r="BG300" s="146">
        <f>IF(N300="zákl. přenesená",J300,0)</f>
        <v>0</v>
      </c>
      <c r="BH300" s="146">
        <f>IF(N300="sníž. přenesená",J300,0)</f>
        <v>0</v>
      </c>
      <c r="BI300" s="146">
        <f>IF(N300="nulová",J300,0)</f>
        <v>0</v>
      </c>
      <c r="BJ300" s="18" t="s">
        <v>78</v>
      </c>
      <c r="BK300" s="146">
        <f>ROUND(I300*H300,2)</f>
        <v>503.07</v>
      </c>
      <c r="BL300" s="18" t="s">
        <v>1050</v>
      </c>
      <c r="BM300" s="145" t="s">
        <v>2486</v>
      </c>
    </row>
    <row r="301" spans="2:65" s="12" customFormat="1">
      <c r="B301" s="151"/>
      <c r="D301" s="152" t="s">
        <v>340</v>
      </c>
      <c r="E301" s="153" t="s">
        <v>21</v>
      </c>
      <c r="F301" s="154" t="s">
        <v>9014</v>
      </c>
      <c r="H301" s="153" t="s">
        <v>21</v>
      </c>
      <c r="I301" s="155"/>
      <c r="L301" s="151"/>
      <c r="M301" s="156"/>
      <c r="T301" s="157"/>
      <c r="AT301" s="153" t="s">
        <v>340</v>
      </c>
      <c r="AU301" s="153" t="s">
        <v>78</v>
      </c>
      <c r="AV301" s="12" t="s">
        <v>78</v>
      </c>
      <c r="AW301" s="12" t="s">
        <v>32</v>
      </c>
      <c r="AX301" s="12" t="s">
        <v>71</v>
      </c>
      <c r="AY301" s="153" t="s">
        <v>330</v>
      </c>
    </row>
    <row r="302" spans="2:65" s="13" customFormat="1">
      <c r="B302" s="158"/>
      <c r="D302" s="152" t="s">
        <v>340</v>
      </c>
      <c r="E302" s="159" t="s">
        <v>21</v>
      </c>
      <c r="F302" s="160" t="s">
        <v>78</v>
      </c>
      <c r="H302" s="161">
        <v>1</v>
      </c>
      <c r="I302" s="162"/>
      <c r="L302" s="158"/>
      <c r="M302" s="163"/>
      <c r="T302" s="164"/>
      <c r="AT302" s="159" t="s">
        <v>340</v>
      </c>
      <c r="AU302" s="159" t="s">
        <v>78</v>
      </c>
      <c r="AV302" s="13" t="s">
        <v>80</v>
      </c>
      <c r="AW302" s="13" t="s">
        <v>32</v>
      </c>
      <c r="AX302" s="13" t="s">
        <v>71</v>
      </c>
      <c r="AY302" s="159" t="s">
        <v>330</v>
      </c>
    </row>
    <row r="303" spans="2:65" s="14" customFormat="1">
      <c r="B303" s="166"/>
      <c r="D303" s="152" t="s">
        <v>340</v>
      </c>
      <c r="E303" s="167" t="s">
        <v>21</v>
      </c>
      <c r="F303" s="168" t="s">
        <v>443</v>
      </c>
      <c r="H303" s="169">
        <v>1</v>
      </c>
      <c r="I303" s="170"/>
      <c r="L303" s="166"/>
      <c r="M303" s="171"/>
      <c r="T303" s="172"/>
      <c r="AT303" s="167" t="s">
        <v>340</v>
      </c>
      <c r="AU303" s="167" t="s">
        <v>78</v>
      </c>
      <c r="AV303" s="14" t="s">
        <v>336</v>
      </c>
      <c r="AW303" s="14" t="s">
        <v>32</v>
      </c>
      <c r="AX303" s="14" t="s">
        <v>78</v>
      </c>
      <c r="AY303" s="167" t="s">
        <v>330</v>
      </c>
    </row>
    <row r="304" spans="2:65" s="1" customFormat="1" ht="16.5" customHeight="1">
      <c r="B304" s="33"/>
      <c r="C304" s="173" t="s">
        <v>1293</v>
      </c>
      <c r="D304" s="173" t="s">
        <v>475</v>
      </c>
      <c r="E304" s="174" t="s">
        <v>9199</v>
      </c>
      <c r="F304" s="175" t="s">
        <v>9200</v>
      </c>
      <c r="G304" s="176" t="s">
        <v>2551</v>
      </c>
      <c r="H304" s="177">
        <v>5</v>
      </c>
      <c r="I304" s="178">
        <v>45.16</v>
      </c>
      <c r="J304" s="179">
        <f>ROUND(I304*H304,2)</f>
        <v>225.8</v>
      </c>
      <c r="K304" s="175" t="s">
        <v>21</v>
      </c>
      <c r="L304" s="180"/>
      <c r="M304" s="181" t="s">
        <v>21</v>
      </c>
      <c r="N304" s="182" t="s">
        <v>42</v>
      </c>
      <c r="P304" s="143">
        <f>O304*H304</f>
        <v>0</v>
      </c>
      <c r="Q304" s="143">
        <v>0</v>
      </c>
      <c r="R304" s="143">
        <f>Q304*H304</f>
        <v>0</v>
      </c>
      <c r="S304" s="143">
        <v>0</v>
      </c>
      <c r="T304" s="144">
        <f>S304*H304</f>
        <v>0</v>
      </c>
      <c r="AR304" s="145" t="s">
        <v>3080</v>
      </c>
      <c r="AT304" s="145" t="s">
        <v>475</v>
      </c>
      <c r="AU304" s="145" t="s">
        <v>78</v>
      </c>
      <c r="AY304" s="18" t="s">
        <v>330</v>
      </c>
      <c r="BE304" s="146">
        <f>IF(N304="základní",J304,0)</f>
        <v>225.8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78</v>
      </c>
      <c r="BK304" s="146">
        <f>ROUND(I304*H304,2)</f>
        <v>225.8</v>
      </c>
      <c r="BL304" s="18" t="s">
        <v>1050</v>
      </c>
      <c r="BM304" s="145" t="s">
        <v>2508</v>
      </c>
    </row>
    <row r="305" spans="2:65" s="12" customFormat="1">
      <c r="B305" s="151"/>
      <c r="D305" s="152" t="s">
        <v>340</v>
      </c>
      <c r="E305" s="153" t="s">
        <v>21</v>
      </c>
      <c r="F305" s="154" t="s">
        <v>9014</v>
      </c>
      <c r="H305" s="153" t="s">
        <v>21</v>
      </c>
      <c r="I305" s="155"/>
      <c r="L305" s="151"/>
      <c r="M305" s="156"/>
      <c r="T305" s="157"/>
      <c r="AT305" s="153" t="s">
        <v>340</v>
      </c>
      <c r="AU305" s="153" t="s">
        <v>78</v>
      </c>
      <c r="AV305" s="12" t="s">
        <v>78</v>
      </c>
      <c r="AW305" s="12" t="s">
        <v>32</v>
      </c>
      <c r="AX305" s="12" t="s">
        <v>71</v>
      </c>
      <c r="AY305" s="153" t="s">
        <v>330</v>
      </c>
    </row>
    <row r="306" spans="2:65" s="13" customFormat="1">
      <c r="B306" s="158"/>
      <c r="D306" s="152" t="s">
        <v>340</v>
      </c>
      <c r="E306" s="159" t="s">
        <v>21</v>
      </c>
      <c r="F306" s="160" t="s">
        <v>364</v>
      </c>
      <c r="H306" s="161">
        <v>5</v>
      </c>
      <c r="I306" s="162"/>
      <c r="L306" s="158"/>
      <c r="M306" s="163"/>
      <c r="T306" s="164"/>
      <c r="AT306" s="159" t="s">
        <v>340</v>
      </c>
      <c r="AU306" s="159" t="s">
        <v>78</v>
      </c>
      <c r="AV306" s="13" t="s">
        <v>80</v>
      </c>
      <c r="AW306" s="13" t="s">
        <v>32</v>
      </c>
      <c r="AX306" s="13" t="s">
        <v>71</v>
      </c>
      <c r="AY306" s="159" t="s">
        <v>330</v>
      </c>
    </row>
    <row r="307" spans="2:65" s="14" customFormat="1">
      <c r="B307" s="166"/>
      <c r="D307" s="152" t="s">
        <v>340</v>
      </c>
      <c r="E307" s="167" t="s">
        <v>21</v>
      </c>
      <c r="F307" s="168" t="s">
        <v>443</v>
      </c>
      <c r="H307" s="169">
        <v>5</v>
      </c>
      <c r="I307" s="170"/>
      <c r="L307" s="166"/>
      <c r="M307" s="171"/>
      <c r="T307" s="172"/>
      <c r="AT307" s="167" t="s">
        <v>340</v>
      </c>
      <c r="AU307" s="167" t="s">
        <v>78</v>
      </c>
      <c r="AV307" s="14" t="s">
        <v>336</v>
      </c>
      <c r="AW307" s="14" t="s">
        <v>32</v>
      </c>
      <c r="AX307" s="14" t="s">
        <v>78</v>
      </c>
      <c r="AY307" s="167" t="s">
        <v>330</v>
      </c>
    </row>
    <row r="308" spans="2:65" s="1" customFormat="1" ht="16.5" customHeight="1">
      <c r="B308" s="33"/>
      <c r="C308" s="134" t="s">
        <v>1313</v>
      </c>
      <c r="D308" s="134" t="s">
        <v>332</v>
      </c>
      <c r="E308" s="135" t="s">
        <v>9201</v>
      </c>
      <c r="F308" s="136" t="s">
        <v>9202</v>
      </c>
      <c r="G308" s="137" t="s">
        <v>353</v>
      </c>
      <c r="H308" s="138">
        <v>4868</v>
      </c>
      <c r="I308" s="139">
        <v>15.83</v>
      </c>
      <c r="J308" s="140">
        <f>ROUND(I308*H308,2)</f>
        <v>77060.44</v>
      </c>
      <c r="K308" s="136" t="s">
        <v>21</v>
      </c>
      <c r="L308" s="33"/>
      <c r="M308" s="141" t="s">
        <v>21</v>
      </c>
      <c r="N308" s="142" t="s">
        <v>42</v>
      </c>
      <c r="P308" s="143">
        <f>O308*H308</f>
        <v>0</v>
      </c>
      <c r="Q308" s="143">
        <v>0</v>
      </c>
      <c r="R308" s="143">
        <f>Q308*H308</f>
        <v>0</v>
      </c>
      <c r="S308" s="143">
        <v>0</v>
      </c>
      <c r="T308" s="144">
        <f>S308*H308</f>
        <v>0</v>
      </c>
      <c r="AR308" s="145" t="s">
        <v>1050</v>
      </c>
      <c r="AT308" s="145" t="s">
        <v>332</v>
      </c>
      <c r="AU308" s="145" t="s">
        <v>78</v>
      </c>
      <c r="AY308" s="18" t="s">
        <v>330</v>
      </c>
      <c r="BE308" s="146">
        <f>IF(N308="základní",J308,0)</f>
        <v>77060.44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78</v>
      </c>
      <c r="BK308" s="146">
        <f>ROUND(I308*H308,2)</f>
        <v>77060.44</v>
      </c>
      <c r="BL308" s="18" t="s">
        <v>1050</v>
      </c>
      <c r="BM308" s="145" t="s">
        <v>2531</v>
      </c>
    </row>
    <row r="309" spans="2:65" s="1" customFormat="1" ht="16.5" customHeight="1">
      <c r="B309" s="33"/>
      <c r="C309" s="173" t="s">
        <v>1320</v>
      </c>
      <c r="D309" s="173" t="s">
        <v>475</v>
      </c>
      <c r="E309" s="174" t="s">
        <v>9203</v>
      </c>
      <c r="F309" s="175" t="s">
        <v>9204</v>
      </c>
      <c r="G309" s="176" t="s">
        <v>353</v>
      </c>
      <c r="H309" s="177">
        <v>4868</v>
      </c>
      <c r="I309" s="178">
        <v>21.47</v>
      </c>
      <c r="J309" s="179">
        <f>ROUND(I309*H309,2)</f>
        <v>104515.96</v>
      </c>
      <c r="K309" s="175" t="s">
        <v>21</v>
      </c>
      <c r="L309" s="180"/>
      <c r="M309" s="181" t="s">
        <v>21</v>
      </c>
      <c r="N309" s="182" t="s">
        <v>42</v>
      </c>
      <c r="P309" s="143">
        <f>O309*H309</f>
        <v>0</v>
      </c>
      <c r="Q309" s="143">
        <v>0</v>
      </c>
      <c r="R309" s="143">
        <f>Q309*H309</f>
        <v>0</v>
      </c>
      <c r="S309" s="143">
        <v>0</v>
      </c>
      <c r="T309" s="144">
        <f>S309*H309</f>
        <v>0</v>
      </c>
      <c r="AR309" s="145" t="s">
        <v>3080</v>
      </c>
      <c r="AT309" s="145" t="s">
        <v>475</v>
      </c>
      <c r="AU309" s="145" t="s">
        <v>78</v>
      </c>
      <c r="AY309" s="18" t="s">
        <v>330</v>
      </c>
      <c r="BE309" s="146">
        <f>IF(N309="základní",J309,0)</f>
        <v>104515.96</v>
      </c>
      <c r="BF309" s="146">
        <f>IF(N309="snížená",J309,0)</f>
        <v>0</v>
      </c>
      <c r="BG309" s="146">
        <f>IF(N309="zákl. přenesená",J309,0)</f>
        <v>0</v>
      </c>
      <c r="BH309" s="146">
        <f>IF(N309="sníž. přenesená",J309,0)</f>
        <v>0</v>
      </c>
      <c r="BI309" s="146">
        <f>IF(N309="nulová",J309,0)</f>
        <v>0</v>
      </c>
      <c r="BJ309" s="18" t="s">
        <v>78</v>
      </c>
      <c r="BK309" s="146">
        <f>ROUND(I309*H309,2)</f>
        <v>104515.96</v>
      </c>
      <c r="BL309" s="18" t="s">
        <v>1050</v>
      </c>
      <c r="BM309" s="145" t="s">
        <v>2548</v>
      </c>
    </row>
    <row r="310" spans="2:65" s="12" customFormat="1">
      <c r="B310" s="151"/>
      <c r="D310" s="152" t="s">
        <v>340</v>
      </c>
      <c r="E310" s="153" t="s">
        <v>21</v>
      </c>
      <c r="F310" s="154" t="s">
        <v>9014</v>
      </c>
      <c r="H310" s="153" t="s">
        <v>21</v>
      </c>
      <c r="I310" s="155"/>
      <c r="L310" s="151"/>
      <c r="M310" s="156"/>
      <c r="T310" s="157"/>
      <c r="AT310" s="153" t="s">
        <v>340</v>
      </c>
      <c r="AU310" s="153" t="s">
        <v>78</v>
      </c>
      <c r="AV310" s="12" t="s">
        <v>78</v>
      </c>
      <c r="AW310" s="12" t="s">
        <v>32</v>
      </c>
      <c r="AX310" s="12" t="s">
        <v>71</v>
      </c>
      <c r="AY310" s="153" t="s">
        <v>330</v>
      </c>
    </row>
    <row r="311" spans="2:65" s="13" customFormat="1">
      <c r="B311" s="158"/>
      <c r="D311" s="152" t="s">
        <v>340</v>
      </c>
      <c r="E311" s="159" t="s">
        <v>21</v>
      </c>
      <c r="F311" s="160" t="s">
        <v>9205</v>
      </c>
      <c r="H311" s="161">
        <v>4868</v>
      </c>
      <c r="I311" s="162"/>
      <c r="L311" s="158"/>
      <c r="M311" s="163"/>
      <c r="T311" s="164"/>
      <c r="AT311" s="159" t="s">
        <v>340</v>
      </c>
      <c r="AU311" s="159" t="s">
        <v>78</v>
      </c>
      <c r="AV311" s="13" t="s">
        <v>80</v>
      </c>
      <c r="AW311" s="13" t="s">
        <v>32</v>
      </c>
      <c r="AX311" s="13" t="s">
        <v>71</v>
      </c>
      <c r="AY311" s="159" t="s">
        <v>330</v>
      </c>
    </row>
    <row r="312" spans="2:65" s="14" customFormat="1">
      <c r="B312" s="166"/>
      <c r="D312" s="152" t="s">
        <v>340</v>
      </c>
      <c r="E312" s="167" t="s">
        <v>21</v>
      </c>
      <c r="F312" s="168" t="s">
        <v>443</v>
      </c>
      <c r="H312" s="169">
        <v>4868</v>
      </c>
      <c r="I312" s="170"/>
      <c r="L312" s="166"/>
      <c r="M312" s="171"/>
      <c r="T312" s="172"/>
      <c r="AT312" s="167" t="s">
        <v>340</v>
      </c>
      <c r="AU312" s="167" t="s">
        <v>78</v>
      </c>
      <c r="AV312" s="14" t="s">
        <v>336</v>
      </c>
      <c r="AW312" s="14" t="s">
        <v>32</v>
      </c>
      <c r="AX312" s="14" t="s">
        <v>78</v>
      </c>
      <c r="AY312" s="167" t="s">
        <v>330</v>
      </c>
    </row>
    <row r="313" spans="2:65" s="1" customFormat="1" ht="16.5" customHeight="1">
      <c r="B313" s="33"/>
      <c r="C313" s="134" t="s">
        <v>1333</v>
      </c>
      <c r="D313" s="134" t="s">
        <v>332</v>
      </c>
      <c r="E313" s="135" t="s">
        <v>9206</v>
      </c>
      <c r="F313" s="136" t="s">
        <v>9207</v>
      </c>
      <c r="G313" s="137" t="s">
        <v>353</v>
      </c>
      <c r="H313" s="138">
        <v>2623</v>
      </c>
      <c r="I313" s="139">
        <v>15.83</v>
      </c>
      <c r="J313" s="140">
        <f>ROUND(I313*H313,2)</f>
        <v>41522.089999999997</v>
      </c>
      <c r="K313" s="136" t="s">
        <v>21</v>
      </c>
      <c r="L313" s="33"/>
      <c r="M313" s="141" t="s">
        <v>21</v>
      </c>
      <c r="N313" s="142" t="s">
        <v>42</v>
      </c>
      <c r="P313" s="143">
        <f>O313*H313</f>
        <v>0</v>
      </c>
      <c r="Q313" s="143">
        <v>0</v>
      </c>
      <c r="R313" s="143">
        <f>Q313*H313</f>
        <v>0</v>
      </c>
      <c r="S313" s="143">
        <v>0</v>
      </c>
      <c r="T313" s="144">
        <f>S313*H313</f>
        <v>0</v>
      </c>
      <c r="AR313" s="145" t="s">
        <v>1050</v>
      </c>
      <c r="AT313" s="145" t="s">
        <v>332</v>
      </c>
      <c r="AU313" s="145" t="s">
        <v>78</v>
      </c>
      <c r="AY313" s="18" t="s">
        <v>330</v>
      </c>
      <c r="BE313" s="146">
        <f>IF(N313="základní",J313,0)</f>
        <v>41522.089999999997</v>
      </c>
      <c r="BF313" s="146">
        <f>IF(N313="snížená",J313,0)</f>
        <v>0</v>
      </c>
      <c r="BG313" s="146">
        <f>IF(N313="zákl. přenesená",J313,0)</f>
        <v>0</v>
      </c>
      <c r="BH313" s="146">
        <f>IF(N313="sníž. přenesená",J313,0)</f>
        <v>0</v>
      </c>
      <c r="BI313" s="146">
        <f>IF(N313="nulová",J313,0)</f>
        <v>0</v>
      </c>
      <c r="BJ313" s="18" t="s">
        <v>78</v>
      </c>
      <c r="BK313" s="146">
        <f>ROUND(I313*H313,2)</f>
        <v>41522.089999999997</v>
      </c>
      <c r="BL313" s="18" t="s">
        <v>1050</v>
      </c>
      <c r="BM313" s="145" t="s">
        <v>2560</v>
      </c>
    </row>
    <row r="314" spans="2:65" s="1" customFormat="1" ht="16.5" customHeight="1">
      <c r="B314" s="33"/>
      <c r="C314" s="173" t="s">
        <v>1339</v>
      </c>
      <c r="D314" s="173" t="s">
        <v>475</v>
      </c>
      <c r="E314" s="174" t="s">
        <v>9208</v>
      </c>
      <c r="F314" s="175" t="s">
        <v>9209</v>
      </c>
      <c r="G314" s="176" t="s">
        <v>353</v>
      </c>
      <c r="H314" s="177">
        <v>2623</v>
      </c>
      <c r="I314" s="178">
        <v>39.18</v>
      </c>
      <c r="J314" s="179">
        <f>ROUND(I314*H314,2)</f>
        <v>102769.14</v>
      </c>
      <c r="K314" s="175" t="s">
        <v>21</v>
      </c>
      <c r="L314" s="180"/>
      <c r="M314" s="181" t="s">
        <v>21</v>
      </c>
      <c r="N314" s="182" t="s">
        <v>42</v>
      </c>
      <c r="P314" s="143">
        <f>O314*H314</f>
        <v>0</v>
      </c>
      <c r="Q314" s="143">
        <v>0</v>
      </c>
      <c r="R314" s="143">
        <f>Q314*H314</f>
        <v>0</v>
      </c>
      <c r="S314" s="143">
        <v>0</v>
      </c>
      <c r="T314" s="144">
        <f>S314*H314</f>
        <v>0</v>
      </c>
      <c r="AR314" s="145" t="s">
        <v>3080</v>
      </c>
      <c r="AT314" s="145" t="s">
        <v>475</v>
      </c>
      <c r="AU314" s="145" t="s">
        <v>78</v>
      </c>
      <c r="AY314" s="18" t="s">
        <v>330</v>
      </c>
      <c r="BE314" s="146">
        <f>IF(N314="základní",J314,0)</f>
        <v>102769.14</v>
      </c>
      <c r="BF314" s="146">
        <f>IF(N314="snížená",J314,0)</f>
        <v>0</v>
      </c>
      <c r="BG314" s="146">
        <f>IF(N314="zákl. přenesená",J314,0)</f>
        <v>0</v>
      </c>
      <c r="BH314" s="146">
        <f>IF(N314="sníž. přenesená",J314,0)</f>
        <v>0</v>
      </c>
      <c r="BI314" s="146">
        <f>IF(N314="nulová",J314,0)</f>
        <v>0</v>
      </c>
      <c r="BJ314" s="18" t="s">
        <v>78</v>
      </c>
      <c r="BK314" s="146">
        <f>ROUND(I314*H314,2)</f>
        <v>102769.14</v>
      </c>
      <c r="BL314" s="18" t="s">
        <v>1050</v>
      </c>
      <c r="BM314" s="145" t="s">
        <v>2572</v>
      </c>
    </row>
    <row r="315" spans="2:65" s="12" customFormat="1">
      <c r="B315" s="151"/>
      <c r="D315" s="152" t="s">
        <v>340</v>
      </c>
      <c r="E315" s="153" t="s">
        <v>21</v>
      </c>
      <c r="F315" s="154" t="s">
        <v>9014</v>
      </c>
      <c r="H315" s="153" t="s">
        <v>21</v>
      </c>
      <c r="I315" s="155"/>
      <c r="L315" s="151"/>
      <c r="M315" s="156"/>
      <c r="T315" s="157"/>
      <c r="AT315" s="153" t="s">
        <v>340</v>
      </c>
      <c r="AU315" s="153" t="s">
        <v>78</v>
      </c>
      <c r="AV315" s="12" t="s">
        <v>78</v>
      </c>
      <c r="AW315" s="12" t="s">
        <v>32</v>
      </c>
      <c r="AX315" s="12" t="s">
        <v>71</v>
      </c>
      <c r="AY315" s="153" t="s">
        <v>330</v>
      </c>
    </row>
    <row r="316" spans="2:65" s="13" customFormat="1">
      <c r="B316" s="158"/>
      <c r="D316" s="152" t="s">
        <v>340</v>
      </c>
      <c r="E316" s="159" t="s">
        <v>21</v>
      </c>
      <c r="F316" s="160" t="s">
        <v>9210</v>
      </c>
      <c r="H316" s="161">
        <v>2623</v>
      </c>
      <c r="I316" s="162"/>
      <c r="L316" s="158"/>
      <c r="M316" s="163"/>
      <c r="T316" s="164"/>
      <c r="AT316" s="159" t="s">
        <v>340</v>
      </c>
      <c r="AU316" s="159" t="s">
        <v>78</v>
      </c>
      <c r="AV316" s="13" t="s">
        <v>80</v>
      </c>
      <c r="AW316" s="13" t="s">
        <v>32</v>
      </c>
      <c r="AX316" s="13" t="s">
        <v>71</v>
      </c>
      <c r="AY316" s="159" t="s">
        <v>330</v>
      </c>
    </row>
    <row r="317" spans="2:65" s="14" customFormat="1">
      <c r="B317" s="166"/>
      <c r="D317" s="152" t="s">
        <v>340</v>
      </c>
      <c r="E317" s="167" t="s">
        <v>21</v>
      </c>
      <c r="F317" s="168" t="s">
        <v>443</v>
      </c>
      <c r="H317" s="169">
        <v>2623</v>
      </c>
      <c r="I317" s="170"/>
      <c r="L317" s="166"/>
      <c r="M317" s="171"/>
      <c r="T317" s="172"/>
      <c r="AT317" s="167" t="s">
        <v>340</v>
      </c>
      <c r="AU317" s="167" t="s">
        <v>78</v>
      </c>
      <c r="AV317" s="14" t="s">
        <v>336</v>
      </c>
      <c r="AW317" s="14" t="s">
        <v>32</v>
      </c>
      <c r="AX317" s="14" t="s">
        <v>78</v>
      </c>
      <c r="AY317" s="167" t="s">
        <v>330</v>
      </c>
    </row>
    <row r="318" spans="2:65" s="1" customFormat="1" ht="16.5" customHeight="1">
      <c r="B318" s="33"/>
      <c r="C318" s="134" t="s">
        <v>1350</v>
      </c>
      <c r="D318" s="134" t="s">
        <v>332</v>
      </c>
      <c r="E318" s="135" t="s">
        <v>9211</v>
      </c>
      <c r="F318" s="136" t="s">
        <v>9212</v>
      </c>
      <c r="G318" s="137" t="s">
        <v>353</v>
      </c>
      <c r="H318" s="138">
        <v>12</v>
      </c>
      <c r="I318" s="139">
        <v>431.68</v>
      </c>
      <c r="J318" s="140">
        <f>ROUND(I318*H318,2)</f>
        <v>5180.16</v>
      </c>
      <c r="K318" s="136" t="s">
        <v>21</v>
      </c>
      <c r="L318" s="33"/>
      <c r="M318" s="141" t="s">
        <v>21</v>
      </c>
      <c r="N318" s="142" t="s">
        <v>42</v>
      </c>
      <c r="P318" s="143">
        <f>O318*H318</f>
        <v>0</v>
      </c>
      <c r="Q318" s="143">
        <v>0</v>
      </c>
      <c r="R318" s="143">
        <f>Q318*H318</f>
        <v>0</v>
      </c>
      <c r="S318" s="143">
        <v>0</v>
      </c>
      <c r="T318" s="144">
        <f>S318*H318</f>
        <v>0</v>
      </c>
      <c r="AR318" s="145" t="s">
        <v>1050</v>
      </c>
      <c r="AT318" s="145" t="s">
        <v>332</v>
      </c>
      <c r="AU318" s="145" t="s">
        <v>78</v>
      </c>
      <c r="AY318" s="18" t="s">
        <v>330</v>
      </c>
      <c r="BE318" s="146">
        <f>IF(N318="základní",J318,0)</f>
        <v>5180.16</v>
      </c>
      <c r="BF318" s="146">
        <f>IF(N318="snížená",J318,0)</f>
        <v>0</v>
      </c>
      <c r="BG318" s="146">
        <f>IF(N318="zákl. přenesená",J318,0)</f>
        <v>0</v>
      </c>
      <c r="BH318" s="146">
        <f>IF(N318="sníž. přenesená",J318,0)</f>
        <v>0</v>
      </c>
      <c r="BI318" s="146">
        <f>IF(N318="nulová",J318,0)</f>
        <v>0</v>
      </c>
      <c r="BJ318" s="18" t="s">
        <v>78</v>
      </c>
      <c r="BK318" s="146">
        <f>ROUND(I318*H318,2)</f>
        <v>5180.16</v>
      </c>
      <c r="BL318" s="18" t="s">
        <v>1050</v>
      </c>
      <c r="BM318" s="145" t="s">
        <v>2585</v>
      </c>
    </row>
    <row r="319" spans="2:65" s="1" customFormat="1" ht="16.5" customHeight="1">
      <c r="B319" s="33"/>
      <c r="C319" s="173" t="s">
        <v>1360</v>
      </c>
      <c r="D319" s="173" t="s">
        <v>475</v>
      </c>
      <c r="E319" s="174" t="s">
        <v>9213</v>
      </c>
      <c r="F319" s="175" t="s">
        <v>9214</v>
      </c>
      <c r="G319" s="176" t="s">
        <v>353</v>
      </c>
      <c r="H319" s="177">
        <v>12</v>
      </c>
      <c r="I319" s="178">
        <v>552.55000000000007</v>
      </c>
      <c r="J319" s="179">
        <f>ROUND(I319*H319,2)</f>
        <v>6630.6</v>
      </c>
      <c r="K319" s="175" t="s">
        <v>21</v>
      </c>
      <c r="L319" s="180"/>
      <c r="M319" s="181" t="s">
        <v>21</v>
      </c>
      <c r="N319" s="182" t="s">
        <v>42</v>
      </c>
      <c r="P319" s="143">
        <f>O319*H319</f>
        <v>0</v>
      </c>
      <c r="Q319" s="143">
        <v>0</v>
      </c>
      <c r="R319" s="143">
        <f>Q319*H319</f>
        <v>0</v>
      </c>
      <c r="S319" s="143">
        <v>0</v>
      </c>
      <c r="T319" s="144">
        <f>S319*H319</f>
        <v>0</v>
      </c>
      <c r="AR319" s="145" t="s">
        <v>3080</v>
      </c>
      <c r="AT319" s="145" t="s">
        <v>475</v>
      </c>
      <c r="AU319" s="145" t="s">
        <v>78</v>
      </c>
      <c r="AY319" s="18" t="s">
        <v>330</v>
      </c>
      <c r="BE319" s="146">
        <f>IF(N319="základní",J319,0)</f>
        <v>6630.6</v>
      </c>
      <c r="BF319" s="146">
        <f>IF(N319="snížená",J319,0)</f>
        <v>0</v>
      </c>
      <c r="BG319" s="146">
        <f>IF(N319="zákl. přenesená",J319,0)</f>
        <v>0</v>
      </c>
      <c r="BH319" s="146">
        <f>IF(N319="sníž. přenesená",J319,0)</f>
        <v>0</v>
      </c>
      <c r="BI319" s="146">
        <f>IF(N319="nulová",J319,0)</f>
        <v>0</v>
      </c>
      <c r="BJ319" s="18" t="s">
        <v>78</v>
      </c>
      <c r="BK319" s="146">
        <f>ROUND(I319*H319,2)</f>
        <v>6630.6</v>
      </c>
      <c r="BL319" s="18" t="s">
        <v>1050</v>
      </c>
      <c r="BM319" s="145" t="s">
        <v>2598</v>
      </c>
    </row>
    <row r="320" spans="2:65" s="1" customFormat="1" ht="19.5">
      <c r="B320" s="33"/>
      <c r="D320" s="152" t="s">
        <v>375</v>
      </c>
      <c r="F320" s="165" t="s">
        <v>9215</v>
      </c>
      <c r="I320" s="149"/>
      <c r="L320" s="33"/>
      <c r="M320" s="150"/>
      <c r="T320" s="52"/>
      <c r="AT320" s="18" t="s">
        <v>375</v>
      </c>
      <c r="AU320" s="18" t="s">
        <v>78</v>
      </c>
    </row>
    <row r="321" spans="2:65" s="12" customFormat="1">
      <c r="B321" s="151"/>
      <c r="D321" s="152" t="s">
        <v>340</v>
      </c>
      <c r="E321" s="153" t="s">
        <v>21</v>
      </c>
      <c r="F321" s="154" t="s">
        <v>9014</v>
      </c>
      <c r="H321" s="153" t="s">
        <v>21</v>
      </c>
      <c r="I321" s="155"/>
      <c r="L321" s="151"/>
      <c r="M321" s="156"/>
      <c r="T321" s="157"/>
      <c r="AT321" s="153" t="s">
        <v>340</v>
      </c>
      <c r="AU321" s="153" t="s">
        <v>78</v>
      </c>
      <c r="AV321" s="12" t="s">
        <v>78</v>
      </c>
      <c r="AW321" s="12" t="s">
        <v>32</v>
      </c>
      <c r="AX321" s="12" t="s">
        <v>71</v>
      </c>
      <c r="AY321" s="153" t="s">
        <v>330</v>
      </c>
    </row>
    <row r="322" spans="2:65" s="13" customFormat="1">
      <c r="B322" s="158"/>
      <c r="D322" s="152" t="s">
        <v>340</v>
      </c>
      <c r="E322" s="159" t="s">
        <v>21</v>
      </c>
      <c r="F322" s="160" t="s">
        <v>9216</v>
      </c>
      <c r="H322" s="161">
        <v>12</v>
      </c>
      <c r="I322" s="162"/>
      <c r="L322" s="158"/>
      <c r="M322" s="163"/>
      <c r="T322" s="164"/>
      <c r="AT322" s="159" t="s">
        <v>340</v>
      </c>
      <c r="AU322" s="159" t="s">
        <v>78</v>
      </c>
      <c r="AV322" s="13" t="s">
        <v>80</v>
      </c>
      <c r="AW322" s="13" t="s">
        <v>32</v>
      </c>
      <c r="AX322" s="13" t="s">
        <v>71</v>
      </c>
      <c r="AY322" s="159" t="s">
        <v>330</v>
      </c>
    </row>
    <row r="323" spans="2:65" s="14" customFormat="1">
      <c r="B323" s="166"/>
      <c r="D323" s="152" t="s">
        <v>340</v>
      </c>
      <c r="E323" s="167" t="s">
        <v>21</v>
      </c>
      <c r="F323" s="168" t="s">
        <v>443</v>
      </c>
      <c r="H323" s="169">
        <v>12</v>
      </c>
      <c r="I323" s="170"/>
      <c r="L323" s="166"/>
      <c r="M323" s="171"/>
      <c r="T323" s="172"/>
      <c r="AT323" s="167" t="s">
        <v>340</v>
      </c>
      <c r="AU323" s="167" t="s">
        <v>78</v>
      </c>
      <c r="AV323" s="14" t="s">
        <v>336</v>
      </c>
      <c r="AW323" s="14" t="s">
        <v>32</v>
      </c>
      <c r="AX323" s="14" t="s">
        <v>78</v>
      </c>
      <c r="AY323" s="167" t="s">
        <v>330</v>
      </c>
    </row>
    <row r="324" spans="2:65" s="1" customFormat="1" ht="16.5" customHeight="1">
      <c r="B324" s="33"/>
      <c r="C324" s="134" t="s">
        <v>1367</v>
      </c>
      <c r="D324" s="134" t="s">
        <v>332</v>
      </c>
      <c r="E324" s="135" t="s">
        <v>9217</v>
      </c>
      <c r="F324" s="136" t="s">
        <v>9218</v>
      </c>
      <c r="G324" s="137" t="s">
        <v>353</v>
      </c>
      <c r="H324" s="138">
        <v>24</v>
      </c>
      <c r="I324" s="139">
        <v>460.46</v>
      </c>
      <c r="J324" s="140">
        <f>ROUND(I324*H324,2)</f>
        <v>11051.04</v>
      </c>
      <c r="K324" s="136" t="s">
        <v>21</v>
      </c>
      <c r="L324" s="33"/>
      <c r="M324" s="141" t="s">
        <v>21</v>
      </c>
      <c r="N324" s="142" t="s">
        <v>42</v>
      </c>
      <c r="P324" s="143">
        <f>O324*H324</f>
        <v>0</v>
      </c>
      <c r="Q324" s="143">
        <v>0</v>
      </c>
      <c r="R324" s="143">
        <f>Q324*H324</f>
        <v>0</v>
      </c>
      <c r="S324" s="143">
        <v>0</v>
      </c>
      <c r="T324" s="144">
        <f>S324*H324</f>
        <v>0</v>
      </c>
      <c r="AR324" s="145" t="s">
        <v>1050</v>
      </c>
      <c r="AT324" s="145" t="s">
        <v>332</v>
      </c>
      <c r="AU324" s="145" t="s">
        <v>78</v>
      </c>
      <c r="AY324" s="18" t="s">
        <v>330</v>
      </c>
      <c r="BE324" s="146">
        <f>IF(N324="základní",J324,0)</f>
        <v>11051.04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78</v>
      </c>
      <c r="BK324" s="146">
        <f>ROUND(I324*H324,2)</f>
        <v>11051.04</v>
      </c>
      <c r="BL324" s="18" t="s">
        <v>1050</v>
      </c>
      <c r="BM324" s="145" t="s">
        <v>2611</v>
      </c>
    </row>
    <row r="325" spans="2:65" s="1" customFormat="1" ht="16.5" customHeight="1">
      <c r="B325" s="33"/>
      <c r="C325" s="173" t="s">
        <v>1374</v>
      </c>
      <c r="D325" s="173" t="s">
        <v>475</v>
      </c>
      <c r="E325" s="174" t="s">
        <v>9219</v>
      </c>
      <c r="F325" s="175" t="s">
        <v>9220</v>
      </c>
      <c r="G325" s="176" t="s">
        <v>353</v>
      </c>
      <c r="H325" s="177">
        <v>24</v>
      </c>
      <c r="I325" s="178">
        <v>783.88</v>
      </c>
      <c r="J325" s="179">
        <f>ROUND(I325*H325,2)</f>
        <v>18813.12</v>
      </c>
      <c r="K325" s="175" t="s">
        <v>21</v>
      </c>
      <c r="L325" s="180"/>
      <c r="M325" s="181" t="s">
        <v>21</v>
      </c>
      <c r="N325" s="182" t="s">
        <v>42</v>
      </c>
      <c r="P325" s="143">
        <f>O325*H325</f>
        <v>0</v>
      </c>
      <c r="Q325" s="143">
        <v>0</v>
      </c>
      <c r="R325" s="143">
        <f>Q325*H325</f>
        <v>0</v>
      </c>
      <c r="S325" s="143">
        <v>0</v>
      </c>
      <c r="T325" s="144">
        <f>S325*H325</f>
        <v>0</v>
      </c>
      <c r="AR325" s="145" t="s">
        <v>3080</v>
      </c>
      <c r="AT325" s="145" t="s">
        <v>475</v>
      </c>
      <c r="AU325" s="145" t="s">
        <v>78</v>
      </c>
      <c r="AY325" s="18" t="s">
        <v>330</v>
      </c>
      <c r="BE325" s="146">
        <f>IF(N325="základní",J325,0)</f>
        <v>18813.12</v>
      </c>
      <c r="BF325" s="146">
        <f>IF(N325="snížená",J325,0)</f>
        <v>0</v>
      </c>
      <c r="BG325" s="146">
        <f>IF(N325="zákl. přenesená",J325,0)</f>
        <v>0</v>
      </c>
      <c r="BH325" s="146">
        <f>IF(N325="sníž. přenesená",J325,0)</f>
        <v>0</v>
      </c>
      <c r="BI325" s="146">
        <f>IF(N325="nulová",J325,0)</f>
        <v>0</v>
      </c>
      <c r="BJ325" s="18" t="s">
        <v>78</v>
      </c>
      <c r="BK325" s="146">
        <f>ROUND(I325*H325,2)</f>
        <v>18813.12</v>
      </c>
      <c r="BL325" s="18" t="s">
        <v>1050</v>
      </c>
      <c r="BM325" s="145" t="s">
        <v>2626</v>
      </c>
    </row>
    <row r="326" spans="2:65" s="1" customFormat="1" ht="19.5">
      <c r="B326" s="33"/>
      <c r="D326" s="152" t="s">
        <v>375</v>
      </c>
      <c r="F326" s="165" t="s">
        <v>9221</v>
      </c>
      <c r="I326" s="149"/>
      <c r="L326" s="33"/>
      <c r="M326" s="150"/>
      <c r="T326" s="52"/>
      <c r="AT326" s="18" t="s">
        <v>375</v>
      </c>
      <c r="AU326" s="18" t="s">
        <v>78</v>
      </c>
    </row>
    <row r="327" spans="2:65" s="12" customFormat="1">
      <c r="B327" s="151"/>
      <c r="D327" s="152" t="s">
        <v>340</v>
      </c>
      <c r="E327" s="153" t="s">
        <v>21</v>
      </c>
      <c r="F327" s="154" t="s">
        <v>9014</v>
      </c>
      <c r="H327" s="153" t="s">
        <v>21</v>
      </c>
      <c r="I327" s="155"/>
      <c r="L327" s="151"/>
      <c r="M327" s="156"/>
      <c r="T327" s="157"/>
      <c r="AT327" s="153" t="s">
        <v>340</v>
      </c>
      <c r="AU327" s="153" t="s">
        <v>78</v>
      </c>
      <c r="AV327" s="12" t="s">
        <v>78</v>
      </c>
      <c r="AW327" s="12" t="s">
        <v>32</v>
      </c>
      <c r="AX327" s="12" t="s">
        <v>71</v>
      </c>
      <c r="AY327" s="153" t="s">
        <v>330</v>
      </c>
    </row>
    <row r="328" spans="2:65" s="13" customFormat="1">
      <c r="B328" s="158"/>
      <c r="D328" s="152" t="s">
        <v>340</v>
      </c>
      <c r="E328" s="159" t="s">
        <v>21</v>
      </c>
      <c r="F328" s="160" t="s">
        <v>9222</v>
      </c>
      <c r="H328" s="161">
        <v>24</v>
      </c>
      <c r="I328" s="162"/>
      <c r="L328" s="158"/>
      <c r="M328" s="163"/>
      <c r="T328" s="164"/>
      <c r="AT328" s="159" t="s">
        <v>340</v>
      </c>
      <c r="AU328" s="159" t="s">
        <v>78</v>
      </c>
      <c r="AV328" s="13" t="s">
        <v>80</v>
      </c>
      <c r="AW328" s="13" t="s">
        <v>32</v>
      </c>
      <c r="AX328" s="13" t="s">
        <v>71</v>
      </c>
      <c r="AY328" s="159" t="s">
        <v>330</v>
      </c>
    </row>
    <row r="329" spans="2:65" s="14" customFormat="1">
      <c r="B329" s="166"/>
      <c r="D329" s="152" t="s">
        <v>340</v>
      </c>
      <c r="E329" s="167" t="s">
        <v>21</v>
      </c>
      <c r="F329" s="168" t="s">
        <v>443</v>
      </c>
      <c r="H329" s="169">
        <v>24</v>
      </c>
      <c r="I329" s="170"/>
      <c r="L329" s="166"/>
      <c r="M329" s="171"/>
      <c r="T329" s="172"/>
      <c r="AT329" s="167" t="s">
        <v>340</v>
      </c>
      <c r="AU329" s="167" t="s">
        <v>78</v>
      </c>
      <c r="AV329" s="14" t="s">
        <v>336</v>
      </c>
      <c r="AW329" s="14" t="s">
        <v>32</v>
      </c>
      <c r="AX329" s="14" t="s">
        <v>78</v>
      </c>
      <c r="AY329" s="167" t="s">
        <v>330</v>
      </c>
    </row>
    <row r="330" spans="2:65" s="1" customFormat="1" ht="16.5" customHeight="1">
      <c r="B330" s="33"/>
      <c r="C330" s="134" t="s">
        <v>1380</v>
      </c>
      <c r="D330" s="134" t="s">
        <v>332</v>
      </c>
      <c r="E330" s="135" t="s">
        <v>9223</v>
      </c>
      <c r="F330" s="136" t="s">
        <v>9224</v>
      </c>
      <c r="G330" s="137" t="s">
        <v>2551</v>
      </c>
      <c r="H330" s="138">
        <v>184</v>
      </c>
      <c r="I330" s="139">
        <v>19.59</v>
      </c>
      <c r="J330" s="140">
        <f>ROUND(I330*H330,2)</f>
        <v>3604.56</v>
      </c>
      <c r="K330" s="136" t="s">
        <v>21</v>
      </c>
      <c r="L330" s="33"/>
      <c r="M330" s="141" t="s">
        <v>21</v>
      </c>
      <c r="N330" s="142" t="s">
        <v>42</v>
      </c>
      <c r="P330" s="143">
        <f>O330*H330</f>
        <v>0</v>
      </c>
      <c r="Q330" s="143">
        <v>0</v>
      </c>
      <c r="R330" s="143">
        <f>Q330*H330</f>
        <v>0</v>
      </c>
      <c r="S330" s="143">
        <v>0</v>
      </c>
      <c r="T330" s="144">
        <f>S330*H330</f>
        <v>0</v>
      </c>
      <c r="AR330" s="145" t="s">
        <v>1050</v>
      </c>
      <c r="AT330" s="145" t="s">
        <v>332</v>
      </c>
      <c r="AU330" s="145" t="s">
        <v>78</v>
      </c>
      <c r="AY330" s="18" t="s">
        <v>330</v>
      </c>
      <c r="BE330" s="146">
        <f>IF(N330="základní",J330,0)</f>
        <v>3604.56</v>
      </c>
      <c r="BF330" s="146">
        <f>IF(N330="snížená",J330,0)</f>
        <v>0</v>
      </c>
      <c r="BG330" s="146">
        <f>IF(N330="zákl. přenesená",J330,0)</f>
        <v>0</v>
      </c>
      <c r="BH330" s="146">
        <f>IF(N330="sníž. přenesená",J330,0)</f>
        <v>0</v>
      </c>
      <c r="BI330" s="146">
        <f>IF(N330="nulová",J330,0)</f>
        <v>0</v>
      </c>
      <c r="BJ330" s="18" t="s">
        <v>78</v>
      </c>
      <c r="BK330" s="146">
        <f>ROUND(I330*H330,2)</f>
        <v>3604.56</v>
      </c>
      <c r="BL330" s="18" t="s">
        <v>1050</v>
      </c>
      <c r="BM330" s="145" t="s">
        <v>2641</v>
      </c>
    </row>
    <row r="331" spans="2:65" s="1" customFormat="1" ht="16.5" customHeight="1">
      <c r="B331" s="33"/>
      <c r="C331" s="173" t="s">
        <v>1387</v>
      </c>
      <c r="D331" s="173" t="s">
        <v>475</v>
      </c>
      <c r="E331" s="174" t="s">
        <v>9225</v>
      </c>
      <c r="F331" s="175" t="s">
        <v>9226</v>
      </c>
      <c r="G331" s="176" t="s">
        <v>2551</v>
      </c>
      <c r="H331" s="177">
        <v>184</v>
      </c>
      <c r="I331" s="178">
        <v>44.27</v>
      </c>
      <c r="J331" s="179">
        <f>ROUND(I331*H331,2)</f>
        <v>8145.68</v>
      </c>
      <c r="K331" s="175" t="s">
        <v>21</v>
      </c>
      <c r="L331" s="180"/>
      <c r="M331" s="181" t="s">
        <v>21</v>
      </c>
      <c r="N331" s="182" t="s">
        <v>42</v>
      </c>
      <c r="P331" s="143">
        <f>O331*H331</f>
        <v>0</v>
      </c>
      <c r="Q331" s="143">
        <v>0</v>
      </c>
      <c r="R331" s="143">
        <f>Q331*H331</f>
        <v>0</v>
      </c>
      <c r="S331" s="143">
        <v>0</v>
      </c>
      <c r="T331" s="144">
        <f>S331*H331</f>
        <v>0</v>
      </c>
      <c r="AR331" s="145" t="s">
        <v>3080</v>
      </c>
      <c r="AT331" s="145" t="s">
        <v>475</v>
      </c>
      <c r="AU331" s="145" t="s">
        <v>78</v>
      </c>
      <c r="AY331" s="18" t="s">
        <v>330</v>
      </c>
      <c r="BE331" s="146">
        <f>IF(N331="základní",J331,0)</f>
        <v>8145.68</v>
      </c>
      <c r="BF331" s="146">
        <f>IF(N331="snížená",J331,0)</f>
        <v>0</v>
      </c>
      <c r="BG331" s="146">
        <f>IF(N331="zákl. přenesená",J331,0)</f>
        <v>0</v>
      </c>
      <c r="BH331" s="146">
        <f>IF(N331="sníž. přenesená",J331,0)</f>
        <v>0</v>
      </c>
      <c r="BI331" s="146">
        <f>IF(N331="nulová",J331,0)</f>
        <v>0</v>
      </c>
      <c r="BJ331" s="18" t="s">
        <v>78</v>
      </c>
      <c r="BK331" s="146">
        <f>ROUND(I331*H331,2)</f>
        <v>8145.68</v>
      </c>
      <c r="BL331" s="18" t="s">
        <v>1050</v>
      </c>
      <c r="BM331" s="145" t="s">
        <v>2652</v>
      </c>
    </row>
    <row r="332" spans="2:65" s="12" customFormat="1">
      <c r="B332" s="151"/>
      <c r="D332" s="152" t="s">
        <v>340</v>
      </c>
      <c r="E332" s="153" t="s">
        <v>21</v>
      </c>
      <c r="F332" s="154" t="s">
        <v>9014</v>
      </c>
      <c r="H332" s="153" t="s">
        <v>21</v>
      </c>
      <c r="I332" s="155"/>
      <c r="L332" s="151"/>
      <c r="M332" s="156"/>
      <c r="T332" s="157"/>
      <c r="AT332" s="153" t="s">
        <v>340</v>
      </c>
      <c r="AU332" s="153" t="s">
        <v>78</v>
      </c>
      <c r="AV332" s="12" t="s">
        <v>78</v>
      </c>
      <c r="AW332" s="12" t="s">
        <v>32</v>
      </c>
      <c r="AX332" s="12" t="s">
        <v>71</v>
      </c>
      <c r="AY332" s="153" t="s">
        <v>330</v>
      </c>
    </row>
    <row r="333" spans="2:65" s="13" customFormat="1">
      <c r="B333" s="158"/>
      <c r="D333" s="152" t="s">
        <v>340</v>
      </c>
      <c r="E333" s="159" t="s">
        <v>21</v>
      </c>
      <c r="F333" s="160" t="s">
        <v>9227</v>
      </c>
      <c r="H333" s="161">
        <v>184</v>
      </c>
      <c r="I333" s="162"/>
      <c r="L333" s="158"/>
      <c r="M333" s="163"/>
      <c r="T333" s="164"/>
      <c r="AT333" s="159" t="s">
        <v>340</v>
      </c>
      <c r="AU333" s="159" t="s">
        <v>78</v>
      </c>
      <c r="AV333" s="13" t="s">
        <v>80</v>
      </c>
      <c r="AW333" s="13" t="s">
        <v>32</v>
      </c>
      <c r="AX333" s="13" t="s">
        <v>71</v>
      </c>
      <c r="AY333" s="159" t="s">
        <v>330</v>
      </c>
    </row>
    <row r="334" spans="2:65" s="14" customFormat="1">
      <c r="B334" s="166"/>
      <c r="D334" s="152" t="s">
        <v>340</v>
      </c>
      <c r="E334" s="167" t="s">
        <v>21</v>
      </c>
      <c r="F334" s="168" t="s">
        <v>443</v>
      </c>
      <c r="H334" s="169">
        <v>184</v>
      </c>
      <c r="I334" s="170"/>
      <c r="L334" s="166"/>
      <c r="M334" s="171"/>
      <c r="T334" s="172"/>
      <c r="AT334" s="167" t="s">
        <v>340</v>
      </c>
      <c r="AU334" s="167" t="s">
        <v>78</v>
      </c>
      <c r="AV334" s="14" t="s">
        <v>336</v>
      </c>
      <c r="AW334" s="14" t="s">
        <v>32</v>
      </c>
      <c r="AX334" s="14" t="s">
        <v>78</v>
      </c>
      <c r="AY334" s="167" t="s">
        <v>330</v>
      </c>
    </row>
    <row r="335" spans="2:65" s="1" customFormat="1" ht="24.2" customHeight="1">
      <c r="B335" s="33"/>
      <c r="C335" s="134" t="s">
        <v>1395</v>
      </c>
      <c r="D335" s="134" t="s">
        <v>332</v>
      </c>
      <c r="E335" s="135" t="s">
        <v>9228</v>
      </c>
      <c r="F335" s="136" t="s">
        <v>9229</v>
      </c>
      <c r="G335" s="137" t="s">
        <v>2551</v>
      </c>
      <c r="H335" s="138">
        <v>6</v>
      </c>
      <c r="I335" s="139">
        <v>561.18000000000006</v>
      </c>
      <c r="J335" s="140">
        <f>ROUND(I335*H335,2)</f>
        <v>3367.08</v>
      </c>
      <c r="K335" s="136" t="s">
        <v>21</v>
      </c>
      <c r="L335" s="33"/>
      <c r="M335" s="141" t="s">
        <v>21</v>
      </c>
      <c r="N335" s="142" t="s">
        <v>42</v>
      </c>
      <c r="P335" s="143">
        <f>O335*H335</f>
        <v>0</v>
      </c>
      <c r="Q335" s="143">
        <v>0</v>
      </c>
      <c r="R335" s="143">
        <f>Q335*H335</f>
        <v>0</v>
      </c>
      <c r="S335" s="143">
        <v>0</v>
      </c>
      <c r="T335" s="144">
        <f>S335*H335</f>
        <v>0</v>
      </c>
      <c r="AR335" s="145" t="s">
        <v>1050</v>
      </c>
      <c r="AT335" s="145" t="s">
        <v>332</v>
      </c>
      <c r="AU335" s="145" t="s">
        <v>78</v>
      </c>
      <c r="AY335" s="18" t="s">
        <v>330</v>
      </c>
      <c r="BE335" s="146">
        <f>IF(N335="základní",J335,0)</f>
        <v>3367.08</v>
      </c>
      <c r="BF335" s="146">
        <f>IF(N335="snížená",J335,0)</f>
        <v>0</v>
      </c>
      <c r="BG335" s="146">
        <f>IF(N335="zákl. přenesená",J335,0)</f>
        <v>0</v>
      </c>
      <c r="BH335" s="146">
        <f>IF(N335="sníž. přenesená",J335,0)</f>
        <v>0</v>
      </c>
      <c r="BI335" s="146">
        <f>IF(N335="nulová",J335,0)</f>
        <v>0</v>
      </c>
      <c r="BJ335" s="18" t="s">
        <v>78</v>
      </c>
      <c r="BK335" s="146">
        <f>ROUND(I335*H335,2)</f>
        <v>3367.08</v>
      </c>
      <c r="BL335" s="18" t="s">
        <v>1050</v>
      </c>
      <c r="BM335" s="145" t="s">
        <v>2663</v>
      </c>
    </row>
    <row r="336" spans="2:65" s="1" customFormat="1" ht="24.2" customHeight="1">
      <c r="B336" s="33"/>
      <c r="C336" s="173" t="s">
        <v>1402</v>
      </c>
      <c r="D336" s="173" t="s">
        <v>475</v>
      </c>
      <c r="E336" s="174" t="s">
        <v>9230</v>
      </c>
      <c r="F336" s="175" t="s">
        <v>9231</v>
      </c>
      <c r="G336" s="176" t="s">
        <v>2551</v>
      </c>
      <c r="H336" s="177">
        <v>6</v>
      </c>
      <c r="I336" s="178">
        <v>3505.22</v>
      </c>
      <c r="J336" s="179">
        <f>ROUND(I336*H336,2)</f>
        <v>21031.32</v>
      </c>
      <c r="K336" s="175" t="s">
        <v>21</v>
      </c>
      <c r="L336" s="180"/>
      <c r="M336" s="181" t="s">
        <v>21</v>
      </c>
      <c r="N336" s="182" t="s">
        <v>42</v>
      </c>
      <c r="P336" s="143">
        <f>O336*H336</f>
        <v>0</v>
      </c>
      <c r="Q336" s="143">
        <v>0</v>
      </c>
      <c r="R336" s="143">
        <f>Q336*H336</f>
        <v>0</v>
      </c>
      <c r="S336" s="143">
        <v>0</v>
      </c>
      <c r="T336" s="144">
        <f>S336*H336</f>
        <v>0</v>
      </c>
      <c r="AR336" s="145" t="s">
        <v>3080</v>
      </c>
      <c r="AT336" s="145" t="s">
        <v>475</v>
      </c>
      <c r="AU336" s="145" t="s">
        <v>78</v>
      </c>
      <c r="AY336" s="18" t="s">
        <v>330</v>
      </c>
      <c r="BE336" s="146">
        <f>IF(N336="základní",J336,0)</f>
        <v>21031.32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78</v>
      </c>
      <c r="BK336" s="146">
        <f>ROUND(I336*H336,2)</f>
        <v>21031.32</v>
      </c>
      <c r="BL336" s="18" t="s">
        <v>1050</v>
      </c>
      <c r="BM336" s="145" t="s">
        <v>2680</v>
      </c>
    </row>
    <row r="337" spans="2:65" s="12" customFormat="1">
      <c r="B337" s="151"/>
      <c r="D337" s="152" t="s">
        <v>340</v>
      </c>
      <c r="E337" s="153" t="s">
        <v>21</v>
      </c>
      <c r="F337" s="154" t="s">
        <v>9014</v>
      </c>
      <c r="H337" s="153" t="s">
        <v>21</v>
      </c>
      <c r="I337" s="155"/>
      <c r="L337" s="151"/>
      <c r="M337" s="156"/>
      <c r="T337" s="157"/>
      <c r="AT337" s="153" t="s">
        <v>340</v>
      </c>
      <c r="AU337" s="153" t="s">
        <v>78</v>
      </c>
      <c r="AV337" s="12" t="s">
        <v>78</v>
      </c>
      <c r="AW337" s="12" t="s">
        <v>32</v>
      </c>
      <c r="AX337" s="12" t="s">
        <v>71</v>
      </c>
      <c r="AY337" s="153" t="s">
        <v>330</v>
      </c>
    </row>
    <row r="338" spans="2:65" s="13" customFormat="1">
      <c r="B338" s="158"/>
      <c r="D338" s="152" t="s">
        <v>340</v>
      </c>
      <c r="E338" s="159" t="s">
        <v>21</v>
      </c>
      <c r="F338" s="160" t="s">
        <v>8577</v>
      </c>
      <c r="H338" s="161">
        <v>6</v>
      </c>
      <c r="I338" s="162"/>
      <c r="L338" s="158"/>
      <c r="M338" s="163"/>
      <c r="T338" s="164"/>
      <c r="AT338" s="159" t="s">
        <v>340</v>
      </c>
      <c r="AU338" s="159" t="s">
        <v>78</v>
      </c>
      <c r="AV338" s="13" t="s">
        <v>80</v>
      </c>
      <c r="AW338" s="13" t="s">
        <v>32</v>
      </c>
      <c r="AX338" s="13" t="s">
        <v>71</v>
      </c>
      <c r="AY338" s="159" t="s">
        <v>330</v>
      </c>
    </row>
    <row r="339" spans="2:65" s="14" customFormat="1">
      <c r="B339" s="166"/>
      <c r="D339" s="152" t="s">
        <v>340</v>
      </c>
      <c r="E339" s="167" t="s">
        <v>21</v>
      </c>
      <c r="F339" s="168" t="s">
        <v>443</v>
      </c>
      <c r="H339" s="169">
        <v>6</v>
      </c>
      <c r="I339" s="170"/>
      <c r="L339" s="166"/>
      <c r="M339" s="171"/>
      <c r="T339" s="172"/>
      <c r="AT339" s="167" t="s">
        <v>340</v>
      </c>
      <c r="AU339" s="167" t="s">
        <v>78</v>
      </c>
      <c r="AV339" s="14" t="s">
        <v>336</v>
      </c>
      <c r="AW339" s="14" t="s">
        <v>32</v>
      </c>
      <c r="AX339" s="14" t="s">
        <v>78</v>
      </c>
      <c r="AY339" s="167" t="s">
        <v>330</v>
      </c>
    </row>
    <row r="340" spans="2:65" s="1" customFormat="1" ht="16.5" customHeight="1">
      <c r="B340" s="33"/>
      <c r="C340" s="134" t="s">
        <v>1409</v>
      </c>
      <c r="D340" s="134" t="s">
        <v>332</v>
      </c>
      <c r="E340" s="135" t="s">
        <v>8265</v>
      </c>
      <c r="F340" s="136" t="s">
        <v>8266</v>
      </c>
      <c r="G340" s="137" t="s">
        <v>2551</v>
      </c>
      <c r="H340" s="138">
        <v>2266</v>
      </c>
      <c r="I340" s="139">
        <v>15.83</v>
      </c>
      <c r="J340" s="140">
        <f>ROUND(I340*H340,2)</f>
        <v>35870.78</v>
      </c>
      <c r="K340" s="136" t="s">
        <v>21</v>
      </c>
      <c r="L340" s="33"/>
      <c r="M340" s="141" t="s">
        <v>21</v>
      </c>
      <c r="N340" s="142" t="s">
        <v>42</v>
      </c>
      <c r="P340" s="143">
        <f>O340*H340</f>
        <v>0</v>
      </c>
      <c r="Q340" s="143">
        <v>0</v>
      </c>
      <c r="R340" s="143">
        <f>Q340*H340</f>
        <v>0</v>
      </c>
      <c r="S340" s="143">
        <v>0</v>
      </c>
      <c r="T340" s="144">
        <f>S340*H340</f>
        <v>0</v>
      </c>
      <c r="AR340" s="145" t="s">
        <v>1050</v>
      </c>
      <c r="AT340" s="145" t="s">
        <v>332</v>
      </c>
      <c r="AU340" s="145" t="s">
        <v>78</v>
      </c>
      <c r="AY340" s="18" t="s">
        <v>330</v>
      </c>
      <c r="BE340" s="146">
        <f>IF(N340="základní",J340,0)</f>
        <v>35870.78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78</v>
      </c>
      <c r="BK340" s="146">
        <f>ROUND(I340*H340,2)</f>
        <v>35870.78</v>
      </c>
      <c r="BL340" s="18" t="s">
        <v>1050</v>
      </c>
      <c r="BM340" s="145" t="s">
        <v>2705</v>
      </c>
    </row>
    <row r="341" spans="2:65" s="1" customFormat="1" ht="16.5" customHeight="1">
      <c r="B341" s="33"/>
      <c r="C341" s="173" t="s">
        <v>1416</v>
      </c>
      <c r="D341" s="173" t="s">
        <v>475</v>
      </c>
      <c r="E341" s="174" t="s">
        <v>8267</v>
      </c>
      <c r="F341" s="175" t="s">
        <v>8268</v>
      </c>
      <c r="G341" s="176" t="s">
        <v>2551</v>
      </c>
      <c r="H341" s="177">
        <v>2266</v>
      </c>
      <c r="I341" s="178">
        <v>17.16</v>
      </c>
      <c r="J341" s="179">
        <f>ROUND(I341*H341,2)</f>
        <v>38884.559999999998</v>
      </c>
      <c r="K341" s="175" t="s">
        <v>21</v>
      </c>
      <c r="L341" s="180"/>
      <c r="M341" s="181" t="s">
        <v>21</v>
      </c>
      <c r="N341" s="182" t="s">
        <v>42</v>
      </c>
      <c r="P341" s="143">
        <f>O341*H341</f>
        <v>0</v>
      </c>
      <c r="Q341" s="143">
        <v>0</v>
      </c>
      <c r="R341" s="143">
        <f>Q341*H341</f>
        <v>0</v>
      </c>
      <c r="S341" s="143">
        <v>0</v>
      </c>
      <c r="T341" s="144">
        <f>S341*H341</f>
        <v>0</v>
      </c>
      <c r="AR341" s="145" t="s">
        <v>3080</v>
      </c>
      <c r="AT341" s="145" t="s">
        <v>475</v>
      </c>
      <c r="AU341" s="145" t="s">
        <v>78</v>
      </c>
      <c r="AY341" s="18" t="s">
        <v>330</v>
      </c>
      <c r="BE341" s="146">
        <f>IF(N341="základní",J341,0)</f>
        <v>38884.559999999998</v>
      </c>
      <c r="BF341" s="146">
        <f>IF(N341="snížená",J341,0)</f>
        <v>0</v>
      </c>
      <c r="BG341" s="146">
        <f>IF(N341="zákl. přenesená",J341,0)</f>
        <v>0</v>
      </c>
      <c r="BH341" s="146">
        <f>IF(N341="sníž. přenesená",J341,0)</f>
        <v>0</v>
      </c>
      <c r="BI341" s="146">
        <f>IF(N341="nulová",J341,0)</f>
        <v>0</v>
      </c>
      <c r="BJ341" s="18" t="s">
        <v>78</v>
      </c>
      <c r="BK341" s="146">
        <f>ROUND(I341*H341,2)</f>
        <v>38884.559999999998</v>
      </c>
      <c r="BL341" s="18" t="s">
        <v>1050</v>
      </c>
      <c r="BM341" s="145" t="s">
        <v>2719</v>
      </c>
    </row>
    <row r="342" spans="2:65" s="12" customFormat="1">
      <c r="B342" s="151"/>
      <c r="D342" s="152" t="s">
        <v>340</v>
      </c>
      <c r="E342" s="153" t="s">
        <v>21</v>
      </c>
      <c r="F342" s="154" t="s">
        <v>9014</v>
      </c>
      <c r="H342" s="153" t="s">
        <v>21</v>
      </c>
      <c r="I342" s="155"/>
      <c r="L342" s="151"/>
      <c r="M342" s="156"/>
      <c r="T342" s="157"/>
      <c r="AT342" s="153" t="s">
        <v>340</v>
      </c>
      <c r="AU342" s="153" t="s">
        <v>78</v>
      </c>
      <c r="AV342" s="12" t="s">
        <v>78</v>
      </c>
      <c r="AW342" s="12" t="s">
        <v>32</v>
      </c>
      <c r="AX342" s="12" t="s">
        <v>71</v>
      </c>
      <c r="AY342" s="153" t="s">
        <v>330</v>
      </c>
    </row>
    <row r="343" spans="2:65" s="13" customFormat="1">
      <c r="B343" s="158"/>
      <c r="D343" s="152" t="s">
        <v>340</v>
      </c>
      <c r="E343" s="159" t="s">
        <v>21</v>
      </c>
      <c r="F343" s="160" t="s">
        <v>9232</v>
      </c>
      <c r="H343" s="161">
        <v>2266</v>
      </c>
      <c r="I343" s="162"/>
      <c r="L343" s="158"/>
      <c r="M343" s="163"/>
      <c r="T343" s="164"/>
      <c r="AT343" s="159" t="s">
        <v>340</v>
      </c>
      <c r="AU343" s="159" t="s">
        <v>78</v>
      </c>
      <c r="AV343" s="13" t="s">
        <v>80</v>
      </c>
      <c r="AW343" s="13" t="s">
        <v>32</v>
      </c>
      <c r="AX343" s="13" t="s">
        <v>71</v>
      </c>
      <c r="AY343" s="159" t="s">
        <v>330</v>
      </c>
    </row>
    <row r="344" spans="2:65" s="14" customFormat="1">
      <c r="B344" s="166"/>
      <c r="D344" s="152" t="s">
        <v>340</v>
      </c>
      <c r="E344" s="167" t="s">
        <v>21</v>
      </c>
      <c r="F344" s="168" t="s">
        <v>443</v>
      </c>
      <c r="H344" s="169">
        <v>2266</v>
      </c>
      <c r="I344" s="170"/>
      <c r="L344" s="166"/>
      <c r="M344" s="171"/>
      <c r="T344" s="172"/>
      <c r="AT344" s="167" t="s">
        <v>340</v>
      </c>
      <c r="AU344" s="167" t="s">
        <v>78</v>
      </c>
      <c r="AV344" s="14" t="s">
        <v>336</v>
      </c>
      <c r="AW344" s="14" t="s">
        <v>32</v>
      </c>
      <c r="AX344" s="14" t="s">
        <v>78</v>
      </c>
      <c r="AY344" s="167" t="s">
        <v>330</v>
      </c>
    </row>
    <row r="345" spans="2:65" s="1" customFormat="1" ht="16.5" customHeight="1">
      <c r="B345" s="33"/>
      <c r="C345" s="134" t="s">
        <v>1425</v>
      </c>
      <c r="D345" s="134" t="s">
        <v>332</v>
      </c>
      <c r="E345" s="135" t="s">
        <v>9233</v>
      </c>
      <c r="F345" s="136" t="s">
        <v>9234</v>
      </c>
      <c r="G345" s="137" t="s">
        <v>2551</v>
      </c>
      <c r="H345" s="138">
        <v>1239</v>
      </c>
      <c r="I345" s="139">
        <v>15.83</v>
      </c>
      <c r="J345" s="140">
        <f>ROUND(I345*H345,2)</f>
        <v>19613.37</v>
      </c>
      <c r="K345" s="136" t="s">
        <v>21</v>
      </c>
      <c r="L345" s="33"/>
      <c r="M345" s="141" t="s">
        <v>21</v>
      </c>
      <c r="N345" s="142" t="s">
        <v>42</v>
      </c>
      <c r="P345" s="143">
        <f>O345*H345</f>
        <v>0</v>
      </c>
      <c r="Q345" s="143">
        <v>0</v>
      </c>
      <c r="R345" s="143">
        <f>Q345*H345</f>
        <v>0</v>
      </c>
      <c r="S345" s="143">
        <v>0</v>
      </c>
      <c r="T345" s="144">
        <f>S345*H345</f>
        <v>0</v>
      </c>
      <c r="AR345" s="145" t="s">
        <v>1050</v>
      </c>
      <c r="AT345" s="145" t="s">
        <v>332</v>
      </c>
      <c r="AU345" s="145" t="s">
        <v>78</v>
      </c>
      <c r="AY345" s="18" t="s">
        <v>330</v>
      </c>
      <c r="BE345" s="146">
        <f>IF(N345="základní",J345,0)</f>
        <v>19613.37</v>
      </c>
      <c r="BF345" s="146">
        <f>IF(N345="snížená",J345,0)</f>
        <v>0</v>
      </c>
      <c r="BG345" s="146">
        <f>IF(N345="zákl. přenesená",J345,0)</f>
        <v>0</v>
      </c>
      <c r="BH345" s="146">
        <f>IF(N345="sníž. přenesená",J345,0)</f>
        <v>0</v>
      </c>
      <c r="BI345" s="146">
        <f>IF(N345="nulová",J345,0)</f>
        <v>0</v>
      </c>
      <c r="BJ345" s="18" t="s">
        <v>78</v>
      </c>
      <c r="BK345" s="146">
        <f>ROUND(I345*H345,2)</f>
        <v>19613.37</v>
      </c>
      <c r="BL345" s="18" t="s">
        <v>1050</v>
      </c>
      <c r="BM345" s="145" t="s">
        <v>2732</v>
      </c>
    </row>
    <row r="346" spans="2:65" s="1" customFormat="1" ht="16.5" customHeight="1">
      <c r="B346" s="33"/>
      <c r="C346" s="173" t="s">
        <v>1430</v>
      </c>
      <c r="D346" s="173" t="s">
        <v>475</v>
      </c>
      <c r="E346" s="174" t="s">
        <v>9235</v>
      </c>
      <c r="F346" s="175" t="s">
        <v>9236</v>
      </c>
      <c r="G346" s="176" t="s">
        <v>2551</v>
      </c>
      <c r="H346" s="177">
        <v>1239</v>
      </c>
      <c r="I346" s="178">
        <v>17.38</v>
      </c>
      <c r="J346" s="179">
        <f>ROUND(I346*H346,2)</f>
        <v>21533.82</v>
      </c>
      <c r="K346" s="175" t="s">
        <v>21</v>
      </c>
      <c r="L346" s="180"/>
      <c r="M346" s="181" t="s">
        <v>21</v>
      </c>
      <c r="N346" s="182" t="s">
        <v>42</v>
      </c>
      <c r="P346" s="143">
        <f>O346*H346</f>
        <v>0</v>
      </c>
      <c r="Q346" s="143">
        <v>0</v>
      </c>
      <c r="R346" s="143">
        <f>Q346*H346</f>
        <v>0</v>
      </c>
      <c r="S346" s="143">
        <v>0</v>
      </c>
      <c r="T346" s="144">
        <f>S346*H346</f>
        <v>0</v>
      </c>
      <c r="AR346" s="145" t="s">
        <v>3080</v>
      </c>
      <c r="AT346" s="145" t="s">
        <v>475</v>
      </c>
      <c r="AU346" s="145" t="s">
        <v>78</v>
      </c>
      <c r="AY346" s="18" t="s">
        <v>330</v>
      </c>
      <c r="BE346" s="146">
        <f>IF(N346="základní",J346,0)</f>
        <v>21533.82</v>
      </c>
      <c r="BF346" s="146">
        <f>IF(N346="snížená",J346,0)</f>
        <v>0</v>
      </c>
      <c r="BG346" s="146">
        <f>IF(N346="zákl. přenesená",J346,0)</f>
        <v>0</v>
      </c>
      <c r="BH346" s="146">
        <f>IF(N346="sníž. přenesená",J346,0)</f>
        <v>0</v>
      </c>
      <c r="BI346" s="146">
        <f>IF(N346="nulová",J346,0)</f>
        <v>0</v>
      </c>
      <c r="BJ346" s="18" t="s">
        <v>78</v>
      </c>
      <c r="BK346" s="146">
        <f>ROUND(I346*H346,2)</f>
        <v>21533.82</v>
      </c>
      <c r="BL346" s="18" t="s">
        <v>1050</v>
      </c>
      <c r="BM346" s="145" t="s">
        <v>2744</v>
      </c>
    </row>
    <row r="347" spans="2:65" s="12" customFormat="1">
      <c r="B347" s="151"/>
      <c r="D347" s="152" t="s">
        <v>340</v>
      </c>
      <c r="E347" s="153" t="s">
        <v>21</v>
      </c>
      <c r="F347" s="154" t="s">
        <v>9014</v>
      </c>
      <c r="H347" s="153" t="s">
        <v>21</v>
      </c>
      <c r="I347" s="155"/>
      <c r="L347" s="151"/>
      <c r="M347" s="156"/>
      <c r="T347" s="157"/>
      <c r="AT347" s="153" t="s">
        <v>340</v>
      </c>
      <c r="AU347" s="153" t="s">
        <v>78</v>
      </c>
      <c r="AV347" s="12" t="s">
        <v>78</v>
      </c>
      <c r="AW347" s="12" t="s">
        <v>32</v>
      </c>
      <c r="AX347" s="12" t="s">
        <v>71</v>
      </c>
      <c r="AY347" s="153" t="s">
        <v>330</v>
      </c>
    </row>
    <row r="348" spans="2:65" s="13" customFormat="1">
      <c r="B348" s="158"/>
      <c r="D348" s="152" t="s">
        <v>340</v>
      </c>
      <c r="E348" s="159" t="s">
        <v>21</v>
      </c>
      <c r="F348" s="160" t="s">
        <v>9237</v>
      </c>
      <c r="H348" s="161">
        <v>1239</v>
      </c>
      <c r="I348" s="162"/>
      <c r="L348" s="158"/>
      <c r="M348" s="163"/>
      <c r="T348" s="164"/>
      <c r="AT348" s="159" t="s">
        <v>340</v>
      </c>
      <c r="AU348" s="159" t="s">
        <v>78</v>
      </c>
      <c r="AV348" s="13" t="s">
        <v>80</v>
      </c>
      <c r="AW348" s="13" t="s">
        <v>32</v>
      </c>
      <c r="AX348" s="13" t="s">
        <v>71</v>
      </c>
      <c r="AY348" s="159" t="s">
        <v>330</v>
      </c>
    </row>
    <row r="349" spans="2:65" s="14" customFormat="1">
      <c r="B349" s="166"/>
      <c r="D349" s="152" t="s">
        <v>340</v>
      </c>
      <c r="E349" s="167" t="s">
        <v>21</v>
      </c>
      <c r="F349" s="168" t="s">
        <v>443</v>
      </c>
      <c r="H349" s="169">
        <v>1239</v>
      </c>
      <c r="I349" s="170"/>
      <c r="L349" s="166"/>
      <c r="M349" s="171"/>
      <c r="T349" s="172"/>
      <c r="AT349" s="167" t="s">
        <v>340</v>
      </c>
      <c r="AU349" s="167" t="s">
        <v>78</v>
      </c>
      <c r="AV349" s="14" t="s">
        <v>336</v>
      </c>
      <c r="AW349" s="14" t="s">
        <v>32</v>
      </c>
      <c r="AX349" s="14" t="s">
        <v>78</v>
      </c>
      <c r="AY349" s="167" t="s">
        <v>330</v>
      </c>
    </row>
    <row r="350" spans="2:65" s="1" customFormat="1" ht="16.5" customHeight="1">
      <c r="B350" s="33"/>
      <c r="C350" s="134" t="s">
        <v>1435</v>
      </c>
      <c r="D350" s="134" t="s">
        <v>332</v>
      </c>
      <c r="E350" s="135" t="s">
        <v>9238</v>
      </c>
      <c r="F350" s="136" t="s">
        <v>9239</v>
      </c>
      <c r="G350" s="137" t="s">
        <v>2551</v>
      </c>
      <c r="H350" s="138">
        <v>603</v>
      </c>
      <c r="I350" s="139">
        <v>15.83</v>
      </c>
      <c r="J350" s="140">
        <f>ROUND(I350*H350,2)</f>
        <v>9545.49</v>
      </c>
      <c r="K350" s="136" t="s">
        <v>21</v>
      </c>
      <c r="L350" s="33"/>
      <c r="M350" s="141" t="s">
        <v>21</v>
      </c>
      <c r="N350" s="142" t="s">
        <v>42</v>
      </c>
      <c r="P350" s="143">
        <f>O350*H350</f>
        <v>0</v>
      </c>
      <c r="Q350" s="143">
        <v>0</v>
      </c>
      <c r="R350" s="143">
        <f>Q350*H350</f>
        <v>0</v>
      </c>
      <c r="S350" s="143">
        <v>0</v>
      </c>
      <c r="T350" s="144">
        <f>S350*H350</f>
        <v>0</v>
      </c>
      <c r="AR350" s="145" t="s">
        <v>1050</v>
      </c>
      <c r="AT350" s="145" t="s">
        <v>332</v>
      </c>
      <c r="AU350" s="145" t="s">
        <v>78</v>
      </c>
      <c r="AY350" s="18" t="s">
        <v>330</v>
      </c>
      <c r="BE350" s="146">
        <f>IF(N350="základní",J350,0)</f>
        <v>9545.49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78</v>
      </c>
      <c r="BK350" s="146">
        <f>ROUND(I350*H350,2)</f>
        <v>9545.49</v>
      </c>
      <c r="BL350" s="18" t="s">
        <v>1050</v>
      </c>
      <c r="BM350" s="145" t="s">
        <v>2760</v>
      </c>
    </row>
    <row r="351" spans="2:65" s="1" customFormat="1" ht="16.5" customHeight="1">
      <c r="B351" s="33"/>
      <c r="C351" s="173" t="s">
        <v>1442</v>
      </c>
      <c r="D351" s="173" t="s">
        <v>475</v>
      </c>
      <c r="E351" s="174" t="s">
        <v>9240</v>
      </c>
      <c r="F351" s="175" t="s">
        <v>9241</v>
      </c>
      <c r="G351" s="176" t="s">
        <v>2551</v>
      </c>
      <c r="H351" s="177">
        <v>603</v>
      </c>
      <c r="I351" s="178">
        <v>20.03</v>
      </c>
      <c r="J351" s="179">
        <f>ROUND(I351*H351,2)</f>
        <v>12078.09</v>
      </c>
      <c r="K351" s="175" t="s">
        <v>21</v>
      </c>
      <c r="L351" s="180"/>
      <c r="M351" s="181" t="s">
        <v>21</v>
      </c>
      <c r="N351" s="182" t="s">
        <v>42</v>
      </c>
      <c r="P351" s="143">
        <f>O351*H351</f>
        <v>0</v>
      </c>
      <c r="Q351" s="143">
        <v>0</v>
      </c>
      <c r="R351" s="143">
        <f>Q351*H351</f>
        <v>0</v>
      </c>
      <c r="S351" s="143">
        <v>0</v>
      </c>
      <c r="T351" s="144">
        <f>S351*H351</f>
        <v>0</v>
      </c>
      <c r="AR351" s="145" t="s">
        <v>3080</v>
      </c>
      <c r="AT351" s="145" t="s">
        <v>475</v>
      </c>
      <c r="AU351" s="145" t="s">
        <v>78</v>
      </c>
      <c r="AY351" s="18" t="s">
        <v>330</v>
      </c>
      <c r="BE351" s="146">
        <f>IF(N351="základní",J351,0)</f>
        <v>12078.09</v>
      </c>
      <c r="BF351" s="146">
        <f>IF(N351="snížená",J351,0)</f>
        <v>0</v>
      </c>
      <c r="BG351" s="146">
        <f>IF(N351="zákl. přenesená",J351,0)</f>
        <v>0</v>
      </c>
      <c r="BH351" s="146">
        <f>IF(N351="sníž. přenesená",J351,0)</f>
        <v>0</v>
      </c>
      <c r="BI351" s="146">
        <f>IF(N351="nulová",J351,0)</f>
        <v>0</v>
      </c>
      <c r="BJ351" s="18" t="s">
        <v>78</v>
      </c>
      <c r="BK351" s="146">
        <f>ROUND(I351*H351,2)</f>
        <v>12078.09</v>
      </c>
      <c r="BL351" s="18" t="s">
        <v>1050</v>
      </c>
      <c r="BM351" s="145" t="s">
        <v>2772</v>
      </c>
    </row>
    <row r="352" spans="2:65" s="12" customFormat="1">
      <c r="B352" s="151"/>
      <c r="D352" s="152" t="s">
        <v>340</v>
      </c>
      <c r="E352" s="153" t="s">
        <v>21</v>
      </c>
      <c r="F352" s="154" t="s">
        <v>9014</v>
      </c>
      <c r="H352" s="153" t="s">
        <v>21</v>
      </c>
      <c r="I352" s="155"/>
      <c r="L352" s="151"/>
      <c r="M352" s="156"/>
      <c r="T352" s="157"/>
      <c r="AT352" s="153" t="s">
        <v>340</v>
      </c>
      <c r="AU352" s="153" t="s">
        <v>78</v>
      </c>
      <c r="AV352" s="12" t="s">
        <v>78</v>
      </c>
      <c r="AW352" s="12" t="s">
        <v>32</v>
      </c>
      <c r="AX352" s="12" t="s">
        <v>71</v>
      </c>
      <c r="AY352" s="153" t="s">
        <v>330</v>
      </c>
    </row>
    <row r="353" spans="2:65" s="13" customFormat="1">
      <c r="B353" s="158"/>
      <c r="D353" s="152" t="s">
        <v>340</v>
      </c>
      <c r="E353" s="159" t="s">
        <v>21</v>
      </c>
      <c r="F353" s="160" t="s">
        <v>9242</v>
      </c>
      <c r="H353" s="161">
        <v>603</v>
      </c>
      <c r="I353" s="162"/>
      <c r="L353" s="158"/>
      <c r="M353" s="163"/>
      <c r="T353" s="164"/>
      <c r="AT353" s="159" t="s">
        <v>340</v>
      </c>
      <c r="AU353" s="159" t="s">
        <v>78</v>
      </c>
      <c r="AV353" s="13" t="s">
        <v>80</v>
      </c>
      <c r="AW353" s="13" t="s">
        <v>32</v>
      </c>
      <c r="AX353" s="13" t="s">
        <v>71</v>
      </c>
      <c r="AY353" s="159" t="s">
        <v>330</v>
      </c>
    </row>
    <row r="354" spans="2:65" s="14" customFormat="1">
      <c r="B354" s="166"/>
      <c r="D354" s="152" t="s">
        <v>340</v>
      </c>
      <c r="E354" s="167" t="s">
        <v>21</v>
      </c>
      <c r="F354" s="168" t="s">
        <v>443</v>
      </c>
      <c r="H354" s="169">
        <v>603</v>
      </c>
      <c r="I354" s="170"/>
      <c r="L354" s="166"/>
      <c r="M354" s="171"/>
      <c r="T354" s="172"/>
      <c r="AT354" s="167" t="s">
        <v>340</v>
      </c>
      <c r="AU354" s="167" t="s">
        <v>78</v>
      </c>
      <c r="AV354" s="14" t="s">
        <v>336</v>
      </c>
      <c r="AW354" s="14" t="s">
        <v>32</v>
      </c>
      <c r="AX354" s="14" t="s">
        <v>78</v>
      </c>
      <c r="AY354" s="167" t="s">
        <v>330</v>
      </c>
    </row>
    <row r="355" spans="2:65" s="1" customFormat="1" ht="16.5" customHeight="1">
      <c r="B355" s="33"/>
      <c r="C355" s="134" t="s">
        <v>1449</v>
      </c>
      <c r="D355" s="134" t="s">
        <v>332</v>
      </c>
      <c r="E355" s="135" t="s">
        <v>9243</v>
      </c>
      <c r="F355" s="136" t="s">
        <v>9244</v>
      </c>
      <c r="G355" s="137" t="s">
        <v>2551</v>
      </c>
      <c r="H355" s="138">
        <v>320</v>
      </c>
      <c r="I355" s="139">
        <v>28.78</v>
      </c>
      <c r="J355" s="140">
        <f>ROUND(I355*H355,2)</f>
        <v>9209.6</v>
      </c>
      <c r="K355" s="136" t="s">
        <v>21</v>
      </c>
      <c r="L355" s="33"/>
      <c r="M355" s="141" t="s">
        <v>21</v>
      </c>
      <c r="N355" s="142" t="s">
        <v>42</v>
      </c>
      <c r="P355" s="143">
        <f>O355*H355</f>
        <v>0</v>
      </c>
      <c r="Q355" s="143">
        <v>0</v>
      </c>
      <c r="R355" s="143">
        <f>Q355*H355</f>
        <v>0</v>
      </c>
      <c r="S355" s="143">
        <v>0</v>
      </c>
      <c r="T355" s="144">
        <f>S355*H355</f>
        <v>0</v>
      </c>
      <c r="AR355" s="145" t="s">
        <v>1050</v>
      </c>
      <c r="AT355" s="145" t="s">
        <v>332</v>
      </c>
      <c r="AU355" s="145" t="s">
        <v>78</v>
      </c>
      <c r="AY355" s="18" t="s">
        <v>330</v>
      </c>
      <c r="BE355" s="146">
        <f>IF(N355="základní",J355,0)</f>
        <v>9209.6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78</v>
      </c>
      <c r="BK355" s="146">
        <f>ROUND(I355*H355,2)</f>
        <v>9209.6</v>
      </c>
      <c r="BL355" s="18" t="s">
        <v>1050</v>
      </c>
      <c r="BM355" s="145" t="s">
        <v>2784</v>
      </c>
    </row>
    <row r="356" spans="2:65" s="1" customFormat="1" ht="16.5" customHeight="1">
      <c r="B356" s="33"/>
      <c r="C356" s="173" t="s">
        <v>1736</v>
      </c>
      <c r="D356" s="173" t="s">
        <v>475</v>
      </c>
      <c r="E356" s="174" t="s">
        <v>9245</v>
      </c>
      <c r="F356" s="175" t="s">
        <v>9246</v>
      </c>
      <c r="G356" s="176" t="s">
        <v>2551</v>
      </c>
      <c r="H356" s="177">
        <v>320</v>
      </c>
      <c r="I356" s="178">
        <v>38.520000000000003</v>
      </c>
      <c r="J356" s="179">
        <f>ROUND(I356*H356,2)</f>
        <v>12326.4</v>
      </c>
      <c r="K356" s="175" t="s">
        <v>21</v>
      </c>
      <c r="L356" s="180"/>
      <c r="M356" s="181" t="s">
        <v>21</v>
      </c>
      <c r="N356" s="182" t="s">
        <v>42</v>
      </c>
      <c r="P356" s="143">
        <f>O356*H356</f>
        <v>0</v>
      </c>
      <c r="Q356" s="143">
        <v>0</v>
      </c>
      <c r="R356" s="143">
        <f>Q356*H356</f>
        <v>0</v>
      </c>
      <c r="S356" s="143">
        <v>0</v>
      </c>
      <c r="T356" s="144">
        <f>S356*H356</f>
        <v>0</v>
      </c>
      <c r="AR356" s="145" t="s">
        <v>3080</v>
      </c>
      <c r="AT356" s="145" t="s">
        <v>475</v>
      </c>
      <c r="AU356" s="145" t="s">
        <v>78</v>
      </c>
      <c r="AY356" s="18" t="s">
        <v>330</v>
      </c>
      <c r="BE356" s="146">
        <f>IF(N356="základní",J356,0)</f>
        <v>12326.4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78</v>
      </c>
      <c r="BK356" s="146">
        <f>ROUND(I356*H356,2)</f>
        <v>12326.4</v>
      </c>
      <c r="BL356" s="18" t="s">
        <v>1050</v>
      </c>
      <c r="BM356" s="145" t="s">
        <v>2803</v>
      </c>
    </row>
    <row r="357" spans="2:65" s="12" customFormat="1">
      <c r="B357" s="151"/>
      <c r="D357" s="152" t="s">
        <v>340</v>
      </c>
      <c r="E357" s="153" t="s">
        <v>21</v>
      </c>
      <c r="F357" s="154" t="s">
        <v>9014</v>
      </c>
      <c r="H357" s="153" t="s">
        <v>21</v>
      </c>
      <c r="I357" s="155"/>
      <c r="L357" s="151"/>
      <c r="M357" s="156"/>
      <c r="T357" s="157"/>
      <c r="AT357" s="153" t="s">
        <v>340</v>
      </c>
      <c r="AU357" s="153" t="s">
        <v>78</v>
      </c>
      <c r="AV357" s="12" t="s">
        <v>78</v>
      </c>
      <c r="AW357" s="12" t="s">
        <v>32</v>
      </c>
      <c r="AX357" s="12" t="s">
        <v>71</v>
      </c>
      <c r="AY357" s="153" t="s">
        <v>330</v>
      </c>
    </row>
    <row r="358" spans="2:65" s="13" customFormat="1">
      <c r="B358" s="158"/>
      <c r="D358" s="152" t="s">
        <v>340</v>
      </c>
      <c r="E358" s="159" t="s">
        <v>21</v>
      </c>
      <c r="F358" s="160" t="s">
        <v>9247</v>
      </c>
      <c r="H358" s="161">
        <v>320</v>
      </c>
      <c r="I358" s="162"/>
      <c r="L358" s="158"/>
      <c r="M358" s="163"/>
      <c r="T358" s="164"/>
      <c r="AT358" s="159" t="s">
        <v>340</v>
      </c>
      <c r="AU358" s="159" t="s">
        <v>78</v>
      </c>
      <c r="AV358" s="13" t="s">
        <v>80</v>
      </c>
      <c r="AW358" s="13" t="s">
        <v>32</v>
      </c>
      <c r="AX358" s="13" t="s">
        <v>71</v>
      </c>
      <c r="AY358" s="159" t="s">
        <v>330</v>
      </c>
    </row>
    <row r="359" spans="2:65" s="14" customFormat="1">
      <c r="B359" s="166"/>
      <c r="D359" s="152" t="s">
        <v>340</v>
      </c>
      <c r="E359" s="167" t="s">
        <v>21</v>
      </c>
      <c r="F359" s="168" t="s">
        <v>443</v>
      </c>
      <c r="H359" s="169">
        <v>320</v>
      </c>
      <c r="I359" s="170"/>
      <c r="L359" s="166"/>
      <c r="M359" s="171"/>
      <c r="T359" s="172"/>
      <c r="AT359" s="167" t="s">
        <v>340</v>
      </c>
      <c r="AU359" s="167" t="s">
        <v>78</v>
      </c>
      <c r="AV359" s="14" t="s">
        <v>336</v>
      </c>
      <c r="AW359" s="14" t="s">
        <v>32</v>
      </c>
      <c r="AX359" s="14" t="s">
        <v>78</v>
      </c>
      <c r="AY359" s="167" t="s">
        <v>330</v>
      </c>
    </row>
    <row r="360" spans="2:65" s="1" customFormat="1" ht="16.5" customHeight="1">
      <c r="B360" s="33"/>
      <c r="C360" s="134" t="s">
        <v>1744</v>
      </c>
      <c r="D360" s="134" t="s">
        <v>332</v>
      </c>
      <c r="E360" s="135" t="s">
        <v>9248</v>
      </c>
      <c r="F360" s="136" t="s">
        <v>8278</v>
      </c>
      <c r="G360" s="137" t="s">
        <v>2551</v>
      </c>
      <c r="H360" s="138">
        <v>128</v>
      </c>
      <c r="I360" s="139">
        <v>14.39</v>
      </c>
      <c r="J360" s="140">
        <f>ROUND(I360*H360,2)</f>
        <v>1841.92</v>
      </c>
      <c r="K360" s="136" t="s">
        <v>21</v>
      </c>
      <c r="L360" s="33"/>
      <c r="M360" s="141" t="s">
        <v>21</v>
      </c>
      <c r="N360" s="142" t="s">
        <v>42</v>
      </c>
      <c r="P360" s="143">
        <f>O360*H360</f>
        <v>0</v>
      </c>
      <c r="Q360" s="143">
        <v>0</v>
      </c>
      <c r="R360" s="143">
        <f>Q360*H360</f>
        <v>0</v>
      </c>
      <c r="S360" s="143">
        <v>0</v>
      </c>
      <c r="T360" s="144">
        <f>S360*H360</f>
        <v>0</v>
      </c>
      <c r="AR360" s="145" t="s">
        <v>1050</v>
      </c>
      <c r="AT360" s="145" t="s">
        <v>332</v>
      </c>
      <c r="AU360" s="145" t="s">
        <v>78</v>
      </c>
      <c r="AY360" s="18" t="s">
        <v>330</v>
      </c>
      <c r="BE360" s="146">
        <f>IF(N360="základní",J360,0)</f>
        <v>1841.92</v>
      </c>
      <c r="BF360" s="146">
        <f>IF(N360="snížená",J360,0)</f>
        <v>0</v>
      </c>
      <c r="BG360" s="146">
        <f>IF(N360="zákl. přenesená",J360,0)</f>
        <v>0</v>
      </c>
      <c r="BH360" s="146">
        <f>IF(N360="sníž. přenesená",J360,0)</f>
        <v>0</v>
      </c>
      <c r="BI360" s="146">
        <f>IF(N360="nulová",J360,0)</f>
        <v>0</v>
      </c>
      <c r="BJ360" s="18" t="s">
        <v>78</v>
      </c>
      <c r="BK360" s="146">
        <f>ROUND(I360*H360,2)</f>
        <v>1841.92</v>
      </c>
      <c r="BL360" s="18" t="s">
        <v>1050</v>
      </c>
      <c r="BM360" s="145" t="s">
        <v>2818</v>
      </c>
    </row>
    <row r="361" spans="2:65" s="1" customFormat="1" ht="16.5" customHeight="1">
      <c r="B361" s="33"/>
      <c r="C361" s="173" t="s">
        <v>1753</v>
      </c>
      <c r="D361" s="173" t="s">
        <v>475</v>
      </c>
      <c r="E361" s="174" t="s">
        <v>9249</v>
      </c>
      <c r="F361" s="175" t="s">
        <v>8280</v>
      </c>
      <c r="G361" s="176" t="s">
        <v>2551</v>
      </c>
      <c r="H361" s="177">
        <v>128</v>
      </c>
      <c r="I361" s="178">
        <v>30.77</v>
      </c>
      <c r="J361" s="179">
        <f>ROUND(I361*H361,2)</f>
        <v>3938.56</v>
      </c>
      <c r="K361" s="175" t="s">
        <v>21</v>
      </c>
      <c r="L361" s="180"/>
      <c r="M361" s="181" t="s">
        <v>21</v>
      </c>
      <c r="N361" s="182" t="s">
        <v>42</v>
      </c>
      <c r="P361" s="143">
        <f>O361*H361</f>
        <v>0</v>
      </c>
      <c r="Q361" s="143">
        <v>0</v>
      </c>
      <c r="R361" s="143">
        <f>Q361*H361</f>
        <v>0</v>
      </c>
      <c r="S361" s="143">
        <v>0</v>
      </c>
      <c r="T361" s="144">
        <f>S361*H361</f>
        <v>0</v>
      </c>
      <c r="AR361" s="145" t="s">
        <v>3080</v>
      </c>
      <c r="AT361" s="145" t="s">
        <v>475</v>
      </c>
      <c r="AU361" s="145" t="s">
        <v>78</v>
      </c>
      <c r="AY361" s="18" t="s">
        <v>330</v>
      </c>
      <c r="BE361" s="146">
        <f>IF(N361="základní",J361,0)</f>
        <v>3938.56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78</v>
      </c>
      <c r="BK361" s="146">
        <f>ROUND(I361*H361,2)</f>
        <v>3938.56</v>
      </c>
      <c r="BL361" s="18" t="s">
        <v>1050</v>
      </c>
      <c r="BM361" s="145" t="s">
        <v>2830</v>
      </c>
    </row>
    <row r="362" spans="2:65" s="12" customFormat="1">
      <c r="B362" s="151"/>
      <c r="D362" s="152" t="s">
        <v>340</v>
      </c>
      <c r="E362" s="153" t="s">
        <v>21</v>
      </c>
      <c r="F362" s="154" t="s">
        <v>9014</v>
      </c>
      <c r="H362" s="153" t="s">
        <v>21</v>
      </c>
      <c r="I362" s="155"/>
      <c r="L362" s="151"/>
      <c r="M362" s="156"/>
      <c r="T362" s="157"/>
      <c r="AT362" s="153" t="s">
        <v>340</v>
      </c>
      <c r="AU362" s="153" t="s">
        <v>78</v>
      </c>
      <c r="AV362" s="12" t="s">
        <v>78</v>
      </c>
      <c r="AW362" s="12" t="s">
        <v>32</v>
      </c>
      <c r="AX362" s="12" t="s">
        <v>71</v>
      </c>
      <c r="AY362" s="153" t="s">
        <v>330</v>
      </c>
    </row>
    <row r="363" spans="2:65" s="13" customFormat="1">
      <c r="B363" s="158"/>
      <c r="D363" s="152" t="s">
        <v>340</v>
      </c>
      <c r="E363" s="159" t="s">
        <v>21</v>
      </c>
      <c r="F363" s="160" t="s">
        <v>9250</v>
      </c>
      <c r="H363" s="161">
        <v>128</v>
      </c>
      <c r="I363" s="162"/>
      <c r="L363" s="158"/>
      <c r="M363" s="163"/>
      <c r="T363" s="164"/>
      <c r="AT363" s="159" t="s">
        <v>340</v>
      </c>
      <c r="AU363" s="159" t="s">
        <v>78</v>
      </c>
      <c r="AV363" s="13" t="s">
        <v>80</v>
      </c>
      <c r="AW363" s="13" t="s">
        <v>32</v>
      </c>
      <c r="AX363" s="13" t="s">
        <v>71</v>
      </c>
      <c r="AY363" s="159" t="s">
        <v>330</v>
      </c>
    </row>
    <row r="364" spans="2:65" s="14" customFormat="1">
      <c r="B364" s="166"/>
      <c r="D364" s="152" t="s">
        <v>340</v>
      </c>
      <c r="E364" s="167" t="s">
        <v>21</v>
      </c>
      <c r="F364" s="168" t="s">
        <v>443</v>
      </c>
      <c r="H364" s="169">
        <v>128</v>
      </c>
      <c r="I364" s="170"/>
      <c r="L364" s="166"/>
      <c r="M364" s="171"/>
      <c r="T364" s="172"/>
      <c r="AT364" s="167" t="s">
        <v>340</v>
      </c>
      <c r="AU364" s="167" t="s">
        <v>78</v>
      </c>
      <c r="AV364" s="14" t="s">
        <v>336</v>
      </c>
      <c r="AW364" s="14" t="s">
        <v>32</v>
      </c>
      <c r="AX364" s="14" t="s">
        <v>78</v>
      </c>
      <c r="AY364" s="167" t="s">
        <v>330</v>
      </c>
    </row>
    <row r="365" spans="2:65" s="1" customFormat="1" ht="16.5" customHeight="1">
      <c r="B365" s="33"/>
      <c r="C365" s="134" t="s">
        <v>1810</v>
      </c>
      <c r="D365" s="134" t="s">
        <v>332</v>
      </c>
      <c r="E365" s="135" t="s">
        <v>8281</v>
      </c>
      <c r="F365" s="136" t="s">
        <v>8282</v>
      </c>
      <c r="G365" s="137" t="s">
        <v>353</v>
      </c>
      <c r="H365" s="138">
        <v>50</v>
      </c>
      <c r="I365" s="139">
        <v>14.39</v>
      </c>
      <c r="J365" s="140">
        <f>ROUND(I365*H365,2)</f>
        <v>719.5</v>
      </c>
      <c r="K365" s="136" t="s">
        <v>21</v>
      </c>
      <c r="L365" s="33"/>
      <c r="M365" s="141" t="s">
        <v>21</v>
      </c>
      <c r="N365" s="142" t="s">
        <v>42</v>
      </c>
      <c r="P365" s="143">
        <f>O365*H365</f>
        <v>0</v>
      </c>
      <c r="Q365" s="143">
        <v>0</v>
      </c>
      <c r="R365" s="143">
        <f>Q365*H365</f>
        <v>0</v>
      </c>
      <c r="S365" s="143">
        <v>0</v>
      </c>
      <c r="T365" s="144">
        <f>S365*H365</f>
        <v>0</v>
      </c>
      <c r="AR365" s="145" t="s">
        <v>1050</v>
      </c>
      <c r="AT365" s="145" t="s">
        <v>332</v>
      </c>
      <c r="AU365" s="145" t="s">
        <v>78</v>
      </c>
      <c r="AY365" s="18" t="s">
        <v>330</v>
      </c>
      <c r="BE365" s="146">
        <f>IF(N365="základní",J365,0)</f>
        <v>719.5</v>
      </c>
      <c r="BF365" s="146">
        <f>IF(N365="snížená",J365,0)</f>
        <v>0</v>
      </c>
      <c r="BG365" s="146">
        <f>IF(N365="zákl. přenesená",J365,0)</f>
        <v>0</v>
      </c>
      <c r="BH365" s="146">
        <f>IF(N365="sníž. přenesená",J365,0)</f>
        <v>0</v>
      </c>
      <c r="BI365" s="146">
        <f>IF(N365="nulová",J365,0)</f>
        <v>0</v>
      </c>
      <c r="BJ365" s="18" t="s">
        <v>78</v>
      </c>
      <c r="BK365" s="146">
        <f>ROUND(I365*H365,2)</f>
        <v>719.5</v>
      </c>
      <c r="BL365" s="18" t="s">
        <v>1050</v>
      </c>
      <c r="BM365" s="145" t="s">
        <v>2852</v>
      </c>
    </row>
    <row r="366" spans="2:65" s="1" customFormat="1" ht="16.5" customHeight="1">
      <c r="B366" s="33"/>
      <c r="C366" s="173" t="s">
        <v>1868</v>
      </c>
      <c r="D366" s="173" t="s">
        <v>475</v>
      </c>
      <c r="E366" s="174" t="s">
        <v>8283</v>
      </c>
      <c r="F366" s="175" t="s">
        <v>8284</v>
      </c>
      <c r="G366" s="176" t="s">
        <v>353</v>
      </c>
      <c r="H366" s="177">
        <v>50</v>
      </c>
      <c r="I366" s="178">
        <v>26.9</v>
      </c>
      <c r="J366" s="179">
        <f>ROUND(I366*H366,2)</f>
        <v>1345</v>
      </c>
      <c r="K366" s="175" t="s">
        <v>21</v>
      </c>
      <c r="L366" s="180"/>
      <c r="M366" s="181" t="s">
        <v>21</v>
      </c>
      <c r="N366" s="182" t="s">
        <v>42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3080</v>
      </c>
      <c r="AT366" s="145" t="s">
        <v>475</v>
      </c>
      <c r="AU366" s="145" t="s">
        <v>78</v>
      </c>
      <c r="AY366" s="18" t="s">
        <v>330</v>
      </c>
      <c r="BE366" s="146">
        <f>IF(N366="základní",J366,0)</f>
        <v>1345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78</v>
      </c>
      <c r="BK366" s="146">
        <f>ROUND(I366*H366,2)</f>
        <v>1345</v>
      </c>
      <c r="BL366" s="18" t="s">
        <v>1050</v>
      </c>
      <c r="BM366" s="145" t="s">
        <v>2866</v>
      </c>
    </row>
    <row r="367" spans="2:65" s="12" customFormat="1">
      <c r="B367" s="151"/>
      <c r="D367" s="152" t="s">
        <v>340</v>
      </c>
      <c r="E367" s="153" t="s">
        <v>21</v>
      </c>
      <c r="F367" s="154" t="s">
        <v>8155</v>
      </c>
      <c r="H367" s="153" t="s">
        <v>21</v>
      </c>
      <c r="I367" s="155"/>
      <c r="L367" s="151"/>
      <c r="M367" s="156"/>
      <c r="T367" s="157"/>
      <c r="AT367" s="153" t="s">
        <v>340</v>
      </c>
      <c r="AU367" s="153" t="s">
        <v>78</v>
      </c>
      <c r="AV367" s="12" t="s">
        <v>78</v>
      </c>
      <c r="AW367" s="12" t="s">
        <v>32</v>
      </c>
      <c r="AX367" s="12" t="s">
        <v>71</v>
      </c>
      <c r="AY367" s="153" t="s">
        <v>330</v>
      </c>
    </row>
    <row r="368" spans="2:65" s="13" customFormat="1">
      <c r="B368" s="158"/>
      <c r="D368" s="152" t="s">
        <v>340</v>
      </c>
      <c r="E368" s="159" t="s">
        <v>21</v>
      </c>
      <c r="F368" s="160" t="s">
        <v>9251</v>
      </c>
      <c r="H368" s="161">
        <v>50</v>
      </c>
      <c r="I368" s="162"/>
      <c r="L368" s="158"/>
      <c r="M368" s="163"/>
      <c r="T368" s="164"/>
      <c r="AT368" s="159" t="s">
        <v>340</v>
      </c>
      <c r="AU368" s="159" t="s">
        <v>78</v>
      </c>
      <c r="AV368" s="13" t="s">
        <v>80</v>
      </c>
      <c r="AW368" s="13" t="s">
        <v>32</v>
      </c>
      <c r="AX368" s="13" t="s">
        <v>71</v>
      </c>
      <c r="AY368" s="159" t="s">
        <v>330</v>
      </c>
    </row>
    <row r="369" spans="2:65" s="14" customFormat="1">
      <c r="B369" s="166"/>
      <c r="D369" s="152" t="s">
        <v>340</v>
      </c>
      <c r="E369" s="167" t="s">
        <v>21</v>
      </c>
      <c r="F369" s="168" t="s">
        <v>443</v>
      </c>
      <c r="H369" s="169">
        <v>50</v>
      </c>
      <c r="I369" s="170"/>
      <c r="L369" s="166"/>
      <c r="M369" s="171"/>
      <c r="T369" s="172"/>
      <c r="AT369" s="167" t="s">
        <v>340</v>
      </c>
      <c r="AU369" s="167" t="s">
        <v>78</v>
      </c>
      <c r="AV369" s="14" t="s">
        <v>336</v>
      </c>
      <c r="AW369" s="14" t="s">
        <v>32</v>
      </c>
      <c r="AX369" s="14" t="s">
        <v>78</v>
      </c>
      <c r="AY369" s="167" t="s">
        <v>330</v>
      </c>
    </row>
    <row r="370" spans="2:65" s="1" customFormat="1" ht="16.5" customHeight="1">
      <c r="B370" s="33"/>
      <c r="C370" s="134" t="s">
        <v>1874</v>
      </c>
      <c r="D370" s="134" t="s">
        <v>332</v>
      </c>
      <c r="E370" s="135" t="s">
        <v>8286</v>
      </c>
      <c r="F370" s="136" t="s">
        <v>8287</v>
      </c>
      <c r="G370" s="137" t="s">
        <v>353</v>
      </c>
      <c r="H370" s="138">
        <v>202</v>
      </c>
      <c r="I370" s="139">
        <v>57.56</v>
      </c>
      <c r="J370" s="140">
        <f>ROUND(I370*H370,2)</f>
        <v>11627.12</v>
      </c>
      <c r="K370" s="136" t="s">
        <v>21</v>
      </c>
      <c r="L370" s="33"/>
      <c r="M370" s="141" t="s">
        <v>21</v>
      </c>
      <c r="N370" s="142" t="s">
        <v>42</v>
      </c>
      <c r="P370" s="143">
        <f>O370*H370</f>
        <v>0</v>
      </c>
      <c r="Q370" s="143">
        <v>0</v>
      </c>
      <c r="R370" s="143">
        <f>Q370*H370</f>
        <v>0</v>
      </c>
      <c r="S370" s="143">
        <v>0</v>
      </c>
      <c r="T370" s="144">
        <f>S370*H370</f>
        <v>0</v>
      </c>
      <c r="AR370" s="145" t="s">
        <v>1050</v>
      </c>
      <c r="AT370" s="145" t="s">
        <v>332</v>
      </c>
      <c r="AU370" s="145" t="s">
        <v>78</v>
      </c>
      <c r="AY370" s="18" t="s">
        <v>330</v>
      </c>
      <c r="BE370" s="146">
        <f>IF(N370="základní",J370,0)</f>
        <v>11627.12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78</v>
      </c>
      <c r="BK370" s="146">
        <f>ROUND(I370*H370,2)</f>
        <v>11627.12</v>
      </c>
      <c r="BL370" s="18" t="s">
        <v>1050</v>
      </c>
      <c r="BM370" s="145" t="s">
        <v>2884</v>
      </c>
    </row>
    <row r="371" spans="2:65" s="1" customFormat="1" ht="16.5" customHeight="1">
      <c r="B371" s="33"/>
      <c r="C371" s="173" t="s">
        <v>1880</v>
      </c>
      <c r="D371" s="173" t="s">
        <v>475</v>
      </c>
      <c r="E371" s="174" t="s">
        <v>8288</v>
      </c>
      <c r="F371" s="175" t="s">
        <v>8289</v>
      </c>
      <c r="G371" s="176" t="s">
        <v>353</v>
      </c>
      <c r="H371" s="177">
        <v>202</v>
      </c>
      <c r="I371" s="178">
        <v>38.74</v>
      </c>
      <c r="J371" s="179">
        <f>ROUND(I371*H371,2)</f>
        <v>7825.48</v>
      </c>
      <c r="K371" s="175" t="s">
        <v>21</v>
      </c>
      <c r="L371" s="180"/>
      <c r="M371" s="181" t="s">
        <v>21</v>
      </c>
      <c r="N371" s="182" t="s">
        <v>42</v>
      </c>
      <c r="P371" s="143">
        <f>O371*H371</f>
        <v>0</v>
      </c>
      <c r="Q371" s="143">
        <v>0</v>
      </c>
      <c r="R371" s="143">
        <f>Q371*H371</f>
        <v>0</v>
      </c>
      <c r="S371" s="143">
        <v>0</v>
      </c>
      <c r="T371" s="144">
        <f>S371*H371</f>
        <v>0</v>
      </c>
      <c r="AR371" s="145" t="s">
        <v>3080</v>
      </c>
      <c r="AT371" s="145" t="s">
        <v>475</v>
      </c>
      <c r="AU371" s="145" t="s">
        <v>78</v>
      </c>
      <c r="AY371" s="18" t="s">
        <v>330</v>
      </c>
      <c r="BE371" s="146">
        <f>IF(N371="základní",J371,0)</f>
        <v>7825.48</v>
      </c>
      <c r="BF371" s="146">
        <f>IF(N371="snížená",J371,0)</f>
        <v>0</v>
      </c>
      <c r="BG371" s="146">
        <f>IF(N371="zákl. přenesená",J371,0)</f>
        <v>0</v>
      </c>
      <c r="BH371" s="146">
        <f>IF(N371="sníž. přenesená",J371,0)</f>
        <v>0</v>
      </c>
      <c r="BI371" s="146">
        <f>IF(N371="nulová",J371,0)</f>
        <v>0</v>
      </c>
      <c r="BJ371" s="18" t="s">
        <v>78</v>
      </c>
      <c r="BK371" s="146">
        <f>ROUND(I371*H371,2)</f>
        <v>7825.48</v>
      </c>
      <c r="BL371" s="18" t="s">
        <v>1050</v>
      </c>
      <c r="BM371" s="145" t="s">
        <v>2895</v>
      </c>
    </row>
    <row r="372" spans="2:65" s="12" customFormat="1">
      <c r="B372" s="151"/>
      <c r="D372" s="152" t="s">
        <v>340</v>
      </c>
      <c r="E372" s="153" t="s">
        <v>21</v>
      </c>
      <c r="F372" s="154" t="s">
        <v>8155</v>
      </c>
      <c r="H372" s="153" t="s">
        <v>21</v>
      </c>
      <c r="I372" s="155"/>
      <c r="L372" s="151"/>
      <c r="M372" s="156"/>
      <c r="T372" s="157"/>
      <c r="AT372" s="153" t="s">
        <v>340</v>
      </c>
      <c r="AU372" s="153" t="s">
        <v>78</v>
      </c>
      <c r="AV372" s="12" t="s">
        <v>78</v>
      </c>
      <c r="AW372" s="12" t="s">
        <v>32</v>
      </c>
      <c r="AX372" s="12" t="s">
        <v>71</v>
      </c>
      <c r="AY372" s="153" t="s">
        <v>330</v>
      </c>
    </row>
    <row r="373" spans="2:65" s="13" customFormat="1">
      <c r="B373" s="158"/>
      <c r="D373" s="152" t="s">
        <v>340</v>
      </c>
      <c r="E373" s="159" t="s">
        <v>21</v>
      </c>
      <c r="F373" s="160" t="s">
        <v>9252</v>
      </c>
      <c r="H373" s="161">
        <v>202</v>
      </c>
      <c r="I373" s="162"/>
      <c r="L373" s="158"/>
      <c r="M373" s="163"/>
      <c r="T373" s="164"/>
      <c r="AT373" s="159" t="s">
        <v>340</v>
      </c>
      <c r="AU373" s="159" t="s">
        <v>78</v>
      </c>
      <c r="AV373" s="13" t="s">
        <v>80</v>
      </c>
      <c r="AW373" s="13" t="s">
        <v>32</v>
      </c>
      <c r="AX373" s="13" t="s">
        <v>71</v>
      </c>
      <c r="AY373" s="159" t="s">
        <v>330</v>
      </c>
    </row>
    <row r="374" spans="2:65" s="14" customFormat="1">
      <c r="B374" s="166"/>
      <c r="D374" s="152" t="s">
        <v>340</v>
      </c>
      <c r="E374" s="167" t="s">
        <v>21</v>
      </c>
      <c r="F374" s="168" t="s">
        <v>443</v>
      </c>
      <c r="H374" s="169">
        <v>202</v>
      </c>
      <c r="I374" s="170"/>
      <c r="L374" s="166"/>
      <c r="M374" s="171"/>
      <c r="T374" s="172"/>
      <c r="AT374" s="167" t="s">
        <v>340</v>
      </c>
      <c r="AU374" s="167" t="s">
        <v>78</v>
      </c>
      <c r="AV374" s="14" t="s">
        <v>336</v>
      </c>
      <c r="AW374" s="14" t="s">
        <v>32</v>
      </c>
      <c r="AX374" s="14" t="s">
        <v>78</v>
      </c>
      <c r="AY374" s="167" t="s">
        <v>330</v>
      </c>
    </row>
    <row r="375" spans="2:65" s="1" customFormat="1" ht="16.5" customHeight="1">
      <c r="B375" s="33"/>
      <c r="C375" s="134" t="s">
        <v>1886</v>
      </c>
      <c r="D375" s="134" t="s">
        <v>332</v>
      </c>
      <c r="E375" s="135" t="s">
        <v>8291</v>
      </c>
      <c r="F375" s="136" t="s">
        <v>8292</v>
      </c>
      <c r="G375" s="137" t="s">
        <v>2551</v>
      </c>
      <c r="H375" s="138">
        <v>147</v>
      </c>
      <c r="I375" s="139">
        <v>63.31</v>
      </c>
      <c r="J375" s="140">
        <f>ROUND(I375*H375,2)</f>
        <v>9306.57</v>
      </c>
      <c r="K375" s="136" t="s">
        <v>21</v>
      </c>
      <c r="L375" s="33"/>
      <c r="M375" s="141" t="s">
        <v>21</v>
      </c>
      <c r="N375" s="142" t="s">
        <v>42</v>
      </c>
      <c r="P375" s="143">
        <f>O375*H375</f>
        <v>0</v>
      </c>
      <c r="Q375" s="143">
        <v>0</v>
      </c>
      <c r="R375" s="143">
        <f>Q375*H375</f>
        <v>0</v>
      </c>
      <c r="S375" s="143">
        <v>0</v>
      </c>
      <c r="T375" s="144">
        <f>S375*H375</f>
        <v>0</v>
      </c>
      <c r="AR375" s="145" t="s">
        <v>1050</v>
      </c>
      <c r="AT375" s="145" t="s">
        <v>332</v>
      </c>
      <c r="AU375" s="145" t="s">
        <v>78</v>
      </c>
      <c r="AY375" s="18" t="s">
        <v>330</v>
      </c>
      <c r="BE375" s="146">
        <f>IF(N375="základní",J375,0)</f>
        <v>9306.57</v>
      </c>
      <c r="BF375" s="146">
        <f>IF(N375="snížená",J375,0)</f>
        <v>0</v>
      </c>
      <c r="BG375" s="146">
        <f>IF(N375="zákl. přenesená",J375,0)</f>
        <v>0</v>
      </c>
      <c r="BH375" s="146">
        <f>IF(N375="sníž. přenesená",J375,0)</f>
        <v>0</v>
      </c>
      <c r="BI375" s="146">
        <f>IF(N375="nulová",J375,0)</f>
        <v>0</v>
      </c>
      <c r="BJ375" s="18" t="s">
        <v>78</v>
      </c>
      <c r="BK375" s="146">
        <f>ROUND(I375*H375,2)</f>
        <v>9306.57</v>
      </c>
      <c r="BL375" s="18" t="s">
        <v>1050</v>
      </c>
      <c r="BM375" s="145" t="s">
        <v>2907</v>
      </c>
    </row>
    <row r="376" spans="2:65" s="12" customFormat="1">
      <c r="B376" s="151"/>
      <c r="D376" s="152" t="s">
        <v>340</v>
      </c>
      <c r="E376" s="153" t="s">
        <v>21</v>
      </c>
      <c r="F376" s="154" t="s">
        <v>9014</v>
      </c>
      <c r="H376" s="153" t="s">
        <v>21</v>
      </c>
      <c r="I376" s="155"/>
      <c r="L376" s="151"/>
      <c r="M376" s="156"/>
      <c r="T376" s="157"/>
      <c r="AT376" s="153" t="s">
        <v>340</v>
      </c>
      <c r="AU376" s="153" t="s">
        <v>78</v>
      </c>
      <c r="AV376" s="12" t="s">
        <v>78</v>
      </c>
      <c r="AW376" s="12" t="s">
        <v>32</v>
      </c>
      <c r="AX376" s="12" t="s">
        <v>71</v>
      </c>
      <c r="AY376" s="153" t="s">
        <v>330</v>
      </c>
    </row>
    <row r="377" spans="2:65" s="13" customFormat="1">
      <c r="B377" s="158"/>
      <c r="D377" s="152" t="s">
        <v>340</v>
      </c>
      <c r="E377" s="159" t="s">
        <v>21</v>
      </c>
      <c r="F377" s="160" t="s">
        <v>9253</v>
      </c>
      <c r="H377" s="161">
        <v>147</v>
      </c>
      <c r="I377" s="162"/>
      <c r="L377" s="158"/>
      <c r="M377" s="163"/>
      <c r="T377" s="164"/>
      <c r="AT377" s="159" t="s">
        <v>340</v>
      </c>
      <c r="AU377" s="159" t="s">
        <v>78</v>
      </c>
      <c r="AV377" s="13" t="s">
        <v>80</v>
      </c>
      <c r="AW377" s="13" t="s">
        <v>32</v>
      </c>
      <c r="AX377" s="13" t="s">
        <v>71</v>
      </c>
      <c r="AY377" s="159" t="s">
        <v>330</v>
      </c>
    </row>
    <row r="378" spans="2:65" s="14" customFormat="1">
      <c r="B378" s="166"/>
      <c r="D378" s="152" t="s">
        <v>340</v>
      </c>
      <c r="E378" s="167" t="s">
        <v>21</v>
      </c>
      <c r="F378" s="168" t="s">
        <v>443</v>
      </c>
      <c r="H378" s="169">
        <v>147</v>
      </c>
      <c r="I378" s="170"/>
      <c r="L378" s="166"/>
      <c r="M378" s="171"/>
      <c r="T378" s="172"/>
      <c r="AT378" s="167" t="s">
        <v>340</v>
      </c>
      <c r="AU378" s="167" t="s">
        <v>78</v>
      </c>
      <c r="AV378" s="14" t="s">
        <v>336</v>
      </c>
      <c r="AW378" s="14" t="s">
        <v>32</v>
      </c>
      <c r="AX378" s="14" t="s">
        <v>78</v>
      </c>
      <c r="AY378" s="167" t="s">
        <v>330</v>
      </c>
    </row>
    <row r="379" spans="2:65" s="1" customFormat="1" ht="16.5" customHeight="1">
      <c r="B379" s="33"/>
      <c r="C379" s="134" t="s">
        <v>1893</v>
      </c>
      <c r="D379" s="134" t="s">
        <v>332</v>
      </c>
      <c r="E379" s="135" t="s">
        <v>8294</v>
      </c>
      <c r="F379" s="136" t="s">
        <v>8295</v>
      </c>
      <c r="G379" s="137" t="s">
        <v>2551</v>
      </c>
      <c r="H379" s="138">
        <v>15</v>
      </c>
      <c r="I379" s="139">
        <v>123.75</v>
      </c>
      <c r="J379" s="140">
        <f>ROUND(I379*H379,2)</f>
        <v>1856.25</v>
      </c>
      <c r="K379" s="136" t="s">
        <v>21</v>
      </c>
      <c r="L379" s="33"/>
      <c r="M379" s="141" t="s">
        <v>21</v>
      </c>
      <c r="N379" s="142" t="s">
        <v>42</v>
      </c>
      <c r="P379" s="143">
        <f>O379*H379</f>
        <v>0</v>
      </c>
      <c r="Q379" s="143">
        <v>0</v>
      </c>
      <c r="R379" s="143">
        <f>Q379*H379</f>
        <v>0</v>
      </c>
      <c r="S379" s="143">
        <v>0</v>
      </c>
      <c r="T379" s="144">
        <f>S379*H379</f>
        <v>0</v>
      </c>
      <c r="AR379" s="145" t="s">
        <v>1050</v>
      </c>
      <c r="AT379" s="145" t="s">
        <v>332</v>
      </c>
      <c r="AU379" s="145" t="s">
        <v>78</v>
      </c>
      <c r="AY379" s="18" t="s">
        <v>330</v>
      </c>
      <c r="BE379" s="146">
        <f>IF(N379="základní",J379,0)</f>
        <v>1856.25</v>
      </c>
      <c r="BF379" s="146">
        <f>IF(N379="snížená",J379,0)</f>
        <v>0</v>
      </c>
      <c r="BG379" s="146">
        <f>IF(N379="zákl. přenesená",J379,0)</f>
        <v>0</v>
      </c>
      <c r="BH379" s="146">
        <f>IF(N379="sníž. přenesená",J379,0)</f>
        <v>0</v>
      </c>
      <c r="BI379" s="146">
        <f>IF(N379="nulová",J379,0)</f>
        <v>0</v>
      </c>
      <c r="BJ379" s="18" t="s">
        <v>78</v>
      </c>
      <c r="BK379" s="146">
        <f>ROUND(I379*H379,2)</f>
        <v>1856.25</v>
      </c>
      <c r="BL379" s="18" t="s">
        <v>1050</v>
      </c>
      <c r="BM379" s="145" t="s">
        <v>2921</v>
      </c>
    </row>
    <row r="380" spans="2:65" s="12" customFormat="1">
      <c r="B380" s="151"/>
      <c r="D380" s="152" t="s">
        <v>340</v>
      </c>
      <c r="E380" s="153" t="s">
        <v>21</v>
      </c>
      <c r="F380" s="154" t="s">
        <v>9014</v>
      </c>
      <c r="H380" s="153" t="s">
        <v>21</v>
      </c>
      <c r="I380" s="155"/>
      <c r="L380" s="151"/>
      <c r="M380" s="156"/>
      <c r="T380" s="157"/>
      <c r="AT380" s="153" t="s">
        <v>340</v>
      </c>
      <c r="AU380" s="153" t="s">
        <v>78</v>
      </c>
      <c r="AV380" s="12" t="s">
        <v>78</v>
      </c>
      <c r="AW380" s="12" t="s">
        <v>32</v>
      </c>
      <c r="AX380" s="12" t="s">
        <v>71</v>
      </c>
      <c r="AY380" s="153" t="s">
        <v>330</v>
      </c>
    </row>
    <row r="381" spans="2:65" s="13" customFormat="1">
      <c r="B381" s="158"/>
      <c r="D381" s="152" t="s">
        <v>340</v>
      </c>
      <c r="E381" s="159" t="s">
        <v>21</v>
      </c>
      <c r="F381" s="160" t="s">
        <v>9254</v>
      </c>
      <c r="H381" s="161">
        <v>15</v>
      </c>
      <c r="I381" s="162"/>
      <c r="L381" s="158"/>
      <c r="M381" s="163"/>
      <c r="T381" s="164"/>
      <c r="AT381" s="159" t="s">
        <v>340</v>
      </c>
      <c r="AU381" s="159" t="s">
        <v>78</v>
      </c>
      <c r="AV381" s="13" t="s">
        <v>80</v>
      </c>
      <c r="AW381" s="13" t="s">
        <v>32</v>
      </c>
      <c r="AX381" s="13" t="s">
        <v>71</v>
      </c>
      <c r="AY381" s="159" t="s">
        <v>330</v>
      </c>
    </row>
    <row r="382" spans="2:65" s="14" customFormat="1">
      <c r="B382" s="166"/>
      <c r="D382" s="152" t="s">
        <v>340</v>
      </c>
      <c r="E382" s="167" t="s">
        <v>21</v>
      </c>
      <c r="F382" s="168" t="s">
        <v>443</v>
      </c>
      <c r="H382" s="169">
        <v>15</v>
      </c>
      <c r="I382" s="170"/>
      <c r="L382" s="166"/>
      <c r="M382" s="171"/>
      <c r="T382" s="172"/>
      <c r="AT382" s="167" t="s">
        <v>340</v>
      </c>
      <c r="AU382" s="167" t="s">
        <v>78</v>
      </c>
      <c r="AV382" s="14" t="s">
        <v>336</v>
      </c>
      <c r="AW382" s="14" t="s">
        <v>32</v>
      </c>
      <c r="AX382" s="14" t="s">
        <v>78</v>
      </c>
      <c r="AY382" s="167" t="s">
        <v>330</v>
      </c>
    </row>
    <row r="383" spans="2:65" s="1" customFormat="1" ht="16.5" customHeight="1">
      <c r="B383" s="33"/>
      <c r="C383" s="134" t="s">
        <v>1899</v>
      </c>
      <c r="D383" s="134" t="s">
        <v>332</v>
      </c>
      <c r="E383" s="135" t="s">
        <v>9255</v>
      </c>
      <c r="F383" s="136" t="s">
        <v>8298</v>
      </c>
      <c r="G383" s="137" t="s">
        <v>6964</v>
      </c>
      <c r="H383" s="138">
        <v>1</v>
      </c>
      <c r="I383" s="139">
        <v>4662.12</v>
      </c>
      <c r="J383" s="140">
        <f>ROUND(I383*H383,2)</f>
        <v>4662.12</v>
      </c>
      <c r="K383" s="136" t="s">
        <v>21</v>
      </c>
      <c r="L383" s="33"/>
      <c r="M383" s="141" t="s">
        <v>21</v>
      </c>
      <c r="N383" s="142" t="s">
        <v>42</v>
      </c>
      <c r="P383" s="143">
        <f>O383*H383</f>
        <v>0</v>
      </c>
      <c r="Q383" s="143">
        <v>0</v>
      </c>
      <c r="R383" s="143">
        <f>Q383*H383</f>
        <v>0</v>
      </c>
      <c r="S383" s="143">
        <v>0</v>
      </c>
      <c r="T383" s="144">
        <f>S383*H383</f>
        <v>0</v>
      </c>
      <c r="AR383" s="145" t="s">
        <v>1050</v>
      </c>
      <c r="AT383" s="145" t="s">
        <v>332</v>
      </c>
      <c r="AU383" s="145" t="s">
        <v>78</v>
      </c>
      <c r="AY383" s="18" t="s">
        <v>330</v>
      </c>
      <c r="BE383" s="146">
        <f>IF(N383="základní",J383,0)</f>
        <v>4662.12</v>
      </c>
      <c r="BF383" s="146">
        <f>IF(N383="snížená",J383,0)</f>
        <v>0</v>
      </c>
      <c r="BG383" s="146">
        <f>IF(N383="zákl. přenesená",J383,0)</f>
        <v>0</v>
      </c>
      <c r="BH383" s="146">
        <f>IF(N383="sníž. přenesená",J383,0)</f>
        <v>0</v>
      </c>
      <c r="BI383" s="146">
        <f>IF(N383="nulová",J383,0)</f>
        <v>0</v>
      </c>
      <c r="BJ383" s="18" t="s">
        <v>78</v>
      </c>
      <c r="BK383" s="146">
        <f>ROUND(I383*H383,2)</f>
        <v>4662.12</v>
      </c>
      <c r="BL383" s="18" t="s">
        <v>1050</v>
      </c>
      <c r="BM383" s="145" t="s">
        <v>2932</v>
      </c>
    </row>
    <row r="384" spans="2:65" s="1" customFormat="1" ht="16.5" customHeight="1">
      <c r="B384" s="33"/>
      <c r="C384" s="173" t="s">
        <v>1904</v>
      </c>
      <c r="D384" s="173" t="s">
        <v>475</v>
      </c>
      <c r="E384" s="174" t="s">
        <v>9256</v>
      </c>
      <c r="F384" s="175" t="s">
        <v>8300</v>
      </c>
      <c r="G384" s="176" t="s">
        <v>6964</v>
      </c>
      <c r="H384" s="177">
        <v>1</v>
      </c>
      <c r="I384" s="178">
        <v>9324.24</v>
      </c>
      <c r="J384" s="179">
        <f>ROUND(I384*H384,2)</f>
        <v>9324.24</v>
      </c>
      <c r="K384" s="175" t="s">
        <v>21</v>
      </c>
      <c r="L384" s="180"/>
      <c r="M384" s="181" t="s">
        <v>21</v>
      </c>
      <c r="N384" s="182" t="s">
        <v>42</v>
      </c>
      <c r="P384" s="143">
        <f>O384*H384</f>
        <v>0</v>
      </c>
      <c r="Q384" s="143">
        <v>0</v>
      </c>
      <c r="R384" s="143">
        <f>Q384*H384</f>
        <v>0</v>
      </c>
      <c r="S384" s="143">
        <v>0</v>
      </c>
      <c r="T384" s="144">
        <f>S384*H384</f>
        <v>0</v>
      </c>
      <c r="AR384" s="145" t="s">
        <v>3080</v>
      </c>
      <c r="AT384" s="145" t="s">
        <v>475</v>
      </c>
      <c r="AU384" s="145" t="s">
        <v>78</v>
      </c>
      <c r="AY384" s="18" t="s">
        <v>330</v>
      </c>
      <c r="BE384" s="146">
        <f>IF(N384="základní",J384,0)</f>
        <v>9324.24</v>
      </c>
      <c r="BF384" s="146">
        <f>IF(N384="snížená",J384,0)</f>
        <v>0</v>
      </c>
      <c r="BG384" s="146">
        <f>IF(N384="zákl. přenesená",J384,0)</f>
        <v>0</v>
      </c>
      <c r="BH384" s="146">
        <f>IF(N384="sníž. přenesená",J384,0)</f>
        <v>0</v>
      </c>
      <c r="BI384" s="146">
        <f>IF(N384="nulová",J384,0)</f>
        <v>0</v>
      </c>
      <c r="BJ384" s="18" t="s">
        <v>78</v>
      </c>
      <c r="BK384" s="146">
        <f>ROUND(I384*H384,2)</f>
        <v>9324.24</v>
      </c>
      <c r="BL384" s="18" t="s">
        <v>1050</v>
      </c>
      <c r="BM384" s="145" t="s">
        <v>2943</v>
      </c>
    </row>
    <row r="385" spans="2:65" s="12" customFormat="1">
      <c r="B385" s="151"/>
      <c r="D385" s="152" t="s">
        <v>340</v>
      </c>
      <c r="E385" s="153" t="s">
        <v>21</v>
      </c>
      <c r="F385" s="154" t="s">
        <v>9014</v>
      </c>
      <c r="H385" s="153" t="s">
        <v>21</v>
      </c>
      <c r="I385" s="155"/>
      <c r="L385" s="151"/>
      <c r="M385" s="156"/>
      <c r="T385" s="157"/>
      <c r="AT385" s="153" t="s">
        <v>340</v>
      </c>
      <c r="AU385" s="153" t="s">
        <v>78</v>
      </c>
      <c r="AV385" s="12" t="s">
        <v>78</v>
      </c>
      <c r="AW385" s="12" t="s">
        <v>32</v>
      </c>
      <c r="AX385" s="12" t="s">
        <v>71</v>
      </c>
      <c r="AY385" s="153" t="s">
        <v>330</v>
      </c>
    </row>
    <row r="386" spans="2:65" s="13" customFormat="1">
      <c r="B386" s="158"/>
      <c r="D386" s="152" t="s">
        <v>340</v>
      </c>
      <c r="E386" s="159" t="s">
        <v>21</v>
      </c>
      <c r="F386" s="160" t="s">
        <v>78</v>
      </c>
      <c r="H386" s="161">
        <v>1</v>
      </c>
      <c r="I386" s="162"/>
      <c r="L386" s="158"/>
      <c r="M386" s="163"/>
      <c r="T386" s="164"/>
      <c r="AT386" s="159" t="s">
        <v>340</v>
      </c>
      <c r="AU386" s="159" t="s">
        <v>78</v>
      </c>
      <c r="AV386" s="13" t="s">
        <v>80</v>
      </c>
      <c r="AW386" s="13" t="s">
        <v>32</v>
      </c>
      <c r="AX386" s="13" t="s">
        <v>71</v>
      </c>
      <c r="AY386" s="159" t="s">
        <v>330</v>
      </c>
    </row>
    <row r="387" spans="2:65" s="14" customFormat="1">
      <c r="B387" s="166"/>
      <c r="D387" s="152" t="s">
        <v>340</v>
      </c>
      <c r="E387" s="167" t="s">
        <v>21</v>
      </c>
      <c r="F387" s="168" t="s">
        <v>443</v>
      </c>
      <c r="H387" s="169">
        <v>1</v>
      </c>
      <c r="I387" s="170"/>
      <c r="L387" s="166"/>
      <c r="M387" s="171"/>
      <c r="T387" s="172"/>
      <c r="AT387" s="167" t="s">
        <v>340</v>
      </c>
      <c r="AU387" s="167" t="s">
        <v>78</v>
      </c>
      <c r="AV387" s="14" t="s">
        <v>336</v>
      </c>
      <c r="AW387" s="14" t="s">
        <v>32</v>
      </c>
      <c r="AX387" s="14" t="s">
        <v>78</v>
      </c>
      <c r="AY387" s="167" t="s">
        <v>330</v>
      </c>
    </row>
    <row r="388" spans="2:65" s="1" customFormat="1" ht="21.75" customHeight="1">
      <c r="B388" s="33"/>
      <c r="C388" s="173" t="s">
        <v>1911</v>
      </c>
      <c r="D388" s="173" t="s">
        <v>475</v>
      </c>
      <c r="E388" s="174" t="s">
        <v>9257</v>
      </c>
      <c r="F388" s="175" t="s">
        <v>8405</v>
      </c>
      <c r="G388" s="176" t="s">
        <v>6964</v>
      </c>
      <c r="H388" s="177">
        <v>1</v>
      </c>
      <c r="I388" s="178">
        <v>7626.3</v>
      </c>
      <c r="J388" s="179">
        <f>ROUND(I388*H388,2)</f>
        <v>7626.3</v>
      </c>
      <c r="K388" s="175" t="s">
        <v>21</v>
      </c>
      <c r="L388" s="180"/>
      <c r="M388" s="181" t="s">
        <v>21</v>
      </c>
      <c r="N388" s="182" t="s">
        <v>42</v>
      </c>
      <c r="P388" s="143">
        <f>O388*H388</f>
        <v>0</v>
      </c>
      <c r="Q388" s="143">
        <v>0</v>
      </c>
      <c r="R388" s="143">
        <f>Q388*H388</f>
        <v>0</v>
      </c>
      <c r="S388" s="143">
        <v>0</v>
      </c>
      <c r="T388" s="144">
        <f>S388*H388</f>
        <v>0</v>
      </c>
      <c r="AR388" s="145" t="s">
        <v>3080</v>
      </c>
      <c r="AT388" s="145" t="s">
        <v>475</v>
      </c>
      <c r="AU388" s="145" t="s">
        <v>78</v>
      </c>
      <c r="AY388" s="18" t="s">
        <v>330</v>
      </c>
      <c r="BE388" s="146">
        <f>IF(N388="základní",J388,0)</f>
        <v>7626.3</v>
      </c>
      <c r="BF388" s="146">
        <f>IF(N388="snížená",J388,0)</f>
        <v>0</v>
      </c>
      <c r="BG388" s="146">
        <f>IF(N388="zákl. přenesená",J388,0)</f>
        <v>0</v>
      </c>
      <c r="BH388" s="146">
        <f>IF(N388="sníž. přenesená",J388,0)</f>
        <v>0</v>
      </c>
      <c r="BI388" s="146">
        <f>IF(N388="nulová",J388,0)</f>
        <v>0</v>
      </c>
      <c r="BJ388" s="18" t="s">
        <v>78</v>
      </c>
      <c r="BK388" s="146">
        <f>ROUND(I388*H388,2)</f>
        <v>7626.3</v>
      </c>
      <c r="BL388" s="18" t="s">
        <v>1050</v>
      </c>
      <c r="BM388" s="145" t="s">
        <v>2961</v>
      </c>
    </row>
    <row r="389" spans="2:65" s="12" customFormat="1">
      <c r="B389" s="151"/>
      <c r="D389" s="152" t="s">
        <v>340</v>
      </c>
      <c r="E389" s="153" t="s">
        <v>21</v>
      </c>
      <c r="F389" s="154" t="s">
        <v>9014</v>
      </c>
      <c r="H389" s="153" t="s">
        <v>21</v>
      </c>
      <c r="I389" s="155"/>
      <c r="L389" s="151"/>
      <c r="M389" s="156"/>
      <c r="T389" s="157"/>
      <c r="AT389" s="153" t="s">
        <v>340</v>
      </c>
      <c r="AU389" s="153" t="s">
        <v>78</v>
      </c>
      <c r="AV389" s="12" t="s">
        <v>78</v>
      </c>
      <c r="AW389" s="12" t="s">
        <v>32</v>
      </c>
      <c r="AX389" s="12" t="s">
        <v>71</v>
      </c>
      <c r="AY389" s="153" t="s">
        <v>330</v>
      </c>
    </row>
    <row r="390" spans="2:65" s="13" customFormat="1">
      <c r="B390" s="158"/>
      <c r="D390" s="152" t="s">
        <v>340</v>
      </c>
      <c r="E390" s="159" t="s">
        <v>21</v>
      </c>
      <c r="F390" s="160" t="s">
        <v>78</v>
      </c>
      <c r="H390" s="161">
        <v>1</v>
      </c>
      <c r="I390" s="162"/>
      <c r="L390" s="158"/>
      <c r="M390" s="163"/>
      <c r="T390" s="164"/>
      <c r="AT390" s="159" t="s">
        <v>340</v>
      </c>
      <c r="AU390" s="159" t="s">
        <v>78</v>
      </c>
      <c r="AV390" s="13" t="s">
        <v>80</v>
      </c>
      <c r="AW390" s="13" t="s">
        <v>32</v>
      </c>
      <c r="AX390" s="13" t="s">
        <v>71</v>
      </c>
      <c r="AY390" s="159" t="s">
        <v>330</v>
      </c>
    </row>
    <row r="391" spans="2:65" s="14" customFormat="1">
      <c r="B391" s="166"/>
      <c r="D391" s="152" t="s">
        <v>340</v>
      </c>
      <c r="E391" s="167" t="s">
        <v>21</v>
      </c>
      <c r="F391" s="168" t="s">
        <v>443</v>
      </c>
      <c r="H391" s="169">
        <v>1</v>
      </c>
      <c r="I391" s="170"/>
      <c r="L391" s="166"/>
      <c r="M391" s="171"/>
      <c r="T391" s="172"/>
      <c r="AT391" s="167" t="s">
        <v>340</v>
      </c>
      <c r="AU391" s="167" t="s">
        <v>78</v>
      </c>
      <c r="AV391" s="14" t="s">
        <v>336</v>
      </c>
      <c r="AW391" s="14" t="s">
        <v>32</v>
      </c>
      <c r="AX391" s="14" t="s">
        <v>78</v>
      </c>
      <c r="AY391" s="167" t="s">
        <v>330</v>
      </c>
    </row>
    <row r="392" spans="2:65" s="1" customFormat="1" ht="16.5" customHeight="1">
      <c r="B392" s="33"/>
      <c r="C392" s="134" t="s">
        <v>1917</v>
      </c>
      <c r="D392" s="134" t="s">
        <v>332</v>
      </c>
      <c r="E392" s="135" t="s">
        <v>9258</v>
      </c>
      <c r="F392" s="136" t="s">
        <v>9259</v>
      </c>
      <c r="G392" s="137" t="s">
        <v>6964</v>
      </c>
      <c r="H392" s="138">
        <v>1</v>
      </c>
      <c r="I392" s="139">
        <v>12245.25</v>
      </c>
      <c r="J392" s="140">
        <f>ROUND(I392*H392,2)</f>
        <v>12245.25</v>
      </c>
      <c r="K392" s="136" t="s">
        <v>21</v>
      </c>
      <c r="L392" s="33"/>
      <c r="M392" s="141" t="s">
        <v>21</v>
      </c>
      <c r="N392" s="142" t="s">
        <v>42</v>
      </c>
      <c r="P392" s="143">
        <f>O392*H392</f>
        <v>0</v>
      </c>
      <c r="Q392" s="143">
        <v>0</v>
      </c>
      <c r="R392" s="143">
        <f>Q392*H392</f>
        <v>0</v>
      </c>
      <c r="S392" s="143">
        <v>0</v>
      </c>
      <c r="T392" s="144">
        <f>S392*H392</f>
        <v>0</v>
      </c>
      <c r="AR392" s="145" t="s">
        <v>1050</v>
      </c>
      <c r="AT392" s="145" t="s">
        <v>332</v>
      </c>
      <c r="AU392" s="145" t="s">
        <v>78</v>
      </c>
      <c r="AY392" s="18" t="s">
        <v>330</v>
      </c>
      <c r="BE392" s="146">
        <f>IF(N392="základní",J392,0)</f>
        <v>12245.25</v>
      </c>
      <c r="BF392" s="146">
        <f>IF(N392="snížená",J392,0)</f>
        <v>0</v>
      </c>
      <c r="BG392" s="146">
        <f>IF(N392="zákl. přenesená",J392,0)</f>
        <v>0</v>
      </c>
      <c r="BH392" s="146">
        <f>IF(N392="sníž. přenesená",J392,0)</f>
        <v>0</v>
      </c>
      <c r="BI392" s="146">
        <f>IF(N392="nulová",J392,0)</f>
        <v>0</v>
      </c>
      <c r="BJ392" s="18" t="s">
        <v>78</v>
      </c>
      <c r="BK392" s="146">
        <f>ROUND(I392*H392,2)</f>
        <v>12245.25</v>
      </c>
      <c r="BL392" s="18" t="s">
        <v>1050</v>
      </c>
      <c r="BM392" s="145" t="s">
        <v>2977</v>
      </c>
    </row>
    <row r="393" spans="2:65" s="12" customFormat="1">
      <c r="B393" s="151"/>
      <c r="D393" s="152" t="s">
        <v>340</v>
      </c>
      <c r="E393" s="153" t="s">
        <v>21</v>
      </c>
      <c r="F393" s="154" t="s">
        <v>8155</v>
      </c>
      <c r="H393" s="153" t="s">
        <v>21</v>
      </c>
      <c r="I393" s="155"/>
      <c r="L393" s="151"/>
      <c r="M393" s="156"/>
      <c r="T393" s="157"/>
      <c r="AT393" s="153" t="s">
        <v>340</v>
      </c>
      <c r="AU393" s="153" t="s">
        <v>78</v>
      </c>
      <c r="AV393" s="12" t="s">
        <v>78</v>
      </c>
      <c r="AW393" s="12" t="s">
        <v>32</v>
      </c>
      <c r="AX393" s="12" t="s">
        <v>71</v>
      </c>
      <c r="AY393" s="153" t="s">
        <v>330</v>
      </c>
    </row>
    <row r="394" spans="2:65" s="13" customFormat="1">
      <c r="B394" s="158"/>
      <c r="D394" s="152" t="s">
        <v>340</v>
      </c>
      <c r="E394" s="159" t="s">
        <v>21</v>
      </c>
      <c r="F394" s="160" t="s">
        <v>78</v>
      </c>
      <c r="H394" s="161">
        <v>1</v>
      </c>
      <c r="I394" s="162"/>
      <c r="L394" s="158"/>
      <c r="M394" s="163"/>
      <c r="T394" s="164"/>
      <c r="AT394" s="159" t="s">
        <v>340</v>
      </c>
      <c r="AU394" s="159" t="s">
        <v>78</v>
      </c>
      <c r="AV394" s="13" t="s">
        <v>80</v>
      </c>
      <c r="AW394" s="13" t="s">
        <v>32</v>
      </c>
      <c r="AX394" s="13" t="s">
        <v>71</v>
      </c>
      <c r="AY394" s="159" t="s">
        <v>330</v>
      </c>
    </row>
    <row r="395" spans="2:65" s="14" customFormat="1">
      <c r="B395" s="166"/>
      <c r="D395" s="152" t="s">
        <v>340</v>
      </c>
      <c r="E395" s="167" t="s">
        <v>21</v>
      </c>
      <c r="F395" s="168" t="s">
        <v>443</v>
      </c>
      <c r="H395" s="169">
        <v>1</v>
      </c>
      <c r="I395" s="170"/>
      <c r="L395" s="166"/>
      <c r="M395" s="171"/>
      <c r="T395" s="172"/>
      <c r="AT395" s="167" t="s">
        <v>340</v>
      </c>
      <c r="AU395" s="167" t="s">
        <v>78</v>
      </c>
      <c r="AV395" s="14" t="s">
        <v>336</v>
      </c>
      <c r="AW395" s="14" t="s">
        <v>32</v>
      </c>
      <c r="AX395" s="14" t="s">
        <v>78</v>
      </c>
      <c r="AY395" s="167" t="s">
        <v>330</v>
      </c>
    </row>
    <row r="396" spans="2:65" s="1" customFormat="1" ht="16.5" customHeight="1">
      <c r="B396" s="33"/>
      <c r="C396" s="134" t="s">
        <v>1921</v>
      </c>
      <c r="D396" s="134" t="s">
        <v>332</v>
      </c>
      <c r="E396" s="135" t="s">
        <v>9260</v>
      </c>
      <c r="F396" s="136" t="s">
        <v>9261</v>
      </c>
      <c r="G396" s="137" t="s">
        <v>359</v>
      </c>
      <c r="H396" s="138">
        <v>18</v>
      </c>
      <c r="I396" s="139">
        <v>774.81</v>
      </c>
      <c r="J396" s="140">
        <f>ROUND(I396*H396,2)</f>
        <v>13946.58</v>
      </c>
      <c r="K396" s="136" t="s">
        <v>21</v>
      </c>
      <c r="L396" s="33"/>
      <c r="M396" s="141" t="s">
        <v>21</v>
      </c>
      <c r="N396" s="142" t="s">
        <v>42</v>
      </c>
      <c r="P396" s="143">
        <f>O396*H396</f>
        <v>0</v>
      </c>
      <c r="Q396" s="143">
        <v>0</v>
      </c>
      <c r="R396" s="143">
        <f>Q396*H396</f>
        <v>0</v>
      </c>
      <c r="S396" s="143">
        <v>0</v>
      </c>
      <c r="T396" s="144">
        <f>S396*H396</f>
        <v>0</v>
      </c>
      <c r="AR396" s="145" t="s">
        <v>1050</v>
      </c>
      <c r="AT396" s="145" t="s">
        <v>332</v>
      </c>
      <c r="AU396" s="145" t="s">
        <v>78</v>
      </c>
      <c r="AY396" s="18" t="s">
        <v>330</v>
      </c>
      <c r="BE396" s="146">
        <f>IF(N396="základní",J396,0)</f>
        <v>13946.58</v>
      </c>
      <c r="BF396" s="146">
        <f>IF(N396="snížená",J396,0)</f>
        <v>0</v>
      </c>
      <c r="BG396" s="146">
        <f>IF(N396="zákl. přenesená",J396,0)</f>
        <v>0</v>
      </c>
      <c r="BH396" s="146">
        <f>IF(N396="sníž. přenesená",J396,0)</f>
        <v>0</v>
      </c>
      <c r="BI396" s="146">
        <f>IF(N396="nulová",J396,0)</f>
        <v>0</v>
      </c>
      <c r="BJ396" s="18" t="s">
        <v>78</v>
      </c>
      <c r="BK396" s="146">
        <f>ROUND(I396*H396,2)</f>
        <v>13946.58</v>
      </c>
      <c r="BL396" s="18" t="s">
        <v>1050</v>
      </c>
      <c r="BM396" s="145" t="s">
        <v>2992</v>
      </c>
    </row>
    <row r="397" spans="2:65" s="12" customFormat="1">
      <c r="B397" s="151"/>
      <c r="D397" s="152" t="s">
        <v>340</v>
      </c>
      <c r="E397" s="153" t="s">
        <v>21</v>
      </c>
      <c r="F397" s="154" t="s">
        <v>9014</v>
      </c>
      <c r="H397" s="153" t="s">
        <v>21</v>
      </c>
      <c r="I397" s="155"/>
      <c r="L397" s="151"/>
      <c r="M397" s="156"/>
      <c r="T397" s="157"/>
      <c r="AT397" s="153" t="s">
        <v>340</v>
      </c>
      <c r="AU397" s="153" t="s">
        <v>78</v>
      </c>
      <c r="AV397" s="12" t="s">
        <v>78</v>
      </c>
      <c r="AW397" s="12" t="s">
        <v>32</v>
      </c>
      <c r="AX397" s="12" t="s">
        <v>71</v>
      </c>
      <c r="AY397" s="153" t="s">
        <v>330</v>
      </c>
    </row>
    <row r="398" spans="2:65" s="13" customFormat="1">
      <c r="B398" s="158"/>
      <c r="D398" s="152" t="s">
        <v>340</v>
      </c>
      <c r="E398" s="159" t="s">
        <v>21</v>
      </c>
      <c r="F398" s="160" t="s">
        <v>459</v>
      </c>
      <c r="H398" s="161">
        <v>18</v>
      </c>
      <c r="I398" s="162"/>
      <c r="L398" s="158"/>
      <c r="M398" s="163"/>
      <c r="T398" s="164"/>
      <c r="AT398" s="159" t="s">
        <v>340</v>
      </c>
      <c r="AU398" s="159" t="s">
        <v>78</v>
      </c>
      <c r="AV398" s="13" t="s">
        <v>80</v>
      </c>
      <c r="AW398" s="13" t="s">
        <v>32</v>
      </c>
      <c r="AX398" s="13" t="s">
        <v>71</v>
      </c>
      <c r="AY398" s="159" t="s">
        <v>330</v>
      </c>
    </row>
    <row r="399" spans="2:65" s="14" customFormat="1">
      <c r="B399" s="166"/>
      <c r="D399" s="152" t="s">
        <v>340</v>
      </c>
      <c r="E399" s="167" t="s">
        <v>21</v>
      </c>
      <c r="F399" s="168" t="s">
        <v>443</v>
      </c>
      <c r="H399" s="169">
        <v>18</v>
      </c>
      <c r="I399" s="170"/>
      <c r="L399" s="166"/>
      <c r="M399" s="171"/>
      <c r="T399" s="172"/>
      <c r="AT399" s="167" t="s">
        <v>340</v>
      </c>
      <c r="AU399" s="167" t="s">
        <v>78</v>
      </c>
      <c r="AV399" s="14" t="s">
        <v>336</v>
      </c>
      <c r="AW399" s="14" t="s">
        <v>32</v>
      </c>
      <c r="AX399" s="14" t="s">
        <v>78</v>
      </c>
      <c r="AY399" s="167" t="s">
        <v>330</v>
      </c>
    </row>
    <row r="400" spans="2:65" s="1" customFormat="1" ht="16.5" customHeight="1">
      <c r="B400" s="33"/>
      <c r="C400" s="134" t="s">
        <v>1926</v>
      </c>
      <c r="D400" s="134" t="s">
        <v>332</v>
      </c>
      <c r="E400" s="135" t="s">
        <v>8408</v>
      </c>
      <c r="F400" s="136" t="s">
        <v>8409</v>
      </c>
      <c r="G400" s="137" t="s">
        <v>359</v>
      </c>
      <c r="H400" s="138">
        <v>8</v>
      </c>
      <c r="I400" s="139">
        <v>774.81</v>
      </c>
      <c r="J400" s="140">
        <f>ROUND(I400*H400,2)</f>
        <v>6198.48</v>
      </c>
      <c r="K400" s="136" t="s">
        <v>21</v>
      </c>
      <c r="L400" s="33"/>
      <c r="M400" s="141" t="s">
        <v>21</v>
      </c>
      <c r="N400" s="142" t="s">
        <v>42</v>
      </c>
      <c r="P400" s="143">
        <f>O400*H400</f>
        <v>0</v>
      </c>
      <c r="Q400" s="143">
        <v>0</v>
      </c>
      <c r="R400" s="143">
        <f>Q400*H400</f>
        <v>0</v>
      </c>
      <c r="S400" s="143">
        <v>0</v>
      </c>
      <c r="T400" s="144">
        <f>S400*H400</f>
        <v>0</v>
      </c>
      <c r="AR400" s="145" t="s">
        <v>1050</v>
      </c>
      <c r="AT400" s="145" t="s">
        <v>332</v>
      </c>
      <c r="AU400" s="145" t="s">
        <v>78</v>
      </c>
      <c r="AY400" s="18" t="s">
        <v>330</v>
      </c>
      <c r="BE400" s="146">
        <f>IF(N400="základní",J400,0)</f>
        <v>6198.48</v>
      </c>
      <c r="BF400" s="146">
        <f>IF(N400="snížená",J400,0)</f>
        <v>0</v>
      </c>
      <c r="BG400" s="146">
        <f>IF(N400="zákl. přenesená",J400,0)</f>
        <v>0</v>
      </c>
      <c r="BH400" s="146">
        <f>IF(N400="sníž. přenesená",J400,0)</f>
        <v>0</v>
      </c>
      <c r="BI400" s="146">
        <f>IF(N400="nulová",J400,0)</f>
        <v>0</v>
      </c>
      <c r="BJ400" s="18" t="s">
        <v>78</v>
      </c>
      <c r="BK400" s="146">
        <f>ROUND(I400*H400,2)</f>
        <v>6198.48</v>
      </c>
      <c r="BL400" s="18" t="s">
        <v>1050</v>
      </c>
      <c r="BM400" s="145" t="s">
        <v>3009</v>
      </c>
    </row>
    <row r="401" spans="2:65" s="12" customFormat="1">
      <c r="B401" s="151"/>
      <c r="D401" s="152" t="s">
        <v>340</v>
      </c>
      <c r="E401" s="153" t="s">
        <v>21</v>
      </c>
      <c r="F401" s="154" t="s">
        <v>9014</v>
      </c>
      <c r="H401" s="153" t="s">
        <v>21</v>
      </c>
      <c r="I401" s="155"/>
      <c r="L401" s="151"/>
      <c r="M401" s="156"/>
      <c r="T401" s="157"/>
      <c r="AT401" s="153" t="s">
        <v>340</v>
      </c>
      <c r="AU401" s="153" t="s">
        <v>78</v>
      </c>
      <c r="AV401" s="12" t="s">
        <v>78</v>
      </c>
      <c r="AW401" s="12" t="s">
        <v>32</v>
      </c>
      <c r="AX401" s="12" t="s">
        <v>71</v>
      </c>
      <c r="AY401" s="153" t="s">
        <v>330</v>
      </c>
    </row>
    <row r="402" spans="2:65" s="13" customFormat="1">
      <c r="B402" s="158"/>
      <c r="D402" s="152" t="s">
        <v>340</v>
      </c>
      <c r="E402" s="159" t="s">
        <v>21</v>
      </c>
      <c r="F402" s="160" t="s">
        <v>388</v>
      </c>
      <c r="H402" s="161">
        <v>8</v>
      </c>
      <c r="I402" s="162"/>
      <c r="L402" s="158"/>
      <c r="M402" s="163"/>
      <c r="T402" s="164"/>
      <c r="AT402" s="159" t="s">
        <v>340</v>
      </c>
      <c r="AU402" s="159" t="s">
        <v>78</v>
      </c>
      <c r="AV402" s="13" t="s">
        <v>80</v>
      </c>
      <c r="AW402" s="13" t="s">
        <v>32</v>
      </c>
      <c r="AX402" s="13" t="s">
        <v>71</v>
      </c>
      <c r="AY402" s="159" t="s">
        <v>330</v>
      </c>
    </row>
    <row r="403" spans="2:65" s="14" customFormat="1">
      <c r="B403" s="166"/>
      <c r="D403" s="152" t="s">
        <v>340</v>
      </c>
      <c r="E403" s="167" t="s">
        <v>21</v>
      </c>
      <c r="F403" s="168" t="s">
        <v>443</v>
      </c>
      <c r="H403" s="169">
        <v>8</v>
      </c>
      <c r="I403" s="170"/>
      <c r="L403" s="166"/>
      <c r="M403" s="171"/>
      <c r="T403" s="172"/>
      <c r="AT403" s="167" t="s">
        <v>340</v>
      </c>
      <c r="AU403" s="167" t="s">
        <v>78</v>
      </c>
      <c r="AV403" s="14" t="s">
        <v>336</v>
      </c>
      <c r="AW403" s="14" t="s">
        <v>32</v>
      </c>
      <c r="AX403" s="14" t="s">
        <v>78</v>
      </c>
      <c r="AY403" s="167" t="s">
        <v>330</v>
      </c>
    </row>
    <row r="404" spans="2:65" s="1" customFormat="1" ht="16.5" customHeight="1">
      <c r="B404" s="33"/>
      <c r="C404" s="134" t="s">
        <v>1933</v>
      </c>
      <c r="D404" s="134" t="s">
        <v>332</v>
      </c>
      <c r="E404" s="135" t="s">
        <v>9262</v>
      </c>
      <c r="F404" s="136" t="s">
        <v>8315</v>
      </c>
      <c r="G404" s="137" t="s">
        <v>6964</v>
      </c>
      <c r="H404" s="138">
        <v>1</v>
      </c>
      <c r="I404" s="139">
        <v>5036.24</v>
      </c>
      <c r="J404" s="140">
        <f>ROUND(I404*H404,2)</f>
        <v>5036.24</v>
      </c>
      <c r="K404" s="136" t="s">
        <v>21</v>
      </c>
      <c r="L404" s="33"/>
      <c r="M404" s="141" t="s">
        <v>21</v>
      </c>
      <c r="N404" s="142" t="s">
        <v>42</v>
      </c>
      <c r="P404" s="143">
        <f>O404*H404</f>
        <v>0</v>
      </c>
      <c r="Q404" s="143">
        <v>0</v>
      </c>
      <c r="R404" s="143">
        <f>Q404*H404</f>
        <v>0</v>
      </c>
      <c r="S404" s="143">
        <v>0</v>
      </c>
      <c r="T404" s="144">
        <f>S404*H404</f>
        <v>0</v>
      </c>
      <c r="AR404" s="145" t="s">
        <v>1050</v>
      </c>
      <c r="AT404" s="145" t="s">
        <v>332</v>
      </c>
      <c r="AU404" s="145" t="s">
        <v>78</v>
      </c>
      <c r="AY404" s="18" t="s">
        <v>330</v>
      </c>
      <c r="BE404" s="146">
        <f>IF(N404="základní",J404,0)</f>
        <v>5036.24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78</v>
      </c>
      <c r="BK404" s="146">
        <f>ROUND(I404*H404,2)</f>
        <v>5036.24</v>
      </c>
      <c r="BL404" s="18" t="s">
        <v>1050</v>
      </c>
      <c r="BM404" s="145" t="s">
        <v>3022</v>
      </c>
    </row>
    <row r="405" spans="2:65" s="12" customFormat="1">
      <c r="B405" s="151"/>
      <c r="D405" s="152" t="s">
        <v>340</v>
      </c>
      <c r="E405" s="153" t="s">
        <v>21</v>
      </c>
      <c r="F405" s="154" t="s">
        <v>9014</v>
      </c>
      <c r="H405" s="153" t="s">
        <v>21</v>
      </c>
      <c r="I405" s="155"/>
      <c r="L405" s="151"/>
      <c r="M405" s="156"/>
      <c r="T405" s="157"/>
      <c r="AT405" s="153" t="s">
        <v>340</v>
      </c>
      <c r="AU405" s="153" t="s">
        <v>78</v>
      </c>
      <c r="AV405" s="12" t="s">
        <v>78</v>
      </c>
      <c r="AW405" s="12" t="s">
        <v>32</v>
      </c>
      <c r="AX405" s="12" t="s">
        <v>71</v>
      </c>
      <c r="AY405" s="153" t="s">
        <v>330</v>
      </c>
    </row>
    <row r="406" spans="2:65" s="13" customFormat="1">
      <c r="B406" s="158"/>
      <c r="D406" s="152" t="s">
        <v>340</v>
      </c>
      <c r="E406" s="159" t="s">
        <v>21</v>
      </c>
      <c r="F406" s="160" t="s">
        <v>78</v>
      </c>
      <c r="H406" s="161">
        <v>1</v>
      </c>
      <c r="I406" s="162"/>
      <c r="L406" s="158"/>
      <c r="M406" s="163"/>
      <c r="T406" s="164"/>
      <c r="AT406" s="159" t="s">
        <v>340</v>
      </c>
      <c r="AU406" s="159" t="s">
        <v>78</v>
      </c>
      <c r="AV406" s="13" t="s">
        <v>80</v>
      </c>
      <c r="AW406" s="13" t="s">
        <v>32</v>
      </c>
      <c r="AX406" s="13" t="s">
        <v>71</v>
      </c>
      <c r="AY406" s="159" t="s">
        <v>330</v>
      </c>
    </row>
    <row r="407" spans="2:65" s="14" customFormat="1">
      <c r="B407" s="166"/>
      <c r="D407" s="152" t="s">
        <v>340</v>
      </c>
      <c r="E407" s="167" t="s">
        <v>21</v>
      </c>
      <c r="F407" s="168" t="s">
        <v>443</v>
      </c>
      <c r="H407" s="169">
        <v>1</v>
      </c>
      <c r="I407" s="170"/>
      <c r="L407" s="166"/>
      <c r="M407" s="171"/>
      <c r="T407" s="172"/>
      <c r="AT407" s="167" t="s">
        <v>340</v>
      </c>
      <c r="AU407" s="167" t="s">
        <v>78</v>
      </c>
      <c r="AV407" s="14" t="s">
        <v>336</v>
      </c>
      <c r="AW407" s="14" t="s">
        <v>32</v>
      </c>
      <c r="AX407" s="14" t="s">
        <v>78</v>
      </c>
      <c r="AY407" s="167" t="s">
        <v>330</v>
      </c>
    </row>
    <row r="408" spans="2:65" s="1" customFormat="1" ht="16.5" customHeight="1">
      <c r="B408" s="33"/>
      <c r="C408" s="134" t="s">
        <v>1942</v>
      </c>
      <c r="D408" s="134" t="s">
        <v>332</v>
      </c>
      <c r="E408" s="135" t="s">
        <v>8410</v>
      </c>
      <c r="F408" s="136" t="s">
        <v>8411</v>
      </c>
      <c r="G408" s="137" t="s">
        <v>6964</v>
      </c>
      <c r="H408" s="138">
        <v>6</v>
      </c>
      <c r="I408" s="139">
        <v>3237.58</v>
      </c>
      <c r="J408" s="140">
        <f>ROUND(I408*H408,2)</f>
        <v>19425.48</v>
      </c>
      <c r="K408" s="136" t="s">
        <v>21</v>
      </c>
      <c r="L408" s="33"/>
      <c r="M408" s="141" t="s">
        <v>21</v>
      </c>
      <c r="N408" s="142" t="s">
        <v>42</v>
      </c>
      <c r="P408" s="143">
        <f>O408*H408</f>
        <v>0</v>
      </c>
      <c r="Q408" s="143">
        <v>0</v>
      </c>
      <c r="R408" s="143">
        <f>Q408*H408</f>
        <v>0</v>
      </c>
      <c r="S408" s="143">
        <v>0</v>
      </c>
      <c r="T408" s="144">
        <f>S408*H408</f>
        <v>0</v>
      </c>
      <c r="AR408" s="145" t="s">
        <v>1050</v>
      </c>
      <c r="AT408" s="145" t="s">
        <v>332</v>
      </c>
      <c r="AU408" s="145" t="s">
        <v>78</v>
      </c>
      <c r="AY408" s="18" t="s">
        <v>330</v>
      </c>
      <c r="BE408" s="146">
        <f>IF(N408="základní",J408,0)</f>
        <v>19425.48</v>
      </c>
      <c r="BF408" s="146">
        <f>IF(N408="snížená",J408,0)</f>
        <v>0</v>
      </c>
      <c r="BG408" s="146">
        <f>IF(N408="zákl. přenesená",J408,0)</f>
        <v>0</v>
      </c>
      <c r="BH408" s="146">
        <f>IF(N408="sníž. přenesená",J408,0)</f>
        <v>0</v>
      </c>
      <c r="BI408" s="146">
        <f>IF(N408="nulová",J408,0)</f>
        <v>0</v>
      </c>
      <c r="BJ408" s="18" t="s">
        <v>78</v>
      </c>
      <c r="BK408" s="146">
        <f>ROUND(I408*H408,2)</f>
        <v>19425.48</v>
      </c>
      <c r="BL408" s="18" t="s">
        <v>1050</v>
      </c>
      <c r="BM408" s="145" t="s">
        <v>3034</v>
      </c>
    </row>
    <row r="409" spans="2:65" s="12" customFormat="1">
      <c r="B409" s="151"/>
      <c r="D409" s="152" t="s">
        <v>340</v>
      </c>
      <c r="E409" s="153" t="s">
        <v>21</v>
      </c>
      <c r="F409" s="154" t="s">
        <v>9014</v>
      </c>
      <c r="H409" s="153" t="s">
        <v>21</v>
      </c>
      <c r="I409" s="155"/>
      <c r="L409" s="151"/>
      <c r="M409" s="156"/>
      <c r="T409" s="157"/>
      <c r="AT409" s="153" t="s">
        <v>340</v>
      </c>
      <c r="AU409" s="153" t="s">
        <v>78</v>
      </c>
      <c r="AV409" s="12" t="s">
        <v>78</v>
      </c>
      <c r="AW409" s="12" t="s">
        <v>32</v>
      </c>
      <c r="AX409" s="12" t="s">
        <v>71</v>
      </c>
      <c r="AY409" s="153" t="s">
        <v>330</v>
      </c>
    </row>
    <row r="410" spans="2:65" s="13" customFormat="1">
      <c r="B410" s="158"/>
      <c r="D410" s="152" t="s">
        <v>340</v>
      </c>
      <c r="E410" s="159" t="s">
        <v>21</v>
      </c>
      <c r="F410" s="160" t="s">
        <v>370</v>
      </c>
      <c r="H410" s="161">
        <v>6</v>
      </c>
      <c r="I410" s="162"/>
      <c r="L410" s="158"/>
      <c r="M410" s="163"/>
      <c r="T410" s="164"/>
      <c r="AT410" s="159" t="s">
        <v>340</v>
      </c>
      <c r="AU410" s="159" t="s">
        <v>78</v>
      </c>
      <c r="AV410" s="13" t="s">
        <v>80</v>
      </c>
      <c r="AW410" s="13" t="s">
        <v>32</v>
      </c>
      <c r="AX410" s="13" t="s">
        <v>71</v>
      </c>
      <c r="AY410" s="159" t="s">
        <v>330</v>
      </c>
    </row>
    <row r="411" spans="2:65" s="14" customFormat="1">
      <c r="B411" s="166"/>
      <c r="D411" s="152" t="s">
        <v>340</v>
      </c>
      <c r="E411" s="167" t="s">
        <v>21</v>
      </c>
      <c r="F411" s="168" t="s">
        <v>443</v>
      </c>
      <c r="H411" s="169">
        <v>6</v>
      </c>
      <c r="I411" s="170"/>
      <c r="L411" s="166"/>
      <c r="M411" s="171"/>
      <c r="T411" s="172"/>
      <c r="AT411" s="167" t="s">
        <v>340</v>
      </c>
      <c r="AU411" s="167" t="s">
        <v>78</v>
      </c>
      <c r="AV411" s="14" t="s">
        <v>336</v>
      </c>
      <c r="AW411" s="14" t="s">
        <v>32</v>
      </c>
      <c r="AX411" s="14" t="s">
        <v>78</v>
      </c>
      <c r="AY411" s="167" t="s">
        <v>330</v>
      </c>
    </row>
    <row r="412" spans="2:65" s="1" customFormat="1" ht="16.5" customHeight="1">
      <c r="B412" s="33"/>
      <c r="C412" s="134" t="s">
        <v>1948</v>
      </c>
      <c r="D412" s="134" t="s">
        <v>332</v>
      </c>
      <c r="E412" s="135" t="s">
        <v>8412</v>
      </c>
      <c r="F412" s="136" t="s">
        <v>8413</v>
      </c>
      <c r="G412" s="137" t="s">
        <v>2551</v>
      </c>
      <c r="H412" s="138">
        <v>312</v>
      </c>
      <c r="I412" s="139">
        <v>201.45</v>
      </c>
      <c r="J412" s="140">
        <f>ROUND(I412*H412,2)</f>
        <v>62852.4</v>
      </c>
      <c r="K412" s="136" t="s">
        <v>21</v>
      </c>
      <c r="L412" s="33"/>
      <c r="M412" s="141" t="s">
        <v>21</v>
      </c>
      <c r="N412" s="142" t="s">
        <v>42</v>
      </c>
      <c r="P412" s="143">
        <f>O412*H412</f>
        <v>0</v>
      </c>
      <c r="Q412" s="143">
        <v>0</v>
      </c>
      <c r="R412" s="143">
        <f>Q412*H412</f>
        <v>0</v>
      </c>
      <c r="S412" s="143">
        <v>0</v>
      </c>
      <c r="T412" s="144">
        <f>S412*H412</f>
        <v>0</v>
      </c>
      <c r="AR412" s="145" t="s">
        <v>1050</v>
      </c>
      <c r="AT412" s="145" t="s">
        <v>332</v>
      </c>
      <c r="AU412" s="145" t="s">
        <v>78</v>
      </c>
      <c r="AY412" s="18" t="s">
        <v>330</v>
      </c>
      <c r="BE412" s="146">
        <f>IF(N412="základní",J412,0)</f>
        <v>62852.4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78</v>
      </c>
      <c r="BK412" s="146">
        <f>ROUND(I412*H412,2)</f>
        <v>62852.4</v>
      </c>
      <c r="BL412" s="18" t="s">
        <v>1050</v>
      </c>
      <c r="BM412" s="145" t="s">
        <v>3044</v>
      </c>
    </row>
    <row r="413" spans="2:65" s="12" customFormat="1">
      <c r="B413" s="151"/>
      <c r="D413" s="152" t="s">
        <v>340</v>
      </c>
      <c r="E413" s="153" t="s">
        <v>21</v>
      </c>
      <c r="F413" s="154" t="s">
        <v>9014</v>
      </c>
      <c r="H413" s="153" t="s">
        <v>21</v>
      </c>
      <c r="I413" s="155"/>
      <c r="L413" s="151"/>
      <c r="M413" s="156"/>
      <c r="T413" s="157"/>
      <c r="AT413" s="153" t="s">
        <v>340</v>
      </c>
      <c r="AU413" s="153" t="s">
        <v>78</v>
      </c>
      <c r="AV413" s="12" t="s">
        <v>78</v>
      </c>
      <c r="AW413" s="12" t="s">
        <v>32</v>
      </c>
      <c r="AX413" s="12" t="s">
        <v>71</v>
      </c>
      <c r="AY413" s="153" t="s">
        <v>330</v>
      </c>
    </row>
    <row r="414" spans="2:65" s="13" customFormat="1">
      <c r="B414" s="158"/>
      <c r="D414" s="152" t="s">
        <v>340</v>
      </c>
      <c r="E414" s="159" t="s">
        <v>21</v>
      </c>
      <c r="F414" s="160" t="s">
        <v>3467</v>
      </c>
      <c r="H414" s="161">
        <v>312</v>
      </c>
      <c r="I414" s="162"/>
      <c r="L414" s="158"/>
      <c r="M414" s="163"/>
      <c r="T414" s="164"/>
      <c r="AT414" s="159" t="s">
        <v>340</v>
      </c>
      <c r="AU414" s="159" t="s">
        <v>78</v>
      </c>
      <c r="AV414" s="13" t="s">
        <v>80</v>
      </c>
      <c r="AW414" s="13" t="s">
        <v>32</v>
      </c>
      <c r="AX414" s="13" t="s">
        <v>71</v>
      </c>
      <c r="AY414" s="159" t="s">
        <v>330</v>
      </c>
    </row>
    <row r="415" spans="2:65" s="14" customFormat="1">
      <c r="B415" s="166"/>
      <c r="D415" s="152" t="s">
        <v>340</v>
      </c>
      <c r="E415" s="167" t="s">
        <v>21</v>
      </c>
      <c r="F415" s="168" t="s">
        <v>443</v>
      </c>
      <c r="H415" s="169">
        <v>312</v>
      </c>
      <c r="I415" s="170"/>
      <c r="L415" s="166"/>
      <c r="M415" s="171"/>
      <c r="T415" s="172"/>
      <c r="AT415" s="167" t="s">
        <v>340</v>
      </c>
      <c r="AU415" s="167" t="s">
        <v>78</v>
      </c>
      <c r="AV415" s="14" t="s">
        <v>336</v>
      </c>
      <c r="AW415" s="14" t="s">
        <v>32</v>
      </c>
      <c r="AX415" s="14" t="s">
        <v>78</v>
      </c>
      <c r="AY415" s="167" t="s">
        <v>330</v>
      </c>
    </row>
    <row r="416" spans="2:65" s="1" customFormat="1" ht="16.5" customHeight="1">
      <c r="B416" s="33"/>
      <c r="C416" s="134" t="s">
        <v>1968</v>
      </c>
      <c r="D416" s="134" t="s">
        <v>332</v>
      </c>
      <c r="E416" s="135" t="s">
        <v>8585</v>
      </c>
      <c r="F416" s="136" t="s">
        <v>8317</v>
      </c>
      <c r="G416" s="137" t="s">
        <v>359</v>
      </c>
      <c r="H416" s="138">
        <v>8</v>
      </c>
      <c r="I416" s="139">
        <v>774.81</v>
      </c>
      <c r="J416" s="140">
        <f>ROUND(I416*H416,2)</f>
        <v>6198.48</v>
      </c>
      <c r="K416" s="136" t="s">
        <v>21</v>
      </c>
      <c r="L416" s="33"/>
      <c r="M416" s="141" t="s">
        <v>21</v>
      </c>
      <c r="N416" s="142" t="s">
        <v>42</v>
      </c>
      <c r="P416" s="143">
        <f>O416*H416</f>
        <v>0</v>
      </c>
      <c r="Q416" s="143">
        <v>0</v>
      </c>
      <c r="R416" s="143">
        <f>Q416*H416</f>
        <v>0</v>
      </c>
      <c r="S416" s="143">
        <v>0</v>
      </c>
      <c r="T416" s="144">
        <f>S416*H416</f>
        <v>0</v>
      </c>
      <c r="AR416" s="145" t="s">
        <v>1050</v>
      </c>
      <c r="AT416" s="145" t="s">
        <v>332</v>
      </c>
      <c r="AU416" s="145" t="s">
        <v>78</v>
      </c>
      <c r="AY416" s="18" t="s">
        <v>330</v>
      </c>
      <c r="BE416" s="146">
        <f>IF(N416="základní",J416,0)</f>
        <v>6198.48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78</v>
      </c>
      <c r="BK416" s="146">
        <f>ROUND(I416*H416,2)</f>
        <v>6198.48</v>
      </c>
      <c r="BL416" s="18" t="s">
        <v>1050</v>
      </c>
      <c r="BM416" s="145" t="s">
        <v>3055</v>
      </c>
    </row>
    <row r="417" spans="2:65" s="12" customFormat="1">
      <c r="B417" s="151"/>
      <c r="D417" s="152" t="s">
        <v>340</v>
      </c>
      <c r="E417" s="153" t="s">
        <v>21</v>
      </c>
      <c r="F417" s="154" t="s">
        <v>9014</v>
      </c>
      <c r="H417" s="153" t="s">
        <v>21</v>
      </c>
      <c r="I417" s="155"/>
      <c r="L417" s="151"/>
      <c r="M417" s="156"/>
      <c r="T417" s="157"/>
      <c r="AT417" s="153" t="s">
        <v>340</v>
      </c>
      <c r="AU417" s="153" t="s">
        <v>78</v>
      </c>
      <c r="AV417" s="12" t="s">
        <v>78</v>
      </c>
      <c r="AW417" s="12" t="s">
        <v>32</v>
      </c>
      <c r="AX417" s="12" t="s">
        <v>71</v>
      </c>
      <c r="AY417" s="153" t="s">
        <v>330</v>
      </c>
    </row>
    <row r="418" spans="2:65" s="13" customFormat="1">
      <c r="B418" s="158"/>
      <c r="D418" s="152" t="s">
        <v>340</v>
      </c>
      <c r="E418" s="159" t="s">
        <v>21</v>
      </c>
      <c r="F418" s="160" t="s">
        <v>388</v>
      </c>
      <c r="H418" s="161">
        <v>8</v>
      </c>
      <c r="I418" s="162"/>
      <c r="L418" s="158"/>
      <c r="M418" s="163"/>
      <c r="T418" s="164"/>
      <c r="AT418" s="159" t="s">
        <v>340</v>
      </c>
      <c r="AU418" s="159" t="s">
        <v>78</v>
      </c>
      <c r="AV418" s="13" t="s">
        <v>80</v>
      </c>
      <c r="AW418" s="13" t="s">
        <v>32</v>
      </c>
      <c r="AX418" s="13" t="s">
        <v>71</v>
      </c>
      <c r="AY418" s="159" t="s">
        <v>330</v>
      </c>
    </row>
    <row r="419" spans="2:65" s="14" customFormat="1">
      <c r="B419" s="166"/>
      <c r="D419" s="152" t="s">
        <v>340</v>
      </c>
      <c r="E419" s="167" t="s">
        <v>21</v>
      </c>
      <c r="F419" s="168" t="s">
        <v>443</v>
      </c>
      <c r="H419" s="169">
        <v>8</v>
      </c>
      <c r="I419" s="170"/>
      <c r="L419" s="166"/>
      <c r="M419" s="171"/>
      <c r="T419" s="172"/>
      <c r="AT419" s="167" t="s">
        <v>340</v>
      </c>
      <c r="AU419" s="167" t="s">
        <v>78</v>
      </c>
      <c r="AV419" s="14" t="s">
        <v>336</v>
      </c>
      <c r="AW419" s="14" t="s">
        <v>32</v>
      </c>
      <c r="AX419" s="14" t="s">
        <v>78</v>
      </c>
      <c r="AY419" s="167" t="s">
        <v>330</v>
      </c>
    </row>
    <row r="420" spans="2:65" s="1" customFormat="1" ht="16.5" customHeight="1">
      <c r="B420" s="33"/>
      <c r="C420" s="134" t="s">
        <v>1974</v>
      </c>
      <c r="D420" s="134" t="s">
        <v>332</v>
      </c>
      <c r="E420" s="135" t="s">
        <v>9263</v>
      </c>
      <c r="F420" s="136" t="s">
        <v>8319</v>
      </c>
      <c r="G420" s="137" t="s">
        <v>6964</v>
      </c>
      <c r="H420" s="138">
        <v>1</v>
      </c>
      <c r="I420" s="139">
        <v>6187.38</v>
      </c>
      <c r="J420" s="140">
        <f>ROUND(I420*H420,2)</f>
        <v>6187.38</v>
      </c>
      <c r="K420" s="136" t="s">
        <v>21</v>
      </c>
      <c r="L420" s="33"/>
      <c r="M420" s="141" t="s">
        <v>21</v>
      </c>
      <c r="N420" s="142" t="s">
        <v>42</v>
      </c>
      <c r="P420" s="143">
        <f>O420*H420</f>
        <v>0</v>
      </c>
      <c r="Q420" s="143">
        <v>0</v>
      </c>
      <c r="R420" s="143">
        <f>Q420*H420</f>
        <v>0</v>
      </c>
      <c r="S420" s="143">
        <v>0</v>
      </c>
      <c r="T420" s="144">
        <f>S420*H420</f>
        <v>0</v>
      </c>
      <c r="AR420" s="145" t="s">
        <v>1050</v>
      </c>
      <c r="AT420" s="145" t="s">
        <v>332</v>
      </c>
      <c r="AU420" s="145" t="s">
        <v>78</v>
      </c>
      <c r="AY420" s="18" t="s">
        <v>330</v>
      </c>
      <c r="BE420" s="146">
        <f>IF(N420="základní",J420,0)</f>
        <v>6187.38</v>
      </c>
      <c r="BF420" s="146">
        <f>IF(N420="snížená",J420,0)</f>
        <v>0</v>
      </c>
      <c r="BG420" s="146">
        <f>IF(N420="zákl. přenesená",J420,0)</f>
        <v>0</v>
      </c>
      <c r="BH420" s="146">
        <f>IF(N420="sníž. přenesená",J420,0)</f>
        <v>0</v>
      </c>
      <c r="BI420" s="146">
        <f>IF(N420="nulová",J420,0)</f>
        <v>0</v>
      </c>
      <c r="BJ420" s="18" t="s">
        <v>78</v>
      </c>
      <c r="BK420" s="146">
        <f>ROUND(I420*H420,2)</f>
        <v>6187.38</v>
      </c>
      <c r="BL420" s="18" t="s">
        <v>1050</v>
      </c>
      <c r="BM420" s="145" t="s">
        <v>3068</v>
      </c>
    </row>
    <row r="421" spans="2:65" s="12" customFormat="1">
      <c r="B421" s="151"/>
      <c r="D421" s="152" t="s">
        <v>340</v>
      </c>
      <c r="E421" s="153" t="s">
        <v>21</v>
      </c>
      <c r="F421" s="154" t="s">
        <v>9014</v>
      </c>
      <c r="H421" s="153" t="s">
        <v>21</v>
      </c>
      <c r="I421" s="155"/>
      <c r="L421" s="151"/>
      <c r="M421" s="156"/>
      <c r="T421" s="157"/>
      <c r="AT421" s="153" t="s">
        <v>340</v>
      </c>
      <c r="AU421" s="153" t="s">
        <v>78</v>
      </c>
      <c r="AV421" s="12" t="s">
        <v>78</v>
      </c>
      <c r="AW421" s="12" t="s">
        <v>32</v>
      </c>
      <c r="AX421" s="12" t="s">
        <v>71</v>
      </c>
      <c r="AY421" s="153" t="s">
        <v>330</v>
      </c>
    </row>
    <row r="422" spans="2:65" s="13" customFormat="1">
      <c r="B422" s="158"/>
      <c r="D422" s="152" t="s">
        <v>340</v>
      </c>
      <c r="E422" s="159" t="s">
        <v>21</v>
      </c>
      <c r="F422" s="160" t="s">
        <v>78</v>
      </c>
      <c r="H422" s="161">
        <v>1</v>
      </c>
      <c r="I422" s="162"/>
      <c r="L422" s="158"/>
      <c r="M422" s="163"/>
      <c r="T422" s="164"/>
      <c r="AT422" s="159" t="s">
        <v>340</v>
      </c>
      <c r="AU422" s="159" t="s">
        <v>78</v>
      </c>
      <c r="AV422" s="13" t="s">
        <v>80</v>
      </c>
      <c r="AW422" s="13" t="s">
        <v>32</v>
      </c>
      <c r="AX422" s="13" t="s">
        <v>71</v>
      </c>
      <c r="AY422" s="159" t="s">
        <v>330</v>
      </c>
    </row>
    <row r="423" spans="2:65" s="14" customFormat="1">
      <c r="B423" s="166"/>
      <c r="D423" s="152" t="s">
        <v>340</v>
      </c>
      <c r="E423" s="167" t="s">
        <v>21</v>
      </c>
      <c r="F423" s="168" t="s">
        <v>443</v>
      </c>
      <c r="H423" s="169">
        <v>1</v>
      </c>
      <c r="I423" s="170"/>
      <c r="L423" s="166"/>
      <c r="M423" s="171"/>
      <c r="T423" s="172"/>
      <c r="AT423" s="167" t="s">
        <v>340</v>
      </c>
      <c r="AU423" s="167" t="s">
        <v>78</v>
      </c>
      <c r="AV423" s="14" t="s">
        <v>336</v>
      </c>
      <c r="AW423" s="14" t="s">
        <v>32</v>
      </c>
      <c r="AX423" s="14" t="s">
        <v>78</v>
      </c>
      <c r="AY423" s="167" t="s">
        <v>330</v>
      </c>
    </row>
    <row r="424" spans="2:65" s="1" customFormat="1" ht="16.5" customHeight="1">
      <c r="B424" s="33"/>
      <c r="C424" s="134" t="s">
        <v>1979</v>
      </c>
      <c r="D424" s="134" t="s">
        <v>332</v>
      </c>
      <c r="E424" s="135" t="s">
        <v>9264</v>
      </c>
      <c r="F424" s="136" t="s">
        <v>9265</v>
      </c>
      <c r="G424" s="137" t="s">
        <v>6964</v>
      </c>
      <c r="H424" s="138">
        <v>1</v>
      </c>
      <c r="I424" s="139">
        <v>1726.71</v>
      </c>
      <c r="J424" s="140">
        <f>ROUND(I424*H424,2)</f>
        <v>1726.71</v>
      </c>
      <c r="K424" s="136" t="s">
        <v>21</v>
      </c>
      <c r="L424" s="33"/>
      <c r="M424" s="141" t="s">
        <v>21</v>
      </c>
      <c r="N424" s="142" t="s">
        <v>42</v>
      </c>
      <c r="P424" s="143">
        <f>O424*H424</f>
        <v>0</v>
      </c>
      <c r="Q424" s="143">
        <v>0</v>
      </c>
      <c r="R424" s="143">
        <f>Q424*H424</f>
        <v>0</v>
      </c>
      <c r="S424" s="143">
        <v>0</v>
      </c>
      <c r="T424" s="144">
        <f>S424*H424</f>
        <v>0</v>
      </c>
      <c r="AR424" s="145" t="s">
        <v>1050</v>
      </c>
      <c r="AT424" s="145" t="s">
        <v>332</v>
      </c>
      <c r="AU424" s="145" t="s">
        <v>78</v>
      </c>
      <c r="AY424" s="18" t="s">
        <v>330</v>
      </c>
      <c r="BE424" s="146">
        <f>IF(N424="základní",J424,0)</f>
        <v>1726.71</v>
      </c>
      <c r="BF424" s="146">
        <f>IF(N424="snížená",J424,0)</f>
        <v>0</v>
      </c>
      <c r="BG424" s="146">
        <f>IF(N424="zákl. přenesená",J424,0)</f>
        <v>0</v>
      </c>
      <c r="BH424" s="146">
        <f>IF(N424="sníž. přenesená",J424,0)</f>
        <v>0</v>
      </c>
      <c r="BI424" s="146">
        <f>IF(N424="nulová",J424,0)</f>
        <v>0</v>
      </c>
      <c r="BJ424" s="18" t="s">
        <v>78</v>
      </c>
      <c r="BK424" s="146">
        <f>ROUND(I424*H424,2)</f>
        <v>1726.71</v>
      </c>
      <c r="BL424" s="18" t="s">
        <v>1050</v>
      </c>
      <c r="BM424" s="145" t="s">
        <v>3080</v>
      </c>
    </row>
    <row r="425" spans="2:65" s="12" customFormat="1">
      <c r="B425" s="151"/>
      <c r="D425" s="152" t="s">
        <v>340</v>
      </c>
      <c r="E425" s="153" t="s">
        <v>21</v>
      </c>
      <c r="F425" s="154" t="s">
        <v>9014</v>
      </c>
      <c r="H425" s="153" t="s">
        <v>21</v>
      </c>
      <c r="I425" s="155"/>
      <c r="L425" s="151"/>
      <c r="M425" s="156"/>
      <c r="T425" s="157"/>
      <c r="AT425" s="153" t="s">
        <v>340</v>
      </c>
      <c r="AU425" s="153" t="s">
        <v>78</v>
      </c>
      <c r="AV425" s="12" t="s">
        <v>78</v>
      </c>
      <c r="AW425" s="12" t="s">
        <v>32</v>
      </c>
      <c r="AX425" s="12" t="s">
        <v>71</v>
      </c>
      <c r="AY425" s="153" t="s">
        <v>330</v>
      </c>
    </row>
    <row r="426" spans="2:65" s="13" customFormat="1">
      <c r="B426" s="158"/>
      <c r="D426" s="152" t="s">
        <v>340</v>
      </c>
      <c r="E426" s="159" t="s">
        <v>21</v>
      </c>
      <c r="F426" s="160" t="s">
        <v>78</v>
      </c>
      <c r="H426" s="161">
        <v>1</v>
      </c>
      <c r="I426" s="162"/>
      <c r="L426" s="158"/>
      <c r="M426" s="163"/>
      <c r="T426" s="164"/>
      <c r="AT426" s="159" t="s">
        <v>340</v>
      </c>
      <c r="AU426" s="159" t="s">
        <v>78</v>
      </c>
      <c r="AV426" s="13" t="s">
        <v>80</v>
      </c>
      <c r="AW426" s="13" t="s">
        <v>32</v>
      </c>
      <c r="AX426" s="13" t="s">
        <v>71</v>
      </c>
      <c r="AY426" s="159" t="s">
        <v>330</v>
      </c>
    </row>
    <row r="427" spans="2:65" s="14" customFormat="1">
      <c r="B427" s="166"/>
      <c r="D427" s="152" t="s">
        <v>340</v>
      </c>
      <c r="E427" s="167" t="s">
        <v>21</v>
      </c>
      <c r="F427" s="168" t="s">
        <v>443</v>
      </c>
      <c r="H427" s="169">
        <v>1</v>
      </c>
      <c r="I427" s="170"/>
      <c r="L427" s="166"/>
      <c r="M427" s="171"/>
      <c r="T427" s="172"/>
      <c r="AT427" s="167" t="s">
        <v>340</v>
      </c>
      <c r="AU427" s="167" t="s">
        <v>78</v>
      </c>
      <c r="AV427" s="14" t="s">
        <v>336</v>
      </c>
      <c r="AW427" s="14" t="s">
        <v>32</v>
      </c>
      <c r="AX427" s="14" t="s">
        <v>78</v>
      </c>
      <c r="AY427" s="167" t="s">
        <v>330</v>
      </c>
    </row>
    <row r="428" spans="2:65" s="1" customFormat="1" ht="16.5" customHeight="1">
      <c r="B428" s="33"/>
      <c r="C428" s="134" t="s">
        <v>1984</v>
      </c>
      <c r="D428" s="134" t="s">
        <v>332</v>
      </c>
      <c r="E428" s="135" t="s">
        <v>9266</v>
      </c>
      <c r="F428" s="136" t="s">
        <v>8321</v>
      </c>
      <c r="G428" s="137" t="s">
        <v>6964</v>
      </c>
      <c r="H428" s="138">
        <v>1</v>
      </c>
      <c r="I428" s="139">
        <v>12950.33</v>
      </c>
      <c r="J428" s="140">
        <f>ROUND(I428*H428,2)</f>
        <v>12950.33</v>
      </c>
      <c r="K428" s="136" t="s">
        <v>21</v>
      </c>
      <c r="L428" s="33"/>
      <c r="M428" s="141" t="s">
        <v>21</v>
      </c>
      <c r="N428" s="142" t="s">
        <v>42</v>
      </c>
      <c r="P428" s="143">
        <f>O428*H428</f>
        <v>0</v>
      </c>
      <c r="Q428" s="143">
        <v>0</v>
      </c>
      <c r="R428" s="143">
        <f>Q428*H428</f>
        <v>0</v>
      </c>
      <c r="S428" s="143">
        <v>0</v>
      </c>
      <c r="T428" s="144">
        <f>S428*H428</f>
        <v>0</v>
      </c>
      <c r="AR428" s="145" t="s">
        <v>1050</v>
      </c>
      <c r="AT428" s="145" t="s">
        <v>332</v>
      </c>
      <c r="AU428" s="145" t="s">
        <v>78</v>
      </c>
      <c r="AY428" s="18" t="s">
        <v>330</v>
      </c>
      <c r="BE428" s="146">
        <f>IF(N428="základní",J428,0)</f>
        <v>12950.33</v>
      </c>
      <c r="BF428" s="146">
        <f>IF(N428="snížená",J428,0)</f>
        <v>0</v>
      </c>
      <c r="BG428" s="146">
        <f>IF(N428="zákl. přenesená",J428,0)</f>
        <v>0</v>
      </c>
      <c r="BH428" s="146">
        <f>IF(N428="sníž. přenesená",J428,0)</f>
        <v>0</v>
      </c>
      <c r="BI428" s="146">
        <f>IF(N428="nulová",J428,0)</f>
        <v>0</v>
      </c>
      <c r="BJ428" s="18" t="s">
        <v>78</v>
      </c>
      <c r="BK428" s="146">
        <f>ROUND(I428*H428,2)</f>
        <v>12950.33</v>
      </c>
      <c r="BL428" s="18" t="s">
        <v>1050</v>
      </c>
      <c r="BM428" s="145" t="s">
        <v>3094</v>
      </c>
    </row>
    <row r="429" spans="2:65" s="12" customFormat="1">
      <c r="B429" s="151"/>
      <c r="D429" s="152" t="s">
        <v>340</v>
      </c>
      <c r="E429" s="153" t="s">
        <v>21</v>
      </c>
      <c r="F429" s="154" t="s">
        <v>9014</v>
      </c>
      <c r="H429" s="153" t="s">
        <v>21</v>
      </c>
      <c r="I429" s="155"/>
      <c r="L429" s="151"/>
      <c r="M429" s="156"/>
      <c r="T429" s="157"/>
      <c r="AT429" s="153" t="s">
        <v>340</v>
      </c>
      <c r="AU429" s="153" t="s">
        <v>78</v>
      </c>
      <c r="AV429" s="12" t="s">
        <v>78</v>
      </c>
      <c r="AW429" s="12" t="s">
        <v>32</v>
      </c>
      <c r="AX429" s="12" t="s">
        <v>71</v>
      </c>
      <c r="AY429" s="153" t="s">
        <v>330</v>
      </c>
    </row>
    <row r="430" spans="2:65" s="13" customFormat="1">
      <c r="B430" s="158"/>
      <c r="D430" s="152" t="s">
        <v>340</v>
      </c>
      <c r="E430" s="159" t="s">
        <v>21</v>
      </c>
      <c r="F430" s="160" t="s">
        <v>78</v>
      </c>
      <c r="H430" s="161">
        <v>1</v>
      </c>
      <c r="I430" s="162"/>
      <c r="L430" s="158"/>
      <c r="M430" s="163"/>
      <c r="T430" s="164"/>
      <c r="AT430" s="159" t="s">
        <v>340</v>
      </c>
      <c r="AU430" s="159" t="s">
        <v>78</v>
      </c>
      <c r="AV430" s="13" t="s">
        <v>80</v>
      </c>
      <c r="AW430" s="13" t="s">
        <v>32</v>
      </c>
      <c r="AX430" s="13" t="s">
        <v>71</v>
      </c>
      <c r="AY430" s="159" t="s">
        <v>330</v>
      </c>
    </row>
    <row r="431" spans="2:65" s="14" customFormat="1">
      <c r="B431" s="166"/>
      <c r="D431" s="152" t="s">
        <v>340</v>
      </c>
      <c r="E431" s="167" t="s">
        <v>21</v>
      </c>
      <c r="F431" s="168" t="s">
        <v>443</v>
      </c>
      <c r="H431" s="169">
        <v>1</v>
      </c>
      <c r="I431" s="170"/>
      <c r="L431" s="166"/>
      <c r="M431" s="198"/>
      <c r="N431" s="199"/>
      <c r="O431" s="199"/>
      <c r="P431" s="199"/>
      <c r="Q431" s="199"/>
      <c r="R431" s="199"/>
      <c r="S431" s="199"/>
      <c r="T431" s="200"/>
      <c r="AT431" s="167" t="s">
        <v>340</v>
      </c>
      <c r="AU431" s="167" t="s">
        <v>78</v>
      </c>
      <c r="AV431" s="14" t="s">
        <v>336</v>
      </c>
      <c r="AW431" s="14" t="s">
        <v>32</v>
      </c>
      <c r="AX431" s="14" t="s">
        <v>78</v>
      </c>
      <c r="AY431" s="167" t="s">
        <v>330</v>
      </c>
    </row>
    <row r="432" spans="2:65" s="1" customFormat="1" ht="6.95" customHeight="1">
      <c r="B432" s="41"/>
      <c r="C432" s="42"/>
      <c r="D432" s="42"/>
      <c r="E432" s="42"/>
      <c r="F432" s="42"/>
      <c r="G432" s="42"/>
      <c r="H432" s="42"/>
      <c r="I432" s="42"/>
      <c r="J432" s="42"/>
      <c r="K432" s="42"/>
      <c r="L432" s="33"/>
    </row>
  </sheetData>
  <sheetProtection algorithmName="SHA-512" hashValue="o+s3vx6F0LAYsxLgeZOjWZr+4xVbBn6jBGc4BdMcKhmg6eMhxueLZcJenpMIe9mD3dUe3pjbiM5VbkUffCzA2A==" saltValue="1lRNQ4cej/DaYT2hE+X6G/GNDk54TmTem9X8UeSjxXrLfqzzG8xnpDJLrmVZoiwTgeaS3HE9+lK3EUW9sxVc4Q==" spinCount="100000" sheet="1" objects="1" scenarios="1" formatColumns="0" formatRows="0" autoFilter="0"/>
  <autoFilter ref="C85:K431" xr:uid="{00000000-0009-0000-0000-000012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B2:BM8292"/>
  <sheetViews>
    <sheetView showGridLines="0" topLeftCell="A109" workbookViewId="0">
      <selection activeCell="M109" sqref="M1:T1048576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0" hidden="1" customWidth="1"/>
    <col min="15" max="20" width="14.1640625" hidden="1" customWidth="1"/>
    <col min="21" max="21" width="16.33203125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5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85</v>
      </c>
      <c r="AZ2" s="89" t="s">
        <v>167</v>
      </c>
      <c r="BA2" s="89" t="s">
        <v>168</v>
      </c>
      <c r="BB2" s="89" t="s">
        <v>169</v>
      </c>
      <c r="BC2" s="89" t="s">
        <v>170</v>
      </c>
      <c r="BD2" s="89" t="s">
        <v>171</v>
      </c>
    </row>
    <row r="3" spans="2:5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  <c r="AZ3" s="89" t="s">
        <v>172</v>
      </c>
      <c r="BA3" s="89" t="s">
        <v>173</v>
      </c>
      <c r="BB3" s="89" t="s">
        <v>169</v>
      </c>
      <c r="BC3" s="89" t="s">
        <v>174</v>
      </c>
      <c r="BD3" s="89" t="s">
        <v>171</v>
      </c>
    </row>
    <row r="4" spans="2:56" ht="24.95" customHeight="1">
      <c r="B4" s="21"/>
      <c r="D4" s="22" t="s">
        <v>175</v>
      </c>
      <c r="L4" s="21"/>
      <c r="M4" s="90" t="s">
        <v>10</v>
      </c>
      <c r="AT4" s="18" t="s">
        <v>4</v>
      </c>
      <c r="AZ4" s="89" t="s">
        <v>176</v>
      </c>
      <c r="BA4" s="89" t="s">
        <v>177</v>
      </c>
      <c r="BB4" s="89" t="s">
        <v>169</v>
      </c>
      <c r="BC4" s="89" t="s">
        <v>178</v>
      </c>
      <c r="BD4" s="89" t="s">
        <v>171</v>
      </c>
    </row>
    <row r="5" spans="2:56" ht="6.95" customHeight="1">
      <c r="B5" s="21"/>
      <c r="L5" s="21"/>
      <c r="AZ5" s="89" t="s">
        <v>179</v>
      </c>
      <c r="BA5" s="89" t="s">
        <v>180</v>
      </c>
      <c r="BB5" s="89" t="s">
        <v>169</v>
      </c>
      <c r="BC5" s="89" t="s">
        <v>181</v>
      </c>
      <c r="BD5" s="89" t="s">
        <v>171</v>
      </c>
    </row>
    <row r="6" spans="2:56" ht="12" customHeight="1">
      <c r="B6" s="21"/>
      <c r="D6" s="28" t="s">
        <v>16</v>
      </c>
      <c r="L6" s="21"/>
      <c r="AZ6" s="89" t="s">
        <v>182</v>
      </c>
      <c r="BA6" s="89" t="s">
        <v>183</v>
      </c>
      <c r="BB6" s="89" t="s">
        <v>169</v>
      </c>
      <c r="BC6" s="89" t="s">
        <v>184</v>
      </c>
      <c r="BD6" s="89" t="s">
        <v>171</v>
      </c>
    </row>
    <row r="7" spans="2:5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  <c r="AZ7" s="89" t="s">
        <v>185</v>
      </c>
      <c r="BA7" s="89" t="s">
        <v>186</v>
      </c>
      <c r="BB7" s="89" t="s">
        <v>169</v>
      </c>
      <c r="BC7" s="89" t="s">
        <v>187</v>
      </c>
      <c r="BD7" s="89" t="s">
        <v>171</v>
      </c>
    </row>
    <row r="8" spans="2:56" ht="12" customHeight="1">
      <c r="B8" s="21"/>
      <c r="D8" s="28" t="s">
        <v>188</v>
      </c>
      <c r="L8" s="21"/>
      <c r="AZ8" s="89" t="s">
        <v>189</v>
      </c>
      <c r="BA8" s="89" t="s">
        <v>190</v>
      </c>
      <c r="BB8" s="89" t="s">
        <v>169</v>
      </c>
      <c r="BC8" s="89" t="s">
        <v>191</v>
      </c>
      <c r="BD8" s="89" t="s">
        <v>171</v>
      </c>
    </row>
    <row r="9" spans="2:56" s="1" customFormat="1" ht="16.5" customHeight="1">
      <c r="B9" s="33"/>
      <c r="E9" s="336" t="s">
        <v>192</v>
      </c>
      <c r="F9" s="335"/>
      <c r="G9" s="335"/>
      <c r="H9" s="335"/>
      <c r="L9" s="33"/>
      <c r="AZ9" s="89" t="s">
        <v>193</v>
      </c>
      <c r="BA9" s="89" t="s">
        <v>194</v>
      </c>
      <c r="BB9" s="89" t="s">
        <v>169</v>
      </c>
      <c r="BC9" s="89" t="s">
        <v>195</v>
      </c>
      <c r="BD9" s="89" t="s">
        <v>171</v>
      </c>
    </row>
    <row r="10" spans="2:56" s="1" customFormat="1" ht="12" customHeight="1">
      <c r="B10" s="33"/>
      <c r="D10" s="28" t="s">
        <v>196</v>
      </c>
      <c r="L10" s="33"/>
      <c r="AZ10" s="89" t="s">
        <v>197</v>
      </c>
      <c r="BA10" s="89" t="s">
        <v>198</v>
      </c>
      <c r="BB10" s="89" t="s">
        <v>169</v>
      </c>
      <c r="BC10" s="89" t="s">
        <v>199</v>
      </c>
      <c r="BD10" s="89" t="s">
        <v>171</v>
      </c>
    </row>
    <row r="11" spans="2:56" s="1" customFormat="1" ht="16.5" customHeight="1">
      <c r="B11" s="33"/>
      <c r="E11" s="305" t="s">
        <v>200</v>
      </c>
      <c r="F11" s="335"/>
      <c r="G11" s="335"/>
      <c r="H11" s="335"/>
      <c r="L11" s="33"/>
      <c r="AZ11" s="89" t="s">
        <v>201</v>
      </c>
      <c r="BA11" s="89" t="s">
        <v>202</v>
      </c>
      <c r="BB11" s="89" t="s">
        <v>169</v>
      </c>
      <c r="BC11" s="89" t="s">
        <v>203</v>
      </c>
      <c r="BD11" s="89" t="s">
        <v>171</v>
      </c>
    </row>
    <row r="12" spans="2:56" s="1" customFormat="1">
      <c r="B12" s="33"/>
      <c r="L12" s="33"/>
      <c r="AZ12" s="89" t="s">
        <v>204</v>
      </c>
      <c r="BA12" s="89" t="s">
        <v>205</v>
      </c>
      <c r="BB12" s="89" t="s">
        <v>169</v>
      </c>
      <c r="BC12" s="89" t="s">
        <v>206</v>
      </c>
      <c r="BD12" s="89" t="s">
        <v>171</v>
      </c>
    </row>
    <row r="13" spans="2:56" s="1" customFormat="1" ht="12" customHeight="1">
      <c r="B13" s="33"/>
      <c r="D13" s="28" t="s">
        <v>18</v>
      </c>
      <c r="F13" s="26" t="s">
        <v>19</v>
      </c>
      <c r="I13" s="28" t="s">
        <v>20</v>
      </c>
      <c r="J13" s="26" t="s">
        <v>21</v>
      </c>
      <c r="L13" s="33"/>
      <c r="AZ13" s="89" t="s">
        <v>207</v>
      </c>
      <c r="BA13" s="89" t="s">
        <v>208</v>
      </c>
      <c r="BB13" s="89" t="s">
        <v>169</v>
      </c>
      <c r="BC13" s="89" t="s">
        <v>209</v>
      </c>
      <c r="BD13" s="89" t="s">
        <v>171</v>
      </c>
    </row>
    <row r="14" spans="2:5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  <c r="AZ14" s="89" t="s">
        <v>210</v>
      </c>
      <c r="BA14" s="89" t="s">
        <v>211</v>
      </c>
      <c r="BB14" s="89" t="s">
        <v>169</v>
      </c>
      <c r="BC14" s="89" t="s">
        <v>212</v>
      </c>
      <c r="BD14" s="89" t="s">
        <v>171</v>
      </c>
    </row>
    <row r="15" spans="2:56" s="1" customFormat="1" ht="10.9" customHeight="1">
      <c r="B15" s="33"/>
      <c r="L15" s="33"/>
      <c r="AZ15" s="89" t="s">
        <v>213</v>
      </c>
      <c r="BA15" s="89" t="s">
        <v>214</v>
      </c>
      <c r="BB15" s="89" t="s">
        <v>169</v>
      </c>
      <c r="BC15" s="89" t="s">
        <v>215</v>
      </c>
      <c r="BD15" s="89" t="s">
        <v>171</v>
      </c>
    </row>
    <row r="16" spans="2:5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  <c r="AZ16" s="89" t="s">
        <v>216</v>
      </c>
      <c r="BA16" s="89" t="s">
        <v>217</v>
      </c>
      <c r="BB16" s="89" t="s">
        <v>169</v>
      </c>
      <c r="BC16" s="89" t="s">
        <v>218</v>
      </c>
      <c r="BD16" s="89" t="s">
        <v>171</v>
      </c>
    </row>
    <row r="17" spans="2:56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  <c r="AZ17" s="89" t="s">
        <v>219</v>
      </c>
      <c r="BA17" s="89" t="s">
        <v>220</v>
      </c>
      <c r="BB17" s="89" t="s">
        <v>169</v>
      </c>
      <c r="BC17" s="89" t="s">
        <v>221</v>
      </c>
      <c r="BD17" s="89" t="s">
        <v>171</v>
      </c>
    </row>
    <row r="18" spans="2:56" s="1" customFormat="1" ht="6.95" customHeight="1">
      <c r="B18" s="33"/>
      <c r="L18" s="33"/>
      <c r="AZ18" s="89" t="s">
        <v>222</v>
      </c>
      <c r="BA18" s="89" t="s">
        <v>223</v>
      </c>
      <c r="BB18" s="89" t="s">
        <v>169</v>
      </c>
      <c r="BC18" s="89" t="s">
        <v>224</v>
      </c>
      <c r="BD18" s="89" t="s">
        <v>171</v>
      </c>
    </row>
    <row r="19" spans="2:56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  <c r="AZ19" s="89" t="s">
        <v>225</v>
      </c>
      <c r="BA19" s="89" t="s">
        <v>226</v>
      </c>
      <c r="BB19" s="89" t="s">
        <v>169</v>
      </c>
      <c r="BC19" s="89" t="s">
        <v>227</v>
      </c>
      <c r="BD19" s="89" t="s">
        <v>171</v>
      </c>
    </row>
    <row r="20" spans="2:56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  <c r="AZ20" s="89" t="s">
        <v>228</v>
      </c>
      <c r="BA20" s="89" t="s">
        <v>229</v>
      </c>
      <c r="BB20" s="89" t="s">
        <v>169</v>
      </c>
      <c r="BC20" s="89" t="s">
        <v>230</v>
      </c>
      <c r="BD20" s="89" t="s">
        <v>171</v>
      </c>
    </row>
    <row r="21" spans="2:56" s="1" customFormat="1" ht="6.95" customHeight="1">
      <c r="B21" s="33"/>
      <c r="L21" s="33"/>
      <c r="AZ21" s="89" t="s">
        <v>231</v>
      </c>
      <c r="BA21" s="89" t="s">
        <v>232</v>
      </c>
      <c r="BB21" s="89" t="s">
        <v>169</v>
      </c>
      <c r="BC21" s="89" t="s">
        <v>233</v>
      </c>
      <c r="BD21" s="89" t="s">
        <v>171</v>
      </c>
    </row>
    <row r="22" spans="2:56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  <c r="AZ22" s="89" t="s">
        <v>234</v>
      </c>
      <c r="BA22" s="89" t="s">
        <v>235</v>
      </c>
      <c r="BB22" s="89" t="s">
        <v>169</v>
      </c>
      <c r="BC22" s="89" t="s">
        <v>236</v>
      </c>
      <c r="BD22" s="89" t="s">
        <v>171</v>
      </c>
    </row>
    <row r="23" spans="2:56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  <c r="AZ23" s="89" t="s">
        <v>237</v>
      </c>
      <c r="BA23" s="89" t="s">
        <v>238</v>
      </c>
      <c r="BB23" s="89" t="s">
        <v>169</v>
      </c>
      <c r="BC23" s="89" t="s">
        <v>239</v>
      </c>
      <c r="BD23" s="89" t="s">
        <v>171</v>
      </c>
    </row>
    <row r="24" spans="2:56" s="1" customFormat="1" ht="6.95" customHeight="1">
      <c r="B24" s="33"/>
      <c r="L24" s="33"/>
      <c r="AZ24" s="89" t="s">
        <v>240</v>
      </c>
      <c r="BA24" s="89" t="s">
        <v>241</v>
      </c>
      <c r="BB24" s="89" t="s">
        <v>169</v>
      </c>
      <c r="BC24" s="89" t="s">
        <v>242</v>
      </c>
      <c r="BD24" s="89" t="s">
        <v>171</v>
      </c>
    </row>
    <row r="25" spans="2:56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  <c r="AZ25" s="89" t="s">
        <v>243</v>
      </c>
      <c r="BA25" s="89" t="s">
        <v>244</v>
      </c>
      <c r="BB25" s="89" t="s">
        <v>169</v>
      </c>
      <c r="BC25" s="89" t="s">
        <v>245</v>
      </c>
      <c r="BD25" s="89" t="s">
        <v>171</v>
      </c>
    </row>
    <row r="26" spans="2:56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  <c r="AZ26" s="89" t="s">
        <v>246</v>
      </c>
      <c r="BA26" s="89" t="s">
        <v>247</v>
      </c>
      <c r="BB26" s="89" t="s">
        <v>169</v>
      </c>
      <c r="BC26" s="89" t="s">
        <v>248</v>
      </c>
      <c r="BD26" s="89" t="s">
        <v>171</v>
      </c>
    </row>
    <row r="27" spans="2:56" s="1" customFormat="1" ht="6.95" customHeight="1">
      <c r="B27" s="33"/>
      <c r="L27" s="33"/>
      <c r="AZ27" s="89" t="s">
        <v>249</v>
      </c>
      <c r="BA27" s="89" t="s">
        <v>250</v>
      </c>
      <c r="BB27" s="89" t="s">
        <v>169</v>
      </c>
      <c r="BC27" s="89" t="s">
        <v>251</v>
      </c>
      <c r="BD27" s="89" t="s">
        <v>171</v>
      </c>
    </row>
    <row r="28" spans="2:56" s="1" customFormat="1" ht="12" customHeight="1">
      <c r="B28" s="33"/>
      <c r="D28" s="28" t="s">
        <v>35</v>
      </c>
      <c r="L28" s="33"/>
      <c r="AZ28" s="89" t="s">
        <v>252</v>
      </c>
      <c r="BA28" s="89" t="s">
        <v>253</v>
      </c>
      <c r="BB28" s="89" t="s">
        <v>169</v>
      </c>
      <c r="BC28" s="89" t="s">
        <v>254</v>
      </c>
      <c r="BD28" s="89" t="s">
        <v>171</v>
      </c>
    </row>
    <row r="29" spans="2:56" s="7" customFormat="1" ht="16.5" customHeight="1">
      <c r="B29" s="91"/>
      <c r="E29" s="331" t="s">
        <v>21</v>
      </c>
      <c r="F29" s="331"/>
      <c r="G29" s="331"/>
      <c r="H29" s="331"/>
      <c r="L29" s="91"/>
      <c r="AZ29" s="92" t="s">
        <v>255</v>
      </c>
      <c r="BA29" s="92" t="s">
        <v>256</v>
      </c>
      <c r="BB29" s="92" t="s">
        <v>169</v>
      </c>
      <c r="BC29" s="92" t="s">
        <v>257</v>
      </c>
      <c r="BD29" s="92" t="s">
        <v>171</v>
      </c>
    </row>
    <row r="30" spans="2:56" s="1" customFormat="1" ht="6.95" customHeight="1">
      <c r="B30" s="33"/>
      <c r="L30" s="33"/>
      <c r="AZ30" s="89" t="s">
        <v>258</v>
      </c>
      <c r="BA30" s="89" t="s">
        <v>259</v>
      </c>
      <c r="BB30" s="89" t="s">
        <v>169</v>
      </c>
      <c r="BC30" s="89" t="s">
        <v>260</v>
      </c>
      <c r="BD30" s="89" t="s">
        <v>171</v>
      </c>
    </row>
    <row r="31" spans="2:56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  <c r="AZ31" s="89" t="s">
        <v>261</v>
      </c>
      <c r="BA31" s="89" t="s">
        <v>262</v>
      </c>
      <c r="BB31" s="89" t="s">
        <v>169</v>
      </c>
      <c r="BC31" s="89" t="s">
        <v>263</v>
      </c>
      <c r="BD31" s="89" t="s">
        <v>171</v>
      </c>
    </row>
    <row r="32" spans="2:56" s="1" customFormat="1" ht="25.35" customHeight="1">
      <c r="B32" s="33"/>
      <c r="D32" s="93" t="s">
        <v>37</v>
      </c>
      <c r="J32" s="62">
        <f>ROUND(J126, 2)</f>
        <v>105360571.63</v>
      </c>
      <c r="L32" s="33"/>
      <c r="AZ32" s="89" t="s">
        <v>264</v>
      </c>
      <c r="BA32" s="89" t="s">
        <v>265</v>
      </c>
      <c r="BB32" s="89" t="s">
        <v>169</v>
      </c>
      <c r="BC32" s="89" t="s">
        <v>266</v>
      </c>
      <c r="BD32" s="89" t="s">
        <v>171</v>
      </c>
    </row>
    <row r="33" spans="2:56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  <c r="AZ33" s="89" t="s">
        <v>267</v>
      </c>
      <c r="BA33" s="89" t="s">
        <v>268</v>
      </c>
      <c r="BB33" s="89" t="s">
        <v>169</v>
      </c>
      <c r="BC33" s="89" t="s">
        <v>269</v>
      </c>
      <c r="BD33" s="89" t="s">
        <v>171</v>
      </c>
    </row>
    <row r="34" spans="2:56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56" s="1" customFormat="1" ht="14.45" customHeight="1">
      <c r="B35" s="33"/>
      <c r="D35" s="95" t="s">
        <v>41</v>
      </c>
      <c r="E35" s="28" t="s">
        <v>42</v>
      </c>
      <c r="F35" s="82">
        <f>ROUND((SUM(BE126:BE8291)),  2)</f>
        <v>105360571.63</v>
      </c>
      <c r="I35" s="96">
        <v>0.21</v>
      </c>
      <c r="J35" s="82">
        <f>ROUND(((SUM(BE126:BE8291))*I35),  2)</f>
        <v>22125720.039999999</v>
      </c>
      <c r="L35" s="33"/>
    </row>
    <row r="36" spans="2:56" s="1" customFormat="1" ht="14.45" customHeight="1">
      <c r="B36" s="33"/>
      <c r="E36" s="28" t="s">
        <v>43</v>
      </c>
      <c r="F36" s="82">
        <f>ROUND((SUM(BF126:BF8291)),  2)</f>
        <v>0</v>
      </c>
      <c r="I36" s="96">
        <v>0.12</v>
      </c>
      <c r="J36" s="82">
        <f>ROUND(((SUM(BF126:BF8291))*I36),  2)</f>
        <v>0</v>
      </c>
      <c r="L36" s="33"/>
    </row>
    <row r="37" spans="2:56" s="1" customFormat="1" ht="14.45" hidden="1" customHeight="1">
      <c r="B37" s="33"/>
      <c r="E37" s="28" t="s">
        <v>44</v>
      </c>
      <c r="F37" s="82">
        <f>ROUND((SUM(BG126:BG8291)),  2)</f>
        <v>0</v>
      </c>
      <c r="I37" s="96">
        <v>0.21</v>
      </c>
      <c r="J37" s="82">
        <f>0</f>
        <v>0</v>
      </c>
      <c r="L37" s="33"/>
    </row>
    <row r="38" spans="2:56" s="1" customFormat="1" ht="14.45" hidden="1" customHeight="1">
      <c r="B38" s="33"/>
      <c r="E38" s="28" t="s">
        <v>45</v>
      </c>
      <c r="F38" s="82">
        <f>ROUND((SUM(BH126:BH8291)),  2)</f>
        <v>0</v>
      </c>
      <c r="I38" s="96">
        <v>0.12</v>
      </c>
      <c r="J38" s="82">
        <f>0</f>
        <v>0</v>
      </c>
      <c r="L38" s="33"/>
    </row>
    <row r="39" spans="2:56" s="1" customFormat="1" ht="14.45" hidden="1" customHeight="1">
      <c r="B39" s="33"/>
      <c r="E39" s="28" t="s">
        <v>46</v>
      </c>
      <c r="F39" s="82">
        <f>ROUND((SUM(BI126:BI8291)),  2)</f>
        <v>0</v>
      </c>
      <c r="I39" s="96">
        <v>0</v>
      </c>
      <c r="J39" s="82">
        <f>0</f>
        <v>0</v>
      </c>
      <c r="L39" s="33"/>
    </row>
    <row r="40" spans="2:56" s="1" customFormat="1" ht="6.95" customHeight="1">
      <c r="B40" s="33"/>
      <c r="L40" s="33"/>
    </row>
    <row r="41" spans="2:56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127486291.66999999</v>
      </c>
      <c r="K41" s="102"/>
      <c r="L41" s="33"/>
    </row>
    <row r="42" spans="2:56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56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56" s="1" customFormat="1" ht="24.95" customHeight="1">
      <c r="B47" s="33"/>
      <c r="C47" s="22" t="s">
        <v>270</v>
      </c>
      <c r="L47" s="33"/>
    </row>
    <row r="48" spans="2:56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D.1.1_2 - ASŘ a SKŘ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J126</f>
        <v>105360571.63000001</v>
      </c>
      <c r="L63" s="33"/>
      <c r="AU63" s="18" t="s">
        <v>273</v>
      </c>
    </row>
    <row r="64" spans="2:47" s="8" customFormat="1" ht="24.95" customHeight="1">
      <c r="B64" s="106"/>
      <c r="D64" s="107" t="s">
        <v>274</v>
      </c>
      <c r="E64" s="108"/>
      <c r="F64" s="108"/>
      <c r="G64" s="108"/>
      <c r="H64" s="108"/>
      <c r="I64" s="108"/>
      <c r="J64" s="109">
        <f>J127</f>
        <v>54128229.75</v>
      </c>
      <c r="L64" s="106"/>
    </row>
    <row r="65" spans="2:12" s="9" customFormat="1" ht="19.899999999999999" customHeight="1">
      <c r="B65" s="110"/>
      <c r="D65" s="111" t="s">
        <v>275</v>
      </c>
      <c r="E65" s="112"/>
      <c r="F65" s="112"/>
      <c r="G65" s="112"/>
      <c r="H65" s="112"/>
      <c r="I65" s="112"/>
      <c r="J65" s="113">
        <f>J128</f>
        <v>3264086.1</v>
      </c>
      <c r="L65" s="110"/>
    </row>
    <row r="66" spans="2:12" s="9" customFormat="1" ht="14.85" customHeight="1">
      <c r="B66" s="110"/>
      <c r="D66" s="111" t="s">
        <v>276</v>
      </c>
      <c r="E66" s="112"/>
      <c r="F66" s="112"/>
      <c r="G66" s="112"/>
      <c r="H66" s="112"/>
      <c r="I66" s="112"/>
      <c r="J66" s="113">
        <f>J206</f>
        <v>1425034.73</v>
      </c>
      <c r="L66" s="110"/>
    </row>
    <row r="67" spans="2:12" s="9" customFormat="1" ht="19.899999999999999" customHeight="1">
      <c r="B67" s="110"/>
      <c r="D67" s="111" t="s">
        <v>277</v>
      </c>
      <c r="E67" s="112"/>
      <c r="F67" s="112"/>
      <c r="G67" s="112"/>
      <c r="H67" s="112"/>
      <c r="I67" s="112"/>
      <c r="J67" s="113">
        <f>J223</f>
        <v>7966505.3000000007</v>
      </c>
      <c r="L67" s="110"/>
    </row>
    <row r="68" spans="2:12" s="9" customFormat="1" ht="14.85" customHeight="1">
      <c r="B68" s="110"/>
      <c r="D68" s="111" t="s">
        <v>278</v>
      </c>
      <c r="E68" s="112"/>
      <c r="F68" s="112"/>
      <c r="G68" s="112"/>
      <c r="H68" s="112"/>
      <c r="I68" s="112"/>
      <c r="J68" s="113">
        <f>J224</f>
        <v>3855946.5700000003</v>
      </c>
      <c r="L68" s="110"/>
    </row>
    <row r="69" spans="2:12" s="9" customFormat="1" ht="14.85" customHeight="1">
      <c r="B69" s="110"/>
      <c r="D69" s="111" t="s">
        <v>279</v>
      </c>
      <c r="E69" s="112"/>
      <c r="F69" s="112"/>
      <c r="G69" s="112"/>
      <c r="H69" s="112"/>
      <c r="I69" s="112"/>
      <c r="J69" s="113">
        <f>J276</f>
        <v>4110558.7300000004</v>
      </c>
      <c r="L69" s="110"/>
    </row>
    <row r="70" spans="2:12" s="9" customFormat="1" ht="19.899999999999999" customHeight="1">
      <c r="B70" s="110"/>
      <c r="D70" s="111" t="s">
        <v>280</v>
      </c>
      <c r="E70" s="112"/>
      <c r="F70" s="112"/>
      <c r="G70" s="112"/>
      <c r="H70" s="112"/>
      <c r="I70" s="112"/>
      <c r="J70" s="113">
        <f>J431</f>
        <v>6288800.0299999975</v>
      </c>
      <c r="L70" s="110"/>
    </row>
    <row r="71" spans="2:12" s="9" customFormat="1" ht="19.899999999999999" customHeight="1">
      <c r="B71" s="110"/>
      <c r="D71" s="111" t="s">
        <v>281</v>
      </c>
      <c r="E71" s="112"/>
      <c r="F71" s="112"/>
      <c r="G71" s="112"/>
      <c r="H71" s="112"/>
      <c r="I71" s="112"/>
      <c r="J71" s="113">
        <f>J875</f>
        <v>22544398.879999999</v>
      </c>
      <c r="L71" s="110"/>
    </row>
    <row r="72" spans="2:12" s="9" customFormat="1" ht="14.85" customHeight="1">
      <c r="B72" s="110"/>
      <c r="D72" s="111" t="s">
        <v>282</v>
      </c>
      <c r="E72" s="112"/>
      <c r="F72" s="112"/>
      <c r="G72" s="112"/>
      <c r="H72" s="112"/>
      <c r="I72" s="112"/>
      <c r="J72" s="113">
        <f>J1238</f>
        <v>338996.51</v>
      </c>
      <c r="L72" s="110"/>
    </row>
    <row r="73" spans="2:12" s="9" customFormat="1" ht="19.899999999999999" customHeight="1">
      <c r="B73" s="110"/>
      <c r="D73" s="111" t="s">
        <v>283</v>
      </c>
      <c r="E73" s="112"/>
      <c r="F73" s="112"/>
      <c r="G73" s="112"/>
      <c r="H73" s="112"/>
      <c r="I73" s="112"/>
      <c r="J73" s="113">
        <f>J1320</f>
        <v>98007.22</v>
      </c>
      <c r="L73" s="110"/>
    </row>
    <row r="74" spans="2:12" s="9" customFormat="1" ht="19.899999999999999" customHeight="1">
      <c r="B74" s="110"/>
      <c r="D74" s="111" t="s">
        <v>284</v>
      </c>
      <c r="E74" s="112"/>
      <c r="F74" s="112"/>
      <c r="G74" s="112"/>
      <c r="H74" s="112"/>
      <c r="I74" s="112"/>
      <c r="J74" s="113">
        <f>J1337</f>
        <v>9263547.6899999995</v>
      </c>
      <c r="L74" s="110"/>
    </row>
    <row r="75" spans="2:12" s="9" customFormat="1" ht="14.85" customHeight="1">
      <c r="B75" s="110"/>
      <c r="D75" s="111" t="s">
        <v>285</v>
      </c>
      <c r="E75" s="112"/>
      <c r="F75" s="112"/>
      <c r="G75" s="112"/>
      <c r="H75" s="112"/>
      <c r="I75" s="112"/>
      <c r="J75" s="113">
        <f>J1338</f>
        <v>809128.82000000007</v>
      </c>
      <c r="L75" s="110"/>
    </row>
    <row r="76" spans="2:12" s="9" customFormat="1" ht="14.85" customHeight="1">
      <c r="B76" s="110"/>
      <c r="D76" s="111" t="s">
        <v>286</v>
      </c>
      <c r="E76" s="112"/>
      <c r="F76" s="112"/>
      <c r="G76" s="112"/>
      <c r="H76" s="112"/>
      <c r="I76" s="112"/>
      <c r="J76" s="113">
        <f>J1979</f>
        <v>4951552.4799999995</v>
      </c>
      <c r="L76" s="110"/>
    </row>
    <row r="77" spans="2:12" s="9" customFormat="1" ht="14.85" customHeight="1">
      <c r="B77" s="110"/>
      <c r="D77" s="111" t="s">
        <v>287</v>
      </c>
      <c r="E77" s="112"/>
      <c r="F77" s="112"/>
      <c r="G77" s="112"/>
      <c r="H77" s="112"/>
      <c r="I77" s="112"/>
      <c r="J77" s="113">
        <f>J2400</f>
        <v>3502866.39</v>
      </c>
      <c r="L77" s="110"/>
    </row>
    <row r="78" spans="2:12" s="9" customFormat="1" ht="19.899999999999999" customHeight="1">
      <c r="B78" s="110"/>
      <c r="D78" s="111" t="s">
        <v>288</v>
      </c>
      <c r="E78" s="112"/>
      <c r="F78" s="112"/>
      <c r="G78" s="112"/>
      <c r="H78" s="112"/>
      <c r="I78" s="112"/>
      <c r="J78" s="113">
        <f>J2820</f>
        <v>2397898.71</v>
      </c>
      <c r="L78" s="110"/>
    </row>
    <row r="79" spans="2:12" s="9" customFormat="1" ht="14.85" customHeight="1">
      <c r="B79" s="110"/>
      <c r="D79" s="111" t="s">
        <v>289</v>
      </c>
      <c r="E79" s="112"/>
      <c r="F79" s="112"/>
      <c r="G79" s="112"/>
      <c r="H79" s="112"/>
      <c r="I79" s="112"/>
      <c r="J79" s="113">
        <f>J2821</f>
        <v>656003.1399999999</v>
      </c>
      <c r="L79" s="110"/>
    </row>
    <row r="80" spans="2:12" s="9" customFormat="1" ht="14.85" customHeight="1">
      <c r="B80" s="110"/>
      <c r="D80" s="111" t="s">
        <v>290</v>
      </c>
      <c r="E80" s="112"/>
      <c r="F80" s="112"/>
      <c r="G80" s="112"/>
      <c r="H80" s="112"/>
      <c r="I80" s="112"/>
      <c r="J80" s="113">
        <f>J2896</f>
        <v>1586812.45</v>
      </c>
      <c r="L80" s="110"/>
    </row>
    <row r="81" spans="2:12" s="9" customFormat="1" ht="14.85" customHeight="1">
      <c r="B81" s="110"/>
      <c r="D81" s="111" t="s">
        <v>291</v>
      </c>
      <c r="E81" s="112"/>
      <c r="F81" s="112"/>
      <c r="G81" s="112"/>
      <c r="H81" s="112"/>
      <c r="I81" s="112"/>
      <c r="J81" s="113">
        <f>J3006</f>
        <v>155083.12</v>
      </c>
      <c r="L81" s="110"/>
    </row>
    <row r="82" spans="2:12" s="9" customFormat="1" ht="19.899999999999999" customHeight="1">
      <c r="B82" s="110"/>
      <c r="D82" s="111" t="s">
        <v>292</v>
      </c>
      <c r="E82" s="112"/>
      <c r="F82" s="112"/>
      <c r="G82" s="112"/>
      <c r="H82" s="112"/>
      <c r="I82" s="112"/>
      <c r="J82" s="113">
        <f>J3043</f>
        <v>502736.06</v>
      </c>
      <c r="L82" s="110"/>
    </row>
    <row r="83" spans="2:12" s="9" customFormat="1" ht="19.899999999999999" customHeight="1">
      <c r="B83" s="110"/>
      <c r="D83" s="111" t="s">
        <v>293</v>
      </c>
      <c r="E83" s="112"/>
      <c r="F83" s="112"/>
      <c r="G83" s="112"/>
      <c r="H83" s="112"/>
      <c r="I83" s="112"/>
      <c r="J83" s="113">
        <f>J3060</f>
        <v>1802249.76</v>
      </c>
      <c r="L83" s="110"/>
    </row>
    <row r="84" spans="2:12" s="8" customFormat="1" ht="24.95" customHeight="1">
      <c r="B84" s="106"/>
      <c r="D84" s="107" t="s">
        <v>294</v>
      </c>
      <c r="E84" s="108"/>
      <c r="F84" s="108"/>
      <c r="G84" s="108"/>
      <c r="H84" s="108"/>
      <c r="I84" s="108"/>
      <c r="J84" s="109">
        <f>J3063</f>
        <v>47480067.660000011</v>
      </c>
      <c r="L84" s="106"/>
    </row>
    <row r="85" spans="2:12" s="9" customFormat="1" ht="19.899999999999999" customHeight="1">
      <c r="B85" s="110"/>
      <c r="D85" s="111" t="s">
        <v>295</v>
      </c>
      <c r="E85" s="112"/>
      <c r="F85" s="112"/>
      <c r="G85" s="112"/>
      <c r="H85" s="112"/>
      <c r="I85" s="112"/>
      <c r="J85" s="113">
        <f>J3064</f>
        <v>1072972.9300000002</v>
      </c>
      <c r="L85" s="110"/>
    </row>
    <row r="86" spans="2:12" s="9" customFormat="1" ht="19.899999999999999" customHeight="1">
      <c r="B86" s="110"/>
      <c r="D86" s="111" t="s">
        <v>296</v>
      </c>
      <c r="E86" s="112"/>
      <c r="F86" s="112"/>
      <c r="G86" s="112"/>
      <c r="H86" s="112"/>
      <c r="I86" s="112"/>
      <c r="J86" s="113">
        <f>J3139</f>
        <v>2450202.4000000004</v>
      </c>
      <c r="L86" s="110"/>
    </row>
    <row r="87" spans="2:12" s="9" customFormat="1" ht="19.899999999999999" customHeight="1">
      <c r="B87" s="110"/>
      <c r="D87" s="111" t="s">
        <v>297</v>
      </c>
      <c r="E87" s="112"/>
      <c r="F87" s="112"/>
      <c r="G87" s="112"/>
      <c r="H87" s="112"/>
      <c r="I87" s="112"/>
      <c r="J87" s="113">
        <f>J3397</f>
        <v>3828768.7200000016</v>
      </c>
      <c r="L87" s="110"/>
    </row>
    <row r="88" spans="2:12" s="9" customFormat="1" ht="19.899999999999999" customHeight="1">
      <c r="B88" s="110"/>
      <c r="D88" s="111" t="s">
        <v>298</v>
      </c>
      <c r="E88" s="112"/>
      <c r="F88" s="112"/>
      <c r="G88" s="112"/>
      <c r="H88" s="112"/>
      <c r="I88" s="112"/>
      <c r="J88" s="113">
        <f>J3553</f>
        <v>120412.09999999999</v>
      </c>
      <c r="L88" s="110"/>
    </row>
    <row r="89" spans="2:12" s="9" customFormat="1" ht="19.899999999999999" customHeight="1">
      <c r="B89" s="110"/>
      <c r="D89" s="111" t="s">
        <v>299</v>
      </c>
      <c r="E89" s="112"/>
      <c r="F89" s="112"/>
      <c r="G89" s="112"/>
      <c r="H89" s="112"/>
      <c r="I89" s="112"/>
      <c r="J89" s="113">
        <f>J3568</f>
        <v>9282276.700000003</v>
      </c>
      <c r="L89" s="110"/>
    </row>
    <row r="90" spans="2:12" s="9" customFormat="1" ht="19.899999999999999" customHeight="1">
      <c r="B90" s="110"/>
      <c r="D90" s="111" t="s">
        <v>300</v>
      </c>
      <c r="E90" s="112"/>
      <c r="F90" s="112"/>
      <c r="G90" s="112"/>
      <c r="H90" s="112"/>
      <c r="I90" s="112"/>
      <c r="J90" s="113">
        <f>J3697</f>
        <v>2444.8599999999997</v>
      </c>
      <c r="L90" s="110"/>
    </row>
    <row r="91" spans="2:12" s="9" customFormat="1" ht="19.899999999999999" customHeight="1">
      <c r="B91" s="110"/>
      <c r="D91" s="111" t="s">
        <v>301</v>
      </c>
      <c r="E91" s="112"/>
      <c r="F91" s="112"/>
      <c r="G91" s="112"/>
      <c r="H91" s="112"/>
      <c r="I91" s="112"/>
      <c r="J91" s="113">
        <f>J3705</f>
        <v>42685.56</v>
      </c>
      <c r="L91" s="110"/>
    </row>
    <row r="92" spans="2:12" s="9" customFormat="1" ht="19.899999999999999" customHeight="1">
      <c r="B92" s="110"/>
      <c r="D92" s="111" t="s">
        <v>302</v>
      </c>
      <c r="E92" s="112"/>
      <c r="F92" s="112"/>
      <c r="G92" s="112"/>
      <c r="H92" s="112"/>
      <c r="I92" s="112"/>
      <c r="J92" s="113">
        <f>J3710</f>
        <v>4760186.3400000017</v>
      </c>
      <c r="L92" s="110"/>
    </row>
    <row r="93" spans="2:12" s="9" customFormat="1" ht="19.899999999999999" customHeight="1">
      <c r="B93" s="110"/>
      <c r="D93" s="111" t="s">
        <v>303</v>
      </c>
      <c r="E93" s="112"/>
      <c r="F93" s="112"/>
      <c r="G93" s="112"/>
      <c r="H93" s="112"/>
      <c r="I93" s="112"/>
      <c r="J93" s="113">
        <f>J3788</f>
        <v>8979708.0600000024</v>
      </c>
      <c r="L93" s="110"/>
    </row>
    <row r="94" spans="2:12" s="9" customFormat="1" ht="19.899999999999999" customHeight="1">
      <c r="B94" s="110"/>
      <c r="D94" s="111" t="s">
        <v>304</v>
      </c>
      <c r="E94" s="112"/>
      <c r="F94" s="112"/>
      <c r="G94" s="112"/>
      <c r="H94" s="112"/>
      <c r="I94" s="112"/>
      <c r="J94" s="113">
        <f>J4071</f>
        <v>7720934.8999999985</v>
      </c>
      <c r="L94" s="110"/>
    </row>
    <row r="95" spans="2:12" s="9" customFormat="1" ht="19.899999999999999" customHeight="1">
      <c r="B95" s="110"/>
      <c r="D95" s="111" t="s">
        <v>305</v>
      </c>
      <c r="E95" s="112"/>
      <c r="F95" s="112"/>
      <c r="G95" s="112"/>
      <c r="H95" s="112"/>
      <c r="I95" s="112"/>
      <c r="J95" s="113">
        <f>J4223</f>
        <v>727745.52</v>
      </c>
      <c r="L95" s="110"/>
    </row>
    <row r="96" spans="2:12" s="9" customFormat="1" ht="19.899999999999999" customHeight="1">
      <c r="B96" s="110"/>
      <c r="D96" s="111" t="s">
        <v>306</v>
      </c>
      <c r="E96" s="112"/>
      <c r="F96" s="112"/>
      <c r="G96" s="112"/>
      <c r="H96" s="112"/>
      <c r="I96" s="112"/>
      <c r="J96" s="113">
        <f>J4306</f>
        <v>4327946.6800000006</v>
      </c>
      <c r="L96" s="110"/>
    </row>
    <row r="97" spans="2:12" s="9" customFormat="1" ht="19.899999999999999" customHeight="1">
      <c r="B97" s="110"/>
      <c r="D97" s="111" t="s">
        <v>307</v>
      </c>
      <c r="E97" s="112"/>
      <c r="F97" s="112"/>
      <c r="G97" s="112"/>
      <c r="H97" s="112"/>
      <c r="I97" s="112"/>
      <c r="J97" s="113">
        <f>J5546</f>
        <v>59070.250000000007</v>
      </c>
      <c r="L97" s="110"/>
    </row>
    <row r="98" spans="2:12" s="9" customFormat="1" ht="19.899999999999999" customHeight="1">
      <c r="B98" s="110"/>
      <c r="D98" s="111" t="s">
        <v>308</v>
      </c>
      <c r="E98" s="112"/>
      <c r="F98" s="112"/>
      <c r="G98" s="112"/>
      <c r="H98" s="112"/>
      <c r="I98" s="112"/>
      <c r="J98" s="113">
        <f>J5575</f>
        <v>2870744.88</v>
      </c>
      <c r="L98" s="110"/>
    </row>
    <row r="99" spans="2:12" s="9" customFormat="1" ht="19.899999999999999" customHeight="1">
      <c r="B99" s="110"/>
      <c r="D99" s="111" t="s">
        <v>309</v>
      </c>
      <c r="E99" s="112"/>
      <c r="F99" s="112"/>
      <c r="G99" s="112"/>
      <c r="H99" s="112"/>
      <c r="I99" s="112"/>
      <c r="J99" s="113">
        <f>J6959</f>
        <v>364664.11</v>
      </c>
      <c r="L99" s="110"/>
    </row>
    <row r="100" spans="2:12" s="9" customFormat="1" ht="19.899999999999999" customHeight="1">
      <c r="B100" s="110"/>
      <c r="D100" s="111" t="s">
        <v>310</v>
      </c>
      <c r="E100" s="112"/>
      <c r="F100" s="112"/>
      <c r="G100" s="112"/>
      <c r="H100" s="112"/>
      <c r="I100" s="112"/>
      <c r="J100" s="113">
        <f>J7070</f>
        <v>386901.16000000003</v>
      </c>
      <c r="L100" s="110"/>
    </row>
    <row r="101" spans="2:12" s="9" customFormat="1" ht="19.899999999999999" customHeight="1">
      <c r="B101" s="110"/>
      <c r="D101" s="111" t="s">
        <v>311</v>
      </c>
      <c r="E101" s="112"/>
      <c r="F101" s="112"/>
      <c r="G101" s="112"/>
      <c r="H101" s="112"/>
      <c r="I101" s="112"/>
      <c r="J101" s="113">
        <f>J8247</f>
        <v>18629.489999999998</v>
      </c>
      <c r="L101" s="110"/>
    </row>
    <row r="102" spans="2:12" s="9" customFormat="1" ht="19.899999999999999" customHeight="1">
      <c r="B102" s="110"/>
      <c r="D102" s="111" t="s">
        <v>312</v>
      </c>
      <c r="E102" s="112"/>
      <c r="F102" s="112"/>
      <c r="G102" s="112"/>
      <c r="H102" s="112"/>
      <c r="I102" s="112"/>
      <c r="J102" s="113">
        <f>J8259</f>
        <v>463772.99999999994</v>
      </c>
      <c r="L102" s="110"/>
    </row>
    <row r="103" spans="2:12" s="8" customFormat="1" ht="24.95" customHeight="1">
      <c r="B103" s="106"/>
      <c r="D103" s="107" t="s">
        <v>313</v>
      </c>
      <c r="E103" s="108"/>
      <c r="F103" s="108"/>
      <c r="G103" s="108"/>
      <c r="H103" s="108"/>
      <c r="I103" s="108"/>
      <c r="J103" s="109">
        <f>J8286</f>
        <v>3752274.22</v>
      </c>
      <c r="L103" s="106"/>
    </row>
    <row r="104" spans="2:12" s="9" customFormat="1" ht="19.899999999999999" customHeight="1">
      <c r="B104" s="110"/>
      <c r="D104" s="111" t="s">
        <v>314</v>
      </c>
      <c r="E104" s="112"/>
      <c r="F104" s="112"/>
      <c r="G104" s="112"/>
      <c r="H104" s="112"/>
      <c r="I104" s="112"/>
      <c r="J104" s="113">
        <f>J8287</f>
        <v>3752274.22</v>
      </c>
      <c r="L104" s="110"/>
    </row>
    <row r="105" spans="2:12" s="1" customFormat="1" ht="21.75" customHeight="1">
      <c r="B105" s="33"/>
      <c r="L105" s="33"/>
    </row>
    <row r="106" spans="2:12" s="1" customFormat="1" ht="6.95" customHeight="1">
      <c r="B106" s="41"/>
      <c r="C106" s="42"/>
      <c r="D106" s="42"/>
      <c r="E106" s="42"/>
      <c r="F106" s="42"/>
      <c r="G106" s="42"/>
      <c r="H106" s="42"/>
      <c r="I106" s="42"/>
      <c r="J106" s="42"/>
      <c r="K106" s="42"/>
      <c r="L106" s="33"/>
    </row>
    <row r="110" spans="2:12" s="1" customFormat="1" ht="6.95" customHeight="1">
      <c r="B110" s="43"/>
      <c r="C110" s="44"/>
      <c r="D110" s="44"/>
      <c r="E110" s="44"/>
      <c r="F110" s="44"/>
      <c r="G110" s="44"/>
      <c r="H110" s="44"/>
      <c r="I110" s="44"/>
      <c r="J110" s="44"/>
      <c r="K110" s="44"/>
      <c r="L110" s="33"/>
    </row>
    <row r="111" spans="2:12" s="1" customFormat="1" ht="24.95" customHeight="1">
      <c r="B111" s="33"/>
      <c r="C111" s="22" t="s">
        <v>315</v>
      </c>
      <c r="L111" s="33"/>
    </row>
    <row r="112" spans="2:12" s="1" customFormat="1" ht="6.95" customHeight="1">
      <c r="B112" s="33"/>
      <c r="L112" s="33"/>
    </row>
    <row r="113" spans="2:63" s="1" customFormat="1" ht="12" customHeight="1">
      <c r="B113" s="33"/>
      <c r="C113" s="28" t="s">
        <v>16</v>
      </c>
      <c r="L113" s="33"/>
    </row>
    <row r="114" spans="2:63" s="1" customFormat="1" ht="16.5" customHeight="1">
      <c r="B114" s="33"/>
      <c r="E114" s="336" t="str">
        <f>E7</f>
        <v>Novostavba Onkologické kliniky P4 - Novostavba budovy P4</v>
      </c>
      <c r="F114" s="337"/>
      <c r="G114" s="337"/>
      <c r="H114" s="337"/>
      <c r="L114" s="33"/>
    </row>
    <row r="115" spans="2:63" ht="12" customHeight="1">
      <c r="B115" s="21"/>
      <c r="C115" s="28" t="s">
        <v>188</v>
      </c>
      <c r="L115" s="21"/>
    </row>
    <row r="116" spans="2:63" s="1" customFormat="1" ht="16.5" customHeight="1">
      <c r="B116" s="33"/>
      <c r="E116" s="336" t="s">
        <v>192</v>
      </c>
      <c r="F116" s="335"/>
      <c r="G116" s="335"/>
      <c r="H116" s="335"/>
      <c r="L116" s="33"/>
    </row>
    <row r="117" spans="2:63" s="1" customFormat="1" ht="12" customHeight="1">
      <c r="B117" s="33"/>
      <c r="C117" s="28" t="s">
        <v>196</v>
      </c>
      <c r="L117" s="33"/>
    </row>
    <row r="118" spans="2:63" s="1" customFormat="1" ht="16.5" customHeight="1">
      <c r="B118" s="33"/>
      <c r="E118" s="305" t="str">
        <f>E11</f>
        <v>D.1.1_2 - ASŘ a SKŘ</v>
      </c>
      <c r="F118" s="335"/>
      <c r="G118" s="335"/>
      <c r="H118" s="335"/>
      <c r="L118" s="33"/>
    </row>
    <row r="119" spans="2:63" s="1" customFormat="1" ht="6.95" customHeight="1">
      <c r="B119" s="33"/>
      <c r="L119" s="33"/>
    </row>
    <row r="120" spans="2:63" s="1" customFormat="1" ht="12" customHeight="1">
      <c r="B120" s="33"/>
      <c r="C120" s="28" t="s">
        <v>22</v>
      </c>
      <c r="F120" s="26" t="str">
        <f>F14</f>
        <v>Olomouc</v>
      </c>
      <c r="I120" s="28" t="s">
        <v>24</v>
      </c>
      <c r="J120" s="49">
        <f>IF(J14="","",J14)</f>
        <v>45470</v>
      </c>
      <c r="L120" s="33"/>
    </row>
    <row r="121" spans="2:63" s="1" customFormat="1" ht="6.95" customHeight="1">
      <c r="B121" s="33"/>
      <c r="L121" s="33"/>
    </row>
    <row r="122" spans="2:63" s="1" customFormat="1" ht="25.7" customHeight="1">
      <c r="B122" s="33"/>
      <c r="C122" s="28" t="s">
        <v>25</v>
      </c>
      <c r="F122" s="26" t="str">
        <f>E17</f>
        <v>Fakultní nemocnice Olomouc</v>
      </c>
      <c r="I122" s="28" t="s">
        <v>30</v>
      </c>
      <c r="J122" s="31" t="str">
        <f>E23</f>
        <v>Adam Rujbr Architects</v>
      </c>
      <c r="L122" s="33"/>
    </row>
    <row r="123" spans="2:63" s="1" customFormat="1" ht="15.2" customHeight="1">
      <c r="B123" s="33"/>
      <c r="C123" s="28" t="s">
        <v>29</v>
      </c>
      <c r="F123" s="26" t="str">
        <f>IF(E20="","",E20)</f>
        <v>Sdružení firem VW WACHAL a.s., YUCON CZ s.r.o. a STANTER, a.s. zkratkou S-VWYUST</v>
      </c>
      <c r="I123" s="28" t="s">
        <v>33</v>
      </c>
      <c r="J123" s="31" t="str">
        <f>E26</f>
        <v xml:space="preserve"> </v>
      </c>
      <c r="L123" s="33"/>
    </row>
    <row r="124" spans="2:63" s="1" customFormat="1" ht="10.35" customHeight="1">
      <c r="B124" s="33"/>
      <c r="L124" s="33"/>
    </row>
    <row r="125" spans="2:63" s="10" customFormat="1" ht="29.25" customHeight="1">
      <c r="B125" s="114"/>
      <c r="C125" s="115" t="s">
        <v>316</v>
      </c>
      <c r="D125" s="116" t="s">
        <v>56</v>
      </c>
      <c r="E125" s="116" t="s">
        <v>52</v>
      </c>
      <c r="F125" s="116" t="s">
        <v>53</v>
      </c>
      <c r="G125" s="116" t="s">
        <v>317</v>
      </c>
      <c r="H125" s="116" t="s">
        <v>318</v>
      </c>
      <c r="I125" s="116" t="s">
        <v>319</v>
      </c>
      <c r="J125" s="116" t="s">
        <v>272</v>
      </c>
      <c r="K125" s="117" t="s">
        <v>320</v>
      </c>
      <c r="L125" s="114"/>
      <c r="M125" s="55" t="s">
        <v>21</v>
      </c>
      <c r="N125" s="56" t="s">
        <v>41</v>
      </c>
      <c r="O125" s="56" t="s">
        <v>321</v>
      </c>
      <c r="P125" s="56" t="s">
        <v>322</v>
      </c>
      <c r="Q125" s="56" t="s">
        <v>323</v>
      </c>
      <c r="R125" s="56" t="s">
        <v>324</v>
      </c>
      <c r="S125" s="56" t="s">
        <v>325</v>
      </c>
      <c r="T125" s="57" t="s">
        <v>326</v>
      </c>
    </row>
    <row r="126" spans="2:63" s="1" customFormat="1" ht="22.9" customHeight="1">
      <c r="B126" s="33"/>
      <c r="C126" s="60" t="s">
        <v>327</v>
      </c>
      <c r="J126" s="118">
        <f>BK126</f>
        <v>105360571.63000001</v>
      </c>
      <c r="L126" s="33"/>
      <c r="M126" s="58"/>
      <c r="N126" s="50"/>
      <c r="O126" s="50"/>
      <c r="P126" s="119">
        <f>P127+P3063+P8286</f>
        <v>0</v>
      </c>
      <c r="Q126" s="50"/>
      <c r="R126" s="119">
        <f>R127+R3063+R8286</f>
        <v>8565.9208995099998</v>
      </c>
      <c r="S126" s="50"/>
      <c r="T126" s="120">
        <f>T127+T3063+T8286</f>
        <v>523.22666749999996</v>
      </c>
      <c r="AT126" s="18" t="s">
        <v>70</v>
      </c>
      <c r="AU126" s="18" t="s">
        <v>273</v>
      </c>
      <c r="BK126" s="121">
        <f>BK127+BK3063+BK8286</f>
        <v>105360571.63000001</v>
      </c>
    </row>
    <row r="127" spans="2:63" s="11" customFormat="1" ht="25.9" customHeight="1">
      <c r="B127" s="122"/>
      <c r="D127" s="123" t="s">
        <v>70</v>
      </c>
      <c r="E127" s="124" t="s">
        <v>328</v>
      </c>
      <c r="F127" s="124" t="s">
        <v>329</v>
      </c>
      <c r="I127" s="125"/>
      <c r="J127" s="126">
        <f>BK127</f>
        <v>54128229.75</v>
      </c>
      <c r="L127" s="122"/>
      <c r="M127" s="127"/>
      <c r="P127" s="128">
        <f>P128+P223+P431+P875+P1320+P1337+P2820+P3043+P3060</f>
        <v>0</v>
      </c>
      <c r="R127" s="128">
        <f>R128+R223+R431+R875+R1320+R1337+R2820+R3043+R3060</f>
        <v>8173.8795025899999</v>
      </c>
      <c r="T127" s="129">
        <f>T128+T223+T431+T875+T1320+T1337+T2820+T3043+T3060</f>
        <v>522.06495959999995</v>
      </c>
      <c r="AR127" s="123" t="s">
        <v>78</v>
      </c>
      <c r="AT127" s="130" t="s">
        <v>70</v>
      </c>
      <c r="AU127" s="130" t="s">
        <v>71</v>
      </c>
      <c r="AY127" s="123" t="s">
        <v>330</v>
      </c>
      <c r="BK127" s="131">
        <f>BK128+BK223+BK431+BK875+BK1320+BK1337+BK2820+BK3043+BK3060</f>
        <v>54128229.75</v>
      </c>
    </row>
    <row r="128" spans="2:63" s="11" customFormat="1" ht="22.9" customHeight="1">
      <c r="B128" s="122"/>
      <c r="D128" s="123" t="s">
        <v>70</v>
      </c>
      <c r="E128" s="132" t="s">
        <v>78</v>
      </c>
      <c r="F128" s="132" t="s">
        <v>331</v>
      </c>
      <c r="I128" s="125"/>
      <c r="J128" s="133">
        <f>BK128</f>
        <v>3264086.1</v>
      </c>
      <c r="L128" s="122"/>
      <c r="M128" s="127"/>
      <c r="P128" s="128">
        <f>P129+SUM(P130:P206)</f>
        <v>0</v>
      </c>
      <c r="R128" s="128">
        <f>R129+SUM(R130:R206)</f>
        <v>13.574121999999999</v>
      </c>
      <c r="T128" s="129">
        <f>T129+SUM(T130:T206)</f>
        <v>500.34749999999997</v>
      </c>
      <c r="AR128" s="123" t="s">
        <v>78</v>
      </c>
      <c r="AT128" s="130" t="s">
        <v>70</v>
      </c>
      <c r="AU128" s="130" t="s">
        <v>78</v>
      </c>
      <c r="AY128" s="123" t="s">
        <v>330</v>
      </c>
      <c r="BK128" s="131">
        <f>BK129+SUM(BK130:BK206)</f>
        <v>3264086.1</v>
      </c>
    </row>
    <row r="129" spans="2:65" s="1" customFormat="1" ht="37.9" customHeight="1">
      <c r="B129" s="33"/>
      <c r="C129" s="134" t="s">
        <v>78</v>
      </c>
      <c r="D129" s="134" t="s">
        <v>332</v>
      </c>
      <c r="E129" s="135" t="s">
        <v>333</v>
      </c>
      <c r="F129" s="136" t="s">
        <v>334</v>
      </c>
      <c r="G129" s="137" t="s">
        <v>169</v>
      </c>
      <c r="H129" s="138">
        <v>2.5</v>
      </c>
      <c r="I129" s="139">
        <v>63.77</v>
      </c>
      <c r="J129" s="140">
        <f>ROUND(I129*H129,2)</f>
        <v>159.43</v>
      </c>
      <c r="K129" s="136" t="s">
        <v>335</v>
      </c>
      <c r="L129" s="33"/>
      <c r="M129" s="141" t="s">
        <v>21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0.26</v>
      </c>
      <c r="T129" s="144">
        <f>S129*H129</f>
        <v>0.65</v>
      </c>
      <c r="AR129" s="145" t="s">
        <v>336</v>
      </c>
      <c r="AT129" s="145" t="s">
        <v>332</v>
      </c>
      <c r="AU129" s="145" t="s">
        <v>80</v>
      </c>
      <c r="AY129" s="18" t="s">
        <v>330</v>
      </c>
      <c r="BE129" s="146">
        <f>IF(N129="základní",J129,0)</f>
        <v>159.43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78</v>
      </c>
      <c r="BK129" s="146">
        <f>ROUND(I129*H129,2)</f>
        <v>159.43</v>
      </c>
      <c r="BL129" s="18" t="s">
        <v>336</v>
      </c>
      <c r="BM129" s="145" t="s">
        <v>337</v>
      </c>
    </row>
    <row r="130" spans="2:65" s="1" customFormat="1">
      <c r="B130" s="33"/>
      <c r="D130" s="147" t="s">
        <v>338</v>
      </c>
      <c r="F130" s="148" t="s">
        <v>339</v>
      </c>
      <c r="I130" s="149"/>
      <c r="L130" s="33"/>
      <c r="M130" s="150"/>
      <c r="T130" s="52"/>
      <c r="AT130" s="18" t="s">
        <v>338</v>
      </c>
      <c r="AU130" s="18" t="s">
        <v>80</v>
      </c>
    </row>
    <row r="131" spans="2:65" s="12" customFormat="1">
      <c r="B131" s="151"/>
      <c r="D131" s="152" t="s">
        <v>340</v>
      </c>
      <c r="E131" s="153" t="s">
        <v>21</v>
      </c>
      <c r="F131" s="154" t="s">
        <v>341</v>
      </c>
      <c r="H131" s="153" t="s">
        <v>21</v>
      </c>
      <c r="I131" s="155"/>
      <c r="L131" s="151"/>
      <c r="M131" s="156"/>
      <c r="T131" s="157"/>
      <c r="AT131" s="153" t="s">
        <v>340</v>
      </c>
      <c r="AU131" s="153" t="s">
        <v>80</v>
      </c>
      <c r="AV131" s="12" t="s">
        <v>78</v>
      </c>
      <c r="AW131" s="12" t="s">
        <v>32</v>
      </c>
      <c r="AX131" s="12" t="s">
        <v>71</v>
      </c>
      <c r="AY131" s="153" t="s">
        <v>330</v>
      </c>
    </row>
    <row r="132" spans="2:65" s="13" customFormat="1">
      <c r="B132" s="158"/>
      <c r="D132" s="152" t="s">
        <v>340</v>
      </c>
      <c r="E132" s="159" t="s">
        <v>21</v>
      </c>
      <c r="F132" s="160" t="s">
        <v>342</v>
      </c>
      <c r="H132" s="161">
        <v>2.5</v>
      </c>
      <c r="I132" s="162"/>
      <c r="L132" s="158"/>
      <c r="M132" s="163"/>
      <c r="T132" s="164"/>
      <c r="AT132" s="159" t="s">
        <v>340</v>
      </c>
      <c r="AU132" s="159" t="s">
        <v>80</v>
      </c>
      <c r="AV132" s="13" t="s">
        <v>80</v>
      </c>
      <c r="AW132" s="13" t="s">
        <v>32</v>
      </c>
      <c r="AX132" s="13" t="s">
        <v>78</v>
      </c>
      <c r="AY132" s="159" t="s">
        <v>330</v>
      </c>
    </row>
    <row r="133" spans="2:65" s="12" customFormat="1">
      <c r="B133" s="151"/>
      <c r="D133" s="152" t="s">
        <v>340</v>
      </c>
      <c r="E133" s="153" t="s">
        <v>21</v>
      </c>
      <c r="F133" s="154" t="s">
        <v>343</v>
      </c>
      <c r="H133" s="153" t="s">
        <v>21</v>
      </c>
      <c r="I133" s="155"/>
      <c r="L133" s="151"/>
      <c r="M133" s="156"/>
      <c r="T133" s="157"/>
      <c r="AT133" s="153" t="s">
        <v>340</v>
      </c>
      <c r="AU133" s="153" t="s">
        <v>80</v>
      </c>
      <c r="AV133" s="12" t="s">
        <v>78</v>
      </c>
      <c r="AW133" s="12" t="s">
        <v>32</v>
      </c>
      <c r="AX133" s="12" t="s">
        <v>71</v>
      </c>
      <c r="AY133" s="153" t="s">
        <v>330</v>
      </c>
    </row>
    <row r="134" spans="2:65" s="1" customFormat="1" ht="24.2" customHeight="1">
      <c r="B134" s="33"/>
      <c r="C134" s="134" t="s">
        <v>80</v>
      </c>
      <c r="D134" s="134" t="s">
        <v>332</v>
      </c>
      <c r="E134" s="135" t="s">
        <v>344</v>
      </c>
      <c r="F134" s="136" t="s">
        <v>345</v>
      </c>
      <c r="G134" s="137" t="s">
        <v>169</v>
      </c>
      <c r="H134" s="138">
        <v>1405</v>
      </c>
      <c r="I134" s="139">
        <v>45.13</v>
      </c>
      <c r="J134" s="140">
        <f>ROUND(I134*H134,2)</f>
        <v>63407.65</v>
      </c>
      <c r="K134" s="136" t="s">
        <v>346</v>
      </c>
      <c r="L134" s="33"/>
      <c r="M134" s="141" t="s">
        <v>21</v>
      </c>
      <c r="N134" s="14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0.35499999999999998</v>
      </c>
      <c r="T134" s="144">
        <f>S134*H134</f>
        <v>498.77499999999998</v>
      </c>
      <c r="AR134" s="145" t="s">
        <v>336</v>
      </c>
      <c r="AT134" s="145" t="s">
        <v>332</v>
      </c>
      <c r="AU134" s="145" t="s">
        <v>80</v>
      </c>
      <c r="AY134" s="18" t="s">
        <v>330</v>
      </c>
      <c r="BE134" s="146">
        <f>IF(N134="základní",J134,0)</f>
        <v>63407.65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78</v>
      </c>
      <c r="BK134" s="146">
        <f>ROUND(I134*H134,2)</f>
        <v>63407.65</v>
      </c>
      <c r="BL134" s="18" t="s">
        <v>336</v>
      </c>
      <c r="BM134" s="145" t="s">
        <v>347</v>
      </c>
    </row>
    <row r="135" spans="2:65" s="1" customFormat="1">
      <c r="B135" s="33"/>
      <c r="D135" s="147" t="s">
        <v>338</v>
      </c>
      <c r="F135" s="148" t="s">
        <v>348</v>
      </c>
      <c r="I135" s="149"/>
      <c r="L135" s="33"/>
      <c r="M135" s="150"/>
      <c r="T135" s="52"/>
      <c r="AT135" s="18" t="s">
        <v>338</v>
      </c>
      <c r="AU135" s="18" t="s">
        <v>80</v>
      </c>
    </row>
    <row r="136" spans="2:65" s="12" customFormat="1">
      <c r="B136" s="151"/>
      <c r="D136" s="152" t="s">
        <v>340</v>
      </c>
      <c r="E136" s="153" t="s">
        <v>21</v>
      </c>
      <c r="F136" s="154" t="s">
        <v>349</v>
      </c>
      <c r="H136" s="153" t="s">
        <v>21</v>
      </c>
      <c r="I136" s="155"/>
      <c r="L136" s="151"/>
      <c r="M136" s="156"/>
      <c r="T136" s="157"/>
      <c r="AT136" s="153" t="s">
        <v>340</v>
      </c>
      <c r="AU136" s="153" t="s">
        <v>80</v>
      </c>
      <c r="AV136" s="12" t="s">
        <v>78</v>
      </c>
      <c r="AW136" s="12" t="s">
        <v>32</v>
      </c>
      <c r="AX136" s="12" t="s">
        <v>71</v>
      </c>
      <c r="AY136" s="153" t="s">
        <v>330</v>
      </c>
    </row>
    <row r="137" spans="2:65" s="13" customFormat="1">
      <c r="B137" s="158"/>
      <c r="D137" s="152" t="s">
        <v>340</v>
      </c>
      <c r="E137" s="159" t="s">
        <v>21</v>
      </c>
      <c r="F137" s="160" t="s">
        <v>350</v>
      </c>
      <c r="H137" s="161">
        <v>1405</v>
      </c>
      <c r="I137" s="162"/>
      <c r="L137" s="158"/>
      <c r="M137" s="163"/>
      <c r="T137" s="164"/>
      <c r="AT137" s="159" t="s">
        <v>340</v>
      </c>
      <c r="AU137" s="159" t="s">
        <v>80</v>
      </c>
      <c r="AV137" s="13" t="s">
        <v>80</v>
      </c>
      <c r="AW137" s="13" t="s">
        <v>32</v>
      </c>
      <c r="AX137" s="13" t="s">
        <v>78</v>
      </c>
      <c r="AY137" s="159" t="s">
        <v>330</v>
      </c>
    </row>
    <row r="138" spans="2:65" s="1" customFormat="1" ht="24.2" customHeight="1">
      <c r="B138" s="33"/>
      <c r="C138" s="134" t="s">
        <v>171</v>
      </c>
      <c r="D138" s="134" t="s">
        <v>332</v>
      </c>
      <c r="E138" s="135" t="s">
        <v>351</v>
      </c>
      <c r="F138" s="136" t="s">
        <v>352</v>
      </c>
      <c r="G138" s="137" t="s">
        <v>353</v>
      </c>
      <c r="H138" s="138">
        <v>4.5</v>
      </c>
      <c r="I138" s="139">
        <v>47.33</v>
      </c>
      <c r="J138" s="140">
        <f>ROUND(I138*H138,2)</f>
        <v>212.99</v>
      </c>
      <c r="K138" s="136" t="s">
        <v>335</v>
      </c>
      <c r="L138" s="33"/>
      <c r="M138" s="141" t="s">
        <v>21</v>
      </c>
      <c r="N138" s="14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0.20499999999999999</v>
      </c>
      <c r="T138" s="144">
        <f>S138*H138</f>
        <v>0.92249999999999999</v>
      </c>
      <c r="AR138" s="145" t="s">
        <v>336</v>
      </c>
      <c r="AT138" s="145" t="s">
        <v>332</v>
      </c>
      <c r="AU138" s="145" t="s">
        <v>80</v>
      </c>
      <c r="AY138" s="18" t="s">
        <v>330</v>
      </c>
      <c r="BE138" s="146">
        <f>IF(N138="základní",J138,0)</f>
        <v>212.99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78</v>
      </c>
      <c r="BK138" s="146">
        <f>ROUND(I138*H138,2)</f>
        <v>212.99</v>
      </c>
      <c r="BL138" s="18" t="s">
        <v>336</v>
      </c>
      <c r="BM138" s="145" t="s">
        <v>354</v>
      </c>
    </row>
    <row r="139" spans="2:65" s="1" customFormat="1">
      <c r="B139" s="33"/>
      <c r="D139" s="147" t="s">
        <v>338</v>
      </c>
      <c r="F139" s="148" t="s">
        <v>355</v>
      </c>
      <c r="I139" s="149"/>
      <c r="L139" s="33"/>
      <c r="M139" s="150"/>
      <c r="T139" s="52"/>
      <c r="AT139" s="18" t="s">
        <v>338</v>
      </c>
      <c r="AU139" s="18" t="s">
        <v>80</v>
      </c>
    </row>
    <row r="140" spans="2:65" s="12" customFormat="1">
      <c r="B140" s="151"/>
      <c r="D140" s="152" t="s">
        <v>340</v>
      </c>
      <c r="E140" s="153" t="s">
        <v>21</v>
      </c>
      <c r="F140" s="154" t="s">
        <v>341</v>
      </c>
      <c r="H140" s="153" t="s">
        <v>21</v>
      </c>
      <c r="I140" s="155"/>
      <c r="L140" s="151"/>
      <c r="M140" s="156"/>
      <c r="T140" s="157"/>
      <c r="AT140" s="153" t="s">
        <v>340</v>
      </c>
      <c r="AU140" s="153" t="s">
        <v>80</v>
      </c>
      <c r="AV140" s="12" t="s">
        <v>78</v>
      </c>
      <c r="AW140" s="12" t="s">
        <v>32</v>
      </c>
      <c r="AX140" s="12" t="s">
        <v>71</v>
      </c>
      <c r="AY140" s="153" t="s">
        <v>330</v>
      </c>
    </row>
    <row r="141" spans="2:65" s="13" customFormat="1">
      <c r="B141" s="158"/>
      <c r="D141" s="152" t="s">
        <v>340</v>
      </c>
      <c r="E141" s="159" t="s">
        <v>21</v>
      </c>
      <c r="F141" s="160" t="s">
        <v>356</v>
      </c>
      <c r="H141" s="161">
        <v>4.5</v>
      </c>
      <c r="I141" s="162"/>
      <c r="L141" s="158"/>
      <c r="M141" s="163"/>
      <c r="T141" s="164"/>
      <c r="AT141" s="159" t="s">
        <v>340</v>
      </c>
      <c r="AU141" s="159" t="s">
        <v>80</v>
      </c>
      <c r="AV141" s="13" t="s">
        <v>80</v>
      </c>
      <c r="AW141" s="13" t="s">
        <v>32</v>
      </c>
      <c r="AX141" s="13" t="s">
        <v>78</v>
      </c>
      <c r="AY141" s="159" t="s">
        <v>330</v>
      </c>
    </row>
    <row r="142" spans="2:65" s="1" customFormat="1" ht="16.5" customHeight="1">
      <c r="B142" s="33"/>
      <c r="C142" s="134" t="s">
        <v>336</v>
      </c>
      <c r="D142" s="134" t="s">
        <v>332</v>
      </c>
      <c r="E142" s="135" t="s">
        <v>357</v>
      </c>
      <c r="F142" s="136" t="s">
        <v>358</v>
      </c>
      <c r="G142" s="137" t="s">
        <v>359</v>
      </c>
      <c r="H142" s="138">
        <v>360</v>
      </c>
      <c r="I142" s="139">
        <v>62.94</v>
      </c>
      <c r="J142" s="140">
        <f>ROUND(I142*H142,2)</f>
        <v>22658.400000000001</v>
      </c>
      <c r="K142" s="136" t="s">
        <v>335</v>
      </c>
      <c r="L142" s="33"/>
      <c r="M142" s="141" t="s">
        <v>21</v>
      </c>
      <c r="N142" s="142" t="s">
        <v>42</v>
      </c>
      <c r="P142" s="143">
        <f>O142*H142</f>
        <v>0</v>
      </c>
      <c r="Q142" s="143">
        <v>3.0000000000000001E-5</v>
      </c>
      <c r="R142" s="143">
        <f>Q142*H142</f>
        <v>1.0800000000000001E-2</v>
      </c>
      <c r="S142" s="143">
        <v>0</v>
      </c>
      <c r="T142" s="144">
        <f>S142*H142</f>
        <v>0</v>
      </c>
      <c r="AR142" s="145" t="s">
        <v>336</v>
      </c>
      <c r="AT142" s="145" t="s">
        <v>332</v>
      </c>
      <c r="AU142" s="145" t="s">
        <v>80</v>
      </c>
      <c r="AY142" s="18" t="s">
        <v>330</v>
      </c>
      <c r="BE142" s="146">
        <f>IF(N142="základní",J142,0)</f>
        <v>22658.400000000001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78</v>
      </c>
      <c r="BK142" s="146">
        <f>ROUND(I142*H142,2)</f>
        <v>22658.400000000001</v>
      </c>
      <c r="BL142" s="18" t="s">
        <v>336</v>
      </c>
      <c r="BM142" s="145" t="s">
        <v>360</v>
      </c>
    </row>
    <row r="143" spans="2:65" s="1" customFormat="1">
      <c r="B143" s="33"/>
      <c r="D143" s="147" t="s">
        <v>338</v>
      </c>
      <c r="F143" s="148" t="s">
        <v>361</v>
      </c>
      <c r="I143" s="149"/>
      <c r="L143" s="33"/>
      <c r="M143" s="150"/>
      <c r="T143" s="52"/>
      <c r="AT143" s="18" t="s">
        <v>338</v>
      </c>
      <c r="AU143" s="18" t="s">
        <v>80</v>
      </c>
    </row>
    <row r="144" spans="2:65" s="12" customFormat="1">
      <c r="B144" s="151"/>
      <c r="D144" s="152" t="s">
        <v>340</v>
      </c>
      <c r="E144" s="153" t="s">
        <v>21</v>
      </c>
      <c r="F144" s="154" t="s">
        <v>362</v>
      </c>
      <c r="H144" s="153" t="s">
        <v>21</v>
      </c>
      <c r="I144" s="155"/>
      <c r="L144" s="151"/>
      <c r="M144" s="156"/>
      <c r="T144" s="157"/>
      <c r="AT144" s="153" t="s">
        <v>340</v>
      </c>
      <c r="AU144" s="153" t="s">
        <v>80</v>
      </c>
      <c r="AV144" s="12" t="s">
        <v>78</v>
      </c>
      <c r="AW144" s="12" t="s">
        <v>32</v>
      </c>
      <c r="AX144" s="12" t="s">
        <v>71</v>
      </c>
      <c r="AY144" s="153" t="s">
        <v>330</v>
      </c>
    </row>
    <row r="145" spans="2:65" s="13" customFormat="1">
      <c r="B145" s="158"/>
      <c r="D145" s="152" t="s">
        <v>340</v>
      </c>
      <c r="E145" s="159" t="s">
        <v>21</v>
      </c>
      <c r="F145" s="160" t="s">
        <v>363</v>
      </c>
      <c r="H145" s="161">
        <v>360</v>
      </c>
      <c r="I145" s="162"/>
      <c r="L145" s="158"/>
      <c r="M145" s="163"/>
      <c r="T145" s="164"/>
      <c r="AT145" s="159" t="s">
        <v>340</v>
      </c>
      <c r="AU145" s="159" t="s">
        <v>80</v>
      </c>
      <c r="AV145" s="13" t="s">
        <v>80</v>
      </c>
      <c r="AW145" s="13" t="s">
        <v>32</v>
      </c>
      <c r="AX145" s="13" t="s">
        <v>78</v>
      </c>
      <c r="AY145" s="159" t="s">
        <v>330</v>
      </c>
    </row>
    <row r="146" spans="2:65" s="1" customFormat="1" ht="24.2" customHeight="1">
      <c r="B146" s="33"/>
      <c r="C146" s="134" t="s">
        <v>364</v>
      </c>
      <c r="D146" s="134" t="s">
        <v>332</v>
      </c>
      <c r="E146" s="135" t="s">
        <v>365</v>
      </c>
      <c r="F146" s="136" t="s">
        <v>366</v>
      </c>
      <c r="G146" s="137" t="s">
        <v>367</v>
      </c>
      <c r="H146" s="138">
        <v>30</v>
      </c>
      <c r="I146" s="139">
        <v>35.380000000000003</v>
      </c>
      <c r="J146" s="140">
        <f>ROUND(I146*H146,2)</f>
        <v>1061.4000000000001</v>
      </c>
      <c r="K146" s="136" t="s">
        <v>335</v>
      </c>
      <c r="L146" s="33"/>
      <c r="M146" s="141" t="s">
        <v>21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336</v>
      </c>
      <c r="AT146" s="145" t="s">
        <v>332</v>
      </c>
      <c r="AU146" s="145" t="s">
        <v>80</v>
      </c>
      <c r="AY146" s="18" t="s">
        <v>330</v>
      </c>
      <c r="BE146" s="146">
        <f>IF(N146="základní",J146,0)</f>
        <v>1061.4000000000001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78</v>
      </c>
      <c r="BK146" s="146">
        <f>ROUND(I146*H146,2)</f>
        <v>1061.4000000000001</v>
      </c>
      <c r="BL146" s="18" t="s">
        <v>336</v>
      </c>
      <c r="BM146" s="145" t="s">
        <v>368</v>
      </c>
    </row>
    <row r="147" spans="2:65" s="1" customFormat="1">
      <c r="B147" s="33"/>
      <c r="D147" s="147" t="s">
        <v>338</v>
      </c>
      <c r="F147" s="148" t="s">
        <v>369</v>
      </c>
      <c r="I147" s="149"/>
      <c r="L147" s="33"/>
      <c r="M147" s="150"/>
      <c r="T147" s="52"/>
      <c r="AT147" s="18" t="s">
        <v>338</v>
      </c>
      <c r="AU147" s="18" t="s">
        <v>80</v>
      </c>
    </row>
    <row r="148" spans="2:65" s="1" customFormat="1" ht="16.5" customHeight="1">
      <c r="B148" s="33"/>
      <c r="C148" s="134" t="s">
        <v>370</v>
      </c>
      <c r="D148" s="134" t="s">
        <v>332</v>
      </c>
      <c r="E148" s="135" t="s">
        <v>371</v>
      </c>
      <c r="F148" s="136" t="s">
        <v>372</v>
      </c>
      <c r="G148" s="137" t="s">
        <v>169</v>
      </c>
      <c r="H148" s="138">
        <v>991.6</v>
      </c>
      <c r="I148" s="139">
        <v>12.26</v>
      </c>
      <c r="J148" s="140">
        <f>ROUND(I148*H148,2)</f>
        <v>12157.02</v>
      </c>
      <c r="K148" s="136" t="s">
        <v>335</v>
      </c>
      <c r="L148" s="33"/>
      <c r="M148" s="141" t="s">
        <v>21</v>
      </c>
      <c r="N148" s="142" t="s">
        <v>42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336</v>
      </c>
      <c r="AT148" s="145" t="s">
        <v>332</v>
      </c>
      <c r="AU148" s="145" t="s">
        <v>80</v>
      </c>
      <c r="AY148" s="18" t="s">
        <v>330</v>
      </c>
      <c r="BE148" s="146">
        <f>IF(N148="základní",J148,0)</f>
        <v>12157.02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78</v>
      </c>
      <c r="BK148" s="146">
        <f>ROUND(I148*H148,2)</f>
        <v>12157.02</v>
      </c>
      <c r="BL148" s="18" t="s">
        <v>336</v>
      </c>
      <c r="BM148" s="145" t="s">
        <v>373</v>
      </c>
    </row>
    <row r="149" spans="2:65" s="1" customFormat="1">
      <c r="B149" s="33"/>
      <c r="D149" s="147" t="s">
        <v>338</v>
      </c>
      <c r="F149" s="148" t="s">
        <v>374</v>
      </c>
      <c r="I149" s="149"/>
      <c r="L149" s="33"/>
      <c r="M149" s="150"/>
      <c r="T149" s="52"/>
      <c r="AT149" s="18" t="s">
        <v>338</v>
      </c>
      <c r="AU149" s="18" t="s">
        <v>80</v>
      </c>
    </row>
    <row r="150" spans="2:65" s="1" customFormat="1" ht="19.5">
      <c r="B150" s="33"/>
      <c r="D150" s="152" t="s">
        <v>375</v>
      </c>
      <c r="F150" s="165" t="s">
        <v>376</v>
      </c>
      <c r="I150" s="149"/>
      <c r="L150" s="33"/>
      <c r="M150" s="150"/>
      <c r="T150" s="52"/>
      <c r="AT150" s="18" t="s">
        <v>375</v>
      </c>
      <c r="AU150" s="18" t="s">
        <v>80</v>
      </c>
    </row>
    <row r="151" spans="2:65" s="13" customFormat="1">
      <c r="B151" s="158"/>
      <c r="D151" s="152" t="s">
        <v>340</v>
      </c>
      <c r="E151" s="159" t="s">
        <v>21</v>
      </c>
      <c r="F151" s="160" t="s">
        <v>377</v>
      </c>
      <c r="H151" s="161">
        <v>991.6</v>
      </c>
      <c r="I151" s="162"/>
      <c r="L151" s="158"/>
      <c r="M151" s="163"/>
      <c r="T151" s="164"/>
      <c r="AT151" s="159" t="s">
        <v>340</v>
      </c>
      <c r="AU151" s="159" t="s">
        <v>80</v>
      </c>
      <c r="AV151" s="13" t="s">
        <v>80</v>
      </c>
      <c r="AW151" s="13" t="s">
        <v>32</v>
      </c>
      <c r="AX151" s="13" t="s">
        <v>78</v>
      </c>
      <c r="AY151" s="159" t="s">
        <v>330</v>
      </c>
    </row>
    <row r="152" spans="2:65" s="1" customFormat="1" ht="24.2" customHeight="1">
      <c r="B152" s="33"/>
      <c r="C152" s="134" t="s">
        <v>378</v>
      </c>
      <c r="D152" s="134" t="s">
        <v>332</v>
      </c>
      <c r="E152" s="135" t="s">
        <v>379</v>
      </c>
      <c r="F152" s="136" t="s">
        <v>380</v>
      </c>
      <c r="G152" s="137" t="s">
        <v>381</v>
      </c>
      <c r="H152" s="138">
        <v>126</v>
      </c>
      <c r="I152" s="139">
        <v>852.33</v>
      </c>
      <c r="J152" s="140">
        <f>ROUND(I152*H152,2)</f>
        <v>107393.58</v>
      </c>
      <c r="K152" s="136" t="s">
        <v>335</v>
      </c>
      <c r="L152" s="33"/>
      <c r="M152" s="141" t="s">
        <v>21</v>
      </c>
      <c r="N152" s="142" t="s">
        <v>42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336</v>
      </c>
      <c r="AT152" s="145" t="s">
        <v>332</v>
      </c>
      <c r="AU152" s="145" t="s">
        <v>80</v>
      </c>
      <c r="AY152" s="18" t="s">
        <v>330</v>
      </c>
      <c r="BE152" s="146">
        <f>IF(N152="základní",J152,0)</f>
        <v>107393.58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78</v>
      </c>
      <c r="BK152" s="146">
        <f>ROUND(I152*H152,2)</f>
        <v>107393.58</v>
      </c>
      <c r="BL152" s="18" t="s">
        <v>336</v>
      </c>
      <c r="BM152" s="145" t="s">
        <v>382</v>
      </c>
    </row>
    <row r="153" spans="2:65" s="1" customFormat="1">
      <c r="B153" s="33"/>
      <c r="D153" s="147" t="s">
        <v>338</v>
      </c>
      <c r="F153" s="148" t="s">
        <v>383</v>
      </c>
      <c r="I153" s="149"/>
      <c r="L153" s="33"/>
      <c r="M153" s="150"/>
      <c r="T153" s="52"/>
      <c r="AT153" s="18" t="s">
        <v>338</v>
      </c>
      <c r="AU153" s="18" t="s">
        <v>80</v>
      </c>
    </row>
    <row r="154" spans="2:65" s="12" customFormat="1">
      <c r="B154" s="151"/>
      <c r="D154" s="152" t="s">
        <v>340</v>
      </c>
      <c r="E154" s="153" t="s">
        <v>21</v>
      </c>
      <c r="F154" s="154" t="s">
        <v>384</v>
      </c>
      <c r="H154" s="153" t="s">
        <v>21</v>
      </c>
      <c r="I154" s="155"/>
      <c r="L154" s="151"/>
      <c r="M154" s="156"/>
      <c r="T154" s="157"/>
      <c r="AT154" s="153" t="s">
        <v>340</v>
      </c>
      <c r="AU154" s="153" t="s">
        <v>80</v>
      </c>
      <c r="AV154" s="12" t="s">
        <v>78</v>
      </c>
      <c r="AW154" s="12" t="s">
        <v>32</v>
      </c>
      <c r="AX154" s="12" t="s">
        <v>71</v>
      </c>
      <c r="AY154" s="153" t="s">
        <v>330</v>
      </c>
    </row>
    <row r="155" spans="2:65" s="12" customFormat="1">
      <c r="B155" s="151"/>
      <c r="D155" s="152" t="s">
        <v>340</v>
      </c>
      <c r="E155" s="153" t="s">
        <v>21</v>
      </c>
      <c r="F155" s="154" t="s">
        <v>385</v>
      </c>
      <c r="H155" s="153" t="s">
        <v>21</v>
      </c>
      <c r="I155" s="155"/>
      <c r="L155" s="151"/>
      <c r="M155" s="156"/>
      <c r="T155" s="157"/>
      <c r="AT155" s="153" t="s">
        <v>340</v>
      </c>
      <c r="AU155" s="153" t="s">
        <v>80</v>
      </c>
      <c r="AV155" s="12" t="s">
        <v>78</v>
      </c>
      <c r="AW155" s="12" t="s">
        <v>32</v>
      </c>
      <c r="AX155" s="12" t="s">
        <v>71</v>
      </c>
      <c r="AY155" s="153" t="s">
        <v>330</v>
      </c>
    </row>
    <row r="156" spans="2:65" s="12" customFormat="1">
      <c r="B156" s="151"/>
      <c r="D156" s="152" t="s">
        <v>340</v>
      </c>
      <c r="E156" s="153" t="s">
        <v>21</v>
      </c>
      <c r="F156" s="154" t="s">
        <v>386</v>
      </c>
      <c r="H156" s="153" t="s">
        <v>21</v>
      </c>
      <c r="I156" s="155"/>
      <c r="L156" s="151"/>
      <c r="M156" s="156"/>
      <c r="T156" s="157"/>
      <c r="AT156" s="153" t="s">
        <v>340</v>
      </c>
      <c r="AU156" s="153" t="s">
        <v>80</v>
      </c>
      <c r="AV156" s="12" t="s">
        <v>78</v>
      </c>
      <c r="AW156" s="12" t="s">
        <v>32</v>
      </c>
      <c r="AX156" s="12" t="s">
        <v>71</v>
      </c>
      <c r="AY156" s="153" t="s">
        <v>330</v>
      </c>
    </row>
    <row r="157" spans="2:65" s="13" customFormat="1">
      <c r="B157" s="158"/>
      <c r="D157" s="152" t="s">
        <v>340</v>
      </c>
      <c r="E157" s="159" t="s">
        <v>21</v>
      </c>
      <c r="F157" s="160" t="s">
        <v>387</v>
      </c>
      <c r="H157" s="161">
        <v>126</v>
      </c>
      <c r="I157" s="162"/>
      <c r="L157" s="158"/>
      <c r="M157" s="163"/>
      <c r="T157" s="164"/>
      <c r="AT157" s="159" t="s">
        <v>340</v>
      </c>
      <c r="AU157" s="159" t="s">
        <v>80</v>
      </c>
      <c r="AV157" s="13" t="s">
        <v>80</v>
      </c>
      <c r="AW157" s="13" t="s">
        <v>32</v>
      </c>
      <c r="AX157" s="13" t="s">
        <v>78</v>
      </c>
      <c r="AY157" s="159" t="s">
        <v>330</v>
      </c>
    </row>
    <row r="158" spans="2:65" s="1" customFormat="1" ht="24.2" customHeight="1">
      <c r="B158" s="33"/>
      <c r="C158" s="134" t="s">
        <v>388</v>
      </c>
      <c r="D158" s="134" t="s">
        <v>332</v>
      </c>
      <c r="E158" s="135" t="s">
        <v>389</v>
      </c>
      <c r="F158" s="136" t="s">
        <v>390</v>
      </c>
      <c r="G158" s="137" t="s">
        <v>381</v>
      </c>
      <c r="H158" s="138">
        <v>1733.68</v>
      </c>
      <c r="I158" s="139">
        <v>104.36</v>
      </c>
      <c r="J158" s="140">
        <f>ROUND(I158*H158,2)</f>
        <v>180926.84</v>
      </c>
      <c r="K158" s="136" t="s">
        <v>335</v>
      </c>
      <c r="L158" s="33"/>
      <c r="M158" s="141" t="s">
        <v>21</v>
      </c>
      <c r="N158" s="142" t="s">
        <v>42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336</v>
      </c>
      <c r="AT158" s="145" t="s">
        <v>332</v>
      </c>
      <c r="AU158" s="145" t="s">
        <v>80</v>
      </c>
      <c r="AY158" s="18" t="s">
        <v>330</v>
      </c>
      <c r="BE158" s="146">
        <f>IF(N158="základní",J158,0)</f>
        <v>180926.84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78</v>
      </c>
      <c r="BK158" s="146">
        <f>ROUND(I158*H158,2)</f>
        <v>180926.84</v>
      </c>
      <c r="BL158" s="18" t="s">
        <v>336</v>
      </c>
      <c r="BM158" s="145" t="s">
        <v>391</v>
      </c>
    </row>
    <row r="159" spans="2:65" s="1" customFormat="1">
      <c r="B159" s="33"/>
      <c r="D159" s="147" t="s">
        <v>338</v>
      </c>
      <c r="F159" s="148" t="s">
        <v>392</v>
      </c>
      <c r="I159" s="149"/>
      <c r="L159" s="33"/>
      <c r="M159" s="150"/>
      <c r="T159" s="52"/>
      <c r="AT159" s="18" t="s">
        <v>338</v>
      </c>
      <c r="AU159" s="18" t="s">
        <v>80</v>
      </c>
    </row>
    <row r="160" spans="2:65" s="12" customFormat="1">
      <c r="B160" s="151"/>
      <c r="D160" s="152" t="s">
        <v>340</v>
      </c>
      <c r="E160" s="153" t="s">
        <v>21</v>
      </c>
      <c r="F160" s="154" t="s">
        <v>393</v>
      </c>
      <c r="H160" s="153" t="s">
        <v>21</v>
      </c>
      <c r="I160" s="155"/>
      <c r="L160" s="151"/>
      <c r="M160" s="156"/>
      <c r="T160" s="157"/>
      <c r="AT160" s="153" t="s">
        <v>340</v>
      </c>
      <c r="AU160" s="153" t="s">
        <v>80</v>
      </c>
      <c r="AV160" s="12" t="s">
        <v>78</v>
      </c>
      <c r="AW160" s="12" t="s">
        <v>32</v>
      </c>
      <c r="AX160" s="12" t="s">
        <v>71</v>
      </c>
      <c r="AY160" s="153" t="s">
        <v>330</v>
      </c>
    </row>
    <row r="161" spans="2:65" s="12" customFormat="1">
      <c r="B161" s="151"/>
      <c r="D161" s="152" t="s">
        <v>340</v>
      </c>
      <c r="E161" s="153" t="s">
        <v>21</v>
      </c>
      <c r="F161" s="154" t="s">
        <v>394</v>
      </c>
      <c r="H161" s="153" t="s">
        <v>21</v>
      </c>
      <c r="I161" s="155"/>
      <c r="L161" s="151"/>
      <c r="M161" s="156"/>
      <c r="T161" s="157"/>
      <c r="AT161" s="153" t="s">
        <v>340</v>
      </c>
      <c r="AU161" s="153" t="s">
        <v>80</v>
      </c>
      <c r="AV161" s="12" t="s">
        <v>78</v>
      </c>
      <c r="AW161" s="12" t="s">
        <v>32</v>
      </c>
      <c r="AX161" s="12" t="s">
        <v>71</v>
      </c>
      <c r="AY161" s="153" t="s">
        <v>330</v>
      </c>
    </row>
    <row r="162" spans="2:65" s="13" customFormat="1">
      <c r="B162" s="158"/>
      <c r="D162" s="152" t="s">
        <v>340</v>
      </c>
      <c r="E162" s="159" t="s">
        <v>21</v>
      </c>
      <c r="F162" s="160" t="s">
        <v>395</v>
      </c>
      <c r="H162" s="161">
        <v>1733.68</v>
      </c>
      <c r="I162" s="162"/>
      <c r="L162" s="158"/>
      <c r="M162" s="163"/>
      <c r="T162" s="164"/>
      <c r="AT162" s="159" t="s">
        <v>340</v>
      </c>
      <c r="AU162" s="159" t="s">
        <v>80</v>
      </c>
      <c r="AV162" s="13" t="s">
        <v>80</v>
      </c>
      <c r="AW162" s="13" t="s">
        <v>32</v>
      </c>
      <c r="AX162" s="13" t="s">
        <v>78</v>
      </c>
      <c r="AY162" s="159" t="s">
        <v>330</v>
      </c>
    </row>
    <row r="163" spans="2:65" s="1" customFormat="1" ht="24.2" customHeight="1">
      <c r="B163" s="33"/>
      <c r="C163" s="134" t="s">
        <v>396</v>
      </c>
      <c r="D163" s="134" t="s">
        <v>332</v>
      </c>
      <c r="E163" s="135" t="s">
        <v>397</v>
      </c>
      <c r="F163" s="136" t="s">
        <v>398</v>
      </c>
      <c r="G163" s="137" t="s">
        <v>381</v>
      </c>
      <c r="H163" s="138">
        <v>433.42</v>
      </c>
      <c r="I163" s="139">
        <v>188.36</v>
      </c>
      <c r="J163" s="140">
        <f>ROUND(I163*H163,2)</f>
        <v>81638.990000000005</v>
      </c>
      <c r="K163" s="136" t="s">
        <v>335</v>
      </c>
      <c r="L163" s="33"/>
      <c r="M163" s="141" t="s">
        <v>21</v>
      </c>
      <c r="N163" s="142" t="s">
        <v>42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336</v>
      </c>
      <c r="AT163" s="145" t="s">
        <v>332</v>
      </c>
      <c r="AU163" s="145" t="s">
        <v>80</v>
      </c>
      <c r="AY163" s="18" t="s">
        <v>330</v>
      </c>
      <c r="BE163" s="146">
        <f>IF(N163="základní",J163,0)</f>
        <v>81638.990000000005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78</v>
      </c>
      <c r="BK163" s="146">
        <f>ROUND(I163*H163,2)</f>
        <v>81638.990000000005</v>
      </c>
      <c r="BL163" s="18" t="s">
        <v>336</v>
      </c>
      <c r="BM163" s="145" t="s">
        <v>399</v>
      </c>
    </row>
    <row r="164" spans="2:65" s="1" customFormat="1">
      <c r="B164" s="33"/>
      <c r="D164" s="147" t="s">
        <v>338</v>
      </c>
      <c r="F164" s="148" t="s">
        <v>400</v>
      </c>
      <c r="I164" s="149"/>
      <c r="L164" s="33"/>
      <c r="M164" s="150"/>
      <c r="T164" s="52"/>
      <c r="AT164" s="18" t="s">
        <v>338</v>
      </c>
      <c r="AU164" s="18" t="s">
        <v>80</v>
      </c>
    </row>
    <row r="165" spans="2:65" s="12" customFormat="1">
      <c r="B165" s="151"/>
      <c r="D165" s="152" t="s">
        <v>340</v>
      </c>
      <c r="E165" s="153" t="s">
        <v>21</v>
      </c>
      <c r="F165" s="154" t="s">
        <v>401</v>
      </c>
      <c r="H165" s="153" t="s">
        <v>21</v>
      </c>
      <c r="I165" s="155"/>
      <c r="L165" s="151"/>
      <c r="M165" s="156"/>
      <c r="T165" s="157"/>
      <c r="AT165" s="153" t="s">
        <v>340</v>
      </c>
      <c r="AU165" s="153" t="s">
        <v>80</v>
      </c>
      <c r="AV165" s="12" t="s">
        <v>78</v>
      </c>
      <c r="AW165" s="12" t="s">
        <v>32</v>
      </c>
      <c r="AX165" s="12" t="s">
        <v>71</v>
      </c>
      <c r="AY165" s="153" t="s">
        <v>330</v>
      </c>
    </row>
    <row r="166" spans="2:65" s="12" customFormat="1">
      <c r="B166" s="151"/>
      <c r="D166" s="152" t="s">
        <v>340</v>
      </c>
      <c r="E166" s="153" t="s">
        <v>21</v>
      </c>
      <c r="F166" s="154" t="s">
        <v>402</v>
      </c>
      <c r="H166" s="153" t="s">
        <v>21</v>
      </c>
      <c r="I166" s="155"/>
      <c r="L166" s="151"/>
      <c r="M166" s="156"/>
      <c r="T166" s="157"/>
      <c r="AT166" s="153" t="s">
        <v>340</v>
      </c>
      <c r="AU166" s="153" t="s">
        <v>80</v>
      </c>
      <c r="AV166" s="12" t="s">
        <v>78</v>
      </c>
      <c r="AW166" s="12" t="s">
        <v>32</v>
      </c>
      <c r="AX166" s="12" t="s">
        <v>71</v>
      </c>
      <c r="AY166" s="153" t="s">
        <v>330</v>
      </c>
    </row>
    <row r="167" spans="2:65" s="13" customFormat="1">
      <c r="B167" s="158"/>
      <c r="D167" s="152" t="s">
        <v>340</v>
      </c>
      <c r="E167" s="159" t="s">
        <v>21</v>
      </c>
      <c r="F167" s="160" t="s">
        <v>403</v>
      </c>
      <c r="H167" s="161">
        <v>433.42</v>
      </c>
      <c r="I167" s="162"/>
      <c r="L167" s="158"/>
      <c r="M167" s="163"/>
      <c r="T167" s="164"/>
      <c r="AT167" s="159" t="s">
        <v>340</v>
      </c>
      <c r="AU167" s="159" t="s">
        <v>80</v>
      </c>
      <c r="AV167" s="13" t="s">
        <v>80</v>
      </c>
      <c r="AW167" s="13" t="s">
        <v>32</v>
      </c>
      <c r="AX167" s="13" t="s">
        <v>78</v>
      </c>
      <c r="AY167" s="159" t="s">
        <v>330</v>
      </c>
    </row>
    <row r="168" spans="2:65" s="1" customFormat="1" ht="24.2" customHeight="1">
      <c r="B168" s="33"/>
      <c r="C168" s="134" t="s">
        <v>404</v>
      </c>
      <c r="D168" s="134" t="s">
        <v>332</v>
      </c>
      <c r="E168" s="135" t="s">
        <v>405</v>
      </c>
      <c r="F168" s="136" t="s">
        <v>406</v>
      </c>
      <c r="G168" s="137" t="s">
        <v>381</v>
      </c>
      <c r="H168" s="138">
        <v>40.65</v>
      </c>
      <c r="I168" s="139">
        <v>587.16</v>
      </c>
      <c r="J168" s="140">
        <f>ROUND(I168*H168,2)</f>
        <v>23868.05</v>
      </c>
      <c r="K168" s="136" t="s">
        <v>335</v>
      </c>
      <c r="L168" s="33"/>
      <c r="M168" s="141" t="s">
        <v>21</v>
      </c>
      <c r="N168" s="142" t="s">
        <v>42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336</v>
      </c>
      <c r="AT168" s="145" t="s">
        <v>332</v>
      </c>
      <c r="AU168" s="145" t="s">
        <v>80</v>
      </c>
      <c r="AY168" s="18" t="s">
        <v>330</v>
      </c>
      <c r="BE168" s="146">
        <f>IF(N168="základní",J168,0)</f>
        <v>23868.05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78</v>
      </c>
      <c r="BK168" s="146">
        <f>ROUND(I168*H168,2)</f>
        <v>23868.05</v>
      </c>
      <c r="BL168" s="18" t="s">
        <v>336</v>
      </c>
      <c r="BM168" s="145" t="s">
        <v>407</v>
      </c>
    </row>
    <row r="169" spans="2:65" s="1" customFormat="1">
      <c r="B169" s="33"/>
      <c r="D169" s="147" t="s">
        <v>338</v>
      </c>
      <c r="F169" s="148" t="s">
        <v>408</v>
      </c>
      <c r="I169" s="149"/>
      <c r="L169" s="33"/>
      <c r="M169" s="150"/>
      <c r="T169" s="52"/>
      <c r="AT169" s="18" t="s">
        <v>338</v>
      </c>
      <c r="AU169" s="18" t="s">
        <v>80</v>
      </c>
    </row>
    <row r="170" spans="2:65" s="12" customFormat="1">
      <c r="B170" s="151"/>
      <c r="D170" s="152" t="s">
        <v>340</v>
      </c>
      <c r="E170" s="153" t="s">
        <v>21</v>
      </c>
      <c r="F170" s="154" t="s">
        <v>401</v>
      </c>
      <c r="H170" s="153" t="s">
        <v>21</v>
      </c>
      <c r="I170" s="155"/>
      <c r="L170" s="151"/>
      <c r="M170" s="156"/>
      <c r="T170" s="157"/>
      <c r="AT170" s="153" t="s">
        <v>340</v>
      </c>
      <c r="AU170" s="153" t="s">
        <v>80</v>
      </c>
      <c r="AV170" s="12" t="s">
        <v>78</v>
      </c>
      <c r="AW170" s="12" t="s">
        <v>32</v>
      </c>
      <c r="AX170" s="12" t="s">
        <v>71</v>
      </c>
      <c r="AY170" s="153" t="s">
        <v>330</v>
      </c>
    </row>
    <row r="171" spans="2:65" s="13" customFormat="1">
      <c r="B171" s="158"/>
      <c r="D171" s="152" t="s">
        <v>340</v>
      </c>
      <c r="E171" s="159" t="s">
        <v>21</v>
      </c>
      <c r="F171" s="160" t="s">
        <v>409</v>
      </c>
      <c r="H171" s="161">
        <v>40.65</v>
      </c>
      <c r="I171" s="162"/>
      <c r="L171" s="158"/>
      <c r="M171" s="163"/>
      <c r="T171" s="164"/>
      <c r="AT171" s="159" t="s">
        <v>340</v>
      </c>
      <c r="AU171" s="159" t="s">
        <v>80</v>
      </c>
      <c r="AV171" s="13" t="s">
        <v>80</v>
      </c>
      <c r="AW171" s="13" t="s">
        <v>32</v>
      </c>
      <c r="AX171" s="13" t="s">
        <v>78</v>
      </c>
      <c r="AY171" s="159" t="s">
        <v>330</v>
      </c>
    </row>
    <row r="172" spans="2:65" s="1" customFormat="1" ht="33" customHeight="1">
      <c r="B172" s="33"/>
      <c r="C172" s="134" t="s">
        <v>410</v>
      </c>
      <c r="D172" s="134" t="s">
        <v>332</v>
      </c>
      <c r="E172" s="135" t="s">
        <v>411</v>
      </c>
      <c r="F172" s="136" t="s">
        <v>412</v>
      </c>
      <c r="G172" s="137" t="s">
        <v>381</v>
      </c>
      <c r="H172" s="138">
        <v>126</v>
      </c>
      <c r="I172" s="139">
        <v>90.14</v>
      </c>
      <c r="J172" s="140">
        <f>ROUND(I172*H172,2)</f>
        <v>11357.64</v>
      </c>
      <c r="K172" s="136" t="s">
        <v>335</v>
      </c>
      <c r="L172" s="33"/>
      <c r="M172" s="141" t="s">
        <v>21</v>
      </c>
      <c r="N172" s="142" t="s">
        <v>42</v>
      </c>
      <c r="P172" s="143">
        <f>O172*H172</f>
        <v>0</v>
      </c>
      <c r="Q172" s="143">
        <v>0</v>
      </c>
      <c r="R172" s="143">
        <f>Q172*H172</f>
        <v>0</v>
      </c>
      <c r="S172" s="143">
        <v>0</v>
      </c>
      <c r="T172" s="144">
        <f>S172*H172</f>
        <v>0</v>
      </c>
      <c r="AR172" s="145" t="s">
        <v>336</v>
      </c>
      <c r="AT172" s="145" t="s">
        <v>332</v>
      </c>
      <c r="AU172" s="145" t="s">
        <v>80</v>
      </c>
      <c r="AY172" s="18" t="s">
        <v>330</v>
      </c>
      <c r="BE172" s="146">
        <f>IF(N172="základní",J172,0)</f>
        <v>11357.64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78</v>
      </c>
      <c r="BK172" s="146">
        <f>ROUND(I172*H172,2)</f>
        <v>11357.64</v>
      </c>
      <c r="BL172" s="18" t="s">
        <v>336</v>
      </c>
      <c r="BM172" s="145" t="s">
        <v>413</v>
      </c>
    </row>
    <row r="173" spans="2:65" s="1" customFormat="1">
      <c r="B173" s="33"/>
      <c r="D173" s="147" t="s">
        <v>338</v>
      </c>
      <c r="F173" s="148" t="s">
        <v>414</v>
      </c>
      <c r="I173" s="149"/>
      <c r="L173" s="33"/>
      <c r="M173" s="150"/>
      <c r="T173" s="52"/>
      <c r="AT173" s="18" t="s">
        <v>338</v>
      </c>
      <c r="AU173" s="18" t="s">
        <v>80</v>
      </c>
    </row>
    <row r="174" spans="2:65" s="12" customFormat="1">
      <c r="B174" s="151"/>
      <c r="D174" s="152" t="s">
        <v>340</v>
      </c>
      <c r="E174" s="153" t="s">
        <v>21</v>
      </c>
      <c r="F174" s="154" t="s">
        <v>415</v>
      </c>
      <c r="H174" s="153" t="s">
        <v>21</v>
      </c>
      <c r="I174" s="155"/>
      <c r="L174" s="151"/>
      <c r="M174" s="156"/>
      <c r="T174" s="157"/>
      <c r="AT174" s="153" t="s">
        <v>340</v>
      </c>
      <c r="AU174" s="153" t="s">
        <v>80</v>
      </c>
      <c r="AV174" s="12" t="s">
        <v>78</v>
      </c>
      <c r="AW174" s="12" t="s">
        <v>32</v>
      </c>
      <c r="AX174" s="12" t="s">
        <v>71</v>
      </c>
      <c r="AY174" s="153" t="s">
        <v>330</v>
      </c>
    </row>
    <row r="175" spans="2:65" s="13" customFormat="1">
      <c r="B175" s="158"/>
      <c r="D175" s="152" t="s">
        <v>340</v>
      </c>
      <c r="E175" s="159" t="s">
        <v>21</v>
      </c>
      <c r="F175" s="160" t="s">
        <v>387</v>
      </c>
      <c r="H175" s="161">
        <v>126</v>
      </c>
      <c r="I175" s="162"/>
      <c r="L175" s="158"/>
      <c r="M175" s="163"/>
      <c r="T175" s="164"/>
      <c r="AT175" s="159" t="s">
        <v>340</v>
      </c>
      <c r="AU175" s="159" t="s">
        <v>80</v>
      </c>
      <c r="AV175" s="13" t="s">
        <v>80</v>
      </c>
      <c r="AW175" s="13" t="s">
        <v>32</v>
      </c>
      <c r="AX175" s="13" t="s">
        <v>78</v>
      </c>
      <c r="AY175" s="159" t="s">
        <v>330</v>
      </c>
    </row>
    <row r="176" spans="2:65" s="1" customFormat="1" ht="37.9" customHeight="1">
      <c r="B176" s="33"/>
      <c r="C176" s="134" t="s">
        <v>8</v>
      </c>
      <c r="D176" s="134" t="s">
        <v>332</v>
      </c>
      <c r="E176" s="135" t="s">
        <v>416</v>
      </c>
      <c r="F176" s="136" t="s">
        <v>417</v>
      </c>
      <c r="G176" s="137" t="s">
        <v>381</v>
      </c>
      <c r="H176" s="138">
        <v>1585.06</v>
      </c>
      <c r="I176" s="139">
        <v>62.24</v>
      </c>
      <c r="J176" s="140">
        <f>ROUND(I176*H176,2)</f>
        <v>98654.13</v>
      </c>
      <c r="K176" s="136" t="s">
        <v>335</v>
      </c>
      <c r="L176" s="33"/>
      <c r="M176" s="141" t="s">
        <v>21</v>
      </c>
      <c r="N176" s="142" t="s">
        <v>42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336</v>
      </c>
      <c r="AT176" s="145" t="s">
        <v>332</v>
      </c>
      <c r="AU176" s="145" t="s">
        <v>80</v>
      </c>
      <c r="AY176" s="18" t="s">
        <v>330</v>
      </c>
      <c r="BE176" s="146">
        <f>IF(N176="základní",J176,0)</f>
        <v>98654.13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78</v>
      </c>
      <c r="BK176" s="146">
        <f>ROUND(I176*H176,2)</f>
        <v>98654.13</v>
      </c>
      <c r="BL176" s="18" t="s">
        <v>336</v>
      </c>
      <c r="BM176" s="145" t="s">
        <v>418</v>
      </c>
    </row>
    <row r="177" spans="2:65" s="1" customFormat="1">
      <c r="B177" s="33"/>
      <c r="D177" s="147" t="s">
        <v>338</v>
      </c>
      <c r="F177" s="148" t="s">
        <v>419</v>
      </c>
      <c r="I177" s="149"/>
      <c r="L177" s="33"/>
      <c r="M177" s="150"/>
      <c r="T177" s="52"/>
      <c r="AT177" s="18" t="s">
        <v>338</v>
      </c>
      <c r="AU177" s="18" t="s">
        <v>80</v>
      </c>
    </row>
    <row r="178" spans="2:65" s="12" customFormat="1">
      <c r="B178" s="151"/>
      <c r="D178" s="152" t="s">
        <v>340</v>
      </c>
      <c r="E178" s="153" t="s">
        <v>21</v>
      </c>
      <c r="F178" s="154" t="s">
        <v>420</v>
      </c>
      <c r="H178" s="153" t="s">
        <v>21</v>
      </c>
      <c r="I178" s="155"/>
      <c r="L178" s="151"/>
      <c r="M178" s="156"/>
      <c r="T178" s="157"/>
      <c r="AT178" s="153" t="s">
        <v>340</v>
      </c>
      <c r="AU178" s="153" t="s">
        <v>80</v>
      </c>
      <c r="AV178" s="12" t="s">
        <v>78</v>
      </c>
      <c r="AW178" s="12" t="s">
        <v>32</v>
      </c>
      <c r="AX178" s="12" t="s">
        <v>71</v>
      </c>
      <c r="AY178" s="153" t="s">
        <v>330</v>
      </c>
    </row>
    <row r="179" spans="2:65" s="13" customFormat="1">
      <c r="B179" s="158"/>
      <c r="D179" s="152" t="s">
        <v>340</v>
      </c>
      <c r="E179" s="159" t="s">
        <v>21</v>
      </c>
      <c r="F179" s="160" t="s">
        <v>421</v>
      </c>
      <c r="H179" s="161">
        <v>1585.06</v>
      </c>
      <c r="I179" s="162"/>
      <c r="L179" s="158"/>
      <c r="M179" s="163"/>
      <c r="T179" s="164"/>
      <c r="AT179" s="159" t="s">
        <v>340</v>
      </c>
      <c r="AU179" s="159" t="s">
        <v>80</v>
      </c>
      <c r="AV179" s="13" t="s">
        <v>80</v>
      </c>
      <c r="AW179" s="13" t="s">
        <v>32</v>
      </c>
      <c r="AX179" s="13" t="s">
        <v>78</v>
      </c>
      <c r="AY179" s="159" t="s">
        <v>330</v>
      </c>
    </row>
    <row r="180" spans="2:65" s="1" customFormat="1" ht="37.9" customHeight="1">
      <c r="B180" s="33"/>
      <c r="C180" s="134" t="s">
        <v>422</v>
      </c>
      <c r="D180" s="134" t="s">
        <v>332</v>
      </c>
      <c r="E180" s="135" t="s">
        <v>423</v>
      </c>
      <c r="F180" s="136" t="s">
        <v>424</v>
      </c>
      <c r="G180" s="137" t="s">
        <v>381</v>
      </c>
      <c r="H180" s="138">
        <v>1500.57</v>
      </c>
      <c r="I180" s="139">
        <v>232.13</v>
      </c>
      <c r="J180" s="140">
        <f>ROUND(I180*H180,2)</f>
        <v>348327.31</v>
      </c>
      <c r="K180" s="136" t="s">
        <v>335</v>
      </c>
      <c r="L180" s="33"/>
      <c r="M180" s="141" t="s">
        <v>21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336</v>
      </c>
      <c r="AT180" s="145" t="s">
        <v>332</v>
      </c>
      <c r="AU180" s="145" t="s">
        <v>80</v>
      </c>
      <c r="AY180" s="18" t="s">
        <v>330</v>
      </c>
      <c r="BE180" s="146">
        <f>IF(N180="základní",J180,0)</f>
        <v>348327.31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78</v>
      </c>
      <c r="BK180" s="146">
        <f>ROUND(I180*H180,2)</f>
        <v>348327.31</v>
      </c>
      <c r="BL180" s="18" t="s">
        <v>336</v>
      </c>
      <c r="BM180" s="145" t="s">
        <v>425</v>
      </c>
    </row>
    <row r="181" spans="2:65" s="1" customFormat="1">
      <c r="B181" s="33"/>
      <c r="D181" s="147" t="s">
        <v>338</v>
      </c>
      <c r="F181" s="148" t="s">
        <v>426</v>
      </c>
      <c r="I181" s="149"/>
      <c r="L181" s="33"/>
      <c r="M181" s="150"/>
      <c r="T181" s="52"/>
      <c r="AT181" s="18" t="s">
        <v>338</v>
      </c>
      <c r="AU181" s="18" t="s">
        <v>80</v>
      </c>
    </row>
    <row r="182" spans="2:65" s="12" customFormat="1">
      <c r="B182" s="151"/>
      <c r="D182" s="152" t="s">
        <v>340</v>
      </c>
      <c r="E182" s="153" t="s">
        <v>21</v>
      </c>
      <c r="F182" s="154" t="s">
        <v>427</v>
      </c>
      <c r="H182" s="153" t="s">
        <v>21</v>
      </c>
      <c r="I182" s="155"/>
      <c r="L182" s="151"/>
      <c r="M182" s="156"/>
      <c r="T182" s="157"/>
      <c r="AT182" s="153" t="s">
        <v>340</v>
      </c>
      <c r="AU182" s="153" t="s">
        <v>80</v>
      </c>
      <c r="AV182" s="12" t="s">
        <v>78</v>
      </c>
      <c r="AW182" s="12" t="s">
        <v>32</v>
      </c>
      <c r="AX182" s="12" t="s">
        <v>71</v>
      </c>
      <c r="AY182" s="153" t="s">
        <v>330</v>
      </c>
    </row>
    <row r="183" spans="2:65" s="13" customFormat="1">
      <c r="B183" s="158"/>
      <c r="D183" s="152" t="s">
        <v>340</v>
      </c>
      <c r="E183" s="159" t="s">
        <v>21</v>
      </c>
      <c r="F183" s="160" t="s">
        <v>428</v>
      </c>
      <c r="H183" s="161">
        <v>1500.57</v>
      </c>
      <c r="I183" s="162"/>
      <c r="L183" s="158"/>
      <c r="M183" s="163"/>
      <c r="T183" s="164"/>
      <c r="AT183" s="159" t="s">
        <v>340</v>
      </c>
      <c r="AU183" s="159" t="s">
        <v>80</v>
      </c>
      <c r="AV183" s="13" t="s">
        <v>80</v>
      </c>
      <c r="AW183" s="13" t="s">
        <v>32</v>
      </c>
      <c r="AX183" s="13" t="s">
        <v>78</v>
      </c>
      <c r="AY183" s="159" t="s">
        <v>330</v>
      </c>
    </row>
    <row r="184" spans="2:65" s="1" customFormat="1" ht="37.9" customHeight="1">
      <c r="B184" s="33"/>
      <c r="C184" s="134" t="s">
        <v>429</v>
      </c>
      <c r="D184" s="134" t="s">
        <v>332</v>
      </c>
      <c r="E184" s="135" t="s">
        <v>430</v>
      </c>
      <c r="F184" s="136" t="s">
        <v>431</v>
      </c>
      <c r="G184" s="137" t="s">
        <v>381</v>
      </c>
      <c r="H184" s="138">
        <v>7502.85</v>
      </c>
      <c r="I184" s="139">
        <v>17.91</v>
      </c>
      <c r="J184" s="140">
        <f>ROUND(I184*H184,2)</f>
        <v>134376.04</v>
      </c>
      <c r="K184" s="136" t="s">
        <v>335</v>
      </c>
      <c r="L184" s="33"/>
      <c r="M184" s="141" t="s">
        <v>21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336</v>
      </c>
      <c r="AT184" s="145" t="s">
        <v>332</v>
      </c>
      <c r="AU184" s="145" t="s">
        <v>80</v>
      </c>
      <c r="AY184" s="18" t="s">
        <v>330</v>
      </c>
      <c r="BE184" s="146">
        <f>IF(N184="základní",J184,0)</f>
        <v>134376.04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78</v>
      </c>
      <c r="BK184" s="146">
        <f>ROUND(I184*H184,2)</f>
        <v>134376.04</v>
      </c>
      <c r="BL184" s="18" t="s">
        <v>336</v>
      </c>
      <c r="BM184" s="145" t="s">
        <v>432</v>
      </c>
    </row>
    <row r="185" spans="2:65" s="1" customFormat="1">
      <c r="B185" s="33"/>
      <c r="D185" s="147" t="s">
        <v>338</v>
      </c>
      <c r="F185" s="148" t="s">
        <v>433</v>
      </c>
      <c r="I185" s="149"/>
      <c r="L185" s="33"/>
      <c r="M185" s="150"/>
      <c r="T185" s="52"/>
      <c r="AT185" s="18" t="s">
        <v>338</v>
      </c>
      <c r="AU185" s="18" t="s">
        <v>80</v>
      </c>
    </row>
    <row r="186" spans="2:65" s="13" customFormat="1">
      <c r="B186" s="158"/>
      <c r="D186" s="152" t="s">
        <v>340</v>
      </c>
      <c r="E186" s="159" t="s">
        <v>21</v>
      </c>
      <c r="F186" s="160" t="s">
        <v>434</v>
      </c>
      <c r="H186" s="161">
        <v>7502.85</v>
      </c>
      <c r="I186" s="162"/>
      <c r="L186" s="158"/>
      <c r="M186" s="163"/>
      <c r="T186" s="164"/>
      <c r="AT186" s="159" t="s">
        <v>340</v>
      </c>
      <c r="AU186" s="159" t="s">
        <v>80</v>
      </c>
      <c r="AV186" s="13" t="s">
        <v>80</v>
      </c>
      <c r="AW186" s="13" t="s">
        <v>32</v>
      </c>
      <c r="AX186" s="13" t="s">
        <v>78</v>
      </c>
      <c r="AY186" s="159" t="s">
        <v>330</v>
      </c>
    </row>
    <row r="187" spans="2:65" s="1" customFormat="1" ht="24.2" customHeight="1">
      <c r="B187" s="33"/>
      <c r="C187" s="134" t="s">
        <v>435</v>
      </c>
      <c r="D187" s="134" t="s">
        <v>332</v>
      </c>
      <c r="E187" s="135" t="s">
        <v>436</v>
      </c>
      <c r="F187" s="136" t="s">
        <v>437</v>
      </c>
      <c r="G187" s="137" t="s">
        <v>381</v>
      </c>
      <c r="H187" s="138">
        <v>918.53</v>
      </c>
      <c r="I187" s="139">
        <v>38.340000000000003</v>
      </c>
      <c r="J187" s="140">
        <f>ROUND(I187*H187,2)</f>
        <v>35216.44</v>
      </c>
      <c r="K187" s="136" t="s">
        <v>335</v>
      </c>
      <c r="L187" s="33"/>
      <c r="M187" s="141" t="s">
        <v>21</v>
      </c>
      <c r="N187" s="142" t="s">
        <v>42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336</v>
      </c>
      <c r="AT187" s="145" t="s">
        <v>332</v>
      </c>
      <c r="AU187" s="145" t="s">
        <v>80</v>
      </c>
      <c r="AY187" s="18" t="s">
        <v>330</v>
      </c>
      <c r="BE187" s="146">
        <f>IF(N187="základní",J187,0)</f>
        <v>35216.44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78</v>
      </c>
      <c r="BK187" s="146">
        <f>ROUND(I187*H187,2)</f>
        <v>35216.44</v>
      </c>
      <c r="BL187" s="18" t="s">
        <v>336</v>
      </c>
      <c r="BM187" s="145" t="s">
        <v>438</v>
      </c>
    </row>
    <row r="188" spans="2:65" s="1" customFormat="1">
      <c r="B188" s="33"/>
      <c r="D188" s="147" t="s">
        <v>338</v>
      </c>
      <c r="F188" s="148" t="s">
        <v>439</v>
      </c>
      <c r="I188" s="149"/>
      <c r="L188" s="33"/>
      <c r="M188" s="150"/>
      <c r="T188" s="52"/>
      <c r="AT188" s="18" t="s">
        <v>338</v>
      </c>
      <c r="AU188" s="18" t="s">
        <v>80</v>
      </c>
    </row>
    <row r="189" spans="2:65" s="12" customFormat="1">
      <c r="B189" s="151"/>
      <c r="D189" s="152" t="s">
        <v>340</v>
      </c>
      <c r="E189" s="153" t="s">
        <v>21</v>
      </c>
      <c r="F189" s="154" t="s">
        <v>440</v>
      </c>
      <c r="H189" s="153" t="s">
        <v>21</v>
      </c>
      <c r="I189" s="155"/>
      <c r="L189" s="151"/>
      <c r="M189" s="156"/>
      <c r="T189" s="157"/>
      <c r="AT189" s="153" t="s">
        <v>340</v>
      </c>
      <c r="AU189" s="153" t="s">
        <v>80</v>
      </c>
      <c r="AV189" s="12" t="s">
        <v>78</v>
      </c>
      <c r="AW189" s="12" t="s">
        <v>32</v>
      </c>
      <c r="AX189" s="12" t="s">
        <v>71</v>
      </c>
      <c r="AY189" s="153" t="s">
        <v>330</v>
      </c>
    </row>
    <row r="190" spans="2:65" s="13" customFormat="1">
      <c r="B190" s="158"/>
      <c r="D190" s="152" t="s">
        <v>340</v>
      </c>
      <c r="E190" s="159" t="s">
        <v>21</v>
      </c>
      <c r="F190" s="160" t="s">
        <v>441</v>
      </c>
      <c r="H190" s="161">
        <v>792.53</v>
      </c>
      <c r="I190" s="162"/>
      <c r="L190" s="158"/>
      <c r="M190" s="163"/>
      <c r="T190" s="164"/>
      <c r="AT190" s="159" t="s">
        <v>340</v>
      </c>
      <c r="AU190" s="159" t="s">
        <v>80</v>
      </c>
      <c r="AV190" s="13" t="s">
        <v>80</v>
      </c>
      <c r="AW190" s="13" t="s">
        <v>32</v>
      </c>
      <c r="AX190" s="13" t="s">
        <v>71</v>
      </c>
      <c r="AY190" s="159" t="s">
        <v>330</v>
      </c>
    </row>
    <row r="191" spans="2:65" s="12" customFormat="1">
      <c r="B191" s="151"/>
      <c r="D191" s="152" t="s">
        <v>340</v>
      </c>
      <c r="E191" s="153" t="s">
        <v>21</v>
      </c>
      <c r="F191" s="154" t="s">
        <v>442</v>
      </c>
      <c r="H191" s="153" t="s">
        <v>21</v>
      </c>
      <c r="I191" s="155"/>
      <c r="L191" s="151"/>
      <c r="M191" s="156"/>
      <c r="T191" s="157"/>
      <c r="AT191" s="153" t="s">
        <v>340</v>
      </c>
      <c r="AU191" s="153" t="s">
        <v>80</v>
      </c>
      <c r="AV191" s="12" t="s">
        <v>78</v>
      </c>
      <c r="AW191" s="12" t="s">
        <v>32</v>
      </c>
      <c r="AX191" s="12" t="s">
        <v>71</v>
      </c>
      <c r="AY191" s="153" t="s">
        <v>330</v>
      </c>
    </row>
    <row r="192" spans="2:65" s="13" customFormat="1">
      <c r="B192" s="158"/>
      <c r="D192" s="152" t="s">
        <v>340</v>
      </c>
      <c r="E192" s="159" t="s">
        <v>21</v>
      </c>
      <c r="F192" s="160" t="s">
        <v>387</v>
      </c>
      <c r="H192" s="161">
        <v>126</v>
      </c>
      <c r="I192" s="162"/>
      <c r="L192" s="158"/>
      <c r="M192" s="163"/>
      <c r="T192" s="164"/>
      <c r="AT192" s="159" t="s">
        <v>340</v>
      </c>
      <c r="AU192" s="159" t="s">
        <v>80</v>
      </c>
      <c r="AV192" s="13" t="s">
        <v>80</v>
      </c>
      <c r="AW192" s="13" t="s">
        <v>32</v>
      </c>
      <c r="AX192" s="13" t="s">
        <v>71</v>
      </c>
      <c r="AY192" s="159" t="s">
        <v>330</v>
      </c>
    </row>
    <row r="193" spans="2:65" s="14" customFormat="1">
      <c r="B193" s="166"/>
      <c r="D193" s="152" t="s">
        <v>340</v>
      </c>
      <c r="E193" s="167" t="s">
        <v>21</v>
      </c>
      <c r="F193" s="168" t="s">
        <v>443</v>
      </c>
      <c r="H193" s="169">
        <v>918.53</v>
      </c>
      <c r="I193" s="170"/>
      <c r="L193" s="166"/>
      <c r="M193" s="171"/>
      <c r="T193" s="172"/>
      <c r="AT193" s="167" t="s">
        <v>340</v>
      </c>
      <c r="AU193" s="167" t="s">
        <v>80</v>
      </c>
      <c r="AV193" s="14" t="s">
        <v>336</v>
      </c>
      <c r="AW193" s="14" t="s">
        <v>32</v>
      </c>
      <c r="AX193" s="14" t="s">
        <v>78</v>
      </c>
      <c r="AY193" s="167" t="s">
        <v>330</v>
      </c>
    </row>
    <row r="194" spans="2:65" s="1" customFormat="1" ht="24.2" customHeight="1">
      <c r="B194" s="33"/>
      <c r="C194" s="134" t="s">
        <v>444</v>
      </c>
      <c r="D194" s="134" t="s">
        <v>332</v>
      </c>
      <c r="E194" s="135" t="s">
        <v>445</v>
      </c>
      <c r="F194" s="136" t="s">
        <v>446</v>
      </c>
      <c r="G194" s="137" t="s">
        <v>447</v>
      </c>
      <c r="H194" s="138">
        <v>2701.0259999999998</v>
      </c>
      <c r="I194" s="139">
        <v>221.37</v>
      </c>
      <c r="J194" s="140">
        <f>ROUND(I194*H194,2)</f>
        <v>597926.13</v>
      </c>
      <c r="K194" s="136" t="s">
        <v>335</v>
      </c>
      <c r="L194" s="33"/>
      <c r="M194" s="141" t="s">
        <v>21</v>
      </c>
      <c r="N194" s="142" t="s">
        <v>42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336</v>
      </c>
      <c r="AT194" s="145" t="s">
        <v>332</v>
      </c>
      <c r="AU194" s="145" t="s">
        <v>80</v>
      </c>
      <c r="AY194" s="18" t="s">
        <v>330</v>
      </c>
      <c r="BE194" s="146">
        <f>IF(N194="základní",J194,0)</f>
        <v>597926.13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78</v>
      </c>
      <c r="BK194" s="146">
        <f>ROUND(I194*H194,2)</f>
        <v>597926.13</v>
      </c>
      <c r="BL194" s="18" t="s">
        <v>336</v>
      </c>
      <c r="BM194" s="145" t="s">
        <v>448</v>
      </c>
    </row>
    <row r="195" spans="2:65" s="1" customFormat="1">
      <c r="B195" s="33"/>
      <c r="D195" s="147" t="s">
        <v>338</v>
      </c>
      <c r="F195" s="148" t="s">
        <v>449</v>
      </c>
      <c r="I195" s="149"/>
      <c r="L195" s="33"/>
      <c r="M195" s="150"/>
      <c r="T195" s="52"/>
      <c r="AT195" s="18" t="s">
        <v>338</v>
      </c>
      <c r="AU195" s="18" t="s">
        <v>80</v>
      </c>
    </row>
    <row r="196" spans="2:65" s="12" customFormat="1">
      <c r="B196" s="151"/>
      <c r="D196" s="152" t="s">
        <v>340</v>
      </c>
      <c r="E196" s="153" t="s">
        <v>21</v>
      </c>
      <c r="F196" s="154" t="s">
        <v>450</v>
      </c>
      <c r="H196" s="153" t="s">
        <v>21</v>
      </c>
      <c r="I196" s="155"/>
      <c r="L196" s="151"/>
      <c r="M196" s="156"/>
      <c r="T196" s="157"/>
      <c r="AT196" s="153" t="s">
        <v>340</v>
      </c>
      <c r="AU196" s="153" t="s">
        <v>80</v>
      </c>
      <c r="AV196" s="12" t="s">
        <v>78</v>
      </c>
      <c r="AW196" s="12" t="s">
        <v>32</v>
      </c>
      <c r="AX196" s="12" t="s">
        <v>71</v>
      </c>
      <c r="AY196" s="153" t="s">
        <v>330</v>
      </c>
    </row>
    <row r="197" spans="2:65" s="13" customFormat="1">
      <c r="B197" s="158"/>
      <c r="D197" s="152" t="s">
        <v>340</v>
      </c>
      <c r="E197" s="159" t="s">
        <v>21</v>
      </c>
      <c r="F197" s="160" t="s">
        <v>451</v>
      </c>
      <c r="H197" s="161">
        <v>2701.0259999999998</v>
      </c>
      <c r="I197" s="162"/>
      <c r="L197" s="158"/>
      <c r="M197" s="163"/>
      <c r="T197" s="164"/>
      <c r="AT197" s="159" t="s">
        <v>340</v>
      </c>
      <c r="AU197" s="159" t="s">
        <v>80</v>
      </c>
      <c r="AV197" s="13" t="s">
        <v>80</v>
      </c>
      <c r="AW197" s="13" t="s">
        <v>32</v>
      </c>
      <c r="AX197" s="13" t="s">
        <v>78</v>
      </c>
      <c r="AY197" s="159" t="s">
        <v>330</v>
      </c>
    </row>
    <row r="198" spans="2:65" s="1" customFormat="1" ht="24.2" customHeight="1">
      <c r="B198" s="33"/>
      <c r="C198" s="134" t="s">
        <v>452</v>
      </c>
      <c r="D198" s="134" t="s">
        <v>332</v>
      </c>
      <c r="E198" s="135" t="s">
        <v>453</v>
      </c>
      <c r="F198" s="136" t="s">
        <v>454</v>
      </c>
      <c r="G198" s="137" t="s">
        <v>381</v>
      </c>
      <c r="H198" s="138">
        <v>2293.1</v>
      </c>
      <c r="I198" s="139">
        <v>15.88</v>
      </c>
      <c r="J198" s="140">
        <f>ROUND(I198*H198,2)</f>
        <v>36414.43</v>
      </c>
      <c r="K198" s="136" t="s">
        <v>335</v>
      </c>
      <c r="L198" s="33"/>
      <c r="M198" s="141" t="s">
        <v>21</v>
      </c>
      <c r="N198" s="142" t="s">
        <v>42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336</v>
      </c>
      <c r="AT198" s="145" t="s">
        <v>332</v>
      </c>
      <c r="AU198" s="145" t="s">
        <v>80</v>
      </c>
      <c r="AY198" s="18" t="s">
        <v>330</v>
      </c>
      <c r="BE198" s="146">
        <f>IF(N198="základní",J198,0)</f>
        <v>36414.43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78</v>
      </c>
      <c r="BK198" s="146">
        <f>ROUND(I198*H198,2)</f>
        <v>36414.43</v>
      </c>
      <c r="BL198" s="18" t="s">
        <v>336</v>
      </c>
      <c r="BM198" s="145" t="s">
        <v>455</v>
      </c>
    </row>
    <row r="199" spans="2:65" s="1" customFormat="1">
      <c r="B199" s="33"/>
      <c r="D199" s="147" t="s">
        <v>338</v>
      </c>
      <c r="F199" s="148" t="s">
        <v>456</v>
      </c>
      <c r="I199" s="149"/>
      <c r="L199" s="33"/>
      <c r="M199" s="150"/>
      <c r="T199" s="52"/>
      <c r="AT199" s="18" t="s">
        <v>338</v>
      </c>
      <c r="AU199" s="18" t="s">
        <v>80</v>
      </c>
    </row>
    <row r="200" spans="2:65" s="12" customFormat="1">
      <c r="B200" s="151"/>
      <c r="D200" s="152" t="s">
        <v>340</v>
      </c>
      <c r="E200" s="153" t="s">
        <v>21</v>
      </c>
      <c r="F200" s="154" t="s">
        <v>457</v>
      </c>
      <c r="H200" s="153" t="s">
        <v>21</v>
      </c>
      <c r="I200" s="155"/>
      <c r="L200" s="151"/>
      <c r="M200" s="156"/>
      <c r="T200" s="157"/>
      <c r="AT200" s="153" t="s">
        <v>340</v>
      </c>
      <c r="AU200" s="153" t="s">
        <v>80</v>
      </c>
      <c r="AV200" s="12" t="s">
        <v>78</v>
      </c>
      <c r="AW200" s="12" t="s">
        <v>32</v>
      </c>
      <c r="AX200" s="12" t="s">
        <v>71</v>
      </c>
      <c r="AY200" s="153" t="s">
        <v>330</v>
      </c>
    </row>
    <row r="201" spans="2:65" s="13" customFormat="1">
      <c r="B201" s="158"/>
      <c r="D201" s="152" t="s">
        <v>340</v>
      </c>
      <c r="E201" s="159" t="s">
        <v>21</v>
      </c>
      <c r="F201" s="160" t="s">
        <v>458</v>
      </c>
      <c r="H201" s="161">
        <v>2293.1</v>
      </c>
      <c r="I201" s="162"/>
      <c r="L201" s="158"/>
      <c r="M201" s="163"/>
      <c r="T201" s="164"/>
      <c r="AT201" s="159" t="s">
        <v>340</v>
      </c>
      <c r="AU201" s="159" t="s">
        <v>80</v>
      </c>
      <c r="AV201" s="13" t="s">
        <v>80</v>
      </c>
      <c r="AW201" s="13" t="s">
        <v>32</v>
      </c>
      <c r="AX201" s="13" t="s">
        <v>78</v>
      </c>
      <c r="AY201" s="159" t="s">
        <v>330</v>
      </c>
    </row>
    <row r="202" spans="2:65" s="1" customFormat="1" ht="24.2" customHeight="1">
      <c r="B202" s="33"/>
      <c r="C202" s="134" t="s">
        <v>459</v>
      </c>
      <c r="D202" s="134" t="s">
        <v>332</v>
      </c>
      <c r="E202" s="135" t="s">
        <v>460</v>
      </c>
      <c r="F202" s="136" t="s">
        <v>461</v>
      </c>
      <c r="G202" s="137" t="s">
        <v>381</v>
      </c>
      <c r="H202" s="138">
        <v>792.53</v>
      </c>
      <c r="I202" s="139">
        <v>105.1</v>
      </c>
      <c r="J202" s="140">
        <f>ROUND(I202*H202,2)</f>
        <v>83294.899999999994</v>
      </c>
      <c r="K202" s="136" t="s">
        <v>335</v>
      </c>
      <c r="L202" s="33"/>
      <c r="M202" s="141" t="s">
        <v>21</v>
      </c>
      <c r="N202" s="142" t="s">
        <v>42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336</v>
      </c>
      <c r="AT202" s="145" t="s">
        <v>332</v>
      </c>
      <c r="AU202" s="145" t="s">
        <v>80</v>
      </c>
      <c r="AY202" s="18" t="s">
        <v>330</v>
      </c>
      <c r="BE202" s="146">
        <f>IF(N202="základní",J202,0)</f>
        <v>83294.899999999994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78</v>
      </c>
      <c r="BK202" s="146">
        <f>ROUND(I202*H202,2)</f>
        <v>83294.899999999994</v>
      </c>
      <c r="BL202" s="18" t="s">
        <v>336</v>
      </c>
      <c r="BM202" s="145" t="s">
        <v>462</v>
      </c>
    </row>
    <row r="203" spans="2:65" s="1" customFormat="1">
      <c r="B203" s="33"/>
      <c r="D203" s="147" t="s">
        <v>338</v>
      </c>
      <c r="F203" s="148" t="s">
        <v>463</v>
      </c>
      <c r="I203" s="149"/>
      <c r="L203" s="33"/>
      <c r="M203" s="150"/>
      <c r="T203" s="52"/>
      <c r="AT203" s="18" t="s">
        <v>338</v>
      </c>
      <c r="AU203" s="18" t="s">
        <v>80</v>
      </c>
    </row>
    <row r="204" spans="2:65" s="12" customFormat="1">
      <c r="B204" s="151"/>
      <c r="D204" s="152" t="s">
        <v>340</v>
      </c>
      <c r="E204" s="153" t="s">
        <v>21</v>
      </c>
      <c r="F204" s="154" t="s">
        <v>393</v>
      </c>
      <c r="H204" s="153" t="s">
        <v>21</v>
      </c>
      <c r="I204" s="155"/>
      <c r="L204" s="151"/>
      <c r="M204" s="156"/>
      <c r="T204" s="157"/>
      <c r="AT204" s="153" t="s">
        <v>340</v>
      </c>
      <c r="AU204" s="153" t="s">
        <v>80</v>
      </c>
      <c r="AV204" s="12" t="s">
        <v>78</v>
      </c>
      <c r="AW204" s="12" t="s">
        <v>32</v>
      </c>
      <c r="AX204" s="12" t="s">
        <v>71</v>
      </c>
      <c r="AY204" s="153" t="s">
        <v>330</v>
      </c>
    </row>
    <row r="205" spans="2:65" s="13" customFormat="1">
      <c r="B205" s="158"/>
      <c r="D205" s="152" t="s">
        <v>340</v>
      </c>
      <c r="E205" s="159" t="s">
        <v>21</v>
      </c>
      <c r="F205" s="160" t="s">
        <v>441</v>
      </c>
      <c r="H205" s="161">
        <v>792.53</v>
      </c>
      <c r="I205" s="162"/>
      <c r="L205" s="158"/>
      <c r="M205" s="163"/>
      <c r="T205" s="164"/>
      <c r="AT205" s="159" t="s">
        <v>340</v>
      </c>
      <c r="AU205" s="159" t="s">
        <v>80</v>
      </c>
      <c r="AV205" s="13" t="s">
        <v>80</v>
      </c>
      <c r="AW205" s="13" t="s">
        <v>32</v>
      </c>
      <c r="AX205" s="13" t="s">
        <v>78</v>
      </c>
      <c r="AY205" s="159" t="s">
        <v>330</v>
      </c>
    </row>
    <row r="206" spans="2:65" s="11" customFormat="1" ht="20.85" customHeight="1">
      <c r="B206" s="122"/>
      <c r="D206" s="123" t="s">
        <v>70</v>
      </c>
      <c r="E206" s="132" t="s">
        <v>435</v>
      </c>
      <c r="F206" s="132" t="s">
        <v>464</v>
      </c>
      <c r="I206" s="125"/>
      <c r="J206" s="133">
        <f>BK206</f>
        <v>1425034.73</v>
      </c>
      <c r="L206" s="122"/>
      <c r="M206" s="127"/>
      <c r="P206" s="128">
        <f>SUM(P207:P222)</f>
        <v>0</v>
      </c>
      <c r="R206" s="128">
        <f>SUM(R207:R222)</f>
        <v>13.563321999999999</v>
      </c>
      <c r="T206" s="129">
        <f>SUM(T207:T222)</f>
        <v>0</v>
      </c>
      <c r="AR206" s="123" t="s">
        <v>78</v>
      </c>
      <c r="AT206" s="130" t="s">
        <v>70</v>
      </c>
      <c r="AU206" s="130" t="s">
        <v>80</v>
      </c>
      <c r="AY206" s="123" t="s">
        <v>330</v>
      </c>
      <c r="BK206" s="131">
        <f>SUM(BK207:BK222)</f>
        <v>1425034.73</v>
      </c>
    </row>
    <row r="207" spans="2:65" s="1" customFormat="1" ht="24.2" customHeight="1">
      <c r="B207" s="33"/>
      <c r="C207" s="134" t="s">
        <v>465</v>
      </c>
      <c r="D207" s="134" t="s">
        <v>332</v>
      </c>
      <c r="E207" s="135" t="s">
        <v>466</v>
      </c>
      <c r="F207" s="136" t="s">
        <v>467</v>
      </c>
      <c r="G207" s="137" t="s">
        <v>353</v>
      </c>
      <c r="H207" s="138">
        <v>191.1</v>
      </c>
      <c r="I207" s="139">
        <v>3984.72</v>
      </c>
      <c r="J207" s="140">
        <f>ROUND(I207*H207,2)</f>
        <v>761479.99</v>
      </c>
      <c r="K207" s="136" t="s">
        <v>335</v>
      </c>
      <c r="L207" s="33"/>
      <c r="M207" s="141" t="s">
        <v>21</v>
      </c>
      <c r="N207" s="142" t="s">
        <v>42</v>
      </c>
      <c r="P207" s="143">
        <f>O207*H207</f>
        <v>0</v>
      </c>
      <c r="Q207" s="143">
        <v>1.0200000000000001E-3</v>
      </c>
      <c r="R207" s="143">
        <f>Q207*H207</f>
        <v>0.19492200000000001</v>
      </c>
      <c r="S207" s="143">
        <v>0</v>
      </c>
      <c r="T207" s="144">
        <f>S207*H207</f>
        <v>0</v>
      </c>
      <c r="AR207" s="145" t="s">
        <v>336</v>
      </c>
      <c r="AT207" s="145" t="s">
        <v>332</v>
      </c>
      <c r="AU207" s="145" t="s">
        <v>171</v>
      </c>
      <c r="AY207" s="18" t="s">
        <v>330</v>
      </c>
      <c r="BE207" s="146">
        <f>IF(N207="základní",J207,0)</f>
        <v>761479.99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78</v>
      </c>
      <c r="BK207" s="146">
        <f>ROUND(I207*H207,2)</f>
        <v>761479.99</v>
      </c>
      <c r="BL207" s="18" t="s">
        <v>336</v>
      </c>
      <c r="BM207" s="145" t="s">
        <v>468</v>
      </c>
    </row>
    <row r="208" spans="2:65" s="1" customFormat="1">
      <c r="B208" s="33"/>
      <c r="D208" s="147" t="s">
        <v>338</v>
      </c>
      <c r="F208" s="148" t="s">
        <v>469</v>
      </c>
      <c r="I208" s="149"/>
      <c r="L208" s="33"/>
      <c r="M208" s="150"/>
      <c r="T208" s="52"/>
      <c r="AT208" s="18" t="s">
        <v>338</v>
      </c>
      <c r="AU208" s="18" t="s">
        <v>171</v>
      </c>
    </row>
    <row r="209" spans="2:65" s="12" customFormat="1">
      <c r="B209" s="151"/>
      <c r="D209" s="152" t="s">
        <v>340</v>
      </c>
      <c r="E209" s="153" t="s">
        <v>21</v>
      </c>
      <c r="F209" s="154" t="s">
        <v>470</v>
      </c>
      <c r="H209" s="153" t="s">
        <v>21</v>
      </c>
      <c r="I209" s="155"/>
      <c r="L209" s="151"/>
      <c r="M209" s="156"/>
      <c r="T209" s="157"/>
      <c r="AT209" s="153" t="s">
        <v>340</v>
      </c>
      <c r="AU209" s="153" t="s">
        <v>171</v>
      </c>
      <c r="AV209" s="12" t="s">
        <v>78</v>
      </c>
      <c r="AW209" s="12" t="s">
        <v>32</v>
      </c>
      <c r="AX209" s="12" t="s">
        <v>71</v>
      </c>
      <c r="AY209" s="153" t="s">
        <v>330</v>
      </c>
    </row>
    <row r="210" spans="2:65" s="13" customFormat="1">
      <c r="B210" s="158"/>
      <c r="D210" s="152" t="s">
        <v>340</v>
      </c>
      <c r="E210" s="159" t="s">
        <v>21</v>
      </c>
      <c r="F210" s="160" t="s">
        <v>471</v>
      </c>
      <c r="H210" s="161">
        <v>22</v>
      </c>
      <c r="I210" s="162"/>
      <c r="L210" s="158"/>
      <c r="M210" s="163"/>
      <c r="T210" s="164"/>
      <c r="AT210" s="159" t="s">
        <v>340</v>
      </c>
      <c r="AU210" s="159" t="s">
        <v>171</v>
      </c>
      <c r="AV210" s="13" t="s">
        <v>80</v>
      </c>
      <c r="AW210" s="13" t="s">
        <v>32</v>
      </c>
      <c r="AX210" s="13" t="s">
        <v>71</v>
      </c>
      <c r="AY210" s="159" t="s">
        <v>330</v>
      </c>
    </row>
    <row r="211" spans="2:65" s="13" customFormat="1">
      <c r="B211" s="158"/>
      <c r="D211" s="152" t="s">
        <v>340</v>
      </c>
      <c r="E211" s="159" t="s">
        <v>21</v>
      </c>
      <c r="F211" s="160" t="s">
        <v>472</v>
      </c>
      <c r="H211" s="161">
        <v>75.59999999999998</v>
      </c>
      <c r="I211" s="162"/>
      <c r="L211" s="158"/>
      <c r="M211" s="163"/>
      <c r="T211" s="164"/>
      <c r="AT211" s="159" t="s">
        <v>340</v>
      </c>
      <c r="AU211" s="159" t="s">
        <v>171</v>
      </c>
      <c r="AV211" s="13" t="s">
        <v>80</v>
      </c>
      <c r="AW211" s="13" t="s">
        <v>32</v>
      </c>
      <c r="AX211" s="13" t="s">
        <v>71</v>
      </c>
      <c r="AY211" s="159" t="s">
        <v>330</v>
      </c>
    </row>
    <row r="212" spans="2:65" s="13" customFormat="1">
      <c r="B212" s="158"/>
      <c r="D212" s="152" t="s">
        <v>340</v>
      </c>
      <c r="E212" s="159" t="s">
        <v>21</v>
      </c>
      <c r="F212" s="160" t="s">
        <v>473</v>
      </c>
      <c r="H212" s="161">
        <v>93.5</v>
      </c>
      <c r="I212" s="162"/>
      <c r="L212" s="158"/>
      <c r="M212" s="163"/>
      <c r="T212" s="164"/>
      <c r="AT212" s="159" t="s">
        <v>340</v>
      </c>
      <c r="AU212" s="159" t="s">
        <v>171</v>
      </c>
      <c r="AV212" s="13" t="s">
        <v>80</v>
      </c>
      <c r="AW212" s="13" t="s">
        <v>32</v>
      </c>
      <c r="AX212" s="13" t="s">
        <v>71</v>
      </c>
      <c r="AY212" s="159" t="s">
        <v>330</v>
      </c>
    </row>
    <row r="213" spans="2:65" s="14" customFormat="1">
      <c r="B213" s="166"/>
      <c r="D213" s="152" t="s">
        <v>340</v>
      </c>
      <c r="E213" s="167" t="s">
        <v>21</v>
      </c>
      <c r="F213" s="168" t="s">
        <v>443</v>
      </c>
      <c r="H213" s="169">
        <v>191.1</v>
      </c>
      <c r="I213" s="170"/>
      <c r="L213" s="166"/>
      <c r="M213" s="171"/>
      <c r="T213" s="172"/>
      <c r="AT213" s="167" t="s">
        <v>340</v>
      </c>
      <c r="AU213" s="167" t="s">
        <v>171</v>
      </c>
      <c r="AV213" s="14" t="s">
        <v>336</v>
      </c>
      <c r="AW213" s="14" t="s">
        <v>32</v>
      </c>
      <c r="AX213" s="14" t="s">
        <v>78</v>
      </c>
      <c r="AY213" s="167" t="s">
        <v>330</v>
      </c>
    </row>
    <row r="214" spans="2:65" s="1" customFormat="1" ht="16.5" customHeight="1">
      <c r="B214" s="33"/>
      <c r="C214" s="173" t="s">
        <v>474</v>
      </c>
      <c r="D214" s="173" t="s">
        <v>475</v>
      </c>
      <c r="E214" s="174" t="s">
        <v>476</v>
      </c>
      <c r="F214" s="175" t="s">
        <v>477</v>
      </c>
      <c r="G214" s="176" t="s">
        <v>447</v>
      </c>
      <c r="H214" s="177">
        <v>9.25</v>
      </c>
      <c r="I214" s="178">
        <v>30438.799999999999</v>
      </c>
      <c r="J214" s="179">
        <f>ROUND(I214*H214,2)</f>
        <v>281558.90000000002</v>
      </c>
      <c r="K214" s="175" t="s">
        <v>335</v>
      </c>
      <c r="L214" s="180"/>
      <c r="M214" s="181" t="s">
        <v>21</v>
      </c>
      <c r="N214" s="182" t="s">
        <v>42</v>
      </c>
      <c r="P214" s="143">
        <f>O214*H214</f>
        <v>0</v>
      </c>
      <c r="Q214" s="143">
        <v>1</v>
      </c>
      <c r="R214" s="143">
        <f>Q214*H214</f>
        <v>9.25</v>
      </c>
      <c r="S214" s="143">
        <v>0</v>
      </c>
      <c r="T214" s="144">
        <f>S214*H214</f>
        <v>0</v>
      </c>
      <c r="AR214" s="145" t="s">
        <v>388</v>
      </c>
      <c r="AT214" s="145" t="s">
        <v>475</v>
      </c>
      <c r="AU214" s="145" t="s">
        <v>171</v>
      </c>
      <c r="AY214" s="18" t="s">
        <v>330</v>
      </c>
      <c r="BE214" s="146">
        <f>IF(N214="základní",J214,0)</f>
        <v>281558.90000000002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78</v>
      </c>
      <c r="BK214" s="146">
        <f>ROUND(I214*H214,2)</f>
        <v>281558.90000000002</v>
      </c>
      <c r="BL214" s="18" t="s">
        <v>336</v>
      </c>
      <c r="BM214" s="145" t="s">
        <v>478</v>
      </c>
    </row>
    <row r="215" spans="2:65" s="12" customFormat="1">
      <c r="B215" s="151"/>
      <c r="D215" s="152" t="s">
        <v>340</v>
      </c>
      <c r="E215" s="153" t="s">
        <v>21</v>
      </c>
      <c r="F215" s="154" t="s">
        <v>470</v>
      </c>
      <c r="H215" s="153" t="s">
        <v>21</v>
      </c>
      <c r="I215" s="155"/>
      <c r="L215" s="151"/>
      <c r="M215" s="156"/>
      <c r="T215" s="157"/>
      <c r="AT215" s="153" t="s">
        <v>340</v>
      </c>
      <c r="AU215" s="153" t="s">
        <v>171</v>
      </c>
      <c r="AV215" s="12" t="s">
        <v>78</v>
      </c>
      <c r="AW215" s="12" t="s">
        <v>32</v>
      </c>
      <c r="AX215" s="12" t="s">
        <v>71</v>
      </c>
      <c r="AY215" s="153" t="s">
        <v>330</v>
      </c>
    </row>
    <row r="216" spans="2:65" s="13" customFormat="1">
      <c r="B216" s="158"/>
      <c r="D216" s="152" t="s">
        <v>340</v>
      </c>
      <c r="E216" s="159" t="s">
        <v>21</v>
      </c>
      <c r="F216" s="160" t="s">
        <v>479</v>
      </c>
      <c r="H216" s="161">
        <v>9.25</v>
      </c>
      <c r="I216" s="162"/>
      <c r="L216" s="158"/>
      <c r="M216" s="163"/>
      <c r="T216" s="164"/>
      <c r="AT216" s="159" t="s">
        <v>340</v>
      </c>
      <c r="AU216" s="159" t="s">
        <v>171</v>
      </c>
      <c r="AV216" s="13" t="s">
        <v>80</v>
      </c>
      <c r="AW216" s="13" t="s">
        <v>32</v>
      </c>
      <c r="AX216" s="13" t="s">
        <v>78</v>
      </c>
      <c r="AY216" s="159" t="s">
        <v>330</v>
      </c>
    </row>
    <row r="217" spans="2:65" s="1" customFormat="1" ht="16.5" customHeight="1">
      <c r="B217" s="33"/>
      <c r="C217" s="134" t="s">
        <v>7</v>
      </c>
      <c r="D217" s="134" t="s">
        <v>332</v>
      </c>
      <c r="E217" s="135" t="s">
        <v>480</v>
      </c>
      <c r="F217" s="136" t="s">
        <v>481</v>
      </c>
      <c r="G217" s="137" t="s">
        <v>353</v>
      </c>
      <c r="H217" s="138">
        <v>191.1</v>
      </c>
      <c r="I217" s="139">
        <v>508.05</v>
      </c>
      <c r="J217" s="140">
        <f>ROUND(I217*H217,2)</f>
        <v>97088.36</v>
      </c>
      <c r="K217" s="136" t="s">
        <v>335</v>
      </c>
      <c r="L217" s="33"/>
      <c r="M217" s="141" t="s">
        <v>21</v>
      </c>
      <c r="N217" s="142" t="s">
        <v>42</v>
      </c>
      <c r="P217" s="143">
        <f>O217*H217</f>
        <v>0</v>
      </c>
      <c r="Q217" s="143">
        <v>0</v>
      </c>
      <c r="R217" s="143">
        <f>Q217*H217</f>
        <v>0</v>
      </c>
      <c r="S217" s="143">
        <v>0</v>
      </c>
      <c r="T217" s="144">
        <f>S217*H217</f>
        <v>0</v>
      </c>
      <c r="AR217" s="145" t="s">
        <v>336</v>
      </c>
      <c r="AT217" s="145" t="s">
        <v>332</v>
      </c>
      <c r="AU217" s="145" t="s">
        <v>171</v>
      </c>
      <c r="AY217" s="18" t="s">
        <v>330</v>
      </c>
      <c r="BE217" s="146">
        <f>IF(N217="základní",J217,0)</f>
        <v>97088.36</v>
      </c>
      <c r="BF217" s="146">
        <f>IF(N217="snížená",J217,0)</f>
        <v>0</v>
      </c>
      <c r="BG217" s="146">
        <f>IF(N217="zákl. přenesená",J217,0)</f>
        <v>0</v>
      </c>
      <c r="BH217" s="146">
        <f>IF(N217="sníž. přenesená",J217,0)</f>
        <v>0</v>
      </c>
      <c r="BI217" s="146">
        <f>IF(N217="nulová",J217,0)</f>
        <v>0</v>
      </c>
      <c r="BJ217" s="18" t="s">
        <v>78</v>
      </c>
      <c r="BK217" s="146">
        <f>ROUND(I217*H217,2)</f>
        <v>97088.36</v>
      </c>
      <c r="BL217" s="18" t="s">
        <v>336</v>
      </c>
      <c r="BM217" s="145" t="s">
        <v>482</v>
      </c>
    </row>
    <row r="218" spans="2:65" s="1" customFormat="1">
      <c r="B218" s="33"/>
      <c r="D218" s="147" t="s">
        <v>338</v>
      </c>
      <c r="F218" s="148" t="s">
        <v>483</v>
      </c>
      <c r="I218" s="149"/>
      <c r="L218" s="33"/>
      <c r="M218" s="150"/>
      <c r="T218" s="52"/>
      <c r="AT218" s="18" t="s">
        <v>338</v>
      </c>
      <c r="AU218" s="18" t="s">
        <v>171</v>
      </c>
    </row>
    <row r="219" spans="2:65" s="1" customFormat="1" ht="21.75" customHeight="1">
      <c r="B219" s="33"/>
      <c r="C219" s="134" t="s">
        <v>484</v>
      </c>
      <c r="D219" s="134" t="s">
        <v>332</v>
      </c>
      <c r="E219" s="135" t="s">
        <v>485</v>
      </c>
      <c r="F219" s="136" t="s">
        <v>486</v>
      </c>
      <c r="G219" s="137" t="s">
        <v>169</v>
      </c>
      <c r="H219" s="138">
        <v>156</v>
      </c>
      <c r="I219" s="139">
        <v>1826.33</v>
      </c>
      <c r="J219" s="140">
        <f>ROUND(I219*H219,2)</f>
        <v>284907.48</v>
      </c>
      <c r="K219" s="136" t="s">
        <v>335</v>
      </c>
      <c r="L219" s="33"/>
      <c r="M219" s="141" t="s">
        <v>21</v>
      </c>
      <c r="N219" s="142" t="s">
        <v>42</v>
      </c>
      <c r="P219" s="143">
        <f>O219*H219</f>
        <v>0</v>
      </c>
      <c r="Q219" s="143">
        <v>2.64E-2</v>
      </c>
      <c r="R219" s="143">
        <f>Q219*H219</f>
        <v>4.1184000000000003</v>
      </c>
      <c r="S219" s="143">
        <v>0</v>
      </c>
      <c r="T219" s="144">
        <f>S219*H219</f>
        <v>0</v>
      </c>
      <c r="AR219" s="145" t="s">
        <v>336</v>
      </c>
      <c r="AT219" s="145" t="s">
        <v>332</v>
      </c>
      <c r="AU219" s="145" t="s">
        <v>171</v>
      </c>
      <c r="AY219" s="18" t="s">
        <v>330</v>
      </c>
      <c r="BE219" s="146">
        <f>IF(N219="základní",J219,0)</f>
        <v>284907.48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78</v>
      </c>
      <c r="BK219" s="146">
        <f>ROUND(I219*H219,2)</f>
        <v>284907.48</v>
      </c>
      <c r="BL219" s="18" t="s">
        <v>336</v>
      </c>
      <c r="BM219" s="145" t="s">
        <v>487</v>
      </c>
    </row>
    <row r="220" spans="2:65" s="1" customFormat="1">
      <c r="B220" s="33"/>
      <c r="D220" s="147" t="s">
        <v>338</v>
      </c>
      <c r="F220" s="148" t="s">
        <v>488</v>
      </c>
      <c r="I220" s="149"/>
      <c r="L220" s="33"/>
      <c r="M220" s="150"/>
      <c r="T220" s="52"/>
      <c r="AT220" s="18" t="s">
        <v>338</v>
      </c>
      <c r="AU220" s="18" t="s">
        <v>171</v>
      </c>
    </row>
    <row r="221" spans="2:65" s="12" customFormat="1">
      <c r="B221" s="151"/>
      <c r="D221" s="152" t="s">
        <v>340</v>
      </c>
      <c r="E221" s="153" t="s">
        <v>21</v>
      </c>
      <c r="F221" s="154" t="s">
        <v>470</v>
      </c>
      <c r="H221" s="153" t="s">
        <v>21</v>
      </c>
      <c r="I221" s="155"/>
      <c r="L221" s="151"/>
      <c r="M221" s="156"/>
      <c r="T221" s="157"/>
      <c r="AT221" s="153" t="s">
        <v>340</v>
      </c>
      <c r="AU221" s="153" t="s">
        <v>171</v>
      </c>
      <c r="AV221" s="12" t="s">
        <v>78</v>
      </c>
      <c r="AW221" s="12" t="s">
        <v>32</v>
      </c>
      <c r="AX221" s="12" t="s">
        <v>71</v>
      </c>
      <c r="AY221" s="153" t="s">
        <v>330</v>
      </c>
    </row>
    <row r="222" spans="2:65" s="13" customFormat="1">
      <c r="B222" s="158"/>
      <c r="D222" s="152" t="s">
        <v>340</v>
      </c>
      <c r="E222" s="159" t="s">
        <v>21</v>
      </c>
      <c r="F222" s="160" t="s">
        <v>489</v>
      </c>
      <c r="H222" s="161">
        <v>156</v>
      </c>
      <c r="I222" s="162"/>
      <c r="L222" s="158"/>
      <c r="M222" s="163"/>
      <c r="T222" s="164"/>
      <c r="AT222" s="159" t="s">
        <v>340</v>
      </c>
      <c r="AU222" s="159" t="s">
        <v>171</v>
      </c>
      <c r="AV222" s="13" t="s">
        <v>80</v>
      </c>
      <c r="AW222" s="13" t="s">
        <v>32</v>
      </c>
      <c r="AX222" s="13" t="s">
        <v>78</v>
      </c>
      <c r="AY222" s="159" t="s">
        <v>330</v>
      </c>
    </row>
    <row r="223" spans="2:65" s="11" customFormat="1" ht="22.9" customHeight="1">
      <c r="B223" s="122"/>
      <c r="D223" s="123" t="s">
        <v>70</v>
      </c>
      <c r="E223" s="132" t="s">
        <v>80</v>
      </c>
      <c r="F223" s="132" t="s">
        <v>490</v>
      </c>
      <c r="I223" s="125"/>
      <c r="J223" s="133">
        <f>BK223</f>
        <v>7966505.3000000007</v>
      </c>
      <c r="L223" s="122"/>
      <c r="M223" s="127"/>
      <c r="P223" s="128">
        <f>P224+P276</f>
        <v>0</v>
      </c>
      <c r="R223" s="128">
        <f>R224+R276</f>
        <v>4247.9268432099998</v>
      </c>
      <c r="T223" s="129">
        <f>T224+T276</f>
        <v>17.329799999999999</v>
      </c>
      <c r="AR223" s="123" t="s">
        <v>78</v>
      </c>
      <c r="AT223" s="130" t="s">
        <v>70</v>
      </c>
      <c r="AU223" s="130" t="s">
        <v>78</v>
      </c>
      <c r="AY223" s="123" t="s">
        <v>330</v>
      </c>
      <c r="BK223" s="131">
        <f>BK224+BK276</f>
        <v>7966505.3000000007</v>
      </c>
    </row>
    <row r="224" spans="2:65" s="11" customFormat="1" ht="20.85" customHeight="1">
      <c r="B224" s="122"/>
      <c r="D224" s="123" t="s">
        <v>70</v>
      </c>
      <c r="E224" s="132" t="s">
        <v>491</v>
      </c>
      <c r="F224" s="132" t="s">
        <v>492</v>
      </c>
      <c r="I224" s="125"/>
      <c r="J224" s="133">
        <f>BK224</f>
        <v>3855946.5700000003</v>
      </c>
      <c r="L224" s="122"/>
      <c r="M224" s="127"/>
      <c r="P224" s="128">
        <f>SUM(P225:P275)</f>
        <v>0</v>
      </c>
      <c r="R224" s="128">
        <f>SUM(R225:R275)</f>
        <v>3047.05393</v>
      </c>
      <c r="T224" s="129">
        <f>SUM(T225:T275)</f>
        <v>17.329799999999999</v>
      </c>
      <c r="AR224" s="123" t="s">
        <v>78</v>
      </c>
      <c r="AT224" s="130" t="s">
        <v>70</v>
      </c>
      <c r="AU224" s="130" t="s">
        <v>80</v>
      </c>
      <c r="AY224" s="123" t="s">
        <v>330</v>
      </c>
      <c r="BK224" s="131">
        <f>SUM(BK225:BK275)</f>
        <v>3855946.5700000003</v>
      </c>
    </row>
    <row r="225" spans="2:65" s="1" customFormat="1" ht="24.2" customHeight="1">
      <c r="B225" s="33"/>
      <c r="C225" s="134" t="s">
        <v>493</v>
      </c>
      <c r="D225" s="134" t="s">
        <v>332</v>
      </c>
      <c r="E225" s="135" t="s">
        <v>494</v>
      </c>
      <c r="F225" s="136" t="s">
        <v>495</v>
      </c>
      <c r="G225" s="137" t="s">
        <v>353</v>
      </c>
      <c r="H225" s="138">
        <v>356</v>
      </c>
      <c r="I225" s="139">
        <v>1350.38</v>
      </c>
      <c r="J225" s="140">
        <f>ROUND(I225*H225,2)</f>
        <v>480735.28</v>
      </c>
      <c r="K225" s="136" t="s">
        <v>346</v>
      </c>
      <c r="L225" s="33"/>
      <c r="M225" s="141" t="s">
        <v>21</v>
      </c>
      <c r="N225" s="142" t="s">
        <v>42</v>
      </c>
      <c r="P225" s="143">
        <f>O225*H225</f>
        <v>0</v>
      </c>
      <c r="Q225" s="143">
        <v>5.0000000000000002E-5</v>
      </c>
      <c r="R225" s="143">
        <f>Q225*H225</f>
        <v>1.78E-2</v>
      </c>
      <c r="S225" s="143">
        <v>0</v>
      </c>
      <c r="T225" s="144">
        <f>S225*H225</f>
        <v>0</v>
      </c>
      <c r="AR225" s="145" t="s">
        <v>336</v>
      </c>
      <c r="AT225" s="145" t="s">
        <v>332</v>
      </c>
      <c r="AU225" s="145" t="s">
        <v>171</v>
      </c>
      <c r="AY225" s="18" t="s">
        <v>330</v>
      </c>
      <c r="BE225" s="146">
        <f>IF(N225="základní",J225,0)</f>
        <v>480735.28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78</v>
      </c>
      <c r="BK225" s="146">
        <f>ROUND(I225*H225,2)</f>
        <v>480735.28</v>
      </c>
      <c r="BL225" s="18" t="s">
        <v>336</v>
      </c>
      <c r="BM225" s="145" t="s">
        <v>496</v>
      </c>
    </row>
    <row r="226" spans="2:65" s="1" customFormat="1">
      <c r="B226" s="33"/>
      <c r="D226" s="147" t="s">
        <v>338</v>
      </c>
      <c r="F226" s="148" t="s">
        <v>497</v>
      </c>
      <c r="I226" s="149"/>
      <c r="L226" s="33"/>
      <c r="M226" s="150"/>
      <c r="T226" s="52"/>
      <c r="AT226" s="18" t="s">
        <v>338</v>
      </c>
      <c r="AU226" s="18" t="s">
        <v>171</v>
      </c>
    </row>
    <row r="227" spans="2:65" s="12" customFormat="1">
      <c r="B227" s="151"/>
      <c r="D227" s="152" t="s">
        <v>340</v>
      </c>
      <c r="E227" s="153" t="s">
        <v>21</v>
      </c>
      <c r="F227" s="154" t="s">
        <v>498</v>
      </c>
      <c r="H227" s="153" t="s">
        <v>21</v>
      </c>
      <c r="I227" s="155"/>
      <c r="L227" s="151"/>
      <c r="M227" s="156"/>
      <c r="T227" s="157"/>
      <c r="AT227" s="153" t="s">
        <v>340</v>
      </c>
      <c r="AU227" s="153" t="s">
        <v>171</v>
      </c>
      <c r="AV227" s="12" t="s">
        <v>78</v>
      </c>
      <c r="AW227" s="12" t="s">
        <v>32</v>
      </c>
      <c r="AX227" s="12" t="s">
        <v>71</v>
      </c>
      <c r="AY227" s="153" t="s">
        <v>330</v>
      </c>
    </row>
    <row r="228" spans="2:65" s="13" customFormat="1">
      <c r="B228" s="158"/>
      <c r="D228" s="152" t="s">
        <v>340</v>
      </c>
      <c r="E228" s="159" t="s">
        <v>21</v>
      </c>
      <c r="F228" s="160" t="s">
        <v>499</v>
      </c>
      <c r="H228" s="161">
        <v>152</v>
      </c>
      <c r="I228" s="162"/>
      <c r="L228" s="158"/>
      <c r="M228" s="163"/>
      <c r="T228" s="164"/>
      <c r="AT228" s="159" t="s">
        <v>340</v>
      </c>
      <c r="AU228" s="159" t="s">
        <v>171</v>
      </c>
      <c r="AV228" s="13" t="s">
        <v>80</v>
      </c>
      <c r="AW228" s="13" t="s">
        <v>32</v>
      </c>
      <c r="AX228" s="13" t="s">
        <v>71</v>
      </c>
      <c r="AY228" s="159" t="s">
        <v>330</v>
      </c>
    </row>
    <row r="229" spans="2:65" s="12" customFormat="1">
      <c r="B229" s="151"/>
      <c r="D229" s="152" t="s">
        <v>340</v>
      </c>
      <c r="E229" s="153" t="s">
        <v>21</v>
      </c>
      <c r="F229" s="154" t="s">
        <v>500</v>
      </c>
      <c r="H229" s="153" t="s">
        <v>21</v>
      </c>
      <c r="I229" s="155"/>
      <c r="L229" s="151"/>
      <c r="M229" s="156"/>
      <c r="T229" s="157"/>
      <c r="AT229" s="153" t="s">
        <v>340</v>
      </c>
      <c r="AU229" s="153" t="s">
        <v>171</v>
      </c>
      <c r="AV229" s="12" t="s">
        <v>78</v>
      </c>
      <c r="AW229" s="12" t="s">
        <v>32</v>
      </c>
      <c r="AX229" s="12" t="s">
        <v>71</v>
      </c>
      <c r="AY229" s="153" t="s">
        <v>330</v>
      </c>
    </row>
    <row r="230" spans="2:65" s="13" customFormat="1">
      <c r="B230" s="158"/>
      <c r="D230" s="152" t="s">
        <v>340</v>
      </c>
      <c r="E230" s="159" t="s">
        <v>21</v>
      </c>
      <c r="F230" s="160" t="s">
        <v>501</v>
      </c>
      <c r="H230" s="161">
        <v>204</v>
      </c>
      <c r="I230" s="162"/>
      <c r="L230" s="158"/>
      <c r="M230" s="163"/>
      <c r="T230" s="164"/>
      <c r="AT230" s="159" t="s">
        <v>340</v>
      </c>
      <c r="AU230" s="159" t="s">
        <v>171</v>
      </c>
      <c r="AV230" s="13" t="s">
        <v>80</v>
      </c>
      <c r="AW230" s="13" t="s">
        <v>32</v>
      </c>
      <c r="AX230" s="13" t="s">
        <v>71</v>
      </c>
      <c r="AY230" s="159" t="s">
        <v>330</v>
      </c>
    </row>
    <row r="231" spans="2:65" s="14" customFormat="1">
      <c r="B231" s="166"/>
      <c r="D231" s="152" t="s">
        <v>340</v>
      </c>
      <c r="E231" s="167" t="s">
        <v>21</v>
      </c>
      <c r="F231" s="168" t="s">
        <v>443</v>
      </c>
      <c r="H231" s="169">
        <v>356</v>
      </c>
      <c r="I231" s="170"/>
      <c r="L231" s="166"/>
      <c r="M231" s="171"/>
      <c r="T231" s="172"/>
      <c r="AT231" s="167" t="s">
        <v>340</v>
      </c>
      <c r="AU231" s="167" t="s">
        <v>171</v>
      </c>
      <c r="AV231" s="14" t="s">
        <v>336</v>
      </c>
      <c r="AW231" s="14" t="s">
        <v>32</v>
      </c>
      <c r="AX231" s="14" t="s">
        <v>78</v>
      </c>
      <c r="AY231" s="167" t="s">
        <v>330</v>
      </c>
    </row>
    <row r="232" spans="2:65" s="1" customFormat="1" ht="24.2" customHeight="1">
      <c r="B232" s="33"/>
      <c r="C232" s="134" t="s">
        <v>502</v>
      </c>
      <c r="D232" s="134" t="s">
        <v>332</v>
      </c>
      <c r="E232" s="135" t="s">
        <v>503</v>
      </c>
      <c r="F232" s="136" t="s">
        <v>504</v>
      </c>
      <c r="G232" s="137" t="s">
        <v>353</v>
      </c>
      <c r="H232" s="138">
        <v>207</v>
      </c>
      <c r="I232" s="139">
        <v>1494.27</v>
      </c>
      <c r="J232" s="140">
        <f>ROUND(I232*H232,2)</f>
        <v>309313.89</v>
      </c>
      <c r="K232" s="136" t="s">
        <v>346</v>
      </c>
      <c r="L232" s="33"/>
      <c r="M232" s="141" t="s">
        <v>21</v>
      </c>
      <c r="N232" s="142" t="s">
        <v>42</v>
      </c>
      <c r="P232" s="143">
        <f>O232*H232</f>
        <v>0</v>
      </c>
      <c r="Q232" s="143">
        <v>6.0000000000000002E-5</v>
      </c>
      <c r="R232" s="143">
        <f>Q232*H232</f>
        <v>1.242E-2</v>
      </c>
      <c r="S232" s="143">
        <v>0</v>
      </c>
      <c r="T232" s="144">
        <f>S232*H232</f>
        <v>0</v>
      </c>
      <c r="AR232" s="145" t="s">
        <v>336</v>
      </c>
      <c r="AT232" s="145" t="s">
        <v>332</v>
      </c>
      <c r="AU232" s="145" t="s">
        <v>171</v>
      </c>
      <c r="AY232" s="18" t="s">
        <v>330</v>
      </c>
      <c r="BE232" s="146">
        <f>IF(N232="základní",J232,0)</f>
        <v>309313.89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78</v>
      </c>
      <c r="BK232" s="146">
        <f>ROUND(I232*H232,2)</f>
        <v>309313.89</v>
      </c>
      <c r="BL232" s="18" t="s">
        <v>336</v>
      </c>
      <c r="BM232" s="145" t="s">
        <v>505</v>
      </c>
    </row>
    <row r="233" spans="2:65" s="1" customFormat="1">
      <c r="B233" s="33"/>
      <c r="D233" s="147" t="s">
        <v>338</v>
      </c>
      <c r="F233" s="148" t="s">
        <v>506</v>
      </c>
      <c r="I233" s="149"/>
      <c r="L233" s="33"/>
      <c r="M233" s="150"/>
      <c r="T233" s="52"/>
      <c r="AT233" s="18" t="s">
        <v>338</v>
      </c>
      <c r="AU233" s="18" t="s">
        <v>171</v>
      </c>
    </row>
    <row r="234" spans="2:65" s="12" customFormat="1">
      <c r="B234" s="151"/>
      <c r="D234" s="152" t="s">
        <v>340</v>
      </c>
      <c r="E234" s="153" t="s">
        <v>21</v>
      </c>
      <c r="F234" s="154" t="s">
        <v>507</v>
      </c>
      <c r="H234" s="153" t="s">
        <v>21</v>
      </c>
      <c r="I234" s="155"/>
      <c r="L234" s="151"/>
      <c r="M234" s="156"/>
      <c r="T234" s="157"/>
      <c r="AT234" s="153" t="s">
        <v>340</v>
      </c>
      <c r="AU234" s="153" t="s">
        <v>171</v>
      </c>
      <c r="AV234" s="12" t="s">
        <v>78</v>
      </c>
      <c r="AW234" s="12" t="s">
        <v>32</v>
      </c>
      <c r="AX234" s="12" t="s">
        <v>71</v>
      </c>
      <c r="AY234" s="153" t="s">
        <v>330</v>
      </c>
    </row>
    <row r="235" spans="2:65" s="13" customFormat="1">
      <c r="B235" s="158"/>
      <c r="D235" s="152" t="s">
        <v>340</v>
      </c>
      <c r="E235" s="159" t="s">
        <v>21</v>
      </c>
      <c r="F235" s="160" t="s">
        <v>508</v>
      </c>
      <c r="H235" s="161">
        <v>150</v>
      </c>
      <c r="I235" s="162"/>
      <c r="L235" s="158"/>
      <c r="M235" s="163"/>
      <c r="T235" s="164"/>
      <c r="AT235" s="159" t="s">
        <v>340</v>
      </c>
      <c r="AU235" s="159" t="s">
        <v>171</v>
      </c>
      <c r="AV235" s="13" t="s">
        <v>80</v>
      </c>
      <c r="AW235" s="13" t="s">
        <v>32</v>
      </c>
      <c r="AX235" s="13" t="s">
        <v>71</v>
      </c>
      <c r="AY235" s="159" t="s">
        <v>330</v>
      </c>
    </row>
    <row r="236" spans="2:65" s="12" customFormat="1">
      <c r="B236" s="151"/>
      <c r="D236" s="152" t="s">
        <v>340</v>
      </c>
      <c r="E236" s="153" t="s">
        <v>21</v>
      </c>
      <c r="F236" s="154" t="s">
        <v>509</v>
      </c>
      <c r="H236" s="153" t="s">
        <v>21</v>
      </c>
      <c r="I236" s="155"/>
      <c r="L236" s="151"/>
      <c r="M236" s="156"/>
      <c r="T236" s="157"/>
      <c r="AT236" s="153" t="s">
        <v>340</v>
      </c>
      <c r="AU236" s="153" t="s">
        <v>171</v>
      </c>
      <c r="AV236" s="12" t="s">
        <v>78</v>
      </c>
      <c r="AW236" s="12" t="s">
        <v>32</v>
      </c>
      <c r="AX236" s="12" t="s">
        <v>71</v>
      </c>
      <c r="AY236" s="153" t="s">
        <v>330</v>
      </c>
    </row>
    <row r="237" spans="2:65" s="13" customFormat="1">
      <c r="B237" s="158"/>
      <c r="D237" s="152" t="s">
        <v>340</v>
      </c>
      <c r="E237" s="159" t="s">
        <v>21</v>
      </c>
      <c r="F237" s="160" t="s">
        <v>510</v>
      </c>
      <c r="H237" s="161">
        <v>57</v>
      </c>
      <c r="I237" s="162"/>
      <c r="L237" s="158"/>
      <c r="M237" s="163"/>
      <c r="T237" s="164"/>
      <c r="AT237" s="159" t="s">
        <v>340</v>
      </c>
      <c r="AU237" s="159" t="s">
        <v>171</v>
      </c>
      <c r="AV237" s="13" t="s">
        <v>80</v>
      </c>
      <c r="AW237" s="13" t="s">
        <v>32</v>
      </c>
      <c r="AX237" s="13" t="s">
        <v>71</v>
      </c>
      <c r="AY237" s="159" t="s">
        <v>330</v>
      </c>
    </row>
    <row r="238" spans="2:65" s="14" customFormat="1">
      <c r="B238" s="166"/>
      <c r="D238" s="152" t="s">
        <v>340</v>
      </c>
      <c r="E238" s="167" t="s">
        <v>21</v>
      </c>
      <c r="F238" s="168" t="s">
        <v>443</v>
      </c>
      <c r="H238" s="169">
        <v>207</v>
      </c>
      <c r="I238" s="170"/>
      <c r="L238" s="166"/>
      <c r="M238" s="171"/>
      <c r="T238" s="172"/>
      <c r="AT238" s="167" t="s">
        <v>340</v>
      </c>
      <c r="AU238" s="167" t="s">
        <v>171</v>
      </c>
      <c r="AV238" s="14" t="s">
        <v>336</v>
      </c>
      <c r="AW238" s="14" t="s">
        <v>32</v>
      </c>
      <c r="AX238" s="14" t="s">
        <v>78</v>
      </c>
      <c r="AY238" s="167" t="s">
        <v>330</v>
      </c>
    </row>
    <row r="239" spans="2:65" s="1" customFormat="1" ht="24.2" customHeight="1">
      <c r="B239" s="33"/>
      <c r="C239" s="134" t="s">
        <v>511</v>
      </c>
      <c r="D239" s="134" t="s">
        <v>332</v>
      </c>
      <c r="E239" s="135" t="s">
        <v>512</v>
      </c>
      <c r="F239" s="136" t="s">
        <v>513</v>
      </c>
      <c r="G239" s="137" t="s">
        <v>353</v>
      </c>
      <c r="H239" s="138">
        <v>413</v>
      </c>
      <c r="I239" s="139">
        <v>830.15</v>
      </c>
      <c r="J239" s="140">
        <f>ROUND(I239*H239,2)</f>
        <v>342851.95</v>
      </c>
      <c r="K239" s="136" t="s">
        <v>346</v>
      </c>
      <c r="L239" s="33"/>
      <c r="M239" s="141" t="s">
        <v>21</v>
      </c>
      <c r="N239" s="142" t="s">
        <v>42</v>
      </c>
      <c r="P239" s="143">
        <f>O239*H239</f>
        <v>0</v>
      </c>
      <c r="Q239" s="143">
        <v>0</v>
      </c>
      <c r="R239" s="143">
        <f>Q239*H239</f>
        <v>0</v>
      </c>
      <c r="S239" s="143">
        <v>0</v>
      </c>
      <c r="T239" s="144">
        <f>S239*H239</f>
        <v>0</v>
      </c>
      <c r="AR239" s="145" t="s">
        <v>336</v>
      </c>
      <c r="AT239" s="145" t="s">
        <v>332</v>
      </c>
      <c r="AU239" s="145" t="s">
        <v>171</v>
      </c>
      <c r="AY239" s="18" t="s">
        <v>330</v>
      </c>
      <c r="BE239" s="146">
        <f>IF(N239="základní",J239,0)</f>
        <v>342851.95</v>
      </c>
      <c r="BF239" s="146">
        <f>IF(N239="snížená",J239,0)</f>
        <v>0</v>
      </c>
      <c r="BG239" s="146">
        <f>IF(N239="zákl. přenesená",J239,0)</f>
        <v>0</v>
      </c>
      <c r="BH239" s="146">
        <f>IF(N239="sníž. přenesená",J239,0)</f>
        <v>0</v>
      </c>
      <c r="BI239" s="146">
        <f>IF(N239="nulová",J239,0)</f>
        <v>0</v>
      </c>
      <c r="BJ239" s="18" t="s">
        <v>78</v>
      </c>
      <c r="BK239" s="146">
        <f>ROUND(I239*H239,2)</f>
        <v>342851.95</v>
      </c>
      <c r="BL239" s="18" t="s">
        <v>336</v>
      </c>
      <c r="BM239" s="145" t="s">
        <v>514</v>
      </c>
    </row>
    <row r="240" spans="2:65" s="1" customFormat="1">
      <c r="B240" s="33"/>
      <c r="D240" s="147" t="s">
        <v>338</v>
      </c>
      <c r="F240" s="148" t="s">
        <v>515</v>
      </c>
      <c r="I240" s="149"/>
      <c r="L240" s="33"/>
      <c r="M240" s="150"/>
      <c r="T240" s="52"/>
      <c r="AT240" s="18" t="s">
        <v>338</v>
      </c>
      <c r="AU240" s="18" t="s">
        <v>171</v>
      </c>
    </row>
    <row r="241" spans="2:65" s="13" customFormat="1">
      <c r="B241" s="158"/>
      <c r="D241" s="152" t="s">
        <v>340</v>
      </c>
      <c r="E241" s="159" t="s">
        <v>21</v>
      </c>
      <c r="F241" s="160" t="s">
        <v>516</v>
      </c>
      <c r="H241" s="161">
        <v>57</v>
      </c>
      <c r="I241" s="162"/>
      <c r="L241" s="158"/>
      <c r="M241" s="163"/>
      <c r="T241" s="164"/>
      <c r="AT241" s="159" t="s">
        <v>340</v>
      </c>
      <c r="AU241" s="159" t="s">
        <v>171</v>
      </c>
      <c r="AV241" s="13" t="s">
        <v>80</v>
      </c>
      <c r="AW241" s="13" t="s">
        <v>32</v>
      </c>
      <c r="AX241" s="13" t="s">
        <v>71</v>
      </c>
      <c r="AY241" s="159" t="s">
        <v>330</v>
      </c>
    </row>
    <row r="242" spans="2:65" s="13" customFormat="1">
      <c r="B242" s="158"/>
      <c r="D242" s="152" t="s">
        <v>340</v>
      </c>
      <c r="E242" s="159" t="s">
        <v>21</v>
      </c>
      <c r="F242" s="160" t="s">
        <v>517</v>
      </c>
      <c r="H242" s="161">
        <v>152</v>
      </c>
      <c r="I242" s="162"/>
      <c r="L242" s="158"/>
      <c r="M242" s="163"/>
      <c r="T242" s="164"/>
      <c r="AT242" s="159" t="s">
        <v>340</v>
      </c>
      <c r="AU242" s="159" t="s">
        <v>171</v>
      </c>
      <c r="AV242" s="13" t="s">
        <v>80</v>
      </c>
      <c r="AW242" s="13" t="s">
        <v>32</v>
      </c>
      <c r="AX242" s="13" t="s">
        <v>71</v>
      </c>
      <c r="AY242" s="159" t="s">
        <v>330</v>
      </c>
    </row>
    <row r="243" spans="2:65" s="13" customFormat="1">
      <c r="B243" s="158"/>
      <c r="D243" s="152" t="s">
        <v>340</v>
      </c>
      <c r="E243" s="159" t="s">
        <v>21</v>
      </c>
      <c r="F243" s="160" t="s">
        <v>518</v>
      </c>
      <c r="H243" s="161">
        <v>204</v>
      </c>
      <c r="I243" s="162"/>
      <c r="L243" s="158"/>
      <c r="M243" s="163"/>
      <c r="T243" s="164"/>
      <c r="AT243" s="159" t="s">
        <v>340</v>
      </c>
      <c r="AU243" s="159" t="s">
        <v>171</v>
      </c>
      <c r="AV243" s="13" t="s">
        <v>80</v>
      </c>
      <c r="AW243" s="13" t="s">
        <v>32</v>
      </c>
      <c r="AX243" s="13" t="s">
        <v>71</v>
      </c>
      <c r="AY243" s="159" t="s">
        <v>330</v>
      </c>
    </row>
    <row r="244" spans="2:65" s="14" customFormat="1">
      <c r="B244" s="166"/>
      <c r="D244" s="152" t="s">
        <v>340</v>
      </c>
      <c r="E244" s="167" t="s">
        <v>21</v>
      </c>
      <c r="F244" s="168" t="s">
        <v>443</v>
      </c>
      <c r="H244" s="169">
        <v>413</v>
      </c>
      <c r="I244" s="170"/>
      <c r="L244" s="166"/>
      <c r="M244" s="171"/>
      <c r="T244" s="172"/>
      <c r="AT244" s="167" t="s">
        <v>340</v>
      </c>
      <c r="AU244" s="167" t="s">
        <v>171</v>
      </c>
      <c r="AV244" s="14" t="s">
        <v>336</v>
      </c>
      <c r="AW244" s="14" t="s">
        <v>32</v>
      </c>
      <c r="AX244" s="14" t="s">
        <v>78</v>
      </c>
      <c r="AY244" s="167" t="s">
        <v>330</v>
      </c>
    </row>
    <row r="245" spans="2:65" s="1" customFormat="1" ht="24.2" customHeight="1">
      <c r="B245" s="33"/>
      <c r="C245" s="134" t="s">
        <v>519</v>
      </c>
      <c r="D245" s="134" t="s">
        <v>332</v>
      </c>
      <c r="E245" s="135" t="s">
        <v>520</v>
      </c>
      <c r="F245" s="136" t="s">
        <v>521</v>
      </c>
      <c r="G245" s="137" t="s">
        <v>353</v>
      </c>
      <c r="H245" s="138">
        <v>150</v>
      </c>
      <c r="I245" s="139">
        <v>796.94</v>
      </c>
      <c r="J245" s="140">
        <f>ROUND(I245*H245,2)</f>
        <v>119541</v>
      </c>
      <c r="K245" s="136" t="s">
        <v>346</v>
      </c>
      <c r="L245" s="33"/>
      <c r="M245" s="141" t="s">
        <v>21</v>
      </c>
      <c r="N245" s="142" t="s">
        <v>42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336</v>
      </c>
      <c r="AT245" s="145" t="s">
        <v>332</v>
      </c>
      <c r="AU245" s="145" t="s">
        <v>171</v>
      </c>
      <c r="AY245" s="18" t="s">
        <v>330</v>
      </c>
      <c r="BE245" s="146">
        <f>IF(N245="základní",J245,0)</f>
        <v>119541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78</v>
      </c>
      <c r="BK245" s="146">
        <f>ROUND(I245*H245,2)</f>
        <v>119541</v>
      </c>
      <c r="BL245" s="18" t="s">
        <v>336</v>
      </c>
      <c r="BM245" s="145" t="s">
        <v>522</v>
      </c>
    </row>
    <row r="246" spans="2:65" s="1" customFormat="1">
      <c r="B246" s="33"/>
      <c r="D246" s="147" t="s">
        <v>338</v>
      </c>
      <c r="F246" s="148" t="s">
        <v>523</v>
      </c>
      <c r="I246" s="149"/>
      <c r="L246" s="33"/>
      <c r="M246" s="150"/>
      <c r="T246" s="52"/>
      <c r="AT246" s="18" t="s">
        <v>338</v>
      </c>
      <c r="AU246" s="18" t="s">
        <v>171</v>
      </c>
    </row>
    <row r="247" spans="2:65" s="13" customFormat="1">
      <c r="B247" s="158"/>
      <c r="D247" s="152" t="s">
        <v>340</v>
      </c>
      <c r="E247" s="159" t="s">
        <v>21</v>
      </c>
      <c r="F247" s="160" t="s">
        <v>524</v>
      </c>
      <c r="H247" s="161">
        <v>150</v>
      </c>
      <c r="I247" s="162"/>
      <c r="L247" s="158"/>
      <c r="M247" s="163"/>
      <c r="T247" s="164"/>
      <c r="AT247" s="159" t="s">
        <v>340</v>
      </c>
      <c r="AU247" s="159" t="s">
        <v>171</v>
      </c>
      <c r="AV247" s="13" t="s">
        <v>80</v>
      </c>
      <c r="AW247" s="13" t="s">
        <v>32</v>
      </c>
      <c r="AX247" s="13" t="s">
        <v>78</v>
      </c>
      <c r="AY247" s="159" t="s">
        <v>330</v>
      </c>
    </row>
    <row r="248" spans="2:65" s="1" customFormat="1" ht="16.5" customHeight="1">
      <c r="B248" s="33"/>
      <c r="C248" s="173" t="s">
        <v>525</v>
      </c>
      <c r="D248" s="173" t="s">
        <v>475</v>
      </c>
      <c r="E248" s="174" t="s">
        <v>526</v>
      </c>
      <c r="F248" s="175" t="s">
        <v>527</v>
      </c>
      <c r="G248" s="176" t="s">
        <v>381</v>
      </c>
      <c r="H248" s="177">
        <v>506.39100000000002</v>
      </c>
      <c r="I248" s="178">
        <v>2711.82</v>
      </c>
      <c r="J248" s="179">
        <f>ROUND(I248*H248,2)</f>
        <v>1373241.24</v>
      </c>
      <c r="K248" s="175" t="s">
        <v>346</v>
      </c>
      <c r="L248" s="180"/>
      <c r="M248" s="181" t="s">
        <v>21</v>
      </c>
      <c r="N248" s="182" t="s">
        <v>42</v>
      </c>
      <c r="P248" s="143">
        <f>O248*H248</f>
        <v>0</v>
      </c>
      <c r="Q248" s="143">
        <v>2.4289999999999998</v>
      </c>
      <c r="R248" s="143">
        <f>Q248*H248</f>
        <v>1230.023739</v>
      </c>
      <c r="S248" s="143">
        <v>0</v>
      </c>
      <c r="T248" s="144">
        <f>S248*H248</f>
        <v>0</v>
      </c>
      <c r="AR248" s="145" t="s">
        <v>388</v>
      </c>
      <c r="AT248" s="145" t="s">
        <v>475</v>
      </c>
      <c r="AU248" s="145" t="s">
        <v>171</v>
      </c>
      <c r="AY248" s="18" t="s">
        <v>330</v>
      </c>
      <c r="BE248" s="146">
        <f>IF(N248="základní",J248,0)</f>
        <v>1373241.24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78</v>
      </c>
      <c r="BK248" s="146">
        <f>ROUND(I248*H248,2)</f>
        <v>1373241.24</v>
      </c>
      <c r="BL248" s="18" t="s">
        <v>336</v>
      </c>
      <c r="BM248" s="145" t="s">
        <v>528</v>
      </c>
    </row>
    <row r="249" spans="2:65" s="1" customFormat="1" ht="19.5">
      <c r="B249" s="33"/>
      <c r="D249" s="152" t="s">
        <v>375</v>
      </c>
      <c r="F249" s="165" t="s">
        <v>529</v>
      </c>
      <c r="I249" s="149"/>
      <c r="L249" s="33"/>
      <c r="M249" s="150"/>
      <c r="T249" s="52"/>
      <c r="AT249" s="18" t="s">
        <v>375</v>
      </c>
      <c r="AU249" s="18" t="s">
        <v>171</v>
      </c>
    </row>
    <row r="250" spans="2:65" s="12" customFormat="1">
      <c r="B250" s="151"/>
      <c r="D250" s="152" t="s">
        <v>340</v>
      </c>
      <c r="E250" s="153" t="s">
        <v>21</v>
      </c>
      <c r="F250" s="154" t="s">
        <v>530</v>
      </c>
      <c r="H250" s="153" t="s">
        <v>21</v>
      </c>
      <c r="I250" s="155"/>
      <c r="L250" s="151"/>
      <c r="M250" s="156"/>
      <c r="T250" s="157"/>
      <c r="AT250" s="153" t="s">
        <v>340</v>
      </c>
      <c r="AU250" s="153" t="s">
        <v>171</v>
      </c>
      <c r="AV250" s="12" t="s">
        <v>78</v>
      </c>
      <c r="AW250" s="12" t="s">
        <v>32</v>
      </c>
      <c r="AX250" s="12" t="s">
        <v>71</v>
      </c>
      <c r="AY250" s="153" t="s">
        <v>330</v>
      </c>
    </row>
    <row r="251" spans="2:65" s="13" customFormat="1">
      <c r="B251" s="158"/>
      <c r="D251" s="152" t="s">
        <v>340</v>
      </c>
      <c r="E251" s="159" t="s">
        <v>21</v>
      </c>
      <c r="F251" s="160" t="s">
        <v>531</v>
      </c>
      <c r="H251" s="161">
        <v>186.51599999999999</v>
      </c>
      <c r="I251" s="162"/>
      <c r="L251" s="158"/>
      <c r="M251" s="163"/>
      <c r="T251" s="164"/>
      <c r="AT251" s="159" t="s">
        <v>340</v>
      </c>
      <c r="AU251" s="159" t="s">
        <v>171</v>
      </c>
      <c r="AV251" s="13" t="s">
        <v>80</v>
      </c>
      <c r="AW251" s="13" t="s">
        <v>32</v>
      </c>
      <c r="AX251" s="13" t="s">
        <v>71</v>
      </c>
      <c r="AY251" s="159" t="s">
        <v>330</v>
      </c>
    </row>
    <row r="252" spans="2:65" s="13" customFormat="1">
      <c r="B252" s="158"/>
      <c r="D252" s="152" t="s">
        <v>340</v>
      </c>
      <c r="E252" s="159" t="s">
        <v>21</v>
      </c>
      <c r="F252" s="160" t="s">
        <v>532</v>
      </c>
      <c r="H252" s="161">
        <v>70.876000000000005</v>
      </c>
      <c r="I252" s="162"/>
      <c r="L252" s="158"/>
      <c r="M252" s="163"/>
      <c r="T252" s="164"/>
      <c r="AT252" s="159" t="s">
        <v>340</v>
      </c>
      <c r="AU252" s="159" t="s">
        <v>171</v>
      </c>
      <c r="AV252" s="13" t="s">
        <v>80</v>
      </c>
      <c r="AW252" s="13" t="s">
        <v>32</v>
      </c>
      <c r="AX252" s="13" t="s">
        <v>71</v>
      </c>
      <c r="AY252" s="159" t="s">
        <v>330</v>
      </c>
    </row>
    <row r="253" spans="2:65" s="13" customFormat="1">
      <c r="B253" s="158"/>
      <c r="D253" s="152" t="s">
        <v>340</v>
      </c>
      <c r="E253" s="159" t="s">
        <v>21</v>
      </c>
      <c r="F253" s="160" t="s">
        <v>533</v>
      </c>
      <c r="H253" s="161">
        <v>106.31399999999999</v>
      </c>
      <c r="I253" s="162"/>
      <c r="L253" s="158"/>
      <c r="M253" s="163"/>
      <c r="T253" s="164"/>
      <c r="AT253" s="159" t="s">
        <v>340</v>
      </c>
      <c r="AU253" s="159" t="s">
        <v>171</v>
      </c>
      <c r="AV253" s="13" t="s">
        <v>80</v>
      </c>
      <c r="AW253" s="13" t="s">
        <v>32</v>
      </c>
      <c r="AX253" s="13" t="s">
        <v>71</v>
      </c>
      <c r="AY253" s="159" t="s">
        <v>330</v>
      </c>
    </row>
    <row r="254" spans="2:65" s="13" customFormat="1">
      <c r="B254" s="158"/>
      <c r="D254" s="152" t="s">
        <v>340</v>
      </c>
      <c r="E254" s="159" t="s">
        <v>21</v>
      </c>
      <c r="F254" s="160" t="s">
        <v>534</v>
      </c>
      <c r="H254" s="161">
        <v>142.685</v>
      </c>
      <c r="I254" s="162"/>
      <c r="L254" s="158"/>
      <c r="M254" s="163"/>
      <c r="T254" s="164"/>
      <c r="AT254" s="159" t="s">
        <v>340</v>
      </c>
      <c r="AU254" s="159" t="s">
        <v>171</v>
      </c>
      <c r="AV254" s="13" t="s">
        <v>80</v>
      </c>
      <c r="AW254" s="13" t="s">
        <v>32</v>
      </c>
      <c r="AX254" s="13" t="s">
        <v>71</v>
      </c>
      <c r="AY254" s="159" t="s">
        <v>330</v>
      </c>
    </row>
    <row r="255" spans="2:65" s="14" customFormat="1">
      <c r="B255" s="166"/>
      <c r="D255" s="152" t="s">
        <v>340</v>
      </c>
      <c r="E255" s="167" t="s">
        <v>21</v>
      </c>
      <c r="F255" s="168" t="s">
        <v>443</v>
      </c>
      <c r="H255" s="169">
        <v>506.39100000000002</v>
      </c>
      <c r="I255" s="170"/>
      <c r="L255" s="166"/>
      <c r="M255" s="171"/>
      <c r="T255" s="172"/>
      <c r="AT255" s="167" t="s">
        <v>340</v>
      </c>
      <c r="AU255" s="167" t="s">
        <v>171</v>
      </c>
      <c r="AV255" s="14" t="s">
        <v>336</v>
      </c>
      <c r="AW255" s="14" t="s">
        <v>32</v>
      </c>
      <c r="AX255" s="14" t="s">
        <v>78</v>
      </c>
      <c r="AY255" s="167" t="s">
        <v>330</v>
      </c>
    </row>
    <row r="256" spans="2:65" s="1" customFormat="1" ht="16.5" customHeight="1">
      <c r="B256" s="33"/>
      <c r="C256" s="134" t="s">
        <v>535</v>
      </c>
      <c r="D256" s="134" t="s">
        <v>332</v>
      </c>
      <c r="E256" s="135" t="s">
        <v>536</v>
      </c>
      <c r="F256" s="136" t="s">
        <v>537</v>
      </c>
      <c r="G256" s="137" t="s">
        <v>447</v>
      </c>
      <c r="H256" s="138">
        <v>39.1</v>
      </c>
      <c r="I256" s="139">
        <v>27671.64</v>
      </c>
      <c r="J256" s="140">
        <f>ROUND(I256*H256,2)</f>
        <v>1081961.1200000001</v>
      </c>
      <c r="K256" s="136" t="s">
        <v>346</v>
      </c>
      <c r="L256" s="33"/>
      <c r="M256" s="141" t="s">
        <v>21</v>
      </c>
      <c r="N256" s="142" t="s">
        <v>42</v>
      </c>
      <c r="P256" s="143">
        <f>O256*H256</f>
        <v>0</v>
      </c>
      <c r="Q256" s="143">
        <v>1.11381</v>
      </c>
      <c r="R256" s="143">
        <f>Q256*H256</f>
        <v>43.549970999999999</v>
      </c>
      <c r="S256" s="143">
        <v>0</v>
      </c>
      <c r="T256" s="144">
        <f>S256*H256</f>
        <v>0</v>
      </c>
      <c r="AR256" s="145" t="s">
        <v>336</v>
      </c>
      <c r="AT256" s="145" t="s">
        <v>332</v>
      </c>
      <c r="AU256" s="145" t="s">
        <v>171</v>
      </c>
      <c r="AY256" s="18" t="s">
        <v>330</v>
      </c>
      <c r="BE256" s="146">
        <f>IF(N256="základní",J256,0)</f>
        <v>1081961.1200000001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78</v>
      </c>
      <c r="BK256" s="146">
        <f>ROUND(I256*H256,2)</f>
        <v>1081961.1200000001</v>
      </c>
      <c r="BL256" s="18" t="s">
        <v>336</v>
      </c>
      <c r="BM256" s="145" t="s">
        <v>538</v>
      </c>
    </row>
    <row r="257" spans="2:65" s="1" customFormat="1">
      <c r="B257" s="33"/>
      <c r="D257" s="147" t="s">
        <v>338</v>
      </c>
      <c r="F257" s="148" t="s">
        <v>539</v>
      </c>
      <c r="I257" s="149"/>
      <c r="L257" s="33"/>
      <c r="M257" s="150"/>
      <c r="T257" s="52"/>
      <c r="AT257" s="18" t="s">
        <v>338</v>
      </c>
      <c r="AU257" s="18" t="s">
        <v>171</v>
      </c>
    </row>
    <row r="258" spans="2:65" s="12" customFormat="1">
      <c r="B258" s="151"/>
      <c r="D258" s="152" t="s">
        <v>340</v>
      </c>
      <c r="E258" s="153" t="s">
        <v>21</v>
      </c>
      <c r="F258" s="154" t="s">
        <v>540</v>
      </c>
      <c r="H258" s="153" t="s">
        <v>21</v>
      </c>
      <c r="I258" s="155"/>
      <c r="L258" s="151"/>
      <c r="M258" s="156"/>
      <c r="T258" s="157"/>
      <c r="AT258" s="153" t="s">
        <v>340</v>
      </c>
      <c r="AU258" s="153" t="s">
        <v>171</v>
      </c>
      <c r="AV258" s="12" t="s">
        <v>78</v>
      </c>
      <c r="AW258" s="12" t="s">
        <v>32</v>
      </c>
      <c r="AX258" s="12" t="s">
        <v>71</v>
      </c>
      <c r="AY258" s="153" t="s">
        <v>330</v>
      </c>
    </row>
    <row r="259" spans="2:65" s="13" customFormat="1">
      <c r="B259" s="158"/>
      <c r="D259" s="152" t="s">
        <v>340</v>
      </c>
      <c r="E259" s="159" t="s">
        <v>21</v>
      </c>
      <c r="F259" s="160" t="s">
        <v>541</v>
      </c>
      <c r="H259" s="161">
        <v>39.1</v>
      </c>
      <c r="I259" s="162"/>
      <c r="L259" s="158"/>
      <c r="M259" s="163"/>
      <c r="T259" s="164"/>
      <c r="AT259" s="159" t="s">
        <v>340</v>
      </c>
      <c r="AU259" s="159" t="s">
        <v>171</v>
      </c>
      <c r="AV259" s="13" t="s">
        <v>80</v>
      </c>
      <c r="AW259" s="13" t="s">
        <v>32</v>
      </c>
      <c r="AX259" s="13" t="s">
        <v>78</v>
      </c>
      <c r="AY259" s="159" t="s">
        <v>330</v>
      </c>
    </row>
    <row r="260" spans="2:65" s="1" customFormat="1" ht="21.75" customHeight="1">
      <c r="B260" s="33"/>
      <c r="C260" s="134" t="s">
        <v>542</v>
      </c>
      <c r="D260" s="134" t="s">
        <v>332</v>
      </c>
      <c r="E260" s="135" t="s">
        <v>543</v>
      </c>
      <c r="F260" s="136" t="s">
        <v>544</v>
      </c>
      <c r="G260" s="137" t="s">
        <v>353</v>
      </c>
      <c r="H260" s="138">
        <v>10.199999999999999</v>
      </c>
      <c r="I260" s="139">
        <v>2767.16</v>
      </c>
      <c r="J260" s="140">
        <f>ROUND(I260*H260,2)</f>
        <v>28225.03</v>
      </c>
      <c r="K260" s="136" t="s">
        <v>346</v>
      </c>
      <c r="L260" s="33"/>
      <c r="M260" s="141" t="s">
        <v>21</v>
      </c>
      <c r="N260" s="142" t="s">
        <v>42</v>
      </c>
      <c r="P260" s="143">
        <f>O260*H260</f>
        <v>0</v>
      </c>
      <c r="Q260" s="143">
        <v>0</v>
      </c>
      <c r="R260" s="143">
        <f>Q260*H260</f>
        <v>0</v>
      </c>
      <c r="S260" s="143">
        <v>1.6990000000000001</v>
      </c>
      <c r="T260" s="144">
        <f>S260*H260</f>
        <v>17.329799999999999</v>
      </c>
      <c r="AR260" s="145" t="s">
        <v>336</v>
      </c>
      <c r="AT260" s="145" t="s">
        <v>332</v>
      </c>
      <c r="AU260" s="145" t="s">
        <v>171</v>
      </c>
      <c r="AY260" s="18" t="s">
        <v>330</v>
      </c>
      <c r="BE260" s="146">
        <f>IF(N260="základní",J260,0)</f>
        <v>28225.03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78</v>
      </c>
      <c r="BK260" s="146">
        <f>ROUND(I260*H260,2)</f>
        <v>28225.03</v>
      </c>
      <c r="BL260" s="18" t="s">
        <v>336</v>
      </c>
      <c r="BM260" s="145" t="s">
        <v>545</v>
      </c>
    </row>
    <row r="261" spans="2:65" s="1" customFormat="1">
      <c r="B261" s="33"/>
      <c r="D261" s="147" t="s">
        <v>338</v>
      </c>
      <c r="F261" s="148" t="s">
        <v>546</v>
      </c>
      <c r="I261" s="149"/>
      <c r="L261" s="33"/>
      <c r="M261" s="150"/>
      <c r="T261" s="52"/>
      <c r="AT261" s="18" t="s">
        <v>338</v>
      </c>
      <c r="AU261" s="18" t="s">
        <v>171</v>
      </c>
    </row>
    <row r="262" spans="2:65" s="12" customFormat="1">
      <c r="B262" s="151"/>
      <c r="D262" s="152" t="s">
        <v>340</v>
      </c>
      <c r="E262" s="153" t="s">
        <v>21</v>
      </c>
      <c r="F262" s="154" t="s">
        <v>547</v>
      </c>
      <c r="H262" s="153" t="s">
        <v>21</v>
      </c>
      <c r="I262" s="155"/>
      <c r="L262" s="151"/>
      <c r="M262" s="156"/>
      <c r="T262" s="157"/>
      <c r="AT262" s="153" t="s">
        <v>340</v>
      </c>
      <c r="AU262" s="153" t="s">
        <v>171</v>
      </c>
      <c r="AV262" s="12" t="s">
        <v>78</v>
      </c>
      <c r="AW262" s="12" t="s">
        <v>32</v>
      </c>
      <c r="AX262" s="12" t="s">
        <v>71</v>
      </c>
      <c r="AY262" s="153" t="s">
        <v>330</v>
      </c>
    </row>
    <row r="263" spans="2:65" s="13" customFormat="1">
      <c r="B263" s="158"/>
      <c r="D263" s="152" t="s">
        <v>340</v>
      </c>
      <c r="E263" s="159" t="s">
        <v>21</v>
      </c>
      <c r="F263" s="160" t="s">
        <v>548</v>
      </c>
      <c r="H263" s="161">
        <v>10.199999999999999</v>
      </c>
      <c r="I263" s="162"/>
      <c r="L263" s="158"/>
      <c r="M263" s="163"/>
      <c r="T263" s="164"/>
      <c r="AT263" s="159" t="s">
        <v>340</v>
      </c>
      <c r="AU263" s="159" t="s">
        <v>171</v>
      </c>
      <c r="AV263" s="13" t="s">
        <v>80</v>
      </c>
      <c r="AW263" s="13" t="s">
        <v>32</v>
      </c>
      <c r="AX263" s="13" t="s">
        <v>78</v>
      </c>
      <c r="AY263" s="159" t="s">
        <v>330</v>
      </c>
    </row>
    <row r="264" spans="2:65" s="1" customFormat="1" ht="33" customHeight="1">
      <c r="B264" s="33"/>
      <c r="C264" s="134" t="s">
        <v>491</v>
      </c>
      <c r="D264" s="134" t="s">
        <v>332</v>
      </c>
      <c r="E264" s="135" t="s">
        <v>549</v>
      </c>
      <c r="F264" s="136" t="s">
        <v>550</v>
      </c>
      <c r="G264" s="137" t="s">
        <v>551</v>
      </c>
      <c r="H264" s="138">
        <v>563</v>
      </c>
      <c r="I264" s="139">
        <v>105.15</v>
      </c>
      <c r="J264" s="140">
        <f>ROUND(I264*H264,2)</f>
        <v>59199.45</v>
      </c>
      <c r="K264" s="136" t="s">
        <v>21</v>
      </c>
      <c r="L264" s="33"/>
      <c r="M264" s="141" t="s">
        <v>21</v>
      </c>
      <c r="N264" s="142" t="s">
        <v>42</v>
      </c>
      <c r="P264" s="143">
        <f>O264*H264</f>
        <v>0</v>
      </c>
      <c r="Q264" s="143">
        <v>3.15</v>
      </c>
      <c r="R264" s="143">
        <f>Q264*H264</f>
        <v>1773.45</v>
      </c>
      <c r="S264" s="143">
        <v>0</v>
      </c>
      <c r="T264" s="144">
        <f>S264*H264</f>
        <v>0</v>
      </c>
      <c r="AR264" s="145" t="s">
        <v>336</v>
      </c>
      <c r="AT264" s="145" t="s">
        <v>332</v>
      </c>
      <c r="AU264" s="145" t="s">
        <v>171</v>
      </c>
      <c r="AY264" s="18" t="s">
        <v>330</v>
      </c>
      <c r="BE264" s="146">
        <f>IF(N264="základní",J264,0)</f>
        <v>59199.45</v>
      </c>
      <c r="BF264" s="146">
        <f>IF(N264="snížená",J264,0)</f>
        <v>0</v>
      </c>
      <c r="BG264" s="146">
        <f>IF(N264="zákl. přenesená",J264,0)</f>
        <v>0</v>
      </c>
      <c r="BH264" s="146">
        <f>IF(N264="sníž. přenesená",J264,0)</f>
        <v>0</v>
      </c>
      <c r="BI264" s="146">
        <f>IF(N264="nulová",J264,0)</f>
        <v>0</v>
      </c>
      <c r="BJ264" s="18" t="s">
        <v>78</v>
      </c>
      <c r="BK264" s="146">
        <f>ROUND(I264*H264,2)</f>
        <v>59199.45</v>
      </c>
      <c r="BL264" s="18" t="s">
        <v>336</v>
      </c>
      <c r="BM264" s="145" t="s">
        <v>552</v>
      </c>
    </row>
    <row r="265" spans="2:65" s="1" customFormat="1" ht="19.5">
      <c r="B265" s="33"/>
      <c r="D265" s="152" t="s">
        <v>375</v>
      </c>
      <c r="F265" s="165" t="s">
        <v>553</v>
      </c>
      <c r="I265" s="149"/>
      <c r="L265" s="33"/>
      <c r="M265" s="150"/>
      <c r="T265" s="52"/>
      <c r="AT265" s="18" t="s">
        <v>375</v>
      </c>
      <c r="AU265" s="18" t="s">
        <v>171</v>
      </c>
    </row>
    <row r="266" spans="2:65" s="12" customFormat="1">
      <c r="B266" s="151"/>
      <c r="D266" s="152" t="s">
        <v>340</v>
      </c>
      <c r="E266" s="153" t="s">
        <v>21</v>
      </c>
      <c r="F266" s="154" t="s">
        <v>507</v>
      </c>
      <c r="H266" s="153" t="s">
        <v>21</v>
      </c>
      <c r="I266" s="155"/>
      <c r="L266" s="151"/>
      <c r="M266" s="156"/>
      <c r="T266" s="157"/>
      <c r="AT266" s="153" t="s">
        <v>340</v>
      </c>
      <c r="AU266" s="153" t="s">
        <v>171</v>
      </c>
      <c r="AV266" s="12" t="s">
        <v>78</v>
      </c>
      <c r="AW266" s="12" t="s">
        <v>32</v>
      </c>
      <c r="AX266" s="12" t="s">
        <v>71</v>
      </c>
      <c r="AY266" s="153" t="s">
        <v>330</v>
      </c>
    </row>
    <row r="267" spans="2:65" s="13" customFormat="1">
      <c r="B267" s="158"/>
      <c r="D267" s="152" t="s">
        <v>340</v>
      </c>
      <c r="E267" s="159" t="s">
        <v>21</v>
      </c>
      <c r="F267" s="160" t="s">
        <v>508</v>
      </c>
      <c r="H267" s="161">
        <v>150</v>
      </c>
      <c r="I267" s="162"/>
      <c r="L267" s="158"/>
      <c r="M267" s="163"/>
      <c r="T267" s="164"/>
      <c r="AT267" s="159" t="s">
        <v>340</v>
      </c>
      <c r="AU267" s="159" t="s">
        <v>171</v>
      </c>
      <c r="AV267" s="13" t="s">
        <v>80</v>
      </c>
      <c r="AW267" s="13" t="s">
        <v>32</v>
      </c>
      <c r="AX267" s="13" t="s">
        <v>71</v>
      </c>
      <c r="AY267" s="159" t="s">
        <v>330</v>
      </c>
    </row>
    <row r="268" spans="2:65" s="12" customFormat="1">
      <c r="B268" s="151"/>
      <c r="D268" s="152" t="s">
        <v>340</v>
      </c>
      <c r="E268" s="153" t="s">
        <v>21</v>
      </c>
      <c r="F268" s="154" t="s">
        <v>509</v>
      </c>
      <c r="H268" s="153" t="s">
        <v>21</v>
      </c>
      <c r="I268" s="155"/>
      <c r="L268" s="151"/>
      <c r="M268" s="156"/>
      <c r="T268" s="157"/>
      <c r="AT268" s="153" t="s">
        <v>340</v>
      </c>
      <c r="AU268" s="153" t="s">
        <v>171</v>
      </c>
      <c r="AV268" s="12" t="s">
        <v>78</v>
      </c>
      <c r="AW268" s="12" t="s">
        <v>32</v>
      </c>
      <c r="AX268" s="12" t="s">
        <v>71</v>
      </c>
      <c r="AY268" s="153" t="s">
        <v>330</v>
      </c>
    </row>
    <row r="269" spans="2:65" s="13" customFormat="1">
      <c r="B269" s="158"/>
      <c r="D269" s="152" t="s">
        <v>340</v>
      </c>
      <c r="E269" s="159" t="s">
        <v>21</v>
      </c>
      <c r="F269" s="160" t="s">
        <v>510</v>
      </c>
      <c r="H269" s="161">
        <v>57</v>
      </c>
      <c r="I269" s="162"/>
      <c r="L269" s="158"/>
      <c r="M269" s="163"/>
      <c r="T269" s="164"/>
      <c r="AT269" s="159" t="s">
        <v>340</v>
      </c>
      <c r="AU269" s="159" t="s">
        <v>171</v>
      </c>
      <c r="AV269" s="13" t="s">
        <v>80</v>
      </c>
      <c r="AW269" s="13" t="s">
        <v>32</v>
      </c>
      <c r="AX269" s="13" t="s">
        <v>71</v>
      </c>
      <c r="AY269" s="159" t="s">
        <v>330</v>
      </c>
    </row>
    <row r="270" spans="2:65" s="12" customFormat="1">
      <c r="B270" s="151"/>
      <c r="D270" s="152" t="s">
        <v>340</v>
      </c>
      <c r="E270" s="153" t="s">
        <v>21</v>
      </c>
      <c r="F270" s="154" t="s">
        <v>498</v>
      </c>
      <c r="H270" s="153" t="s">
        <v>21</v>
      </c>
      <c r="I270" s="155"/>
      <c r="L270" s="151"/>
      <c r="M270" s="156"/>
      <c r="T270" s="157"/>
      <c r="AT270" s="153" t="s">
        <v>340</v>
      </c>
      <c r="AU270" s="153" t="s">
        <v>171</v>
      </c>
      <c r="AV270" s="12" t="s">
        <v>78</v>
      </c>
      <c r="AW270" s="12" t="s">
        <v>32</v>
      </c>
      <c r="AX270" s="12" t="s">
        <v>71</v>
      </c>
      <c r="AY270" s="153" t="s">
        <v>330</v>
      </c>
    </row>
    <row r="271" spans="2:65" s="13" customFormat="1">
      <c r="B271" s="158"/>
      <c r="D271" s="152" t="s">
        <v>340</v>
      </c>
      <c r="E271" s="159" t="s">
        <v>21</v>
      </c>
      <c r="F271" s="160" t="s">
        <v>499</v>
      </c>
      <c r="H271" s="161">
        <v>152</v>
      </c>
      <c r="I271" s="162"/>
      <c r="L271" s="158"/>
      <c r="M271" s="163"/>
      <c r="T271" s="164"/>
      <c r="AT271" s="159" t="s">
        <v>340</v>
      </c>
      <c r="AU271" s="159" t="s">
        <v>171</v>
      </c>
      <c r="AV271" s="13" t="s">
        <v>80</v>
      </c>
      <c r="AW271" s="13" t="s">
        <v>32</v>
      </c>
      <c r="AX271" s="13" t="s">
        <v>71</v>
      </c>
      <c r="AY271" s="159" t="s">
        <v>330</v>
      </c>
    </row>
    <row r="272" spans="2:65" s="12" customFormat="1">
      <c r="B272" s="151"/>
      <c r="D272" s="152" t="s">
        <v>340</v>
      </c>
      <c r="E272" s="153" t="s">
        <v>21</v>
      </c>
      <c r="F272" s="154" t="s">
        <v>500</v>
      </c>
      <c r="H272" s="153" t="s">
        <v>21</v>
      </c>
      <c r="I272" s="155"/>
      <c r="L272" s="151"/>
      <c r="M272" s="156"/>
      <c r="T272" s="157"/>
      <c r="AT272" s="153" t="s">
        <v>340</v>
      </c>
      <c r="AU272" s="153" t="s">
        <v>171</v>
      </c>
      <c r="AV272" s="12" t="s">
        <v>78</v>
      </c>
      <c r="AW272" s="12" t="s">
        <v>32</v>
      </c>
      <c r="AX272" s="12" t="s">
        <v>71</v>
      </c>
      <c r="AY272" s="153" t="s">
        <v>330</v>
      </c>
    </row>
    <row r="273" spans="2:65" s="13" customFormat="1">
      <c r="B273" s="158"/>
      <c r="D273" s="152" t="s">
        <v>340</v>
      </c>
      <c r="E273" s="159" t="s">
        <v>21</v>
      </c>
      <c r="F273" s="160" t="s">
        <v>501</v>
      </c>
      <c r="H273" s="161">
        <v>204</v>
      </c>
      <c r="I273" s="162"/>
      <c r="L273" s="158"/>
      <c r="M273" s="163"/>
      <c r="T273" s="164"/>
      <c r="AT273" s="159" t="s">
        <v>340</v>
      </c>
      <c r="AU273" s="159" t="s">
        <v>171</v>
      </c>
      <c r="AV273" s="13" t="s">
        <v>80</v>
      </c>
      <c r="AW273" s="13" t="s">
        <v>32</v>
      </c>
      <c r="AX273" s="13" t="s">
        <v>71</v>
      </c>
      <c r="AY273" s="159" t="s">
        <v>330</v>
      </c>
    </row>
    <row r="274" spans="2:65" s="14" customFormat="1">
      <c r="B274" s="166"/>
      <c r="D274" s="152" t="s">
        <v>340</v>
      </c>
      <c r="E274" s="167" t="s">
        <v>21</v>
      </c>
      <c r="F274" s="168" t="s">
        <v>443</v>
      </c>
      <c r="H274" s="169">
        <v>563</v>
      </c>
      <c r="I274" s="170"/>
      <c r="L274" s="166"/>
      <c r="M274" s="171"/>
      <c r="T274" s="172"/>
      <c r="AT274" s="167" t="s">
        <v>340</v>
      </c>
      <c r="AU274" s="167" t="s">
        <v>171</v>
      </c>
      <c r="AV274" s="14" t="s">
        <v>336</v>
      </c>
      <c r="AW274" s="14" t="s">
        <v>32</v>
      </c>
      <c r="AX274" s="14" t="s">
        <v>78</v>
      </c>
      <c r="AY274" s="167" t="s">
        <v>330</v>
      </c>
    </row>
    <row r="275" spans="2:65" s="1" customFormat="1" ht="24.95" customHeight="1">
      <c r="B275" s="33"/>
      <c r="C275" s="134" t="s">
        <v>554</v>
      </c>
      <c r="D275" s="134" t="s">
        <v>332</v>
      </c>
      <c r="E275" s="135" t="s">
        <v>555</v>
      </c>
      <c r="F275" s="136" t="s">
        <v>556</v>
      </c>
      <c r="G275" s="137" t="s">
        <v>557</v>
      </c>
      <c r="H275" s="138">
        <v>1</v>
      </c>
      <c r="I275" s="139">
        <v>60877.61</v>
      </c>
      <c r="J275" s="140">
        <f>ROUND(I275*H275,2)</f>
        <v>60877.61</v>
      </c>
      <c r="K275" s="136" t="s">
        <v>21</v>
      </c>
      <c r="L275" s="33"/>
      <c r="M275" s="141" t="s">
        <v>21</v>
      </c>
      <c r="N275" s="142" t="s">
        <v>42</v>
      </c>
      <c r="P275" s="143">
        <f>O275*H275</f>
        <v>0</v>
      </c>
      <c r="Q275" s="143">
        <v>0</v>
      </c>
      <c r="R275" s="143">
        <f>Q275*H275</f>
        <v>0</v>
      </c>
      <c r="S275" s="143">
        <v>0</v>
      </c>
      <c r="T275" s="144">
        <f>S275*H275</f>
        <v>0</v>
      </c>
      <c r="AR275" s="145" t="s">
        <v>336</v>
      </c>
      <c r="AT275" s="145" t="s">
        <v>332</v>
      </c>
      <c r="AU275" s="145" t="s">
        <v>171</v>
      </c>
      <c r="AY275" s="18" t="s">
        <v>330</v>
      </c>
      <c r="BE275" s="146">
        <f>IF(N275="základní",J275,0)</f>
        <v>60877.61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78</v>
      </c>
      <c r="BK275" s="146">
        <f>ROUND(I275*H275,2)</f>
        <v>60877.61</v>
      </c>
      <c r="BL275" s="18" t="s">
        <v>336</v>
      </c>
      <c r="BM275" s="145" t="s">
        <v>558</v>
      </c>
    </row>
    <row r="276" spans="2:65" s="11" customFormat="1" ht="20.85" customHeight="1">
      <c r="B276" s="122"/>
      <c r="D276" s="123" t="s">
        <v>70</v>
      </c>
      <c r="E276" s="132" t="s">
        <v>559</v>
      </c>
      <c r="F276" s="132" t="s">
        <v>560</v>
      </c>
      <c r="I276" s="125"/>
      <c r="J276" s="133">
        <f>BK276</f>
        <v>4110558.7300000004</v>
      </c>
      <c r="L276" s="122"/>
      <c r="M276" s="127"/>
      <c r="P276" s="128">
        <f>SUM(P277:P430)</f>
        <v>0</v>
      </c>
      <c r="R276" s="128">
        <f>SUM(R277:R430)</f>
        <v>1200.87291321</v>
      </c>
      <c r="T276" s="129">
        <f>SUM(T277:T430)</f>
        <v>0</v>
      </c>
      <c r="AR276" s="123" t="s">
        <v>78</v>
      </c>
      <c r="AT276" s="130" t="s">
        <v>70</v>
      </c>
      <c r="AU276" s="130" t="s">
        <v>80</v>
      </c>
      <c r="AY276" s="123" t="s">
        <v>330</v>
      </c>
      <c r="BK276" s="131">
        <f>SUM(BK277:BK430)</f>
        <v>4110558.7300000004</v>
      </c>
    </row>
    <row r="277" spans="2:65" s="1" customFormat="1" ht="16.5" customHeight="1">
      <c r="B277" s="33"/>
      <c r="C277" s="134" t="s">
        <v>561</v>
      </c>
      <c r="D277" s="134" t="s">
        <v>332</v>
      </c>
      <c r="E277" s="135" t="s">
        <v>562</v>
      </c>
      <c r="F277" s="136" t="s">
        <v>563</v>
      </c>
      <c r="G277" s="137" t="s">
        <v>381</v>
      </c>
      <c r="H277" s="138">
        <v>161.36500000000001</v>
      </c>
      <c r="I277" s="139">
        <v>1650.55</v>
      </c>
      <c r="J277" s="140">
        <f>ROUND(I277*H277,2)</f>
        <v>266341</v>
      </c>
      <c r="K277" s="136" t="s">
        <v>335</v>
      </c>
      <c r="L277" s="33"/>
      <c r="M277" s="141" t="s">
        <v>21</v>
      </c>
      <c r="N277" s="142" t="s">
        <v>42</v>
      </c>
      <c r="P277" s="143">
        <f>O277*H277</f>
        <v>0</v>
      </c>
      <c r="Q277" s="143">
        <v>2.16</v>
      </c>
      <c r="R277" s="143">
        <f>Q277*H277</f>
        <v>348.54840000000002</v>
      </c>
      <c r="S277" s="143">
        <v>0</v>
      </c>
      <c r="T277" s="144">
        <f>S277*H277</f>
        <v>0</v>
      </c>
      <c r="AR277" s="145" t="s">
        <v>336</v>
      </c>
      <c r="AT277" s="145" t="s">
        <v>332</v>
      </c>
      <c r="AU277" s="145" t="s">
        <v>171</v>
      </c>
      <c r="AY277" s="18" t="s">
        <v>330</v>
      </c>
      <c r="BE277" s="146">
        <f>IF(N277="základní",J277,0)</f>
        <v>266341</v>
      </c>
      <c r="BF277" s="146">
        <f>IF(N277="snížená",J277,0)</f>
        <v>0</v>
      </c>
      <c r="BG277" s="146">
        <f>IF(N277="zákl. přenesená",J277,0)</f>
        <v>0</v>
      </c>
      <c r="BH277" s="146">
        <f>IF(N277="sníž. přenesená",J277,0)</f>
        <v>0</v>
      </c>
      <c r="BI277" s="146">
        <f>IF(N277="nulová",J277,0)</f>
        <v>0</v>
      </c>
      <c r="BJ277" s="18" t="s">
        <v>78</v>
      </c>
      <c r="BK277" s="146">
        <f>ROUND(I277*H277,2)</f>
        <v>266341</v>
      </c>
      <c r="BL277" s="18" t="s">
        <v>336</v>
      </c>
      <c r="BM277" s="145" t="s">
        <v>564</v>
      </c>
    </row>
    <row r="278" spans="2:65" s="1" customFormat="1">
      <c r="B278" s="33"/>
      <c r="D278" s="147" t="s">
        <v>338</v>
      </c>
      <c r="F278" s="148" t="s">
        <v>565</v>
      </c>
      <c r="I278" s="149"/>
      <c r="L278" s="33"/>
      <c r="M278" s="150"/>
      <c r="T278" s="52"/>
      <c r="AT278" s="18" t="s">
        <v>338</v>
      </c>
      <c r="AU278" s="18" t="s">
        <v>171</v>
      </c>
    </row>
    <row r="279" spans="2:65" s="1" customFormat="1" ht="19.5">
      <c r="B279" s="33"/>
      <c r="D279" s="152" t="s">
        <v>375</v>
      </c>
      <c r="F279" s="165" t="s">
        <v>566</v>
      </c>
      <c r="I279" s="149"/>
      <c r="L279" s="33"/>
      <c r="M279" s="150"/>
      <c r="T279" s="52"/>
      <c r="AT279" s="18" t="s">
        <v>375</v>
      </c>
      <c r="AU279" s="18" t="s">
        <v>171</v>
      </c>
    </row>
    <row r="280" spans="2:65" s="12" customFormat="1">
      <c r="B280" s="151"/>
      <c r="D280" s="152" t="s">
        <v>340</v>
      </c>
      <c r="E280" s="153" t="s">
        <v>21</v>
      </c>
      <c r="F280" s="154" t="s">
        <v>567</v>
      </c>
      <c r="H280" s="153" t="s">
        <v>21</v>
      </c>
      <c r="I280" s="155"/>
      <c r="L280" s="151"/>
      <c r="M280" s="156"/>
      <c r="T280" s="157"/>
      <c r="AT280" s="153" t="s">
        <v>340</v>
      </c>
      <c r="AU280" s="153" t="s">
        <v>171</v>
      </c>
      <c r="AV280" s="12" t="s">
        <v>78</v>
      </c>
      <c r="AW280" s="12" t="s">
        <v>32</v>
      </c>
      <c r="AX280" s="12" t="s">
        <v>71</v>
      </c>
      <c r="AY280" s="153" t="s">
        <v>330</v>
      </c>
    </row>
    <row r="281" spans="2:65" s="13" customFormat="1">
      <c r="B281" s="158"/>
      <c r="D281" s="152" t="s">
        <v>340</v>
      </c>
      <c r="E281" s="159" t="s">
        <v>21</v>
      </c>
      <c r="F281" s="160" t="s">
        <v>568</v>
      </c>
      <c r="H281" s="161">
        <v>159.36000000000001</v>
      </c>
      <c r="I281" s="162"/>
      <c r="L281" s="158"/>
      <c r="M281" s="163"/>
      <c r="T281" s="164"/>
      <c r="AT281" s="159" t="s">
        <v>340</v>
      </c>
      <c r="AU281" s="159" t="s">
        <v>171</v>
      </c>
      <c r="AV281" s="13" t="s">
        <v>80</v>
      </c>
      <c r="AW281" s="13" t="s">
        <v>32</v>
      </c>
      <c r="AX281" s="13" t="s">
        <v>71</v>
      </c>
      <c r="AY281" s="159" t="s">
        <v>330</v>
      </c>
    </row>
    <row r="282" spans="2:65" s="12" customFormat="1">
      <c r="B282" s="151"/>
      <c r="D282" s="152" t="s">
        <v>340</v>
      </c>
      <c r="E282" s="153" t="s">
        <v>21</v>
      </c>
      <c r="F282" s="154" t="s">
        <v>569</v>
      </c>
      <c r="H282" s="153" t="s">
        <v>21</v>
      </c>
      <c r="I282" s="155"/>
      <c r="L282" s="151"/>
      <c r="M282" s="156"/>
      <c r="T282" s="157"/>
      <c r="AT282" s="153" t="s">
        <v>340</v>
      </c>
      <c r="AU282" s="153" t="s">
        <v>171</v>
      </c>
      <c r="AV282" s="12" t="s">
        <v>78</v>
      </c>
      <c r="AW282" s="12" t="s">
        <v>32</v>
      </c>
      <c r="AX282" s="12" t="s">
        <v>71</v>
      </c>
      <c r="AY282" s="153" t="s">
        <v>330</v>
      </c>
    </row>
    <row r="283" spans="2:65" s="13" customFormat="1">
      <c r="B283" s="158"/>
      <c r="D283" s="152" t="s">
        <v>340</v>
      </c>
      <c r="E283" s="159" t="s">
        <v>21</v>
      </c>
      <c r="F283" s="160" t="s">
        <v>570</v>
      </c>
      <c r="H283" s="161">
        <v>2.0049999999999999</v>
      </c>
      <c r="I283" s="162"/>
      <c r="L283" s="158"/>
      <c r="M283" s="163"/>
      <c r="T283" s="164"/>
      <c r="AT283" s="159" t="s">
        <v>340</v>
      </c>
      <c r="AU283" s="159" t="s">
        <v>171</v>
      </c>
      <c r="AV283" s="13" t="s">
        <v>80</v>
      </c>
      <c r="AW283" s="13" t="s">
        <v>32</v>
      </c>
      <c r="AX283" s="13" t="s">
        <v>71</v>
      </c>
      <c r="AY283" s="159" t="s">
        <v>330</v>
      </c>
    </row>
    <row r="284" spans="2:65" s="14" customFormat="1">
      <c r="B284" s="166"/>
      <c r="D284" s="152" t="s">
        <v>340</v>
      </c>
      <c r="E284" s="167" t="s">
        <v>21</v>
      </c>
      <c r="F284" s="168" t="s">
        <v>443</v>
      </c>
      <c r="H284" s="169">
        <v>161.36500000000001</v>
      </c>
      <c r="I284" s="170"/>
      <c r="L284" s="166"/>
      <c r="M284" s="171"/>
      <c r="T284" s="172"/>
      <c r="AT284" s="167" t="s">
        <v>340</v>
      </c>
      <c r="AU284" s="167" t="s">
        <v>171</v>
      </c>
      <c r="AV284" s="14" t="s">
        <v>336</v>
      </c>
      <c r="AW284" s="14" t="s">
        <v>32</v>
      </c>
      <c r="AX284" s="14" t="s">
        <v>78</v>
      </c>
      <c r="AY284" s="167" t="s">
        <v>330</v>
      </c>
    </row>
    <row r="285" spans="2:65" s="1" customFormat="1" ht="21.75" customHeight="1">
      <c r="B285" s="33"/>
      <c r="C285" s="134" t="s">
        <v>571</v>
      </c>
      <c r="D285" s="134" t="s">
        <v>332</v>
      </c>
      <c r="E285" s="135" t="s">
        <v>572</v>
      </c>
      <c r="F285" s="136" t="s">
        <v>573</v>
      </c>
      <c r="G285" s="137" t="s">
        <v>381</v>
      </c>
      <c r="H285" s="138">
        <v>2.516</v>
      </c>
      <c r="I285" s="139">
        <v>4372.12</v>
      </c>
      <c r="J285" s="140">
        <f>ROUND(I285*H285,2)</f>
        <v>11000.25</v>
      </c>
      <c r="K285" s="136" t="s">
        <v>335</v>
      </c>
      <c r="L285" s="33"/>
      <c r="M285" s="141" t="s">
        <v>21</v>
      </c>
      <c r="N285" s="142" t="s">
        <v>42</v>
      </c>
      <c r="P285" s="143">
        <f>O285*H285</f>
        <v>0</v>
      </c>
      <c r="Q285" s="143">
        <v>2.5018699999999998</v>
      </c>
      <c r="R285" s="143">
        <f>Q285*H285</f>
        <v>6.2947049199999991</v>
      </c>
      <c r="S285" s="143">
        <v>0</v>
      </c>
      <c r="T285" s="144">
        <f>S285*H285</f>
        <v>0</v>
      </c>
      <c r="AR285" s="145" t="s">
        <v>336</v>
      </c>
      <c r="AT285" s="145" t="s">
        <v>332</v>
      </c>
      <c r="AU285" s="145" t="s">
        <v>171</v>
      </c>
      <c r="AY285" s="18" t="s">
        <v>330</v>
      </c>
      <c r="BE285" s="146">
        <f>IF(N285="základní",J285,0)</f>
        <v>11000.25</v>
      </c>
      <c r="BF285" s="146">
        <f>IF(N285="snížená",J285,0)</f>
        <v>0</v>
      </c>
      <c r="BG285" s="146">
        <f>IF(N285="zákl. přenesená",J285,0)</f>
        <v>0</v>
      </c>
      <c r="BH285" s="146">
        <f>IF(N285="sníž. přenesená",J285,0)</f>
        <v>0</v>
      </c>
      <c r="BI285" s="146">
        <f>IF(N285="nulová",J285,0)</f>
        <v>0</v>
      </c>
      <c r="BJ285" s="18" t="s">
        <v>78</v>
      </c>
      <c r="BK285" s="146">
        <f>ROUND(I285*H285,2)</f>
        <v>11000.25</v>
      </c>
      <c r="BL285" s="18" t="s">
        <v>336</v>
      </c>
      <c r="BM285" s="145" t="s">
        <v>574</v>
      </c>
    </row>
    <row r="286" spans="2:65" s="1" customFormat="1">
      <c r="B286" s="33"/>
      <c r="D286" s="147" t="s">
        <v>338</v>
      </c>
      <c r="F286" s="148" t="s">
        <v>575</v>
      </c>
      <c r="I286" s="149"/>
      <c r="L286" s="33"/>
      <c r="M286" s="150"/>
      <c r="T286" s="52"/>
      <c r="AT286" s="18" t="s">
        <v>338</v>
      </c>
      <c r="AU286" s="18" t="s">
        <v>171</v>
      </c>
    </row>
    <row r="287" spans="2:65" s="12" customFormat="1">
      <c r="B287" s="151"/>
      <c r="D287" s="152" t="s">
        <v>340</v>
      </c>
      <c r="E287" s="153" t="s">
        <v>21</v>
      </c>
      <c r="F287" s="154" t="s">
        <v>569</v>
      </c>
      <c r="H287" s="153" t="s">
        <v>21</v>
      </c>
      <c r="I287" s="155"/>
      <c r="L287" s="151"/>
      <c r="M287" s="156"/>
      <c r="T287" s="157"/>
      <c r="AT287" s="153" t="s">
        <v>340</v>
      </c>
      <c r="AU287" s="153" t="s">
        <v>171</v>
      </c>
      <c r="AV287" s="12" t="s">
        <v>78</v>
      </c>
      <c r="AW287" s="12" t="s">
        <v>32</v>
      </c>
      <c r="AX287" s="12" t="s">
        <v>71</v>
      </c>
      <c r="AY287" s="153" t="s">
        <v>330</v>
      </c>
    </row>
    <row r="288" spans="2:65" s="13" customFormat="1">
      <c r="B288" s="158"/>
      <c r="D288" s="152" t="s">
        <v>340</v>
      </c>
      <c r="E288" s="159" t="s">
        <v>21</v>
      </c>
      <c r="F288" s="160" t="s">
        <v>576</v>
      </c>
      <c r="H288" s="161">
        <v>2.516</v>
      </c>
      <c r="I288" s="162"/>
      <c r="L288" s="158"/>
      <c r="M288" s="163"/>
      <c r="T288" s="164"/>
      <c r="AT288" s="159" t="s">
        <v>340</v>
      </c>
      <c r="AU288" s="159" t="s">
        <v>171</v>
      </c>
      <c r="AV288" s="13" t="s">
        <v>80</v>
      </c>
      <c r="AW288" s="13" t="s">
        <v>32</v>
      </c>
      <c r="AX288" s="13" t="s">
        <v>78</v>
      </c>
      <c r="AY288" s="159" t="s">
        <v>330</v>
      </c>
    </row>
    <row r="289" spans="2:65" s="1" customFormat="1" ht="16.5" customHeight="1">
      <c r="B289" s="33"/>
      <c r="C289" s="134" t="s">
        <v>559</v>
      </c>
      <c r="D289" s="134" t="s">
        <v>332</v>
      </c>
      <c r="E289" s="135" t="s">
        <v>577</v>
      </c>
      <c r="F289" s="136" t="s">
        <v>578</v>
      </c>
      <c r="G289" s="137" t="s">
        <v>381</v>
      </c>
      <c r="H289" s="138">
        <v>145.99299999999999</v>
      </c>
      <c r="I289" s="139">
        <v>4372.12</v>
      </c>
      <c r="J289" s="140">
        <f>ROUND(I289*H289,2)</f>
        <v>638298.92000000004</v>
      </c>
      <c r="K289" s="136" t="s">
        <v>335</v>
      </c>
      <c r="L289" s="33"/>
      <c r="M289" s="141" t="s">
        <v>21</v>
      </c>
      <c r="N289" s="142" t="s">
        <v>42</v>
      </c>
      <c r="P289" s="143">
        <f>O289*H289</f>
        <v>0</v>
      </c>
      <c r="Q289" s="143">
        <v>2.5236100000000001</v>
      </c>
      <c r="R289" s="143">
        <f>Q289*H289</f>
        <v>368.42939473000001</v>
      </c>
      <c r="S289" s="143">
        <v>0</v>
      </c>
      <c r="T289" s="144">
        <f>S289*H289</f>
        <v>0</v>
      </c>
      <c r="AR289" s="145" t="s">
        <v>336</v>
      </c>
      <c r="AT289" s="145" t="s">
        <v>332</v>
      </c>
      <c r="AU289" s="145" t="s">
        <v>171</v>
      </c>
      <c r="AY289" s="18" t="s">
        <v>330</v>
      </c>
      <c r="BE289" s="146">
        <f>IF(N289="základní",J289,0)</f>
        <v>638298.92000000004</v>
      </c>
      <c r="BF289" s="146">
        <f>IF(N289="snížená",J289,0)</f>
        <v>0</v>
      </c>
      <c r="BG289" s="146">
        <f>IF(N289="zákl. přenesená",J289,0)</f>
        <v>0</v>
      </c>
      <c r="BH289" s="146">
        <f>IF(N289="sníž. přenesená",J289,0)</f>
        <v>0</v>
      </c>
      <c r="BI289" s="146">
        <f>IF(N289="nulová",J289,0)</f>
        <v>0</v>
      </c>
      <c r="BJ289" s="18" t="s">
        <v>78</v>
      </c>
      <c r="BK289" s="146">
        <f>ROUND(I289*H289,2)</f>
        <v>638298.92000000004</v>
      </c>
      <c r="BL289" s="18" t="s">
        <v>336</v>
      </c>
      <c r="BM289" s="145" t="s">
        <v>579</v>
      </c>
    </row>
    <row r="290" spans="2:65" s="1" customFormat="1">
      <c r="B290" s="33"/>
      <c r="D290" s="147" t="s">
        <v>338</v>
      </c>
      <c r="F290" s="148" t="s">
        <v>580</v>
      </c>
      <c r="I290" s="149"/>
      <c r="L290" s="33"/>
      <c r="M290" s="150"/>
      <c r="T290" s="52"/>
      <c r="AT290" s="18" t="s">
        <v>338</v>
      </c>
      <c r="AU290" s="18" t="s">
        <v>171</v>
      </c>
    </row>
    <row r="291" spans="2:65" s="1" customFormat="1" ht="19.5">
      <c r="B291" s="33"/>
      <c r="D291" s="152" t="s">
        <v>375</v>
      </c>
      <c r="F291" s="165" t="s">
        <v>581</v>
      </c>
      <c r="I291" s="149"/>
      <c r="L291" s="33"/>
      <c r="M291" s="150"/>
      <c r="T291" s="52"/>
      <c r="AT291" s="18" t="s">
        <v>375</v>
      </c>
      <c r="AU291" s="18" t="s">
        <v>171</v>
      </c>
    </row>
    <row r="292" spans="2:65" s="13" customFormat="1">
      <c r="B292" s="158"/>
      <c r="D292" s="152" t="s">
        <v>340</v>
      </c>
      <c r="E292" s="159" t="s">
        <v>21</v>
      </c>
      <c r="F292" s="160" t="s">
        <v>582</v>
      </c>
      <c r="H292" s="161">
        <v>145.19999999999999</v>
      </c>
      <c r="I292" s="162"/>
      <c r="L292" s="158"/>
      <c r="M292" s="163"/>
      <c r="T292" s="164"/>
      <c r="AT292" s="159" t="s">
        <v>340</v>
      </c>
      <c r="AU292" s="159" t="s">
        <v>171</v>
      </c>
      <c r="AV292" s="13" t="s">
        <v>80</v>
      </c>
      <c r="AW292" s="13" t="s">
        <v>32</v>
      </c>
      <c r="AX292" s="13" t="s">
        <v>71</v>
      </c>
      <c r="AY292" s="159" t="s">
        <v>330</v>
      </c>
    </row>
    <row r="293" spans="2:65" s="13" customFormat="1">
      <c r="B293" s="158"/>
      <c r="D293" s="152" t="s">
        <v>340</v>
      </c>
      <c r="E293" s="159" t="s">
        <v>21</v>
      </c>
      <c r="F293" s="160" t="s">
        <v>583</v>
      </c>
      <c r="H293" s="161">
        <v>-3.4329999999999998</v>
      </c>
      <c r="I293" s="162"/>
      <c r="L293" s="158"/>
      <c r="M293" s="163"/>
      <c r="T293" s="164"/>
      <c r="AT293" s="159" t="s">
        <v>340</v>
      </c>
      <c r="AU293" s="159" t="s">
        <v>171</v>
      </c>
      <c r="AV293" s="13" t="s">
        <v>80</v>
      </c>
      <c r="AW293" s="13" t="s">
        <v>32</v>
      </c>
      <c r="AX293" s="13" t="s">
        <v>71</v>
      </c>
      <c r="AY293" s="159" t="s">
        <v>330</v>
      </c>
    </row>
    <row r="294" spans="2:65" s="13" customFormat="1">
      <c r="B294" s="158"/>
      <c r="D294" s="152" t="s">
        <v>340</v>
      </c>
      <c r="E294" s="159" t="s">
        <v>21</v>
      </c>
      <c r="F294" s="160" t="s">
        <v>584</v>
      </c>
      <c r="H294" s="161">
        <v>4.226</v>
      </c>
      <c r="I294" s="162"/>
      <c r="L294" s="158"/>
      <c r="M294" s="163"/>
      <c r="T294" s="164"/>
      <c r="AT294" s="159" t="s">
        <v>340</v>
      </c>
      <c r="AU294" s="159" t="s">
        <v>171</v>
      </c>
      <c r="AV294" s="13" t="s">
        <v>80</v>
      </c>
      <c r="AW294" s="13" t="s">
        <v>32</v>
      </c>
      <c r="AX294" s="13" t="s">
        <v>71</v>
      </c>
      <c r="AY294" s="159" t="s">
        <v>330</v>
      </c>
    </row>
    <row r="295" spans="2:65" s="14" customFormat="1">
      <c r="B295" s="166"/>
      <c r="D295" s="152" t="s">
        <v>340</v>
      </c>
      <c r="E295" s="167" t="s">
        <v>21</v>
      </c>
      <c r="F295" s="168" t="s">
        <v>443</v>
      </c>
      <c r="H295" s="169">
        <v>145.99299999999999</v>
      </c>
      <c r="I295" s="170"/>
      <c r="L295" s="166"/>
      <c r="M295" s="171"/>
      <c r="T295" s="172"/>
      <c r="AT295" s="167" t="s">
        <v>340</v>
      </c>
      <c r="AU295" s="167" t="s">
        <v>171</v>
      </c>
      <c r="AV295" s="14" t="s">
        <v>336</v>
      </c>
      <c r="AW295" s="14" t="s">
        <v>32</v>
      </c>
      <c r="AX295" s="14" t="s">
        <v>78</v>
      </c>
      <c r="AY295" s="167" t="s">
        <v>330</v>
      </c>
    </row>
    <row r="296" spans="2:65" s="1" customFormat="1" ht="16.5" customHeight="1">
      <c r="B296" s="33"/>
      <c r="C296" s="134" t="s">
        <v>585</v>
      </c>
      <c r="D296" s="134" t="s">
        <v>332</v>
      </c>
      <c r="E296" s="135" t="s">
        <v>586</v>
      </c>
      <c r="F296" s="136" t="s">
        <v>587</v>
      </c>
      <c r="G296" s="137" t="s">
        <v>169</v>
      </c>
      <c r="H296" s="138">
        <v>35.542999999999999</v>
      </c>
      <c r="I296" s="139">
        <v>512.28</v>
      </c>
      <c r="J296" s="140">
        <f>ROUND(I296*H296,2)</f>
        <v>18207.97</v>
      </c>
      <c r="K296" s="136" t="s">
        <v>335</v>
      </c>
      <c r="L296" s="33"/>
      <c r="M296" s="141" t="s">
        <v>21</v>
      </c>
      <c r="N296" s="142" t="s">
        <v>42</v>
      </c>
      <c r="P296" s="143">
        <f>O296*H296</f>
        <v>0</v>
      </c>
      <c r="Q296" s="143">
        <v>2.9399999999999999E-3</v>
      </c>
      <c r="R296" s="143">
        <f>Q296*H296</f>
        <v>0.10449641999999999</v>
      </c>
      <c r="S296" s="143">
        <v>0</v>
      </c>
      <c r="T296" s="144">
        <f>S296*H296</f>
        <v>0</v>
      </c>
      <c r="AR296" s="145" t="s">
        <v>336</v>
      </c>
      <c r="AT296" s="145" t="s">
        <v>332</v>
      </c>
      <c r="AU296" s="145" t="s">
        <v>171</v>
      </c>
      <c r="AY296" s="18" t="s">
        <v>330</v>
      </c>
      <c r="BE296" s="146">
        <f>IF(N296="základní",J296,0)</f>
        <v>18207.97</v>
      </c>
      <c r="BF296" s="146">
        <f>IF(N296="snížená",J296,0)</f>
        <v>0</v>
      </c>
      <c r="BG296" s="146">
        <f>IF(N296="zákl. přenesená",J296,0)</f>
        <v>0</v>
      </c>
      <c r="BH296" s="146">
        <f>IF(N296="sníž. přenesená",J296,0)</f>
        <v>0</v>
      </c>
      <c r="BI296" s="146">
        <f>IF(N296="nulová",J296,0)</f>
        <v>0</v>
      </c>
      <c r="BJ296" s="18" t="s">
        <v>78</v>
      </c>
      <c r="BK296" s="146">
        <f>ROUND(I296*H296,2)</f>
        <v>18207.97</v>
      </c>
      <c r="BL296" s="18" t="s">
        <v>336</v>
      </c>
      <c r="BM296" s="145" t="s">
        <v>588</v>
      </c>
    </row>
    <row r="297" spans="2:65" s="1" customFormat="1">
      <c r="B297" s="33"/>
      <c r="D297" s="147" t="s">
        <v>338</v>
      </c>
      <c r="F297" s="148" t="s">
        <v>589</v>
      </c>
      <c r="I297" s="149"/>
      <c r="L297" s="33"/>
      <c r="M297" s="150"/>
      <c r="T297" s="52"/>
      <c r="AT297" s="18" t="s">
        <v>338</v>
      </c>
      <c r="AU297" s="18" t="s">
        <v>171</v>
      </c>
    </row>
    <row r="298" spans="2:65" s="13" customFormat="1">
      <c r="B298" s="158"/>
      <c r="D298" s="152" t="s">
        <v>340</v>
      </c>
      <c r="E298" s="159" t="s">
        <v>21</v>
      </c>
      <c r="F298" s="160" t="s">
        <v>590</v>
      </c>
      <c r="H298" s="161">
        <v>25.3</v>
      </c>
      <c r="I298" s="162"/>
      <c r="L298" s="158"/>
      <c r="M298" s="163"/>
      <c r="T298" s="164"/>
      <c r="AT298" s="159" t="s">
        <v>340</v>
      </c>
      <c r="AU298" s="159" t="s">
        <v>171</v>
      </c>
      <c r="AV298" s="13" t="s">
        <v>80</v>
      </c>
      <c r="AW298" s="13" t="s">
        <v>32</v>
      </c>
      <c r="AX298" s="13" t="s">
        <v>71</v>
      </c>
      <c r="AY298" s="159" t="s">
        <v>330</v>
      </c>
    </row>
    <row r="299" spans="2:65" s="13" customFormat="1">
      <c r="B299" s="158"/>
      <c r="D299" s="152" t="s">
        <v>340</v>
      </c>
      <c r="E299" s="159" t="s">
        <v>21</v>
      </c>
      <c r="F299" s="160" t="s">
        <v>591</v>
      </c>
      <c r="H299" s="161">
        <v>3.7650000000000001</v>
      </c>
      <c r="I299" s="162"/>
      <c r="L299" s="158"/>
      <c r="M299" s="163"/>
      <c r="T299" s="164"/>
      <c r="AT299" s="159" t="s">
        <v>340</v>
      </c>
      <c r="AU299" s="159" t="s">
        <v>171</v>
      </c>
      <c r="AV299" s="13" t="s">
        <v>80</v>
      </c>
      <c r="AW299" s="13" t="s">
        <v>32</v>
      </c>
      <c r="AX299" s="13" t="s">
        <v>71</v>
      </c>
      <c r="AY299" s="159" t="s">
        <v>330</v>
      </c>
    </row>
    <row r="300" spans="2:65" s="13" customFormat="1">
      <c r="B300" s="158"/>
      <c r="D300" s="152" t="s">
        <v>340</v>
      </c>
      <c r="E300" s="159" t="s">
        <v>21</v>
      </c>
      <c r="F300" s="160" t="s">
        <v>592</v>
      </c>
      <c r="H300" s="161">
        <v>4.165</v>
      </c>
      <c r="I300" s="162"/>
      <c r="L300" s="158"/>
      <c r="M300" s="163"/>
      <c r="T300" s="164"/>
      <c r="AT300" s="159" t="s">
        <v>340</v>
      </c>
      <c r="AU300" s="159" t="s">
        <v>171</v>
      </c>
      <c r="AV300" s="13" t="s">
        <v>80</v>
      </c>
      <c r="AW300" s="13" t="s">
        <v>32</v>
      </c>
      <c r="AX300" s="13" t="s">
        <v>71</v>
      </c>
      <c r="AY300" s="159" t="s">
        <v>330</v>
      </c>
    </row>
    <row r="301" spans="2:65" s="12" customFormat="1">
      <c r="B301" s="151"/>
      <c r="D301" s="152" t="s">
        <v>340</v>
      </c>
      <c r="E301" s="153" t="s">
        <v>21</v>
      </c>
      <c r="F301" s="154" t="s">
        <v>569</v>
      </c>
      <c r="H301" s="153" t="s">
        <v>21</v>
      </c>
      <c r="I301" s="155"/>
      <c r="L301" s="151"/>
      <c r="M301" s="156"/>
      <c r="T301" s="157"/>
      <c r="AT301" s="153" t="s">
        <v>340</v>
      </c>
      <c r="AU301" s="153" t="s">
        <v>171</v>
      </c>
      <c r="AV301" s="12" t="s">
        <v>78</v>
      </c>
      <c r="AW301" s="12" t="s">
        <v>32</v>
      </c>
      <c r="AX301" s="12" t="s">
        <v>71</v>
      </c>
      <c r="AY301" s="153" t="s">
        <v>330</v>
      </c>
    </row>
    <row r="302" spans="2:65" s="13" customFormat="1">
      <c r="B302" s="158"/>
      <c r="D302" s="152" t="s">
        <v>340</v>
      </c>
      <c r="E302" s="159" t="s">
        <v>21</v>
      </c>
      <c r="F302" s="160" t="s">
        <v>593</v>
      </c>
      <c r="H302" s="161">
        <v>2.3130000000000002</v>
      </c>
      <c r="I302" s="162"/>
      <c r="L302" s="158"/>
      <c r="M302" s="163"/>
      <c r="T302" s="164"/>
      <c r="AT302" s="159" t="s">
        <v>340</v>
      </c>
      <c r="AU302" s="159" t="s">
        <v>171</v>
      </c>
      <c r="AV302" s="13" t="s">
        <v>80</v>
      </c>
      <c r="AW302" s="13" t="s">
        <v>32</v>
      </c>
      <c r="AX302" s="13" t="s">
        <v>71</v>
      </c>
      <c r="AY302" s="159" t="s">
        <v>330</v>
      </c>
    </row>
    <row r="303" spans="2:65" s="14" customFormat="1">
      <c r="B303" s="166"/>
      <c r="D303" s="152" t="s">
        <v>340</v>
      </c>
      <c r="E303" s="167" t="s">
        <v>21</v>
      </c>
      <c r="F303" s="168" t="s">
        <v>443</v>
      </c>
      <c r="H303" s="169">
        <v>35.542999999999999</v>
      </c>
      <c r="I303" s="170"/>
      <c r="L303" s="166"/>
      <c r="M303" s="171"/>
      <c r="T303" s="172"/>
      <c r="AT303" s="167" t="s">
        <v>340</v>
      </c>
      <c r="AU303" s="167" t="s">
        <v>171</v>
      </c>
      <c r="AV303" s="14" t="s">
        <v>336</v>
      </c>
      <c r="AW303" s="14" t="s">
        <v>32</v>
      </c>
      <c r="AX303" s="14" t="s">
        <v>78</v>
      </c>
      <c r="AY303" s="167" t="s">
        <v>330</v>
      </c>
    </row>
    <row r="304" spans="2:65" s="1" customFormat="1" ht="16.5" customHeight="1">
      <c r="B304" s="33"/>
      <c r="C304" s="134" t="s">
        <v>594</v>
      </c>
      <c r="D304" s="134" t="s">
        <v>332</v>
      </c>
      <c r="E304" s="135" t="s">
        <v>595</v>
      </c>
      <c r="F304" s="136" t="s">
        <v>596</v>
      </c>
      <c r="G304" s="137" t="s">
        <v>169</v>
      </c>
      <c r="H304" s="138">
        <v>35.542999999999999</v>
      </c>
      <c r="I304" s="139">
        <v>79.14</v>
      </c>
      <c r="J304" s="140">
        <f>ROUND(I304*H304,2)</f>
        <v>2812.87</v>
      </c>
      <c r="K304" s="136" t="s">
        <v>335</v>
      </c>
      <c r="L304" s="33"/>
      <c r="M304" s="141" t="s">
        <v>21</v>
      </c>
      <c r="N304" s="142" t="s">
        <v>42</v>
      </c>
      <c r="P304" s="143">
        <f>O304*H304</f>
        <v>0</v>
      </c>
      <c r="Q304" s="143">
        <v>0</v>
      </c>
      <c r="R304" s="143">
        <f>Q304*H304</f>
        <v>0</v>
      </c>
      <c r="S304" s="143">
        <v>0</v>
      </c>
      <c r="T304" s="144">
        <f>S304*H304</f>
        <v>0</v>
      </c>
      <c r="AR304" s="145" t="s">
        <v>336</v>
      </c>
      <c r="AT304" s="145" t="s">
        <v>332</v>
      </c>
      <c r="AU304" s="145" t="s">
        <v>171</v>
      </c>
      <c r="AY304" s="18" t="s">
        <v>330</v>
      </c>
      <c r="BE304" s="146">
        <f>IF(N304="základní",J304,0)</f>
        <v>2812.87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78</v>
      </c>
      <c r="BK304" s="146">
        <f>ROUND(I304*H304,2)</f>
        <v>2812.87</v>
      </c>
      <c r="BL304" s="18" t="s">
        <v>336</v>
      </c>
      <c r="BM304" s="145" t="s">
        <v>597</v>
      </c>
    </row>
    <row r="305" spans="2:65" s="1" customFormat="1">
      <c r="B305" s="33"/>
      <c r="D305" s="147" t="s">
        <v>338</v>
      </c>
      <c r="F305" s="148" t="s">
        <v>598</v>
      </c>
      <c r="I305" s="149"/>
      <c r="L305" s="33"/>
      <c r="M305" s="150"/>
      <c r="T305" s="52"/>
      <c r="AT305" s="18" t="s">
        <v>338</v>
      </c>
      <c r="AU305" s="18" t="s">
        <v>171</v>
      </c>
    </row>
    <row r="306" spans="2:65" s="13" customFormat="1">
      <c r="B306" s="158"/>
      <c r="D306" s="152" t="s">
        <v>340</v>
      </c>
      <c r="E306" s="159" t="s">
        <v>21</v>
      </c>
      <c r="F306" s="160" t="s">
        <v>599</v>
      </c>
      <c r="H306" s="161">
        <v>35.542999999999999</v>
      </c>
      <c r="I306" s="162"/>
      <c r="L306" s="158"/>
      <c r="M306" s="163"/>
      <c r="T306" s="164"/>
      <c r="AT306" s="159" t="s">
        <v>340</v>
      </c>
      <c r="AU306" s="159" t="s">
        <v>171</v>
      </c>
      <c r="AV306" s="13" t="s">
        <v>80</v>
      </c>
      <c r="AW306" s="13" t="s">
        <v>32</v>
      </c>
      <c r="AX306" s="13" t="s">
        <v>78</v>
      </c>
      <c r="AY306" s="159" t="s">
        <v>330</v>
      </c>
    </row>
    <row r="307" spans="2:65" s="1" customFormat="1" ht="16.5" customHeight="1">
      <c r="B307" s="33"/>
      <c r="C307" s="134" t="s">
        <v>600</v>
      </c>
      <c r="D307" s="134" t="s">
        <v>332</v>
      </c>
      <c r="E307" s="135" t="s">
        <v>601</v>
      </c>
      <c r="F307" s="136" t="s">
        <v>602</v>
      </c>
      <c r="G307" s="137" t="s">
        <v>447</v>
      </c>
      <c r="H307" s="138">
        <v>19.22</v>
      </c>
      <c r="I307" s="139">
        <v>30992.240000000002</v>
      </c>
      <c r="J307" s="140">
        <f>ROUND(I307*H307,2)</f>
        <v>595670.85</v>
      </c>
      <c r="K307" s="136" t="s">
        <v>335</v>
      </c>
      <c r="L307" s="33"/>
      <c r="M307" s="141" t="s">
        <v>21</v>
      </c>
      <c r="N307" s="142" t="s">
        <v>42</v>
      </c>
      <c r="P307" s="143">
        <f>O307*H307</f>
        <v>0</v>
      </c>
      <c r="Q307" s="143">
        <v>1.0606199999999999</v>
      </c>
      <c r="R307" s="143">
        <f>Q307*H307</f>
        <v>20.385116399999998</v>
      </c>
      <c r="S307" s="143">
        <v>0</v>
      </c>
      <c r="T307" s="144">
        <f>S307*H307</f>
        <v>0</v>
      </c>
      <c r="AR307" s="145" t="s">
        <v>336</v>
      </c>
      <c r="AT307" s="145" t="s">
        <v>332</v>
      </c>
      <c r="AU307" s="145" t="s">
        <v>171</v>
      </c>
      <c r="AY307" s="18" t="s">
        <v>330</v>
      </c>
      <c r="BE307" s="146">
        <f>IF(N307="základní",J307,0)</f>
        <v>595670.85</v>
      </c>
      <c r="BF307" s="146">
        <f>IF(N307="snížená",J307,0)</f>
        <v>0</v>
      </c>
      <c r="BG307" s="146">
        <f>IF(N307="zákl. přenesená",J307,0)</f>
        <v>0</v>
      </c>
      <c r="BH307" s="146">
        <f>IF(N307="sníž. přenesená",J307,0)</f>
        <v>0</v>
      </c>
      <c r="BI307" s="146">
        <f>IF(N307="nulová",J307,0)</f>
        <v>0</v>
      </c>
      <c r="BJ307" s="18" t="s">
        <v>78</v>
      </c>
      <c r="BK307" s="146">
        <f>ROUND(I307*H307,2)</f>
        <v>595670.85</v>
      </c>
      <c r="BL307" s="18" t="s">
        <v>336</v>
      </c>
      <c r="BM307" s="145" t="s">
        <v>603</v>
      </c>
    </row>
    <row r="308" spans="2:65" s="1" customFormat="1">
      <c r="B308" s="33"/>
      <c r="D308" s="147" t="s">
        <v>338</v>
      </c>
      <c r="F308" s="148" t="s">
        <v>604</v>
      </c>
      <c r="I308" s="149"/>
      <c r="L308" s="33"/>
      <c r="M308" s="150"/>
      <c r="T308" s="52"/>
      <c r="AT308" s="18" t="s">
        <v>338</v>
      </c>
      <c r="AU308" s="18" t="s">
        <v>171</v>
      </c>
    </row>
    <row r="309" spans="2:65" s="12" customFormat="1">
      <c r="B309" s="151"/>
      <c r="D309" s="152" t="s">
        <v>340</v>
      </c>
      <c r="E309" s="153" t="s">
        <v>21</v>
      </c>
      <c r="F309" s="154" t="s">
        <v>605</v>
      </c>
      <c r="H309" s="153" t="s">
        <v>21</v>
      </c>
      <c r="I309" s="155"/>
      <c r="L309" s="151"/>
      <c r="M309" s="156"/>
      <c r="T309" s="157"/>
      <c r="AT309" s="153" t="s">
        <v>340</v>
      </c>
      <c r="AU309" s="153" t="s">
        <v>171</v>
      </c>
      <c r="AV309" s="12" t="s">
        <v>78</v>
      </c>
      <c r="AW309" s="12" t="s">
        <v>32</v>
      </c>
      <c r="AX309" s="12" t="s">
        <v>71</v>
      </c>
      <c r="AY309" s="153" t="s">
        <v>330</v>
      </c>
    </row>
    <row r="310" spans="2:65" s="13" customFormat="1">
      <c r="B310" s="158"/>
      <c r="D310" s="152" t="s">
        <v>340</v>
      </c>
      <c r="E310" s="159" t="s">
        <v>21</v>
      </c>
      <c r="F310" s="160" t="s">
        <v>606</v>
      </c>
      <c r="H310" s="161">
        <v>10.72</v>
      </c>
      <c r="I310" s="162"/>
      <c r="L310" s="158"/>
      <c r="M310" s="163"/>
      <c r="T310" s="164"/>
      <c r="AT310" s="159" t="s">
        <v>340</v>
      </c>
      <c r="AU310" s="159" t="s">
        <v>171</v>
      </c>
      <c r="AV310" s="13" t="s">
        <v>80</v>
      </c>
      <c r="AW310" s="13" t="s">
        <v>32</v>
      </c>
      <c r="AX310" s="13" t="s">
        <v>71</v>
      </c>
      <c r="AY310" s="159" t="s">
        <v>330</v>
      </c>
    </row>
    <row r="311" spans="2:65" s="12" customFormat="1">
      <c r="B311" s="151"/>
      <c r="D311" s="152" t="s">
        <v>340</v>
      </c>
      <c r="E311" s="153" t="s">
        <v>21</v>
      </c>
      <c r="F311" s="154" t="s">
        <v>607</v>
      </c>
      <c r="H311" s="153" t="s">
        <v>21</v>
      </c>
      <c r="I311" s="155"/>
      <c r="L311" s="151"/>
      <c r="M311" s="156"/>
      <c r="T311" s="157"/>
      <c r="AT311" s="153" t="s">
        <v>340</v>
      </c>
      <c r="AU311" s="153" t="s">
        <v>171</v>
      </c>
      <c r="AV311" s="12" t="s">
        <v>78</v>
      </c>
      <c r="AW311" s="12" t="s">
        <v>32</v>
      </c>
      <c r="AX311" s="12" t="s">
        <v>71</v>
      </c>
      <c r="AY311" s="153" t="s">
        <v>330</v>
      </c>
    </row>
    <row r="312" spans="2:65" s="13" customFormat="1">
      <c r="B312" s="158"/>
      <c r="D312" s="152" t="s">
        <v>340</v>
      </c>
      <c r="E312" s="159" t="s">
        <v>21</v>
      </c>
      <c r="F312" s="160" t="s">
        <v>608</v>
      </c>
      <c r="H312" s="161">
        <v>7.45</v>
      </c>
      <c r="I312" s="162"/>
      <c r="L312" s="158"/>
      <c r="M312" s="163"/>
      <c r="T312" s="164"/>
      <c r="AT312" s="159" t="s">
        <v>340</v>
      </c>
      <c r="AU312" s="159" t="s">
        <v>171</v>
      </c>
      <c r="AV312" s="13" t="s">
        <v>80</v>
      </c>
      <c r="AW312" s="13" t="s">
        <v>32</v>
      </c>
      <c r="AX312" s="13" t="s">
        <v>71</v>
      </c>
      <c r="AY312" s="159" t="s">
        <v>330</v>
      </c>
    </row>
    <row r="313" spans="2:65" s="12" customFormat="1">
      <c r="B313" s="151"/>
      <c r="D313" s="152" t="s">
        <v>340</v>
      </c>
      <c r="E313" s="153" t="s">
        <v>21</v>
      </c>
      <c r="F313" s="154" t="s">
        <v>609</v>
      </c>
      <c r="H313" s="153" t="s">
        <v>21</v>
      </c>
      <c r="I313" s="155"/>
      <c r="L313" s="151"/>
      <c r="M313" s="156"/>
      <c r="T313" s="157"/>
      <c r="AT313" s="153" t="s">
        <v>340</v>
      </c>
      <c r="AU313" s="153" t="s">
        <v>171</v>
      </c>
      <c r="AV313" s="12" t="s">
        <v>78</v>
      </c>
      <c r="AW313" s="12" t="s">
        <v>32</v>
      </c>
      <c r="AX313" s="12" t="s">
        <v>71</v>
      </c>
      <c r="AY313" s="153" t="s">
        <v>330</v>
      </c>
    </row>
    <row r="314" spans="2:65" s="13" customFormat="1">
      <c r="B314" s="158"/>
      <c r="D314" s="152" t="s">
        <v>340</v>
      </c>
      <c r="E314" s="159" t="s">
        <v>21</v>
      </c>
      <c r="F314" s="160" t="s">
        <v>610</v>
      </c>
      <c r="H314" s="161">
        <v>1.05</v>
      </c>
      <c r="I314" s="162"/>
      <c r="L314" s="158"/>
      <c r="M314" s="163"/>
      <c r="T314" s="164"/>
      <c r="AT314" s="159" t="s">
        <v>340</v>
      </c>
      <c r="AU314" s="159" t="s">
        <v>171</v>
      </c>
      <c r="AV314" s="13" t="s">
        <v>80</v>
      </c>
      <c r="AW314" s="13" t="s">
        <v>32</v>
      </c>
      <c r="AX314" s="13" t="s">
        <v>71</v>
      </c>
      <c r="AY314" s="159" t="s">
        <v>330</v>
      </c>
    </row>
    <row r="315" spans="2:65" s="14" customFormat="1">
      <c r="B315" s="166"/>
      <c r="D315" s="152" t="s">
        <v>340</v>
      </c>
      <c r="E315" s="167" t="s">
        <v>21</v>
      </c>
      <c r="F315" s="168" t="s">
        <v>443</v>
      </c>
      <c r="H315" s="169">
        <v>19.22</v>
      </c>
      <c r="I315" s="170"/>
      <c r="L315" s="166"/>
      <c r="M315" s="171"/>
      <c r="T315" s="172"/>
      <c r="AT315" s="167" t="s">
        <v>340</v>
      </c>
      <c r="AU315" s="167" t="s">
        <v>171</v>
      </c>
      <c r="AV315" s="14" t="s">
        <v>336</v>
      </c>
      <c r="AW315" s="14" t="s">
        <v>32</v>
      </c>
      <c r="AX315" s="14" t="s">
        <v>78</v>
      </c>
      <c r="AY315" s="167" t="s">
        <v>330</v>
      </c>
    </row>
    <row r="316" spans="2:65" s="1" customFormat="1" ht="16.5" customHeight="1">
      <c r="B316" s="33"/>
      <c r="C316" s="134" t="s">
        <v>611</v>
      </c>
      <c r="D316" s="134" t="s">
        <v>332</v>
      </c>
      <c r="E316" s="135" t="s">
        <v>612</v>
      </c>
      <c r="F316" s="136" t="s">
        <v>613</v>
      </c>
      <c r="G316" s="137" t="s">
        <v>447</v>
      </c>
      <c r="H316" s="138">
        <v>16.71</v>
      </c>
      <c r="I316" s="139">
        <v>30992.240000000002</v>
      </c>
      <c r="J316" s="140">
        <f>ROUND(I316*H316,2)</f>
        <v>517880.33</v>
      </c>
      <c r="K316" s="136" t="s">
        <v>335</v>
      </c>
      <c r="L316" s="33"/>
      <c r="M316" s="141" t="s">
        <v>21</v>
      </c>
      <c r="N316" s="142" t="s">
        <v>42</v>
      </c>
      <c r="P316" s="143">
        <f>O316*H316</f>
        <v>0</v>
      </c>
      <c r="Q316" s="143">
        <v>1.06277</v>
      </c>
      <c r="R316" s="143">
        <f>Q316*H316</f>
        <v>17.758886700000001</v>
      </c>
      <c r="S316" s="143">
        <v>0</v>
      </c>
      <c r="T316" s="144">
        <f>S316*H316</f>
        <v>0</v>
      </c>
      <c r="AR316" s="145" t="s">
        <v>336</v>
      </c>
      <c r="AT316" s="145" t="s">
        <v>332</v>
      </c>
      <c r="AU316" s="145" t="s">
        <v>171</v>
      </c>
      <c r="AY316" s="18" t="s">
        <v>330</v>
      </c>
      <c r="BE316" s="146">
        <f>IF(N316="základní",J316,0)</f>
        <v>517880.33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78</v>
      </c>
      <c r="BK316" s="146">
        <f>ROUND(I316*H316,2)</f>
        <v>517880.33</v>
      </c>
      <c r="BL316" s="18" t="s">
        <v>336</v>
      </c>
      <c r="BM316" s="145" t="s">
        <v>614</v>
      </c>
    </row>
    <row r="317" spans="2:65" s="1" customFormat="1">
      <c r="B317" s="33"/>
      <c r="D317" s="147" t="s">
        <v>338</v>
      </c>
      <c r="F317" s="148" t="s">
        <v>615</v>
      </c>
      <c r="I317" s="149"/>
      <c r="L317" s="33"/>
      <c r="M317" s="150"/>
      <c r="T317" s="52"/>
      <c r="AT317" s="18" t="s">
        <v>338</v>
      </c>
      <c r="AU317" s="18" t="s">
        <v>171</v>
      </c>
    </row>
    <row r="318" spans="2:65" s="12" customFormat="1">
      <c r="B318" s="151"/>
      <c r="D318" s="152" t="s">
        <v>340</v>
      </c>
      <c r="E318" s="153" t="s">
        <v>21</v>
      </c>
      <c r="F318" s="154" t="s">
        <v>605</v>
      </c>
      <c r="H318" s="153" t="s">
        <v>21</v>
      </c>
      <c r="I318" s="155"/>
      <c r="L318" s="151"/>
      <c r="M318" s="156"/>
      <c r="T318" s="157"/>
      <c r="AT318" s="153" t="s">
        <v>340</v>
      </c>
      <c r="AU318" s="153" t="s">
        <v>171</v>
      </c>
      <c r="AV318" s="12" t="s">
        <v>78</v>
      </c>
      <c r="AW318" s="12" t="s">
        <v>32</v>
      </c>
      <c r="AX318" s="12" t="s">
        <v>71</v>
      </c>
      <c r="AY318" s="153" t="s">
        <v>330</v>
      </c>
    </row>
    <row r="319" spans="2:65" s="13" customFormat="1">
      <c r="B319" s="158"/>
      <c r="D319" s="152" t="s">
        <v>340</v>
      </c>
      <c r="E319" s="159" t="s">
        <v>21</v>
      </c>
      <c r="F319" s="160" t="s">
        <v>616</v>
      </c>
      <c r="H319" s="161">
        <v>8.3550000000000004</v>
      </c>
      <c r="I319" s="162"/>
      <c r="L319" s="158"/>
      <c r="M319" s="163"/>
      <c r="T319" s="164"/>
      <c r="AT319" s="159" t="s">
        <v>340</v>
      </c>
      <c r="AU319" s="159" t="s">
        <v>171</v>
      </c>
      <c r="AV319" s="13" t="s">
        <v>80</v>
      </c>
      <c r="AW319" s="13" t="s">
        <v>32</v>
      </c>
      <c r="AX319" s="13" t="s">
        <v>71</v>
      </c>
      <c r="AY319" s="159" t="s">
        <v>330</v>
      </c>
    </row>
    <row r="320" spans="2:65" s="12" customFormat="1">
      <c r="B320" s="151"/>
      <c r="D320" s="152" t="s">
        <v>340</v>
      </c>
      <c r="E320" s="153" t="s">
        <v>21</v>
      </c>
      <c r="F320" s="154" t="s">
        <v>607</v>
      </c>
      <c r="H320" s="153" t="s">
        <v>21</v>
      </c>
      <c r="I320" s="155"/>
      <c r="L320" s="151"/>
      <c r="M320" s="156"/>
      <c r="T320" s="157"/>
      <c r="AT320" s="153" t="s">
        <v>340</v>
      </c>
      <c r="AU320" s="153" t="s">
        <v>171</v>
      </c>
      <c r="AV320" s="12" t="s">
        <v>78</v>
      </c>
      <c r="AW320" s="12" t="s">
        <v>32</v>
      </c>
      <c r="AX320" s="12" t="s">
        <v>71</v>
      </c>
      <c r="AY320" s="153" t="s">
        <v>330</v>
      </c>
    </row>
    <row r="321" spans="2:65" s="13" customFormat="1">
      <c r="B321" s="158"/>
      <c r="D321" s="152" t="s">
        <v>340</v>
      </c>
      <c r="E321" s="159" t="s">
        <v>21</v>
      </c>
      <c r="F321" s="160" t="s">
        <v>616</v>
      </c>
      <c r="H321" s="161">
        <v>8.3550000000000004</v>
      </c>
      <c r="I321" s="162"/>
      <c r="L321" s="158"/>
      <c r="M321" s="163"/>
      <c r="T321" s="164"/>
      <c r="AT321" s="159" t="s">
        <v>340</v>
      </c>
      <c r="AU321" s="159" t="s">
        <v>171</v>
      </c>
      <c r="AV321" s="13" t="s">
        <v>80</v>
      </c>
      <c r="AW321" s="13" t="s">
        <v>32</v>
      </c>
      <c r="AX321" s="13" t="s">
        <v>71</v>
      </c>
      <c r="AY321" s="159" t="s">
        <v>330</v>
      </c>
    </row>
    <row r="322" spans="2:65" s="14" customFormat="1">
      <c r="B322" s="166"/>
      <c r="D322" s="152" t="s">
        <v>340</v>
      </c>
      <c r="E322" s="167" t="s">
        <v>21</v>
      </c>
      <c r="F322" s="168" t="s">
        <v>443</v>
      </c>
      <c r="H322" s="169">
        <v>16.71</v>
      </c>
      <c r="I322" s="170"/>
      <c r="L322" s="166"/>
      <c r="M322" s="171"/>
      <c r="T322" s="172"/>
      <c r="AT322" s="167" t="s">
        <v>340</v>
      </c>
      <c r="AU322" s="167" t="s">
        <v>171</v>
      </c>
      <c r="AV322" s="14" t="s">
        <v>336</v>
      </c>
      <c r="AW322" s="14" t="s">
        <v>32</v>
      </c>
      <c r="AX322" s="14" t="s">
        <v>78</v>
      </c>
      <c r="AY322" s="167" t="s">
        <v>330</v>
      </c>
    </row>
    <row r="323" spans="2:65" s="1" customFormat="1" ht="21.75" customHeight="1">
      <c r="B323" s="33"/>
      <c r="C323" s="134" t="s">
        <v>617</v>
      </c>
      <c r="D323" s="134" t="s">
        <v>332</v>
      </c>
      <c r="E323" s="135" t="s">
        <v>618</v>
      </c>
      <c r="F323" s="136" t="s">
        <v>619</v>
      </c>
      <c r="G323" s="137" t="s">
        <v>381</v>
      </c>
      <c r="H323" s="138">
        <v>44.12</v>
      </c>
      <c r="I323" s="139">
        <v>4372.12</v>
      </c>
      <c r="J323" s="140">
        <f>ROUND(I323*H323,2)</f>
        <v>192897.93</v>
      </c>
      <c r="K323" s="136" t="s">
        <v>335</v>
      </c>
      <c r="L323" s="33"/>
      <c r="M323" s="141" t="s">
        <v>21</v>
      </c>
      <c r="N323" s="142" t="s">
        <v>42</v>
      </c>
      <c r="P323" s="143">
        <f>O323*H323</f>
        <v>0</v>
      </c>
      <c r="Q323" s="143">
        <v>2.5018699999999998</v>
      </c>
      <c r="R323" s="143">
        <f>Q323*H323</f>
        <v>110.38250439999999</v>
      </c>
      <c r="S323" s="143">
        <v>0</v>
      </c>
      <c r="T323" s="144">
        <f>S323*H323</f>
        <v>0</v>
      </c>
      <c r="AR323" s="145" t="s">
        <v>336</v>
      </c>
      <c r="AT323" s="145" t="s">
        <v>332</v>
      </c>
      <c r="AU323" s="145" t="s">
        <v>171</v>
      </c>
      <c r="AY323" s="18" t="s">
        <v>330</v>
      </c>
      <c r="BE323" s="146">
        <f>IF(N323="základní",J323,0)</f>
        <v>192897.93</v>
      </c>
      <c r="BF323" s="146">
        <f>IF(N323="snížená",J323,0)</f>
        <v>0</v>
      </c>
      <c r="BG323" s="146">
        <f>IF(N323="zákl. přenesená",J323,0)</f>
        <v>0</v>
      </c>
      <c r="BH323" s="146">
        <f>IF(N323="sníž. přenesená",J323,0)</f>
        <v>0</v>
      </c>
      <c r="BI323" s="146">
        <f>IF(N323="nulová",J323,0)</f>
        <v>0</v>
      </c>
      <c r="BJ323" s="18" t="s">
        <v>78</v>
      </c>
      <c r="BK323" s="146">
        <f>ROUND(I323*H323,2)</f>
        <v>192897.93</v>
      </c>
      <c r="BL323" s="18" t="s">
        <v>336</v>
      </c>
      <c r="BM323" s="145" t="s">
        <v>620</v>
      </c>
    </row>
    <row r="324" spans="2:65" s="1" customFormat="1">
      <c r="B324" s="33"/>
      <c r="D324" s="147" t="s">
        <v>338</v>
      </c>
      <c r="F324" s="148" t="s">
        <v>621</v>
      </c>
      <c r="I324" s="149"/>
      <c r="L324" s="33"/>
      <c r="M324" s="150"/>
      <c r="T324" s="52"/>
      <c r="AT324" s="18" t="s">
        <v>338</v>
      </c>
      <c r="AU324" s="18" t="s">
        <v>171</v>
      </c>
    </row>
    <row r="325" spans="2:65" s="13" customFormat="1">
      <c r="B325" s="158"/>
      <c r="D325" s="152" t="s">
        <v>340</v>
      </c>
      <c r="E325" s="159" t="s">
        <v>21</v>
      </c>
      <c r="F325" s="160" t="s">
        <v>622</v>
      </c>
      <c r="H325" s="161">
        <v>39.68</v>
      </c>
      <c r="I325" s="162"/>
      <c r="L325" s="158"/>
      <c r="M325" s="163"/>
      <c r="T325" s="164"/>
      <c r="AT325" s="159" t="s">
        <v>340</v>
      </c>
      <c r="AU325" s="159" t="s">
        <v>171</v>
      </c>
      <c r="AV325" s="13" t="s">
        <v>80</v>
      </c>
      <c r="AW325" s="13" t="s">
        <v>32</v>
      </c>
      <c r="AX325" s="13" t="s">
        <v>71</v>
      </c>
      <c r="AY325" s="159" t="s">
        <v>330</v>
      </c>
    </row>
    <row r="326" spans="2:65" s="12" customFormat="1">
      <c r="B326" s="151"/>
      <c r="D326" s="152" t="s">
        <v>340</v>
      </c>
      <c r="E326" s="153" t="s">
        <v>21</v>
      </c>
      <c r="F326" s="154" t="s">
        <v>623</v>
      </c>
      <c r="H326" s="153" t="s">
        <v>21</v>
      </c>
      <c r="I326" s="155"/>
      <c r="L326" s="151"/>
      <c r="M326" s="156"/>
      <c r="T326" s="157"/>
      <c r="AT326" s="153" t="s">
        <v>340</v>
      </c>
      <c r="AU326" s="153" t="s">
        <v>171</v>
      </c>
      <c r="AV326" s="12" t="s">
        <v>78</v>
      </c>
      <c r="AW326" s="12" t="s">
        <v>32</v>
      </c>
      <c r="AX326" s="12" t="s">
        <v>71</v>
      </c>
      <c r="AY326" s="153" t="s">
        <v>330</v>
      </c>
    </row>
    <row r="327" spans="2:65" s="13" customFormat="1">
      <c r="B327" s="158"/>
      <c r="D327" s="152" t="s">
        <v>340</v>
      </c>
      <c r="E327" s="159" t="s">
        <v>21</v>
      </c>
      <c r="F327" s="160" t="s">
        <v>624</v>
      </c>
      <c r="H327" s="161">
        <v>0.224</v>
      </c>
      <c r="I327" s="162"/>
      <c r="L327" s="158"/>
      <c r="M327" s="163"/>
      <c r="T327" s="164"/>
      <c r="AT327" s="159" t="s">
        <v>340</v>
      </c>
      <c r="AU327" s="159" t="s">
        <v>171</v>
      </c>
      <c r="AV327" s="13" t="s">
        <v>80</v>
      </c>
      <c r="AW327" s="13" t="s">
        <v>32</v>
      </c>
      <c r="AX327" s="13" t="s">
        <v>71</v>
      </c>
      <c r="AY327" s="159" t="s">
        <v>330</v>
      </c>
    </row>
    <row r="328" spans="2:65" s="13" customFormat="1">
      <c r="B328" s="158"/>
      <c r="D328" s="152" t="s">
        <v>340</v>
      </c>
      <c r="E328" s="159" t="s">
        <v>21</v>
      </c>
      <c r="F328" s="160" t="s">
        <v>625</v>
      </c>
      <c r="H328" s="161">
        <v>0.16</v>
      </c>
      <c r="I328" s="162"/>
      <c r="L328" s="158"/>
      <c r="M328" s="163"/>
      <c r="T328" s="164"/>
      <c r="AT328" s="159" t="s">
        <v>340</v>
      </c>
      <c r="AU328" s="159" t="s">
        <v>171</v>
      </c>
      <c r="AV328" s="13" t="s">
        <v>80</v>
      </c>
      <c r="AW328" s="13" t="s">
        <v>32</v>
      </c>
      <c r="AX328" s="13" t="s">
        <v>71</v>
      </c>
      <c r="AY328" s="159" t="s">
        <v>330</v>
      </c>
    </row>
    <row r="329" spans="2:65" s="12" customFormat="1">
      <c r="B329" s="151"/>
      <c r="D329" s="152" t="s">
        <v>340</v>
      </c>
      <c r="E329" s="153" t="s">
        <v>21</v>
      </c>
      <c r="F329" s="154" t="s">
        <v>569</v>
      </c>
      <c r="H329" s="153" t="s">
        <v>21</v>
      </c>
      <c r="I329" s="155"/>
      <c r="L329" s="151"/>
      <c r="M329" s="156"/>
      <c r="T329" s="157"/>
      <c r="AT329" s="153" t="s">
        <v>340</v>
      </c>
      <c r="AU329" s="153" t="s">
        <v>171</v>
      </c>
      <c r="AV329" s="12" t="s">
        <v>78</v>
      </c>
      <c r="AW329" s="12" t="s">
        <v>32</v>
      </c>
      <c r="AX329" s="12" t="s">
        <v>71</v>
      </c>
      <c r="AY329" s="153" t="s">
        <v>330</v>
      </c>
    </row>
    <row r="330" spans="2:65" s="13" customFormat="1">
      <c r="B330" s="158"/>
      <c r="D330" s="152" t="s">
        <v>340</v>
      </c>
      <c r="E330" s="159" t="s">
        <v>21</v>
      </c>
      <c r="F330" s="160" t="s">
        <v>626</v>
      </c>
      <c r="H330" s="161">
        <v>4.056</v>
      </c>
      <c r="I330" s="162"/>
      <c r="L330" s="158"/>
      <c r="M330" s="163"/>
      <c r="T330" s="164"/>
      <c r="AT330" s="159" t="s">
        <v>340</v>
      </c>
      <c r="AU330" s="159" t="s">
        <v>171</v>
      </c>
      <c r="AV330" s="13" t="s">
        <v>80</v>
      </c>
      <c r="AW330" s="13" t="s">
        <v>32</v>
      </c>
      <c r="AX330" s="13" t="s">
        <v>71</v>
      </c>
      <c r="AY330" s="159" t="s">
        <v>330</v>
      </c>
    </row>
    <row r="331" spans="2:65" s="14" customFormat="1">
      <c r="B331" s="166"/>
      <c r="D331" s="152" t="s">
        <v>340</v>
      </c>
      <c r="E331" s="167" t="s">
        <v>21</v>
      </c>
      <c r="F331" s="168" t="s">
        <v>443</v>
      </c>
      <c r="H331" s="169">
        <v>44.12</v>
      </c>
      <c r="I331" s="170"/>
      <c r="L331" s="166"/>
      <c r="M331" s="171"/>
      <c r="T331" s="172"/>
      <c r="AT331" s="167" t="s">
        <v>340</v>
      </c>
      <c r="AU331" s="167" t="s">
        <v>171</v>
      </c>
      <c r="AV331" s="14" t="s">
        <v>336</v>
      </c>
      <c r="AW331" s="14" t="s">
        <v>32</v>
      </c>
      <c r="AX331" s="14" t="s">
        <v>78</v>
      </c>
      <c r="AY331" s="167" t="s">
        <v>330</v>
      </c>
    </row>
    <row r="332" spans="2:65" s="1" customFormat="1" ht="16.5" customHeight="1">
      <c r="B332" s="33"/>
      <c r="C332" s="134" t="s">
        <v>627</v>
      </c>
      <c r="D332" s="134" t="s">
        <v>332</v>
      </c>
      <c r="E332" s="135" t="s">
        <v>628</v>
      </c>
      <c r="F332" s="136" t="s">
        <v>629</v>
      </c>
      <c r="G332" s="137" t="s">
        <v>169</v>
      </c>
      <c r="H332" s="138">
        <v>182.52</v>
      </c>
      <c r="I332" s="139">
        <v>355.65</v>
      </c>
      <c r="J332" s="140">
        <f>ROUND(I332*H332,2)</f>
        <v>64913.24</v>
      </c>
      <c r="K332" s="136" t="s">
        <v>335</v>
      </c>
      <c r="L332" s="33"/>
      <c r="M332" s="141" t="s">
        <v>21</v>
      </c>
      <c r="N332" s="142" t="s">
        <v>42</v>
      </c>
      <c r="P332" s="143">
        <f>O332*H332</f>
        <v>0</v>
      </c>
      <c r="Q332" s="143">
        <v>2.6900000000000001E-3</v>
      </c>
      <c r="R332" s="143">
        <f>Q332*H332</f>
        <v>0.49097880000000005</v>
      </c>
      <c r="S332" s="143">
        <v>0</v>
      </c>
      <c r="T332" s="144">
        <f>S332*H332</f>
        <v>0</v>
      </c>
      <c r="AR332" s="145" t="s">
        <v>336</v>
      </c>
      <c r="AT332" s="145" t="s">
        <v>332</v>
      </c>
      <c r="AU332" s="145" t="s">
        <v>171</v>
      </c>
      <c r="AY332" s="18" t="s">
        <v>330</v>
      </c>
      <c r="BE332" s="146">
        <f>IF(N332="základní",J332,0)</f>
        <v>64913.24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78</v>
      </c>
      <c r="BK332" s="146">
        <f>ROUND(I332*H332,2)</f>
        <v>64913.24</v>
      </c>
      <c r="BL332" s="18" t="s">
        <v>336</v>
      </c>
      <c r="BM332" s="145" t="s">
        <v>630</v>
      </c>
    </row>
    <row r="333" spans="2:65" s="1" customFormat="1">
      <c r="B333" s="33"/>
      <c r="D333" s="147" t="s">
        <v>338</v>
      </c>
      <c r="F333" s="148" t="s">
        <v>631</v>
      </c>
      <c r="I333" s="149"/>
      <c r="L333" s="33"/>
      <c r="M333" s="150"/>
      <c r="T333" s="52"/>
      <c r="AT333" s="18" t="s">
        <v>338</v>
      </c>
      <c r="AU333" s="18" t="s">
        <v>171</v>
      </c>
    </row>
    <row r="334" spans="2:65" s="13" customFormat="1">
      <c r="B334" s="158"/>
      <c r="D334" s="152" t="s">
        <v>340</v>
      </c>
      <c r="E334" s="159" t="s">
        <v>21</v>
      </c>
      <c r="F334" s="160" t="s">
        <v>632</v>
      </c>
      <c r="H334" s="161">
        <v>158.72</v>
      </c>
      <c r="I334" s="162"/>
      <c r="L334" s="158"/>
      <c r="M334" s="163"/>
      <c r="T334" s="164"/>
      <c r="AT334" s="159" t="s">
        <v>340</v>
      </c>
      <c r="AU334" s="159" t="s">
        <v>171</v>
      </c>
      <c r="AV334" s="13" t="s">
        <v>80</v>
      </c>
      <c r="AW334" s="13" t="s">
        <v>32</v>
      </c>
      <c r="AX334" s="13" t="s">
        <v>71</v>
      </c>
      <c r="AY334" s="159" t="s">
        <v>330</v>
      </c>
    </row>
    <row r="335" spans="2:65" s="12" customFormat="1">
      <c r="B335" s="151"/>
      <c r="D335" s="152" t="s">
        <v>340</v>
      </c>
      <c r="E335" s="153" t="s">
        <v>21</v>
      </c>
      <c r="F335" s="154" t="s">
        <v>623</v>
      </c>
      <c r="H335" s="153" t="s">
        <v>21</v>
      </c>
      <c r="I335" s="155"/>
      <c r="L335" s="151"/>
      <c r="M335" s="156"/>
      <c r="T335" s="157"/>
      <c r="AT335" s="153" t="s">
        <v>340</v>
      </c>
      <c r="AU335" s="153" t="s">
        <v>171</v>
      </c>
      <c r="AV335" s="12" t="s">
        <v>78</v>
      </c>
      <c r="AW335" s="12" t="s">
        <v>32</v>
      </c>
      <c r="AX335" s="12" t="s">
        <v>71</v>
      </c>
      <c r="AY335" s="153" t="s">
        <v>330</v>
      </c>
    </row>
    <row r="336" spans="2:65" s="13" customFormat="1">
      <c r="B336" s="158"/>
      <c r="D336" s="152" t="s">
        <v>340</v>
      </c>
      <c r="E336" s="159" t="s">
        <v>21</v>
      </c>
      <c r="F336" s="160" t="s">
        <v>633</v>
      </c>
      <c r="H336" s="161">
        <v>2.08</v>
      </c>
      <c r="I336" s="162"/>
      <c r="L336" s="158"/>
      <c r="M336" s="163"/>
      <c r="T336" s="164"/>
      <c r="AT336" s="159" t="s">
        <v>340</v>
      </c>
      <c r="AU336" s="159" t="s">
        <v>171</v>
      </c>
      <c r="AV336" s="13" t="s">
        <v>80</v>
      </c>
      <c r="AW336" s="13" t="s">
        <v>32</v>
      </c>
      <c r="AX336" s="13" t="s">
        <v>71</v>
      </c>
      <c r="AY336" s="159" t="s">
        <v>330</v>
      </c>
    </row>
    <row r="337" spans="2:65" s="13" customFormat="1">
      <c r="B337" s="158"/>
      <c r="D337" s="152" t="s">
        <v>340</v>
      </c>
      <c r="E337" s="159" t="s">
        <v>21</v>
      </c>
      <c r="F337" s="160" t="s">
        <v>634</v>
      </c>
      <c r="H337" s="161">
        <v>1.44</v>
      </c>
      <c r="I337" s="162"/>
      <c r="L337" s="158"/>
      <c r="M337" s="163"/>
      <c r="T337" s="164"/>
      <c r="AT337" s="159" t="s">
        <v>340</v>
      </c>
      <c r="AU337" s="159" t="s">
        <v>171</v>
      </c>
      <c r="AV337" s="13" t="s">
        <v>80</v>
      </c>
      <c r="AW337" s="13" t="s">
        <v>32</v>
      </c>
      <c r="AX337" s="13" t="s">
        <v>71</v>
      </c>
      <c r="AY337" s="159" t="s">
        <v>330</v>
      </c>
    </row>
    <row r="338" spans="2:65" s="12" customFormat="1">
      <c r="B338" s="151"/>
      <c r="D338" s="152" t="s">
        <v>340</v>
      </c>
      <c r="E338" s="153" t="s">
        <v>21</v>
      </c>
      <c r="F338" s="154" t="s">
        <v>569</v>
      </c>
      <c r="H338" s="153" t="s">
        <v>21</v>
      </c>
      <c r="I338" s="155"/>
      <c r="L338" s="151"/>
      <c r="M338" s="156"/>
      <c r="T338" s="157"/>
      <c r="AT338" s="153" t="s">
        <v>340</v>
      </c>
      <c r="AU338" s="153" t="s">
        <v>171</v>
      </c>
      <c r="AV338" s="12" t="s">
        <v>78</v>
      </c>
      <c r="AW338" s="12" t="s">
        <v>32</v>
      </c>
      <c r="AX338" s="12" t="s">
        <v>71</v>
      </c>
      <c r="AY338" s="153" t="s">
        <v>330</v>
      </c>
    </row>
    <row r="339" spans="2:65" s="13" customFormat="1">
      <c r="B339" s="158"/>
      <c r="D339" s="152" t="s">
        <v>340</v>
      </c>
      <c r="E339" s="159" t="s">
        <v>21</v>
      </c>
      <c r="F339" s="160" t="s">
        <v>635</v>
      </c>
      <c r="H339" s="161">
        <v>20.28</v>
      </c>
      <c r="I339" s="162"/>
      <c r="L339" s="158"/>
      <c r="M339" s="163"/>
      <c r="T339" s="164"/>
      <c r="AT339" s="159" t="s">
        <v>340</v>
      </c>
      <c r="AU339" s="159" t="s">
        <v>171</v>
      </c>
      <c r="AV339" s="13" t="s">
        <v>80</v>
      </c>
      <c r="AW339" s="13" t="s">
        <v>32</v>
      </c>
      <c r="AX339" s="13" t="s">
        <v>71</v>
      </c>
      <c r="AY339" s="159" t="s">
        <v>330</v>
      </c>
    </row>
    <row r="340" spans="2:65" s="14" customFormat="1">
      <c r="B340" s="166"/>
      <c r="D340" s="152" t="s">
        <v>340</v>
      </c>
      <c r="E340" s="167" t="s">
        <v>21</v>
      </c>
      <c r="F340" s="168" t="s">
        <v>443</v>
      </c>
      <c r="H340" s="169">
        <v>182.52</v>
      </c>
      <c r="I340" s="170"/>
      <c r="L340" s="166"/>
      <c r="M340" s="171"/>
      <c r="T340" s="172"/>
      <c r="AT340" s="167" t="s">
        <v>340</v>
      </c>
      <c r="AU340" s="167" t="s">
        <v>171</v>
      </c>
      <c r="AV340" s="14" t="s">
        <v>336</v>
      </c>
      <c r="AW340" s="14" t="s">
        <v>32</v>
      </c>
      <c r="AX340" s="14" t="s">
        <v>78</v>
      </c>
      <c r="AY340" s="167" t="s">
        <v>330</v>
      </c>
    </row>
    <row r="341" spans="2:65" s="1" customFormat="1" ht="16.5" customHeight="1">
      <c r="B341" s="33"/>
      <c r="C341" s="134" t="s">
        <v>636</v>
      </c>
      <c r="D341" s="134" t="s">
        <v>332</v>
      </c>
      <c r="E341" s="135" t="s">
        <v>637</v>
      </c>
      <c r="F341" s="136" t="s">
        <v>638</v>
      </c>
      <c r="G341" s="137" t="s">
        <v>169</v>
      </c>
      <c r="H341" s="138">
        <v>182.52</v>
      </c>
      <c r="I341" s="139">
        <v>45.19</v>
      </c>
      <c r="J341" s="140">
        <f>ROUND(I341*H341,2)</f>
        <v>8248.08</v>
      </c>
      <c r="K341" s="136" t="s">
        <v>335</v>
      </c>
      <c r="L341" s="33"/>
      <c r="M341" s="141" t="s">
        <v>21</v>
      </c>
      <c r="N341" s="142" t="s">
        <v>42</v>
      </c>
      <c r="P341" s="143">
        <f>O341*H341</f>
        <v>0</v>
      </c>
      <c r="Q341" s="143">
        <v>0</v>
      </c>
      <c r="R341" s="143">
        <f>Q341*H341</f>
        <v>0</v>
      </c>
      <c r="S341" s="143">
        <v>0</v>
      </c>
      <c r="T341" s="144">
        <f>S341*H341</f>
        <v>0</v>
      </c>
      <c r="AR341" s="145" t="s">
        <v>336</v>
      </c>
      <c r="AT341" s="145" t="s">
        <v>332</v>
      </c>
      <c r="AU341" s="145" t="s">
        <v>171</v>
      </c>
      <c r="AY341" s="18" t="s">
        <v>330</v>
      </c>
      <c r="BE341" s="146">
        <f>IF(N341="základní",J341,0)</f>
        <v>8248.08</v>
      </c>
      <c r="BF341" s="146">
        <f>IF(N341="snížená",J341,0)</f>
        <v>0</v>
      </c>
      <c r="BG341" s="146">
        <f>IF(N341="zákl. přenesená",J341,0)</f>
        <v>0</v>
      </c>
      <c r="BH341" s="146">
        <f>IF(N341="sníž. přenesená",J341,0)</f>
        <v>0</v>
      </c>
      <c r="BI341" s="146">
        <f>IF(N341="nulová",J341,0)</f>
        <v>0</v>
      </c>
      <c r="BJ341" s="18" t="s">
        <v>78</v>
      </c>
      <c r="BK341" s="146">
        <f>ROUND(I341*H341,2)</f>
        <v>8248.08</v>
      </c>
      <c r="BL341" s="18" t="s">
        <v>336</v>
      </c>
      <c r="BM341" s="145" t="s">
        <v>639</v>
      </c>
    </row>
    <row r="342" spans="2:65" s="1" customFormat="1">
      <c r="B342" s="33"/>
      <c r="D342" s="147" t="s">
        <v>338</v>
      </c>
      <c r="F342" s="148" t="s">
        <v>640</v>
      </c>
      <c r="I342" s="149"/>
      <c r="L342" s="33"/>
      <c r="M342" s="150"/>
      <c r="T342" s="52"/>
      <c r="AT342" s="18" t="s">
        <v>338</v>
      </c>
      <c r="AU342" s="18" t="s">
        <v>171</v>
      </c>
    </row>
    <row r="343" spans="2:65" s="13" customFormat="1">
      <c r="B343" s="158"/>
      <c r="D343" s="152" t="s">
        <v>340</v>
      </c>
      <c r="E343" s="159" t="s">
        <v>21</v>
      </c>
      <c r="F343" s="160" t="s">
        <v>641</v>
      </c>
      <c r="H343" s="161">
        <v>182.52</v>
      </c>
      <c r="I343" s="162"/>
      <c r="L343" s="158"/>
      <c r="M343" s="163"/>
      <c r="T343" s="164"/>
      <c r="AT343" s="159" t="s">
        <v>340</v>
      </c>
      <c r="AU343" s="159" t="s">
        <v>171</v>
      </c>
      <c r="AV343" s="13" t="s">
        <v>80</v>
      </c>
      <c r="AW343" s="13" t="s">
        <v>32</v>
      </c>
      <c r="AX343" s="13" t="s">
        <v>78</v>
      </c>
      <c r="AY343" s="159" t="s">
        <v>330</v>
      </c>
    </row>
    <row r="344" spans="2:65" s="1" customFormat="1" ht="16.5" customHeight="1">
      <c r="B344" s="33"/>
      <c r="C344" s="134" t="s">
        <v>642</v>
      </c>
      <c r="D344" s="134" t="s">
        <v>332</v>
      </c>
      <c r="E344" s="135" t="s">
        <v>643</v>
      </c>
      <c r="F344" s="136" t="s">
        <v>644</v>
      </c>
      <c r="G344" s="137" t="s">
        <v>447</v>
      </c>
      <c r="H344" s="138">
        <v>5.125</v>
      </c>
      <c r="I344" s="139">
        <v>30992.240000000002</v>
      </c>
      <c r="J344" s="140">
        <f>ROUND(I344*H344,2)</f>
        <v>158835.23000000001</v>
      </c>
      <c r="K344" s="136" t="s">
        <v>335</v>
      </c>
      <c r="L344" s="33"/>
      <c r="M344" s="141" t="s">
        <v>21</v>
      </c>
      <c r="N344" s="142" t="s">
        <v>42</v>
      </c>
      <c r="P344" s="143">
        <f>O344*H344</f>
        <v>0</v>
      </c>
      <c r="Q344" s="143">
        <v>1.0606199999999999</v>
      </c>
      <c r="R344" s="143">
        <f>Q344*H344</f>
        <v>5.4356774999999997</v>
      </c>
      <c r="S344" s="143">
        <v>0</v>
      </c>
      <c r="T344" s="144">
        <f>S344*H344</f>
        <v>0</v>
      </c>
      <c r="AR344" s="145" t="s">
        <v>336</v>
      </c>
      <c r="AT344" s="145" t="s">
        <v>332</v>
      </c>
      <c r="AU344" s="145" t="s">
        <v>171</v>
      </c>
      <c r="AY344" s="18" t="s">
        <v>330</v>
      </c>
      <c r="BE344" s="146">
        <f>IF(N344="základní",J344,0)</f>
        <v>158835.23000000001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78</v>
      </c>
      <c r="BK344" s="146">
        <f>ROUND(I344*H344,2)</f>
        <v>158835.23000000001</v>
      </c>
      <c r="BL344" s="18" t="s">
        <v>336</v>
      </c>
      <c r="BM344" s="145" t="s">
        <v>645</v>
      </c>
    </row>
    <row r="345" spans="2:65" s="1" customFormat="1">
      <c r="B345" s="33"/>
      <c r="D345" s="147" t="s">
        <v>338</v>
      </c>
      <c r="F345" s="148" t="s">
        <v>646</v>
      </c>
      <c r="I345" s="149"/>
      <c r="L345" s="33"/>
      <c r="M345" s="150"/>
      <c r="T345" s="52"/>
      <c r="AT345" s="18" t="s">
        <v>338</v>
      </c>
      <c r="AU345" s="18" t="s">
        <v>171</v>
      </c>
    </row>
    <row r="346" spans="2:65" s="12" customFormat="1">
      <c r="B346" s="151"/>
      <c r="D346" s="152" t="s">
        <v>340</v>
      </c>
      <c r="E346" s="153" t="s">
        <v>21</v>
      </c>
      <c r="F346" s="154" t="s">
        <v>647</v>
      </c>
      <c r="H346" s="153" t="s">
        <v>21</v>
      </c>
      <c r="I346" s="155"/>
      <c r="L346" s="151"/>
      <c r="M346" s="156"/>
      <c r="T346" s="157"/>
      <c r="AT346" s="153" t="s">
        <v>340</v>
      </c>
      <c r="AU346" s="153" t="s">
        <v>171</v>
      </c>
      <c r="AV346" s="12" t="s">
        <v>78</v>
      </c>
      <c r="AW346" s="12" t="s">
        <v>32</v>
      </c>
      <c r="AX346" s="12" t="s">
        <v>71</v>
      </c>
      <c r="AY346" s="153" t="s">
        <v>330</v>
      </c>
    </row>
    <row r="347" spans="2:65" s="13" customFormat="1">
      <c r="B347" s="158"/>
      <c r="D347" s="152" t="s">
        <v>340</v>
      </c>
      <c r="E347" s="159" t="s">
        <v>21</v>
      </c>
      <c r="F347" s="160" t="s">
        <v>648</v>
      </c>
      <c r="H347" s="161">
        <v>5.125</v>
      </c>
      <c r="I347" s="162"/>
      <c r="L347" s="158"/>
      <c r="M347" s="163"/>
      <c r="T347" s="164"/>
      <c r="AT347" s="159" t="s">
        <v>340</v>
      </c>
      <c r="AU347" s="159" t="s">
        <v>171</v>
      </c>
      <c r="AV347" s="13" t="s">
        <v>80</v>
      </c>
      <c r="AW347" s="13" t="s">
        <v>32</v>
      </c>
      <c r="AX347" s="13" t="s">
        <v>78</v>
      </c>
      <c r="AY347" s="159" t="s">
        <v>330</v>
      </c>
    </row>
    <row r="348" spans="2:65" s="1" customFormat="1" ht="21.75" customHeight="1">
      <c r="B348" s="33"/>
      <c r="C348" s="134" t="s">
        <v>649</v>
      </c>
      <c r="D348" s="134" t="s">
        <v>332</v>
      </c>
      <c r="E348" s="135" t="s">
        <v>650</v>
      </c>
      <c r="F348" s="136" t="s">
        <v>651</v>
      </c>
      <c r="G348" s="137" t="s">
        <v>381</v>
      </c>
      <c r="H348" s="138">
        <v>2.74</v>
      </c>
      <c r="I348" s="139">
        <v>3375.94</v>
      </c>
      <c r="J348" s="140">
        <f>ROUND(I348*H348,2)</f>
        <v>9250.08</v>
      </c>
      <c r="K348" s="136" t="s">
        <v>335</v>
      </c>
      <c r="L348" s="33"/>
      <c r="M348" s="141" t="s">
        <v>21</v>
      </c>
      <c r="N348" s="142" t="s">
        <v>42</v>
      </c>
      <c r="P348" s="143">
        <f>O348*H348</f>
        <v>0</v>
      </c>
      <c r="Q348" s="143">
        <v>2.3010199999999998</v>
      </c>
      <c r="R348" s="143">
        <f>Q348*H348</f>
        <v>6.3047947999999998</v>
      </c>
      <c r="S348" s="143">
        <v>0</v>
      </c>
      <c r="T348" s="144">
        <f>S348*H348</f>
        <v>0</v>
      </c>
      <c r="AR348" s="145" t="s">
        <v>336</v>
      </c>
      <c r="AT348" s="145" t="s">
        <v>332</v>
      </c>
      <c r="AU348" s="145" t="s">
        <v>171</v>
      </c>
      <c r="AY348" s="18" t="s">
        <v>330</v>
      </c>
      <c r="BE348" s="146">
        <f>IF(N348="základní",J348,0)</f>
        <v>9250.08</v>
      </c>
      <c r="BF348" s="146">
        <f>IF(N348="snížená",J348,0)</f>
        <v>0</v>
      </c>
      <c r="BG348" s="146">
        <f>IF(N348="zákl. přenesená",J348,0)</f>
        <v>0</v>
      </c>
      <c r="BH348" s="146">
        <f>IF(N348="sníž. přenesená",J348,0)</f>
        <v>0</v>
      </c>
      <c r="BI348" s="146">
        <f>IF(N348="nulová",J348,0)</f>
        <v>0</v>
      </c>
      <c r="BJ348" s="18" t="s">
        <v>78</v>
      </c>
      <c r="BK348" s="146">
        <f>ROUND(I348*H348,2)</f>
        <v>9250.08</v>
      </c>
      <c r="BL348" s="18" t="s">
        <v>336</v>
      </c>
      <c r="BM348" s="145" t="s">
        <v>652</v>
      </c>
    </row>
    <row r="349" spans="2:65" s="1" customFormat="1">
      <c r="B349" s="33"/>
      <c r="D349" s="147" t="s">
        <v>338</v>
      </c>
      <c r="F349" s="148" t="s">
        <v>653</v>
      </c>
      <c r="I349" s="149"/>
      <c r="L349" s="33"/>
      <c r="M349" s="150"/>
      <c r="T349" s="52"/>
      <c r="AT349" s="18" t="s">
        <v>338</v>
      </c>
      <c r="AU349" s="18" t="s">
        <v>171</v>
      </c>
    </row>
    <row r="350" spans="2:65" s="12" customFormat="1">
      <c r="B350" s="151"/>
      <c r="D350" s="152" t="s">
        <v>340</v>
      </c>
      <c r="E350" s="153" t="s">
        <v>21</v>
      </c>
      <c r="F350" s="154" t="s">
        <v>654</v>
      </c>
      <c r="H350" s="153" t="s">
        <v>21</v>
      </c>
      <c r="I350" s="155"/>
      <c r="L350" s="151"/>
      <c r="M350" s="156"/>
      <c r="T350" s="157"/>
      <c r="AT350" s="153" t="s">
        <v>340</v>
      </c>
      <c r="AU350" s="153" t="s">
        <v>171</v>
      </c>
      <c r="AV350" s="12" t="s">
        <v>78</v>
      </c>
      <c r="AW350" s="12" t="s">
        <v>32</v>
      </c>
      <c r="AX350" s="12" t="s">
        <v>71</v>
      </c>
      <c r="AY350" s="153" t="s">
        <v>330</v>
      </c>
    </row>
    <row r="351" spans="2:65" s="13" customFormat="1">
      <c r="B351" s="158"/>
      <c r="D351" s="152" t="s">
        <v>340</v>
      </c>
      <c r="E351" s="159" t="s">
        <v>21</v>
      </c>
      <c r="F351" s="160" t="s">
        <v>655</v>
      </c>
      <c r="H351" s="161">
        <v>2.56</v>
      </c>
      <c r="I351" s="162"/>
      <c r="L351" s="158"/>
      <c r="M351" s="163"/>
      <c r="T351" s="164"/>
      <c r="AT351" s="159" t="s">
        <v>340</v>
      </c>
      <c r="AU351" s="159" t="s">
        <v>171</v>
      </c>
      <c r="AV351" s="13" t="s">
        <v>80</v>
      </c>
      <c r="AW351" s="13" t="s">
        <v>32</v>
      </c>
      <c r="AX351" s="13" t="s">
        <v>71</v>
      </c>
      <c r="AY351" s="159" t="s">
        <v>330</v>
      </c>
    </row>
    <row r="352" spans="2:65" s="12" customFormat="1">
      <c r="B352" s="151"/>
      <c r="D352" s="152" t="s">
        <v>340</v>
      </c>
      <c r="E352" s="153" t="s">
        <v>21</v>
      </c>
      <c r="F352" s="154" t="s">
        <v>656</v>
      </c>
      <c r="H352" s="153" t="s">
        <v>21</v>
      </c>
      <c r="I352" s="155"/>
      <c r="L352" s="151"/>
      <c r="M352" s="156"/>
      <c r="T352" s="157"/>
      <c r="AT352" s="153" t="s">
        <v>340</v>
      </c>
      <c r="AU352" s="153" t="s">
        <v>171</v>
      </c>
      <c r="AV352" s="12" t="s">
        <v>78</v>
      </c>
      <c r="AW352" s="12" t="s">
        <v>32</v>
      </c>
      <c r="AX352" s="12" t="s">
        <v>71</v>
      </c>
      <c r="AY352" s="153" t="s">
        <v>330</v>
      </c>
    </row>
    <row r="353" spans="2:65" s="13" customFormat="1">
      <c r="B353" s="158"/>
      <c r="D353" s="152" t="s">
        <v>340</v>
      </c>
      <c r="E353" s="159" t="s">
        <v>21</v>
      </c>
      <c r="F353" s="160" t="s">
        <v>657</v>
      </c>
      <c r="H353" s="161">
        <v>0.18</v>
      </c>
      <c r="I353" s="162"/>
      <c r="L353" s="158"/>
      <c r="M353" s="163"/>
      <c r="T353" s="164"/>
      <c r="AT353" s="159" t="s">
        <v>340</v>
      </c>
      <c r="AU353" s="159" t="s">
        <v>171</v>
      </c>
      <c r="AV353" s="13" t="s">
        <v>80</v>
      </c>
      <c r="AW353" s="13" t="s">
        <v>32</v>
      </c>
      <c r="AX353" s="13" t="s">
        <v>71</v>
      </c>
      <c r="AY353" s="159" t="s">
        <v>330</v>
      </c>
    </row>
    <row r="354" spans="2:65" s="14" customFormat="1">
      <c r="B354" s="166"/>
      <c r="D354" s="152" t="s">
        <v>340</v>
      </c>
      <c r="E354" s="167" t="s">
        <v>21</v>
      </c>
      <c r="F354" s="168" t="s">
        <v>443</v>
      </c>
      <c r="H354" s="169">
        <v>2.74</v>
      </c>
      <c r="I354" s="170"/>
      <c r="L354" s="166"/>
      <c r="M354" s="171"/>
      <c r="T354" s="172"/>
      <c r="AT354" s="167" t="s">
        <v>340</v>
      </c>
      <c r="AU354" s="167" t="s">
        <v>171</v>
      </c>
      <c r="AV354" s="14" t="s">
        <v>336</v>
      </c>
      <c r="AW354" s="14" t="s">
        <v>32</v>
      </c>
      <c r="AX354" s="14" t="s">
        <v>78</v>
      </c>
      <c r="AY354" s="167" t="s">
        <v>330</v>
      </c>
    </row>
    <row r="355" spans="2:65" s="1" customFormat="1" ht="21.75" customHeight="1">
      <c r="B355" s="33"/>
      <c r="C355" s="134" t="s">
        <v>658</v>
      </c>
      <c r="D355" s="134" t="s">
        <v>332</v>
      </c>
      <c r="E355" s="135" t="s">
        <v>659</v>
      </c>
      <c r="F355" s="136" t="s">
        <v>660</v>
      </c>
      <c r="G355" s="137" t="s">
        <v>381</v>
      </c>
      <c r="H355" s="138">
        <v>3.0720000000000001</v>
      </c>
      <c r="I355" s="139">
        <v>4372.12</v>
      </c>
      <c r="J355" s="140">
        <f>ROUND(I355*H355,2)</f>
        <v>13431.15</v>
      </c>
      <c r="K355" s="136" t="s">
        <v>335</v>
      </c>
      <c r="L355" s="33"/>
      <c r="M355" s="141" t="s">
        <v>21</v>
      </c>
      <c r="N355" s="142" t="s">
        <v>42</v>
      </c>
      <c r="P355" s="143">
        <f>O355*H355</f>
        <v>0</v>
      </c>
      <c r="Q355" s="143">
        <v>2.5018699999999998</v>
      </c>
      <c r="R355" s="143">
        <f>Q355*H355</f>
        <v>7.6857446399999994</v>
      </c>
      <c r="S355" s="143">
        <v>0</v>
      </c>
      <c r="T355" s="144">
        <f>S355*H355</f>
        <v>0</v>
      </c>
      <c r="AR355" s="145" t="s">
        <v>336</v>
      </c>
      <c r="AT355" s="145" t="s">
        <v>332</v>
      </c>
      <c r="AU355" s="145" t="s">
        <v>171</v>
      </c>
      <c r="AY355" s="18" t="s">
        <v>330</v>
      </c>
      <c r="BE355" s="146">
        <f>IF(N355="základní",J355,0)</f>
        <v>13431.15</v>
      </c>
      <c r="BF355" s="146">
        <f>IF(N355="snížená",J355,0)</f>
        <v>0</v>
      </c>
      <c r="BG355" s="146">
        <f>IF(N355="zákl. přenesená",J355,0)</f>
        <v>0</v>
      </c>
      <c r="BH355" s="146">
        <f>IF(N355="sníž. přenesená",J355,0)</f>
        <v>0</v>
      </c>
      <c r="BI355" s="146">
        <f>IF(N355="nulová",J355,0)</f>
        <v>0</v>
      </c>
      <c r="BJ355" s="18" t="s">
        <v>78</v>
      </c>
      <c r="BK355" s="146">
        <f>ROUND(I355*H355,2)</f>
        <v>13431.15</v>
      </c>
      <c r="BL355" s="18" t="s">
        <v>336</v>
      </c>
      <c r="BM355" s="145" t="s">
        <v>661</v>
      </c>
    </row>
    <row r="356" spans="2:65" s="1" customFormat="1">
      <c r="B356" s="33"/>
      <c r="D356" s="147" t="s">
        <v>338</v>
      </c>
      <c r="F356" s="148" t="s">
        <v>662</v>
      </c>
      <c r="I356" s="149"/>
      <c r="L356" s="33"/>
      <c r="M356" s="150"/>
      <c r="T356" s="52"/>
      <c r="AT356" s="18" t="s">
        <v>338</v>
      </c>
      <c r="AU356" s="18" t="s">
        <v>171</v>
      </c>
    </row>
    <row r="357" spans="2:65" s="12" customFormat="1">
      <c r="B357" s="151"/>
      <c r="D357" s="152" t="s">
        <v>340</v>
      </c>
      <c r="E357" s="153" t="s">
        <v>21</v>
      </c>
      <c r="F357" s="154" t="s">
        <v>663</v>
      </c>
      <c r="H357" s="153" t="s">
        <v>21</v>
      </c>
      <c r="I357" s="155"/>
      <c r="L357" s="151"/>
      <c r="M357" s="156"/>
      <c r="T357" s="157"/>
      <c r="AT357" s="153" t="s">
        <v>340</v>
      </c>
      <c r="AU357" s="153" t="s">
        <v>171</v>
      </c>
      <c r="AV357" s="12" t="s">
        <v>78</v>
      </c>
      <c r="AW357" s="12" t="s">
        <v>32</v>
      </c>
      <c r="AX357" s="12" t="s">
        <v>71</v>
      </c>
      <c r="AY357" s="153" t="s">
        <v>330</v>
      </c>
    </row>
    <row r="358" spans="2:65" s="13" customFormat="1">
      <c r="B358" s="158"/>
      <c r="D358" s="152" t="s">
        <v>340</v>
      </c>
      <c r="E358" s="159" t="s">
        <v>21</v>
      </c>
      <c r="F358" s="160" t="s">
        <v>664</v>
      </c>
      <c r="H358" s="161">
        <v>3.0720000000000001</v>
      </c>
      <c r="I358" s="162"/>
      <c r="L358" s="158"/>
      <c r="M358" s="163"/>
      <c r="T358" s="164"/>
      <c r="AT358" s="159" t="s">
        <v>340</v>
      </c>
      <c r="AU358" s="159" t="s">
        <v>171</v>
      </c>
      <c r="AV358" s="13" t="s">
        <v>80</v>
      </c>
      <c r="AW358" s="13" t="s">
        <v>32</v>
      </c>
      <c r="AX358" s="13" t="s">
        <v>71</v>
      </c>
      <c r="AY358" s="159" t="s">
        <v>330</v>
      </c>
    </row>
    <row r="359" spans="2:65" s="14" customFormat="1">
      <c r="B359" s="166"/>
      <c r="D359" s="152" t="s">
        <v>340</v>
      </c>
      <c r="E359" s="167" t="s">
        <v>21</v>
      </c>
      <c r="F359" s="168" t="s">
        <v>443</v>
      </c>
      <c r="H359" s="169">
        <v>3.0720000000000001</v>
      </c>
      <c r="I359" s="170"/>
      <c r="L359" s="166"/>
      <c r="M359" s="171"/>
      <c r="T359" s="172"/>
      <c r="AT359" s="167" t="s">
        <v>340</v>
      </c>
      <c r="AU359" s="167" t="s">
        <v>171</v>
      </c>
      <c r="AV359" s="14" t="s">
        <v>336</v>
      </c>
      <c r="AW359" s="14" t="s">
        <v>32</v>
      </c>
      <c r="AX359" s="14" t="s">
        <v>78</v>
      </c>
      <c r="AY359" s="167" t="s">
        <v>330</v>
      </c>
    </row>
    <row r="360" spans="2:65" s="1" customFormat="1" ht="16.5" customHeight="1">
      <c r="B360" s="33"/>
      <c r="C360" s="134" t="s">
        <v>665</v>
      </c>
      <c r="D360" s="134" t="s">
        <v>332</v>
      </c>
      <c r="E360" s="135" t="s">
        <v>666</v>
      </c>
      <c r="F360" s="136" t="s">
        <v>667</v>
      </c>
      <c r="G360" s="137" t="s">
        <v>169</v>
      </c>
      <c r="H360" s="138">
        <v>28.16</v>
      </c>
      <c r="I360" s="139">
        <v>406.85</v>
      </c>
      <c r="J360" s="140">
        <f>ROUND(I360*H360,2)</f>
        <v>11456.9</v>
      </c>
      <c r="K360" s="136" t="s">
        <v>335</v>
      </c>
      <c r="L360" s="33"/>
      <c r="M360" s="141" t="s">
        <v>21</v>
      </c>
      <c r="N360" s="142" t="s">
        <v>42</v>
      </c>
      <c r="P360" s="143">
        <f>O360*H360</f>
        <v>0</v>
      </c>
      <c r="Q360" s="143">
        <v>2.64E-3</v>
      </c>
      <c r="R360" s="143">
        <f>Q360*H360</f>
        <v>7.4342400000000003E-2</v>
      </c>
      <c r="S360" s="143">
        <v>0</v>
      </c>
      <c r="T360" s="144">
        <f>S360*H360</f>
        <v>0</v>
      </c>
      <c r="AR360" s="145" t="s">
        <v>336</v>
      </c>
      <c r="AT360" s="145" t="s">
        <v>332</v>
      </c>
      <c r="AU360" s="145" t="s">
        <v>171</v>
      </c>
      <c r="AY360" s="18" t="s">
        <v>330</v>
      </c>
      <c r="BE360" s="146">
        <f>IF(N360="základní",J360,0)</f>
        <v>11456.9</v>
      </c>
      <c r="BF360" s="146">
        <f>IF(N360="snížená",J360,0)</f>
        <v>0</v>
      </c>
      <c r="BG360" s="146">
        <f>IF(N360="zákl. přenesená",J360,0)</f>
        <v>0</v>
      </c>
      <c r="BH360" s="146">
        <f>IF(N360="sníž. přenesená",J360,0)</f>
        <v>0</v>
      </c>
      <c r="BI360" s="146">
        <f>IF(N360="nulová",J360,0)</f>
        <v>0</v>
      </c>
      <c r="BJ360" s="18" t="s">
        <v>78</v>
      </c>
      <c r="BK360" s="146">
        <f>ROUND(I360*H360,2)</f>
        <v>11456.9</v>
      </c>
      <c r="BL360" s="18" t="s">
        <v>336</v>
      </c>
      <c r="BM360" s="145" t="s">
        <v>668</v>
      </c>
    </row>
    <row r="361" spans="2:65" s="1" customFormat="1">
      <c r="B361" s="33"/>
      <c r="D361" s="147" t="s">
        <v>338</v>
      </c>
      <c r="F361" s="148" t="s">
        <v>669</v>
      </c>
      <c r="I361" s="149"/>
      <c r="L361" s="33"/>
      <c r="M361" s="150"/>
      <c r="T361" s="52"/>
      <c r="AT361" s="18" t="s">
        <v>338</v>
      </c>
      <c r="AU361" s="18" t="s">
        <v>171</v>
      </c>
    </row>
    <row r="362" spans="2:65" s="12" customFormat="1">
      <c r="B362" s="151"/>
      <c r="D362" s="152" t="s">
        <v>340</v>
      </c>
      <c r="E362" s="153" t="s">
        <v>21</v>
      </c>
      <c r="F362" s="154" t="s">
        <v>663</v>
      </c>
      <c r="H362" s="153" t="s">
        <v>21</v>
      </c>
      <c r="I362" s="155"/>
      <c r="L362" s="151"/>
      <c r="M362" s="156"/>
      <c r="T362" s="157"/>
      <c r="AT362" s="153" t="s">
        <v>340</v>
      </c>
      <c r="AU362" s="153" t="s">
        <v>171</v>
      </c>
      <c r="AV362" s="12" t="s">
        <v>78</v>
      </c>
      <c r="AW362" s="12" t="s">
        <v>32</v>
      </c>
      <c r="AX362" s="12" t="s">
        <v>71</v>
      </c>
      <c r="AY362" s="153" t="s">
        <v>330</v>
      </c>
    </row>
    <row r="363" spans="2:65" s="13" customFormat="1">
      <c r="B363" s="158"/>
      <c r="D363" s="152" t="s">
        <v>340</v>
      </c>
      <c r="E363" s="159" t="s">
        <v>21</v>
      </c>
      <c r="F363" s="160" t="s">
        <v>670</v>
      </c>
      <c r="H363" s="161">
        <v>28.16</v>
      </c>
      <c r="I363" s="162"/>
      <c r="L363" s="158"/>
      <c r="M363" s="163"/>
      <c r="T363" s="164"/>
      <c r="AT363" s="159" t="s">
        <v>340</v>
      </c>
      <c r="AU363" s="159" t="s">
        <v>171</v>
      </c>
      <c r="AV363" s="13" t="s">
        <v>80</v>
      </c>
      <c r="AW363" s="13" t="s">
        <v>32</v>
      </c>
      <c r="AX363" s="13" t="s">
        <v>71</v>
      </c>
      <c r="AY363" s="159" t="s">
        <v>330</v>
      </c>
    </row>
    <row r="364" spans="2:65" s="14" customFormat="1">
      <c r="B364" s="166"/>
      <c r="D364" s="152" t="s">
        <v>340</v>
      </c>
      <c r="E364" s="167" t="s">
        <v>21</v>
      </c>
      <c r="F364" s="168" t="s">
        <v>443</v>
      </c>
      <c r="H364" s="169">
        <v>28.16</v>
      </c>
      <c r="I364" s="170"/>
      <c r="L364" s="166"/>
      <c r="M364" s="171"/>
      <c r="T364" s="172"/>
      <c r="AT364" s="167" t="s">
        <v>340</v>
      </c>
      <c r="AU364" s="167" t="s">
        <v>171</v>
      </c>
      <c r="AV364" s="14" t="s">
        <v>336</v>
      </c>
      <c r="AW364" s="14" t="s">
        <v>32</v>
      </c>
      <c r="AX364" s="14" t="s">
        <v>78</v>
      </c>
      <c r="AY364" s="167" t="s">
        <v>330</v>
      </c>
    </row>
    <row r="365" spans="2:65" s="1" customFormat="1" ht="16.5" customHeight="1">
      <c r="B365" s="33"/>
      <c r="C365" s="134" t="s">
        <v>671</v>
      </c>
      <c r="D365" s="134" t="s">
        <v>332</v>
      </c>
      <c r="E365" s="135" t="s">
        <v>672</v>
      </c>
      <c r="F365" s="136" t="s">
        <v>673</v>
      </c>
      <c r="G365" s="137" t="s">
        <v>169</v>
      </c>
      <c r="H365" s="138">
        <v>28.16</v>
      </c>
      <c r="I365" s="139">
        <v>48.58</v>
      </c>
      <c r="J365" s="140">
        <f>ROUND(I365*H365,2)</f>
        <v>1368.01</v>
      </c>
      <c r="K365" s="136" t="s">
        <v>335</v>
      </c>
      <c r="L365" s="33"/>
      <c r="M365" s="141" t="s">
        <v>21</v>
      </c>
      <c r="N365" s="142" t="s">
        <v>42</v>
      </c>
      <c r="P365" s="143">
        <f>O365*H365</f>
        <v>0</v>
      </c>
      <c r="Q365" s="143">
        <v>0</v>
      </c>
      <c r="R365" s="143">
        <f>Q365*H365</f>
        <v>0</v>
      </c>
      <c r="S365" s="143">
        <v>0</v>
      </c>
      <c r="T365" s="144">
        <f>S365*H365</f>
        <v>0</v>
      </c>
      <c r="AR365" s="145" t="s">
        <v>336</v>
      </c>
      <c r="AT365" s="145" t="s">
        <v>332</v>
      </c>
      <c r="AU365" s="145" t="s">
        <v>171</v>
      </c>
      <c r="AY365" s="18" t="s">
        <v>330</v>
      </c>
      <c r="BE365" s="146">
        <f>IF(N365="základní",J365,0)</f>
        <v>1368.01</v>
      </c>
      <c r="BF365" s="146">
        <f>IF(N365="snížená",J365,0)</f>
        <v>0</v>
      </c>
      <c r="BG365" s="146">
        <f>IF(N365="zákl. přenesená",J365,0)</f>
        <v>0</v>
      </c>
      <c r="BH365" s="146">
        <f>IF(N365="sníž. přenesená",J365,0)</f>
        <v>0</v>
      </c>
      <c r="BI365" s="146">
        <f>IF(N365="nulová",J365,0)</f>
        <v>0</v>
      </c>
      <c r="BJ365" s="18" t="s">
        <v>78</v>
      </c>
      <c r="BK365" s="146">
        <f>ROUND(I365*H365,2)</f>
        <v>1368.01</v>
      </c>
      <c r="BL365" s="18" t="s">
        <v>336</v>
      </c>
      <c r="BM365" s="145" t="s">
        <v>674</v>
      </c>
    </row>
    <row r="366" spans="2:65" s="1" customFormat="1">
      <c r="B366" s="33"/>
      <c r="D366" s="147" t="s">
        <v>338</v>
      </c>
      <c r="F366" s="148" t="s">
        <v>675</v>
      </c>
      <c r="I366" s="149"/>
      <c r="L366" s="33"/>
      <c r="M366" s="150"/>
      <c r="T366" s="52"/>
      <c r="AT366" s="18" t="s">
        <v>338</v>
      </c>
      <c r="AU366" s="18" t="s">
        <v>171</v>
      </c>
    </row>
    <row r="367" spans="2:65" s="13" customFormat="1">
      <c r="B367" s="158"/>
      <c r="D367" s="152" t="s">
        <v>340</v>
      </c>
      <c r="E367" s="159" t="s">
        <v>21</v>
      </c>
      <c r="F367" s="160" t="s">
        <v>676</v>
      </c>
      <c r="H367" s="161">
        <v>28.16</v>
      </c>
      <c r="I367" s="162"/>
      <c r="L367" s="158"/>
      <c r="M367" s="163"/>
      <c r="T367" s="164"/>
      <c r="AT367" s="159" t="s">
        <v>340</v>
      </c>
      <c r="AU367" s="159" t="s">
        <v>171</v>
      </c>
      <c r="AV367" s="13" t="s">
        <v>80</v>
      </c>
      <c r="AW367" s="13" t="s">
        <v>32</v>
      </c>
      <c r="AX367" s="13" t="s">
        <v>78</v>
      </c>
      <c r="AY367" s="159" t="s">
        <v>330</v>
      </c>
    </row>
    <row r="368" spans="2:65" s="1" customFormat="1" ht="16.5" customHeight="1">
      <c r="B368" s="33"/>
      <c r="C368" s="134" t="s">
        <v>677</v>
      </c>
      <c r="D368" s="134" t="s">
        <v>332</v>
      </c>
      <c r="E368" s="135" t="s">
        <v>678</v>
      </c>
      <c r="F368" s="136" t="s">
        <v>679</v>
      </c>
      <c r="G368" s="137" t="s">
        <v>381</v>
      </c>
      <c r="H368" s="138">
        <v>63.594000000000001</v>
      </c>
      <c r="I368" s="139">
        <v>4372.12</v>
      </c>
      <c r="J368" s="140">
        <f>ROUND(I368*H368,2)</f>
        <v>278040.59999999998</v>
      </c>
      <c r="K368" s="136" t="s">
        <v>335</v>
      </c>
      <c r="L368" s="33"/>
      <c r="M368" s="141" t="s">
        <v>21</v>
      </c>
      <c r="N368" s="142" t="s">
        <v>42</v>
      </c>
      <c r="P368" s="143">
        <f>O368*H368</f>
        <v>0</v>
      </c>
      <c r="Q368" s="143">
        <v>2.5234999999999999</v>
      </c>
      <c r="R368" s="143">
        <f>Q368*H368</f>
        <v>160.47945899999999</v>
      </c>
      <c r="S368" s="143">
        <v>0</v>
      </c>
      <c r="T368" s="144">
        <f>S368*H368</f>
        <v>0</v>
      </c>
      <c r="AR368" s="145" t="s">
        <v>336</v>
      </c>
      <c r="AT368" s="145" t="s">
        <v>332</v>
      </c>
      <c r="AU368" s="145" t="s">
        <v>171</v>
      </c>
      <c r="AY368" s="18" t="s">
        <v>330</v>
      </c>
      <c r="BE368" s="146">
        <f>IF(N368="základní",J368,0)</f>
        <v>278040.59999999998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78</v>
      </c>
      <c r="BK368" s="146">
        <f>ROUND(I368*H368,2)</f>
        <v>278040.59999999998</v>
      </c>
      <c r="BL368" s="18" t="s">
        <v>336</v>
      </c>
      <c r="BM368" s="145" t="s">
        <v>680</v>
      </c>
    </row>
    <row r="369" spans="2:65" s="1" customFormat="1">
      <c r="B369" s="33"/>
      <c r="D369" s="147" t="s">
        <v>338</v>
      </c>
      <c r="F369" s="148" t="s">
        <v>681</v>
      </c>
      <c r="I369" s="149"/>
      <c r="L369" s="33"/>
      <c r="M369" s="150"/>
      <c r="T369" s="52"/>
      <c r="AT369" s="18" t="s">
        <v>338</v>
      </c>
      <c r="AU369" s="18" t="s">
        <v>171</v>
      </c>
    </row>
    <row r="370" spans="2:65" s="1" customFormat="1" ht="19.5">
      <c r="B370" s="33"/>
      <c r="D370" s="152" t="s">
        <v>375</v>
      </c>
      <c r="F370" s="165" t="s">
        <v>581</v>
      </c>
      <c r="I370" s="149"/>
      <c r="L370" s="33"/>
      <c r="M370" s="150"/>
      <c r="T370" s="52"/>
      <c r="AT370" s="18" t="s">
        <v>375</v>
      </c>
      <c r="AU370" s="18" t="s">
        <v>171</v>
      </c>
    </row>
    <row r="371" spans="2:65" s="12" customFormat="1">
      <c r="B371" s="151"/>
      <c r="D371" s="152" t="s">
        <v>340</v>
      </c>
      <c r="E371" s="153" t="s">
        <v>21</v>
      </c>
      <c r="F371" s="154" t="s">
        <v>682</v>
      </c>
      <c r="H371" s="153" t="s">
        <v>21</v>
      </c>
      <c r="I371" s="155"/>
      <c r="L371" s="151"/>
      <c r="M371" s="156"/>
      <c r="T371" s="157"/>
      <c r="AT371" s="153" t="s">
        <v>340</v>
      </c>
      <c r="AU371" s="153" t="s">
        <v>171</v>
      </c>
      <c r="AV371" s="12" t="s">
        <v>78</v>
      </c>
      <c r="AW371" s="12" t="s">
        <v>32</v>
      </c>
      <c r="AX371" s="12" t="s">
        <v>71</v>
      </c>
      <c r="AY371" s="153" t="s">
        <v>330</v>
      </c>
    </row>
    <row r="372" spans="2:65" s="13" customFormat="1">
      <c r="B372" s="158"/>
      <c r="D372" s="152" t="s">
        <v>340</v>
      </c>
      <c r="E372" s="159" t="s">
        <v>21</v>
      </c>
      <c r="F372" s="160" t="s">
        <v>683</v>
      </c>
      <c r="H372" s="161">
        <v>2.0619999999999998</v>
      </c>
      <c r="I372" s="162"/>
      <c r="L372" s="158"/>
      <c r="M372" s="163"/>
      <c r="T372" s="164"/>
      <c r="AT372" s="159" t="s">
        <v>340</v>
      </c>
      <c r="AU372" s="159" t="s">
        <v>171</v>
      </c>
      <c r="AV372" s="13" t="s">
        <v>80</v>
      </c>
      <c r="AW372" s="13" t="s">
        <v>32</v>
      </c>
      <c r="AX372" s="13" t="s">
        <v>71</v>
      </c>
      <c r="AY372" s="159" t="s">
        <v>330</v>
      </c>
    </row>
    <row r="373" spans="2:65" s="12" customFormat="1">
      <c r="B373" s="151"/>
      <c r="D373" s="152" t="s">
        <v>340</v>
      </c>
      <c r="E373" s="153" t="s">
        <v>21</v>
      </c>
      <c r="F373" s="154" t="s">
        <v>684</v>
      </c>
      <c r="H373" s="153" t="s">
        <v>21</v>
      </c>
      <c r="I373" s="155"/>
      <c r="L373" s="151"/>
      <c r="M373" s="156"/>
      <c r="T373" s="157"/>
      <c r="AT373" s="153" t="s">
        <v>340</v>
      </c>
      <c r="AU373" s="153" t="s">
        <v>171</v>
      </c>
      <c r="AV373" s="12" t="s">
        <v>78</v>
      </c>
      <c r="AW373" s="12" t="s">
        <v>32</v>
      </c>
      <c r="AX373" s="12" t="s">
        <v>71</v>
      </c>
      <c r="AY373" s="153" t="s">
        <v>330</v>
      </c>
    </row>
    <row r="374" spans="2:65" s="13" customFormat="1">
      <c r="B374" s="158"/>
      <c r="D374" s="152" t="s">
        <v>340</v>
      </c>
      <c r="E374" s="159" t="s">
        <v>21</v>
      </c>
      <c r="F374" s="160" t="s">
        <v>685</v>
      </c>
      <c r="H374" s="161">
        <v>70.736000000000004</v>
      </c>
      <c r="I374" s="162"/>
      <c r="L374" s="158"/>
      <c r="M374" s="163"/>
      <c r="T374" s="164"/>
      <c r="AT374" s="159" t="s">
        <v>340</v>
      </c>
      <c r="AU374" s="159" t="s">
        <v>171</v>
      </c>
      <c r="AV374" s="13" t="s">
        <v>80</v>
      </c>
      <c r="AW374" s="13" t="s">
        <v>32</v>
      </c>
      <c r="AX374" s="13" t="s">
        <v>71</v>
      </c>
      <c r="AY374" s="159" t="s">
        <v>330</v>
      </c>
    </row>
    <row r="375" spans="2:65" s="13" customFormat="1">
      <c r="B375" s="158"/>
      <c r="D375" s="152" t="s">
        <v>340</v>
      </c>
      <c r="E375" s="159" t="s">
        <v>21</v>
      </c>
      <c r="F375" s="160" t="s">
        <v>686</v>
      </c>
      <c r="H375" s="161">
        <v>-3.024</v>
      </c>
      <c r="I375" s="162"/>
      <c r="L375" s="158"/>
      <c r="M375" s="163"/>
      <c r="T375" s="164"/>
      <c r="AT375" s="159" t="s">
        <v>340</v>
      </c>
      <c r="AU375" s="159" t="s">
        <v>171</v>
      </c>
      <c r="AV375" s="13" t="s">
        <v>80</v>
      </c>
      <c r="AW375" s="13" t="s">
        <v>32</v>
      </c>
      <c r="AX375" s="13" t="s">
        <v>71</v>
      </c>
      <c r="AY375" s="159" t="s">
        <v>330</v>
      </c>
    </row>
    <row r="376" spans="2:65" s="13" customFormat="1">
      <c r="B376" s="158"/>
      <c r="D376" s="152" t="s">
        <v>340</v>
      </c>
      <c r="E376" s="159" t="s">
        <v>21</v>
      </c>
      <c r="F376" s="160" t="s">
        <v>687</v>
      </c>
      <c r="H376" s="161">
        <v>-1.1200000000000001</v>
      </c>
      <c r="I376" s="162"/>
      <c r="L376" s="158"/>
      <c r="M376" s="163"/>
      <c r="T376" s="164"/>
      <c r="AT376" s="159" t="s">
        <v>340</v>
      </c>
      <c r="AU376" s="159" t="s">
        <v>171</v>
      </c>
      <c r="AV376" s="13" t="s">
        <v>80</v>
      </c>
      <c r="AW376" s="13" t="s">
        <v>32</v>
      </c>
      <c r="AX376" s="13" t="s">
        <v>71</v>
      </c>
      <c r="AY376" s="159" t="s">
        <v>330</v>
      </c>
    </row>
    <row r="377" spans="2:65" s="13" customFormat="1">
      <c r="B377" s="158"/>
      <c r="D377" s="152" t="s">
        <v>340</v>
      </c>
      <c r="E377" s="159" t="s">
        <v>21</v>
      </c>
      <c r="F377" s="160" t="s">
        <v>688</v>
      </c>
      <c r="H377" s="161">
        <v>-0.67400000000000004</v>
      </c>
      <c r="I377" s="162"/>
      <c r="L377" s="158"/>
      <c r="M377" s="163"/>
      <c r="T377" s="164"/>
      <c r="AT377" s="159" t="s">
        <v>340</v>
      </c>
      <c r="AU377" s="159" t="s">
        <v>171</v>
      </c>
      <c r="AV377" s="13" t="s">
        <v>80</v>
      </c>
      <c r="AW377" s="13" t="s">
        <v>32</v>
      </c>
      <c r="AX377" s="13" t="s">
        <v>71</v>
      </c>
      <c r="AY377" s="159" t="s">
        <v>330</v>
      </c>
    </row>
    <row r="378" spans="2:65" s="13" customFormat="1">
      <c r="B378" s="158"/>
      <c r="D378" s="152" t="s">
        <v>340</v>
      </c>
      <c r="E378" s="159" t="s">
        <v>21</v>
      </c>
      <c r="F378" s="160" t="s">
        <v>689</v>
      </c>
      <c r="H378" s="161">
        <v>-1</v>
      </c>
      <c r="I378" s="162"/>
      <c r="L378" s="158"/>
      <c r="M378" s="163"/>
      <c r="T378" s="164"/>
      <c r="AT378" s="159" t="s">
        <v>340</v>
      </c>
      <c r="AU378" s="159" t="s">
        <v>171</v>
      </c>
      <c r="AV378" s="13" t="s">
        <v>80</v>
      </c>
      <c r="AW378" s="13" t="s">
        <v>32</v>
      </c>
      <c r="AX378" s="13" t="s">
        <v>71</v>
      </c>
      <c r="AY378" s="159" t="s">
        <v>330</v>
      </c>
    </row>
    <row r="379" spans="2:65" s="13" customFormat="1">
      <c r="B379" s="158"/>
      <c r="D379" s="152" t="s">
        <v>340</v>
      </c>
      <c r="E379" s="159" t="s">
        <v>21</v>
      </c>
      <c r="F379" s="160" t="s">
        <v>690</v>
      </c>
      <c r="H379" s="161">
        <v>-2.9060000000000001</v>
      </c>
      <c r="I379" s="162"/>
      <c r="L379" s="158"/>
      <c r="M379" s="163"/>
      <c r="T379" s="164"/>
      <c r="AT379" s="159" t="s">
        <v>340</v>
      </c>
      <c r="AU379" s="159" t="s">
        <v>171</v>
      </c>
      <c r="AV379" s="13" t="s">
        <v>80</v>
      </c>
      <c r="AW379" s="13" t="s">
        <v>32</v>
      </c>
      <c r="AX379" s="13" t="s">
        <v>71</v>
      </c>
      <c r="AY379" s="159" t="s">
        <v>330</v>
      </c>
    </row>
    <row r="380" spans="2:65" s="13" customFormat="1">
      <c r="B380" s="158"/>
      <c r="D380" s="152" t="s">
        <v>340</v>
      </c>
      <c r="E380" s="159" t="s">
        <v>21</v>
      </c>
      <c r="F380" s="160" t="s">
        <v>691</v>
      </c>
      <c r="H380" s="161">
        <v>-0.48</v>
      </c>
      <c r="I380" s="162"/>
      <c r="L380" s="158"/>
      <c r="M380" s="163"/>
      <c r="T380" s="164"/>
      <c r="AT380" s="159" t="s">
        <v>340</v>
      </c>
      <c r="AU380" s="159" t="s">
        <v>171</v>
      </c>
      <c r="AV380" s="13" t="s">
        <v>80</v>
      </c>
      <c r="AW380" s="13" t="s">
        <v>32</v>
      </c>
      <c r="AX380" s="13" t="s">
        <v>71</v>
      </c>
      <c r="AY380" s="159" t="s">
        <v>330</v>
      </c>
    </row>
    <row r="381" spans="2:65" s="14" customFormat="1">
      <c r="B381" s="166"/>
      <c r="D381" s="152" t="s">
        <v>340</v>
      </c>
      <c r="E381" s="167" t="s">
        <v>21</v>
      </c>
      <c r="F381" s="168" t="s">
        <v>443</v>
      </c>
      <c r="H381" s="169">
        <v>63.594000000000001</v>
      </c>
      <c r="I381" s="170"/>
      <c r="L381" s="166"/>
      <c r="M381" s="171"/>
      <c r="T381" s="172"/>
      <c r="AT381" s="167" t="s">
        <v>340</v>
      </c>
      <c r="AU381" s="167" t="s">
        <v>171</v>
      </c>
      <c r="AV381" s="14" t="s">
        <v>336</v>
      </c>
      <c r="AW381" s="14" t="s">
        <v>32</v>
      </c>
      <c r="AX381" s="14" t="s">
        <v>78</v>
      </c>
      <c r="AY381" s="167" t="s">
        <v>330</v>
      </c>
    </row>
    <row r="382" spans="2:65" s="1" customFormat="1" ht="16.5" customHeight="1">
      <c r="B382" s="33"/>
      <c r="C382" s="134" t="s">
        <v>692</v>
      </c>
      <c r="D382" s="134" t="s">
        <v>332</v>
      </c>
      <c r="E382" s="135" t="s">
        <v>693</v>
      </c>
      <c r="F382" s="136" t="s">
        <v>694</v>
      </c>
      <c r="G382" s="137" t="s">
        <v>169</v>
      </c>
      <c r="H382" s="138">
        <v>651.35400000000004</v>
      </c>
      <c r="I382" s="139">
        <v>449.99</v>
      </c>
      <c r="J382" s="140">
        <f>ROUND(I382*H382,2)</f>
        <v>293102.78999999998</v>
      </c>
      <c r="K382" s="136" t="s">
        <v>335</v>
      </c>
      <c r="L382" s="33"/>
      <c r="M382" s="141" t="s">
        <v>21</v>
      </c>
      <c r="N382" s="142" t="s">
        <v>42</v>
      </c>
      <c r="P382" s="143">
        <f>O382*H382</f>
        <v>0</v>
      </c>
      <c r="Q382" s="143">
        <v>2.7499999999999998E-3</v>
      </c>
      <c r="R382" s="143">
        <f>Q382*H382</f>
        <v>1.7912235000000001</v>
      </c>
      <c r="S382" s="143">
        <v>0</v>
      </c>
      <c r="T382" s="144">
        <f>S382*H382</f>
        <v>0</v>
      </c>
      <c r="AR382" s="145" t="s">
        <v>336</v>
      </c>
      <c r="AT382" s="145" t="s">
        <v>332</v>
      </c>
      <c r="AU382" s="145" t="s">
        <v>171</v>
      </c>
      <c r="AY382" s="18" t="s">
        <v>330</v>
      </c>
      <c r="BE382" s="146">
        <f>IF(N382="základní",J382,0)</f>
        <v>293102.78999999998</v>
      </c>
      <c r="BF382" s="146">
        <f>IF(N382="snížená",J382,0)</f>
        <v>0</v>
      </c>
      <c r="BG382" s="146">
        <f>IF(N382="zákl. přenesená",J382,0)</f>
        <v>0</v>
      </c>
      <c r="BH382" s="146">
        <f>IF(N382="sníž. přenesená",J382,0)</f>
        <v>0</v>
      </c>
      <c r="BI382" s="146">
        <f>IF(N382="nulová",J382,0)</f>
        <v>0</v>
      </c>
      <c r="BJ382" s="18" t="s">
        <v>78</v>
      </c>
      <c r="BK382" s="146">
        <f>ROUND(I382*H382,2)</f>
        <v>293102.78999999998</v>
      </c>
      <c r="BL382" s="18" t="s">
        <v>336</v>
      </c>
      <c r="BM382" s="145" t="s">
        <v>695</v>
      </c>
    </row>
    <row r="383" spans="2:65" s="1" customFormat="1">
      <c r="B383" s="33"/>
      <c r="D383" s="147" t="s">
        <v>338</v>
      </c>
      <c r="F383" s="148" t="s">
        <v>696</v>
      </c>
      <c r="I383" s="149"/>
      <c r="L383" s="33"/>
      <c r="M383" s="150"/>
      <c r="T383" s="52"/>
      <c r="AT383" s="18" t="s">
        <v>338</v>
      </c>
      <c r="AU383" s="18" t="s">
        <v>171</v>
      </c>
    </row>
    <row r="384" spans="2:65" s="12" customFormat="1">
      <c r="B384" s="151"/>
      <c r="D384" s="152" t="s">
        <v>340</v>
      </c>
      <c r="E384" s="153" t="s">
        <v>21</v>
      </c>
      <c r="F384" s="154" t="s">
        <v>682</v>
      </c>
      <c r="H384" s="153" t="s">
        <v>21</v>
      </c>
      <c r="I384" s="155"/>
      <c r="L384" s="151"/>
      <c r="M384" s="156"/>
      <c r="T384" s="157"/>
      <c r="AT384" s="153" t="s">
        <v>340</v>
      </c>
      <c r="AU384" s="153" t="s">
        <v>171</v>
      </c>
      <c r="AV384" s="12" t="s">
        <v>78</v>
      </c>
      <c r="AW384" s="12" t="s">
        <v>32</v>
      </c>
      <c r="AX384" s="12" t="s">
        <v>71</v>
      </c>
      <c r="AY384" s="153" t="s">
        <v>330</v>
      </c>
    </row>
    <row r="385" spans="2:51" s="13" customFormat="1">
      <c r="B385" s="158"/>
      <c r="D385" s="152" t="s">
        <v>340</v>
      </c>
      <c r="E385" s="159" t="s">
        <v>21</v>
      </c>
      <c r="F385" s="160" t="s">
        <v>697</v>
      </c>
      <c r="H385" s="161">
        <v>20.617999999999999</v>
      </c>
      <c r="I385" s="162"/>
      <c r="L385" s="158"/>
      <c r="M385" s="163"/>
      <c r="T385" s="164"/>
      <c r="AT385" s="159" t="s">
        <v>340</v>
      </c>
      <c r="AU385" s="159" t="s">
        <v>171</v>
      </c>
      <c r="AV385" s="13" t="s">
        <v>80</v>
      </c>
      <c r="AW385" s="13" t="s">
        <v>32</v>
      </c>
      <c r="AX385" s="13" t="s">
        <v>71</v>
      </c>
      <c r="AY385" s="159" t="s">
        <v>330</v>
      </c>
    </row>
    <row r="386" spans="2:51" s="12" customFormat="1">
      <c r="B386" s="151"/>
      <c r="D386" s="152" t="s">
        <v>340</v>
      </c>
      <c r="E386" s="153" t="s">
        <v>21</v>
      </c>
      <c r="F386" s="154" t="s">
        <v>684</v>
      </c>
      <c r="H386" s="153" t="s">
        <v>21</v>
      </c>
      <c r="I386" s="155"/>
      <c r="L386" s="151"/>
      <c r="M386" s="156"/>
      <c r="T386" s="157"/>
      <c r="AT386" s="153" t="s">
        <v>340</v>
      </c>
      <c r="AU386" s="153" t="s">
        <v>171</v>
      </c>
      <c r="AV386" s="12" t="s">
        <v>78</v>
      </c>
      <c r="AW386" s="12" t="s">
        <v>32</v>
      </c>
      <c r="AX386" s="12" t="s">
        <v>71</v>
      </c>
      <c r="AY386" s="153" t="s">
        <v>330</v>
      </c>
    </row>
    <row r="387" spans="2:51" s="13" customFormat="1">
      <c r="B387" s="158"/>
      <c r="D387" s="152" t="s">
        <v>340</v>
      </c>
      <c r="E387" s="159" t="s">
        <v>21</v>
      </c>
      <c r="F387" s="160" t="s">
        <v>698</v>
      </c>
      <c r="H387" s="161">
        <v>707.36400000000003</v>
      </c>
      <c r="I387" s="162"/>
      <c r="L387" s="158"/>
      <c r="M387" s="163"/>
      <c r="T387" s="164"/>
      <c r="AT387" s="159" t="s">
        <v>340</v>
      </c>
      <c r="AU387" s="159" t="s">
        <v>171</v>
      </c>
      <c r="AV387" s="13" t="s">
        <v>80</v>
      </c>
      <c r="AW387" s="13" t="s">
        <v>32</v>
      </c>
      <c r="AX387" s="13" t="s">
        <v>71</v>
      </c>
      <c r="AY387" s="159" t="s">
        <v>330</v>
      </c>
    </row>
    <row r="388" spans="2:51" s="13" customFormat="1">
      <c r="B388" s="158"/>
      <c r="D388" s="152" t="s">
        <v>340</v>
      </c>
      <c r="E388" s="159" t="s">
        <v>21</v>
      </c>
      <c r="F388" s="160" t="s">
        <v>699</v>
      </c>
      <c r="H388" s="161">
        <v>-30.24</v>
      </c>
      <c r="I388" s="162"/>
      <c r="L388" s="158"/>
      <c r="M388" s="163"/>
      <c r="T388" s="164"/>
      <c r="AT388" s="159" t="s">
        <v>340</v>
      </c>
      <c r="AU388" s="159" t="s">
        <v>171</v>
      </c>
      <c r="AV388" s="13" t="s">
        <v>80</v>
      </c>
      <c r="AW388" s="13" t="s">
        <v>32</v>
      </c>
      <c r="AX388" s="13" t="s">
        <v>71</v>
      </c>
      <c r="AY388" s="159" t="s">
        <v>330</v>
      </c>
    </row>
    <row r="389" spans="2:51" s="13" customFormat="1">
      <c r="B389" s="158"/>
      <c r="D389" s="152" t="s">
        <v>340</v>
      </c>
      <c r="E389" s="159" t="s">
        <v>21</v>
      </c>
      <c r="F389" s="160" t="s">
        <v>700</v>
      </c>
      <c r="H389" s="161">
        <v>-11.2</v>
      </c>
      <c r="I389" s="162"/>
      <c r="L389" s="158"/>
      <c r="M389" s="163"/>
      <c r="T389" s="164"/>
      <c r="AT389" s="159" t="s">
        <v>340</v>
      </c>
      <c r="AU389" s="159" t="s">
        <v>171</v>
      </c>
      <c r="AV389" s="13" t="s">
        <v>80</v>
      </c>
      <c r="AW389" s="13" t="s">
        <v>32</v>
      </c>
      <c r="AX389" s="13" t="s">
        <v>71</v>
      </c>
      <c r="AY389" s="159" t="s">
        <v>330</v>
      </c>
    </row>
    <row r="390" spans="2:51" s="13" customFormat="1">
      <c r="B390" s="158"/>
      <c r="D390" s="152" t="s">
        <v>340</v>
      </c>
      <c r="E390" s="159" t="s">
        <v>21</v>
      </c>
      <c r="F390" s="160" t="s">
        <v>701</v>
      </c>
      <c r="H390" s="161">
        <v>-6.742</v>
      </c>
      <c r="I390" s="162"/>
      <c r="L390" s="158"/>
      <c r="M390" s="163"/>
      <c r="T390" s="164"/>
      <c r="AT390" s="159" t="s">
        <v>340</v>
      </c>
      <c r="AU390" s="159" t="s">
        <v>171</v>
      </c>
      <c r="AV390" s="13" t="s">
        <v>80</v>
      </c>
      <c r="AW390" s="13" t="s">
        <v>32</v>
      </c>
      <c r="AX390" s="13" t="s">
        <v>71</v>
      </c>
      <c r="AY390" s="159" t="s">
        <v>330</v>
      </c>
    </row>
    <row r="391" spans="2:51" s="13" customFormat="1">
      <c r="B391" s="158"/>
      <c r="D391" s="152" t="s">
        <v>340</v>
      </c>
      <c r="E391" s="159" t="s">
        <v>21</v>
      </c>
      <c r="F391" s="160" t="s">
        <v>702</v>
      </c>
      <c r="H391" s="161">
        <v>-10</v>
      </c>
      <c r="I391" s="162"/>
      <c r="L391" s="158"/>
      <c r="M391" s="163"/>
      <c r="T391" s="164"/>
      <c r="AT391" s="159" t="s">
        <v>340</v>
      </c>
      <c r="AU391" s="159" t="s">
        <v>171</v>
      </c>
      <c r="AV391" s="13" t="s">
        <v>80</v>
      </c>
      <c r="AW391" s="13" t="s">
        <v>32</v>
      </c>
      <c r="AX391" s="13" t="s">
        <v>71</v>
      </c>
      <c r="AY391" s="159" t="s">
        <v>330</v>
      </c>
    </row>
    <row r="392" spans="2:51" s="13" customFormat="1">
      <c r="B392" s="158"/>
      <c r="D392" s="152" t="s">
        <v>340</v>
      </c>
      <c r="E392" s="159" t="s">
        <v>21</v>
      </c>
      <c r="F392" s="160" t="s">
        <v>703</v>
      </c>
      <c r="H392" s="161">
        <v>-29.06</v>
      </c>
      <c r="I392" s="162"/>
      <c r="L392" s="158"/>
      <c r="M392" s="163"/>
      <c r="T392" s="164"/>
      <c r="AT392" s="159" t="s">
        <v>340</v>
      </c>
      <c r="AU392" s="159" t="s">
        <v>171</v>
      </c>
      <c r="AV392" s="13" t="s">
        <v>80</v>
      </c>
      <c r="AW392" s="13" t="s">
        <v>32</v>
      </c>
      <c r="AX392" s="13" t="s">
        <v>71</v>
      </c>
      <c r="AY392" s="159" t="s">
        <v>330</v>
      </c>
    </row>
    <row r="393" spans="2:51" s="13" customFormat="1">
      <c r="B393" s="158"/>
      <c r="D393" s="152" t="s">
        <v>340</v>
      </c>
      <c r="E393" s="159" t="s">
        <v>21</v>
      </c>
      <c r="F393" s="160" t="s">
        <v>704</v>
      </c>
      <c r="H393" s="161">
        <v>-4.8</v>
      </c>
      <c r="I393" s="162"/>
      <c r="L393" s="158"/>
      <c r="M393" s="163"/>
      <c r="T393" s="164"/>
      <c r="AT393" s="159" t="s">
        <v>340</v>
      </c>
      <c r="AU393" s="159" t="s">
        <v>171</v>
      </c>
      <c r="AV393" s="13" t="s">
        <v>80</v>
      </c>
      <c r="AW393" s="13" t="s">
        <v>32</v>
      </c>
      <c r="AX393" s="13" t="s">
        <v>71</v>
      </c>
      <c r="AY393" s="159" t="s">
        <v>330</v>
      </c>
    </row>
    <row r="394" spans="2:51" s="13" customFormat="1">
      <c r="B394" s="158"/>
      <c r="D394" s="152" t="s">
        <v>340</v>
      </c>
      <c r="E394" s="159" t="s">
        <v>21</v>
      </c>
      <c r="F394" s="160" t="s">
        <v>705</v>
      </c>
      <c r="H394" s="161">
        <v>3.8239999999999998</v>
      </c>
      <c r="I394" s="162"/>
      <c r="L394" s="158"/>
      <c r="M394" s="163"/>
      <c r="T394" s="164"/>
      <c r="AT394" s="159" t="s">
        <v>340</v>
      </c>
      <c r="AU394" s="159" t="s">
        <v>171</v>
      </c>
      <c r="AV394" s="13" t="s">
        <v>80</v>
      </c>
      <c r="AW394" s="13" t="s">
        <v>32</v>
      </c>
      <c r="AX394" s="13" t="s">
        <v>71</v>
      </c>
      <c r="AY394" s="159" t="s">
        <v>330</v>
      </c>
    </row>
    <row r="395" spans="2:51" s="13" customFormat="1">
      <c r="B395" s="158"/>
      <c r="D395" s="152" t="s">
        <v>340</v>
      </c>
      <c r="E395" s="159" t="s">
        <v>21</v>
      </c>
      <c r="F395" s="160" t="s">
        <v>706</v>
      </c>
      <c r="H395" s="161">
        <v>1.92</v>
      </c>
      <c r="I395" s="162"/>
      <c r="L395" s="158"/>
      <c r="M395" s="163"/>
      <c r="T395" s="164"/>
      <c r="AT395" s="159" t="s">
        <v>340</v>
      </c>
      <c r="AU395" s="159" t="s">
        <v>171</v>
      </c>
      <c r="AV395" s="13" t="s">
        <v>80</v>
      </c>
      <c r="AW395" s="13" t="s">
        <v>32</v>
      </c>
      <c r="AX395" s="13" t="s">
        <v>71</v>
      </c>
      <c r="AY395" s="159" t="s">
        <v>330</v>
      </c>
    </row>
    <row r="396" spans="2:51" s="13" customFormat="1">
      <c r="B396" s="158"/>
      <c r="D396" s="152" t="s">
        <v>340</v>
      </c>
      <c r="E396" s="159" t="s">
        <v>21</v>
      </c>
      <c r="F396" s="160" t="s">
        <v>707</v>
      </c>
      <c r="H396" s="161">
        <v>1.484</v>
      </c>
      <c r="I396" s="162"/>
      <c r="L396" s="158"/>
      <c r="M396" s="163"/>
      <c r="T396" s="164"/>
      <c r="AT396" s="159" t="s">
        <v>340</v>
      </c>
      <c r="AU396" s="159" t="s">
        <v>171</v>
      </c>
      <c r="AV396" s="13" t="s">
        <v>80</v>
      </c>
      <c r="AW396" s="13" t="s">
        <v>32</v>
      </c>
      <c r="AX396" s="13" t="s">
        <v>71</v>
      </c>
      <c r="AY396" s="159" t="s">
        <v>330</v>
      </c>
    </row>
    <row r="397" spans="2:51" s="13" customFormat="1">
      <c r="B397" s="158"/>
      <c r="D397" s="152" t="s">
        <v>340</v>
      </c>
      <c r="E397" s="159" t="s">
        <v>21</v>
      </c>
      <c r="F397" s="160" t="s">
        <v>708</v>
      </c>
      <c r="H397" s="161">
        <v>1.8</v>
      </c>
      <c r="I397" s="162"/>
      <c r="L397" s="158"/>
      <c r="M397" s="163"/>
      <c r="T397" s="164"/>
      <c r="AT397" s="159" t="s">
        <v>340</v>
      </c>
      <c r="AU397" s="159" t="s">
        <v>171</v>
      </c>
      <c r="AV397" s="13" t="s">
        <v>80</v>
      </c>
      <c r="AW397" s="13" t="s">
        <v>32</v>
      </c>
      <c r="AX397" s="13" t="s">
        <v>71</v>
      </c>
      <c r="AY397" s="159" t="s">
        <v>330</v>
      </c>
    </row>
    <row r="398" spans="2:51" s="13" customFormat="1">
      <c r="B398" s="158"/>
      <c r="D398" s="152" t="s">
        <v>340</v>
      </c>
      <c r="E398" s="159" t="s">
        <v>21</v>
      </c>
      <c r="F398" s="160" t="s">
        <v>709</v>
      </c>
      <c r="H398" s="161">
        <v>3.706</v>
      </c>
      <c r="I398" s="162"/>
      <c r="L398" s="158"/>
      <c r="M398" s="163"/>
      <c r="T398" s="164"/>
      <c r="AT398" s="159" t="s">
        <v>340</v>
      </c>
      <c r="AU398" s="159" t="s">
        <v>171</v>
      </c>
      <c r="AV398" s="13" t="s">
        <v>80</v>
      </c>
      <c r="AW398" s="13" t="s">
        <v>32</v>
      </c>
      <c r="AX398" s="13" t="s">
        <v>71</v>
      </c>
      <c r="AY398" s="159" t="s">
        <v>330</v>
      </c>
    </row>
    <row r="399" spans="2:51" s="13" customFormat="1">
      <c r="B399" s="158"/>
      <c r="D399" s="152" t="s">
        <v>340</v>
      </c>
      <c r="E399" s="159" t="s">
        <v>21</v>
      </c>
      <c r="F399" s="160" t="s">
        <v>710</v>
      </c>
      <c r="H399" s="161">
        <v>1.24</v>
      </c>
      <c r="I399" s="162"/>
      <c r="L399" s="158"/>
      <c r="M399" s="163"/>
      <c r="T399" s="164"/>
      <c r="AT399" s="159" t="s">
        <v>340</v>
      </c>
      <c r="AU399" s="159" t="s">
        <v>171</v>
      </c>
      <c r="AV399" s="13" t="s">
        <v>80</v>
      </c>
      <c r="AW399" s="13" t="s">
        <v>32</v>
      </c>
      <c r="AX399" s="13" t="s">
        <v>71</v>
      </c>
      <c r="AY399" s="159" t="s">
        <v>330</v>
      </c>
    </row>
    <row r="400" spans="2:51" s="12" customFormat="1">
      <c r="B400" s="151"/>
      <c r="D400" s="152" t="s">
        <v>340</v>
      </c>
      <c r="E400" s="153" t="s">
        <v>21</v>
      </c>
      <c r="F400" s="154" t="s">
        <v>711</v>
      </c>
      <c r="H400" s="153" t="s">
        <v>21</v>
      </c>
      <c r="I400" s="155"/>
      <c r="L400" s="151"/>
      <c r="M400" s="156"/>
      <c r="T400" s="157"/>
      <c r="AT400" s="153" t="s">
        <v>340</v>
      </c>
      <c r="AU400" s="153" t="s">
        <v>171</v>
      </c>
      <c r="AV400" s="12" t="s">
        <v>78</v>
      </c>
      <c r="AW400" s="12" t="s">
        <v>32</v>
      </c>
      <c r="AX400" s="12" t="s">
        <v>71</v>
      </c>
      <c r="AY400" s="153" t="s">
        <v>330</v>
      </c>
    </row>
    <row r="401" spans="2:65" s="13" customFormat="1">
      <c r="B401" s="158"/>
      <c r="D401" s="152" t="s">
        <v>340</v>
      </c>
      <c r="E401" s="159" t="s">
        <v>21</v>
      </c>
      <c r="F401" s="160" t="s">
        <v>712</v>
      </c>
      <c r="H401" s="161">
        <v>0.96</v>
      </c>
      <c r="I401" s="162"/>
      <c r="L401" s="158"/>
      <c r="M401" s="163"/>
      <c r="T401" s="164"/>
      <c r="AT401" s="159" t="s">
        <v>340</v>
      </c>
      <c r="AU401" s="159" t="s">
        <v>171</v>
      </c>
      <c r="AV401" s="13" t="s">
        <v>80</v>
      </c>
      <c r="AW401" s="13" t="s">
        <v>32</v>
      </c>
      <c r="AX401" s="13" t="s">
        <v>71</v>
      </c>
      <c r="AY401" s="159" t="s">
        <v>330</v>
      </c>
    </row>
    <row r="402" spans="2:65" s="13" customFormat="1">
      <c r="B402" s="158"/>
      <c r="D402" s="152" t="s">
        <v>340</v>
      </c>
      <c r="E402" s="159" t="s">
        <v>21</v>
      </c>
      <c r="F402" s="160" t="s">
        <v>713</v>
      </c>
      <c r="H402" s="161">
        <v>0.48</v>
      </c>
      <c r="I402" s="162"/>
      <c r="L402" s="158"/>
      <c r="M402" s="163"/>
      <c r="T402" s="164"/>
      <c r="AT402" s="159" t="s">
        <v>340</v>
      </c>
      <c r="AU402" s="159" t="s">
        <v>171</v>
      </c>
      <c r="AV402" s="13" t="s">
        <v>80</v>
      </c>
      <c r="AW402" s="13" t="s">
        <v>32</v>
      </c>
      <c r="AX402" s="13" t="s">
        <v>71</v>
      </c>
      <c r="AY402" s="159" t="s">
        <v>330</v>
      </c>
    </row>
    <row r="403" spans="2:65" s="14" customFormat="1">
      <c r="B403" s="166"/>
      <c r="D403" s="152" t="s">
        <v>340</v>
      </c>
      <c r="E403" s="167" t="s">
        <v>21</v>
      </c>
      <c r="F403" s="168" t="s">
        <v>443</v>
      </c>
      <c r="H403" s="169">
        <v>651.35400000000004</v>
      </c>
      <c r="I403" s="170"/>
      <c r="L403" s="166"/>
      <c r="M403" s="171"/>
      <c r="T403" s="172"/>
      <c r="AT403" s="167" t="s">
        <v>340</v>
      </c>
      <c r="AU403" s="167" t="s">
        <v>171</v>
      </c>
      <c r="AV403" s="14" t="s">
        <v>336</v>
      </c>
      <c r="AW403" s="14" t="s">
        <v>32</v>
      </c>
      <c r="AX403" s="14" t="s">
        <v>78</v>
      </c>
      <c r="AY403" s="167" t="s">
        <v>330</v>
      </c>
    </row>
    <row r="404" spans="2:65" s="1" customFormat="1" ht="16.5" customHeight="1">
      <c r="B404" s="33"/>
      <c r="C404" s="134" t="s">
        <v>714</v>
      </c>
      <c r="D404" s="134" t="s">
        <v>332</v>
      </c>
      <c r="E404" s="135" t="s">
        <v>715</v>
      </c>
      <c r="F404" s="136" t="s">
        <v>716</v>
      </c>
      <c r="G404" s="137" t="s">
        <v>169</v>
      </c>
      <c r="H404" s="138">
        <v>651.35400000000004</v>
      </c>
      <c r="I404" s="139">
        <v>85.45</v>
      </c>
      <c r="J404" s="140">
        <f>ROUND(I404*H404,2)</f>
        <v>55658.2</v>
      </c>
      <c r="K404" s="136" t="s">
        <v>335</v>
      </c>
      <c r="L404" s="33"/>
      <c r="M404" s="141" t="s">
        <v>21</v>
      </c>
      <c r="N404" s="142" t="s">
        <v>42</v>
      </c>
      <c r="P404" s="143">
        <f>O404*H404</f>
        <v>0</v>
      </c>
      <c r="Q404" s="143">
        <v>0</v>
      </c>
      <c r="R404" s="143">
        <f>Q404*H404</f>
        <v>0</v>
      </c>
      <c r="S404" s="143">
        <v>0</v>
      </c>
      <c r="T404" s="144">
        <f>S404*H404</f>
        <v>0</v>
      </c>
      <c r="AR404" s="145" t="s">
        <v>336</v>
      </c>
      <c r="AT404" s="145" t="s">
        <v>332</v>
      </c>
      <c r="AU404" s="145" t="s">
        <v>171</v>
      </c>
      <c r="AY404" s="18" t="s">
        <v>330</v>
      </c>
      <c r="BE404" s="146">
        <f>IF(N404="základní",J404,0)</f>
        <v>55658.2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78</v>
      </c>
      <c r="BK404" s="146">
        <f>ROUND(I404*H404,2)</f>
        <v>55658.2</v>
      </c>
      <c r="BL404" s="18" t="s">
        <v>336</v>
      </c>
      <c r="BM404" s="145" t="s">
        <v>717</v>
      </c>
    </row>
    <row r="405" spans="2:65" s="1" customFormat="1">
      <c r="B405" s="33"/>
      <c r="D405" s="147" t="s">
        <v>338</v>
      </c>
      <c r="F405" s="148" t="s">
        <v>718</v>
      </c>
      <c r="I405" s="149"/>
      <c r="L405" s="33"/>
      <c r="M405" s="150"/>
      <c r="T405" s="52"/>
      <c r="AT405" s="18" t="s">
        <v>338</v>
      </c>
      <c r="AU405" s="18" t="s">
        <v>171</v>
      </c>
    </row>
    <row r="406" spans="2:65" s="13" customFormat="1">
      <c r="B406" s="158"/>
      <c r="D406" s="152" t="s">
        <v>340</v>
      </c>
      <c r="E406" s="159" t="s">
        <v>21</v>
      </c>
      <c r="F406" s="160" t="s">
        <v>719</v>
      </c>
      <c r="H406" s="161">
        <v>651.35400000000004</v>
      </c>
      <c r="I406" s="162"/>
      <c r="L406" s="158"/>
      <c r="M406" s="163"/>
      <c r="T406" s="164"/>
      <c r="AT406" s="159" t="s">
        <v>340</v>
      </c>
      <c r="AU406" s="159" t="s">
        <v>171</v>
      </c>
      <c r="AV406" s="13" t="s">
        <v>80</v>
      </c>
      <c r="AW406" s="13" t="s">
        <v>32</v>
      </c>
      <c r="AX406" s="13" t="s">
        <v>78</v>
      </c>
      <c r="AY406" s="159" t="s">
        <v>330</v>
      </c>
    </row>
    <row r="407" spans="2:65" s="1" customFormat="1" ht="33" customHeight="1">
      <c r="B407" s="33"/>
      <c r="C407" s="134" t="s">
        <v>720</v>
      </c>
      <c r="D407" s="134" t="s">
        <v>332</v>
      </c>
      <c r="E407" s="135" t="s">
        <v>721</v>
      </c>
      <c r="F407" s="136" t="s">
        <v>722</v>
      </c>
      <c r="G407" s="137" t="s">
        <v>447</v>
      </c>
      <c r="H407" s="138">
        <v>11.7</v>
      </c>
      <c r="I407" s="139">
        <v>30992.240000000002</v>
      </c>
      <c r="J407" s="140">
        <f>ROUND(I407*H407,2)</f>
        <v>362609.21</v>
      </c>
      <c r="K407" s="136" t="s">
        <v>335</v>
      </c>
      <c r="L407" s="33"/>
      <c r="M407" s="141" t="s">
        <v>21</v>
      </c>
      <c r="N407" s="142" t="s">
        <v>42</v>
      </c>
      <c r="P407" s="143">
        <f>O407*H407</f>
        <v>0</v>
      </c>
      <c r="Q407" s="143">
        <v>1.0593999999999999</v>
      </c>
      <c r="R407" s="143">
        <f>Q407*H407</f>
        <v>12.394979999999999</v>
      </c>
      <c r="S407" s="143">
        <v>0</v>
      </c>
      <c r="T407" s="144">
        <f>S407*H407</f>
        <v>0</v>
      </c>
      <c r="AR407" s="145" t="s">
        <v>336</v>
      </c>
      <c r="AT407" s="145" t="s">
        <v>332</v>
      </c>
      <c r="AU407" s="145" t="s">
        <v>171</v>
      </c>
      <c r="AY407" s="18" t="s">
        <v>330</v>
      </c>
      <c r="BE407" s="146">
        <f>IF(N407="základní",J407,0)</f>
        <v>362609.21</v>
      </c>
      <c r="BF407" s="146">
        <f>IF(N407="snížená",J407,0)</f>
        <v>0</v>
      </c>
      <c r="BG407" s="146">
        <f>IF(N407="zákl. přenesená",J407,0)</f>
        <v>0</v>
      </c>
      <c r="BH407" s="146">
        <f>IF(N407="sníž. přenesená",J407,0)</f>
        <v>0</v>
      </c>
      <c r="BI407" s="146">
        <f>IF(N407="nulová",J407,0)</f>
        <v>0</v>
      </c>
      <c r="BJ407" s="18" t="s">
        <v>78</v>
      </c>
      <c r="BK407" s="146">
        <f>ROUND(I407*H407,2)</f>
        <v>362609.21</v>
      </c>
      <c r="BL407" s="18" t="s">
        <v>336</v>
      </c>
      <c r="BM407" s="145" t="s">
        <v>723</v>
      </c>
    </row>
    <row r="408" spans="2:65" s="1" customFormat="1">
      <c r="B408" s="33"/>
      <c r="D408" s="147" t="s">
        <v>338</v>
      </c>
      <c r="F408" s="148" t="s">
        <v>724</v>
      </c>
      <c r="I408" s="149"/>
      <c r="L408" s="33"/>
      <c r="M408" s="150"/>
      <c r="T408" s="52"/>
      <c r="AT408" s="18" t="s">
        <v>338</v>
      </c>
      <c r="AU408" s="18" t="s">
        <v>171</v>
      </c>
    </row>
    <row r="409" spans="2:65" s="12" customFormat="1">
      <c r="B409" s="151"/>
      <c r="D409" s="152" t="s">
        <v>340</v>
      </c>
      <c r="E409" s="153" t="s">
        <v>21</v>
      </c>
      <c r="F409" s="154" t="s">
        <v>725</v>
      </c>
      <c r="H409" s="153" t="s">
        <v>21</v>
      </c>
      <c r="I409" s="155"/>
      <c r="L409" s="151"/>
      <c r="M409" s="156"/>
      <c r="T409" s="157"/>
      <c r="AT409" s="153" t="s">
        <v>340</v>
      </c>
      <c r="AU409" s="153" t="s">
        <v>171</v>
      </c>
      <c r="AV409" s="12" t="s">
        <v>78</v>
      </c>
      <c r="AW409" s="12" t="s">
        <v>32</v>
      </c>
      <c r="AX409" s="12" t="s">
        <v>71</v>
      </c>
      <c r="AY409" s="153" t="s">
        <v>330</v>
      </c>
    </row>
    <row r="410" spans="2:65" s="12" customFormat="1">
      <c r="B410" s="151"/>
      <c r="D410" s="152" t="s">
        <v>340</v>
      </c>
      <c r="E410" s="153" t="s">
        <v>21</v>
      </c>
      <c r="F410" s="154" t="s">
        <v>726</v>
      </c>
      <c r="H410" s="153" t="s">
        <v>21</v>
      </c>
      <c r="I410" s="155"/>
      <c r="L410" s="151"/>
      <c r="M410" s="156"/>
      <c r="T410" s="157"/>
      <c r="AT410" s="153" t="s">
        <v>340</v>
      </c>
      <c r="AU410" s="153" t="s">
        <v>171</v>
      </c>
      <c r="AV410" s="12" t="s">
        <v>78</v>
      </c>
      <c r="AW410" s="12" t="s">
        <v>32</v>
      </c>
      <c r="AX410" s="12" t="s">
        <v>71</v>
      </c>
      <c r="AY410" s="153" t="s">
        <v>330</v>
      </c>
    </row>
    <row r="411" spans="2:65" s="13" customFormat="1">
      <c r="B411" s="158"/>
      <c r="D411" s="152" t="s">
        <v>340</v>
      </c>
      <c r="E411" s="159" t="s">
        <v>21</v>
      </c>
      <c r="F411" s="160" t="s">
        <v>727</v>
      </c>
      <c r="H411" s="161">
        <v>11.7</v>
      </c>
      <c r="I411" s="162"/>
      <c r="L411" s="158"/>
      <c r="M411" s="163"/>
      <c r="T411" s="164"/>
      <c r="AT411" s="159" t="s">
        <v>340</v>
      </c>
      <c r="AU411" s="159" t="s">
        <v>171</v>
      </c>
      <c r="AV411" s="13" t="s">
        <v>80</v>
      </c>
      <c r="AW411" s="13" t="s">
        <v>32</v>
      </c>
      <c r="AX411" s="13" t="s">
        <v>78</v>
      </c>
      <c r="AY411" s="159" t="s">
        <v>330</v>
      </c>
    </row>
    <row r="412" spans="2:65" s="1" customFormat="1" ht="24.2" customHeight="1">
      <c r="B412" s="33"/>
      <c r="C412" s="134" t="s">
        <v>728</v>
      </c>
      <c r="D412" s="134" t="s">
        <v>332</v>
      </c>
      <c r="E412" s="135" t="s">
        <v>729</v>
      </c>
      <c r="F412" s="136" t="s">
        <v>730</v>
      </c>
      <c r="G412" s="137" t="s">
        <v>447</v>
      </c>
      <c r="H412" s="138">
        <v>9.6120000000000001</v>
      </c>
      <c r="I412" s="139">
        <v>30992.240000000002</v>
      </c>
      <c r="J412" s="140">
        <f>ROUND(I412*H412,2)</f>
        <v>297897.40999999997</v>
      </c>
      <c r="K412" s="136" t="s">
        <v>335</v>
      </c>
      <c r="L412" s="33"/>
      <c r="M412" s="141" t="s">
        <v>21</v>
      </c>
      <c r="N412" s="142" t="s">
        <v>42</v>
      </c>
      <c r="P412" s="143">
        <f>O412*H412</f>
        <v>0</v>
      </c>
      <c r="Q412" s="143">
        <v>1.06277</v>
      </c>
      <c r="R412" s="143">
        <f>Q412*H412</f>
        <v>10.21534524</v>
      </c>
      <c r="S412" s="143">
        <v>0</v>
      </c>
      <c r="T412" s="144">
        <f>S412*H412</f>
        <v>0</v>
      </c>
      <c r="AR412" s="145" t="s">
        <v>336</v>
      </c>
      <c r="AT412" s="145" t="s">
        <v>332</v>
      </c>
      <c r="AU412" s="145" t="s">
        <v>171</v>
      </c>
      <c r="AY412" s="18" t="s">
        <v>330</v>
      </c>
      <c r="BE412" s="146">
        <f>IF(N412="základní",J412,0)</f>
        <v>297897.40999999997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78</v>
      </c>
      <c r="BK412" s="146">
        <f>ROUND(I412*H412,2)</f>
        <v>297897.40999999997</v>
      </c>
      <c r="BL412" s="18" t="s">
        <v>336</v>
      </c>
      <c r="BM412" s="145" t="s">
        <v>731</v>
      </c>
    </row>
    <row r="413" spans="2:65" s="1" customFormat="1">
      <c r="B413" s="33"/>
      <c r="D413" s="147" t="s">
        <v>338</v>
      </c>
      <c r="F413" s="148" t="s">
        <v>732</v>
      </c>
      <c r="I413" s="149"/>
      <c r="L413" s="33"/>
      <c r="M413" s="150"/>
      <c r="T413" s="52"/>
      <c r="AT413" s="18" t="s">
        <v>338</v>
      </c>
      <c r="AU413" s="18" t="s">
        <v>171</v>
      </c>
    </row>
    <row r="414" spans="2:65" s="12" customFormat="1">
      <c r="B414" s="151"/>
      <c r="D414" s="152" t="s">
        <v>340</v>
      </c>
      <c r="E414" s="153" t="s">
        <v>21</v>
      </c>
      <c r="F414" s="154" t="s">
        <v>726</v>
      </c>
      <c r="H414" s="153" t="s">
        <v>21</v>
      </c>
      <c r="I414" s="155"/>
      <c r="L414" s="151"/>
      <c r="M414" s="156"/>
      <c r="T414" s="157"/>
      <c r="AT414" s="153" t="s">
        <v>340</v>
      </c>
      <c r="AU414" s="153" t="s">
        <v>171</v>
      </c>
      <c r="AV414" s="12" t="s">
        <v>78</v>
      </c>
      <c r="AW414" s="12" t="s">
        <v>32</v>
      </c>
      <c r="AX414" s="12" t="s">
        <v>71</v>
      </c>
      <c r="AY414" s="153" t="s">
        <v>330</v>
      </c>
    </row>
    <row r="415" spans="2:65" s="13" customFormat="1">
      <c r="B415" s="158"/>
      <c r="D415" s="152" t="s">
        <v>340</v>
      </c>
      <c r="E415" s="159" t="s">
        <v>21</v>
      </c>
      <c r="F415" s="160" t="s">
        <v>733</v>
      </c>
      <c r="H415" s="161">
        <v>9.6120000000000001</v>
      </c>
      <c r="I415" s="162"/>
      <c r="L415" s="158"/>
      <c r="M415" s="163"/>
      <c r="T415" s="164"/>
      <c r="AT415" s="159" t="s">
        <v>340</v>
      </c>
      <c r="AU415" s="159" t="s">
        <v>171</v>
      </c>
      <c r="AV415" s="13" t="s">
        <v>80</v>
      </c>
      <c r="AW415" s="13" t="s">
        <v>32</v>
      </c>
      <c r="AX415" s="13" t="s">
        <v>78</v>
      </c>
      <c r="AY415" s="159" t="s">
        <v>330</v>
      </c>
    </row>
    <row r="416" spans="2:65" s="1" customFormat="1" ht="21.75" customHeight="1">
      <c r="B416" s="33"/>
      <c r="C416" s="134" t="s">
        <v>734</v>
      </c>
      <c r="D416" s="134" t="s">
        <v>332</v>
      </c>
      <c r="E416" s="135" t="s">
        <v>735</v>
      </c>
      <c r="F416" s="136" t="s">
        <v>736</v>
      </c>
      <c r="G416" s="137" t="s">
        <v>381</v>
      </c>
      <c r="H416" s="138">
        <v>53.787999999999997</v>
      </c>
      <c r="I416" s="139">
        <v>3959.18</v>
      </c>
      <c r="J416" s="140">
        <f>ROUND(I416*H416,2)</f>
        <v>212956.37</v>
      </c>
      <c r="K416" s="136" t="s">
        <v>335</v>
      </c>
      <c r="L416" s="33"/>
      <c r="M416" s="141" t="s">
        <v>21</v>
      </c>
      <c r="N416" s="142" t="s">
        <v>42</v>
      </c>
      <c r="P416" s="143">
        <f>O416*H416</f>
        <v>0</v>
      </c>
      <c r="Q416" s="143">
        <v>2.3010199999999998</v>
      </c>
      <c r="R416" s="143">
        <f>Q416*H416</f>
        <v>123.76726375999998</v>
      </c>
      <c r="S416" s="143">
        <v>0</v>
      </c>
      <c r="T416" s="144">
        <f>S416*H416</f>
        <v>0</v>
      </c>
      <c r="AR416" s="145" t="s">
        <v>336</v>
      </c>
      <c r="AT416" s="145" t="s">
        <v>332</v>
      </c>
      <c r="AU416" s="145" t="s">
        <v>171</v>
      </c>
      <c r="AY416" s="18" t="s">
        <v>330</v>
      </c>
      <c r="BE416" s="146">
        <f>IF(N416="základní",J416,0)</f>
        <v>212956.37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78</v>
      </c>
      <c r="BK416" s="146">
        <f>ROUND(I416*H416,2)</f>
        <v>212956.37</v>
      </c>
      <c r="BL416" s="18" t="s">
        <v>336</v>
      </c>
      <c r="BM416" s="145" t="s">
        <v>737</v>
      </c>
    </row>
    <row r="417" spans="2:65" s="1" customFormat="1">
      <c r="B417" s="33"/>
      <c r="D417" s="147" t="s">
        <v>338</v>
      </c>
      <c r="F417" s="148" t="s">
        <v>738</v>
      </c>
      <c r="I417" s="149"/>
      <c r="L417" s="33"/>
      <c r="M417" s="150"/>
      <c r="T417" s="52"/>
      <c r="AT417" s="18" t="s">
        <v>338</v>
      </c>
      <c r="AU417" s="18" t="s">
        <v>171</v>
      </c>
    </row>
    <row r="418" spans="2:65" s="12" customFormat="1">
      <c r="B418" s="151"/>
      <c r="D418" s="152" t="s">
        <v>340</v>
      </c>
      <c r="E418" s="153" t="s">
        <v>21</v>
      </c>
      <c r="F418" s="154" t="s">
        <v>739</v>
      </c>
      <c r="H418" s="153" t="s">
        <v>21</v>
      </c>
      <c r="I418" s="155"/>
      <c r="L418" s="151"/>
      <c r="M418" s="156"/>
      <c r="T418" s="157"/>
      <c r="AT418" s="153" t="s">
        <v>340</v>
      </c>
      <c r="AU418" s="153" t="s">
        <v>171</v>
      </c>
      <c r="AV418" s="12" t="s">
        <v>78</v>
      </c>
      <c r="AW418" s="12" t="s">
        <v>32</v>
      </c>
      <c r="AX418" s="12" t="s">
        <v>71</v>
      </c>
      <c r="AY418" s="153" t="s">
        <v>330</v>
      </c>
    </row>
    <row r="419" spans="2:65" s="13" customFormat="1">
      <c r="B419" s="158"/>
      <c r="D419" s="152" t="s">
        <v>340</v>
      </c>
      <c r="E419" s="159" t="s">
        <v>21</v>
      </c>
      <c r="F419" s="160" t="s">
        <v>740</v>
      </c>
      <c r="H419" s="161">
        <v>53.12</v>
      </c>
      <c r="I419" s="162"/>
      <c r="L419" s="158"/>
      <c r="M419" s="163"/>
      <c r="T419" s="164"/>
      <c r="AT419" s="159" t="s">
        <v>340</v>
      </c>
      <c r="AU419" s="159" t="s">
        <v>171</v>
      </c>
      <c r="AV419" s="13" t="s">
        <v>80</v>
      </c>
      <c r="AW419" s="13" t="s">
        <v>32</v>
      </c>
      <c r="AX419" s="13" t="s">
        <v>71</v>
      </c>
      <c r="AY419" s="159" t="s">
        <v>330</v>
      </c>
    </row>
    <row r="420" spans="2:65" s="12" customFormat="1">
      <c r="B420" s="151"/>
      <c r="D420" s="152" t="s">
        <v>340</v>
      </c>
      <c r="E420" s="153" t="s">
        <v>21</v>
      </c>
      <c r="F420" s="154" t="s">
        <v>569</v>
      </c>
      <c r="H420" s="153" t="s">
        <v>21</v>
      </c>
      <c r="I420" s="155"/>
      <c r="L420" s="151"/>
      <c r="M420" s="156"/>
      <c r="T420" s="157"/>
      <c r="AT420" s="153" t="s">
        <v>340</v>
      </c>
      <c r="AU420" s="153" t="s">
        <v>171</v>
      </c>
      <c r="AV420" s="12" t="s">
        <v>78</v>
      </c>
      <c r="AW420" s="12" t="s">
        <v>32</v>
      </c>
      <c r="AX420" s="12" t="s">
        <v>71</v>
      </c>
      <c r="AY420" s="153" t="s">
        <v>330</v>
      </c>
    </row>
    <row r="421" spans="2:65" s="13" customFormat="1">
      <c r="B421" s="158"/>
      <c r="D421" s="152" t="s">
        <v>340</v>
      </c>
      <c r="E421" s="159" t="s">
        <v>21</v>
      </c>
      <c r="F421" s="160" t="s">
        <v>741</v>
      </c>
      <c r="H421" s="161">
        <v>0.66800000000000004</v>
      </c>
      <c r="I421" s="162"/>
      <c r="L421" s="158"/>
      <c r="M421" s="163"/>
      <c r="T421" s="164"/>
      <c r="AT421" s="159" t="s">
        <v>340</v>
      </c>
      <c r="AU421" s="159" t="s">
        <v>171</v>
      </c>
      <c r="AV421" s="13" t="s">
        <v>80</v>
      </c>
      <c r="AW421" s="13" t="s">
        <v>32</v>
      </c>
      <c r="AX421" s="13" t="s">
        <v>71</v>
      </c>
      <c r="AY421" s="159" t="s">
        <v>330</v>
      </c>
    </row>
    <row r="422" spans="2:65" s="14" customFormat="1">
      <c r="B422" s="166"/>
      <c r="D422" s="152" t="s">
        <v>340</v>
      </c>
      <c r="E422" s="167" t="s">
        <v>21</v>
      </c>
      <c r="F422" s="168" t="s">
        <v>443</v>
      </c>
      <c r="H422" s="169">
        <v>53.787999999999997</v>
      </c>
      <c r="I422" s="170"/>
      <c r="L422" s="166"/>
      <c r="M422" s="171"/>
      <c r="T422" s="172"/>
      <c r="AT422" s="167" t="s">
        <v>340</v>
      </c>
      <c r="AU422" s="167" t="s">
        <v>171</v>
      </c>
      <c r="AV422" s="14" t="s">
        <v>336</v>
      </c>
      <c r="AW422" s="14" t="s">
        <v>32</v>
      </c>
      <c r="AX422" s="14" t="s">
        <v>78</v>
      </c>
      <c r="AY422" s="167" t="s">
        <v>330</v>
      </c>
    </row>
    <row r="423" spans="2:65" s="1" customFormat="1" ht="24.2" customHeight="1">
      <c r="B423" s="33"/>
      <c r="C423" s="134" t="s">
        <v>742</v>
      </c>
      <c r="D423" s="134" t="s">
        <v>332</v>
      </c>
      <c r="E423" s="135" t="s">
        <v>743</v>
      </c>
      <c r="F423" s="136" t="s">
        <v>744</v>
      </c>
      <c r="G423" s="137" t="s">
        <v>353</v>
      </c>
      <c r="H423" s="138">
        <v>206</v>
      </c>
      <c r="I423" s="139">
        <v>483.89</v>
      </c>
      <c r="J423" s="140">
        <f>ROUND(I423*H423,2)</f>
        <v>99681.34</v>
      </c>
      <c r="K423" s="136" t="s">
        <v>335</v>
      </c>
      <c r="L423" s="33"/>
      <c r="M423" s="141" t="s">
        <v>21</v>
      </c>
      <c r="N423" s="142" t="s">
        <v>42</v>
      </c>
      <c r="P423" s="143">
        <f>O423*H423</f>
        <v>0</v>
      </c>
      <c r="Q423" s="143">
        <v>1.6000000000000001E-3</v>
      </c>
      <c r="R423" s="143">
        <f>Q423*H423</f>
        <v>0.3296</v>
      </c>
      <c r="S423" s="143">
        <v>0</v>
      </c>
      <c r="T423" s="144">
        <f>S423*H423</f>
        <v>0</v>
      </c>
      <c r="AR423" s="145" t="s">
        <v>336</v>
      </c>
      <c r="AT423" s="145" t="s">
        <v>332</v>
      </c>
      <c r="AU423" s="145" t="s">
        <v>171</v>
      </c>
      <c r="AY423" s="18" t="s">
        <v>330</v>
      </c>
      <c r="BE423" s="146">
        <f>IF(N423="základní",J423,0)</f>
        <v>99681.34</v>
      </c>
      <c r="BF423" s="146">
        <f>IF(N423="snížená",J423,0)</f>
        <v>0</v>
      </c>
      <c r="BG423" s="146">
        <f>IF(N423="zákl. přenesená",J423,0)</f>
        <v>0</v>
      </c>
      <c r="BH423" s="146">
        <f>IF(N423="sníž. přenesená",J423,0)</f>
        <v>0</v>
      </c>
      <c r="BI423" s="146">
        <f>IF(N423="nulová",J423,0)</f>
        <v>0</v>
      </c>
      <c r="BJ423" s="18" t="s">
        <v>78</v>
      </c>
      <c r="BK423" s="146">
        <f>ROUND(I423*H423,2)</f>
        <v>99681.34</v>
      </c>
      <c r="BL423" s="18" t="s">
        <v>336</v>
      </c>
      <c r="BM423" s="145" t="s">
        <v>745</v>
      </c>
    </row>
    <row r="424" spans="2:65" s="1" customFormat="1">
      <c r="B424" s="33"/>
      <c r="D424" s="147" t="s">
        <v>338</v>
      </c>
      <c r="F424" s="148" t="s">
        <v>746</v>
      </c>
      <c r="I424" s="149"/>
      <c r="L424" s="33"/>
      <c r="M424" s="150"/>
      <c r="T424" s="52"/>
      <c r="AT424" s="18" t="s">
        <v>338</v>
      </c>
      <c r="AU424" s="18" t="s">
        <v>171</v>
      </c>
    </row>
    <row r="425" spans="2:65" s="12" customFormat="1">
      <c r="B425" s="151"/>
      <c r="D425" s="152" t="s">
        <v>340</v>
      </c>
      <c r="E425" s="153" t="s">
        <v>21</v>
      </c>
      <c r="F425" s="154" t="s">
        <v>747</v>
      </c>
      <c r="H425" s="153" t="s">
        <v>21</v>
      </c>
      <c r="I425" s="155"/>
      <c r="L425" s="151"/>
      <c r="M425" s="156"/>
      <c r="T425" s="157"/>
      <c r="AT425" s="153" t="s">
        <v>340</v>
      </c>
      <c r="AU425" s="153" t="s">
        <v>171</v>
      </c>
      <c r="AV425" s="12" t="s">
        <v>78</v>
      </c>
      <c r="AW425" s="12" t="s">
        <v>32</v>
      </c>
      <c r="AX425" s="12" t="s">
        <v>71</v>
      </c>
      <c r="AY425" s="153" t="s">
        <v>330</v>
      </c>
    </row>
    <row r="426" spans="2:65" s="12" customFormat="1">
      <c r="B426" s="151"/>
      <c r="D426" s="152" t="s">
        <v>340</v>
      </c>
      <c r="E426" s="153" t="s">
        <v>21</v>
      </c>
      <c r="F426" s="154" t="s">
        <v>748</v>
      </c>
      <c r="H426" s="153" t="s">
        <v>21</v>
      </c>
      <c r="I426" s="155"/>
      <c r="L426" s="151"/>
      <c r="M426" s="156"/>
      <c r="T426" s="157"/>
      <c r="AT426" s="153" t="s">
        <v>340</v>
      </c>
      <c r="AU426" s="153" t="s">
        <v>171</v>
      </c>
      <c r="AV426" s="12" t="s">
        <v>78</v>
      </c>
      <c r="AW426" s="12" t="s">
        <v>32</v>
      </c>
      <c r="AX426" s="12" t="s">
        <v>71</v>
      </c>
      <c r="AY426" s="153" t="s">
        <v>330</v>
      </c>
    </row>
    <row r="427" spans="2:65" s="13" customFormat="1">
      <c r="B427" s="158"/>
      <c r="D427" s="152" t="s">
        <v>340</v>
      </c>
      <c r="E427" s="159" t="s">
        <v>21</v>
      </c>
      <c r="F427" s="160" t="s">
        <v>749</v>
      </c>
      <c r="H427" s="161">
        <v>166</v>
      </c>
      <c r="I427" s="162"/>
      <c r="L427" s="158"/>
      <c r="M427" s="163"/>
      <c r="T427" s="164"/>
      <c r="AT427" s="159" t="s">
        <v>340</v>
      </c>
      <c r="AU427" s="159" t="s">
        <v>171</v>
      </c>
      <c r="AV427" s="13" t="s">
        <v>80</v>
      </c>
      <c r="AW427" s="13" t="s">
        <v>32</v>
      </c>
      <c r="AX427" s="13" t="s">
        <v>71</v>
      </c>
      <c r="AY427" s="159" t="s">
        <v>330</v>
      </c>
    </row>
    <row r="428" spans="2:65" s="12" customFormat="1">
      <c r="B428" s="151"/>
      <c r="D428" s="152" t="s">
        <v>340</v>
      </c>
      <c r="E428" s="153" t="s">
        <v>21</v>
      </c>
      <c r="F428" s="154" t="s">
        <v>750</v>
      </c>
      <c r="H428" s="153" t="s">
        <v>21</v>
      </c>
      <c r="I428" s="155"/>
      <c r="L428" s="151"/>
      <c r="M428" s="156"/>
      <c r="T428" s="157"/>
      <c r="AT428" s="153" t="s">
        <v>340</v>
      </c>
      <c r="AU428" s="153" t="s">
        <v>171</v>
      </c>
      <c r="AV428" s="12" t="s">
        <v>78</v>
      </c>
      <c r="AW428" s="12" t="s">
        <v>32</v>
      </c>
      <c r="AX428" s="12" t="s">
        <v>71</v>
      </c>
      <c r="AY428" s="153" t="s">
        <v>330</v>
      </c>
    </row>
    <row r="429" spans="2:65" s="13" customFormat="1">
      <c r="B429" s="158"/>
      <c r="D429" s="152" t="s">
        <v>340</v>
      </c>
      <c r="E429" s="159" t="s">
        <v>21</v>
      </c>
      <c r="F429" s="160" t="s">
        <v>751</v>
      </c>
      <c r="H429" s="161">
        <v>40</v>
      </c>
      <c r="I429" s="162"/>
      <c r="L429" s="158"/>
      <c r="M429" s="163"/>
      <c r="T429" s="164"/>
      <c r="AT429" s="159" t="s">
        <v>340</v>
      </c>
      <c r="AU429" s="159" t="s">
        <v>171</v>
      </c>
      <c r="AV429" s="13" t="s">
        <v>80</v>
      </c>
      <c r="AW429" s="13" t="s">
        <v>32</v>
      </c>
      <c r="AX429" s="13" t="s">
        <v>71</v>
      </c>
      <c r="AY429" s="159" t="s">
        <v>330</v>
      </c>
    </row>
    <row r="430" spans="2:65" s="14" customFormat="1">
      <c r="B430" s="166"/>
      <c r="D430" s="152" t="s">
        <v>340</v>
      </c>
      <c r="E430" s="167" t="s">
        <v>21</v>
      </c>
      <c r="F430" s="168" t="s">
        <v>443</v>
      </c>
      <c r="H430" s="169">
        <v>206</v>
      </c>
      <c r="I430" s="170"/>
      <c r="L430" s="166"/>
      <c r="M430" s="171"/>
      <c r="T430" s="172"/>
      <c r="AT430" s="167" t="s">
        <v>340</v>
      </c>
      <c r="AU430" s="167" t="s">
        <v>171</v>
      </c>
      <c r="AV430" s="14" t="s">
        <v>336</v>
      </c>
      <c r="AW430" s="14" t="s">
        <v>32</v>
      </c>
      <c r="AX430" s="14" t="s">
        <v>78</v>
      </c>
      <c r="AY430" s="167" t="s">
        <v>330</v>
      </c>
    </row>
    <row r="431" spans="2:65" s="11" customFormat="1" ht="22.9" customHeight="1">
      <c r="B431" s="122"/>
      <c r="D431" s="123" t="s">
        <v>70</v>
      </c>
      <c r="E431" s="132" t="s">
        <v>171</v>
      </c>
      <c r="F431" s="132" t="s">
        <v>752</v>
      </c>
      <c r="I431" s="125"/>
      <c r="J431" s="133">
        <f>BK431</f>
        <v>6288800.0299999975</v>
      </c>
      <c r="L431" s="122"/>
      <c r="M431" s="127"/>
      <c r="P431" s="128">
        <f>SUM(P432:P874)</f>
        <v>0</v>
      </c>
      <c r="R431" s="128">
        <f>SUM(R432:R874)</f>
        <v>907.51283323999985</v>
      </c>
      <c r="T431" s="129">
        <f>SUM(T432:T874)</f>
        <v>0</v>
      </c>
      <c r="AR431" s="123" t="s">
        <v>78</v>
      </c>
      <c r="AT431" s="130" t="s">
        <v>70</v>
      </c>
      <c r="AU431" s="130" t="s">
        <v>78</v>
      </c>
      <c r="AY431" s="123" t="s">
        <v>330</v>
      </c>
      <c r="BK431" s="131">
        <f>SUM(BK432:BK874)</f>
        <v>6288800.0299999975</v>
      </c>
    </row>
    <row r="432" spans="2:65" s="1" customFormat="1" ht="24.2" customHeight="1">
      <c r="B432" s="33"/>
      <c r="C432" s="134" t="s">
        <v>753</v>
      </c>
      <c r="D432" s="134" t="s">
        <v>332</v>
      </c>
      <c r="E432" s="135" t="s">
        <v>754</v>
      </c>
      <c r="F432" s="136" t="s">
        <v>755</v>
      </c>
      <c r="G432" s="137" t="s">
        <v>169</v>
      </c>
      <c r="H432" s="138">
        <v>12</v>
      </c>
      <c r="I432" s="139">
        <v>726.66</v>
      </c>
      <c r="J432" s="140">
        <f>ROUND(I432*H432,2)</f>
        <v>8719.92</v>
      </c>
      <c r="K432" s="136" t="s">
        <v>335</v>
      </c>
      <c r="L432" s="33"/>
      <c r="M432" s="141" t="s">
        <v>21</v>
      </c>
      <c r="N432" s="142" t="s">
        <v>42</v>
      </c>
      <c r="P432" s="143">
        <f>O432*H432</f>
        <v>0</v>
      </c>
      <c r="Q432" s="143">
        <v>0.1605</v>
      </c>
      <c r="R432" s="143">
        <f>Q432*H432</f>
        <v>1.9260000000000002</v>
      </c>
      <c r="S432" s="143">
        <v>0</v>
      </c>
      <c r="T432" s="144">
        <f>S432*H432</f>
        <v>0</v>
      </c>
      <c r="AR432" s="145" t="s">
        <v>336</v>
      </c>
      <c r="AT432" s="145" t="s">
        <v>332</v>
      </c>
      <c r="AU432" s="145" t="s">
        <v>80</v>
      </c>
      <c r="AY432" s="18" t="s">
        <v>330</v>
      </c>
      <c r="BE432" s="146">
        <f>IF(N432="základní",J432,0)</f>
        <v>8719.92</v>
      </c>
      <c r="BF432" s="146">
        <f>IF(N432="snížená",J432,0)</f>
        <v>0</v>
      </c>
      <c r="BG432" s="146">
        <f>IF(N432="zákl. přenesená",J432,0)</f>
        <v>0</v>
      </c>
      <c r="BH432" s="146">
        <f>IF(N432="sníž. přenesená",J432,0)</f>
        <v>0</v>
      </c>
      <c r="BI432" s="146">
        <f>IF(N432="nulová",J432,0)</f>
        <v>0</v>
      </c>
      <c r="BJ432" s="18" t="s">
        <v>78</v>
      </c>
      <c r="BK432" s="146">
        <f>ROUND(I432*H432,2)</f>
        <v>8719.92</v>
      </c>
      <c r="BL432" s="18" t="s">
        <v>336</v>
      </c>
      <c r="BM432" s="145" t="s">
        <v>756</v>
      </c>
    </row>
    <row r="433" spans="2:65" s="1" customFormat="1">
      <c r="B433" s="33"/>
      <c r="D433" s="147" t="s">
        <v>338</v>
      </c>
      <c r="F433" s="148" t="s">
        <v>757</v>
      </c>
      <c r="I433" s="149"/>
      <c r="L433" s="33"/>
      <c r="M433" s="150"/>
      <c r="T433" s="52"/>
      <c r="AT433" s="18" t="s">
        <v>338</v>
      </c>
      <c r="AU433" s="18" t="s">
        <v>80</v>
      </c>
    </row>
    <row r="434" spans="2:65" s="12" customFormat="1">
      <c r="B434" s="151"/>
      <c r="D434" s="152" t="s">
        <v>340</v>
      </c>
      <c r="E434" s="153" t="s">
        <v>21</v>
      </c>
      <c r="F434" s="154" t="s">
        <v>341</v>
      </c>
      <c r="H434" s="153" t="s">
        <v>21</v>
      </c>
      <c r="I434" s="155"/>
      <c r="L434" s="151"/>
      <c r="M434" s="156"/>
      <c r="T434" s="157"/>
      <c r="AT434" s="153" t="s">
        <v>340</v>
      </c>
      <c r="AU434" s="153" t="s">
        <v>80</v>
      </c>
      <c r="AV434" s="12" t="s">
        <v>78</v>
      </c>
      <c r="AW434" s="12" t="s">
        <v>32</v>
      </c>
      <c r="AX434" s="12" t="s">
        <v>71</v>
      </c>
      <c r="AY434" s="153" t="s">
        <v>330</v>
      </c>
    </row>
    <row r="435" spans="2:65" s="13" customFormat="1">
      <c r="B435" s="158"/>
      <c r="D435" s="152" t="s">
        <v>340</v>
      </c>
      <c r="E435" s="159" t="s">
        <v>21</v>
      </c>
      <c r="F435" s="160" t="s">
        <v>758</v>
      </c>
      <c r="H435" s="161">
        <v>12</v>
      </c>
      <c r="I435" s="162"/>
      <c r="L435" s="158"/>
      <c r="M435" s="163"/>
      <c r="T435" s="164"/>
      <c r="AT435" s="159" t="s">
        <v>340</v>
      </c>
      <c r="AU435" s="159" t="s">
        <v>80</v>
      </c>
      <c r="AV435" s="13" t="s">
        <v>80</v>
      </c>
      <c r="AW435" s="13" t="s">
        <v>32</v>
      </c>
      <c r="AX435" s="13" t="s">
        <v>78</v>
      </c>
      <c r="AY435" s="159" t="s">
        <v>330</v>
      </c>
    </row>
    <row r="436" spans="2:65" s="1" customFormat="1" ht="21.75" customHeight="1">
      <c r="B436" s="33"/>
      <c r="C436" s="134" t="s">
        <v>759</v>
      </c>
      <c r="D436" s="134" t="s">
        <v>332</v>
      </c>
      <c r="E436" s="135" t="s">
        <v>760</v>
      </c>
      <c r="F436" s="136" t="s">
        <v>761</v>
      </c>
      <c r="G436" s="137" t="s">
        <v>381</v>
      </c>
      <c r="H436" s="138">
        <v>262.58699999999999</v>
      </c>
      <c r="I436" s="139">
        <v>4372.12</v>
      </c>
      <c r="J436" s="140">
        <f>ROUND(I436*H436,2)</f>
        <v>1148061.8700000001</v>
      </c>
      <c r="K436" s="136" t="s">
        <v>335</v>
      </c>
      <c r="L436" s="33"/>
      <c r="M436" s="141" t="s">
        <v>21</v>
      </c>
      <c r="N436" s="142" t="s">
        <v>42</v>
      </c>
      <c r="P436" s="143">
        <f>O436*H436</f>
        <v>0</v>
      </c>
      <c r="Q436" s="143">
        <v>2.5018699999999998</v>
      </c>
      <c r="R436" s="143">
        <f>Q436*H436</f>
        <v>656.95853768999996</v>
      </c>
      <c r="S436" s="143">
        <v>0</v>
      </c>
      <c r="T436" s="144">
        <f>S436*H436</f>
        <v>0</v>
      </c>
      <c r="AR436" s="145" t="s">
        <v>336</v>
      </c>
      <c r="AT436" s="145" t="s">
        <v>332</v>
      </c>
      <c r="AU436" s="145" t="s">
        <v>80</v>
      </c>
      <c r="AY436" s="18" t="s">
        <v>330</v>
      </c>
      <c r="BE436" s="146">
        <f>IF(N436="základní",J436,0)</f>
        <v>1148061.8700000001</v>
      </c>
      <c r="BF436" s="146">
        <f>IF(N436="snížená",J436,0)</f>
        <v>0</v>
      </c>
      <c r="BG436" s="146">
        <f>IF(N436="zákl. přenesená",J436,0)</f>
        <v>0</v>
      </c>
      <c r="BH436" s="146">
        <f>IF(N436="sníž. přenesená",J436,0)</f>
        <v>0</v>
      </c>
      <c r="BI436" s="146">
        <f>IF(N436="nulová",J436,0)</f>
        <v>0</v>
      </c>
      <c r="BJ436" s="18" t="s">
        <v>78</v>
      </c>
      <c r="BK436" s="146">
        <f>ROUND(I436*H436,2)</f>
        <v>1148061.8700000001</v>
      </c>
      <c r="BL436" s="18" t="s">
        <v>336</v>
      </c>
      <c r="BM436" s="145" t="s">
        <v>762</v>
      </c>
    </row>
    <row r="437" spans="2:65" s="1" customFormat="1">
      <c r="B437" s="33"/>
      <c r="D437" s="147" t="s">
        <v>338</v>
      </c>
      <c r="F437" s="148" t="s">
        <v>763</v>
      </c>
      <c r="I437" s="149"/>
      <c r="L437" s="33"/>
      <c r="M437" s="150"/>
      <c r="T437" s="52"/>
      <c r="AT437" s="18" t="s">
        <v>338</v>
      </c>
      <c r="AU437" s="18" t="s">
        <v>80</v>
      </c>
    </row>
    <row r="438" spans="2:65" s="12" customFormat="1">
      <c r="B438" s="151"/>
      <c r="D438" s="152" t="s">
        <v>340</v>
      </c>
      <c r="E438" s="153" t="s">
        <v>21</v>
      </c>
      <c r="F438" s="154" t="s">
        <v>764</v>
      </c>
      <c r="H438" s="153" t="s">
        <v>21</v>
      </c>
      <c r="I438" s="155"/>
      <c r="L438" s="151"/>
      <c r="M438" s="156"/>
      <c r="T438" s="157"/>
      <c r="AT438" s="153" t="s">
        <v>340</v>
      </c>
      <c r="AU438" s="153" t="s">
        <v>80</v>
      </c>
      <c r="AV438" s="12" t="s">
        <v>78</v>
      </c>
      <c r="AW438" s="12" t="s">
        <v>32</v>
      </c>
      <c r="AX438" s="12" t="s">
        <v>71</v>
      </c>
      <c r="AY438" s="153" t="s">
        <v>330</v>
      </c>
    </row>
    <row r="439" spans="2:65" s="13" customFormat="1">
      <c r="B439" s="158"/>
      <c r="D439" s="152" t="s">
        <v>340</v>
      </c>
      <c r="E439" s="159" t="s">
        <v>21</v>
      </c>
      <c r="F439" s="160" t="s">
        <v>765</v>
      </c>
      <c r="H439" s="161">
        <v>16.408999999999999</v>
      </c>
      <c r="I439" s="162"/>
      <c r="L439" s="158"/>
      <c r="M439" s="163"/>
      <c r="T439" s="164"/>
      <c r="AT439" s="159" t="s">
        <v>340</v>
      </c>
      <c r="AU439" s="159" t="s">
        <v>80</v>
      </c>
      <c r="AV439" s="13" t="s">
        <v>80</v>
      </c>
      <c r="AW439" s="13" t="s">
        <v>32</v>
      </c>
      <c r="AX439" s="13" t="s">
        <v>71</v>
      </c>
      <c r="AY439" s="159" t="s">
        <v>330</v>
      </c>
    </row>
    <row r="440" spans="2:65" s="13" customFormat="1">
      <c r="B440" s="158"/>
      <c r="D440" s="152" t="s">
        <v>340</v>
      </c>
      <c r="E440" s="159" t="s">
        <v>21</v>
      </c>
      <c r="F440" s="160" t="s">
        <v>766</v>
      </c>
      <c r="H440" s="161">
        <v>-1.593</v>
      </c>
      <c r="I440" s="162"/>
      <c r="L440" s="158"/>
      <c r="M440" s="163"/>
      <c r="T440" s="164"/>
      <c r="AT440" s="159" t="s">
        <v>340</v>
      </c>
      <c r="AU440" s="159" t="s">
        <v>80</v>
      </c>
      <c r="AV440" s="13" t="s">
        <v>80</v>
      </c>
      <c r="AW440" s="13" t="s">
        <v>32</v>
      </c>
      <c r="AX440" s="13" t="s">
        <v>71</v>
      </c>
      <c r="AY440" s="159" t="s">
        <v>330</v>
      </c>
    </row>
    <row r="441" spans="2:65" s="13" customFormat="1">
      <c r="B441" s="158"/>
      <c r="D441" s="152" t="s">
        <v>340</v>
      </c>
      <c r="E441" s="159" t="s">
        <v>21</v>
      </c>
      <c r="F441" s="160" t="s">
        <v>767</v>
      </c>
      <c r="H441" s="161">
        <v>-0.436</v>
      </c>
      <c r="I441" s="162"/>
      <c r="L441" s="158"/>
      <c r="M441" s="163"/>
      <c r="T441" s="164"/>
      <c r="AT441" s="159" t="s">
        <v>340</v>
      </c>
      <c r="AU441" s="159" t="s">
        <v>80</v>
      </c>
      <c r="AV441" s="13" t="s">
        <v>80</v>
      </c>
      <c r="AW441" s="13" t="s">
        <v>32</v>
      </c>
      <c r="AX441" s="13" t="s">
        <v>71</v>
      </c>
      <c r="AY441" s="159" t="s">
        <v>330</v>
      </c>
    </row>
    <row r="442" spans="2:65" s="13" customFormat="1">
      <c r="B442" s="158"/>
      <c r="D442" s="152" t="s">
        <v>340</v>
      </c>
      <c r="E442" s="159" t="s">
        <v>21</v>
      </c>
      <c r="F442" s="160" t="s">
        <v>768</v>
      </c>
      <c r="H442" s="161">
        <v>-0.34</v>
      </c>
      <c r="I442" s="162"/>
      <c r="L442" s="158"/>
      <c r="M442" s="163"/>
      <c r="T442" s="164"/>
      <c r="AT442" s="159" t="s">
        <v>340</v>
      </c>
      <c r="AU442" s="159" t="s">
        <v>80</v>
      </c>
      <c r="AV442" s="13" t="s">
        <v>80</v>
      </c>
      <c r="AW442" s="13" t="s">
        <v>32</v>
      </c>
      <c r="AX442" s="13" t="s">
        <v>71</v>
      </c>
      <c r="AY442" s="159" t="s">
        <v>330</v>
      </c>
    </row>
    <row r="443" spans="2:65" s="15" customFormat="1">
      <c r="B443" s="183"/>
      <c r="D443" s="152" t="s">
        <v>340</v>
      </c>
      <c r="E443" s="184" t="s">
        <v>21</v>
      </c>
      <c r="F443" s="185" t="s">
        <v>769</v>
      </c>
      <c r="H443" s="186">
        <v>14.04</v>
      </c>
      <c r="I443" s="187"/>
      <c r="L443" s="183"/>
      <c r="M443" s="188"/>
      <c r="T443" s="189"/>
      <c r="AT443" s="184" t="s">
        <v>340</v>
      </c>
      <c r="AU443" s="184" t="s">
        <v>80</v>
      </c>
      <c r="AV443" s="15" t="s">
        <v>171</v>
      </c>
      <c r="AW443" s="15" t="s">
        <v>32</v>
      </c>
      <c r="AX443" s="15" t="s">
        <v>71</v>
      </c>
      <c r="AY443" s="184" t="s">
        <v>330</v>
      </c>
    </row>
    <row r="444" spans="2:65" s="12" customFormat="1">
      <c r="B444" s="151"/>
      <c r="D444" s="152" t="s">
        <v>340</v>
      </c>
      <c r="E444" s="153" t="s">
        <v>21</v>
      </c>
      <c r="F444" s="154" t="s">
        <v>770</v>
      </c>
      <c r="H444" s="153" t="s">
        <v>21</v>
      </c>
      <c r="I444" s="155"/>
      <c r="L444" s="151"/>
      <c r="M444" s="156"/>
      <c r="T444" s="157"/>
      <c r="AT444" s="153" t="s">
        <v>340</v>
      </c>
      <c r="AU444" s="153" t="s">
        <v>80</v>
      </c>
      <c r="AV444" s="12" t="s">
        <v>78</v>
      </c>
      <c r="AW444" s="12" t="s">
        <v>32</v>
      </c>
      <c r="AX444" s="12" t="s">
        <v>71</v>
      </c>
      <c r="AY444" s="153" t="s">
        <v>330</v>
      </c>
    </row>
    <row r="445" spans="2:65" s="12" customFormat="1">
      <c r="B445" s="151"/>
      <c r="D445" s="152" t="s">
        <v>340</v>
      </c>
      <c r="E445" s="153" t="s">
        <v>21</v>
      </c>
      <c r="F445" s="154" t="s">
        <v>771</v>
      </c>
      <c r="H445" s="153" t="s">
        <v>21</v>
      </c>
      <c r="I445" s="155"/>
      <c r="L445" s="151"/>
      <c r="M445" s="156"/>
      <c r="T445" s="157"/>
      <c r="AT445" s="153" t="s">
        <v>340</v>
      </c>
      <c r="AU445" s="153" t="s">
        <v>80</v>
      </c>
      <c r="AV445" s="12" t="s">
        <v>78</v>
      </c>
      <c r="AW445" s="12" t="s">
        <v>32</v>
      </c>
      <c r="AX445" s="12" t="s">
        <v>71</v>
      </c>
      <c r="AY445" s="153" t="s">
        <v>330</v>
      </c>
    </row>
    <row r="446" spans="2:65" s="13" customFormat="1">
      <c r="B446" s="158"/>
      <c r="D446" s="152" t="s">
        <v>340</v>
      </c>
      <c r="E446" s="159" t="s">
        <v>21</v>
      </c>
      <c r="F446" s="160" t="s">
        <v>772</v>
      </c>
      <c r="H446" s="161">
        <v>72.694999999999979</v>
      </c>
      <c r="I446" s="162"/>
      <c r="L446" s="158"/>
      <c r="M446" s="163"/>
      <c r="T446" s="164"/>
      <c r="AT446" s="159" t="s">
        <v>340</v>
      </c>
      <c r="AU446" s="159" t="s">
        <v>80</v>
      </c>
      <c r="AV446" s="13" t="s">
        <v>80</v>
      </c>
      <c r="AW446" s="13" t="s">
        <v>32</v>
      </c>
      <c r="AX446" s="13" t="s">
        <v>71</v>
      </c>
      <c r="AY446" s="159" t="s">
        <v>330</v>
      </c>
    </row>
    <row r="447" spans="2:65" s="13" customFormat="1">
      <c r="B447" s="158"/>
      <c r="D447" s="152" t="s">
        <v>340</v>
      </c>
      <c r="E447" s="159" t="s">
        <v>21</v>
      </c>
      <c r="F447" s="160" t="s">
        <v>773</v>
      </c>
      <c r="H447" s="161">
        <v>-0.96399999999999997</v>
      </c>
      <c r="I447" s="162"/>
      <c r="L447" s="158"/>
      <c r="M447" s="163"/>
      <c r="T447" s="164"/>
      <c r="AT447" s="159" t="s">
        <v>340</v>
      </c>
      <c r="AU447" s="159" t="s">
        <v>80</v>
      </c>
      <c r="AV447" s="13" t="s">
        <v>80</v>
      </c>
      <c r="AW447" s="13" t="s">
        <v>32</v>
      </c>
      <c r="AX447" s="13" t="s">
        <v>71</v>
      </c>
      <c r="AY447" s="159" t="s">
        <v>330</v>
      </c>
    </row>
    <row r="448" spans="2:65" s="13" customFormat="1">
      <c r="B448" s="158"/>
      <c r="D448" s="152" t="s">
        <v>340</v>
      </c>
      <c r="E448" s="159" t="s">
        <v>21</v>
      </c>
      <c r="F448" s="160" t="s">
        <v>774</v>
      </c>
      <c r="H448" s="161">
        <v>-5.04</v>
      </c>
      <c r="I448" s="162"/>
      <c r="L448" s="158"/>
      <c r="M448" s="163"/>
      <c r="T448" s="164"/>
      <c r="AT448" s="159" t="s">
        <v>340</v>
      </c>
      <c r="AU448" s="159" t="s">
        <v>80</v>
      </c>
      <c r="AV448" s="13" t="s">
        <v>80</v>
      </c>
      <c r="AW448" s="13" t="s">
        <v>32</v>
      </c>
      <c r="AX448" s="13" t="s">
        <v>71</v>
      </c>
      <c r="AY448" s="159" t="s">
        <v>330</v>
      </c>
    </row>
    <row r="449" spans="2:51" s="13" customFormat="1">
      <c r="B449" s="158"/>
      <c r="D449" s="152" t="s">
        <v>340</v>
      </c>
      <c r="E449" s="159" t="s">
        <v>21</v>
      </c>
      <c r="F449" s="160" t="s">
        <v>775</v>
      </c>
      <c r="H449" s="161">
        <v>-3.82</v>
      </c>
      <c r="I449" s="162"/>
      <c r="L449" s="158"/>
      <c r="M449" s="163"/>
      <c r="T449" s="164"/>
      <c r="AT449" s="159" t="s">
        <v>340</v>
      </c>
      <c r="AU449" s="159" t="s">
        <v>80</v>
      </c>
      <c r="AV449" s="13" t="s">
        <v>80</v>
      </c>
      <c r="AW449" s="13" t="s">
        <v>32</v>
      </c>
      <c r="AX449" s="13" t="s">
        <v>71</v>
      </c>
      <c r="AY449" s="159" t="s">
        <v>330</v>
      </c>
    </row>
    <row r="450" spans="2:51" s="13" customFormat="1">
      <c r="B450" s="158"/>
      <c r="D450" s="152" t="s">
        <v>340</v>
      </c>
      <c r="E450" s="159" t="s">
        <v>21</v>
      </c>
      <c r="F450" s="160" t="s">
        <v>776</v>
      </c>
      <c r="H450" s="161">
        <v>-3.0329999999999999</v>
      </c>
      <c r="I450" s="162"/>
      <c r="L450" s="158"/>
      <c r="M450" s="163"/>
      <c r="T450" s="164"/>
      <c r="AT450" s="159" t="s">
        <v>340</v>
      </c>
      <c r="AU450" s="159" t="s">
        <v>80</v>
      </c>
      <c r="AV450" s="13" t="s">
        <v>80</v>
      </c>
      <c r="AW450" s="13" t="s">
        <v>32</v>
      </c>
      <c r="AX450" s="13" t="s">
        <v>71</v>
      </c>
      <c r="AY450" s="159" t="s">
        <v>330</v>
      </c>
    </row>
    <row r="451" spans="2:51" s="13" customFormat="1">
      <c r="B451" s="158"/>
      <c r="D451" s="152" t="s">
        <v>340</v>
      </c>
      <c r="E451" s="159" t="s">
        <v>21</v>
      </c>
      <c r="F451" s="160" t="s">
        <v>777</v>
      </c>
      <c r="H451" s="161">
        <v>-2.528</v>
      </c>
      <c r="I451" s="162"/>
      <c r="L451" s="158"/>
      <c r="M451" s="163"/>
      <c r="T451" s="164"/>
      <c r="AT451" s="159" t="s">
        <v>340</v>
      </c>
      <c r="AU451" s="159" t="s">
        <v>80</v>
      </c>
      <c r="AV451" s="13" t="s">
        <v>80</v>
      </c>
      <c r="AW451" s="13" t="s">
        <v>32</v>
      </c>
      <c r="AX451" s="13" t="s">
        <v>71</v>
      </c>
      <c r="AY451" s="159" t="s">
        <v>330</v>
      </c>
    </row>
    <row r="452" spans="2:51" s="13" customFormat="1">
      <c r="B452" s="158"/>
      <c r="D452" s="152" t="s">
        <v>340</v>
      </c>
      <c r="E452" s="159" t="s">
        <v>21</v>
      </c>
      <c r="F452" s="160" t="s">
        <v>778</v>
      </c>
      <c r="H452" s="161">
        <v>-3.468</v>
      </c>
      <c r="I452" s="162"/>
      <c r="L452" s="158"/>
      <c r="M452" s="163"/>
      <c r="T452" s="164"/>
      <c r="AT452" s="159" t="s">
        <v>340</v>
      </c>
      <c r="AU452" s="159" t="s">
        <v>80</v>
      </c>
      <c r="AV452" s="13" t="s">
        <v>80</v>
      </c>
      <c r="AW452" s="13" t="s">
        <v>32</v>
      </c>
      <c r="AX452" s="13" t="s">
        <v>71</v>
      </c>
      <c r="AY452" s="159" t="s">
        <v>330</v>
      </c>
    </row>
    <row r="453" spans="2:51" s="13" customFormat="1">
      <c r="B453" s="158"/>
      <c r="D453" s="152" t="s">
        <v>340</v>
      </c>
      <c r="E453" s="159" t="s">
        <v>21</v>
      </c>
      <c r="F453" s="160" t="s">
        <v>779</v>
      </c>
      <c r="H453" s="161">
        <v>-1.3280000000000001</v>
      </c>
      <c r="I453" s="162"/>
      <c r="L453" s="158"/>
      <c r="M453" s="163"/>
      <c r="T453" s="164"/>
      <c r="AT453" s="159" t="s">
        <v>340</v>
      </c>
      <c r="AU453" s="159" t="s">
        <v>80</v>
      </c>
      <c r="AV453" s="13" t="s">
        <v>80</v>
      </c>
      <c r="AW453" s="13" t="s">
        <v>32</v>
      </c>
      <c r="AX453" s="13" t="s">
        <v>71</v>
      </c>
      <c r="AY453" s="159" t="s">
        <v>330</v>
      </c>
    </row>
    <row r="454" spans="2:51" s="13" customFormat="1">
      <c r="B454" s="158"/>
      <c r="D454" s="152" t="s">
        <v>340</v>
      </c>
      <c r="E454" s="159" t="s">
        <v>21</v>
      </c>
      <c r="F454" s="160" t="s">
        <v>780</v>
      </c>
      <c r="H454" s="161">
        <v>-3.032</v>
      </c>
      <c r="I454" s="162"/>
      <c r="L454" s="158"/>
      <c r="M454" s="163"/>
      <c r="T454" s="164"/>
      <c r="AT454" s="159" t="s">
        <v>340</v>
      </c>
      <c r="AU454" s="159" t="s">
        <v>80</v>
      </c>
      <c r="AV454" s="13" t="s">
        <v>80</v>
      </c>
      <c r="AW454" s="13" t="s">
        <v>32</v>
      </c>
      <c r="AX454" s="13" t="s">
        <v>71</v>
      </c>
      <c r="AY454" s="159" t="s">
        <v>330</v>
      </c>
    </row>
    <row r="455" spans="2:51" s="13" customFormat="1">
      <c r="B455" s="158"/>
      <c r="D455" s="152" t="s">
        <v>340</v>
      </c>
      <c r="E455" s="159" t="s">
        <v>21</v>
      </c>
      <c r="F455" s="160" t="s">
        <v>781</v>
      </c>
      <c r="H455" s="161">
        <v>-0.60399999999999998</v>
      </c>
      <c r="I455" s="162"/>
      <c r="L455" s="158"/>
      <c r="M455" s="163"/>
      <c r="T455" s="164"/>
      <c r="AT455" s="159" t="s">
        <v>340</v>
      </c>
      <c r="AU455" s="159" t="s">
        <v>80</v>
      </c>
      <c r="AV455" s="13" t="s">
        <v>80</v>
      </c>
      <c r="AW455" s="13" t="s">
        <v>32</v>
      </c>
      <c r="AX455" s="13" t="s">
        <v>71</v>
      </c>
      <c r="AY455" s="159" t="s">
        <v>330</v>
      </c>
    </row>
    <row r="456" spans="2:51" s="13" customFormat="1">
      <c r="B456" s="158"/>
      <c r="D456" s="152" t="s">
        <v>340</v>
      </c>
      <c r="E456" s="159" t="s">
        <v>21</v>
      </c>
      <c r="F456" s="160" t="s">
        <v>782</v>
      </c>
      <c r="H456" s="161">
        <v>-1.6919999999999999</v>
      </c>
      <c r="I456" s="162"/>
      <c r="L456" s="158"/>
      <c r="M456" s="163"/>
      <c r="T456" s="164"/>
      <c r="AT456" s="159" t="s">
        <v>340</v>
      </c>
      <c r="AU456" s="159" t="s">
        <v>80</v>
      </c>
      <c r="AV456" s="13" t="s">
        <v>80</v>
      </c>
      <c r="AW456" s="13" t="s">
        <v>32</v>
      </c>
      <c r="AX456" s="13" t="s">
        <v>71</v>
      </c>
      <c r="AY456" s="159" t="s">
        <v>330</v>
      </c>
    </row>
    <row r="457" spans="2:51" s="13" customFormat="1">
      <c r="B457" s="158"/>
      <c r="D457" s="152" t="s">
        <v>340</v>
      </c>
      <c r="E457" s="159" t="s">
        <v>21</v>
      </c>
      <c r="F457" s="160" t="s">
        <v>783</v>
      </c>
      <c r="H457" s="161">
        <v>-2.2559999999999998</v>
      </c>
      <c r="I457" s="162"/>
      <c r="L457" s="158"/>
      <c r="M457" s="163"/>
      <c r="T457" s="164"/>
      <c r="AT457" s="159" t="s">
        <v>340</v>
      </c>
      <c r="AU457" s="159" t="s">
        <v>80</v>
      </c>
      <c r="AV457" s="13" t="s">
        <v>80</v>
      </c>
      <c r="AW457" s="13" t="s">
        <v>32</v>
      </c>
      <c r="AX457" s="13" t="s">
        <v>71</v>
      </c>
      <c r="AY457" s="159" t="s">
        <v>330</v>
      </c>
    </row>
    <row r="458" spans="2:51" s="12" customFormat="1">
      <c r="B458" s="151"/>
      <c r="D458" s="152" t="s">
        <v>340</v>
      </c>
      <c r="E458" s="153" t="s">
        <v>21</v>
      </c>
      <c r="F458" s="154" t="s">
        <v>784</v>
      </c>
      <c r="H458" s="153" t="s">
        <v>21</v>
      </c>
      <c r="I458" s="155"/>
      <c r="L458" s="151"/>
      <c r="M458" s="156"/>
      <c r="T458" s="157"/>
      <c r="AT458" s="153" t="s">
        <v>340</v>
      </c>
      <c r="AU458" s="153" t="s">
        <v>80</v>
      </c>
      <c r="AV458" s="12" t="s">
        <v>78</v>
      </c>
      <c r="AW458" s="12" t="s">
        <v>32</v>
      </c>
      <c r="AX458" s="12" t="s">
        <v>71</v>
      </c>
      <c r="AY458" s="153" t="s">
        <v>330</v>
      </c>
    </row>
    <row r="459" spans="2:51" s="13" customFormat="1">
      <c r="B459" s="158"/>
      <c r="D459" s="152" t="s">
        <v>340</v>
      </c>
      <c r="E459" s="159" t="s">
        <v>21</v>
      </c>
      <c r="F459" s="160" t="s">
        <v>785</v>
      </c>
      <c r="H459" s="161">
        <v>17.393000000000001</v>
      </c>
      <c r="I459" s="162"/>
      <c r="L459" s="158"/>
      <c r="M459" s="163"/>
      <c r="T459" s="164"/>
      <c r="AT459" s="159" t="s">
        <v>340</v>
      </c>
      <c r="AU459" s="159" t="s">
        <v>80</v>
      </c>
      <c r="AV459" s="13" t="s">
        <v>80</v>
      </c>
      <c r="AW459" s="13" t="s">
        <v>32</v>
      </c>
      <c r="AX459" s="13" t="s">
        <v>71</v>
      </c>
      <c r="AY459" s="159" t="s">
        <v>330</v>
      </c>
    </row>
    <row r="460" spans="2:51" s="13" customFormat="1">
      <c r="B460" s="158"/>
      <c r="D460" s="152" t="s">
        <v>340</v>
      </c>
      <c r="E460" s="159" t="s">
        <v>21</v>
      </c>
      <c r="F460" s="160" t="s">
        <v>786</v>
      </c>
      <c r="H460" s="161">
        <v>-0.746</v>
      </c>
      <c r="I460" s="162"/>
      <c r="L460" s="158"/>
      <c r="M460" s="163"/>
      <c r="T460" s="164"/>
      <c r="AT460" s="159" t="s">
        <v>340</v>
      </c>
      <c r="AU460" s="159" t="s">
        <v>80</v>
      </c>
      <c r="AV460" s="13" t="s">
        <v>80</v>
      </c>
      <c r="AW460" s="13" t="s">
        <v>32</v>
      </c>
      <c r="AX460" s="13" t="s">
        <v>71</v>
      </c>
      <c r="AY460" s="159" t="s">
        <v>330</v>
      </c>
    </row>
    <row r="461" spans="2:51" s="13" customFormat="1">
      <c r="B461" s="158"/>
      <c r="D461" s="152" t="s">
        <v>340</v>
      </c>
      <c r="E461" s="159" t="s">
        <v>21</v>
      </c>
      <c r="F461" s="160" t="s">
        <v>787</v>
      </c>
      <c r="H461" s="161">
        <v>-0.76500000000000001</v>
      </c>
      <c r="I461" s="162"/>
      <c r="L461" s="158"/>
      <c r="M461" s="163"/>
      <c r="T461" s="164"/>
      <c r="AT461" s="159" t="s">
        <v>340</v>
      </c>
      <c r="AU461" s="159" t="s">
        <v>80</v>
      </c>
      <c r="AV461" s="13" t="s">
        <v>80</v>
      </c>
      <c r="AW461" s="13" t="s">
        <v>32</v>
      </c>
      <c r="AX461" s="13" t="s">
        <v>71</v>
      </c>
      <c r="AY461" s="159" t="s">
        <v>330</v>
      </c>
    </row>
    <row r="462" spans="2:51" s="13" customFormat="1">
      <c r="B462" s="158"/>
      <c r="D462" s="152" t="s">
        <v>340</v>
      </c>
      <c r="E462" s="159" t="s">
        <v>21</v>
      </c>
      <c r="F462" s="160" t="s">
        <v>788</v>
      </c>
      <c r="H462" s="161">
        <v>-0.318</v>
      </c>
      <c r="I462" s="162"/>
      <c r="L462" s="158"/>
      <c r="M462" s="163"/>
      <c r="T462" s="164"/>
      <c r="AT462" s="159" t="s">
        <v>340</v>
      </c>
      <c r="AU462" s="159" t="s">
        <v>80</v>
      </c>
      <c r="AV462" s="13" t="s">
        <v>80</v>
      </c>
      <c r="AW462" s="13" t="s">
        <v>32</v>
      </c>
      <c r="AX462" s="13" t="s">
        <v>71</v>
      </c>
      <c r="AY462" s="159" t="s">
        <v>330</v>
      </c>
    </row>
    <row r="463" spans="2:51" s="15" customFormat="1">
      <c r="B463" s="183"/>
      <c r="D463" s="152" t="s">
        <v>340</v>
      </c>
      <c r="E463" s="184" t="s">
        <v>21</v>
      </c>
      <c r="F463" s="185" t="s">
        <v>769</v>
      </c>
      <c r="H463" s="186">
        <v>60.494</v>
      </c>
      <c r="I463" s="187"/>
      <c r="L463" s="183"/>
      <c r="M463" s="188"/>
      <c r="T463" s="189"/>
      <c r="AT463" s="184" t="s">
        <v>340</v>
      </c>
      <c r="AU463" s="184" t="s">
        <v>80</v>
      </c>
      <c r="AV463" s="15" t="s">
        <v>171</v>
      </c>
      <c r="AW463" s="15" t="s">
        <v>32</v>
      </c>
      <c r="AX463" s="15" t="s">
        <v>71</v>
      </c>
      <c r="AY463" s="184" t="s">
        <v>330</v>
      </c>
    </row>
    <row r="464" spans="2:51" s="12" customFormat="1">
      <c r="B464" s="151"/>
      <c r="D464" s="152" t="s">
        <v>340</v>
      </c>
      <c r="E464" s="153" t="s">
        <v>21</v>
      </c>
      <c r="F464" s="154" t="s">
        <v>789</v>
      </c>
      <c r="H464" s="153" t="s">
        <v>21</v>
      </c>
      <c r="I464" s="155"/>
      <c r="L464" s="151"/>
      <c r="M464" s="156"/>
      <c r="T464" s="157"/>
      <c r="AT464" s="153" t="s">
        <v>340</v>
      </c>
      <c r="AU464" s="153" t="s">
        <v>80</v>
      </c>
      <c r="AV464" s="12" t="s">
        <v>78</v>
      </c>
      <c r="AW464" s="12" t="s">
        <v>32</v>
      </c>
      <c r="AX464" s="12" t="s">
        <v>71</v>
      </c>
      <c r="AY464" s="153" t="s">
        <v>330</v>
      </c>
    </row>
    <row r="465" spans="2:51" s="12" customFormat="1">
      <c r="B465" s="151"/>
      <c r="D465" s="152" t="s">
        <v>340</v>
      </c>
      <c r="E465" s="153" t="s">
        <v>21</v>
      </c>
      <c r="F465" s="154" t="s">
        <v>771</v>
      </c>
      <c r="H465" s="153" t="s">
        <v>21</v>
      </c>
      <c r="I465" s="155"/>
      <c r="L465" s="151"/>
      <c r="M465" s="156"/>
      <c r="T465" s="157"/>
      <c r="AT465" s="153" t="s">
        <v>340</v>
      </c>
      <c r="AU465" s="153" t="s">
        <v>80</v>
      </c>
      <c r="AV465" s="12" t="s">
        <v>78</v>
      </c>
      <c r="AW465" s="12" t="s">
        <v>32</v>
      </c>
      <c r="AX465" s="12" t="s">
        <v>71</v>
      </c>
      <c r="AY465" s="153" t="s">
        <v>330</v>
      </c>
    </row>
    <row r="466" spans="2:51" s="13" customFormat="1">
      <c r="B466" s="158"/>
      <c r="D466" s="152" t="s">
        <v>340</v>
      </c>
      <c r="E466" s="159" t="s">
        <v>21</v>
      </c>
      <c r="F466" s="160" t="s">
        <v>772</v>
      </c>
      <c r="H466" s="161">
        <v>72.694999999999979</v>
      </c>
      <c r="I466" s="162"/>
      <c r="L466" s="158"/>
      <c r="M466" s="163"/>
      <c r="T466" s="164"/>
      <c r="AT466" s="159" t="s">
        <v>340</v>
      </c>
      <c r="AU466" s="159" t="s">
        <v>80</v>
      </c>
      <c r="AV466" s="13" t="s">
        <v>80</v>
      </c>
      <c r="AW466" s="13" t="s">
        <v>32</v>
      </c>
      <c r="AX466" s="13" t="s">
        <v>71</v>
      </c>
      <c r="AY466" s="159" t="s">
        <v>330</v>
      </c>
    </row>
    <row r="467" spans="2:51" s="13" customFormat="1">
      <c r="B467" s="158"/>
      <c r="D467" s="152" t="s">
        <v>340</v>
      </c>
      <c r="E467" s="159" t="s">
        <v>21</v>
      </c>
      <c r="F467" s="160" t="s">
        <v>790</v>
      </c>
      <c r="H467" s="161">
        <v>-2.496</v>
      </c>
      <c r="I467" s="162"/>
      <c r="L467" s="158"/>
      <c r="M467" s="163"/>
      <c r="T467" s="164"/>
      <c r="AT467" s="159" t="s">
        <v>340</v>
      </c>
      <c r="AU467" s="159" t="s">
        <v>80</v>
      </c>
      <c r="AV467" s="13" t="s">
        <v>80</v>
      </c>
      <c r="AW467" s="13" t="s">
        <v>32</v>
      </c>
      <c r="AX467" s="13" t="s">
        <v>71</v>
      </c>
      <c r="AY467" s="159" t="s">
        <v>330</v>
      </c>
    </row>
    <row r="468" spans="2:51" s="13" customFormat="1">
      <c r="B468" s="158"/>
      <c r="D468" s="152" t="s">
        <v>340</v>
      </c>
      <c r="E468" s="159" t="s">
        <v>21</v>
      </c>
      <c r="F468" s="160" t="s">
        <v>791</v>
      </c>
      <c r="H468" s="161">
        <v>-3.1579999999999999</v>
      </c>
      <c r="I468" s="162"/>
      <c r="L468" s="158"/>
      <c r="M468" s="163"/>
      <c r="T468" s="164"/>
      <c r="AT468" s="159" t="s">
        <v>340</v>
      </c>
      <c r="AU468" s="159" t="s">
        <v>80</v>
      </c>
      <c r="AV468" s="13" t="s">
        <v>80</v>
      </c>
      <c r="AW468" s="13" t="s">
        <v>32</v>
      </c>
      <c r="AX468" s="13" t="s">
        <v>71</v>
      </c>
      <c r="AY468" s="159" t="s">
        <v>330</v>
      </c>
    </row>
    <row r="469" spans="2:51" s="13" customFormat="1">
      <c r="B469" s="158"/>
      <c r="D469" s="152" t="s">
        <v>340</v>
      </c>
      <c r="E469" s="159" t="s">
        <v>21</v>
      </c>
      <c r="F469" s="160" t="s">
        <v>792</v>
      </c>
      <c r="H469" s="161">
        <v>-2.0339999999999998</v>
      </c>
      <c r="I469" s="162"/>
      <c r="L469" s="158"/>
      <c r="M469" s="163"/>
      <c r="T469" s="164"/>
      <c r="AT469" s="159" t="s">
        <v>340</v>
      </c>
      <c r="AU469" s="159" t="s">
        <v>80</v>
      </c>
      <c r="AV469" s="13" t="s">
        <v>80</v>
      </c>
      <c r="AW469" s="13" t="s">
        <v>32</v>
      </c>
      <c r="AX469" s="13" t="s">
        <v>71</v>
      </c>
      <c r="AY469" s="159" t="s">
        <v>330</v>
      </c>
    </row>
    <row r="470" spans="2:51" s="13" customFormat="1">
      <c r="B470" s="158"/>
      <c r="D470" s="152" t="s">
        <v>340</v>
      </c>
      <c r="E470" s="159" t="s">
        <v>21</v>
      </c>
      <c r="F470" s="160" t="s">
        <v>793</v>
      </c>
      <c r="H470" s="161">
        <v>-3.0059999999999998</v>
      </c>
      <c r="I470" s="162"/>
      <c r="L470" s="158"/>
      <c r="M470" s="163"/>
      <c r="T470" s="164"/>
      <c r="AT470" s="159" t="s">
        <v>340</v>
      </c>
      <c r="AU470" s="159" t="s">
        <v>80</v>
      </c>
      <c r="AV470" s="13" t="s">
        <v>80</v>
      </c>
      <c r="AW470" s="13" t="s">
        <v>32</v>
      </c>
      <c r="AX470" s="13" t="s">
        <v>71</v>
      </c>
      <c r="AY470" s="159" t="s">
        <v>330</v>
      </c>
    </row>
    <row r="471" spans="2:51" s="13" customFormat="1">
      <c r="B471" s="158"/>
      <c r="D471" s="152" t="s">
        <v>340</v>
      </c>
      <c r="E471" s="159" t="s">
        <v>21</v>
      </c>
      <c r="F471" s="160" t="s">
        <v>794</v>
      </c>
      <c r="H471" s="161">
        <v>-5.4</v>
      </c>
      <c r="I471" s="162"/>
      <c r="L471" s="158"/>
      <c r="M471" s="163"/>
      <c r="T471" s="164"/>
      <c r="AT471" s="159" t="s">
        <v>340</v>
      </c>
      <c r="AU471" s="159" t="s">
        <v>80</v>
      </c>
      <c r="AV471" s="13" t="s">
        <v>80</v>
      </c>
      <c r="AW471" s="13" t="s">
        <v>32</v>
      </c>
      <c r="AX471" s="13" t="s">
        <v>71</v>
      </c>
      <c r="AY471" s="159" t="s">
        <v>330</v>
      </c>
    </row>
    <row r="472" spans="2:51" s="13" customFormat="1">
      <c r="B472" s="158"/>
      <c r="D472" s="152" t="s">
        <v>340</v>
      </c>
      <c r="E472" s="159" t="s">
        <v>21</v>
      </c>
      <c r="F472" s="160" t="s">
        <v>795</v>
      </c>
      <c r="H472" s="161">
        <v>-0.76400000000000001</v>
      </c>
      <c r="I472" s="162"/>
      <c r="L472" s="158"/>
      <c r="M472" s="163"/>
      <c r="T472" s="164"/>
      <c r="AT472" s="159" t="s">
        <v>340</v>
      </c>
      <c r="AU472" s="159" t="s">
        <v>80</v>
      </c>
      <c r="AV472" s="13" t="s">
        <v>80</v>
      </c>
      <c r="AW472" s="13" t="s">
        <v>32</v>
      </c>
      <c r="AX472" s="13" t="s">
        <v>71</v>
      </c>
      <c r="AY472" s="159" t="s">
        <v>330</v>
      </c>
    </row>
    <row r="473" spans="2:51" s="13" customFormat="1">
      <c r="B473" s="158"/>
      <c r="D473" s="152" t="s">
        <v>340</v>
      </c>
      <c r="E473" s="159" t="s">
        <v>21</v>
      </c>
      <c r="F473" s="160" t="s">
        <v>796</v>
      </c>
      <c r="H473" s="161">
        <v>-1.71</v>
      </c>
      <c r="I473" s="162"/>
      <c r="L473" s="158"/>
      <c r="M473" s="163"/>
      <c r="T473" s="164"/>
      <c r="AT473" s="159" t="s">
        <v>340</v>
      </c>
      <c r="AU473" s="159" t="s">
        <v>80</v>
      </c>
      <c r="AV473" s="13" t="s">
        <v>80</v>
      </c>
      <c r="AW473" s="13" t="s">
        <v>32</v>
      </c>
      <c r="AX473" s="13" t="s">
        <v>71</v>
      </c>
      <c r="AY473" s="159" t="s">
        <v>330</v>
      </c>
    </row>
    <row r="474" spans="2:51" s="13" customFormat="1">
      <c r="B474" s="158"/>
      <c r="D474" s="152" t="s">
        <v>340</v>
      </c>
      <c r="E474" s="159" t="s">
        <v>21</v>
      </c>
      <c r="F474" s="160" t="s">
        <v>780</v>
      </c>
      <c r="H474" s="161">
        <v>-3.032</v>
      </c>
      <c r="I474" s="162"/>
      <c r="L474" s="158"/>
      <c r="M474" s="163"/>
      <c r="T474" s="164"/>
      <c r="AT474" s="159" t="s">
        <v>340</v>
      </c>
      <c r="AU474" s="159" t="s">
        <v>80</v>
      </c>
      <c r="AV474" s="13" t="s">
        <v>80</v>
      </c>
      <c r="AW474" s="13" t="s">
        <v>32</v>
      </c>
      <c r="AX474" s="13" t="s">
        <v>71</v>
      </c>
      <c r="AY474" s="159" t="s">
        <v>330</v>
      </c>
    </row>
    <row r="475" spans="2:51" s="13" customFormat="1">
      <c r="B475" s="158"/>
      <c r="D475" s="152" t="s">
        <v>340</v>
      </c>
      <c r="E475" s="159" t="s">
        <v>21</v>
      </c>
      <c r="F475" s="160" t="s">
        <v>797</v>
      </c>
      <c r="H475" s="161">
        <v>-2.4159999999999999</v>
      </c>
      <c r="I475" s="162"/>
      <c r="L475" s="158"/>
      <c r="M475" s="163"/>
      <c r="T475" s="164"/>
      <c r="AT475" s="159" t="s">
        <v>340</v>
      </c>
      <c r="AU475" s="159" t="s">
        <v>80</v>
      </c>
      <c r="AV475" s="13" t="s">
        <v>80</v>
      </c>
      <c r="AW475" s="13" t="s">
        <v>32</v>
      </c>
      <c r="AX475" s="13" t="s">
        <v>71</v>
      </c>
      <c r="AY475" s="159" t="s">
        <v>330</v>
      </c>
    </row>
    <row r="476" spans="2:51" s="13" customFormat="1">
      <c r="B476" s="158"/>
      <c r="D476" s="152" t="s">
        <v>340</v>
      </c>
      <c r="E476" s="159" t="s">
        <v>21</v>
      </c>
      <c r="F476" s="160" t="s">
        <v>798</v>
      </c>
      <c r="H476" s="161">
        <v>-2.4159999999999999</v>
      </c>
      <c r="I476" s="162"/>
      <c r="L476" s="158"/>
      <c r="M476" s="163"/>
      <c r="T476" s="164"/>
      <c r="AT476" s="159" t="s">
        <v>340</v>
      </c>
      <c r="AU476" s="159" t="s">
        <v>80</v>
      </c>
      <c r="AV476" s="13" t="s">
        <v>80</v>
      </c>
      <c r="AW476" s="13" t="s">
        <v>32</v>
      </c>
      <c r="AX476" s="13" t="s">
        <v>71</v>
      </c>
      <c r="AY476" s="159" t="s">
        <v>330</v>
      </c>
    </row>
    <row r="477" spans="2:51" s="12" customFormat="1">
      <c r="B477" s="151"/>
      <c r="D477" s="152" t="s">
        <v>340</v>
      </c>
      <c r="E477" s="153" t="s">
        <v>21</v>
      </c>
      <c r="F477" s="154" t="s">
        <v>784</v>
      </c>
      <c r="H477" s="153" t="s">
        <v>21</v>
      </c>
      <c r="I477" s="155"/>
      <c r="L477" s="151"/>
      <c r="M477" s="156"/>
      <c r="T477" s="157"/>
      <c r="AT477" s="153" t="s">
        <v>340</v>
      </c>
      <c r="AU477" s="153" t="s">
        <v>80</v>
      </c>
      <c r="AV477" s="12" t="s">
        <v>78</v>
      </c>
      <c r="AW477" s="12" t="s">
        <v>32</v>
      </c>
      <c r="AX477" s="12" t="s">
        <v>71</v>
      </c>
      <c r="AY477" s="153" t="s">
        <v>330</v>
      </c>
    </row>
    <row r="478" spans="2:51" s="13" customFormat="1">
      <c r="B478" s="158"/>
      <c r="D478" s="152" t="s">
        <v>340</v>
      </c>
      <c r="E478" s="159" t="s">
        <v>21</v>
      </c>
      <c r="F478" s="160" t="s">
        <v>785</v>
      </c>
      <c r="H478" s="161">
        <v>17.393000000000001</v>
      </c>
      <c r="I478" s="162"/>
      <c r="L478" s="158"/>
      <c r="M478" s="163"/>
      <c r="T478" s="164"/>
      <c r="AT478" s="159" t="s">
        <v>340</v>
      </c>
      <c r="AU478" s="159" t="s">
        <v>80</v>
      </c>
      <c r="AV478" s="13" t="s">
        <v>80</v>
      </c>
      <c r="AW478" s="13" t="s">
        <v>32</v>
      </c>
      <c r="AX478" s="13" t="s">
        <v>71</v>
      </c>
      <c r="AY478" s="159" t="s">
        <v>330</v>
      </c>
    </row>
    <row r="479" spans="2:51" s="13" customFormat="1">
      <c r="B479" s="158"/>
      <c r="D479" s="152" t="s">
        <v>340</v>
      </c>
      <c r="E479" s="159" t="s">
        <v>21</v>
      </c>
      <c r="F479" s="160" t="s">
        <v>799</v>
      </c>
      <c r="H479" s="161">
        <v>-1.492</v>
      </c>
      <c r="I479" s="162"/>
      <c r="L479" s="158"/>
      <c r="M479" s="163"/>
      <c r="T479" s="164"/>
      <c r="AT479" s="159" t="s">
        <v>340</v>
      </c>
      <c r="AU479" s="159" t="s">
        <v>80</v>
      </c>
      <c r="AV479" s="13" t="s">
        <v>80</v>
      </c>
      <c r="AW479" s="13" t="s">
        <v>32</v>
      </c>
      <c r="AX479" s="13" t="s">
        <v>71</v>
      </c>
      <c r="AY479" s="159" t="s">
        <v>330</v>
      </c>
    </row>
    <row r="480" spans="2:51" s="13" customFormat="1">
      <c r="B480" s="158"/>
      <c r="D480" s="152" t="s">
        <v>340</v>
      </c>
      <c r="E480" s="159" t="s">
        <v>21</v>
      </c>
      <c r="F480" s="160" t="s">
        <v>788</v>
      </c>
      <c r="H480" s="161">
        <v>-0.318</v>
      </c>
      <c r="I480" s="162"/>
      <c r="L480" s="158"/>
      <c r="M480" s="163"/>
      <c r="T480" s="164"/>
      <c r="AT480" s="159" t="s">
        <v>340</v>
      </c>
      <c r="AU480" s="159" t="s">
        <v>80</v>
      </c>
      <c r="AV480" s="13" t="s">
        <v>80</v>
      </c>
      <c r="AW480" s="13" t="s">
        <v>32</v>
      </c>
      <c r="AX480" s="13" t="s">
        <v>71</v>
      </c>
      <c r="AY480" s="159" t="s">
        <v>330</v>
      </c>
    </row>
    <row r="481" spans="2:51" s="15" customFormat="1">
      <c r="B481" s="183"/>
      <c r="D481" s="152" t="s">
        <v>340</v>
      </c>
      <c r="E481" s="184" t="s">
        <v>21</v>
      </c>
      <c r="F481" s="185" t="s">
        <v>769</v>
      </c>
      <c r="H481" s="186">
        <v>61.845999999999997</v>
      </c>
      <c r="I481" s="187"/>
      <c r="L481" s="183"/>
      <c r="M481" s="188"/>
      <c r="T481" s="189"/>
      <c r="AT481" s="184" t="s">
        <v>340</v>
      </c>
      <c r="AU481" s="184" t="s">
        <v>80</v>
      </c>
      <c r="AV481" s="15" t="s">
        <v>171</v>
      </c>
      <c r="AW481" s="15" t="s">
        <v>32</v>
      </c>
      <c r="AX481" s="15" t="s">
        <v>71</v>
      </c>
      <c r="AY481" s="184" t="s">
        <v>330</v>
      </c>
    </row>
    <row r="482" spans="2:51" s="12" customFormat="1">
      <c r="B482" s="151"/>
      <c r="D482" s="152" t="s">
        <v>340</v>
      </c>
      <c r="E482" s="153" t="s">
        <v>21</v>
      </c>
      <c r="F482" s="154" t="s">
        <v>800</v>
      </c>
      <c r="H482" s="153" t="s">
        <v>21</v>
      </c>
      <c r="I482" s="155"/>
      <c r="L482" s="151"/>
      <c r="M482" s="156"/>
      <c r="T482" s="157"/>
      <c r="AT482" s="153" t="s">
        <v>340</v>
      </c>
      <c r="AU482" s="153" t="s">
        <v>80</v>
      </c>
      <c r="AV482" s="12" t="s">
        <v>78</v>
      </c>
      <c r="AW482" s="12" t="s">
        <v>32</v>
      </c>
      <c r="AX482" s="12" t="s">
        <v>71</v>
      </c>
      <c r="AY482" s="153" t="s">
        <v>330</v>
      </c>
    </row>
    <row r="483" spans="2:51" s="12" customFormat="1">
      <c r="B483" s="151"/>
      <c r="D483" s="152" t="s">
        <v>340</v>
      </c>
      <c r="E483" s="153" t="s">
        <v>21</v>
      </c>
      <c r="F483" s="154" t="s">
        <v>771</v>
      </c>
      <c r="H483" s="153" t="s">
        <v>21</v>
      </c>
      <c r="I483" s="155"/>
      <c r="L483" s="151"/>
      <c r="M483" s="156"/>
      <c r="T483" s="157"/>
      <c r="AT483" s="153" t="s">
        <v>340</v>
      </c>
      <c r="AU483" s="153" t="s">
        <v>80</v>
      </c>
      <c r="AV483" s="12" t="s">
        <v>78</v>
      </c>
      <c r="AW483" s="12" t="s">
        <v>32</v>
      </c>
      <c r="AX483" s="12" t="s">
        <v>71</v>
      </c>
      <c r="AY483" s="153" t="s">
        <v>330</v>
      </c>
    </row>
    <row r="484" spans="2:51" s="13" customFormat="1">
      <c r="B484" s="158"/>
      <c r="D484" s="152" t="s">
        <v>340</v>
      </c>
      <c r="E484" s="159" t="s">
        <v>21</v>
      </c>
      <c r="F484" s="160" t="s">
        <v>772</v>
      </c>
      <c r="H484" s="161">
        <v>72.694999999999979</v>
      </c>
      <c r="I484" s="162"/>
      <c r="L484" s="158"/>
      <c r="M484" s="163"/>
      <c r="T484" s="164"/>
      <c r="AT484" s="159" t="s">
        <v>340</v>
      </c>
      <c r="AU484" s="159" t="s">
        <v>80</v>
      </c>
      <c r="AV484" s="13" t="s">
        <v>80</v>
      </c>
      <c r="AW484" s="13" t="s">
        <v>32</v>
      </c>
      <c r="AX484" s="13" t="s">
        <v>71</v>
      </c>
      <c r="AY484" s="159" t="s">
        <v>330</v>
      </c>
    </row>
    <row r="485" spans="2:51" s="13" customFormat="1">
      <c r="B485" s="158"/>
      <c r="D485" s="152" t="s">
        <v>340</v>
      </c>
      <c r="E485" s="159" t="s">
        <v>21</v>
      </c>
      <c r="F485" s="160" t="s">
        <v>790</v>
      </c>
      <c r="H485" s="161">
        <v>-2.496</v>
      </c>
      <c r="I485" s="162"/>
      <c r="L485" s="158"/>
      <c r="M485" s="163"/>
      <c r="T485" s="164"/>
      <c r="AT485" s="159" t="s">
        <v>340</v>
      </c>
      <c r="AU485" s="159" t="s">
        <v>80</v>
      </c>
      <c r="AV485" s="13" t="s">
        <v>80</v>
      </c>
      <c r="AW485" s="13" t="s">
        <v>32</v>
      </c>
      <c r="AX485" s="13" t="s">
        <v>71</v>
      </c>
      <c r="AY485" s="159" t="s">
        <v>330</v>
      </c>
    </row>
    <row r="486" spans="2:51" s="13" customFormat="1">
      <c r="B486" s="158"/>
      <c r="D486" s="152" t="s">
        <v>340</v>
      </c>
      <c r="E486" s="159" t="s">
        <v>21</v>
      </c>
      <c r="F486" s="160" t="s">
        <v>801</v>
      </c>
      <c r="H486" s="161">
        <v>-2.52</v>
      </c>
      <c r="I486" s="162"/>
      <c r="L486" s="158"/>
      <c r="M486" s="163"/>
      <c r="T486" s="164"/>
      <c r="AT486" s="159" t="s">
        <v>340</v>
      </c>
      <c r="AU486" s="159" t="s">
        <v>80</v>
      </c>
      <c r="AV486" s="13" t="s">
        <v>80</v>
      </c>
      <c r="AW486" s="13" t="s">
        <v>32</v>
      </c>
      <c r="AX486" s="13" t="s">
        <v>71</v>
      </c>
      <c r="AY486" s="159" t="s">
        <v>330</v>
      </c>
    </row>
    <row r="487" spans="2:51" s="13" customFormat="1">
      <c r="B487" s="158"/>
      <c r="D487" s="152" t="s">
        <v>340</v>
      </c>
      <c r="E487" s="159" t="s">
        <v>21</v>
      </c>
      <c r="F487" s="160" t="s">
        <v>802</v>
      </c>
      <c r="H487" s="161">
        <v>-2.9039999999999999</v>
      </c>
      <c r="I487" s="162"/>
      <c r="L487" s="158"/>
      <c r="M487" s="163"/>
      <c r="T487" s="164"/>
      <c r="AT487" s="159" t="s">
        <v>340</v>
      </c>
      <c r="AU487" s="159" t="s">
        <v>80</v>
      </c>
      <c r="AV487" s="13" t="s">
        <v>80</v>
      </c>
      <c r="AW487" s="13" t="s">
        <v>32</v>
      </c>
      <c r="AX487" s="13" t="s">
        <v>71</v>
      </c>
      <c r="AY487" s="159" t="s">
        <v>330</v>
      </c>
    </row>
    <row r="488" spans="2:51" s="13" customFormat="1">
      <c r="B488" s="158"/>
      <c r="D488" s="152" t="s">
        <v>340</v>
      </c>
      <c r="E488" s="159" t="s">
        <v>21</v>
      </c>
      <c r="F488" s="160" t="s">
        <v>793</v>
      </c>
      <c r="H488" s="161">
        <v>-3.0059999999999998</v>
      </c>
      <c r="I488" s="162"/>
      <c r="L488" s="158"/>
      <c r="M488" s="163"/>
      <c r="T488" s="164"/>
      <c r="AT488" s="159" t="s">
        <v>340</v>
      </c>
      <c r="AU488" s="159" t="s">
        <v>80</v>
      </c>
      <c r="AV488" s="13" t="s">
        <v>80</v>
      </c>
      <c r="AW488" s="13" t="s">
        <v>32</v>
      </c>
      <c r="AX488" s="13" t="s">
        <v>71</v>
      </c>
      <c r="AY488" s="159" t="s">
        <v>330</v>
      </c>
    </row>
    <row r="489" spans="2:51" s="13" customFormat="1">
      <c r="B489" s="158"/>
      <c r="D489" s="152" t="s">
        <v>340</v>
      </c>
      <c r="E489" s="159" t="s">
        <v>21</v>
      </c>
      <c r="F489" s="160" t="s">
        <v>803</v>
      </c>
      <c r="H489" s="161">
        <v>-5.04</v>
      </c>
      <c r="I489" s="162"/>
      <c r="L489" s="158"/>
      <c r="M489" s="163"/>
      <c r="T489" s="164"/>
      <c r="AT489" s="159" t="s">
        <v>340</v>
      </c>
      <c r="AU489" s="159" t="s">
        <v>80</v>
      </c>
      <c r="AV489" s="13" t="s">
        <v>80</v>
      </c>
      <c r="AW489" s="13" t="s">
        <v>32</v>
      </c>
      <c r="AX489" s="13" t="s">
        <v>71</v>
      </c>
      <c r="AY489" s="159" t="s">
        <v>330</v>
      </c>
    </row>
    <row r="490" spans="2:51" s="13" customFormat="1">
      <c r="B490" s="158"/>
      <c r="D490" s="152" t="s">
        <v>340</v>
      </c>
      <c r="E490" s="159" t="s">
        <v>21</v>
      </c>
      <c r="F490" s="160" t="s">
        <v>804</v>
      </c>
      <c r="H490" s="161">
        <v>-1.1040000000000001</v>
      </c>
      <c r="I490" s="162"/>
      <c r="L490" s="158"/>
      <c r="M490" s="163"/>
      <c r="T490" s="164"/>
      <c r="AT490" s="159" t="s">
        <v>340</v>
      </c>
      <c r="AU490" s="159" t="s">
        <v>80</v>
      </c>
      <c r="AV490" s="13" t="s">
        <v>80</v>
      </c>
      <c r="AW490" s="13" t="s">
        <v>32</v>
      </c>
      <c r="AX490" s="13" t="s">
        <v>71</v>
      </c>
      <c r="AY490" s="159" t="s">
        <v>330</v>
      </c>
    </row>
    <row r="491" spans="2:51" s="13" customFormat="1">
      <c r="B491" s="158"/>
      <c r="D491" s="152" t="s">
        <v>340</v>
      </c>
      <c r="E491" s="159" t="s">
        <v>21</v>
      </c>
      <c r="F491" s="160" t="s">
        <v>795</v>
      </c>
      <c r="H491" s="161">
        <v>-0.76400000000000001</v>
      </c>
      <c r="I491" s="162"/>
      <c r="L491" s="158"/>
      <c r="M491" s="163"/>
      <c r="T491" s="164"/>
      <c r="AT491" s="159" t="s">
        <v>340</v>
      </c>
      <c r="AU491" s="159" t="s">
        <v>80</v>
      </c>
      <c r="AV491" s="13" t="s">
        <v>80</v>
      </c>
      <c r="AW491" s="13" t="s">
        <v>32</v>
      </c>
      <c r="AX491" s="13" t="s">
        <v>71</v>
      </c>
      <c r="AY491" s="159" t="s">
        <v>330</v>
      </c>
    </row>
    <row r="492" spans="2:51" s="13" customFormat="1">
      <c r="B492" s="158"/>
      <c r="D492" s="152" t="s">
        <v>340</v>
      </c>
      <c r="E492" s="159" t="s">
        <v>21</v>
      </c>
      <c r="F492" s="160" t="s">
        <v>805</v>
      </c>
      <c r="H492" s="161">
        <v>-1.032</v>
      </c>
      <c r="I492" s="162"/>
      <c r="L492" s="158"/>
      <c r="M492" s="163"/>
      <c r="T492" s="164"/>
      <c r="AT492" s="159" t="s">
        <v>340</v>
      </c>
      <c r="AU492" s="159" t="s">
        <v>80</v>
      </c>
      <c r="AV492" s="13" t="s">
        <v>80</v>
      </c>
      <c r="AW492" s="13" t="s">
        <v>32</v>
      </c>
      <c r="AX492" s="13" t="s">
        <v>71</v>
      </c>
      <c r="AY492" s="159" t="s">
        <v>330</v>
      </c>
    </row>
    <row r="493" spans="2:51" s="13" customFormat="1">
      <c r="B493" s="158"/>
      <c r="D493" s="152" t="s">
        <v>340</v>
      </c>
      <c r="E493" s="159" t="s">
        <v>21</v>
      </c>
      <c r="F493" s="160" t="s">
        <v>806</v>
      </c>
      <c r="H493" s="161">
        <v>-1.8</v>
      </c>
      <c r="I493" s="162"/>
      <c r="L493" s="158"/>
      <c r="M493" s="163"/>
      <c r="T493" s="164"/>
      <c r="AT493" s="159" t="s">
        <v>340</v>
      </c>
      <c r="AU493" s="159" t="s">
        <v>80</v>
      </c>
      <c r="AV493" s="13" t="s">
        <v>80</v>
      </c>
      <c r="AW493" s="13" t="s">
        <v>32</v>
      </c>
      <c r="AX493" s="13" t="s">
        <v>71</v>
      </c>
      <c r="AY493" s="159" t="s">
        <v>330</v>
      </c>
    </row>
    <row r="494" spans="2:51" s="13" customFormat="1">
      <c r="B494" s="158"/>
      <c r="D494" s="152" t="s">
        <v>340</v>
      </c>
      <c r="E494" s="159" t="s">
        <v>21</v>
      </c>
      <c r="F494" s="160" t="s">
        <v>807</v>
      </c>
      <c r="H494" s="161">
        <v>-3.72</v>
      </c>
      <c r="I494" s="162"/>
      <c r="L494" s="158"/>
      <c r="M494" s="163"/>
      <c r="T494" s="164"/>
      <c r="AT494" s="159" t="s">
        <v>340</v>
      </c>
      <c r="AU494" s="159" t="s">
        <v>80</v>
      </c>
      <c r="AV494" s="13" t="s">
        <v>80</v>
      </c>
      <c r="AW494" s="13" t="s">
        <v>32</v>
      </c>
      <c r="AX494" s="13" t="s">
        <v>71</v>
      </c>
      <c r="AY494" s="159" t="s">
        <v>330</v>
      </c>
    </row>
    <row r="495" spans="2:51" s="13" customFormat="1">
      <c r="B495" s="158"/>
      <c r="D495" s="152" t="s">
        <v>340</v>
      </c>
      <c r="E495" s="159" t="s">
        <v>21</v>
      </c>
      <c r="F495" s="160" t="s">
        <v>797</v>
      </c>
      <c r="H495" s="161">
        <v>-2.4159999999999999</v>
      </c>
      <c r="I495" s="162"/>
      <c r="L495" s="158"/>
      <c r="M495" s="163"/>
      <c r="T495" s="164"/>
      <c r="AT495" s="159" t="s">
        <v>340</v>
      </c>
      <c r="AU495" s="159" t="s">
        <v>80</v>
      </c>
      <c r="AV495" s="13" t="s">
        <v>80</v>
      </c>
      <c r="AW495" s="13" t="s">
        <v>32</v>
      </c>
      <c r="AX495" s="13" t="s">
        <v>71</v>
      </c>
      <c r="AY495" s="159" t="s">
        <v>330</v>
      </c>
    </row>
    <row r="496" spans="2:51" s="13" customFormat="1">
      <c r="B496" s="158"/>
      <c r="D496" s="152" t="s">
        <v>340</v>
      </c>
      <c r="E496" s="159" t="s">
        <v>21</v>
      </c>
      <c r="F496" s="160" t="s">
        <v>798</v>
      </c>
      <c r="H496" s="161">
        <v>-2.4159999999999999</v>
      </c>
      <c r="I496" s="162"/>
      <c r="L496" s="158"/>
      <c r="M496" s="163"/>
      <c r="T496" s="164"/>
      <c r="AT496" s="159" t="s">
        <v>340</v>
      </c>
      <c r="AU496" s="159" t="s">
        <v>80</v>
      </c>
      <c r="AV496" s="13" t="s">
        <v>80</v>
      </c>
      <c r="AW496" s="13" t="s">
        <v>32</v>
      </c>
      <c r="AX496" s="13" t="s">
        <v>71</v>
      </c>
      <c r="AY496" s="159" t="s">
        <v>330</v>
      </c>
    </row>
    <row r="497" spans="2:51" s="12" customFormat="1">
      <c r="B497" s="151"/>
      <c r="D497" s="152" t="s">
        <v>340</v>
      </c>
      <c r="E497" s="153" t="s">
        <v>21</v>
      </c>
      <c r="F497" s="154" t="s">
        <v>784</v>
      </c>
      <c r="H497" s="153" t="s">
        <v>21</v>
      </c>
      <c r="I497" s="155"/>
      <c r="L497" s="151"/>
      <c r="M497" s="156"/>
      <c r="T497" s="157"/>
      <c r="AT497" s="153" t="s">
        <v>340</v>
      </c>
      <c r="AU497" s="153" t="s">
        <v>80</v>
      </c>
      <c r="AV497" s="12" t="s">
        <v>78</v>
      </c>
      <c r="AW497" s="12" t="s">
        <v>32</v>
      </c>
      <c r="AX497" s="12" t="s">
        <v>71</v>
      </c>
      <c r="AY497" s="153" t="s">
        <v>330</v>
      </c>
    </row>
    <row r="498" spans="2:51" s="13" customFormat="1">
      <c r="B498" s="158"/>
      <c r="D498" s="152" t="s">
        <v>340</v>
      </c>
      <c r="E498" s="159" t="s">
        <v>21</v>
      </c>
      <c r="F498" s="160" t="s">
        <v>785</v>
      </c>
      <c r="H498" s="161">
        <v>17.393000000000001</v>
      </c>
      <c r="I498" s="162"/>
      <c r="L498" s="158"/>
      <c r="M498" s="163"/>
      <c r="T498" s="164"/>
      <c r="AT498" s="159" t="s">
        <v>340</v>
      </c>
      <c r="AU498" s="159" t="s">
        <v>80</v>
      </c>
      <c r="AV498" s="13" t="s">
        <v>80</v>
      </c>
      <c r="AW498" s="13" t="s">
        <v>32</v>
      </c>
      <c r="AX498" s="13" t="s">
        <v>71</v>
      </c>
      <c r="AY498" s="159" t="s">
        <v>330</v>
      </c>
    </row>
    <row r="499" spans="2:51" s="13" customFormat="1">
      <c r="B499" s="158"/>
      <c r="D499" s="152" t="s">
        <v>340</v>
      </c>
      <c r="E499" s="159" t="s">
        <v>21</v>
      </c>
      <c r="F499" s="160" t="s">
        <v>799</v>
      </c>
      <c r="H499" s="161">
        <v>-1.492</v>
      </c>
      <c r="I499" s="162"/>
      <c r="L499" s="158"/>
      <c r="M499" s="163"/>
      <c r="T499" s="164"/>
      <c r="AT499" s="159" t="s">
        <v>340</v>
      </c>
      <c r="AU499" s="159" t="s">
        <v>80</v>
      </c>
      <c r="AV499" s="13" t="s">
        <v>80</v>
      </c>
      <c r="AW499" s="13" t="s">
        <v>32</v>
      </c>
      <c r="AX499" s="13" t="s">
        <v>71</v>
      </c>
      <c r="AY499" s="159" t="s">
        <v>330</v>
      </c>
    </row>
    <row r="500" spans="2:51" s="13" customFormat="1">
      <c r="B500" s="158"/>
      <c r="D500" s="152" t="s">
        <v>340</v>
      </c>
      <c r="E500" s="159" t="s">
        <v>21</v>
      </c>
      <c r="F500" s="160" t="s">
        <v>788</v>
      </c>
      <c r="H500" s="161">
        <v>-0.318</v>
      </c>
      <c r="I500" s="162"/>
      <c r="L500" s="158"/>
      <c r="M500" s="163"/>
      <c r="T500" s="164"/>
      <c r="AT500" s="159" t="s">
        <v>340</v>
      </c>
      <c r="AU500" s="159" t="s">
        <v>80</v>
      </c>
      <c r="AV500" s="13" t="s">
        <v>80</v>
      </c>
      <c r="AW500" s="13" t="s">
        <v>32</v>
      </c>
      <c r="AX500" s="13" t="s">
        <v>71</v>
      </c>
      <c r="AY500" s="159" t="s">
        <v>330</v>
      </c>
    </row>
    <row r="501" spans="2:51" s="15" customFormat="1">
      <c r="B501" s="183"/>
      <c r="D501" s="152" t="s">
        <v>340</v>
      </c>
      <c r="E501" s="184" t="s">
        <v>21</v>
      </c>
      <c r="F501" s="185" t="s">
        <v>769</v>
      </c>
      <c r="H501" s="186">
        <v>59.06</v>
      </c>
      <c r="I501" s="187"/>
      <c r="L501" s="183"/>
      <c r="M501" s="188"/>
      <c r="T501" s="189"/>
      <c r="AT501" s="184" t="s">
        <v>340</v>
      </c>
      <c r="AU501" s="184" t="s">
        <v>80</v>
      </c>
      <c r="AV501" s="15" t="s">
        <v>171</v>
      </c>
      <c r="AW501" s="15" t="s">
        <v>32</v>
      </c>
      <c r="AX501" s="15" t="s">
        <v>71</v>
      </c>
      <c r="AY501" s="184" t="s">
        <v>330</v>
      </c>
    </row>
    <row r="502" spans="2:51" s="12" customFormat="1">
      <c r="B502" s="151"/>
      <c r="D502" s="152" t="s">
        <v>340</v>
      </c>
      <c r="E502" s="153" t="s">
        <v>21</v>
      </c>
      <c r="F502" s="154" t="s">
        <v>808</v>
      </c>
      <c r="H502" s="153" t="s">
        <v>21</v>
      </c>
      <c r="I502" s="155"/>
      <c r="L502" s="151"/>
      <c r="M502" s="156"/>
      <c r="T502" s="157"/>
      <c r="AT502" s="153" t="s">
        <v>340</v>
      </c>
      <c r="AU502" s="153" t="s">
        <v>80</v>
      </c>
      <c r="AV502" s="12" t="s">
        <v>78</v>
      </c>
      <c r="AW502" s="12" t="s">
        <v>32</v>
      </c>
      <c r="AX502" s="12" t="s">
        <v>71</v>
      </c>
      <c r="AY502" s="153" t="s">
        <v>330</v>
      </c>
    </row>
    <row r="503" spans="2:51" s="12" customFormat="1">
      <c r="B503" s="151"/>
      <c r="D503" s="152" t="s">
        <v>340</v>
      </c>
      <c r="E503" s="153" t="s">
        <v>21</v>
      </c>
      <c r="F503" s="154" t="s">
        <v>771</v>
      </c>
      <c r="H503" s="153" t="s">
        <v>21</v>
      </c>
      <c r="I503" s="155"/>
      <c r="L503" s="151"/>
      <c r="M503" s="156"/>
      <c r="T503" s="157"/>
      <c r="AT503" s="153" t="s">
        <v>340</v>
      </c>
      <c r="AU503" s="153" t="s">
        <v>80</v>
      </c>
      <c r="AV503" s="12" t="s">
        <v>78</v>
      </c>
      <c r="AW503" s="12" t="s">
        <v>32</v>
      </c>
      <c r="AX503" s="12" t="s">
        <v>71</v>
      </c>
      <c r="AY503" s="153" t="s">
        <v>330</v>
      </c>
    </row>
    <row r="504" spans="2:51" s="13" customFormat="1">
      <c r="B504" s="158"/>
      <c r="D504" s="152" t="s">
        <v>340</v>
      </c>
      <c r="E504" s="159" t="s">
        <v>21</v>
      </c>
      <c r="F504" s="160" t="s">
        <v>772</v>
      </c>
      <c r="H504" s="161">
        <v>72.694999999999979</v>
      </c>
      <c r="I504" s="162"/>
      <c r="L504" s="158"/>
      <c r="M504" s="163"/>
      <c r="T504" s="164"/>
      <c r="AT504" s="159" t="s">
        <v>340</v>
      </c>
      <c r="AU504" s="159" t="s">
        <v>80</v>
      </c>
      <c r="AV504" s="13" t="s">
        <v>80</v>
      </c>
      <c r="AW504" s="13" t="s">
        <v>32</v>
      </c>
      <c r="AX504" s="13" t="s">
        <v>71</v>
      </c>
      <c r="AY504" s="159" t="s">
        <v>330</v>
      </c>
    </row>
    <row r="505" spans="2:51" s="13" customFormat="1">
      <c r="B505" s="158"/>
      <c r="D505" s="152" t="s">
        <v>340</v>
      </c>
      <c r="E505" s="159" t="s">
        <v>21</v>
      </c>
      <c r="F505" s="160" t="s">
        <v>790</v>
      </c>
      <c r="H505" s="161">
        <v>-2.496</v>
      </c>
      <c r="I505" s="162"/>
      <c r="L505" s="158"/>
      <c r="M505" s="163"/>
      <c r="T505" s="164"/>
      <c r="AT505" s="159" t="s">
        <v>340</v>
      </c>
      <c r="AU505" s="159" t="s">
        <v>80</v>
      </c>
      <c r="AV505" s="13" t="s">
        <v>80</v>
      </c>
      <c r="AW505" s="13" t="s">
        <v>32</v>
      </c>
      <c r="AX505" s="13" t="s">
        <v>71</v>
      </c>
      <c r="AY505" s="159" t="s">
        <v>330</v>
      </c>
    </row>
    <row r="506" spans="2:51" s="13" customFormat="1">
      <c r="B506" s="158"/>
      <c r="D506" s="152" t="s">
        <v>340</v>
      </c>
      <c r="E506" s="159" t="s">
        <v>21</v>
      </c>
      <c r="F506" s="160" t="s">
        <v>809</v>
      </c>
      <c r="H506" s="161">
        <v>-3.16</v>
      </c>
      <c r="I506" s="162"/>
      <c r="L506" s="158"/>
      <c r="M506" s="163"/>
      <c r="T506" s="164"/>
      <c r="AT506" s="159" t="s">
        <v>340</v>
      </c>
      <c r="AU506" s="159" t="s">
        <v>80</v>
      </c>
      <c r="AV506" s="13" t="s">
        <v>80</v>
      </c>
      <c r="AW506" s="13" t="s">
        <v>32</v>
      </c>
      <c r="AX506" s="13" t="s">
        <v>71</v>
      </c>
      <c r="AY506" s="159" t="s">
        <v>330</v>
      </c>
    </row>
    <row r="507" spans="2:51" s="13" customFormat="1">
      <c r="B507" s="158"/>
      <c r="D507" s="152" t="s">
        <v>340</v>
      </c>
      <c r="E507" s="159" t="s">
        <v>21</v>
      </c>
      <c r="F507" s="160" t="s">
        <v>810</v>
      </c>
      <c r="H507" s="161">
        <v>-3.6</v>
      </c>
      <c r="I507" s="162"/>
      <c r="L507" s="158"/>
      <c r="M507" s="163"/>
      <c r="T507" s="164"/>
      <c r="AT507" s="159" t="s">
        <v>340</v>
      </c>
      <c r="AU507" s="159" t="s">
        <v>80</v>
      </c>
      <c r="AV507" s="13" t="s">
        <v>80</v>
      </c>
      <c r="AW507" s="13" t="s">
        <v>32</v>
      </c>
      <c r="AX507" s="13" t="s">
        <v>71</v>
      </c>
      <c r="AY507" s="159" t="s">
        <v>330</v>
      </c>
    </row>
    <row r="508" spans="2:51" s="13" customFormat="1">
      <c r="B508" s="158"/>
      <c r="D508" s="152" t="s">
        <v>340</v>
      </c>
      <c r="E508" s="159" t="s">
        <v>21</v>
      </c>
      <c r="F508" s="160" t="s">
        <v>811</v>
      </c>
      <c r="H508" s="161">
        <v>-2.02</v>
      </c>
      <c r="I508" s="162"/>
      <c r="L508" s="158"/>
      <c r="M508" s="163"/>
      <c r="T508" s="164"/>
      <c r="AT508" s="159" t="s">
        <v>340</v>
      </c>
      <c r="AU508" s="159" t="s">
        <v>80</v>
      </c>
      <c r="AV508" s="13" t="s">
        <v>80</v>
      </c>
      <c r="AW508" s="13" t="s">
        <v>32</v>
      </c>
      <c r="AX508" s="13" t="s">
        <v>71</v>
      </c>
      <c r="AY508" s="159" t="s">
        <v>330</v>
      </c>
    </row>
    <row r="509" spans="2:51" s="13" customFormat="1">
      <c r="B509" s="158"/>
      <c r="D509" s="152" t="s">
        <v>340</v>
      </c>
      <c r="E509" s="159" t="s">
        <v>21</v>
      </c>
      <c r="F509" s="160" t="s">
        <v>812</v>
      </c>
      <c r="H509" s="161">
        <v>-1.44</v>
      </c>
      <c r="I509" s="162"/>
      <c r="L509" s="158"/>
      <c r="M509" s="163"/>
      <c r="T509" s="164"/>
      <c r="AT509" s="159" t="s">
        <v>340</v>
      </c>
      <c r="AU509" s="159" t="s">
        <v>80</v>
      </c>
      <c r="AV509" s="13" t="s">
        <v>80</v>
      </c>
      <c r="AW509" s="13" t="s">
        <v>32</v>
      </c>
      <c r="AX509" s="13" t="s">
        <v>71</v>
      </c>
      <c r="AY509" s="159" t="s">
        <v>330</v>
      </c>
    </row>
    <row r="510" spans="2:51" s="13" customFormat="1">
      <c r="B510" s="158"/>
      <c r="D510" s="152" t="s">
        <v>340</v>
      </c>
      <c r="E510" s="159" t="s">
        <v>21</v>
      </c>
      <c r="F510" s="160" t="s">
        <v>813</v>
      </c>
      <c r="H510" s="161">
        <v>-2.84</v>
      </c>
      <c r="I510" s="162"/>
      <c r="L510" s="158"/>
      <c r="M510" s="163"/>
      <c r="T510" s="164"/>
      <c r="AT510" s="159" t="s">
        <v>340</v>
      </c>
      <c r="AU510" s="159" t="s">
        <v>80</v>
      </c>
      <c r="AV510" s="13" t="s">
        <v>80</v>
      </c>
      <c r="AW510" s="13" t="s">
        <v>32</v>
      </c>
      <c r="AX510" s="13" t="s">
        <v>71</v>
      </c>
      <c r="AY510" s="159" t="s">
        <v>330</v>
      </c>
    </row>
    <row r="511" spans="2:51" s="13" customFormat="1">
      <c r="B511" s="158"/>
      <c r="D511" s="152" t="s">
        <v>340</v>
      </c>
      <c r="E511" s="159" t="s">
        <v>21</v>
      </c>
      <c r="F511" s="160" t="s">
        <v>814</v>
      </c>
      <c r="H511" s="161">
        <v>-2.1960000000000002</v>
      </c>
      <c r="I511" s="162"/>
      <c r="L511" s="158"/>
      <c r="M511" s="163"/>
      <c r="T511" s="164"/>
      <c r="AT511" s="159" t="s">
        <v>340</v>
      </c>
      <c r="AU511" s="159" t="s">
        <v>80</v>
      </c>
      <c r="AV511" s="13" t="s">
        <v>80</v>
      </c>
      <c r="AW511" s="13" t="s">
        <v>32</v>
      </c>
      <c r="AX511" s="13" t="s">
        <v>71</v>
      </c>
      <c r="AY511" s="159" t="s">
        <v>330</v>
      </c>
    </row>
    <row r="512" spans="2:51" s="13" customFormat="1">
      <c r="B512" s="158"/>
      <c r="D512" s="152" t="s">
        <v>340</v>
      </c>
      <c r="E512" s="159" t="s">
        <v>21</v>
      </c>
      <c r="F512" s="160" t="s">
        <v>815</v>
      </c>
      <c r="H512" s="161">
        <v>-0.76800000000000002</v>
      </c>
      <c r="I512" s="162"/>
      <c r="L512" s="158"/>
      <c r="M512" s="163"/>
      <c r="T512" s="164"/>
      <c r="AT512" s="159" t="s">
        <v>340</v>
      </c>
      <c r="AU512" s="159" t="s">
        <v>80</v>
      </c>
      <c r="AV512" s="13" t="s">
        <v>80</v>
      </c>
      <c r="AW512" s="13" t="s">
        <v>32</v>
      </c>
      <c r="AX512" s="13" t="s">
        <v>71</v>
      </c>
      <c r="AY512" s="159" t="s">
        <v>330</v>
      </c>
    </row>
    <row r="513" spans="2:51" s="13" customFormat="1">
      <c r="B513" s="158"/>
      <c r="D513" s="152" t="s">
        <v>340</v>
      </c>
      <c r="E513" s="159" t="s">
        <v>21</v>
      </c>
      <c r="F513" s="160" t="s">
        <v>816</v>
      </c>
      <c r="H513" s="161">
        <v>-1.3919999999999999</v>
      </c>
      <c r="I513" s="162"/>
      <c r="L513" s="158"/>
      <c r="M513" s="163"/>
      <c r="T513" s="164"/>
      <c r="AT513" s="159" t="s">
        <v>340</v>
      </c>
      <c r="AU513" s="159" t="s">
        <v>80</v>
      </c>
      <c r="AV513" s="13" t="s">
        <v>80</v>
      </c>
      <c r="AW513" s="13" t="s">
        <v>32</v>
      </c>
      <c r="AX513" s="13" t="s">
        <v>71</v>
      </c>
      <c r="AY513" s="159" t="s">
        <v>330</v>
      </c>
    </row>
    <row r="514" spans="2:51" s="13" customFormat="1">
      <c r="B514" s="158"/>
      <c r="D514" s="152" t="s">
        <v>340</v>
      </c>
      <c r="E514" s="159" t="s">
        <v>21</v>
      </c>
      <c r="F514" s="160" t="s">
        <v>806</v>
      </c>
      <c r="H514" s="161">
        <v>-1.8</v>
      </c>
      <c r="I514" s="162"/>
      <c r="L514" s="158"/>
      <c r="M514" s="163"/>
      <c r="T514" s="164"/>
      <c r="AT514" s="159" t="s">
        <v>340</v>
      </c>
      <c r="AU514" s="159" t="s">
        <v>80</v>
      </c>
      <c r="AV514" s="13" t="s">
        <v>80</v>
      </c>
      <c r="AW514" s="13" t="s">
        <v>32</v>
      </c>
      <c r="AX514" s="13" t="s">
        <v>71</v>
      </c>
      <c r="AY514" s="159" t="s">
        <v>330</v>
      </c>
    </row>
    <row r="515" spans="2:51" s="13" customFormat="1">
      <c r="B515" s="158"/>
      <c r="D515" s="152" t="s">
        <v>340</v>
      </c>
      <c r="E515" s="159" t="s">
        <v>21</v>
      </c>
      <c r="F515" s="160" t="s">
        <v>810</v>
      </c>
      <c r="H515" s="161">
        <v>-3.6</v>
      </c>
      <c r="I515" s="162"/>
      <c r="L515" s="158"/>
      <c r="M515" s="163"/>
      <c r="T515" s="164"/>
      <c r="AT515" s="159" t="s">
        <v>340</v>
      </c>
      <c r="AU515" s="159" t="s">
        <v>80</v>
      </c>
      <c r="AV515" s="13" t="s">
        <v>80</v>
      </c>
      <c r="AW515" s="13" t="s">
        <v>32</v>
      </c>
      <c r="AX515" s="13" t="s">
        <v>71</v>
      </c>
      <c r="AY515" s="159" t="s">
        <v>330</v>
      </c>
    </row>
    <row r="516" spans="2:51" s="13" customFormat="1">
      <c r="B516" s="158"/>
      <c r="D516" s="152" t="s">
        <v>340</v>
      </c>
      <c r="E516" s="159" t="s">
        <v>21</v>
      </c>
      <c r="F516" s="160" t="s">
        <v>798</v>
      </c>
      <c r="H516" s="161">
        <v>-2.4159999999999999</v>
      </c>
      <c r="I516" s="162"/>
      <c r="L516" s="158"/>
      <c r="M516" s="163"/>
      <c r="T516" s="164"/>
      <c r="AT516" s="159" t="s">
        <v>340</v>
      </c>
      <c r="AU516" s="159" t="s">
        <v>80</v>
      </c>
      <c r="AV516" s="13" t="s">
        <v>80</v>
      </c>
      <c r="AW516" s="13" t="s">
        <v>32</v>
      </c>
      <c r="AX516" s="13" t="s">
        <v>71</v>
      </c>
      <c r="AY516" s="159" t="s">
        <v>330</v>
      </c>
    </row>
    <row r="517" spans="2:51" s="13" customFormat="1">
      <c r="B517" s="158"/>
      <c r="D517" s="152" t="s">
        <v>340</v>
      </c>
      <c r="E517" s="159" t="s">
        <v>21</v>
      </c>
      <c r="F517" s="160" t="s">
        <v>797</v>
      </c>
      <c r="H517" s="161">
        <v>-2.4159999999999999</v>
      </c>
      <c r="I517" s="162"/>
      <c r="L517" s="158"/>
      <c r="M517" s="163"/>
      <c r="T517" s="164"/>
      <c r="AT517" s="159" t="s">
        <v>340</v>
      </c>
      <c r="AU517" s="159" t="s">
        <v>80</v>
      </c>
      <c r="AV517" s="13" t="s">
        <v>80</v>
      </c>
      <c r="AW517" s="13" t="s">
        <v>32</v>
      </c>
      <c r="AX517" s="13" t="s">
        <v>71</v>
      </c>
      <c r="AY517" s="159" t="s">
        <v>330</v>
      </c>
    </row>
    <row r="518" spans="2:51" s="12" customFormat="1">
      <c r="B518" s="151"/>
      <c r="D518" s="152" t="s">
        <v>340</v>
      </c>
      <c r="E518" s="153" t="s">
        <v>21</v>
      </c>
      <c r="F518" s="154" t="s">
        <v>784</v>
      </c>
      <c r="H518" s="153" t="s">
        <v>21</v>
      </c>
      <c r="I518" s="155"/>
      <c r="L518" s="151"/>
      <c r="M518" s="156"/>
      <c r="T518" s="157"/>
      <c r="AT518" s="153" t="s">
        <v>340</v>
      </c>
      <c r="AU518" s="153" t="s">
        <v>80</v>
      </c>
      <c r="AV518" s="12" t="s">
        <v>78</v>
      </c>
      <c r="AW518" s="12" t="s">
        <v>32</v>
      </c>
      <c r="AX518" s="12" t="s">
        <v>71</v>
      </c>
      <c r="AY518" s="153" t="s">
        <v>330</v>
      </c>
    </row>
    <row r="519" spans="2:51" s="13" customFormat="1">
      <c r="B519" s="158"/>
      <c r="D519" s="152" t="s">
        <v>340</v>
      </c>
      <c r="E519" s="159" t="s">
        <v>21</v>
      </c>
      <c r="F519" s="160" t="s">
        <v>785</v>
      </c>
      <c r="H519" s="161">
        <v>17.393000000000001</v>
      </c>
      <c r="I519" s="162"/>
      <c r="L519" s="158"/>
      <c r="M519" s="163"/>
      <c r="T519" s="164"/>
      <c r="AT519" s="159" t="s">
        <v>340</v>
      </c>
      <c r="AU519" s="159" t="s">
        <v>80</v>
      </c>
      <c r="AV519" s="13" t="s">
        <v>80</v>
      </c>
      <c r="AW519" s="13" t="s">
        <v>32</v>
      </c>
      <c r="AX519" s="13" t="s">
        <v>71</v>
      </c>
      <c r="AY519" s="159" t="s">
        <v>330</v>
      </c>
    </row>
    <row r="520" spans="2:51" s="13" customFormat="1">
      <c r="B520" s="158"/>
      <c r="D520" s="152" t="s">
        <v>340</v>
      </c>
      <c r="E520" s="159" t="s">
        <v>21</v>
      </c>
      <c r="F520" s="160" t="s">
        <v>817</v>
      </c>
      <c r="H520" s="161">
        <v>-1.5289999999999999</v>
      </c>
      <c r="I520" s="162"/>
      <c r="L520" s="158"/>
      <c r="M520" s="163"/>
      <c r="T520" s="164"/>
      <c r="AT520" s="159" t="s">
        <v>340</v>
      </c>
      <c r="AU520" s="159" t="s">
        <v>80</v>
      </c>
      <c r="AV520" s="13" t="s">
        <v>80</v>
      </c>
      <c r="AW520" s="13" t="s">
        <v>32</v>
      </c>
      <c r="AX520" s="13" t="s">
        <v>71</v>
      </c>
      <c r="AY520" s="159" t="s">
        <v>330</v>
      </c>
    </row>
    <row r="521" spans="2:51" s="13" customFormat="1">
      <c r="B521" s="158"/>
      <c r="D521" s="152" t="s">
        <v>340</v>
      </c>
      <c r="E521" s="159" t="s">
        <v>21</v>
      </c>
      <c r="F521" s="160" t="s">
        <v>788</v>
      </c>
      <c r="H521" s="161">
        <v>-0.318</v>
      </c>
      <c r="I521" s="162"/>
      <c r="L521" s="158"/>
      <c r="M521" s="163"/>
      <c r="T521" s="164"/>
      <c r="AT521" s="159" t="s">
        <v>340</v>
      </c>
      <c r="AU521" s="159" t="s">
        <v>80</v>
      </c>
      <c r="AV521" s="13" t="s">
        <v>80</v>
      </c>
      <c r="AW521" s="13" t="s">
        <v>32</v>
      </c>
      <c r="AX521" s="13" t="s">
        <v>71</v>
      </c>
      <c r="AY521" s="159" t="s">
        <v>330</v>
      </c>
    </row>
    <row r="522" spans="2:51" s="15" customFormat="1">
      <c r="B522" s="183"/>
      <c r="D522" s="152" t="s">
        <v>340</v>
      </c>
      <c r="E522" s="184" t="s">
        <v>21</v>
      </c>
      <c r="F522" s="185" t="s">
        <v>769</v>
      </c>
      <c r="H522" s="186">
        <v>58.097000000000001</v>
      </c>
      <c r="I522" s="187"/>
      <c r="L522" s="183"/>
      <c r="M522" s="188"/>
      <c r="T522" s="189"/>
      <c r="AT522" s="184" t="s">
        <v>340</v>
      </c>
      <c r="AU522" s="184" t="s">
        <v>80</v>
      </c>
      <c r="AV522" s="15" t="s">
        <v>171</v>
      </c>
      <c r="AW522" s="15" t="s">
        <v>32</v>
      </c>
      <c r="AX522" s="15" t="s">
        <v>71</v>
      </c>
      <c r="AY522" s="184" t="s">
        <v>330</v>
      </c>
    </row>
    <row r="523" spans="2:51" s="12" customFormat="1">
      <c r="B523" s="151"/>
      <c r="D523" s="152" t="s">
        <v>340</v>
      </c>
      <c r="E523" s="153" t="s">
        <v>21</v>
      </c>
      <c r="F523" s="154" t="s">
        <v>818</v>
      </c>
      <c r="H523" s="153" t="s">
        <v>21</v>
      </c>
      <c r="I523" s="155"/>
      <c r="L523" s="151"/>
      <c r="M523" s="156"/>
      <c r="T523" s="157"/>
      <c r="AT523" s="153" t="s">
        <v>340</v>
      </c>
      <c r="AU523" s="153" t="s">
        <v>80</v>
      </c>
      <c r="AV523" s="12" t="s">
        <v>78</v>
      </c>
      <c r="AW523" s="12" t="s">
        <v>32</v>
      </c>
      <c r="AX523" s="12" t="s">
        <v>71</v>
      </c>
      <c r="AY523" s="153" t="s">
        <v>330</v>
      </c>
    </row>
    <row r="524" spans="2:51" s="12" customFormat="1">
      <c r="B524" s="151"/>
      <c r="D524" s="152" t="s">
        <v>340</v>
      </c>
      <c r="E524" s="153" t="s">
        <v>21</v>
      </c>
      <c r="F524" s="154" t="s">
        <v>771</v>
      </c>
      <c r="H524" s="153" t="s">
        <v>21</v>
      </c>
      <c r="I524" s="155"/>
      <c r="L524" s="151"/>
      <c r="M524" s="156"/>
      <c r="T524" s="157"/>
      <c r="AT524" s="153" t="s">
        <v>340</v>
      </c>
      <c r="AU524" s="153" t="s">
        <v>80</v>
      </c>
      <c r="AV524" s="12" t="s">
        <v>78</v>
      </c>
      <c r="AW524" s="12" t="s">
        <v>32</v>
      </c>
      <c r="AX524" s="12" t="s">
        <v>71</v>
      </c>
      <c r="AY524" s="153" t="s">
        <v>330</v>
      </c>
    </row>
    <row r="525" spans="2:51" s="13" customFormat="1">
      <c r="B525" s="158"/>
      <c r="D525" s="152" t="s">
        <v>340</v>
      </c>
      <c r="E525" s="159" t="s">
        <v>21</v>
      </c>
      <c r="F525" s="160" t="s">
        <v>819</v>
      </c>
      <c r="H525" s="161">
        <v>8.5389999999999979</v>
      </c>
      <c r="I525" s="162"/>
      <c r="L525" s="158"/>
      <c r="M525" s="163"/>
      <c r="T525" s="164"/>
      <c r="AT525" s="159" t="s">
        <v>340</v>
      </c>
      <c r="AU525" s="159" t="s">
        <v>80</v>
      </c>
      <c r="AV525" s="13" t="s">
        <v>80</v>
      </c>
      <c r="AW525" s="13" t="s">
        <v>32</v>
      </c>
      <c r="AX525" s="13" t="s">
        <v>71</v>
      </c>
      <c r="AY525" s="159" t="s">
        <v>330</v>
      </c>
    </row>
    <row r="526" spans="2:51" s="13" customFormat="1">
      <c r="B526" s="158"/>
      <c r="D526" s="152" t="s">
        <v>340</v>
      </c>
      <c r="E526" s="159" t="s">
        <v>21</v>
      </c>
      <c r="F526" s="160" t="s">
        <v>820</v>
      </c>
      <c r="H526" s="161">
        <v>-0.24199999999999999</v>
      </c>
      <c r="I526" s="162"/>
      <c r="L526" s="158"/>
      <c r="M526" s="163"/>
      <c r="T526" s="164"/>
      <c r="AT526" s="159" t="s">
        <v>340</v>
      </c>
      <c r="AU526" s="159" t="s">
        <v>80</v>
      </c>
      <c r="AV526" s="13" t="s">
        <v>80</v>
      </c>
      <c r="AW526" s="13" t="s">
        <v>32</v>
      </c>
      <c r="AX526" s="13" t="s">
        <v>71</v>
      </c>
      <c r="AY526" s="159" t="s">
        <v>330</v>
      </c>
    </row>
    <row r="527" spans="2:51" s="12" customFormat="1">
      <c r="B527" s="151"/>
      <c r="D527" s="152" t="s">
        <v>340</v>
      </c>
      <c r="E527" s="153" t="s">
        <v>21</v>
      </c>
      <c r="F527" s="154" t="s">
        <v>784</v>
      </c>
      <c r="H527" s="153" t="s">
        <v>21</v>
      </c>
      <c r="I527" s="155"/>
      <c r="L527" s="151"/>
      <c r="M527" s="156"/>
      <c r="T527" s="157"/>
      <c r="AT527" s="153" t="s">
        <v>340</v>
      </c>
      <c r="AU527" s="153" t="s">
        <v>80</v>
      </c>
      <c r="AV527" s="12" t="s">
        <v>78</v>
      </c>
      <c r="AW527" s="12" t="s">
        <v>32</v>
      </c>
      <c r="AX527" s="12" t="s">
        <v>71</v>
      </c>
      <c r="AY527" s="153" t="s">
        <v>330</v>
      </c>
    </row>
    <row r="528" spans="2:51" s="13" customFormat="1">
      <c r="B528" s="158"/>
      <c r="D528" s="152" t="s">
        <v>340</v>
      </c>
      <c r="E528" s="159" t="s">
        <v>21</v>
      </c>
      <c r="F528" s="160" t="s">
        <v>821</v>
      </c>
      <c r="H528" s="161">
        <v>8.907</v>
      </c>
      <c r="I528" s="162"/>
      <c r="L528" s="158"/>
      <c r="M528" s="163"/>
      <c r="T528" s="164"/>
      <c r="AT528" s="159" t="s">
        <v>340</v>
      </c>
      <c r="AU528" s="159" t="s">
        <v>80</v>
      </c>
      <c r="AV528" s="13" t="s">
        <v>80</v>
      </c>
      <c r="AW528" s="13" t="s">
        <v>32</v>
      </c>
      <c r="AX528" s="13" t="s">
        <v>71</v>
      </c>
      <c r="AY528" s="159" t="s">
        <v>330</v>
      </c>
    </row>
    <row r="529" spans="2:51" s="13" customFormat="1">
      <c r="B529" s="158"/>
      <c r="D529" s="152" t="s">
        <v>340</v>
      </c>
      <c r="E529" s="159" t="s">
        <v>21</v>
      </c>
      <c r="F529" s="160" t="s">
        <v>822</v>
      </c>
      <c r="H529" s="161">
        <v>-0.499</v>
      </c>
      <c r="I529" s="162"/>
      <c r="L529" s="158"/>
      <c r="M529" s="163"/>
      <c r="T529" s="164"/>
      <c r="AT529" s="159" t="s">
        <v>340</v>
      </c>
      <c r="AU529" s="159" t="s">
        <v>80</v>
      </c>
      <c r="AV529" s="13" t="s">
        <v>80</v>
      </c>
      <c r="AW529" s="13" t="s">
        <v>32</v>
      </c>
      <c r="AX529" s="13" t="s">
        <v>71</v>
      </c>
      <c r="AY529" s="159" t="s">
        <v>330</v>
      </c>
    </row>
    <row r="530" spans="2:51" s="15" customFormat="1">
      <c r="B530" s="183"/>
      <c r="D530" s="152" t="s">
        <v>340</v>
      </c>
      <c r="E530" s="184" t="s">
        <v>21</v>
      </c>
      <c r="F530" s="185" t="s">
        <v>769</v>
      </c>
      <c r="H530" s="186">
        <v>16.704999999999998</v>
      </c>
      <c r="I530" s="187"/>
      <c r="L530" s="183"/>
      <c r="M530" s="188"/>
      <c r="T530" s="189"/>
      <c r="AT530" s="184" t="s">
        <v>340</v>
      </c>
      <c r="AU530" s="184" t="s">
        <v>80</v>
      </c>
      <c r="AV530" s="15" t="s">
        <v>171</v>
      </c>
      <c r="AW530" s="15" t="s">
        <v>32</v>
      </c>
      <c r="AX530" s="15" t="s">
        <v>71</v>
      </c>
      <c r="AY530" s="184" t="s">
        <v>330</v>
      </c>
    </row>
    <row r="531" spans="2:51" s="12" customFormat="1">
      <c r="B531" s="151"/>
      <c r="D531" s="152" t="s">
        <v>340</v>
      </c>
      <c r="E531" s="153" t="s">
        <v>21</v>
      </c>
      <c r="F531" s="154" t="s">
        <v>823</v>
      </c>
      <c r="H531" s="153" t="s">
        <v>21</v>
      </c>
      <c r="I531" s="155"/>
      <c r="L531" s="151"/>
      <c r="M531" s="156"/>
      <c r="T531" s="157"/>
      <c r="AT531" s="153" t="s">
        <v>340</v>
      </c>
      <c r="AU531" s="153" t="s">
        <v>80</v>
      </c>
      <c r="AV531" s="12" t="s">
        <v>78</v>
      </c>
      <c r="AW531" s="12" t="s">
        <v>32</v>
      </c>
      <c r="AX531" s="12" t="s">
        <v>71</v>
      </c>
      <c r="AY531" s="153" t="s">
        <v>330</v>
      </c>
    </row>
    <row r="532" spans="2:51" s="12" customFormat="1">
      <c r="B532" s="151"/>
      <c r="D532" s="152" t="s">
        <v>340</v>
      </c>
      <c r="E532" s="153" t="s">
        <v>21</v>
      </c>
      <c r="F532" s="154" t="s">
        <v>770</v>
      </c>
      <c r="H532" s="153" t="s">
        <v>21</v>
      </c>
      <c r="I532" s="155"/>
      <c r="L532" s="151"/>
      <c r="M532" s="156"/>
      <c r="T532" s="157"/>
      <c r="AT532" s="153" t="s">
        <v>340</v>
      </c>
      <c r="AU532" s="153" t="s">
        <v>80</v>
      </c>
      <c r="AV532" s="12" t="s">
        <v>78</v>
      </c>
      <c r="AW532" s="12" t="s">
        <v>32</v>
      </c>
      <c r="AX532" s="12" t="s">
        <v>71</v>
      </c>
      <c r="AY532" s="153" t="s">
        <v>330</v>
      </c>
    </row>
    <row r="533" spans="2:51" s="12" customFormat="1">
      <c r="B533" s="151"/>
      <c r="D533" s="152" t="s">
        <v>340</v>
      </c>
      <c r="E533" s="153" t="s">
        <v>21</v>
      </c>
      <c r="F533" s="154" t="s">
        <v>824</v>
      </c>
      <c r="H533" s="153" t="s">
        <v>21</v>
      </c>
      <c r="I533" s="155"/>
      <c r="L533" s="151"/>
      <c r="M533" s="156"/>
      <c r="T533" s="157"/>
      <c r="AT533" s="153" t="s">
        <v>340</v>
      </c>
      <c r="AU533" s="153" t="s">
        <v>80</v>
      </c>
      <c r="AV533" s="12" t="s">
        <v>78</v>
      </c>
      <c r="AW533" s="12" t="s">
        <v>32</v>
      </c>
      <c r="AX533" s="12" t="s">
        <v>71</v>
      </c>
      <c r="AY533" s="153" t="s">
        <v>330</v>
      </c>
    </row>
    <row r="534" spans="2:51" s="12" customFormat="1">
      <c r="B534" s="151"/>
      <c r="D534" s="152" t="s">
        <v>340</v>
      </c>
      <c r="E534" s="153" t="s">
        <v>21</v>
      </c>
      <c r="F534" s="154" t="s">
        <v>825</v>
      </c>
      <c r="H534" s="153" t="s">
        <v>21</v>
      </c>
      <c r="I534" s="155"/>
      <c r="L534" s="151"/>
      <c r="M534" s="156"/>
      <c r="T534" s="157"/>
      <c r="AT534" s="153" t="s">
        <v>340</v>
      </c>
      <c r="AU534" s="153" t="s">
        <v>80</v>
      </c>
      <c r="AV534" s="12" t="s">
        <v>78</v>
      </c>
      <c r="AW534" s="12" t="s">
        <v>32</v>
      </c>
      <c r="AX534" s="12" t="s">
        <v>71</v>
      </c>
      <c r="AY534" s="153" t="s">
        <v>330</v>
      </c>
    </row>
    <row r="535" spans="2:51" s="13" customFormat="1">
      <c r="B535" s="158"/>
      <c r="D535" s="152" t="s">
        <v>340</v>
      </c>
      <c r="E535" s="159" t="s">
        <v>21</v>
      </c>
      <c r="F535" s="160" t="s">
        <v>826</v>
      </c>
      <c r="H535" s="161">
        <v>-1.1619999999999999</v>
      </c>
      <c r="I535" s="162"/>
      <c r="L535" s="158"/>
      <c r="M535" s="163"/>
      <c r="T535" s="164"/>
      <c r="AT535" s="159" t="s">
        <v>340</v>
      </c>
      <c r="AU535" s="159" t="s">
        <v>80</v>
      </c>
      <c r="AV535" s="13" t="s">
        <v>80</v>
      </c>
      <c r="AW535" s="13" t="s">
        <v>32</v>
      </c>
      <c r="AX535" s="13" t="s">
        <v>71</v>
      </c>
      <c r="AY535" s="159" t="s">
        <v>330</v>
      </c>
    </row>
    <row r="536" spans="2:51" s="12" customFormat="1">
      <c r="B536" s="151"/>
      <c r="D536" s="152" t="s">
        <v>340</v>
      </c>
      <c r="E536" s="153" t="s">
        <v>21</v>
      </c>
      <c r="F536" s="154" t="s">
        <v>827</v>
      </c>
      <c r="H536" s="153" t="s">
        <v>21</v>
      </c>
      <c r="I536" s="155"/>
      <c r="L536" s="151"/>
      <c r="M536" s="156"/>
      <c r="T536" s="157"/>
      <c r="AT536" s="153" t="s">
        <v>340</v>
      </c>
      <c r="AU536" s="153" t="s">
        <v>80</v>
      </c>
      <c r="AV536" s="12" t="s">
        <v>78</v>
      </c>
      <c r="AW536" s="12" t="s">
        <v>32</v>
      </c>
      <c r="AX536" s="12" t="s">
        <v>71</v>
      </c>
      <c r="AY536" s="153" t="s">
        <v>330</v>
      </c>
    </row>
    <row r="537" spans="2:51" s="13" customFormat="1">
      <c r="B537" s="158"/>
      <c r="D537" s="152" t="s">
        <v>340</v>
      </c>
      <c r="E537" s="159" t="s">
        <v>21</v>
      </c>
      <c r="F537" s="160" t="s">
        <v>828</v>
      </c>
      <c r="H537" s="161">
        <v>-0.81899999999999984</v>
      </c>
      <c r="I537" s="162"/>
      <c r="L537" s="158"/>
      <c r="M537" s="163"/>
      <c r="T537" s="164"/>
      <c r="AT537" s="159" t="s">
        <v>340</v>
      </c>
      <c r="AU537" s="159" t="s">
        <v>80</v>
      </c>
      <c r="AV537" s="13" t="s">
        <v>80</v>
      </c>
      <c r="AW537" s="13" t="s">
        <v>32</v>
      </c>
      <c r="AX537" s="13" t="s">
        <v>71</v>
      </c>
      <c r="AY537" s="159" t="s">
        <v>330</v>
      </c>
    </row>
    <row r="538" spans="2:51" s="12" customFormat="1">
      <c r="B538" s="151"/>
      <c r="D538" s="152" t="s">
        <v>340</v>
      </c>
      <c r="E538" s="153" t="s">
        <v>21</v>
      </c>
      <c r="F538" s="154" t="s">
        <v>789</v>
      </c>
      <c r="H538" s="153" t="s">
        <v>21</v>
      </c>
      <c r="I538" s="155"/>
      <c r="L538" s="151"/>
      <c r="M538" s="156"/>
      <c r="T538" s="157"/>
      <c r="AT538" s="153" t="s">
        <v>340</v>
      </c>
      <c r="AU538" s="153" t="s">
        <v>80</v>
      </c>
      <c r="AV538" s="12" t="s">
        <v>78</v>
      </c>
      <c r="AW538" s="12" t="s">
        <v>32</v>
      </c>
      <c r="AX538" s="12" t="s">
        <v>71</v>
      </c>
      <c r="AY538" s="153" t="s">
        <v>330</v>
      </c>
    </row>
    <row r="539" spans="2:51" s="12" customFormat="1">
      <c r="B539" s="151"/>
      <c r="D539" s="152" t="s">
        <v>340</v>
      </c>
      <c r="E539" s="153" t="s">
        <v>21</v>
      </c>
      <c r="F539" s="154" t="s">
        <v>824</v>
      </c>
      <c r="H539" s="153" t="s">
        <v>21</v>
      </c>
      <c r="I539" s="155"/>
      <c r="L539" s="151"/>
      <c r="M539" s="156"/>
      <c r="T539" s="157"/>
      <c r="AT539" s="153" t="s">
        <v>340</v>
      </c>
      <c r="AU539" s="153" t="s">
        <v>80</v>
      </c>
      <c r="AV539" s="12" t="s">
        <v>78</v>
      </c>
      <c r="AW539" s="12" t="s">
        <v>32</v>
      </c>
      <c r="AX539" s="12" t="s">
        <v>71</v>
      </c>
      <c r="AY539" s="153" t="s">
        <v>330</v>
      </c>
    </row>
    <row r="540" spans="2:51" s="12" customFormat="1">
      <c r="B540" s="151"/>
      <c r="D540" s="152" t="s">
        <v>340</v>
      </c>
      <c r="E540" s="153" t="s">
        <v>21</v>
      </c>
      <c r="F540" s="154" t="s">
        <v>825</v>
      </c>
      <c r="H540" s="153" t="s">
        <v>21</v>
      </c>
      <c r="I540" s="155"/>
      <c r="L540" s="151"/>
      <c r="M540" s="156"/>
      <c r="T540" s="157"/>
      <c r="AT540" s="153" t="s">
        <v>340</v>
      </c>
      <c r="AU540" s="153" t="s">
        <v>80</v>
      </c>
      <c r="AV540" s="12" t="s">
        <v>78</v>
      </c>
      <c r="AW540" s="12" t="s">
        <v>32</v>
      </c>
      <c r="AX540" s="12" t="s">
        <v>71</v>
      </c>
      <c r="AY540" s="153" t="s">
        <v>330</v>
      </c>
    </row>
    <row r="541" spans="2:51" s="13" customFormat="1">
      <c r="B541" s="158"/>
      <c r="D541" s="152" t="s">
        <v>340</v>
      </c>
      <c r="E541" s="159" t="s">
        <v>21</v>
      </c>
      <c r="F541" s="160" t="s">
        <v>826</v>
      </c>
      <c r="H541" s="161">
        <v>-1.1619999999999999</v>
      </c>
      <c r="I541" s="162"/>
      <c r="L541" s="158"/>
      <c r="M541" s="163"/>
      <c r="T541" s="164"/>
      <c r="AT541" s="159" t="s">
        <v>340</v>
      </c>
      <c r="AU541" s="159" t="s">
        <v>80</v>
      </c>
      <c r="AV541" s="13" t="s">
        <v>80</v>
      </c>
      <c r="AW541" s="13" t="s">
        <v>32</v>
      </c>
      <c r="AX541" s="13" t="s">
        <v>71</v>
      </c>
      <c r="AY541" s="159" t="s">
        <v>330</v>
      </c>
    </row>
    <row r="542" spans="2:51" s="12" customFormat="1">
      <c r="B542" s="151"/>
      <c r="D542" s="152" t="s">
        <v>340</v>
      </c>
      <c r="E542" s="153" t="s">
        <v>21</v>
      </c>
      <c r="F542" s="154" t="s">
        <v>800</v>
      </c>
      <c r="H542" s="153" t="s">
        <v>21</v>
      </c>
      <c r="I542" s="155"/>
      <c r="L542" s="151"/>
      <c r="M542" s="156"/>
      <c r="T542" s="157"/>
      <c r="AT542" s="153" t="s">
        <v>340</v>
      </c>
      <c r="AU542" s="153" t="s">
        <v>80</v>
      </c>
      <c r="AV542" s="12" t="s">
        <v>78</v>
      </c>
      <c r="AW542" s="12" t="s">
        <v>32</v>
      </c>
      <c r="AX542" s="12" t="s">
        <v>71</v>
      </c>
      <c r="AY542" s="153" t="s">
        <v>330</v>
      </c>
    </row>
    <row r="543" spans="2:51" s="12" customFormat="1">
      <c r="B543" s="151"/>
      <c r="D543" s="152" t="s">
        <v>340</v>
      </c>
      <c r="E543" s="153" t="s">
        <v>21</v>
      </c>
      <c r="F543" s="154" t="s">
        <v>829</v>
      </c>
      <c r="H543" s="153" t="s">
        <v>21</v>
      </c>
      <c r="I543" s="155"/>
      <c r="L543" s="151"/>
      <c r="M543" s="156"/>
      <c r="T543" s="157"/>
      <c r="AT543" s="153" t="s">
        <v>340</v>
      </c>
      <c r="AU543" s="153" t="s">
        <v>80</v>
      </c>
      <c r="AV543" s="12" t="s">
        <v>78</v>
      </c>
      <c r="AW543" s="12" t="s">
        <v>32</v>
      </c>
      <c r="AX543" s="12" t="s">
        <v>71</v>
      </c>
      <c r="AY543" s="153" t="s">
        <v>330</v>
      </c>
    </row>
    <row r="544" spans="2:51" s="13" customFormat="1">
      <c r="B544" s="158"/>
      <c r="D544" s="152" t="s">
        <v>340</v>
      </c>
      <c r="E544" s="159" t="s">
        <v>21</v>
      </c>
      <c r="F544" s="160" t="s">
        <v>830</v>
      </c>
      <c r="H544" s="161">
        <v>-1.1619999999999999</v>
      </c>
      <c r="I544" s="162"/>
      <c r="L544" s="158"/>
      <c r="M544" s="163"/>
      <c r="T544" s="164"/>
      <c r="AT544" s="159" t="s">
        <v>340</v>
      </c>
      <c r="AU544" s="159" t="s">
        <v>80</v>
      </c>
      <c r="AV544" s="13" t="s">
        <v>80</v>
      </c>
      <c r="AW544" s="13" t="s">
        <v>32</v>
      </c>
      <c r="AX544" s="13" t="s">
        <v>71</v>
      </c>
      <c r="AY544" s="159" t="s">
        <v>330</v>
      </c>
    </row>
    <row r="545" spans="2:65" s="12" customFormat="1">
      <c r="B545" s="151"/>
      <c r="D545" s="152" t="s">
        <v>340</v>
      </c>
      <c r="E545" s="153" t="s">
        <v>21</v>
      </c>
      <c r="F545" s="154" t="s">
        <v>808</v>
      </c>
      <c r="H545" s="153" t="s">
        <v>21</v>
      </c>
      <c r="I545" s="155"/>
      <c r="L545" s="151"/>
      <c r="M545" s="156"/>
      <c r="T545" s="157"/>
      <c r="AT545" s="153" t="s">
        <v>340</v>
      </c>
      <c r="AU545" s="153" t="s">
        <v>80</v>
      </c>
      <c r="AV545" s="12" t="s">
        <v>78</v>
      </c>
      <c r="AW545" s="12" t="s">
        <v>32</v>
      </c>
      <c r="AX545" s="12" t="s">
        <v>71</v>
      </c>
      <c r="AY545" s="153" t="s">
        <v>330</v>
      </c>
    </row>
    <row r="546" spans="2:65" s="12" customFormat="1">
      <c r="B546" s="151"/>
      <c r="D546" s="152" t="s">
        <v>340</v>
      </c>
      <c r="E546" s="153" t="s">
        <v>21</v>
      </c>
      <c r="F546" s="154" t="s">
        <v>824</v>
      </c>
      <c r="H546" s="153" t="s">
        <v>21</v>
      </c>
      <c r="I546" s="155"/>
      <c r="L546" s="151"/>
      <c r="M546" s="156"/>
      <c r="T546" s="157"/>
      <c r="AT546" s="153" t="s">
        <v>340</v>
      </c>
      <c r="AU546" s="153" t="s">
        <v>80</v>
      </c>
      <c r="AV546" s="12" t="s">
        <v>78</v>
      </c>
      <c r="AW546" s="12" t="s">
        <v>32</v>
      </c>
      <c r="AX546" s="12" t="s">
        <v>71</v>
      </c>
      <c r="AY546" s="153" t="s">
        <v>330</v>
      </c>
    </row>
    <row r="547" spans="2:65" s="12" customFormat="1">
      <c r="B547" s="151"/>
      <c r="D547" s="152" t="s">
        <v>340</v>
      </c>
      <c r="E547" s="153" t="s">
        <v>21</v>
      </c>
      <c r="F547" s="154" t="s">
        <v>825</v>
      </c>
      <c r="H547" s="153" t="s">
        <v>21</v>
      </c>
      <c r="I547" s="155"/>
      <c r="L547" s="151"/>
      <c r="M547" s="156"/>
      <c r="T547" s="157"/>
      <c r="AT547" s="153" t="s">
        <v>340</v>
      </c>
      <c r="AU547" s="153" t="s">
        <v>80</v>
      </c>
      <c r="AV547" s="12" t="s">
        <v>78</v>
      </c>
      <c r="AW547" s="12" t="s">
        <v>32</v>
      </c>
      <c r="AX547" s="12" t="s">
        <v>71</v>
      </c>
      <c r="AY547" s="153" t="s">
        <v>330</v>
      </c>
    </row>
    <row r="548" spans="2:65" s="13" customFormat="1">
      <c r="B548" s="158"/>
      <c r="D548" s="152" t="s">
        <v>340</v>
      </c>
      <c r="E548" s="159" t="s">
        <v>21</v>
      </c>
      <c r="F548" s="160" t="s">
        <v>826</v>
      </c>
      <c r="H548" s="161">
        <v>-1.1619999999999999</v>
      </c>
      <c r="I548" s="162"/>
      <c r="L548" s="158"/>
      <c r="M548" s="163"/>
      <c r="T548" s="164"/>
      <c r="AT548" s="159" t="s">
        <v>340</v>
      </c>
      <c r="AU548" s="159" t="s">
        <v>80</v>
      </c>
      <c r="AV548" s="13" t="s">
        <v>80</v>
      </c>
      <c r="AW548" s="13" t="s">
        <v>32</v>
      </c>
      <c r="AX548" s="13" t="s">
        <v>71</v>
      </c>
      <c r="AY548" s="159" t="s">
        <v>330</v>
      </c>
    </row>
    <row r="549" spans="2:65" s="12" customFormat="1">
      <c r="B549" s="151"/>
      <c r="D549" s="152" t="s">
        <v>340</v>
      </c>
      <c r="E549" s="153" t="s">
        <v>21</v>
      </c>
      <c r="F549" s="154" t="s">
        <v>827</v>
      </c>
      <c r="H549" s="153" t="s">
        <v>21</v>
      </c>
      <c r="I549" s="155"/>
      <c r="L549" s="151"/>
      <c r="M549" s="156"/>
      <c r="T549" s="157"/>
      <c r="AT549" s="153" t="s">
        <v>340</v>
      </c>
      <c r="AU549" s="153" t="s">
        <v>80</v>
      </c>
      <c r="AV549" s="12" t="s">
        <v>78</v>
      </c>
      <c r="AW549" s="12" t="s">
        <v>32</v>
      </c>
      <c r="AX549" s="12" t="s">
        <v>71</v>
      </c>
      <c r="AY549" s="153" t="s">
        <v>330</v>
      </c>
    </row>
    <row r="550" spans="2:65" s="13" customFormat="1">
      <c r="B550" s="158"/>
      <c r="D550" s="152" t="s">
        <v>340</v>
      </c>
      <c r="E550" s="159" t="s">
        <v>21</v>
      </c>
      <c r="F550" s="160" t="s">
        <v>826</v>
      </c>
      <c r="H550" s="161">
        <v>-1.1619999999999999</v>
      </c>
      <c r="I550" s="162"/>
      <c r="L550" s="158"/>
      <c r="M550" s="163"/>
      <c r="T550" s="164"/>
      <c r="AT550" s="159" t="s">
        <v>340</v>
      </c>
      <c r="AU550" s="159" t="s">
        <v>80</v>
      </c>
      <c r="AV550" s="13" t="s">
        <v>80</v>
      </c>
      <c r="AW550" s="13" t="s">
        <v>32</v>
      </c>
      <c r="AX550" s="13" t="s">
        <v>71</v>
      </c>
      <c r="AY550" s="159" t="s">
        <v>330</v>
      </c>
    </row>
    <row r="551" spans="2:65" s="12" customFormat="1">
      <c r="B551" s="151"/>
      <c r="D551" s="152" t="s">
        <v>340</v>
      </c>
      <c r="E551" s="153" t="s">
        <v>21</v>
      </c>
      <c r="F551" s="154" t="s">
        <v>818</v>
      </c>
      <c r="H551" s="153" t="s">
        <v>21</v>
      </c>
      <c r="I551" s="155"/>
      <c r="L551" s="151"/>
      <c r="M551" s="156"/>
      <c r="T551" s="157"/>
      <c r="AT551" s="153" t="s">
        <v>340</v>
      </c>
      <c r="AU551" s="153" t="s">
        <v>80</v>
      </c>
      <c r="AV551" s="12" t="s">
        <v>78</v>
      </c>
      <c r="AW551" s="12" t="s">
        <v>32</v>
      </c>
      <c r="AX551" s="12" t="s">
        <v>71</v>
      </c>
      <c r="AY551" s="153" t="s">
        <v>330</v>
      </c>
    </row>
    <row r="552" spans="2:65" s="12" customFormat="1">
      <c r="B552" s="151"/>
      <c r="D552" s="152" t="s">
        <v>340</v>
      </c>
      <c r="E552" s="153" t="s">
        <v>21</v>
      </c>
      <c r="F552" s="154" t="s">
        <v>824</v>
      </c>
      <c r="H552" s="153" t="s">
        <v>21</v>
      </c>
      <c r="I552" s="155"/>
      <c r="L552" s="151"/>
      <c r="M552" s="156"/>
      <c r="T552" s="157"/>
      <c r="AT552" s="153" t="s">
        <v>340</v>
      </c>
      <c r="AU552" s="153" t="s">
        <v>80</v>
      </c>
      <c r="AV552" s="12" t="s">
        <v>78</v>
      </c>
      <c r="AW552" s="12" t="s">
        <v>32</v>
      </c>
      <c r="AX552" s="12" t="s">
        <v>71</v>
      </c>
      <c r="AY552" s="153" t="s">
        <v>330</v>
      </c>
    </row>
    <row r="553" spans="2:65" s="12" customFormat="1">
      <c r="B553" s="151"/>
      <c r="D553" s="152" t="s">
        <v>340</v>
      </c>
      <c r="E553" s="153" t="s">
        <v>21</v>
      </c>
      <c r="F553" s="154" t="s">
        <v>623</v>
      </c>
      <c r="H553" s="153" t="s">
        <v>21</v>
      </c>
      <c r="I553" s="155"/>
      <c r="L553" s="151"/>
      <c r="M553" s="156"/>
      <c r="T553" s="157"/>
      <c r="AT553" s="153" t="s">
        <v>340</v>
      </c>
      <c r="AU553" s="153" t="s">
        <v>80</v>
      </c>
      <c r="AV553" s="12" t="s">
        <v>78</v>
      </c>
      <c r="AW553" s="12" t="s">
        <v>32</v>
      </c>
      <c r="AX553" s="12" t="s">
        <v>71</v>
      </c>
      <c r="AY553" s="153" t="s">
        <v>330</v>
      </c>
    </row>
    <row r="554" spans="2:65" s="13" customFormat="1">
      <c r="B554" s="158"/>
      <c r="D554" s="152" t="s">
        <v>340</v>
      </c>
      <c r="E554" s="159" t="s">
        <v>21</v>
      </c>
      <c r="F554" s="160" t="s">
        <v>831</v>
      </c>
      <c r="H554" s="161">
        <v>-0.51300000000000001</v>
      </c>
      <c r="I554" s="162"/>
      <c r="L554" s="158"/>
      <c r="M554" s="163"/>
      <c r="T554" s="164"/>
      <c r="AT554" s="159" t="s">
        <v>340</v>
      </c>
      <c r="AU554" s="159" t="s">
        <v>80</v>
      </c>
      <c r="AV554" s="13" t="s">
        <v>80</v>
      </c>
      <c r="AW554" s="13" t="s">
        <v>32</v>
      </c>
      <c r="AX554" s="13" t="s">
        <v>71</v>
      </c>
      <c r="AY554" s="159" t="s">
        <v>330</v>
      </c>
    </row>
    <row r="555" spans="2:65" s="12" customFormat="1">
      <c r="B555" s="151"/>
      <c r="D555" s="152" t="s">
        <v>340</v>
      </c>
      <c r="E555" s="153" t="s">
        <v>21</v>
      </c>
      <c r="F555" s="154" t="s">
        <v>832</v>
      </c>
      <c r="H555" s="153" t="s">
        <v>21</v>
      </c>
      <c r="I555" s="155"/>
      <c r="L555" s="151"/>
      <c r="M555" s="156"/>
      <c r="T555" s="157"/>
      <c r="AT555" s="153" t="s">
        <v>340</v>
      </c>
      <c r="AU555" s="153" t="s">
        <v>80</v>
      </c>
      <c r="AV555" s="12" t="s">
        <v>78</v>
      </c>
      <c r="AW555" s="12" t="s">
        <v>32</v>
      </c>
      <c r="AX555" s="12" t="s">
        <v>71</v>
      </c>
      <c r="AY555" s="153" t="s">
        <v>330</v>
      </c>
    </row>
    <row r="556" spans="2:65" s="13" customFormat="1">
      <c r="B556" s="158"/>
      <c r="D556" s="152" t="s">
        <v>340</v>
      </c>
      <c r="E556" s="159" t="s">
        <v>21</v>
      </c>
      <c r="F556" s="160" t="s">
        <v>831</v>
      </c>
      <c r="H556" s="161">
        <v>-0.51300000000000001</v>
      </c>
      <c r="I556" s="162"/>
      <c r="L556" s="158"/>
      <c r="M556" s="163"/>
      <c r="T556" s="164"/>
      <c r="AT556" s="159" t="s">
        <v>340</v>
      </c>
      <c r="AU556" s="159" t="s">
        <v>80</v>
      </c>
      <c r="AV556" s="13" t="s">
        <v>80</v>
      </c>
      <c r="AW556" s="13" t="s">
        <v>32</v>
      </c>
      <c r="AX556" s="13" t="s">
        <v>71</v>
      </c>
      <c r="AY556" s="159" t="s">
        <v>330</v>
      </c>
    </row>
    <row r="557" spans="2:65" s="14" customFormat="1">
      <c r="B557" s="166"/>
      <c r="D557" s="152" t="s">
        <v>340</v>
      </c>
      <c r="E557" s="167" t="s">
        <v>21</v>
      </c>
      <c r="F557" s="168" t="s">
        <v>443</v>
      </c>
      <c r="H557" s="169">
        <v>262.58699999999999</v>
      </c>
      <c r="I557" s="170"/>
      <c r="L557" s="166"/>
      <c r="M557" s="171"/>
      <c r="T557" s="172"/>
      <c r="AT557" s="167" t="s">
        <v>340</v>
      </c>
      <c r="AU557" s="167" t="s">
        <v>80</v>
      </c>
      <c r="AV557" s="14" t="s">
        <v>336</v>
      </c>
      <c r="AW557" s="14" t="s">
        <v>32</v>
      </c>
      <c r="AX557" s="14" t="s">
        <v>78</v>
      </c>
      <c r="AY557" s="167" t="s">
        <v>330</v>
      </c>
    </row>
    <row r="558" spans="2:65" s="1" customFormat="1" ht="16.5" customHeight="1">
      <c r="B558" s="33"/>
      <c r="C558" s="134" t="s">
        <v>833</v>
      </c>
      <c r="D558" s="134" t="s">
        <v>332</v>
      </c>
      <c r="E558" s="135" t="s">
        <v>834</v>
      </c>
      <c r="F558" s="136" t="s">
        <v>835</v>
      </c>
      <c r="G558" s="137" t="s">
        <v>169</v>
      </c>
      <c r="H558" s="138">
        <v>2809.0540000000001</v>
      </c>
      <c r="I558" s="139">
        <v>443.59</v>
      </c>
      <c r="J558" s="140">
        <f>ROUND(I558*H558,2)</f>
        <v>1246068.26</v>
      </c>
      <c r="K558" s="136" t="s">
        <v>335</v>
      </c>
      <c r="L558" s="33"/>
      <c r="M558" s="141" t="s">
        <v>21</v>
      </c>
      <c r="N558" s="142" t="s">
        <v>42</v>
      </c>
      <c r="P558" s="143">
        <f>O558*H558</f>
        <v>0</v>
      </c>
      <c r="Q558" s="143">
        <v>2.7499999999999998E-3</v>
      </c>
      <c r="R558" s="143">
        <f>Q558*H558</f>
        <v>7.7248985000000001</v>
      </c>
      <c r="S558" s="143">
        <v>0</v>
      </c>
      <c r="T558" s="144">
        <f>S558*H558</f>
        <v>0</v>
      </c>
      <c r="AR558" s="145" t="s">
        <v>336</v>
      </c>
      <c r="AT558" s="145" t="s">
        <v>332</v>
      </c>
      <c r="AU558" s="145" t="s">
        <v>80</v>
      </c>
      <c r="AY558" s="18" t="s">
        <v>330</v>
      </c>
      <c r="BE558" s="146">
        <f>IF(N558="základní",J558,0)</f>
        <v>1246068.26</v>
      </c>
      <c r="BF558" s="146">
        <f>IF(N558="snížená",J558,0)</f>
        <v>0</v>
      </c>
      <c r="BG558" s="146">
        <f>IF(N558="zákl. přenesená",J558,0)</f>
        <v>0</v>
      </c>
      <c r="BH558" s="146">
        <f>IF(N558="sníž. přenesená",J558,0)</f>
        <v>0</v>
      </c>
      <c r="BI558" s="146">
        <f>IF(N558="nulová",J558,0)</f>
        <v>0</v>
      </c>
      <c r="BJ558" s="18" t="s">
        <v>78</v>
      </c>
      <c r="BK558" s="146">
        <f>ROUND(I558*H558,2)</f>
        <v>1246068.26</v>
      </c>
      <c r="BL558" s="18" t="s">
        <v>336</v>
      </c>
      <c r="BM558" s="145" t="s">
        <v>836</v>
      </c>
    </row>
    <row r="559" spans="2:65" s="1" customFormat="1">
      <c r="B559" s="33"/>
      <c r="D559" s="147" t="s">
        <v>338</v>
      </c>
      <c r="F559" s="148" t="s">
        <v>837</v>
      </c>
      <c r="I559" s="149"/>
      <c r="L559" s="33"/>
      <c r="M559" s="150"/>
      <c r="T559" s="52"/>
      <c r="AT559" s="18" t="s">
        <v>338</v>
      </c>
      <c r="AU559" s="18" t="s">
        <v>80</v>
      </c>
    </row>
    <row r="560" spans="2:65" s="12" customFormat="1">
      <c r="B560" s="151"/>
      <c r="D560" s="152" t="s">
        <v>340</v>
      </c>
      <c r="E560" s="153" t="s">
        <v>21</v>
      </c>
      <c r="F560" s="154" t="s">
        <v>764</v>
      </c>
      <c r="H560" s="153" t="s">
        <v>21</v>
      </c>
      <c r="I560" s="155"/>
      <c r="L560" s="151"/>
      <c r="M560" s="156"/>
      <c r="T560" s="157"/>
      <c r="AT560" s="153" t="s">
        <v>340</v>
      </c>
      <c r="AU560" s="153" t="s">
        <v>80</v>
      </c>
      <c r="AV560" s="12" t="s">
        <v>78</v>
      </c>
      <c r="AW560" s="12" t="s">
        <v>32</v>
      </c>
      <c r="AX560" s="12" t="s">
        <v>71</v>
      </c>
      <c r="AY560" s="153" t="s">
        <v>330</v>
      </c>
    </row>
    <row r="561" spans="2:51" s="13" customFormat="1">
      <c r="B561" s="158"/>
      <c r="D561" s="152" t="s">
        <v>340</v>
      </c>
      <c r="E561" s="159" t="s">
        <v>21</v>
      </c>
      <c r="F561" s="160" t="s">
        <v>838</v>
      </c>
      <c r="H561" s="161">
        <v>164.089</v>
      </c>
      <c r="I561" s="162"/>
      <c r="L561" s="158"/>
      <c r="M561" s="163"/>
      <c r="T561" s="164"/>
      <c r="AT561" s="159" t="s">
        <v>340</v>
      </c>
      <c r="AU561" s="159" t="s">
        <v>80</v>
      </c>
      <c r="AV561" s="13" t="s">
        <v>80</v>
      </c>
      <c r="AW561" s="13" t="s">
        <v>32</v>
      </c>
      <c r="AX561" s="13" t="s">
        <v>71</v>
      </c>
      <c r="AY561" s="159" t="s">
        <v>330</v>
      </c>
    </row>
    <row r="562" spans="2:51" s="13" customFormat="1">
      <c r="B562" s="158"/>
      <c r="D562" s="152" t="s">
        <v>340</v>
      </c>
      <c r="E562" s="159" t="s">
        <v>21</v>
      </c>
      <c r="F562" s="160" t="s">
        <v>839</v>
      </c>
      <c r="H562" s="161">
        <v>-15.926</v>
      </c>
      <c r="I562" s="162"/>
      <c r="L562" s="158"/>
      <c r="M562" s="163"/>
      <c r="T562" s="164"/>
      <c r="AT562" s="159" t="s">
        <v>340</v>
      </c>
      <c r="AU562" s="159" t="s">
        <v>80</v>
      </c>
      <c r="AV562" s="13" t="s">
        <v>80</v>
      </c>
      <c r="AW562" s="13" t="s">
        <v>32</v>
      </c>
      <c r="AX562" s="13" t="s">
        <v>71</v>
      </c>
      <c r="AY562" s="159" t="s">
        <v>330</v>
      </c>
    </row>
    <row r="563" spans="2:51" s="13" customFormat="1">
      <c r="B563" s="158"/>
      <c r="D563" s="152" t="s">
        <v>340</v>
      </c>
      <c r="E563" s="159" t="s">
        <v>21</v>
      </c>
      <c r="F563" s="160" t="s">
        <v>840</v>
      </c>
      <c r="H563" s="161">
        <v>-4.3570000000000002</v>
      </c>
      <c r="I563" s="162"/>
      <c r="L563" s="158"/>
      <c r="M563" s="163"/>
      <c r="T563" s="164"/>
      <c r="AT563" s="159" t="s">
        <v>340</v>
      </c>
      <c r="AU563" s="159" t="s">
        <v>80</v>
      </c>
      <c r="AV563" s="13" t="s">
        <v>80</v>
      </c>
      <c r="AW563" s="13" t="s">
        <v>32</v>
      </c>
      <c r="AX563" s="13" t="s">
        <v>71</v>
      </c>
      <c r="AY563" s="159" t="s">
        <v>330</v>
      </c>
    </row>
    <row r="564" spans="2:51" s="13" customFormat="1">
      <c r="B564" s="158"/>
      <c r="D564" s="152" t="s">
        <v>340</v>
      </c>
      <c r="E564" s="159" t="s">
        <v>21</v>
      </c>
      <c r="F564" s="160" t="s">
        <v>841</v>
      </c>
      <c r="H564" s="161">
        <v>-3.4020000000000001</v>
      </c>
      <c r="I564" s="162"/>
      <c r="L564" s="158"/>
      <c r="M564" s="163"/>
      <c r="T564" s="164"/>
      <c r="AT564" s="159" t="s">
        <v>340</v>
      </c>
      <c r="AU564" s="159" t="s">
        <v>80</v>
      </c>
      <c r="AV564" s="13" t="s">
        <v>80</v>
      </c>
      <c r="AW564" s="13" t="s">
        <v>32</v>
      </c>
      <c r="AX564" s="13" t="s">
        <v>71</v>
      </c>
      <c r="AY564" s="159" t="s">
        <v>330</v>
      </c>
    </row>
    <row r="565" spans="2:51" s="13" customFormat="1">
      <c r="B565" s="158"/>
      <c r="D565" s="152" t="s">
        <v>340</v>
      </c>
      <c r="E565" s="159" t="s">
        <v>21</v>
      </c>
      <c r="F565" s="160" t="s">
        <v>842</v>
      </c>
      <c r="H565" s="161">
        <v>2.6480000000000001</v>
      </c>
      <c r="I565" s="162"/>
      <c r="L565" s="158"/>
      <c r="M565" s="163"/>
      <c r="T565" s="164"/>
      <c r="AT565" s="159" t="s">
        <v>340</v>
      </c>
      <c r="AU565" s="159" t="s">
        <v>80</v>
      </c>
      <c r="AV565" s="13" t="s">
        <v>80</v>
      </c>
      <c r="AW565" s="13" t="s">
        <v>32</v>
      </c>
      <c r="AX565" s="13" t="s">
        <v>71</v>
      </c>
      <c r="AY565" s="159" t="s">
        <v>330</v>
      </c>
    </row>
    <row r="566" spans="2:51" s="13" customFormat="1">
      <c r="B566" s="158"/>
      <c r="D566" s="152" t="s">
        <v>340</v>
      </c>
      <c r="E566" s="159" t="s">
        <v>21</v>
      </c>
      <c r="F566" s="160" t="s">
        <v>843</v>
      </c>
      <c r="H566" s="161">
        <v>1.409</v>
      </c>
      <c r="I566" s="162"/>
      <c r="L566" s="158"/>
      <c r="M566" s="163"/>
      <c r="T566" s="164"/>
      <c r="AT566" s="159" t="s">
        <v>340</v>
      </c>
      <c r="AU566" s="159" t="s">
        <v>80</v>
      </c>
      <c r="AV566" s="13" t="s">
        <v>80</v>
      </c>
      <c r="AW566" s="13" t="s">
        <v>32</v>
      </c>
      <c r="AX566" s="13" t="s">
        <v>71</v>
      </c>
      <c r="AY566" s="159" t="s">
        <v>330</v>
      </c>
    </row>
    <row r="567" spans="2:51" s="13" customFormat="1">
      <c r="B567" s="158"/>
      <c r="D567" s="152" t="s">
        <v>340</v>
      </c>
      <c r="E567" s="159" t="s">
        <v>21</v>
      </c>
      <c r="F567" s="160" t="s">
        <v>844</v>
      </c>
      <c r="H567" s="161">
        <v>1.1120000000000001</v>
      </c>
      <c r="I567" s="162"/>
      <c r="L567" s="158"/>
      <c r="M567" s="163"/>
      <c r="T567" s="164"/>
      <c r="AT567" s="159" t="s">
        <v>340</v>
      </c>
      <c r="AU567" s="159" t="s">
        <v>80</v>
      </c>
      <c r="AV567" s="13" t="s">
        <v>80</v>
      </c>
      <c r="AW567" s="13" t="s">
        <v>32</v>
      </c>
      <c r="AX567" s="13" t="s">
        <v>71</v>
      </c>
      <c r="AY567" s="159" t="s">
        <v>330</v>
      </c>
    </row>
    <row r="568" spans="2:51" s="13" customFormat="1">
      <c r="B568" s="158"/>
      <c r="D568" s="152" t="s">
        <v>340</v>
      </c>
      <c r="E568" s="159" t="s">
        <v>21</v>
      </c>
      <c r="F568" s="160" t="s">
        <v>845</v>
      </c>
      <c r="H568" s="161">
        <v>0.84</v>
      </c>
      <c r="I568" s="162"/>
      <c r="L568" s="158"/>
      <c r="M568" s="163"/>
      <c r="T568" s="164"/>
      <c r="AT568" s="159" t="s">
        <v>340</v>
      </c>
      <c r="AU568" s="159" t="s">
        <v>80</v>
      </c>
      <c r="AV568" s="13" t="s">
        <v>80</v>
      </c>
      <c r="AW568" s="13" t="s">
        <v>32</v>
      </c>
      <c r="AX568" s="13" t="s">
        <v>71</v>
      </c>
      <c r="AY568" s="159" t="s">
        <v>330</v>
      </c>
    </row>
    <row r="569" spans="2:51" s="13" customFormat="1">
      <c r="B569" s="158"/>
      <c r="D569" s="152" t="s">
        <v>340</v>
      </c>
      <c r="E569" s="159" t="s">
        <v>21</v>
      </c>
      <c r="F569" s="160" t="s">
        <v>846</v>
      </c>
      <c r="H569" s="161">
        <v>0.38</v>
      </c>
      <c r="I569" s="162"/>
      <c r="L569" s="158"/>
      <c r="M569" s="163"/>
      <c r="T569" s="164"/>
      <c r="AT569" s="159" t="s">
        <v>340</v>
      </c>
      <c r="AU569" s="159" t="s">
        <v>80</v>
      </c>
      <c r="AV569" s="13" t="s">
        <v>80</v>
      </c>
      <c r="AW569" s="13" t="s">
        <v>32</v>
      </c>
      <c r="AX569" s="13" t="s">
        <v>71</v>
      </c>
      <c r="AY569" s="159" t="s">
        <v>330</v>
      </c>
    </row>
    <row r="570" spans="2:51" s="15" customFormat="1">
      <c r="B570" s="183"/>
      <c r="D570" s="152" t="s">
        <v>340</v>
      </c>
      <c r="E570" s="184" t="s">
        <v>21</v>
      </c>
      <c r="F570" s="185" t="s">
        <v>769</v>
      </c>
      <c r="H570" s="186">
        <v>146.79300000000001</v>
      </c>
      <c r="I570" s="187"/>
      <c r="L570" s="183"/>
      <c r="M570" s="188"/>
      <c r="T570" s="189"/>
      <c r="AT570" s="184" t="s">
        <v>340</v>
      </c>
      <c r="AU570" s="184" t="s">
        <v>80</v>
      </c>
      <c r="AV570" s="15" t="s">
        <v>171</v>
      </c>
      <c r="AW570" s="15" t="s">
        <v>32</v>
      </c>
      <c r="AX570" s="15" t="s">
        <v>71</v>
      </c>
      <c r="AY570" s="184" t="s">
        <v>330</v>
      </c>
    </row>
    <row r="571" spans="2:51" s="12" customFormat="1">
      <c r="B571" s="151"/>
      <c r="D571" s="152" t="s">
        <v>340</v>
      </c>
      <c r="E571" s="153" t="s">
        <v>21</v>
      </c>
      <c r="F571" s="154" t="s">
        <v>770</v>
      </c>
      <c r="H571" s="153" t="s">
        <v>21</v>
      </c>
      <c r="I571" s="155"/>
      <c r="L571" s="151"/>
      <c r="M571" s="156"/>
      <c r="T571" s="157"/>
      <c r="AT571" s="153" t="s">
        <v>340</v>
      </c>
      <c r="AU571" s="153" t="s">
        <v>80</v>
      </c>
      <c r="AV571" s="12" t="s">
        <v>78</v>
      </c>
      <c r="AW571" s="12" t="s">
        <v>32</v>
      </c>
      <c r="AX571" s="12" t="s">
        <v>71</v>
      </c>
      <c r="AY571" s="153" t="s">
        <v>330</v>
      </c>
    </row>
    <row r="572" spans="2:51" s="12" customFormat="1">
      <c r="B572" s="151"/>
      <c r="D572" s="152" t="s">
        <v>340</v>
      </c>
      <c r="E572" s="153" t="s">
        <v>21</v>
      </c>
      <c r="F572" s="154" t="s">
        <v>771</v>
      </c>
      <c r="H572" s="153" t="s">
        <v>21</v>
      </c>
      <c r="I572" s="155"/>
      <c r="L572" s="151"/>
      <c r="M572" s="156"/>
      <c r="T572" s="157"/>
      <c r="AT572" s="153" t="s">
        <v>340</v>
      </c>
      <c r="AU572" s="153" t="s">
        <v>80</v>
      </c>
      <c r="AV572" s="12" t="s">
        <v>78</v>
      </c>
      <c r="AW572" s="12" t="s">
        <v>32</v>
      </c>
      <c r="AX572" s="12" t="s">
        <v>71</v>
      </c>
      <c r="AY572" s="153" t="s">
        <v>330</v>
      </c>
    </row>
    <row r="573" spans="2:51" s="13" customFormat="1">
      <c r="B573" s="158"/>
      <c r="D573" s="152" t="s">
        <v>340</v>
      </c>
      <c r="E573" s="159" t="s">
        <v>21</v>
      </c>
      <c r="F573" s="160" t="s">
        <v>847</v>
      </c>
      <c r="H573" s="161">
        <v>726.95</v>
      </c>
      <c r="I573" s="162"/>
      <c r="L573" s="158"/>
      <c r="M573" s="163"/>
      <c r="T573" s="164"/>
      <c r="AT573" s="159" t="s">
        <v>340</v>
      </c>
      <c r="AU573" s="159" t="s">
        <v>80</v>
      </c>
      <c r="AV573" s="13" t="s">
        <v>80</v>
      </c>
      <c r="AW573" s="13" t="s">
        <v>32</v>
      </c>
      <c r="AX573" s="13" t="s">
        <v>71</v>
      </c>
      <c r="AY573" s="159" t="s">
        <v>330</v>
      </c>
    </row>
    <row r="574" spans="2:51" s="13" customFormat="1">
      <c r="B574" s="158"/>
      <c r="D574" s="152" t="s">
        <v>340</v>
      </c>
      <c r="E574" s="159" t="s">
        <v>21</v>
      </c>
      <c r="F574" s="160" t="s">
        <v>848</v>
      </c>
      <c r="H574" s="161">
        <v>-9.6380000000000017</v>
      </c>
      <c r="I574" s="162"/>
      <c r="L574" s="158"/>
      <c r="M574" s="163"/>
      <c r="T574" s="164"/>
      <c r="AT574" s="159" t="s">
        <v>340</v>
      </c>
      <c r="AU574" s="159" t="s">
        <v>80</v>
      </c>
      <c r="AV574" s="13" t="s">
        <v>80</v>
      </c>
      <c r="AW574" s="13" t="s">
        <v>32</v>
      </c>
      <c r="AX574" s="13" t="s">
        <v>71</v>
      </c>
      <c r="AY574" s="159" t="s">
        <v>330</v>
      </c>
    </row>
    <row r="575" spans="2:51" s="13" customFormat="1">
      <c r="B575" s="158"/>
      <c r="D575" s="152" t="s">
        <v>340</v>
      </c>
      <c r="E575" s="159" t="s">
        <v>21</v>
      </c>
      <c r="F575" s="160" t="s">
        <v>849</v>
      </c>
      <c r="H575" s="161">
        <v>-50.4</v>
      </c>
      <c r="I575" s="162"/>
      <c r="L575" s="158"/>
      <c r="M575" s="163"/>
      <c r="T575" s="164"/>
      <c r="AT575" s="159" t="s">
        <v>340</v>
      </c>
      <c r="AU575" s="159" t="s">
        <v>80</v>
      </c>
      <c r="AV575" s="13" t="s">
        <v>80</v>
      </c>
      <c r="AW575" s="13" t="s">
        <v>32</v>
      </c>
      <c r="AX575" s="13" t="s">
        <v>71</v>
      </c>
      <c r="AY575" s="159" t="s">
        <v>330</v>
      </c>
    </row>
    <row r="576" spans="2:51" s="13" customFormat="1">
      <c r="B576" s="158"/>
      <c r="D576" s="152" t="s">
        <v>340</v>
      </c>
      <c r="E576" s="159" t="s">
        <v>21</v>
      </c>
      <c r="F576" s="160" t="s">
        <v>850</v>
      </c>
      <c r="H576" s="161">
        <v>-38.200000000000003</v>
      </c>
      <c r="I576" s="162"/>
      <c r="L576" s="158"/>
      <c r="M576" s="163"/>
      <c r="T576" s="164"/>
      <c r="AT576" s="159" t="s">
        <v>340</v>
      </c>
      <c r="AU576" s="159" t="s">
        <v>80</v>
      </c>
      <c r="AV576" s="13" t="s">
        <v>80</v>
      </c>
      <c r="AW576" s="13" t="s">
        <v>32</v>
      </c>
      <c r="AX576" s="13" t="s">
        <v>71</v>
      </c>
      <c r="AY576" s="159" t="s">
        <v>330</v>
      </c>
    </row>
    <row r="577" spans="2:51" s="13" customFormat="1">
      <c r="B577" s="158"/>
      <c r="D577" s="152" t="s">
        <v>340</v>
      </c>
      <c r="E577" s="159" t="s">
        <v>21</v>
      </c>
      <c r="F577" s="160" t="s">
        <v>851</v>
      </c>
      <c r="H577" s="161">
        <v>-30.327999999999999</v>
      </c>
      <c r="I577" s="162"/>
      <c r="L577" s="158"/>
      <c r="M577" s="163"/>
      <c r="T577" s="164"/>
      <c r="AT577" s="159" t="s">
        <v>340</v>
      </c>
      <c r="AU577" s="159" t="s">
        <v>80</v>
      </c>
      <c r="AV577" s="13" t="s">
        <v>80</v>
      </c>
      <c r="AW577" s="13" t="s">
        <v>32</v>
      </c>
      <c r="AX577" s="13" t="s">
        <v>71</v>
      </c>
      <c r="AY577" s="159" t="s">
        <v>330</v>
      </c>
    </row>
    <row r="578" spans="2:51" s="13" customFormat="1">
      <c r="B578" s="158"/>
      <c r="D578" s="152" t="s">
        <v>340</v>
      </c>
      <c r="E578" s="159" t="s">
        <v>21</v>
      </c>
      <c r="F578" s="160" t="s">
        <v>852</v>
      </c>
      <c r="H578" s="161">
        <v>-25.28</v>
      </c>
      <c r="I578" s="162"/>
      <c r="L578" s="158"/>
      <c r="M578" s="163"/>
      <c r="T578" s="164"/>
      <c r="AT578" s="159" t="s">
        <v>340</v>
      </c>
      <c r="AU578" s="159" t="s">
        <v>80</v>
      </c>
      <c r="AV578" s="13" t="s">
        <v>80</v>
      </c>
      <c r="AW578" s="13" t="s">
        <v>32</v>
      </c>
      <c r="AX578" s="13" t="s">
        <v>71</v>
      </c>
      <c r="AY578" s="159" t="s">
        <v>330</v>
      </c>
    </row>
    <row r="579" spans="2:51" s="13" customFormat="1">
      <c r="B579" s="158"/>
      <c r="D579" s="152" t="s">
        <v>340</v>
      </c>
      <c r="E579" s="159" t="s">
        <v>21</v>
      </c>
      <c r="F579" s="160" t="s">
        <v>853</v>
      </c>
      <c r="H579" s="161">
        <v>-34.68</v>
      </c>
      <c r="I579" s="162"/>
      <c r="L579" s="158"/>
      <c r="M579" s="163"/>
      <c r="T579" s="164"/>
      <c r="AT579" s="159" t="s">
        <v>340</v>
      </c>
      <c r="AU579" s="159" t="s">
        <v>80</v>
      </c>
      <c r="AV579" s="13" t="s">
        <v>80</v>
      </c>
      <c r="AW579" s="13" t="s">
        <v>32</v>
      </c>
      <c r="AX579" s="13" t="s">
        <v>71</v>
      </c>
      <c r="AY579" s="159" t="s">
        <v>330</v>
      </c>
    </row>
    <row r="580" spans="2:51" s="13" customFormat="1">
      <c r="B580" s="158"/>
      <c r="D580" s="152" t="s">
        <v>340</v>
      </c>
      <c r="E580" s="159" t="s">
        <v>21</v>
      </c>
      <c r="F580" s="160" t="s">
        <v>854</v>
      </c>
      <c r="H580" s="161">
        <v>-13.28</v>
      </c>
      <c r="I580" s="162"/>
      <c r="L580" s="158"/>
      <c r="M580" s="163"/>
      <c r="T580" s="164"/>
      <c r="AT580" s="159" t="s">
        <v>340</v>
      </c>
      <c r="AU580" s="159" t="s">
        <v>80</v>
      </c>
      <c r="AV580" s="13" t="s">
        <v>80</v>
      </c>
      <c r="AW580" s="13" t="s">
        <v>32</v>
      </c>
      <c r="AX580" s="13" t="s">
        <v>71</v>
      </c>
      <c r="AY580" s="159" t="s">
        <v>330</v>
      </c>
    </row>
    <row r="581" spans="2:51" s="13" customFormat="1">
      <c r="B581" s="158"/>
      <c r="D581" s="152" t="s">
        <v>340</v>
      </c>
      <c r="E581" s="159" t="s">
        <v>21</v>
      </c>
      <c r="F581" s="160" t="s">
        <v>855</v>
      </c>
      <c r="H581" s="161">
        <v>-30.32</v>
      </c>
      <c r="I581" s="162"/>
      <c r="L581" s="158"/>
      <c r="M581" s="163"/>
      <c r="T581" s="164"/>
      <c r="AT581" s="159" t="s">
        <v>340</v>
      </c>
      <c r="AU581" s="159" t="s">
        <v>80</v>
      </c>
      <c r="AV581" s="13" t="s">
        <v>80</v>
      </c>
      <c r="AW581" s="13" t="s">
        <v>32</v>
      </c>
      <c r="AX581" s="13" t="s">
        <v>71</v>
      </c>
      <c r="AY581" s="159" t="s">
        <v>330</v>
      </c>
    </row>
    <row r="582" spans="2:51" s="13" customFormat="1">
      <c r="B582" s="158"/>
      <c r="D582" s="152" t="s">
        <v>340</v>
      </c>
      <c r="E582" s="159" t="s">
        <v>21</v>
      </c>
      <c r="F582" s="160" t="s">
        <v>856</v>
      </c>
      <c r="H582" s="161">
        <v>-6.04</v>
      </c>
      <c r="I582" s="162"/>
      <c r="L582" s="158"/>
      <c r="M582" s="163"/>
      <c r="T582" s="164"/>
      <c r="AT582" s="159" t="s">
        <v>340</v>
      </c>
      <c r="AU582" s="159" t="s">
        <v>80</v>
      </c>
      <c r="AV582" s="13" t="s">
        <v>80</v>
      </c>
      <c r="AW582" s="13" t="s">
        <v>32</v>
      </c>
      <c r="AX582" s="13" t="s">
        <v>71</v>
      </c>
      <c r="AY582" s="159" t="s">
        <v>330</v>
      </c>
    </row>
    <row r="583" spans="2:51" s="13" customFormat="1">
      <c r="B583" s="158"/>
      <c r="D583" s="152" t="s">
        <v>340</v>
      </c>
      <c r="E583" s="159" t="s">
        <v>21</v>
      </c>
      <c r="F583" s="160" t="s">
        <v>857</v>
      </c>
      <c r="H583" s="161">
        <v>-16.920000000000002</v>
      </c>
      <c r="I583" s="162"/>
      <c r="L583" s="158"/>
      <c r="M583" s="163"/>
      <c r="T583" s="164"/>
      <c r="AT583" s="159" t="s">
        <v>340</v>
      </c>
      <c r="AU583" s="159" t="s">
        <v>80</v>
      </c>
      <c r="AV583" s="13" t="s">
        <v>80</v>
      </c>
      <c r="AW583" s="13" t="s">
        <v>32</v>
      </c>
      <c r="AX583" s="13" t="s">
        <v>71</v>
      </c>
      <c r="AY583" s="159" t="s">
        <v>330</v>
      </c>
    </row>
    <row r="584" spans="2:51" s="13" customFormat="1">
      <c r="B584" s="158"/>
      <c r="D584" s="152" t="s">
        <v>340</v>
      </c>
      <c r="E584" s="159" t="s">
        <v>21</v>
      </c>
      <c r="F584" s="160" t="s">
        <v>858</v>
      </c>
      <c r="H584" s="161">
        <v>-22.56</v>
      </c>
      <c r="I584" s="162"/>
      <c r="L584" s="158"/>
      <c r="M584" s="163"/>
      <c r="T584" s="164"/>
      <c r="AT584" s="159" t="s">
        <v>340</v>
      </c>
      <c r="AU584" s="159" t="s">
        <v>80</v>
      </c>
      <c r="AV584" s="13" t="s">
        <v>80</v>
      </c>
      <c r="AW584" s="13" t="s">
        <v>32</v>
      </c>
      <c r="AX584" s="13" t="s">
        <v>71</v>
      </c>
      <c r="AY584" s="159" t="s">
        <v>330</v>
      </c>
    </row>
    <row r="585" spans="2:51" s="13" customFormat="1">
      <c r="B585" s="158"/>
      <c r="D585" s="152" t="s">
        <v>340</v>
      </c>
      <c r="E585" s="159" t="s">
        <v>21</v>
      </c>
      <c r="F585" s="160" t="s">
        <v>859</v>
      </c>
      <c r="H585" s="161">
        <v>1.92</v>
      </c>
      <c r="I585" s="162"/>
      <c r="L585" s="158"/>
      <c r="M585" s="163"/>
      <c r="T585" s="164"/>
      <c r="AT585" s="159" t="s">
        <v>340</v>
      </c>
      <c r="AU585" s="159" t="s">
        <v>80</v>
      </c>
      <c r="AV585" s="13" t="s">
        <v>80</v>
      </c>
      <c r="AW585" s="13" t="s">
        <v>32</v>
      </c>
      <c r="AX585" s="13" t="s">
        <v>71</v>
      </c>
      <c r="AY585" s="159" t="s">
        <v>330</v>
      </c>
    </row>
    <row r="586" spans="2:51" s="13" customFormat="1">
      <c r="B586" s="158"/>
      <c r="D586" s="152" t="s">
        <v>340</v>
      </c>
      <c r="E586" s="159" t="s">
        <v>21</v>
      </c>
      <c r="F586" s="160" t="s">
        <v>860</v>
      </c>
      <c r="H586" s="161">
        <v>6.64</v>
      </c>
      <c r="I586" s="162"/>
      <c r="L586" s="158"/>
      <c r="M586" s="163"/>
      <c r="T586" s="164"/>
      <c r="AT586" s="159" t="s">
        <v>340</v>
      </c>
      <c r="AU586" s="159" t="s">
        <v>80</v>
      </c>
      <c r="AV586" s="13" t="s">
        <v>80</v>
      </c>
      <c r="AW586" s="13" t="s">
        <v>32</v>
      </c>
      <c r="AX586" s="13" t="s">
        <v>71</v>
      </c>
      <c r="AY586" s="159" t="s">
        <v>330</v>
      </c>
    </row>
    <row r="587" spans="2:51" s="13" customFormat="1">
      <c r="B587" s="158"/>
      <c r="D587" s="152" t="s">
        <v>340</v>
      </c>
      <c r="E587" s="159" t="s">
        <v>21</v>
      </c>
      <c r="F587" s="160" t="s">
        <v>861</v>
      </c>
      <c r="H587" s="161">
        <v>4.62</v>
      </c>
      <c r="I587" s="162"/>
      <c r="L587" s="158"/>
      <c r="M587" s="163"/>
      <c r="T587" s="164"/>
      <c r="AT587" s="159" t="s">
        <v>340</v>
      </c>
      <c r="AU587" s="159" t="s">
        <v>80</v>
      </c>
      <c r="AV587" s="13" t="s">
        <v>80</v>
      </c>
      <c r="AW587" s="13" t="s">
        <v>32</v>
      </c>
      <c r="AX587" s="13" t="s">
        <v>71</v>
      </c>
      <c r="AY587" s="159" t="s">
        <v>330</v>
      </c>
    </row>
    <row r="588" spans="2:51" s="13" customFormat="1">
      <c r="B588" s="158"/>
      <c r="D588" s="152" t="s">
        <v>340</v>
      </c>
      <c r="E588" s="159" t="s">
        <v>21</v>
      </c>
      <c r="F588" s="160" t="s">
        <v>862</v>
      </c>
      <c r="H588" s="161">
        <v>2.2029999999999998</v>
      </c>
      <c r="I588" s="162"/>
      <c r="L588" s="158"/>
      <c r="M588" s="163"/>
      <c r="T588" s="164"/>
      <c r="AT588" s="159" t="s">
        <v>340</v>
      </c>
      <c r="AU588" s="159" t="s">
        <v>80</v>
      </c>
      <c r="AV588" s="13" t="s">
        <v>80</v>
      </c>
      <c r="AW588" s="13" t="s">
        <v>32</v>
      </c>
      <c r="AX588" s="13" t="s">
        <v>71</v>
      </c>
      <c r="AY588" s="159" t="s">
        <v>330</v>
      </c>
    </row>
    <row r="589" spans="2:51" s="13" customFormat="1">
      <c r="B589" s="158"/>
      <c r="D589" s="152" t="s">
        <v>340</v>
      </c>
      <c r="E589" s="159" t="s">
        <v>21</v>
      </c>
      <c r="F589" s="160" t="s">
        <v>863</v>
      </c>
      <c r="H589" s="161">
        <v>3.3279999999999998</v>
      </c>
      <c r="I589" s="162"/>
      <c r="L589" s="158"/>
      <c r="M589" s="163"/>
      <c r="T589" s="164"/>
      <c r="AT589" s="159" t="s">
        <v>340</v>
      </c>
      <c r="AU589" s="159" t="s">
        <v>80</v>
      </c>
      <c r="AV589" s="13" t="s">
        <v>80</v>
      </c>
      <c r="AW589" s="13" t="s">
        <v>32</v>
      </c>
      <c r="AX589" s="13" t="s">
        <v>71</v>
      </c>
      <c r="AY589" s="159" t="s">
        <v>330</v>
      </c>
    </row>
    <row r="590" spans="2:51" s="13" customFormat="1">
      <c r="B590" s="158"/>
      <c r="D590" s="152" t="s">
        <v>340</v>
      </c>
      <c r="E590" s="159" t="s">
        <v>21</v>
      </c>
      <c r="F590" s="160" t="s">
        <v>864</v>
      </c>
      <c r="H590" s="161">
        <v>4.2679999999999998</v>
      </c>
      <c r="I590" s="162"/>
      <c r="L590" s="158"/>
      <c r="M590" s="163"/>
      <c r="T590" s="164"/>
      <c r="AT590" s="159" t="s">
        <v>340</v>
      </c>
      <c r="AU590" s="159" t="s">
        <v>80</v>
      </c>
      <c r="AV590" s="13" t="s">
        <v>80</v>
      </c>
      <c r="AW590" s="13" t="s">
        <v>32</v>
      </c>
      <c r="AX590" s="13" t="s">
        <v>71</v>
      </c>
      <c r="AY590" s="159" t="s">
        <v>330</v>
      </c>
    </row>
    <row r="591" spans="2:51" s="13" customFormat="1">
      <c r="B591" s="158"/>
      <c r="D591" s="152" t="s">
        <v>340</v>
      </c>
      <c r="E591" s="159" t="s">
        <v>21</v>
      </c>
      <c r="F591" s="160" t="s">
        <v>865</v>
      </c>
      <c r="H591" s="161">
        <v>2.1280000000000001</v>
      </c>
      <c r="I591" s="162"/>
      <c r="L591" s="158"/>
      <c r="M591" s="163"/>
      <c r="T591" s="164"/>
      <c r="AT591" s="159" t="s">
        <v>340</v>
      </c>
      <c r="AU591" s="159" t="s">
        <v>80</v>
      </c>
      <c r="AV591" s="13" t="s">
        <v>80</v>
      </c>
      <c r="AW591" s="13" t="s">
        <v>32</v>
      </c>
      <c r="AX591" s="13" t="s">
        <v>71</v>
      </c>
      <c r="AY591" s="159" t="s">
        <v>330</v>
      </c>
    </row>
    <row r="592" spans="2:51" s="13" customFormat="1">
      <c r="B592" s="158"/>
      <c r="D592" s="152" t="s">
        <v>340</v>
      </c>
      <c r="E592" s="159" t="s">
        <v>21</v>
      </c>
      <c r="F592" s="160" t="s">
        <v>866</v>
      </c>
      <c r="H592" s="161">
        <v>3.8319999999999999</v>
      </c>
      <c r="I592" s="162"/>
      <c r="L592" s="158"/>
      <c r="M592" s="163"/>
      <c r="T592" s="164"/>
      <c r="AT592" s="159" t="s">
        <v>340</v>
      </c>
      <c r="AU592" s="159" t="s">
        <v>80</v>
      </c>
      <c r="AV592" s="13" t="s">
        <v>80</v>
      </c>
      <c r="AW592" s="13" t="s">
        <v>32</v>
      </c>
      <c r="AX592" s="13" t="s">
        <v>71</v>
      </c>
      <c r="AY592" s="159" t="s">
        <v>330</v>
      </c>
    </row>
    <row r="593" spans="2:51" s="13" customFormat="1">
      <c r="B593" s="158"/>
      <c r="D593" s="152" t="s">
        <v>340</v>
      </c>
      <c r="E593" s="159" t="s">
        <v>21</v>
      </c>
      <c r="F593" s="160" t="s">
        <v>867</v>
      </c>
      <c r="H593" s="161">
        <v>1.4079999999999999</v>
      </c>
      <c r="I593" s="162"/>
      <c r="L593" s="158"/>
      <c r="M593" s="163"/>
      <c r="T593" s="164"/>
      <c r="AT593" s="159" t="s">
        <v>340</v>
      </c>
      <c r="AU593" s="159" t="s">
        <v>80</v>
      </c>
      <c r="AV593" s="13" t="s">
        <v>80</v>
      </c>
      <c r="AW593" s="13" t="s">
        <v>32</v>
      </c>
      <c r="AX593" s="13" t="s">
        <v>71</v>
      </c>
      <c r="AY593" s="159" t="s">
        <v>330</v>
      </c>
    </row>
    <row r="594" spans="2:51" s="13" customFormat="1">
      <c r="B594" s="158"/>
      <c r="D594" s="152" t="s">
        <v>340</v>
      </c>
      <c r="E594" s="159" t="s">
        <v>21</v>
      </c>
      <c r="F594" s="160" t="s">
        <v>868</v>
      </c>
      <c r="H594" s="161">
        <v>3.984</v>
      </c>
      <c r="I594" s="162"/>
      <c r="L594" s="158"/>
      <c r="M594" s="163"/>
      <c r="T594" s="164"/>
      <c r="AT594" s="159" t="s">
        <v>340</v>
      </c>
      <c r="AU594" s="159" t="s">
        <v>80</v>
      </c>
      <c r="AV594" s="13" t="s">
        <v>80</v>
      </c>
      <c r="AW594" s="13" t="s">
        <v>32</v>
      </c>
      <c r="AX594" s="13" t="s">
        <v>71</v>
      </c>
      <c r="AY594" s="159" t="s">
        <v>330</v>
      </c>
    </row>
    <row r="595" spans="2:51" s="13" customFormat="1">
      <c r="B595" s="158"/>
      <c r="D595" s="152" t="s">
        <v>340</v>
      </c>
      <c r="E595" s="159" t="s">
        <v>21</v>
      </c>
      <c r="F595" s="160" t="s">
        <v>869</v>
      </c>
      <c r="H595" s="161">
        <v>3.056</v>
      </c>
      <c r="I595" s="162"/>
      <c r="L595" s="158"/>
      <c r="M595" s="163"/>
      <c r="T595" s="164"/>
      <c r="AT595" s="159" t="s">
        <v>340</v>
      </c>
      <c r="AU595" s="159" t="s">
        <v>80</v>
      </c>
      <c r="AV595" s="13" t="s">
        <v>80</v>
      </c>
      <c r="AW595" s="13" t="s">
        <v>32</v>
      </c>
      <c r="AX595" s="13" t="s">
        <v>71</v>
      </c>
      <c r="AY595" s="159" t="s">
        <v>330</v>
      </c>
    </row>
    <row r="596" spans="2:51" s="12" customFormat="1">
      <c r="B596" s="151"/>
      <c r="D596" s="152" t="s">
        <v>340</v>
      </c>
      <c r="E596" s="153" t="s">
        <v>21</v>
      </c>
      <c r="F596" s="154" t="s">
        <v>784</v>
      </c>
      <c r="H596" s="153" t="s">
        <v>21</v>
      </c>
      <c r="I596" s="155"/>
      <c r="L596" s="151"/>
      <c r="M596" s="156"/>
      <c r="T596" s="157"/>
      <c r="AT596" s="153" t="s">
        <v>340</v>
      </c>
      <c r="AU596" s="153" t="s">
        <v>80</v>
      </c>
      <c r="AV596" s="12" t="s">
        <v>78</v>
      </c>
      <c r="AW596" s="12" t="s">
        <v>32</v>
      </c>
      <c r="AX596" s="12" t="s">
        <v>71</v>
      </c>
      <c r="AY596" s="153" t="s">
        <v>330</v>
      </c>
    </row>
    <row r="597" spans="2:51" s="13" customFormat="1">
      <c r="B597" s="158"/>
      <c r="D597" s="152" t="s">
        <v>340</v>
      </c>
      <c r="E597" s="159" t="s">
        <v>21</v>
      </c>
      <c r="F597" s="160" t="s">
        <v>870</v>
      </c>
      <c r="H597" s="161">
        <v>173.93199999999999</v>
      </c>
      <c r="I597" s="162"/>
      <c r="L597" s="158"/>
      <c r="M597" s="163"/>
      <c r="T597" s="164"/>
      <c r="AT597" s="159" t="s">
        <v>340</v>
      </c>
      <c r="AU597" s="159" t="s">
        <v>80</v>
      </c>
      <c r="AV597" s="13" t="s">
        <v>80</v>
      </c>
      <c r="AW597" s="13" t="s">
        <v>32</v>
      </c>
      <c r="AX597" s="13" t="s">
        <v>71</v>
      </c>
      <c r="AY597" s="159" t="s">
        <v>330</v>
      </c>
    </row>
    <row r="598" spans="2:51" s="13" customFormat="1">
      <c r="B598" s="158"/>
      <c r="D598" s="152" t="s">
        <v>340</v>
      </c>
      <c r="E598" s="159" t="s">
        <v>21</v>
      </c>
      <c r="F598" s="160" t="s">
        <v>871</v>
      </c>
      <c r="H598" s="161">
        <v>-7.4580000000000002</v>
      </c>
      <c r="I598" s="162"/>
      <c r="L598" s="158"/>
      <c r="M598" s="163"/>
      <c r="T598" s="164"/>
      <c r="AT598" s="159" t="s">
        <v>340</v>
      </c>
      <c r="AU598" s="159" t="s">
        <v>80</v>
      </c>
      <c r="AV598" s="13" t="s">
        <v>80</v>
      </c>
      <c r="AW598" s="13" t="s">
        <v>32</v>
      </c>
      <c r="AX598" s="13" t="s">
        <v>71</v>
      </c>
      <c r="AY598" s="159" t="s">
        <v>330</v>
      </c>
    </row>
    <row r="599" spans="2:51" s="13" customFormat="1">
      <c r="B599" s="158"/>
      <c r="D599" s="152" t="s">
        <v>340</v>
      </c>
      <c r="E599" s="159" t="s">
        <v>21</v>
      </c>
      <c r="F599" s="160" t="s">
        <v>872</v>
      </c>
      <c r="H599" s="161">
        <v>-7.6470000000000002</v>
      </c>
      <c r="I599" s="162"/>
      <c r="L599" s="158"/>
      <c r="M599" s="163"/>
      <c r="T599" s="164"/>
      <c r="AT599" s="159" t="s">
        <v>340</v>
      </c>
      <c r="AU599" s="159" t="s">
        <v>80</v>
      </c>
      <c r="AV599" s="13" t="s">
        <v>80</v>
      </c>
      <c r="AW599" s="13" t="s">
        <v>32</v>
      </c>
      <c r="AX599" s="13" t="s">
        <v>71</v>
      </c>
      <c r="AY599" s="159" t="s">
        <v>330</v>
      </c>
    </row>
    <row r="600" spans="2:51" s="13" customFormat="1">
      <c r="B600" s="158"/>
      <c r="D600" s="152" t="s">
        <v>340</v>
      </c>
      <c r="E600" s="159" t="s">
        <v>21</v>
      </c>
      <c r="F600" s="160" t="s">
        <v>873</v>
      </c>
      <c r="H600" s="161">
        <v>-3.1779999999999999</v>
      </c>
      <c r="I600" s="162"/>
      <c r="L600" s="158"/>
      <c r="M600" s="163"/>
      <c r="T600" s="164"/>
      <c r="AT600" s="159" t="s">
        <v>340</v>
      </c>
      <c r="AU600" s="159" t="s">
        <v>80</v>
      </c>
      <c r="AV600" s="13" t="s">
        <v>80</v>
      </c>
      <c r="AW600" s="13" t="s">
        <v>32</v>
      </c>
      <c r="AX600" s="13" t="s">
        <v>71</v>
      </c>
      <c r="AY600" s="159" t="s">
        <v>330</v>
      </c>
    </row>
    <row r="601" spans="2:51" s="13" customFormat="1">
      <c r="B601" s="158"/>
      <c r="D601" s="152" t="s">
        <v>340</v>
      </c>
      <c r="E601" s="159" t="s">
        <v>21</v>
      </c>
      <c r="F601" s="160" t="s">
        <v>874</v>
      </c>
      <c r="H601" s="161">
        <v>1.26</v>
      </c>
      <c r="I601" s="162"/>
      <c r="L601" s="158"/>
      <c r="M601" s="163"/>
      <c r="T601" s="164"/>
      <c r="AT601" s="159" t="s">
        <v>340</v>
      </c>
      <c r="AU601" s="159" t="s">
        <v>80</v>
      </c>
      <c r="AV601" s="13" t="s">
        <v>80</v>
      </c>
      <c r="AW601" s="13" t="s">
        <v>32</v>
      </c>
      <c r="AX601" s="13" t="s">
        <v>71</v>
      </c>
      <c r="AY601" s="159" t="s">
        <v>330</v>
      </c>
    </row>
    <row r="602" spans="2:51" s="13" customFormat="1">
      <c r="B602" s="158"/>
      <c r="D602" s="152" t="s">
        <v>340</v>
      </c>
      <c r="E602" s="159" t="s">
        <v>21</v>
      </c>
      <c r="F602" s="160" t="s">
        <v>875</v>
      </c>
      <c r="H602" s="161">
        <v>1.284</v>
      </c>
      <c r="I602" s="162"/>
      <c r="L602" s="158"/>
      <c r="M602" s="163"/>
      <c r="T602" s="164"/>
      <c r="AT602" s="159" t="s">
        <v>340</v>
      </c>
      <c r="AU602" s="159" t="s">
        <v>80</v>
      </c>
      <c r="AV602" s="13" t="s">
        <v>80</v>
      </c>
      <c r="AW602" s="13" t="s">
        <v>32</v>
      </c>
      <c r="AX602" s="13" t="s">
        <v>71</v>
      </c>
      <c r="AY602" s="159" t="s">
        <v>330</v>
      </c>
    </row>
    <row r="603" spans="2:51" s="13" customFormat="1">
      <c r="B603" s="158"/>
      <c r="D603" s="152" t="s">
        <v>340</v>
      </c>
      <c r="E603" s="159" t="s">
        <v>21</v>
      </c>
      <c r="F603" s="160" t="s">
        <v>876</v>
      </c>
      <c r="H603" s="161">
        <v>1.048</v>
      </c>
      <c r="I603" s="162"/>
      <c r="L603" s="158"/>
      <c r="M603" s="163"/>
      <c r="T603" s="164"/>
      <c r="AT603" s="159" t="s">
        <v>340</v>
      </c>
      <c r="AU603" s="159" t="s">
        <v>80</v>
      </c>
      <c r="AV603" s="13" t="s">
        <v>80</v>
      </c>
      <c r="AW603" s="13" t="s">
        <v>32</v>
      </c>
      <c r="AX603" s="13" t="s">
        <v>71</v>
      </c>
      <c r="AY603" s="159" t="s">
        <v>330</v>
      </c>
    </row>
    <row r="604" spans="2:51" s="13" customFormat="1">
      <c r="B604" s="158"/>
      <c r="D604" s="152" t="s">
        <v>340</v>
      </c>
      <c r="E604" s="159" t="s">
        <v>21</v>
      </c>
      <c r="F604" s="160" t="s">
        <v>877</v>
      </c>
      <c r="H604" s="161">
        <v>1.26</v>
      </c>
      <c r="I604" s="162"/>
      <c r="L604" s="158"/>
      <c r="M604" s="163"/>
      <c r="T604" s="164"/>
      <c r="AT604" s="159" t="s">
        <v>340</v>
      </c>
      <c r="AU604" s="159" t="s">
        <v>80</v>
      </c>
      <c r="AV604" s="13" t="s">
        <v>80</v>
      </c>
      <c r="AW604" s="13" t="s">
        <v>32</v>
      </c>
      <c r="AX604" s="13" t="s">
        <v>71</v>
      </c>
      <c r="AY604" s="159" t="s">
        <v>330</v>
      </c>
    </row>
    <row r="605" spans="2:51" s="15" customFormat="1">
      <c r="B605" s="183"/>
      <c r="D605" s="152" t="s">
        <v>340</v>
      </c>
      <c r="E605" s="184" t="s">
        <v>21</v>
      </c>
      <c r="F605" s="185" t="s">
        <v>769</v>
      </c>
      <c r="H605" s="186">
        <v>647.19200000000001</v>
      </c>
      <c r="I605" s="187"/>
      <c r="L605" s="183"/>
      <c r="M605" s="188"/>
      <c r="T605" s="189"/>
      <c r="AT605" s="184" t="s">
        <v>340</v>
      </c>
      <c r="AU605" s="184" t="s">
        <v>80</v>
      </c>
      <c r="AV605" s="15" t="s">
        <v>171</v>
      </c>
      <c r="AW605" s="15" t="s">
        <v>32</v>
      </c>
      <c r="AX605" s="15" t="s">
        <v>71</v>
      </c>
      <c r="AY605" s="184" t="s">
        <v>330</v>
      </c>
    </row>
    <row r="606" spans="2:51" s="12" customFormat="1">
      <c r="B606" s="151"/>
      <c r="D606" s="152" t="s">
        <v>340</v>
      </c>
      <c r="E606" s="153" t="s">
        <v>21</v>
      </c>
      <c r="F606" s="154" t="s">
        <v>789</v>
      </c>
      <c r="H606" s="153" t="s">
        <v>21</v>
      </c>
      <c r="I606" s="155"/>
      <c r="L606" s="151"/>
      <c r="M606" s="156"/>
      <c r="T606" s="157"/>
      <c r="AT606" s="153" t="s">
        <v>340</v>
      </c>
      <c r="AU606" s="153" t="s">
        <v>80</v>
      </c>
      <c r="AV606" s="12" t="s">
        <v>78</v>
      </c>
      <c r="AW606" s="12" t="s">
        <v>32</v>
      </c>
      <c r="AX606" s="12" t="s">
        <v>71</v>
      </c>
      <c r="AY606" s="153" t="s">
        <v>330</v>
      </c>
    </row>
    <row r="607" spans="2:51" s="12" customFormat="1">
      <c r="B607" s="151"/>
      <c r="D607" s="152" t="s">
        <v>340</v>
      </c>
      <c r="E607" s="153" t="s">
        <v>21</v>
      </c>
      <c r="F607" s="154" t="s">
        <v>771</v>
      </c>
      <c r="H607" s="153" t="s">
        <v>21</v>
      </c>
      <c r="I607" s="155"/>
      <c r="L607" s="151"/>
      <c r="M607" s="156"/>
      <c r="T607" s="157"/>
      <c r="AT607" s="153" t="s">
        <v>340</v>
      </c>
      <c r="AU607" s="153" t="s">
        <v>80</v>
      </c>
      <c r="AV607" s="12" t="s">
        <v>78</v>
      </c>
      <c r="AW607" s="12" t="s">
        <v>32</v>
      </c>
      <c r="AX607" s="12" t="s">
        <v>71</v>
      </c>
      <c r="AY607" s="153" t="s">
        <v>330</v>
      </c>
    </row>
    <row r="608" spans="2:51" s="13" customFormat="1">
      <c r="B608" s="158"/>
      <c r="D608" s="152" t="s">
        <v>340</v>
      </c>
      <c r="E608" s="159" t="s">
        <v>21</v>
      </c>
      <c r="F608" s="160" t="s">
        <v>847</v>
      </c>
      <c r="H608" s="161">
        <v>726.95</v>
      </c>
      <c r="I608" s="162"/>
      <c r="L608" s="158"/>
      <c r="M608" s="163"/>
      <c r="T608" s="164"/>
      <c r="AT608" s="159" t="s">
        <v>340</v>
      </c>
      <c r="AU608" s="159" t="s">
        <v>80</v>
      </c>
      <c r="AV608" s="13" t="s">
        <v>80</v>
      </c>
      <c r="AW608" s="13" t="s">
        <v>32</v>
      </c>
      <c r="AX608" s="13" t="s">
        <v>71</v>
      </c>
      <c r="AY608" s="159" t="s">
        <v>330</v>
      </c>
    </row>
    <row r="609" spans="2:51" s="13" customFormat="1">
      <c r="B609" s="158"/>
      <c r="D609" s="152" t="s">
        <v>340</v>
      </c>
      <c r="E609" s="159" t="s">
        <v>21</v>
      </c>
      <c r="F609" s="160" t="s">
        <v>878</v>
      </c>
      <c r="H609" s="161">
        <v>-24.956</v>
      </c>
      <c r="I609" s="162"/>
      <c r="L609" s="158"/>
      <c r="M609" s="163"/>
      <c r="T609" s="164"/>
      <c r="AT609" s="159" t="s">
        <v>340</v>
      </c>
      <c r="AU609" s="159" t="s">
        <v>80</v>
      </c>
      <c r="AV609" s="13" t="s">
        <v>80</v>
      </c>
      <c r="AW609" s="13" t="s">
        <v>32</v>
      </c>
      <c r="AX609" s="13" t="s">
        <v>71</v>
      </c>
      <c r="AY609" s="159" t="s">
        <v>330</v>
      </c>
    </row>
    <row r="610" spans="2:51" s="13" customFormat="1">
      <c r="B610" s="158"/>
      <c r="D610" s="152" t="s">
        <v>340</v>
      </c>
      <c r="E610" s="159" t="s">
        <v>21</v>
      </c>
      <c r="F610" s="160" t="s">
        <v>879</v>
      </c>
      <c r="H610" s="161">
        <v>-31.58</v>
      </c>
      <c r="I610" s="162"/>
      <c r="L610" s="158"/>
      <c r="M610" s="163"/>
      <c r="T610" s="164"/>
      <c r="AT610" s="159" t="s">
        <v>340</v>
      </c>
      <c r="AU610" s="159" t="s">
        <v>80</v>
      </c>
      <c r="AV610" s="13" t="s">
        <v>80</v>
      </c>
      <c r="AW610" s="13" t="s">
        <v>32</v>
      </c>
      <c r="AX610" s="13" t="s">
        <v>71</v>
      </c>
      <c r="AY610" s="159" t="s">
        <v>330</v>
      </c>
    </row>
    <row r="611" spans="2:51" s="13" customFormat="1">
      <c r="B611" s="158"/>
      <c r="D611" s="152" t="s">
        <v>340</v>
      </c>
      <c r="E611" s="159" t="s">
        <v>21</v>
      </c>
      <c r="F611" s="160" t="s">
        <v>880</v>
      </c>
      <c r="H611" s="161">
        <v>-20.34</v>
      </c>
      <c r="I611" s="162"/>
      <c r="L611" s="158"/>
      <c r="M611" s="163"/>
      <c r="T611" s="164"/>
      <c r="AT611" s="159" t="s">
        <v>340</v>
      </c>
      <c r="AU611" s="159" t="s">
        <v>80</v>
      </c>
      <c r="AV611" s="13" t="s">
        <v>80</v>
      </c>
      <c r="AW611" s="13" t="s">
        <v>32</v>
      </c>
      <c r="AX611" s="13" t="s">
        <v>71</v>
      </c>
      <c r="AY611" s="159" t="s">
        <v>330</v>
      </c>
    </row>
    <row r="612" spans="2:51" s="13" customFormat="1">
      <c r="B612" s="158"/>
      <c r="D612" s="152" t="s">
        <v>340</v>
      </c>
      <c r="E612" s="159" t="s">
        <v>21</v>
      </c>
      <c r="F612" s="160" t="s">
        <v>881</v>
      </c>
      <c r="H612" s="161">
        <v>-30.06</v>
      </c>
      <c r="I612" s="162"/>
      <c r="L612" s="158"/>
      <c r="M612" s="163"/>
      <c r="T612" s="164"/>
      <c r="AT612" s="159" t="s">
        <v>340</v>
      </c>
      <c r="AU612" s="159" t="s">
        <v>80</v>
      </c>
      <c r="AV612" s="13" t="s">
        <v>80</v>
      </c>
      <c r="AW612" s="13" t="s">
        <v>32</v>
      </c>
      <c r="AX612" s="13" t="s">
        <v>71</v>
      </c>
      <c r="AY612" s="159" t="s">
        <v>330</v>
      </c>
    </row>
    <row r="613" spans="2:51" s="13" customFormat="1">
      <c r="B613" s="158"/>
      <c r="D613" s="152" t="s">
        <v>340</v>
      </c>
      <c r="E613" s="159" t="s">
        <v>21</v>
      </c>
      <c r="F613" s="160" t="s">
        <v>882</v>
      </c>
      <c r="H613" s="161">
        <v>-54</v>
      </c>
      <c r="I613" s="162"/>
      <c r="L613" s="158"/>
      <c r="M613" s="163"/>
      <c r="T613" s="164"/>
      <c r="AT613" s="159" t="s">
        <v>340</v>
      </c>
      <c r="AU613" s="159" t="s">
        <v>80</v>
      </c>
      <c r="AV613" s="13" t="s">
        <v>80</v>
      </c>
      <c r="AW613" s="13" t="s">
        <v>32</v>
      </c>
      <c r="AX613" s="13" t="s">
        <v>71</v>
      </c>
      <c r="AY613" s="159" t="s">
        <v>330</v>
      </c>
    </row>
    <row r="614" spans="2:51" s="13" customFormat="1">
      <c r="B614" s="158"/>
      <c r="D614" s="152" t="s">
        <v>340</v>
      </c>
      <c r="E614" s="159" t="s">
        <v>21</v>
      </c>
      <c r="F614" s="160" t="s">
        <v>883</v>
      </c>
      <c r="H614" s="161">
        <v>-7.6360000000000001</v>
      </c>
      <c r="I614" s="162"/>
      <c r="L614" s="158"/>
      <c r="M614" s="163"/>
      <c r="T614" s="164"/>
      <c r="AT614" s="159" t="s">
        <v>340</v>
      </c>
      <c r="AU614" s="159" t="s">
        <v>80</v>
      </c>
      <c r="AV614" s="13" t="s">
        <v>80</v>
      </c>
      <c r="AW614" s="13" t="s">
        <v>32</v>
      </c>
      <c r="AX614" s="13" t="s">
        <v>71</v>
      </c>
      <c r="AY614" s="159" t="s">
        <v>330</v>
      </c>
    </row>
    <row r="615" spans="2:51" s="13" customFormat="1">
      <c r="B615" s="158"/>
      <c r="D615" s="152" t="s">
        <v>340</v>
      </c>
      <c r="E615" s="159" t="s">
        <v>21</v>
      </c>
      <c r="F615" s="160" t="s">
        <v>884</v>
      </c>
      <c r="H615" s="161">
        <v>-17.100000000000001</v>
      </c>
      <c r="I615" s="162"/>
      <c r="L615" s="158"/>
      <c r="M615" s="163"/>
      <c r="T615" s="164"/>
      <c r="AT615" s="159" t="s">
        <v>340</v>
      </c>
      <c r="AU615" s="159" t="s">
        <v>80</v>
      </c>
      <c r="AV615" s="13" t="s">
        <v>80</v>
      </c>
      <c r="AW615" s="13" t="s">
        <v>32</v>
      </c>
      <c r="AX615" s="13" t="s">
        <v>71</v>
      </c>
      <c r="AY615" s="159" t="s">
        <v>330</v>
      </c>
    </row>
    <row r="616" spans="2:51" s="13" customFormat="1">
      <c r="B616" s="158"/>
      <c r="D616" s="152" t="s">
        <v>340</v>
      </c>
      <c r="E616" s="159" t="s">
        <v>21</v>
      </c>
      <c r="F616" s="160" t="s">
        <v>855</v>
      </c>
      <c r="H616" s="161">
        <v>-30.32</v>
      </c>
      <c r="I616" s="162"/>
      <c r="L616" s="158"/>
      <c r="M616" s="163"/>
      <c r="T616" s="164"/>
      <c r="AT616" s="159" t="s">
        <v>340</v>
      </c>
      <c r="AU616" s="159" t="s">
        <v>80</v>
      </c>
      <c r="AV616" s="13" t="s">
        <v>80</v>
      </c>
      <c r="AW616" s="13" t="s">
        <v>32</v>
      </c>
      <c r="AX616" s="13" t="s">
        <v>71</v>
      </c>
      <c r="AY616" s="159" t="s">
        <v>330</v>
      </c>
    </row>
    <row r="617" spans="2:51" s="13" customFormat="1">
      <c r="B617" s="158"/>
      <c r="D617" s="152" t="s">
        <v>340</v>
      </c>
      <c r="E617" s="159" t="s">
        <v>21</v>
      </c>
      <c r="F617" s="160" t="s">
        <v>885</v>
      </c>
      <c r="H617" s="161">
        <v>-24.16</v>
      </c>
      <c r="I617" s="162"/>
      <c r="L617" s="158"/>
      <c r="M617" s="163"/>
      <c r="T617" s="164"/>
      <c r="AT617" s="159" t="s">
        <v>340</v>
      </c>
      <c r="AU617" s="159" t="s">
        <v>80</v>
      </c>
      <c r="AV617" s="13" t="s">
        <v>80</v>
      </c>
      <c r="AW617" s="13" t="s">
        <v>32</v>
      </c>
      <c r="AX617" s="13" t="s">
        <v>71</v>
      </c>
      <c r="AY617" s="159" t="s">
        <v>330</v>
      </c>
    </row>
    <row r="618" spans="2:51" s="13" customFormat="1">
      <c r="B618" s="158"/>
      <c r="D618" s="152" t="s">
        <v>340</v>
      </c>
      <c r="E618" s="159" t="s">
        <v>21</v>
      </c>
      <c r="F618" s="160" t="s">
        <v>886</v>
      </c>
      <c r="H618" s="161">
        <v>-24.16</v>
      </c>
      <c r="I618" s="162"/>
      <c r="L618" s="158"/>
      <c r="M618" s="163"/>
      <c r="T618" s="164"/>
      <c r="AT618" s="159" t="s">
        <v>340</v>
      </c>
      <c r="AU618" s="159" t="s">
        <v>80</v>
      </c>
      <c r="AV618" s="13" t="s">
        <v>80</v>
      </c>
      <c r="AW618" s="13" t="s">
        <v>32</v>
      </c>
      <c r="AX618" s="13" t="s">
        <v>71</v>
      </c>
      <c r="AY618" s="159" t="s">
        <v>330</v>
      </c>
    </row>
    <row r="619" spans="2:51" s="13" customFormat="1">
      <c r="B619" s="158"/>
      <c r="D619" s="152" t="s">
        <v>340</v>
      </c>
      <c r="E619" s="159" t="s">
        <v>21</v>
      </c>
      <c r="F619" s="160" t="s">
        <v>887</v>
      </c>
      <c r="H619" s="161">
        <v>2.0939999999999999</v>
      </c>
      <c r="I619" s="162"/>
      <c r="L619" s="158"/>
      <c r="M619" s="163"/>
      <c r="T619" s="164"/>
      <c r="AT619" s="159" t="s">
        <v>340</v>
      </c>
      <c r="AU619" s="159" t="s">
        <v>80</v>
      </c>
      <c r="AV619" s="13" t="s">
        <v>80</v>
      </c>
      <c r="AW619" s="13" t="s">
        <v>32</v>
      </c>
      <c r="AX619" s="13" t="s">
        <v>71</v>
      </c>
      <c r="AY619" s="159" t="s">
        <v>330</v>
      </c>
    </row>
    <row r="620" spans="2:51" s="13" customFormat="1">
      <c r="B620" s="158"/>
      <c r="D620" s="152" t="s">
        <v>340</v>
      </c>
      <c r="E620" s="159" t="s">
        <v>21</v>
      </c>
      <c r="F620" s="160" t="s">
        <v>888</v>
      </c>
      <c r="H620" s="161">
        <v>3.9580000000000002</v>
      </c>
      <c r="I620" s="162"/>
      <c r="L620" s="158"/>
      <c r="M620" s="163"/>
      <c r="T620" s="164"/>
      <c r="AT620" s="159" t="s">
        <v>340</v>
      </c>
      <c r="AU620" s="159" t="s">
        <v>80</v>
      </c>
      <c r="AV620" s="13" t="s">
        <v>80</v>
      </c>
      <c r="AW620" s="13" t="s">
        <v>32</v>
      </c>
      <c r="AX620" s="13" t="s">
        <v>71</v>
      </c>
      <c r="AY620" s="159" t="s">
        <v>330</v>
      </c>
    </row>
    <row r="621" spans="2:51" s="13" customFormat="1">
      <c r="B621" s="158"/>
      <c r="D621" s="152" t="s">
        <v>340</v>
      </c>
      <c r="E621" s="159" t="s">
        <v>21</v>
      </c>
      <c r="F621" s="160" t="s">
        <v>889</v>
      </c>
      <c r="H621" s="161">
        <v>2.8340000000000001</v>
      </c>
      <c r="I621" s="162"/>
      <c r="L621" s="158"/>
      <c r="M621" s="163"/>
      <c r="T621" s="164"/>
      <c r="AT621" s="159" t="s">
        <v>340</v>
      </c>
      <c r="AU621" s="159" t="s">
        <v>80</v>
      </c>
      <c r="AV621" s="13" t="s">
        <v>80</v>
      </c>
      <c r="AW621" s="13" t="s">
        <v>32</v>
      </c>
      <c r="AX621" s="13" t="s">
        <v>71</v>
      </c>
      <c r="AY621" s="159" t="s">
        <v>330</v>
      </c>
    </row>
    <row r="622" spans="2:51" s="13" customFormat="1">
      <c r="B622" s="158"/>
      <c r="D622" s="152" t="s">
        <v>340</v>
      </c>
      <c r="E622" s="159" t="s">
        <v>21</v>
      </c>
      <c r="F622" s="160" t="s">
        <v>890</v>
      </c>
      <c r="H622" s="161">
        <v>3.806</v>
      </c>
      <c r="I622" s="162"/>
      <c r="L622" s="158"/>
      <c r="M622" s="163"/>
      <c r="T622" s="164"/>
      <c r="AT622" s="159" t="s">
        <v>340</v>
      </c>
      <c r="AU622" s="159" t="s">
        <v>80</v>
      </c>
      <c r="AV622" s="13" t="s">
        <v>80</v>
      </c>
      <c r="AW622" s="13" t="s">
        <v>32</v>
      </c>
      <c r="AX622" s="13" t="s">
        <v>71</v>
      </c>
      <c r="AY622" s="159" t="s">
        <v>330</v>
      </c>
    </row>
    <row r="623" spans="2:51" s="13" customFormat="1">
      <c r="B623" s="158"/>
      <c r="D623" s="152" t="s">
        <v>340</v>
      </c>
      <c r="E623" s="159" t="s">
        <v>21</v>
      </c>
      <c r="F623" s="160" t="s">
        <v>891</v>
      </c>
      <c r="H623" s="161">
        <v>7.8</v>
      </c>
      <c r="I623" s="162"/>
      <c r="L623" s="158"/>
      <c r="M623" s="163"/>
      <c r="T623" s="164"/>
      <c r="AT623" s="159" t="s">
        <v>340</v>
      </c>
      <c r="AU623" s="159" t="s">
        <v>80</v>
      </c>
      <c r="AV623" s="13" t="s">
        <v>80</v>
      </c>
      <c r="AW623" s="13" t="s">
        <v>32</v>
      </c>
      <c r="AX623" s="13" t="s">
        <v>71</v>
      </c>
      <c r="AY623" s="159" t="s">
        <v>330</v>
      </c>
    </row>
    <row r="624" spans="2:51" s="13" customFormat="1">
      <c r="B624" s="158"/>
      <c r="D624" s="152" t="s">
        <v>340</v>
      </c>
      <c r="E624" s="159" t="s">
        <v>21</v>
      </c>
      <c r="F624" s="160" t="s">
        <v>892</v>
      </c>
      <c r="H624" s="161">
        <v>1.252</v>
      </c>
      <c r="I624" s="162"/>
      <c r="L624" s="158"/>
      <c r="M624" s="163"/>
      <c r="T624" s="164"/>
      <c r="AT624" s="159" t="s">
        <v>340</v>
      </c>
      <c r="AU624" s="159" t="s">
        <v>80</v>
      </c>
      <c r="AV624" s="13" t="s">
        <v>80</v>
      </c>
      <c r="AW624" s="13" t="s">
        <v>32</v>
      </c>
      <c r="AX624" s="13" t="s">
        <v>71</v>
      </c>
      <c r="AY624" s="159" t="s">
        <v>330</v>
      </c>
    </row>
    <row r="625" spans="2:51" s="13" customFormat="1">
      <c r="B625" s="158"/>
      <c r="D625" s="152" t="s">
        <v>340</v>
      </c>
      <c r="E625" s="159" t="s">
        <v>21</v>
      </c>
      <c r="F625" s="160" t="s">
        <v>893</v>
      </c>
      <c r="H625" s="161">
        <v>2.5099999999999998</v>
      </c>
      <c r="I625" s="162"/>
      <c r="L625" s="158"/>
      <c r="M625" s="163"/>
      <c r="T625" s="164"/>
      <c r="AT625" s="159" t="s">
        <v>340</v>
      </c>
      <c r="AU625" s="159" t="s">
        <v>80</v>
      </c>
      <c r="AV625" s="13" t="s">
        <v>80</v>
      </c>
      <c r="AW625" s="13" t="s">
        <v>32</v>
      </c>
      <c r="AX625" s="13" t="s">
        <v>71</v>
      </c>
      <c r="AY625" s="159" t="s">
        <v>330</v>
      </c>
    </row>
    <row r="626" spans="2:51" s="13" customFormat="1">
      <c r="B626" s="158"/>
      <c r="D626" s="152" t="s">
        <v>340</v>
      </c>
      <c r="E626" s="159" t="s">
        <v>21</v>
      </c>
      <c r="F626" s="160" t="s">
        <v>866</v>
      </c>
      <c r="H626" s="161">
        <v>3.8319999999999999</v>
      </c>
      <c r="I626" s="162"/>
      <c r="L626" s="158"/>
      <c r="M626" s="163"/>
      <c r="T626" s="164"/>
      <c r="AT626" s="159" t="s">
        <v>340</v>
      </c>
      <c r="AU626" s="159" t="s">
        <v>80</v>
      </c>
      <c r="AV626" s="13" t="s">
        <v>80</v>
      </c>
      <c r="AW626" s="13" t="s">
        <v>32</v>
      </c>
      <c r="AX626" s="13" t="s">
        <v>71</v>
      </c>
      <c r="AY626" s="159" t="s">
        <v>330</v>
      </c>
    </row>
    <row r="627" spans="2:51" s="13" customFormat="1">
      <c r="B627" s="158"/>
      <c r="D627" s="152" t="s">
        <v>340</v>
      </c>
      <c r="E627" s="159" t="s">
        <v>21</v>
      </c>
      <c r="F627" s="160" t="s">
        <v>894</v>
      </c>
      <c r="H627" s="161">
        <v>3.2160000000000002</v>
      </c>
      <c r="I627" s="162"/>
      <c r="L627" s="158"/>
      <c r="M627" s="163"/>
      <c r="T627" s="164"/>
      <c r="AT627" s="159" t="s">
        <v>340</v>
      </c>
      <c r="AU627" s="159" t="s">
        <v>80</v>
      </c>
      <c r="AV627" s="13" t="s">
        <v>80</v>
      </c>
      <c r="AW627" s="13" t="s">
        <v>32</v>
      </c>
      <c r="AX627" s="13" t="s">
        <v>71</v>
      </c>
      <c r="AY627" s="159" t="s">
        <v>330</v>
      </c>
    </row>
    <row r="628" spans="2:51" s="13" customFormat="1">
      <c r="B628" s="158"/>
      <c r="D628" s="152" t="s">
        <v>340</v>
      </c>
      <c r="E628" s="159" t="s">
        <v>21</v>
      </c>
      <c r="F628" s="160" t="s">
        <v>895</v>
      </c>
      <c r="H628" s="161">
        <v>5.6319999999999997</v>
      </c>
      <c r="I628" s="162"/>
      <c r="L628" s="158"/>
      <c r="M628" s="163"/>
      <c r="T628" s="164"/>
      <c r="AT628" s="159" t="s">
        <v>340</v>
      </c>
      <c r="AU628" s="159" t="s">
        <v>80</v>
      </c>
      <c r="AV628" s="13" t="s">
        <v>80</v>
      </c>
      <c r="AW628" s="13" t="s">
        <v>32</v>
      </c>
      <c r="AX628" s="13" t="s">
        <v>71</v>
      </c>
      <c r="AY628" s="159" t="s">
        <v>330</v>
      </c>
    </row>
    <row r="629" spans="2:51" s="12" customFormat="1">
      <c r="B629" s="151"/>
      <c r="D629" s="152" t="s">
        <v>340</v>
      </c>
      <c r="E629" s="153" t="s">
        <v>21</v>
      </c>
      <c r="F629" s="154" t="s">
        <v>784</v>
      </c>
      <c r="H629" s="153" t="s">
        <v>21</v>
      </c>
      <c r="I629" s="155"/>
      <c r="L629" s="151"/>
      <c r="M629" s="156"/>
      <c r="T629" s="157"/>
      <c r="AT629" s="153" t="s">
        <v>340</v>
      </c>
      <c r="AU629" s="153" t="s">
        <v>80</v>
      </c>
      <c r="AV629" s="12" t="s">
        <v>78</v>
      </c>
      <c r="AW629" s="12" t="s">
        <v>32</v>
      </c>
      <c r="AX629" s="12" t="s">
        <v>71</v>
      </c>
      <c r="AY629" s="153" t="s">
        <v>330</v>
      </c>
    </row>
    <row r="630" spans="2:51" s="13" customFormat="1">
      <c r="B630" s="158"/>
      <c r="D630" s="152" t="s">
        <v>340</v>
      </c>
      <c r="E630" s="159" t="s">
        <v>21</v>
      </c>
      <c r="F630" s="160" t="s">
        <v>870</v>
      </c>
      <c r="H630" s="161">
        <v>173.93199999999999</v>
      </c>
      <c r="I630" s="162"/>
      <c r="L630" s="158"/>
      <c r="M630" s="163"/>
      <c r="T630" s="164"/>
      <c r="AT630" s="159" t="s">
        <v>340</v>
      </c>
      <c r="AU630" s="159" t="s">
        <v>80</v>
      </c>
      <c r="AV630" s="13" t="s">
        <v>80</v>
      </c>
      <c r="AW630" s="13" t="s">
        <v>32</v>
      </c>
      <c r="AX630" s="13" t="s">
        <v>71</v>
      </c>
      <c r="AY630" s="159" t="s">
        <v>330</v>
      </c>
    </row>
    <row r="631" spans="2:51" s="13" customFormat="1">
      <c r="B631" s="158"/>
      <c r="D631" s="152" t="s">
        <v>340</v>
      </c>
      <c r="E631" s="159" t="s">
        <v>21</v>
      </c>
      <c r="F631" s="160" t="s">
        <v>896</v>
      </c>
      <c r="H631" s="161">
        <v>-14.914999999999999</v>
      </c>
      <c r="I631" s="162"/>
      <c r="L631" s="158"/>
      <c r="M631" s="163"/>
      <c r="T631" s="164"/>
      <c r="AT631" s="159" t="s">
        <v>340</v>
      </c>
      <c r="AU631" s="159" t="s">
        <v>80</v>
      </c>
      <c r="AV631" s="13" t="s">
        <v>80</v>
      </c>
      <c r="AW631" s="13" t="s">
        <v>32</v>
      </c>
      <c r="AX631" s="13" t="s">
        <v>71</v>
      </c>
      <c r="AY631" s="159" t="s">
        <v>330</v>
      </c>
    </row>
    <row r="632" spans="2:51" s="13" customFormat="1">
      <c r="B632" s="158"/>
      <c r="D632" s="152" t="s">
        <v>340</v>
      </c>
      <c r="E632" s="159" t="s">
        <v>21</v>
      </c>
      <c r="F632" s="160" t="s">
        <v>873</v>
      </c>
      <c r="H632" s="161">
        <v>-3.1779999999999999</v>
      </c>
      <c r="I632" s="162"/>
      <c r="L632" s="158"/>
      <c r="M632" s="163"/>
      <c r="T632" s="164"/>
      <c r="AT632" s="159" t="s">
        <v>340</v>
      </c>
      <c r="AU632" s="159" t="s">
        <v>80</v>
      </c>
      <c r="AV632" s="13" t="s">
        <v>80</v>
      </c>
      <c r="AW632" s="13" t="s">
        <v>32</v>
      </c>
      <c r="AX632" s="13" t="s">
        <v>71</v>
      </c>
      <c r="AY632" s="159" t="s">
        <v>330</v>
      </c>
    </row>
    <row r="633" spans="2:51" s="13" customFormat="1">
      <c r="B633" s="158"/>
      <c r="D633" s="152" t="s">
        <v>340</v>
      </c>
      <c r="E633" s="159" t="s">
        <v>21</v>
      </c>
      <c r="F633" s="160" t="s">
        <v>897</v>
      </c>
      <c r="H633" s="161">
        <v>2.52</v>
      </c>
      <c r="I633" s="162"/>
      <c r="L633" s="158"/>
      <c r="M633" s="163"/>
      <c r="T633" s="164"/>
      <c r="AT633" s="159" t="s">
        <v>340</v>
      </c>
      <c r="AU633" s="159" t="s">
        <v>80</v>
      </c>
      <c r="AV633" s="13" t="s">
        <v>80</v>
      </c>
      <c r="AW633" s="13" t="s">
        <v>32</v>
      </c>
      <c r="AX633" s="13" t="s">
        <v>71</v>
      </c>
      <c r="AY633" s="159" t="s">
        <v>330</v>
      </c>
    </row>
    <row r="634" spans="2:51" s="13" customFormat="1">
      <c r="B634" s="158"/>
      <c r="D634" s="152" t="s">
        <v>340</v>
      </c>
      <c r="E634" s="159" t="s">
        <v>21</v>
      </c>
      <c r="F634" s="160" t="s">
        <v>876</v>
      </c>
      <c r="H634" s="161">
        <v>1.048</v>
      </c>
      <c r="I634" s="162"/>
      <c r="L634" s="158"/>
      <c r="M634" s="163"/>
      <c r="T634" s="164"/>
      <c r="AT634" s="159" t="s">
        <v>340</v>
      </c>
      <c r="AU634" s="159" t="s">
        <v>80</v>
      </c>
      <c r="AV634" s="13" t="s">
        <v>80</v>
      </c>
      <c r="AW634" s="13" t="s">
        <v>32</v>
      </c>
      <c r="AX634" s="13" t="s">
        <v>71</v>
      </c>
      <c r="AY634" s="159" t="s">
        <v>330</v>
      </c>
    </row>
    <row r="635" spans="2:51" s="13" customFormat="1">
      <c r="B635" s="158"/>
      <c r="D635" s="152" t="s">
        <v>340</v>
      </c>
      <c r="E635" s="159" t="s">
        <v>21</v>
      </c>
      <c r="F635" s="160" t="s">
        <v>845</v>
      </c>
      <c r="H635" s="161">
        <v>0.84</v>
      </c>
      <c r="I635" s="162"/>
      <c r="L635" s="158"/>
      <c r="M635" s="163"/>
      <c r="T635" s="164"/>
      <c r="AT635" s="159" t="s">
        <v>340</v>
      </c>
      <c r="AU635" s="159" t="s">
        <v>80</v>
      </c>
      <c r="AV635" s="13" t="s">
        <v>80</v>
      </c>
      <c r="AW635" s="13" t="s">
        <v>32</v>
      </c>
      <c r="AX635" s="13" t="s">
        <v>71</v>
      </c>
      <c r="AY635" s="159" t="s">
        <v>330</v>
      </c>
    </row>
    <row r="636" spans="2:51" s="13" customFormat="1">
      <c r="B636" s="158"/>
      <c r="D636" s="152" t="s">
        <v>340</v>
      </c>
      <c r="E636" s="159" t="s">
        <v>21</v>
      </c>
      <c r="F636" s="160" t="s">
        <v>898</v>
      </c>
      <c r="H636" s="161">
        <v>0.37</v>
      </c>
      <c r="I636" s="162"/>
      <c r="L636" s="158"/>
      <c r="M636" s="163"/>
      <c r="T636" s="164"/>
      <c r="AT636" s="159" t="s">
        <v>340</v>
      </c>
      <c r="AU636" s="159" t="s">
        <v>80</v>
      </c>
      <c r="AV636" s="13" t="s">
        <v>80</v>
      </c>
      <c r="AW636" s="13" t="s">
        <v>32</v>
      </c>
      <c r="AX636" s="13" t="s">
        <v>71</v>
      </c>
      <c r="AY636" s="159" t="s">
        <v>330</v>
      </c>
    </row>
    <row r="637" spans="2:51" s="15" customFormat="1">
      <c r="B637" s="183"/>
      <c r="D637" s="152" t="s">
        <v>340</v>
      </c>
      <c r="E637" s="184" t="s">
        <v>21</v>
      </c>
      <c r="F637" s="185" t="s">
        <v>769</v>
      </c>
      <c r="H637" s="186">
        <v>660.18899999999996</v>
      </c>
      <c r="I637" s="187"/>
      <c r="L637" s="183"/>
      <c r="M637" s="188"/>
      <c r="T637" s="189"/>
      <c r="AT637" s="184" t="s">
        <v>340</v>
      </c>
      <c r="AU637" s="184" t="s">
        <v>80</v>
      </c>
      <c r="AV637" s="15" t="s">
        <v>171</v>
      </c>
      <c r="AW637" s="15" t="s">
        <v>32</v>
      </c>
      <c r="AX637" s="15" t="s">
        <v>71</v>
      </c>
      <c r="AY637" s="184" t="s">
        <v>330</v>
      </c>
    </row>
    <row r="638" spans="2:51" s="12" customFormat="1">
      <c r="B638" s="151"/>
      <c r="D638" s="152" t="s">
        <v>340</v>
      </c>
      <c r="E638" s="153" t="s">
        <v>21</v>
      </c>
      <c r="F638" s="154" t="s">
        <v>800</v>
      </c>
      <c r="H638" s="153" t="s">
        <v>21</v>
      </c>
      <c r="I638" s="155"/>
      <c r="L638" s="151"/>
      <c r="M638" s="156"/>
      <c r="T638" s="157"/>
      <c r="AT638" s="153" t="s">
        <v>340</v>
      </c>
      <c r="AU638" s="153" t="s">
        <v>80</v>
      </c>
      <c r="AV638" s="12" t="s">
        <v>78</v>
      </c>
      <c r="AW638" s="12" t="s">
        <v>32</v>
      </c>
      <c r="AX638" s="12" t="s">
        <v>71</v>
      </c>
      <c r="AY638" s="153" t="s">
        <v>330</v>
      </c>
    </row>
    <row r="639" spans="2:51" s="12" customFormat="1">
      <c r="B639" s="151"/>
      <c r="D639" s="152" t="s">
        <v>340</v>
      </c>
      <c r="E639" s="153" t="s">
        <v>21</v>
      </c>
      <c r="F639" s="154" t="s">
        <v>771</v>
      </c>
      <c r="H639" s="153" t="s">
        <v>21</v>
      </c>
      <c r="I639" s="155"/>
      <c r="L639" s="151"/>
      <c r="M639" s="156"/>
      <c r="T639" s="157"/>
      <c r="AT639" s="153" t="s">
        <v>340</v>
      </c>
      <c r="AU639" s="153" t="s">
        <v>80</v>
      </c>
      <c r="AV639" s="12" t="s">
        <v>78</v>
      </c>
      <c r="AW639" s="12" t="s">
        <v>32</v>
      </c>
      <c r="AX639" s="12" t="s">
        <v>71</v>
      </c>
      <c r="AY639" s="153" t="s">
        <v>330</v>
      </c>
    </row>
    <row r="640" spans="2:51" s="13" customFormat="1">
      <c r="B640" s="158"/>
      <c r="D640" s="152" t="s">
        <v>340</v>
      </c>
      <c r="E640" s="159" t="s">
        <v>21</v>
      </c>
      <c r="F640" s="160" t="s">
        <v>847</v>
      </c>
      <c r="H640" s="161">
        <v>726.95</v>
      </c>
      <c r="I640" s="162"/>
      <c r="L640" s="158"/>
      <c r="M640" s="163"/>
      <c r="T640" s="164"/>
      <c r="AT640" s="159" t="s">
        <v>340</v>
      </c>
      <c r="AU640" s="159" t="s">
        <v>80</v>
      </c>
      <c r="AV640" s="13" t="s">
        <v>80</v>
      </c>
      <c r="AW640" s="13" t="s">
        <v>32</v>
      </c>
      <c r="AX640" s="13" t="s">
        <v>71</v>
      </c>
      <c r="AY640" s="159" t="s">
        <v>330</v>
      </c>
    </row>
    <row r="641" spans="2:51" s="13" customFormat="1">
      <c r="B641" s="158"/>
      <c r="D641" s="152" t="s">
        <v>340</v>
      </c>
      <c r="E641" s="159" t="s">
        <v>21</v>
      </c>
      <c r="F641" s="160" t="s">
        <v>878</v>
      </c>
      <c r="H641" s="161">
        <v>-24.956</v>
      </c>
      <c r="I641" s="162"/>
      <c r="L641" s="158"/>
      <c r="M641" s="163"/>
      <c r="T641" s="164"/>
      <c r="AT641" s="159" t="s">
        <v>340</v>
      </c>
      <c r="AU641" s="159" t="s">
        <v>80</v>
      </c>
      <c r="AV641" s="13" t="s">
        <v>80</v>
      </c>
      <c r="AW641" s="13" t="s">
        <v>32</v>
      </c>
      <c r="AX641" s="13" t="s">
        <v>71</v>
      </c>
      <c r="AY641" s="159" t="s">
        <v>330</v>
      </c>
    </row>
    <row r="642" spans="2:51" s="13" customFormat="1">
      <c r="B642" s="158"/>
      <c r="D642" s="152" t="s">
        <v>340</v>
      </c>
      <c r="E642" s="159" t="s">
        <v>21</v>
      </c>
      <c r="F642" s="160" t="s">
        <v>899</v>
      </c>
      <c r="H642" s="161">
        <v>-25.2</v>
      </c>
      <c r="I642" s="162"/>
      <c r="L642" s="158"/>
      <c r="M642" s="163"/>
      <c r="T642" s="164"/>
      <c r="AT642" s="159" t="s">
        <v>340</v>
      </c>
      <c r="AU642" s="159" t="s">
        <v>80</v>
      </c>
      <c r="AV642" s="13" t="s">
        <v>80</v>
      </c>
      <c r="AW642" s="13" t="s">
        <v>32</v>
      </c>
      <c r="AX642" s="13" t="s">
        <v>71</v>
      </c>
      <c r="AY642" s="159" t="s">
        <v>330</v>
      </c>
    </row>
    <row r="643" spans="2:51" s="13" customFormat="1">
      <c r="B643" s="158"/>
      <c r="D643" s="152" t="s">
        <v>340</v>
      </c>
      <c r="E643" s="159" t="s">
        <v>21</v>
      </c>
      <c r="F643" s="160" t="s">
        <v>900</v>
      </c>
      <c r="H643" s="161">
        <v>-29.04</v>
      </c>
      <c r="I643" s="162"/>
      <c r="L643" s="158"/>
      <c r="M643" s="163"/>
      <c r="T643" s="164"/>
      <c r="AT643" s="159" t="s">
        <v>340</v>
      </c>
      <c r="AU643" s="159" t="s">
        <v>80</v>
      </c>
      <c r="AV643" s="13" t="s">
        <v>80</v>
      </c>
      <c r="AW643" s="13" t="s">
        <v>32</v>
      </c>
      <c r="AX643" s="13" t="s">
        <v>71</v>
      </c>
      <c r="AY643" s="159" t="s">
        <v>330</v>
      </c>
    </row>
    <row r="644" spans="2:51" s="13" customFormat="1">
      <c r="B644" s="158"/>
      <c r="D644" s="152" t="s">
        <v>340</v>
      </c>
      <c r="E644" s="159" t="s">
        <v>21</v>
      </c>
      <c r="F644" s="160" t="s">
        <v>881</v>
      </c>
      <c r="H644" s="161">
        <v>-30.06</v>
      </c>
      <c r="I644" s="162"/>
      <c r="L644" s="158"/>
      <c r="M644" s="163"/>
      <c r="T644" s="164"/>
      <c r="AT644" s="159" t="s">
        <v>340</v>
      </c>
      <c r="AU644" s="159" t="s">
        <v>80</v>
      </c>
      <c r="AV644" s="13" t="s">
        <v>80</v>
      </c>
      <c r="AW644" s="13" t="s">
        <v>32</v>
      </c>
      <c r="AX644" s="13" t="s">
        <v>71</v>
      </c>
      <c r="AY644" s="159" t="s">
        <v>330</v>
      </c>
    </row>
    <row r="645" spans="2:51" s="13" customFormat="1">
      <c r="B645" s="158"/>
      <c r="D645" s="152" t="s">
        <v>340</v>
      </c>
      <c r="E645" s="159" t="s">
        <v>21</v>
      </c>
      <c r="F645" s="160" t="s">
        <v>901</v>
      </c>
      <c r="H645" s="161">
        <v>-50.4</v>
      </c>
      <c r="I645" s="162"/>
      <c r="L645" s="158"/>
      <c r="M645" s="163"/>
      <c r="T645" s="164"/>
      <c r="AT645" s="159" t="s">
        <v>340</v>
      </c>
      <c r="AU645" s="159" t="s">
        <v>80</v>
      </c>
      <c r="AV645" s="13" t="s">
        <v>80</v>
      </c>
      <c r="AW645" s="13" t="s">
        <v>32</v>
      </c>
      <c r="AX645" s="13" t="s">
        <v>71</v>
      </c>
      <c r="AY645" s="159" t="s">
        <v>330</v>
      </c>
    </row>
    <row r="646" spans="2:51" s="13" customFormat="1">
      <c r="B646" s="158"/>
      <c r="D646" s="152" t="s">
        <v>340</v>
      </c>
      <c r="E646" s="159" t="s">
        <v>21</v>
      </c>
      <c r="F646" s="160" t="s">
        <v>902</v>
      </c>
      <c r="H646" s="161">
        <v>-11.04</v>
      </c>
      <c r="I646" s="162"/>
      <c r="L646" s="158"/>
      <c r="M646" s="163"/>
      <c r="T646" s="164"/>
      <c r="AT646" s="159" t="s">
        <v>340</v>
      </c>
      <c r="AU646" s="159" t="s">
        <v>80</v>
      </c>
      <c r="AV646" s="13" t="s">
        <v>80</v>
      </c>
      <c r="AW646" s="13" t="s">
        <v>32</v>
      </c>
      <c r="AX646" s="13" t="s">
        <v>71</v>
      </c>
      <c r="AY646" s="159" t="s">
        <v>330</v>
      </c>
    </row>
    <row r="647" spans="2:51" s="13" customFormat="1">
      <c r="B647" s="158"/>
      <c r="D647" s="152" t="s">
        <v>340</v>
      </c>
      <c r="E647" s="159" t="s">
        <v>21</v>
      </c>
      <c r="F647" s="160" t="s">
        <v>883</v>
      </c>
      <c r="H647" s="161">
        <v>-7.6360000000000001</v>
      </c>
      <c r="I647" s="162"/>
      <c r="L647" s="158"/>
      <c r="M647" s="163"/>
      <c r="T647" s="164"/>
      <c r="AT647" s="159" t="s">
        <v>340</v>
      </c>
      <c r="AU647" s="159" t="s">
        <v>80</v>
      </c>
      <c r="AV647" s="13" t="s">
        <v>80</v>
      </c>
      <c r="AW647" s="13" t="s">
        <v>32</v>
      </c>
      <c r="AX647" s="13" t="s">
        <v>71</v>
      </c>
      <c r="AY647" s="159" t="s">
        <v>330</v>
      </c>
    </row>
    <row r="648" spans="2:51" s="13" customFormat="1">
      <c r="B648" s="158"/>
      <c r="D648" s="152" t="s">
        <v>340</v>
      </c>
      <c r="E648" s="159" t="s">
        <v>21</v>
      </c>
      <c r="F648" s="160" t="s">
        <v>903</v>
      </c>
      <c r="H648" s="161">
        <v>-10.32</v>
      </c>
      <c r="I648" s="162"/>
      <c r="L648" s="158"/>
      <c r="M648" s="163"/>
      <c r="T648" s="164"/>
      <c r="AT648" s="159" t="s">
        <v>340</v>
      </c>
      <c r="AU648" s="159" t="s">
        <v>80</v>
      </c>
      <c r="AV648" s="13" t="s">
        <v>80</v>
      </c>
      <c r="AW648" s="13" t="s">
        <v>32</v>
      </c>
      <c r="AX648" s="13" t="s">
        <v>71</v>
      </c>
      <c r="AY648" s="159" t="s">
        <v>330</v>
      </c>
    </row>
    <row r="649" spans="2:51" s="13" customFormat="1">
      <c r="B649" s="158"/>
      <c r="D649" s="152" t="s">
        <v>340</v>
      </c>
      <c r="E649" s="159" t="s">
        <v>21</v>
      </c>
      <c r="F649" s="160" t="s">
        <v>904</v>
      </c>
      <c r="H649" s="161">
        <v>-18</v>
      </c>
      <c r="I649" s="162"/>
      <c r="L649" s="158"/>
      <c r="M649" s="163"/>
      <c r="T649" s="164"/>
      <c r="AT649" s="159" t="s">
        <v>340</v>
      </c>
      <c r="AU649" s="159" t="s">
        <v>80</v>
      </c>
      <c r="AV649" s="13" t="s">
        <v>80</v>
      </c>
      <c r="AW649" s="13" t="s">
        <v>32</v>
      </c>
      <c r="AX649" s="13" t="s">
        <v>71</v>
      </c>
      <c r="AY649" s="159" t="s">
        <v>330</v>
      </c>
    </row>
    <row r="650" spans="2:51" s="13" customFormat="1">
      <c r="B650" s="158"/>
      <c r="D650" s="152" t="s">
        <v>340</v>
      </c>
      <c r="E650" s="159" t="s">
        <v>21</v>
      </c>
      <c r="F650" s="160" t="s">
        <v>905</v>
      </c>
      <c r="H650" s="161">
        <v>-37.200000000000003</v>
      </c>
      <c r="I650" s="162"/>
      <c r="L650" s="158"/>
      <c r="M650" s="163"/>
      <c r="T650" s="164"/>
      <c r="AT650" s="159" t="s">
        <v>340</v>
      </c>
      <c r="AU650" s="159" t="s">
        <v>80</v>
      </c>
      <c r="AV650" s="13" t="s">
        <v>80</v>
      </c>
      <c r="AW650" s="13" t="s">
        <v>32</v>
      </c>
      <c r="AX650" s="13" t="s">
        <v>71</v>
      </c>
      <c r="AY650" s="159" t="s">
        <v>330</v>
      </c>
    </row>
    <row r="651" spans="2:51" s="13" customFormat="1">
      <c r="B651" s="158"/>
      <c r="D651" s="152" t="s">
        <v>340</v>
      </c>
      <c r="E651" s="159" t="s">
        <v>21</v>
      </c>
      <c r="F651" s="160" t="s">
        <v>885</v>
      </c>
      <c r="H651" s="161">
        <v>-24.16</v>
      </c>
      <c r="I651" s="162"/>
      <c r="L651" s="158"/>
      <c r="M651" s="163"/>
      <c r="T651" s="164"/>
      <c r="AT651" s="159" t="s">
        <v>340</v>
      </c>
      <c r="AU651" s="159" t="s">
        <v>80</v>
      </c>
      <c r="AV651" s="13" t="s">
        <v>80</v>
      </c>
      <c r="AW651" s="13" t="s">
        <v>32</v>
      </c>
      <c r="AX651" s="13" t="s">
        <v>71</v>
      </c>
      <c r="AY651" s="159" t="s">
        <v>330</v>
      </c>
    </row>
    <row r="652" spans="2:51" s="13" customFormat="1">
      <c r="B652" s="158"/>
      <c r="D652" s="152" t="s">
        <v>340</v>
      </c>
      <c r="E652" s="159" t="s">
        <v>21</v>
      </c>
      <c r="F652" s="160" t="s">
        <v>886</v>
      </c>
      <c r="H652" s="161">
        <v>-24.16</v>
      </c>
      <c r="I652" s="162"/>
      <c r="L652" s="158"/>
      <c r="M652" s="163"/>
      <c r="T652" s="164"/>
      <c r="AT652" s="159" t="s">
        <v>340</v>
      </c>
      <c r="AU652" s="159" t="s">
        <v>80</v>
      </c>
      <c r="AV652" s="13" t="s">
        <v>80</v>
      </c>
      <c r="AW652" s="13" t="s">
        <v>32</v>
      </c>
      <c r="AX652" s="13" t="s">
        <v>71</v>
      </c>
      <c r="AY652" s="159" t="s">
        <v>330</v>
      </c>
    </row>
    <row r="653" spans="2:51" s="13" customFormat="1">
      <c r="B653" s="158"/>
      <c r="D653" s="152" t="s">
        <v>340</v>
      </c>
      <c r="E653" s="159" t="s">
        <v>21</v>
      </c>
      <c r="F653" s="160" t="s">
        <v>887</v>
      </c>
      <c r="H653" s="161">
        <v>2.0939999999999999</v>
      </c>
      <c r="I653" s="162"/>
      <c r="L653" s="158"/>
      <c r="M653" s="163"/>
      <c r="T653" s="164"/>
      <c r="AT653" s="159" t="s">
        <v>340</v>
      </c>
      <c r="AU653" s="159" t="s">
        <v>80</v>
      </c>
      <c r="AV653" s="13" t="s">
        <v>80</v>
      </c>
      <c r="AW653" s="13" t="s">
        <v>32</v>
      </c>
      <c r="AX653" s="13" t="s">
        <v>71</v>
      </c>
      <c r="AY653" s="159" t="s">
        <v>330</v>
      </c>
    </row>
    <row r="654" spans="2:51" s="13" customFormat="1">
      <c r="B654" s="158"/>
      <c r="D654" s="152" t="s">
        <v>340</v>
      </c>
      <c r="E654" s="159" t="s">
        <v>21</v>
      </c>
      <c r="F654" s="160" t="s">
        <v>906</v>
      </c>
      <c r="H654" s="161">
        <v>3.32</v>
      </c>
      <c r="I654" s="162"/>
      <c r="L654" s="158"/>
      <c r="M654" s="163"/>
      <c r="T654" s="164"/>
      <c r="AT654" s="159" t="s">
        <v>340</v>
      </c>
      <c r="AU654" s="159" t="s">
        <v>80</v>
      </c>
      <c r="AV654" s="13" t="s">
        <v>80</v>
      </c>
      <c r="AW654" s="13" t="s">
        <v>32</v>
      </c>
      <c r="AX654" s="13" t="s">
        <v>71</v>
      </c>
      <c r="AY654" s="159" t="s">
        <v>330</v>
      </c>
    </row>
    <row r="655" spans="2:51" s="13" customFormat="1">
      <c r="B655" s="158"/>
      <c r="D655" s="152" t="s">
        <v>340</v>
      </c>
      <c r="E655" s="159" t="s">
        <v>21</v>
      </c>
      <c r="F655" s="160" t="s">
        <v>907</v>
      </c>
      <c r="H655" s="161">
        <v>3.7040000000000002</v>
      </c>
      <c r="I655" s="162"/>
      <c r="L655" s="158"/>
      <c r="M655" s="163"/>
      <c r="T655" s="164"/>
      <c r="AT655" s="159" t="s">
        <v>340</v>
      </c>
      <c r="AU655" s="159" t="s">
        <v>80</v>
      </c>
      <c r="AV655" s="13" t="s">
        <v>80</v>
      </c>
      <c r="AW655" s="13" t="s">
        <v>32</v>
      </c>
      <c r="AX655" s="13" t="s">
        <v>71</v>
      </c>
      <c r="AY655" s="159" t="s">
        <v>330</v>
      </c>
    </row>
    <row r="656" spans="2:51" s="13" customFormat="1">
      <c r="B656" s="158"/>
      <c r="D656" s="152" t="s">
        <v>340</v>
      </c>
      <c r="E656" s="159" t="s">
        <v>21</v>
      </c>
      <c r="F656" s="160" t="s">
        <v>890</v>
      </c>
      <c r="H656" s="161">
        <v>3.806</v>
      </c>
      <c r="I656" s="162"/>
      <c r="L656" s="158"/>
      <c r="M656" s="163"/>
      <c r="T656" s="164"/>
      <c r="AT656" s="159" t="s">
        <v>340</v>
      </c>
      <c r="AU656" s="159" t="s">
        <v>80</v>
      </c>
      <c r="AV656" s="13" t="s">
        <v>80</v>
      </c>
      <c r="AW656" s="13" t="s">
        <v>32</v>
      </c>
      <c r="AX656" s="13" t="s">
        <v>71</v>
      </c>
      <c r="AY656" s="159" t="s">
        <v>330</v>
      </c>
    </row>
    <row r="657" spans="2:51" s="13" customFormat="1">
      <c r="B657" s="158"/>
      <c r="D657" s="152" t="s">
        <v>340</v>
      </c>
      <c r="E657" s="159" t="s">
        <v>21</v>
      </c>
      <c r="F657" s="160" t="s">
        <v>908</v>
      </c>
      <c r="H657" s="161">
        <v>5.84</v>
      </c>
      <c r="I657" s="162"/>
      <c r="L657" s="158"/>
      <c r="M657" s="163"/>
      <c r="T657" s="164"/>
      <c r="AT657" s="159" t="s">
        <v>340</v>
      </c>
      <c r="AU657" s="159" t="s">
        <v>80</v>
      </c>
      <c r="AV657" s="13" t="s">
        <v>80</v>
      </c>
      <c r="AW657" s="13" t="s">
        <v>32</v>
      </c>
      <c r="AX657" s="13" t="s">
        <v>71</v>
      </c>
      <c r="AY657" s="159" t="s">
        <v>330</v>
      </c>
    </row>
    <row r="658" spans="2:51" s="13" customFormat="1">
      <c r="B658" s="158"/>
      <c r="D658" s="152" t="s">
        <v>340</v>
      </c>
      <c r="E658" s="159" t="s">
        <v>21</v>
      </c>
      <c r="F658" s="160" t="s">
        <v>909</v>
      </c>
      <c r="H658" s="161">
        <v>1.9039999999999999</v>
      </c>
      <c r="I658" s="162"/>
      <c r="L658" s="158"/>
      <c r="M658" s="163"/>
      <c r="T658" s="164"/>
      <c r="AT658" s="159" t="s">
        <v>340</v>
      </c>
      <c r="AU658" s="159" t="s">
        <v>80</v>
      </c>
      <c r="AV658" s="13" t="s">
        <v>80</v>
      </c>
      <c r="AW658" s="13" t="s">
        <v>32</v>
      </c>
      <c r="AX658" s="13" t="s">
        <v>71</v>
      </c>
      <c r="AY658" s="159" t="s">
        <v>330</v>
      </c>
    </row>
    <row r="659" spans="2:51" s="13" customFormat="1">
      <c r="B659" s="158"/>
      <c r="D659" s="152" t="s">
        <v>340</v>
      </c>
      <c r="E659" s="159" t="s">
        <v>21</v>
      </c>
      <c r="F659" s="160" t="s">
        <v>892</v>
      </c>
      <c r="H659" s="161">
        <v>1.252</v>
      </c>
      <c r="I659" s="162"/>
      <c r="L659" s="158"/>
      <c r="M659" s="163"/>
      <c r="T659" s="164"/>
      <c r="AT659" s="159" t="s">
        <v>340</v>
      </c>
      <c r="AU659" s="159" t="s">
        <v>80</v>
      </c>
      <c r="AV659" s="13" t="s">
        <v>80</v>
      </c>
      <c r="AW659" s="13" t="s">
        <v>32</v>
      </c>
      <c r="AX659" s="13" t="s">
        <v>71</v>
      </c>
      <c r="AY659" s="159" t="s">
        <v>330</v>
      </c>
    </row>
    <row r="660" spans="2:51" s="13" customFormat="1">
      <c r="B660" s="158"/>
      <c r="D660" s="152" t="s">
        <v>340</v>
      </c>
      <c r="E660" s="159" t="s">
        <v>21</v>
      </c>
      <c r="F660" s="160" t="s">
        <v>910</v>
      </c>
      <c r="H660" s="161">
        <v>1.8320000000000001</v>
      </c>
      <c r="I660" s="162"/>
      <c r="L660" s="158"/>
      <c r="M660" s="163"/>
      <c r="T660" s="164"/>
      <c r="AT660" s="159" t="s">
        <v>340</v>
      </c>
      <c r="AU660" s="159" t="s">
        <v>80</v>
      </c>
      <c r="AV660" s="13" t="s">
        <v>80</v>
      </c>
      <c r="AW660" s="13" t="s">
        <v>32</v>
      </c>
      <c r="AX660" s="13" t="s">
        <v>71</v>
      </c>
      <c r="AY660" s="159" t="s">
        <v>330</v>
      </c>
    </row>
    <row r="661" spans="2:51" s="13" customFormat="1">
      <c r="B661" s="158"/>
      <c r="D661" s="152" t="s">
        <v>340</v>
      </c>
      <c r="E661" s="159" t="s">
        <v>21</v>
      </c>
      <c r="F661" s="160" t="s">
        <v>911</v>
      </c>
      <c r="H661" s="161">
        <v>2.6</v>
      </c>
      <c r="I661" s="162"/>
      <c r="L661" s="158"/>
      <c r="M661" s="163"/>
      <c r="T661" s="164"/>
      <c r="AT661" s="159" t="s">
        <v>340</v>
      </c>
      <c r="AU661" s="159" t="s">
        <v>80</v>
      </c>
      <c r="AV661" s="13" t="s">
        <v>80</v>
      </c>
      <c r="AW661" s="13" t="s">
        <v>32</v>
      </c>
      <c r="AX661" s="13" t="s">
        <v>71</v>
      </c>
      <c r="AY661" s="159" t="s">
        <v>330</v>
      </c>
    </row>
    <row r="662" spans="2:51" s="13" customFormat="1">
      <c r="B662" s="158"/>
      <c r="D662" s="152" t="s">
        <v>340</v>
      </c>
      <c r="E662" s="159" t="s">
        <v>21</v>
      </c>
      <c r="F662" s="160" t="s">
        <v>912</v>
      </c>
      <c r="H662" s="161">
        <v>4.5199999999999996</v>
      </c>
      <c r="I662" s="162"/>
      <c r="L662" s="158"/>
      <c r="M662" s="163"/>
      <c r="T662" s="164"/>
      <c r="AT662" s="159" t="s">
        <v>340</v>
      </c>
      <c r="AU662" s="159" t="s">
        <v>80</v>
      </c>
      <c r="AV662" s="13" t="s">
        <v>80</v>
      </c>
      <c r="AW662" s="13" t="s">
        <v>32</v>
      </c>
      <c r="AX662" s="13" t="s">
        <v>71</v>
      </c>
      <c r="AY662" s="159" t="s">
        <v>330</v>
      </c>
    </row>
    <row r="663" spans="2:51" s="13" customFormat="1">
      <c r="B663" s="158"/>
      <c r="D663" s="152" t="s">
        <v>340</v>
      </c>
      <c r="E663" s="159" t="s">
        <v>21</v>
      </c>
      <c r="F663" s="160" t="s">
        <v>894</v>
      </c>
      <c r="H663" s="161">
        <v>3.2160000000000002</v>
      </c>
      <c r="I663" s="162"/>
      <c r="L663" s="158"/>
      <c r="M663" s="163"/>
      <c r="T663" s="164"/>
      <c r="AT663" s="159" t="s">
        <v>340</v>
      </c>
      <c r="AU663" s="159" t="s">
        <v>80</v>
      </c>
      <c r="AV663" s="13" t="s">
        <v>80</v>
      </c>
      <c r="AW663" s="13" t="s">
        <v>32</v>
      </c>
      <c r="AX663" s="13" t="s">
        <v>71</v>
      </c>
      <c r="AY663" s="159" t="s">
        <v>330</v>
      </c>
    </row>
    <row r="664" spans="2:51" s="13" customFormat="1">
      <c r="B664" s="158"/>
      <c r="D664" s="152" t="s">
        <v>340</v>
      </c>
      <c r="E664" s="159" t="s">
        <v>21</v>
      </c>
      <c r="F664" s="160" t="s">
        <v>895</v>
      </c>
      <c r="H664" s="161">
        <v>5.6319999999999997</v>
      </c>
      <c r="I664" s="162"/>
      <c r="L664" s="158"/>
      <c r="M664" s="163"/>
      <c r="T664" s="164"/>
      <c r="AT664" s="159" t="s">
        <v>340</v>
      </c>
      <c r="AU664" s="159" t="s">
        <v>80</v>
      </c>
      <c r="AV664" s="13" t="s">
        <v>80</v>
      </c>
      <c r="AW664" s="13" t="s">
        <v>32</v>
      </c>
      <c r="AX664" s="13" t="s">
        <v>71</v>
      </c>
      <c r="AY664" s="159" t="s">
        <v>330</v>
      </c>
    </row>
    <row r="665" spans="2:51" s="12" customFormat="1">
      <c r="B665" s="151"/>
      <c r="D665" s="152" t="s">
        <v>340</v>
      </c>
      <c r="E665" s="153" t="s">
        <v>21</v>
      </c>
      <c r="F665" s="154" t="s">
        <v>784</v>
      </c>
      <c r="H665" s="153" t="s">
        <v>21</v>
      </c>
      <c r="I665" s="155"/>
      <c r="L665" s="151"/>
      <c r="M665" s="156"/>
      <c r="T665" s="157"/>
      <c r="AT665" s="153" t="s">
        <v>340</v>
      </c>
      <c r="AU665" s="153" t="s">
        <v>80</v>
      </c>
      <c r="AV665" s="12" t="s">
        <v>78</v>
      </c>
      <c r="AW665" s="12" t="s">
        <v>32</v>
      </c>
      <c r="AX665" s="12" t="s">
        <v>71</v>
      </c>
      <c r="AY665" s="153" t="s">
        <v>330</v>
      </c>
    </row>
    <row r="666" spans="2:51" s="13" customFormat="1">
      <c r="B666" s="158"/>
      <c r="D666" s="152" t="s">
        <v>340</v>
      </c>
      <c r="E666" s="159" t="s">
        <v>21</v>
      </c>
      <c r="F666" s="160" t="s">
        <v>870</v>
      </c>
      <c r="H666" s="161">
        <v>173.93199999999999</v>
      </c>
      <c r="I666" s="162"/>
      <c r="L666" s="158"/>
      <c r="M666" s="163"/>
      <c r="T666" s="164"/>
      <c r="AT666" s="159" t="s">
        <v>340</v>
      </c>
      <c r="AU666" s="159" t="s">
        <v>80</v>
      </c>
      <c r="AV666" s="13" t="s">
        <v>80</v>
      </c>
      <c r="AW666" s="13" t="s">
        <v>32</v>
      </c>
      <c r="AX666" s="13" t="s">
        <v>71</v>
      </c>
      <c r="AY666" s="159" t="s">
        <v>330</v>
      </c>
    </row>
    <row r="667" spans="2:51" s="13" customFormat="1">
      <c r="B667" s="158"/>
      <c r="D667" s="152" t="s">
        <v>340</v>
      </c>
      <c r="E667" s="159" t="s">
        <v>21</v>
      </c>
      <c r="F667" s="160" t="s">
        <v>896</v>
      </c>
      <c r="H667" s="161">
        <v>-14.914999999999999</v>
      </c>
      <c r="I667" s="162"/>
      <c r="L667" s="158"/>
      <c r="M667" s="163"/>
      <c r="T667" s="164"/>
      <c r="AT667" s="159" t="s">
        <v>340</v>
      </c>
      <c r="AU667" s="159" t="s">
        <v>80</v>
      </c>
      <c r="AV667" s="13" t="s">
        <v>80</v>
      </c>
      <c r="AW667" s="13" t="s">
        <v>32</v>
      </c>
      <c r="AX667" s="13" t="s">
        <v>71</v>
      </c>
      <c r="AY667" s="159" t="s">
        <v>330</v>
      </c>
    </row>
    <row r="668" spans="2:51" s="13" customFormat="1">
      <c r="B668" s="158"/>
      <c r="D668" s="152" t="s">
        <v>340</v>
      </c>
      <c r="E668" s="159" t="s">
        <v>21</v>
      </c>
      <c r="F668" s="160" t="s">
        <v>873</v>
      </c>
      <c r="H668" s="161">
        <v>-3.1779999999999999</v>
      </c>
      <c r="I668" s="162"/>
      <c r="L668" s="158"/>
      <c r="M668" s="163"/>
      <c r="T668" s="164"/>
      <c r="AT668" s="159" t="s">
        <v>340</v>
      </c>
      <c r="AU668" s="159" t="s">
        <v>80</v>
      </c>
      <c r="AV668" s="13" t="s">
        <v>80</v>
      </c>
      <c r="AW668" s="13" t="s">
        <v>32</v>
      </c>
      <c r="AX668" s="13" t="s">
        <v>71</v>
      </c>
      <c r="AY668" s="159" t="s">
        <v>330</v>
      </c>
    </row>
    <row r="669" spans="2:51" s="13" customFormat="1">
      <c r="B669" s="158"/>
      <c r="D669" s="152" t="s">
        <v>340</v>
      </c>
      <c r="E669" s="159" t="s">
        <v>21</v>
      </c>
      <c r="F669" s="160" t="s">
        <v>897</v>
      </c>
      <c r="H669" s="161">
        <v>2.52</v>
      </c>
      <c r="I669" s="162"/>
      <c r="L669" s="158"/>
      <c r="M669" s="163"/>
      <c r="T669" s="164"/>
      <c r="AT669" s="159" t="s">
        <v>340</v>
      </c>
      <c r="AU669" s="159" t="s">
        <v>80</v>
      </c>
      <c r="AV669" s="13" t="s">
        <v>80</v>
      </c>
      <c r="AW669" s="13" t="s">
        <v>32</v>
      </c>
      <c r="AX669" s="13" t="s">
        <v>71</v>
      </c>
      <c r="AY669" s="159" t="s">
        <v>330</v>
      </c>
    </row>
    <row r="670" spans="2:51" s="13" customFormat="1">
      <c r="B670" s="158"/>
      <c r="D670" s="152" t="s">
        <v>340</v>
      </c>
      <c r="E670" s="159" t="s">
        <v>21</v>
      </c>
      <c r="F670" s="160" t="s">
        <v>876</v>
      </c>
      <c r="H670" s="161">
        <v>1.048</v>
      </c>
      <c r="I670" s="162"/>
      <c r="L670" s="158"/>
      <c r="M670" s="163"/>
      <c r="T670" s="164"/>
      <c r="AT670" s="159" t="s">
        <v>340</v>
      </c>
      <c r="AU670" s="159" t="s">
        <v>80</v>
      </c>
      <c r="AV670" s="13" t="s">
        <v>80</v>
      </c>
      <c r="AW670" s="13" t="s">
        <v>32</v>
      </c>
      <c r="AX670" s="13" t="s">
        <v>71</v>
      </c>
      <c r="AY670" s="159" t="s">
        <v>330</v>
      </c>
    </row>
    <row r="671" spans="2:51" s="13" customFormat="1">
      <c r="B671" s="158"/>
      <c r="D671" s="152" t="s">
        <v>340</v>
      </c>
      <c r="E671" s="159" t="s">
        <v>21</v>
      </c>
      <c r="F671" s="160" t="s">
        <v>845</v>
      </c>
      <c r="H671" s="161">
        <v>0.84</v>
      </c>
      <c r="I671" s="162"/>
      <c r="L671" s="158"/>
      <c r="M671" s="163"/>
      <c r="T671" s="164"/>
      <c r="AT671" s="159" t="s">
        <v>340</v>
      </c>
      <c r="AU671" s="159" t="s">
        <v>80</v>
      </c>
      <c r="AV671" s="13" t="s">
        <v>80</v>
      </c>
      <c r="AW671" s="13" t="s">
        <v>32</v>
      </c>
      <c r="AX671" s="13" t="s">
        <v>71</v>
      </c>
      <c r="AY671" s="159" t="s">
        <v>330</v>
      </c>
    </row>
    <row r="672" spans="2:51" s="13" customFormat="1">
      <c r="B672" s="158"/>
      <c r="D672" s="152" t="s">
        <v>340</v>
      </c>
      <c r="E672" s="159" t="s">
        <v>21</v>
      </c>
      <c r="F672" s="160" t="s">
        <v>898</v>
      </c>
      <c r="H672" s="161">
        <v>0.37</v>
      </c>
      <c r="I672" s="162"/>
      <c r="L672" s="158"/>
      <c r="M672" s="163"/>
      <c r="T672" s="164"/>
      <c r="AT672" s="159" t="s">
        <v>340</v>
      </c>
      <c r="AU672" s="159" t="s">
        <v>80</v>
      </c>
      <c r="AV672" s="13" t="s">
        <v>80</v>
      </c>
      <c r="AW672" s="13" t="s">
        <v>32</v>
      </c>
      <c r="AX672" s="13" t="s">
        <v>71</v>
      </c>
      <c r="AY672" s="159" t="s">
        <v>330</v>
      </c>
    </row>
    <row r="673" spans="2:51" s="15" customFormat="1">
      <c r="B673" s="183"/>
      <c r="D673" s="152" t="s">
        <v>340</v>
      </c>
      <c r="E673" s="184" t="s">
        <v>21</v>
      </c>
      <c r="F673" s="185" t="s">
        <v>769</v>
      </c>
      <c r="H673" s="186">
        <v>635.11500000000001</v>
      </c>
      <c r="I673" s="187"/>
      <c r="L673" s="183"/>
      <c r="M673" s="188"/>
      <c r="T673" s="189"/>
      <c r="AT673" s="184" t="s">
        <v>340</v>
      </c>
      <c r="AU673" s="184" t="s">
        <v>80</v>
      </c>
      <c r="AV673" s="15" t="s">
        <v>171</v>
      </c>
      <c r="AW673" s="15" t="s">
        <v>32</v>
      </c>
      <c r="AX673" s="15" t="s">
        <v>71</v>
      </c>
      <c r="AY673" s="184" t="s">
        <v>330</v>
      </c>
    </row>
    <row r="674" spans="2:51" s="12" customFormat="1">
      <c r="B674" s="151"/>
      <c r="D674" s="152" t="s">
        <v>340</v>
      </c>
      <c r="E674" s="153" t="s">
        <v>21</v>
      </c>
      <c r="F674" s="154" t="s">
        <v>808</v>
      </c>
      <c r="H674" s="153" t="s">
        <v>21</v>
      </c>
      <c r="I674" s="155"/>
      <c r="L674" s="151"/>
      <c r="M674" s="156"/>
      <c r="T674" s="157"/>
      <c r="AT674" s="153" t="s">
        <v>340</v>
      </c>
      <c r="AU674" s="153" t="s">
        <v>80</v>
      </c>
      <c r="AV674" s="12" t="s">
        <v>78</v>
      </c>
      <c r="AW674" s="12" t="s">
        <v>32</v>
      </c>
      <c r="AX674" s="12" t="s">
        <v>71</v>
      </c>
      <c r="AY674" s="153" t="s">
        <v>330</v>
      </c>
    </row>
    <row r="675" spans="2:51" s="12" customFormat="1">
      <c r="B675" s="151"/>
      <c r="D675" s="152" t="s">
        <v>340</v>
      </c>
      <c r="E675" s="153" t="s">
        <v>21</v>
      </c>
      <c r="F675" s="154" t="s">
        <v>771</v>
      </c>
      <c r="H675" s="153" t="s">
        <v>21</v>
      </c>
      <c r="I675" s="155"/>
      <c r="L675" s="151"/>
      <c r="M675" s="156"/>
      <c r="T675" s="157"/>
      <c r="AT675" s="153" t="s">
        <v>340</v>
      </c>
      <c r="AU675" s="153" t="s">
        <v>80</v>
      </c>
      <c r="AV675" s="12" t="s">
        <v>78</v>
      </c>
      <c r="AW675" s="12" t="s">
        <v>32</v>
      </c>
      <c r="AX675" s="12" t="s">
        <v>71</v>
      </c>
      <c r="AY675" s="153" t="s">
        <v>330</v>
      </c>
    </row>
    <row r="676" spans="2:51" s="13" customFormat="1">
      <c r="B676" s="158"/>
      <c r="D676" s="152" t="s">
        <v>340</v>
      </c>
      <c r="E676" s="159" t="s">
        <v>21</v>
      </c>
      <c r="F676" s="160" t="s">
        <v>847</v>
      </c>
      <c r="H676" s="161">
        <v>726.95</v>
      </c>
      <c r="I676" s="162"/>
      <c r="L676" s="158"/>
      <c r="M676" s="163"/>
      <c r="T676" s="164"/>
      <c r="AT676" s="159" t="s">
        <v>340</v>
      </c>
      <c r="AU676" s="159" t="s">
        <v>80</v>
      </c>
      <c r="AV676" s="13" t="s">
        <v>80</v>
      </c>
      <c r="AW676" s="13" t="s">
        <v>32</v>
      </c>
      <c r="AX676" s="13" t="s">
        <v>71</v>
      </c>
      <c r="AY676" s="159" t="s">
        <v>330</v>
      </c>
    </row>
    <row r="677" spans="2:51" s="13" customFormat="1">
      <c r="B677" s="158"/>
      <c r="D677" s="152" t="s">
        <v>340</v>
      </c>
      <c r="E677" s="159" t="s">
        <v>21</v>
      </c>
      <c r="F677" s="160" t="s">
        <v>878</v>
      </c>
      <c r="H677" s="161">
        <v>-24.956</v>
      </c>
      <c r="I677" s="162"/>
      <c r="L677" s="158"/>
      <c r="M677" s="163"/>
      <c r="T677" s="164"/>
      <c r="AT677" s="159" t="s">
        <v>340</v>
      </c>
      <c r="AU677" s="159" t="s">
        <v>80</v>
      </c>
      <c r="AV677" s="13" t="s">
        <v>80</v>
      </c>
      <c r="AW677" s="13" t="s">
        <v>32</v>
      </c>
      <c r="AX677" s="13" t="s">
        <v>71</v>
      </c>
      <c r="AY677" s="159" t="s">
        <v>330</v>
      </c>
    </row>
    <row r="678" spans="2:51" s="13" customFormat="1">
      <c r="B678" s="158"/>
      <c r="D678" s="152" t="s">
        <v>340</v>
      </c>
      <c r="E678" s="159" t="s">
        <v>21</v>
      </c>
      <c r="F678" s="160" t="s">
        <v>913</v>
      </c>
      <c r="H678" s="161">
        <v>-31.6</v>
      </c>
      <c r="I678" s="162"/>
      <c r="L678" s="158"/>
      <c r="M678" s="163"/>
      <c r="T678" s="164"/>
      <c r="AT678" s="159" t="s">
        <v>340</v>
      </c>
      <c r="AU678" s="159" t="s">
        <v>80</v>
      </c>
      <c r="AV678" s="13" t="s">
        <v>80</v>
      </c>
      <c r="AW678" s="13" t="s">
        <v>32</v>
      </c>
      <c r="AX678" s="13" t="s">
        <v>71</v>
      </c>
      <c r="AY678" s="159" t="s">
        <v>330</v>
      </c>
    </row>
    <row r="679" spans="2:51" s="13" customFormat="1">
      <c r="B679" s="158"/>
      <c r="D679" s="152" t="s">
        <v>340</v>
      </c>
      <c r="E679" s="159" t="s">
        <v>21</v>
      </c>
      <c r="F679" s="160" t="s">
        <v>914</v>
      </c>
      <c r="H679" s="161">
        <v>-36</v>
      </c>
      <c r="I679" s="162"/>
      <c r="L679" s="158"/>
      <c r="M679" s="163"/>
      <c r="T679" s="164"/>
      <c r="AT679" s="159" t="s">
        <v>340</v>
      </c>
      <c r="AU679" s="159" t="s">
        <v>80</v>
      </c>
      <c r="AV679" s="13" t="s">
        <v>80</v>
      </c>
      <c r="AW679" s="13" t="s">
        <v>32</v>
      </c>
      <c r="AX679" s="13" t="s">
        <v>71</v>
      </c>
      <c r="AY679" s="159" t="s">
        <v>330</v>
      </c>
    </row>
    <row r="680" spans="2:51" s="13" customFormat="1">
      <c r="B680" s="158"/>
      <c r="D680" s="152" t="s">
        <v>340</v>
      </c>
      <c r="E680" s="159" t="s">
        <v>21</v>
      </c>
      <c r="F680" s="160" t="s">
        <v>915</v>
      </c>
      <c r="H680" s="161">
        <v>-20.2</v>
      </c>
      <c r="I680" s="162"/>
      <c r="L680" s="158"/>
      <c r="M680" s="163"/>
      <c r="T680" s="164"/>
      <c r="AT680" s="159" t="s">
        <v>340</v>
      </c>
      <c r="AU680" s="159" t="s">
        <v>80</v>
      </c>
      <c r="AV680" s="13" t="s">
        <v>80</v>
      </c>
      <c r="AW680" s="13" t="s">
        <v>32</v>
      </c>
      <c r="AX680" s="13" t="s">
        <v>71</v>
      </c>
      <c r="AY680" s="159" t="s">
        <v>330</v>
      </c>
    </row>
    <row r="681" spans="2:51" s="13" customFormat="1">
      <c r="B681" s="158"/>
      <c r="D681" s="152" t="s">
        <v>340</v>
      </c>
      <c r="E681" s="159" t="s">
        <v>21</v>
      </c>
      <c r="F681" s="160" t="s">
        <v>916</v>
      </c>
      <c r="H681" s="161">
        <v>-14.4</v>
      </c>
      <c r="I681" s="162"/>
      <c r="L681" s="158"/>
      <c r="M681" s="163"/>
      <c r="T681" s="164"/>
      <c r="AT681" s="159" t="s">
        <v>340</v>
      </c>
      <c r="AU681" s="159" t="s">
        <v>80</v>
      </c>
      <c r="AV681" s="13" t="s">
        <v>80</v>
      </c>
      <c r="AW681" s="13" t="s">
        <v>32</v>
      </c>
      <c r="AX681" s="13" t="s">
        <v>71</v>
      </c>
      <c r="AY681" s="159" t="s">
        <v>330</v>
      </c>
    </row>
    <row r="682" spans="2:51" s="13" customFormat="1">
      <c r="B682" s="158"/>
      <c r="D682" s="152" t="s">
        <v>340</v>
      </c>
      <c r="E682" s="159" t="s">
        <v>21</v>
      </c>
      <c r="F682" s="160" t="s">
        <v>917</v>
      </c>
      <c r="H682" s="161">
        <v>-28.4</v>
      </c>
      <c r="I682" s="162"/>
      <c r="L682" s="158"/>
      <c r="M682" s="163"/>
      <c r="T682" s="164"/>
      <c r="AT682" s="159" t="s">
        <v>340</v>
      </c>
      <c r="AU682" s="159" t="s">
        <v>80</v>
      </c>
      <c r="AV682" s="13" t="s">
        <v>80</v>
      </c>
      <c r="AW682" s="13" t="s">
        <v>32</v>
      </c>
      <c r="AX682" s="13" t="s">
        <v>71</v>
      </c>
      <c r="AY682" s="159" t="s">
        <v>330</v>
      </c>
    </row>
    <row r="683" spans="2:51" s="13" customFormat="1">
      <c r="B683" s="158"/>
      <c r="D683" s="152" t="s">
        <v>340</v>
      </c>
      <c r="E683" s="159" t="s">
        <v>21</v>
      </c>
      <c r="F683" s="160" t="s">
        <v>918</v>
      </c>
      <c r="H683" s="161">
        <v>-21.96</v>
      </c>
      <c r="I683" s="162"/>
      <c r="L683" s="158"/>
      <c r="M683" s="163"/>
      <c r="T683" s="164"/>
      <c r="AT683" s="159" t="s">
        <v>340</v>
      </c>
      <c r="AU683" s="159" t="s">
        <v>80</v>
      </c>
      <c r="AV683" s="13" t="s">
        <v>80</v>
      </c>
      <c r="AW683" s="13" t="s">
        <v>32</v>
      </c>
      <c r="AX683" s="13" t="s">
        <v>71</v>
      </c>
      <c r="AY683" s="159" t="s">
        <v>330</v>
      </c>
    </row>
    <row r="684" spans="2:51" s="13" customFormat="1">
      <c r="B684" s="158"/>
      <c r="D684" s="152" t="s">
        <v>340</v>
      </c>
      <c r="E684" s="159" t="s">
        <v>21</v>
      </c>
      <c r="F684" s="160" t="s">
        <v>919</v>
      </c>
      <c r="H684" s="161">
        <v>-7.6820000000000004</v>
      </c>
      <c r="I684" s="162"/>
      <c r="L684" s="158"/>
      <c r="M684" s="163"/>
      <c r="T684" s="164"/>
      <c r="AT684" s="159" t="s">
        <v>340</v>
      </c>
      <c r="AU684" s="159" t="s">
        <v>80</v>
      </c>
      <c r="AV684" s="13" t="s">
        <v>80</v>
      </c>
      <c r="AW684" s="13" t="s">
        <v>32</v>
      </c>
      <c r="AX684" s="13" t="s">
        <v>71</v>
      </c>
      <c r="AY684" s="159" t="s">
        <v>330</v>
      </c>
    </row>
    <row r="685" spans="2:51" s="13" customFormat="1">
      <c r="B685" s="158"/>
      <c r="D685" s="152" t="s">
        <v>340</v>
      </c>
      <c r="E685" s="159" t="s">
        <v>21</v>
      </c>
      <c r="F685" s="160" t="s">
        <v>920</v>
      </c>
      <c r="H685" s="161">
        <v>-13.92</v>
      </c>
      <c r="I685" s="162"/>
      <c r="L685" s="158"/>
      <c r="M685" s="163"/>
      <c r="T685" s="164"/>
      <c r="AT685" s="159" t="s">
        <v>340</v>
      </c>
      <c r="AU685" s="159" t="s">
        <v>80</v>
      </c>
      <c r="AV685" s="13" t="s">
        <v>80</v>
      </c>
      <c r="AW685" s="13" t="s">
        <v>32</v>
      </c>
      <c r="AX685" s="13" t="s">
        <v>71</v>
      </c>
      <c r="AY685" s="159" t="s">
        <v>330</v>
      </c>
    </row>
    <row r="686" spans="2:51" s="13" customFormat="1">
      <c r="B686" s="158"/>
      <c r="D686" s="152" t="s">
        <v>340</v>
      </c>
      <c r="E686" s="159" t="s">
        <v>21</v>
      </c>
      <c r="F686" s="160" t="s">
        <v>904</v>
      </c>
      <c r="H686" s="161">
        <v>-18</v>
      </c>
      <c r="I686" s="162"/>
      <c r="L686" s="158"/>
      <c r="M686" s="163"/>
      <c r="T686" s="164"/>
      <c r="AT686" s="159" t="s">
        <v>340</v>
      </c>
      <c r="AU686" s="159" t="s">
        <v>80</v>
      </c>
      <c r="AV686" s="13" t="s">
        <v>80</v>
      </c>
      <c r="AW686" s="13" t="s">
        <v>32</v>
      </c>
      <c r="AX686" s="13" t="s">
        <v>71</v>
      </c>
      <c r="AY686" s="159" t="s">
        <v>330</v>
      </c>
    </row>
    <row r="687" spans="2:51" s="13" customFormat="1">
      <c r="B687" s="158"/>
      <c r="D687" s="152" t="s">
        <v>340</v>
      </c>
      <c r="E687" s="159" t="s">
        <v>21</v>
      </c>
      <c r="F687" s="160" t="s">
        <v>914</v>
      </c>
      <c r="H687" s="161">
        <v>-36</v>
      </c>
      <c r="I687" s="162"/>
      <c r="L687" s="158"/>
      <c r="M687" s="163"/>
      <c r="T687" s="164"/>
      <c r="AT687" s="159" t="s">
        <v>340</v>
      </c>
      <c r="AU687" s="159" t="s">
        <v>80</v>
      </c>
      <c r="AV687" s="13" t="s">
        <v>80</v>
      </c>
      <c r="AW687" s="13" t="s">
        <v>32</v>
      </c>
      <c r="AX687" s="13" t="s">
        <v>71</v>
      </c>
      <c r="AY687" s="159" t="s">
        <v>330</v>
      </c>
    </row>
    <row r="688" spans="2:51" s="13" customFormat="1">
      <c r="B688" s="158"/>
      <c r="D688" s="152" t="s">
        <v>340</v>
      </c>
      <c r="E688" s="159" t="s">
        <v>21</v>
      </c>
      <c r="F688" s="160" t="s">
        <v>886</v>
      </c>
      <c r="H688" s="161">
        <v>-24.16</v>
      </c>
      <c r="I688" s="162"/>
      <c r="L688" s="158"/>
      <c r="M688" s="163"/>
      <c r="T688" s="164"/>
      <c r="AT688" s="159" t="s">
        <v>340</v>
      </c>
      <c r="AU688" s="159" t="s">
        <v>80</v>
      </c>
      <c r="AV688" s="13" t="s">
        <v>80</v>
      </c>
      <c r="AW688" s="13" t="s">
        <v>32</v>
      </c>
      <c r="AX688" s="13" t="s">
        <v>71</v>
      </c>
      <c r="AY688" s="159" t="s">
        <v>330</v>
      </c>
    </row>
    <row r="689" spans="2:51" s="13" customFormat="1">
      <c r="B689" s="158"/>
      <c r="D689" s="152" t="s">
        <v>340</v>
      </c>
      <c r="E689" s="159" t="s">
        <v>21</v>
      </c>
      <c r="F689" s="160" t="s">
        <v>885</v>
      </c>
      <c r="H689" s="161">
        <v>-24.16</v>
      </c>
      <c r="I689" s="162"/>
      <c r="L689" s="158"/>
      <c r="M689" s="163"/>
      <c r="T689" s="164"/>
      <c r="AT689" s="159" t="s">
        <v>340</v>
      </c>
      <c r="AU689" s="159" t="s">
        <v>80</v>
      </c>
      <c r="AV689" s="13" t="s">
        <v>80</v>
      </c>
      <c r="AW689" s="13" t="s">
        <v>32</v>
      </c>
      <c r="AX689" s="13" t="s">
        <v>71</v>
      </c>
      <c r="AY689" s="159" t="s">
        <v>330</v>
      </c>
    </row>
    <row r="690" spans="2:51" s="13" customFormat="1">
      <c r="B690" s="158"/>
      <c r="D690" s="152" t="s">
        <v>340</v>
      </c>
      <c r="E690" s="159" t="s">
        <v>21</v>
      </c>
      <c r="F690" s="160" t="s">
        <v>887</v>
      </c>
      <c r="H690" s="161">
        <v>2.0939999999999999</v>
      </c>
      <c r="I690" s="162"/>
      <c r="L690" s="158"/>
      <c r="M690" s="163"/>
      <c r="T690" s="164"/>
      <c r="AT690" s="159" t="s">
        <v>340</v>
      </c>
      <c r="AU690" s="159" t="s">
        <v>80</v>
      </c>
      <c r="AV690" s="13" t="s">
        <v>80</v>
      </c>
      <c r="AW690" s="13" t="s">
        <v>32</v>
      </c>
      <c r="AX690" s="13" t="s">
        <v>71</v>
      </c>
      <c r="AY690" s="159" t="s">
        <v>330</v>
      </c>
    </row>
    <row r="691" spans="2:51" s="13" customFormat="1">
      <c r="B691" s="158"/>
      <c r="D691" s="152" t="s">
        <v>340</v>
      </c>
      <c r="E691" s="159" t="s">
        <v>21</v>
      </c>
      <c r="F691" s="160" t="s">
        <v>921</v>
      </c>
      <c r="H691" s="161">
        <v>3.96</v>
      </c>
      <c r="I691" s="162"/>
      <c r="L691" s="158"/>
      <c r="M691" s="163"/>
      <c r="T691" s="164"/>
      <c r="AT691" s="159" t="s">
        <v>340</v>
      </c>
      <c r="AU691" s="159" t="s">
        <v>80</v>
      </c>
      <c r="AV691" s="13" t="s">
        <v>80</v>
      </c>
      <c r="AW691" s="13" t="s">
        <v>32</v>
      </c>
      <c r="AX691" s="13" t="s">
        <v>71</v>
      </c>
      <c r="AY691" s="159" t="s">
        <v>330</v>
      </c>
    </row>
    <row r="692" spans="2:51" s="13" customFormat="1">
      <c r="B692" s="158"/>
      <c r="D692" s="152" t="s">
        <v>340</v>
      </c>
      <c r="E692" s="159" t="s">
        <v>21</v>
      </c>
      <c r="F692" s="160" t="s">
        <v>922</v>
      </c>
      <c r="H692" s="161">
        <v>4.4000000000000004</v>
      </c>
      <c r="I692" s="162"/>
      <c r="L692" s="158"/>
      <c r="M692" s="163"/>
      <c r="T692" s="164"/>
      <c r="AT692" s="159" t="s">
        <v>340</v>
      </c>
      <c r="AU692" s="159" t="s">
        <v>80</v>
      </c>
      <c r="AV692" s="13" t="s">
        <v>80</v>
      </c>
      <c r="AW692" s="13" t="s">
        <v>32</v>
      </c>
      <c r="AX692" s="13" t="s">
        <v>71</v>
      </c>
      <c r="AY692" s="159" t="s">
        <v>330</v>
      </c>
    </row>
    <row r="693" spans="2:51" s="13" customFormat="1">
      <c r="B693" s="158"/>
      <c r="D693" s="152" t="s">
        <v>340</v>
      </c>
      <c r="E693" s="159" t="s">
        <v>21</v>
      </c>
      <c r="F693" s="160" t="s">
        <v>923</v>
      </c>
      <c r="H693" s="161">
        <v>2.82</v>
      </c>
      <c r="I693" s="162"/>
      <c r="L693" s="158"/>
      <c r="M693" s="163"/>
      <c r="T693" s="164"/>
      <c r="AT693" s="159" t="s">
        <v>340</v>
      </c>
      <c r="AU693" s="159" t="s">
        <v>80</v>
      </c>
      <c r="AV693" s="13" t="s">
        <v>80</v>
      </c>
      <c r="AW693" s="13" t="s">
        <v>32</v>
      </c>
      <c r="AX693" s="13" t="s">
        <v>71</v>
      </c>
      <c r="AY693" s="159" t="s">
        <v>330</v>
      </c>
    </row>
    <row r="694" spans="2:51" s="13" customFormat="1">
      <c r="B694" s="158"/>
      <c r="D694" s="152" t="s">
        <v>340</v>
      </c>
      <c r="E694" s="159" t="s">
        <v>21</v>
      </c>
      <c r="F694" s="160" t="s">
        <v>924</v>
      </c>
      <c r="H694" s="161">
        <v>2.2400000000000002</v>
      </c>
      <c r="I694" s="162"/>
      <c r="L694" s="158"/>
      <c r="M694" s="163"/>
      <c r="T694" s="164"/>
      <c r="AT694" s="159" t="s">
        <v>340</v>
      </c>
      <c r="AU694" s="159" t="s">
        <v>80</v>
      </c>
      <c r="AV694" s="13" t="s">
        <v>80</v>
      </c>
      <c r="AW694" s="13" t="s">
        <v>32</v>
      </c>
      <c r="AX694" s="13" t="s">
        <v>71</v>
      </c>
      <c r="AY694" s="159" t="s">
        <v>330</v>
      </c>
    </row>
    <row r="695" spans="2:51" s="13" customFormat="1">
      <c r="B695" s="158"/>
      <c r="D695" s="152" t="s">
        <v>340</v>
      </c>
      <c r="E695" s="159" t="s">
        <v>21</v>
      </c>
      <c r="F695" s="160" t="s">
        <v>925</v>
      </c>
      <c r="H695" s="161">
        <v>3.64</v>
      </c>
      <c r="I695" s="162"/>
      <c r="L695" s="158"/>
      <c r="M695" s="163"/>
      <c r="T695" s="164"/>
      <c r="AT695" s="159" t="s">
        <v>340</v>
      </c>
      <c r="AU695" s="159" t="s">
        <v>80</v>
      </c>
      <c r="AV695" s="13" t="s">
        <v>80</v>
      </c>
      <c r="AW695" s="13" t="s">
        <v>32</v>
      </c>
      <c r="AX695" s="13" t="s">
        <v>71</v>
      </c>
      <c r="AY695" s="159" t="s">
        <v>330</v>
      </c>
    </row>
    <row r="696" spans="2:51" s="13" customFormat="1">
      <c r="B696" s="158"/>
      <c r="D696" s="152" t="s">
        <v>340</v>
      </c>
      <c r="E696" s="159" t="s">
        <v>21</v>
      </c>
      <c r="F696" s="160" t="s">
        <v>926</v>
      </c>
      <c r="H696" s="161">
        <v>2.996</v>
      </c>
      <c r="I696" s="162"/>
      <c r="L696" s="158"/>
      <c r="M696" s="163"/>
      <c r="T696" s="164"/>
      <c r="AT696" s="159" t="s">
        <v>340</v>
      </c>
      <c r="AU696" s="159" t="s">
        <v>80</v>
      </c>
      <c r="AV696" s="13" t="s">
        <v>80</v>
      </c>
      <c r="AW696" s="13" t="s">
        <v>32</v>
      </c>
      <c r="AX696" s="13" t="s">
        <v>71</v>
      </c>
      <c r="AY696" s="159" t="s">
        <v>330</v>
      </c>
    </row>
    <row r="697" spans="2:51" s="13" customFormat="1">
      <c r="B697" s="158"/>
      <c r="D697" s="152" t="s">
        <v>340</v>
      </c>
      <c r="E697" s="159" t="s">
        <v>21</v>
      </c>
      <c r="F697" s="160" t="s">
        <v>927</v>
      </c>
      <c r="H697" s="161">
        <v>1.254</v>
      </c>
      <c r="I697" s="162"/>
      <c r="L697" s="158"/>
      <c r="M697" s="163"/>
      <c r="T697" s="164"/>
      <c r="AT697" s="159" t="s">
        <v>340</v>
      </c>
      <c r="AU697" s="159" t="s">
        <v>80</v>
      </c>
      <c r="AV697" s="13" t="s">
        <v>80</v>
      </c>
      <c r="AW697" s="13" t="s">
        <v>32</v>
      </c>
      <c r="AX697" s="13" t="s">
        <v>71</v>
      </c>
      <c r="AY697" s="159" t="s">
        <v>330</v>
      </c>
    </row>
    <row r="698" spans="2:51" s="13" customFormat="1">
      <c r="B698" s="158"/>
      <c r="D698" s="152" t="s">
        <v>340</v>
      </c>
      <c r="E698" s="159" t="s">
        <v>21</v>
      </c>
      <c r="F698" s="160" t="s">
        <v>928</v>
      </c>
      <c r="H698" s="161">
        <v>2.1920000000000002</v>
      </c>
      <c r="I698" s="162"/>
      <c r="L698" s="158"/>
      <c r="M698" s="163"/>
      <c r="T698" s="164"/>
      <c r="AT698" s="159" t="s">
        <v>340</v>
      </c>
      <c r="AU698" s="159" t="s">
        <v>80</v>
      </c>
      <c r="AV698" s="13" t="s">
        <v>80</v>
      </c>
      <c r="AW698" s="13" t="s">
        <v>32</v>
      </c>
      <c r="AX698" s="13" t="s">
        <v>71</v>
      </c>
      <c r="AY698" s="159" t="s">
        <v>330</v>
      </c>
    </row>
    <row r="699" spans="2:51" s="13" customFormat="1">
      <c r="B699" s="158"/>
      <c r="D699" s="152" t="s">
        <v>340</v>
      </c>
      <c r="E699" s="159" t="s">
        <v>21</v>
      </c>
      <c r="F699" s="160" t="s">
        <v>911</v>
      </c>
      <c r="H699" s="161">
        <v>2.6</v>
      </c>
      <c r="I699" s="162"/>
      <c r="L699" s="158"/>
      <c r="M699" s="163"/>
      <c r="T699" s="164"/>
      <c r="AT699" s="159" t="s">
        <v>340</v>
      </c>
      <c r="AU699" s="159" t="s">
        <v>80</v>
      </c>
      <c r="AV699" s="13" t="s">
        <v>80</v>
      </c>
      <c r="AW699" s="13" t="s">
        <v>32</v>
      </c>
      <c r="AX699" s="13" t="s">
        <v>71</v>
      </c>
      <c r="AY699" s="159" t="s">
        <v>330</v>
      </c>
    </row>
    <row r="700" spans="2:51" s="13" customFormat="1">
      <c r="B700" s="158"/>
      <c r="D700" s="152" t="s">
        <v>340</v>
      </c>
      <c r="E700" s="159" t="s">
        <v>21</v>
      </c>
      <c r="F700" s="160" t="s">
        <v>922</v>
      </c>
      <c r="H700" s="161">
        <v>4.4000000000000004</v>
      </c>
      <c r="I700" s="162"/>
      <c r="L700" s="158"/>
      <c r="M700" s="163"/>
      <c r="T700" s="164"/>
      <c r="AT700" s="159" t="s">
        <v>340</v>
      </c>
      <c r="AU700" s="159" t="s">
        <v>80</v>
      </c>
      <c r="AV700" s="13" t="s">
        <v>80</v>
      </c>
      <c r="AW700" s="13" t="s">
        <v>32</v>
      </c>
      <c r="AX700" s="13" t="s">
        <v>71</v>
      </c>
      <c r="AY700" s="159" t="s">
        <v>330</v>
      </c>
    </row>
    <row r="701" spans="2:51" s="13" customFormat="1">
      <c r="B701" s="158"/>
      <c r="D701" s="152" t="s">
        <v>340</v>
      </c>
      <c r="E701" s="159" t="s">
        <v>21</v>
      </c>
      <c r="F701" s="160" t="s">
        <v>895</v>
      </c>
      <c r="H701" s="161">
        <v>5.6319999999999997</v>
      </c>
      <c r="I701" s="162"/>
      <c r="L701" s="158"/>
      <c r="M701" s="163"/>
      <c r="T701" s="164"/>
      <c r="AT701" s="159" t="s">
        <v>340</v>
      </c>
      <c r="AU701" s="159" t="s">
        <v>80</v>
      </c>
      <c r="AV701" s="13" t="s">
        <v>80</v>
      </c>
      <c r="AW701" s="13" t="s">
        <v>32</v>
      </c>
      <c r="AX701" s="13" t="s">
        <v>71</v>
      </c>
      <c r="AY701" s="159" t="s">
        <v>330</v>
      </c>
    </row>
    <row r="702" spans="2:51" s="13" customFormat="1">
      <c r="B702" s="158"/>
      <c r="D702" s="152" t="s">
        <v>340</v>
      </c>
      <c r="E702" s="159" t="s">
        <v>21</v>
      </c>
      <c r="F702" s="160" t="s">
        <v>894</v>
      </c>
      <c r="H702" s="161">
        <v>3.2160000000000002</v>
      </c>
      <c r="I702" s="162"/>
      <c r="L702" s="158"/>
      <c r="M702" s="163"/>
      <c r="T702" s="164"/>
      <c r="AT702" s="159" t="s">
        <v>340</v>
      </c>
      <c r="AU702" s="159" t="s">
        <v>80</v>
      </c>
      <c r="AV702" s="13" t="s">
        <v>80</v>
      </c>
      <c r="AW702" s="13" t="s">
        <v>32</v>
      </c>
      <c r="AX702" s="13" t="s">
        <v>71</v>
      </c>
      <c r="AY702" s="159" t="s">
        <v>330</v>
      </c>
    </row>
    <row r="703" spans="2:51" s="12" customFormat="1">
      <c r="B703" s="151"/>
      <c r="D703" s="152" t="s">
        <v>340</v>
      </c>
      <c r="E703" s="153" t="s">
        <v>21</v>
      </c>
      <c r="F703" s="154" t="s">
        <v>784</v>
      </c>
      <c r="H703" s="153" t="s">
        <v>21</v>
      </c>
      <c r="I703" s="155"/>
      <c r="L703" s="151"/>
      <c r="M703" s="156"/>
      <c r="T703" s="157"/>
      <c r="AT703" s="153" t="s">
        <v>340</v>
      </c>
      <c r="AU703" s="153" t="s">
        <v>80</v>
      </c>
      <c r="AV703" s="12" t="s">
        <v>78</v>
      </c>
      <c r="AW703" s="12" t="s">
        <v>32</v>
      </c>
      <c r="AX703" s="12" t="s">
        <v>71</v>
      </c>
      <c r="AY703" s="153" t="s">
        <v>330</v>
      </c>
    </row>
    <row r="704" spans="2:51" s="13" customFormat="1">
      <c r="B704" s="158"/>
      <c r="D704" s="152" t="s">
        <v>340</v>
      </c>
      <c r="E704" s="159" t="s">
        <v>21</v>
      </c>
      <c r="F704" s="160" t="s">
        <v>870</v>
      </c>
      <c r="H704" s="161">
        <v>173.93199999999999</v>
      </c>
      <c r="I704" s="162"/>
      <c r="L704" s="158"/>
      <c r="M704" s="163"/>
      <c r="T704" s="164"/>
      <c r="AT704" s="159" t="s">
        <v>340</v>
      </c>
      <c r="AU704" s="159" t="s">
        <v>80</v>
      </c>
      <c r="AV704" s="13" t="s">
        <v>80</v>
      </c>
      <c r="AW704" s="13" t="s">
        <v>32</v>
      </c>
      <c r="AX704" s="13" t="s">
        <v>71</v>
      </c>
      <c r="AY704" s="159" t="s">
        <v>330</v>
      </c>
    </row>
    <row r="705" spans="2:51" s="13" customFormat="1">
      <c r="B705" s="158"/>
      <c r="D705" s="152" t="s">
        <v>340</v>
      </c>
      <c r="E705" s="159" t="s">
        <v>21</v>
      </c>
      <c r="F705" s="160" t="s">
        <v>929</v>
      </c>
      <c r="H705" s="161">
        <v>-15.294</v>
      </c>
      <c r="I705" s="162"/>
      <c r="L705" s="158"/>
      <c r="M705" s="163"/>
      <c r="T705" s="164"/>
      <c r="AT705" s="159" t="s">
        <v>340</v>
      </c>
      <c r="AU705" s="159" t="s">
        <v>80</v>
      </c>
      <c r="AV705" s="13" t="s">
        <v>80</v>
      </c>
      <c r="AW705" s="13" t="s">
        <v>32</v>
      </c>
      <c r="AX705" s="13" t="s">
        <v>71</v>
      </c>
      <c r="AY705" s="159" t="s">
        <v>330</v>
      </c>
    </row>
    <row r="706" spans="2:51" s="13" customFormat="1">
      <c r="B706" s="158"/>
      <c r="D706" s="152" t="s">
        <v>340</v>
      </c>
      <c r="E706" s="159" t="s">
        <v>21</v>
      </c>
      <c r="F706" s="160" t="s">
        <v>873</v>
      </c>
      <c r="H706" s="161">
        <v>-3.1779999999999999</v>
      </c>
      <c r="I706" s="162"/>
      <c r="L706" s="158"/>
      <c r="M706" s="163"/>
      <c r="T706" s="164"/>
      <c r="AT706" s="159" t="s">
        <v>340</v>
      </c>
      <c r="AU706" s="159" t="s">
        <v>80</v>
      </c>
      <c r="AV706" s="13" t="s">
        <v>80</v>
      </c>
      <c r="AW706" s="13" t="s">
        <v>32</v>
      </c>
      <c r="AX706" s="13" t="s">
        <v>71</v>
      </c>
      <c r="AY706" s="159" t="s">
        <v>330</v>
      </c>
    </row>
    <row r="707" spans="2:51" s="13" customFormat="1">
      <c r="B707" s="158"/>
      <c r="D707" s="152" t="s">
        <v>340</v>
      </c>
      <c r="E707" s="159" t="s">
        <v>21</v>
      </c>
      <c r="F707" s="160" t="s">
        <v>930</v>
      </c>
      <c r="H707" s="161">
        <v>2.5680000000000001</v>
      </c>
      <c r="I707" s="162"/>
      <c r="L707" s="158"/>
      <c r="M707" s="163"/>
      <c r="T707" s="164"/>
      <c r="AT707" s="159" t="s">
        <v>340</v>
      </c>
      <c r="AU707" s="159" t="s">
        <v>80</v>
      </c>
      <c r="AV707" s="13" t="s">
        <v>80</v>
      </c>
      <c r="AW707" s="13" t="s">
        <v>32</v>
      </c>
      <c r="AX707" s="13" t="s">
        <v>71</v>
      </c>
      <c r="AY707" s="159" t="s">
        <v>330</v>
      </c>
    </row>
    <row r="708" spans="2:51" s="13" customFormat="1">
      <c r="B708" s="158"/>
      <c r="D708" s="152" t="s">
        <v>340</v>
      </c>
      <c r="E708" s="159" t="s">
        <v>21</v>
      </c>
      <c r="F708" s="160" t="s">
        <v>876</v>
      </c>
      <c r="H708" s="161">
        <v>1.048</v>
      </c>
      <c r="I708" s="162"/>
      <c r="L708" s="158"/>
      <c r="M708" s="163"/>
      <c r="T708" s="164"/>
      <c r="AT708" s="159" t="s">
        <v>340</v>
      </c>
      <c r="AU708" s="159" t="s">
        <v>80</v>
      </c>
      <c r="AV708" s="13" t="s">
        <v>80</v>
      </c>
      <c r="AW708" s="13" t="s">
        <v>32</v>
      </c>
      <c r="AX708" s="13" t="s">
        <v>71</v>
      </c>
      <c r="AY708" s="159" t="s">
        <v>330</v>
      </c>
    </row>
    <row r="709" spans="2:51" s="13" customFormat="1">
      <c r="B709" s="158"/>
      <c r="D709" s="152" t="s">
        <v>340</v>
      </c>
      <c r="E709" s="159" t="s">
        <v>21</v>
      </c>
      <c r="F709" s="160" t="s">
        <v>845</v>
      </c>
      <c r="H709" s="161">
        <v>0.84</v>
      </c>
      <c r="I709" s="162"/>
      <c r="L709" s="158"/>
      <c r="M709" s="163"/>
      <c r="T709" s="164"/>
      <c r="AT709" s="159" t="s">
        <v>340</v>
      </c>
      <c r="AU709" s="159" t="s">
        <v>80</v>
      </c>
      <c r="AV709" s="13" t="s">
        <v>80</v>
      </c>
      <c r="AW709" s="13" t="s">
        <v>32</v>
      </c>
      <c r="AX709" s="13" t="s">
        <v>71</v>
      </c>
      <c r="AY709" s="159" t="s">
        <v>330</v>
      </c>
    </row>
    <row r="710" spans="2:51" s="13" customFormat="1">
      <c r="B710" s="158"/>
      <c r="D710" s="152" t="s">
        <v>340</v>
      </c>
      <c r="E710" s="159" t="s">
        <v>21</v>
      </c>
      <c r="F710" s="160" t="s">
        <v>898</v>
      </c>
      <c r="H710" s="161">
        <v>0.37</v>
      </c>
      <c r="I710" s="162"/>
      <c r="L710" s="158"/>
      <c r="M710" s="163"/>
      <c r="T710" s="164"/>
      <c r="AT710" s="159" t="s">
        <v>340</v>
      </c>
      <c r="AU710" s="159" t="s">
        <v>80</v>
      </c>
      <c r="AV710" s="13" t="s">
        <v>80</v>
      </c>
      <c r="AW710" s="13" t="s">
        <v>32</v>
      </c>
      <c r="AX710" s="13" t="s">
        <v>71</v>
      </c>
      <c r="AY710" s="159" t="s">
        <v>330</v>
      </c>
    </row>
    <row r="711" spans="2:51" s="15" customFormat="1">
      <c r="B711" s="183"/>
      <c r="D711" s="152" t="s">
        <v>340</v>
      </c>
      <c r="E711" s="184" t="s">
        <v>21</v>
      </c>
      <c r="F711" s="185" t="s">
        <v>769</v>
      </c>
      <c r="H711" s="186">
        <v>627.24199999999996</v>
      </c>
      <c r="I711" s="187"/>
      <c r="L711" s="183"/>
      <c r="M711" s="188"/>
      <c r="T711" s="189"/>
      <c r="AT711" s="184" t="s">
        <v>340</v>
      </c>
      <c r="AU711" s="184" t="s">
        <v>80</v>
      </c>
      <c r="AV711" s="15" t="s">
        <v>171</v>
      </c>
      <c r="AW711" s="15" t="s">
        <v>32</v>
      </c>
      <c r="AX711" s="15" t="s">
        <v>71</v>
      </c>
      <c r="AY711" s="184" t="s">
        <v>330</v>
      </c>
    </row>
    <row r="712" spans="2:51" s="12" customFormat="1">
      <c r="B712" s="151"/>
      <c r="D712" s="152" t="s">
        <v>340</v>
      </c>
      <c r="E712" s="153" t="s">
        <v>21</v>
      </c>
      <c r="F712" s="154" t="s">
        <v>818</v>
      </c>
      <c r="H712" s="153" t="s">
        <v>21</v>
      </c>
      <c r="I712" s="155"/>
      <c r="L712" s="151"/>
      <c r="M712" s="156"/>
      <c r="T712" s="157"/>
      <c r="AT712" s="153" t="s">
        <v>340</v>
      </c>
      <c r="AU712" s="153" t="s">
        <v>80</v>
      </c>
      <c r="AV712" s="12" t="s">
        <v>78</v>
      </c>
      <c r="AW712" s="12" t="s">
        <v>32</v>
      </c>
      <c r="AX712" s="12" t="s">
        <v>71</v>
      </c>
      <c r="AY712" s="153" t="s">
        <v>330</v>
      </c>
    </row>
    <row r="713" spans="2:51" s="12" customFormat="1">
      <c r="B713" s="151"/>
      <c r="D713" s="152" t="s">
        <v>340</v>
      </c>
      <c r="E713" s="153" t="s">
        <v>21</v>
      </c>
      <c r="F713" s="154" t="s">
        <v>771</v>
      </c>
      <c r="H713" s="153" t="s">
        <v>21</v>
      </c>
      <c r="I713" s="155"/>
      <c r="L713" s="151"/>
      <c r="M713" s="156"/>
      <c r="T713" s="157"/>
      <c r="AT713" s="153" t="s">
        <v>340</v>
      </c>
      <c r="AU713" s="153" t="s">
        <v>80</v>
      </c>
      <c r="AV713" s="12" t="s">
        <v>78</v>
      </c>
      <c r="AW713" s="12" t="s">
        <v>32</v>
      </c>
      <c r="AX713" s="12" t="s">
        <v>71</v>
      </c>
      <c r="AY713" s="153" t="s">
        <v>330</v>
      </c>
    </row>
    <row r="714" spans="2:51" s="13" customFormat="1">
      <c r="B714" s="158"/>
      <c r="D714" s="152" t="s">
        <v>340</v>
      </c>
      <c r="E714" s="159" t="s">
        <v>21</v>
      </c>
      <c r="F714" s="160" t="s">
        <v>931</v>
      </c>
      <c r="H714" s="161">
        <v>85.394000000000005</v>
      </c>
      <c r="I714" s="162"/>
      <c r="L714" s="158"/>
      <c r="M714" s="163"/>
      <c r="T714" s="164"/>
      <c r="AT714" s="159" t="s">
        <v>340</v>
      </c>
      <c r="AU714" s="159" t="s">
        <v>80</v>
      </c>
      <c r="AV714" s="13" t="s">
        <v>80</v>
      </c>
      <c r="AW714" s="13" t="s">
        <v>32</v>
      </c>
      <c r="AX714" s="13" t="s">
        <v>71</v>
      </c>
      <c r="AY714" s="159" t="s">
        <v>330</v>
      </c>
    </row>
    <row r="715" spans="2:51" s="13" customFormat="1">
      <c r="B715" s="158"/>
      <c r="D715" s="152" t="s">
        <v>340</v>
      </c>
      <c r="E715" s="159" t="s">
        <v>21</v>
      </c>
      <c r="F715" s="160" t="s">
        <v>932</v>
      </c>
      <c r="H715" s="161">
        <v>-2.42</v>
      </c>
      <c r="I715" s="162"/>
      <c r="L715" s="158"/>
      <c r="M715" s="163"/>
      <c r="T715" s="164"/>
      <c r="AT715" s="159" t="s">
        <v>340</v>
      </c>
      <c r="AU715" s="159" t="s">
        <v>80</v>
      </c>
      <c r="AV715" s="13" t="s">
        <v>80</v>
      </c>
      <c r="AW715" s="13" t="s">
        <v>32</v>
      </c>
      <c r="AX715" s="13" t="s">
        <v>71</v>
      </c>
      <c r="AY715" s="159" t="s">
        <v>330</v>
      </c>
    </row>
    <row r="716" spans="2:51" s="13" customFormat="1">
      <c r="B716" s="158"/>
      <c r="D716" s="152" t="s">
        <v>340</v>
      </c>
      <c r="E716" s="159" t="s">
        <v>21</v>
      </c>
      <c r="F716" s="160" t="s">
        <v>933</v>
      </c>
      <c r="H716" s="161">
        <v>0.88</v>
      </c>
      <c r="I716" s="162"/>
      <c r="L716" s="158"/>
      <c r="M716" s="163"/>
      <c r="T716" s="164"/>
      <c r="AT716" s="159" t="s">
        <v>340</v>
      </c>
      <c r="AU716" s="159" t="s">
        <v>80</v>
      </c>
      <c r="AV716" s="13" t="s">
        <v>80</v>
      </c>
      <c r="AW716" s="13" t="s">
        <v>32</v>
      </c>
      <c r="AX716" s="13" t="s">
        <v>71</v>
      </c>
      <c r="AY716" s="159" t="s">
        <v>330</v>
      </c>
    </row>
    <row r="717" spans="2:51" s="12" customFormat="1">
      <c r="B717" s="151"/>
      <c r="D717" s="152" t="s">
        <v>340</v>
      </c>
      <c r="E717" s="153" t="s">
        <v>21</v>
      </c>
      <c r="F717" s="154" t="s">
        <v>784</v>
      </c>
      <c r="H717" s="153" t="s">
        <v>21</v>
      </c>
      <c r="I717" s="155"/>
      <c r="L717" s="151"/>
      <c r="M717" s="156"/>
      <c r="T717" s="157"/>
      <c r="AT717" s="153" t="s">
        <v>340</v>
      </c>
      <c r="AU717" s="153" t="s">
        <v>80</v>
      </c>
      <c r="AV717" s="12" t="s">
        <v>78</v>
      </c>
      <c r="AW717" s="12" t="s">
        <v>32</v>
      </c>
      <c r="AX717" s="12" t="s">
        <v>71</v>
      </c>
      <c r="AY717" s="153" t="s">
        <v>330</v>
      </c>
    </row>
    <row r="718" spans="2:51" s="13" customFormat="1">
      <c r="B718" s="158"/>
      <c r="D718" s="152" t="s">
        <v>340</v>
      </c>
      <c r="E718" s="159" t="s">
        <v>21</v>
      </c>
      <c r="F718" s="160" t="s">
        <v>934</v>
      </c>
      <c r="H718" s="161">
        <v>89.064999999999984</v>
      </c>
      <c r="I718" s="162"/>
      <c r="L718" s="158"/>
      <c r="M718" s="163"/>
      <c r="T718" s="164"/>
      <c r="AT718" s="159" t="s">
        <v>340</v>
      </c>
      <c r="AU718" s="159" t="s">
        <v>80</v>
      </c>
      <c r="AV718" s="13" t="s">
        <v>80</v>
      </c>
      <c r="AW718" s="13" t="s">
        <v>32</v>
      </c>
      <c r="AX718" s="13" t="s">
        <v>71</v>
      </c>
      <c r="AY718" s="159" t="s">
        <v>330</v>
      </c>
    </row>
    <row r="719" spans="2:51" s="13" customFormat="1">
      <c r="B719" s="158"/>
      <c r="D719" s="152" t="s">
        <v>340</v>
      </c>
      <c r="E719" s="159" t="s">
        <v>21</v>
      </c>
      <c r="F719" s="160" t="s">
        <v>935</v>
      </c>
      <c r="H719" s="161">
        <v>-4.9939999999999998</v>
      </c>
      <c r="I719" s="162"/>
      <c r="L719" s="158"/>
      <c r="M719" s="163"/>
      <c r="T719" s="164"/>
      <c r="AT719" s="159" t="s">
        <v>340</v>
      </c>
      <c r="AU719" s="159" t="s">
        <v>80</v>
      </c>
      <c r="AV719" s="13" t="s">
        <v>80</v>
      </c>
      <c r="AW719" s="13" t="s">
        <v>32</v>
      </c>
      <c r="AX719" s="13" t="s">
        <v>71</v>
      </c>
      <c r="AY719" s="159" t="s">
        <v>330</v>
      </c>
    </row>
    <row r="720" spans="2:51" s="13" customFormat="1">
      <c r="B720" s="158"/>
      <c r="D720" s="152" t="s">
        <v>340</v>
      </c>
      <c r="E720" s="159" t="s">
        <v>21</v>
      </c>
      <c r="F720" s="160" t="s">
        <v>936</v>
      </c>
      <c r="H720" s="161">
        <v>1.1279999999999999</v>
      </c>
      <c r="I720" s="162"/>
      <c r="L720" s="158"/>
      <c r="M720" s="163"/>
      <c r="T720" s="164"/>
      <c r="AT720" s="159" t="s">
        <v>340</v>
      </c>
      <c r="AU720" s="159" t="s">
        <v>80</v>
      </c>
      <c r="AV720" s="13" t="s">
        <v>80</v>
      </c>
      <c r="AW720" s="13" t="s">
        <v>32</v>
      </c>
      <c r="AX720" s="13" t="s">
        <v>71</v>
      </c>
      <c r="AY720" s="159" t="s">
        <v>330</v>
      </c>
    </row>
    <row r="721" spans="2:51" s="15" customFormat="1">
      <c r="B721" s="183"/>
      <c r="D721" s="152" t="s">
        <v>340</v>
      </c>
      <c r="E721" s="184" t="s">
        <v>21</v>
      </c>
      <c r="F721" s="185" t="s">
        <v>769</v>
      </c>
      <c r="H721" s="186">
        <v>169.053</v>
      </c>
      <c r="I721" s="187"/>
      <c r="L721" s="183"/>
      <c r="M721" s="188"/>
      <c r="T721" s="189"/>
      <c r="AT721" s="184" t="s">
        <v>340</v>
      </c>
      <c r="AU721" s="184" t="s">
        <v>80</v>
      </c>
      <c r="AV721" s="15" t="s">
        <v>171</v>
      </c>
      <c r="AW721" s="15" t="s">
        <v>32</v>
      </c>
      <c r="AX721" s="15" t="s">
        <v>71</v>
      </c>
      <c r="AY721" s="184" t="s">
        <v>330</v>
      </c>
    </row>
    <row r="722" spans="2:51" s="12" customFormat="1">
      <c r="B722" s="151"/>
      <c r="D722" s="152" t="s">
        <v>340</v>
      </c>
      <c r="E722" s="153" t="s">
        <v>21</v>
      </c>
      <c r="F722" s="154" t="s">
        <v>823</v>
      </c>
      <c r="H722" s="153" t="s">
        <v>21</v>
      </c>
      <c r="I722" s="155"/>
      <c r="L722" s="151"/>
      <c r="M722" s="156"/>
      <c r="T722" s="157"/>
      <c r="AT722" s="153" t="s">
        <v>340</v>
      </c>
      <c r="AU722" s="153" t="s">
        <v>80</v>
      </c>
      <c r="AV722" s="12" t="s">
        <v>78</v>
      </c>
      <c r="AW722" s="12" t="s">
        <v>32</v>
      </c>
      <c r="AX722" s="12" t="s">
        <v>71</v>
      </c>
      <c r="AY722" s="153" t="s">
        <v>330</v>
      </c>
    </row>
    <row r="723" spans="2:51" s="12" customFormat="1">
      <c r="B723" s="151"/>
      <c r="D723" s="152" t="s">
        <v>340</v>
      </c>
      <c r="E723" s="153" t="s">
        <v>21</v>
      </c>
      <c r="F723" s="154" t="s">
        <v>770</v>
      </c>
      <c r="H723" s="153" t="s">
        <v>21</v>
      </c>
      <c r="I723" s="155"/>
      <c r="L723" s="151"/>
      <c r="M723" s="156"/>
      <c r="T723" s="157"/>
      <c r="AT723" s="153" t="s">
        <v>340</v>
      </c>
      <c r="AU723" s="153" t="s">
        <v>80</v>
      </c>
      <c r="AV723" s="12" t="s">
        <v>78</v>
      </c>
      <c r="AW723" s="12" t="s">
        <v>32</v>
      </c>
      <c r="AX723" s="12" t="s">
        <v>71</v>
      </c>
      <c r="AY723" s="153" t="s">
        <v>330</v>
      </c>
    </row>
    <row r="724" spans="2:51" s="12" customFormat="1">
      <c r="B724" s="151"/>
      <c r="D724" s="152" t="s">
        <v>340</v>
      </c>
      <c r="E724" s="153" t="s">
        <v>21</v>
      </c>
      <c r="F724" s="154" t="s">
        <v>824</v>
      </c>
      <c r="H724" s="153" t="s">
        <v>21</v>
      </c>
      <c r="I724" s="155"/>
      <c r="L724" s="151"/>
      <c r="M724" s="156"/>
      <c r="T724" s="157"/>
      <c r="AT724" s="153" t="s">
        <v>340</v>
      </c>
      <c r="AU724" s="153" t="s">
        <v>80</v>
      </c>
      <c r="AV724" s="12" t="s">
        <v>78</v>
      </c>
      <c r="AW724" s="12" t="s">
        <v>32</v>
      </c>
      <c r="AX724" s="12" t="s">
        <v>71</v>
      </c>
      <c r="AY724" s="153" t="s">
        <v>330</v>
      </c>
    </row>
    <row r="725" spans="2:51" s="12" customFormat="1">
      <c r="B725" s="151"/>
      <c r="D725" s="152" t="s">
        <v>340</v>
      </c>
      <c r="E725" s="153" t="s">
        <v>21</v>
      </c>
      <c r="F725" s="154" t="s">
        <v>825</v>
      </c>
      <c r="H725" s="153" t="s">
        <v>21</v>
      </c>
      <c r="I725" s="155"/>
      <c r="L725" s="151"/>
      <c r="M725" s="156"/>
      <c r="T725" s="157"/>
      <c r="AT725" s="153" t="s">
        <v>340</v>
      </c>
      <c r="AU725" s="153" t="s">
        <v>80</v>
      </c>
      <c r="AV725" s="12" t="s">
        <v>78</v>
      </c>
      <c r="AW725" s="12" t="s">
        <v>32</v>
      </c>
      <c r="AX725" s="12" t="s">
        <v>71</v>
      </c>
      <c r="AY725" s="153" t="s">
        <v>330</v>
      </c>
    </row>
    <row r="726" spans="2:51" s="13" customFormat="1">
      <c r="B726" s="158"/>
      <c r="D726" s="152" t="s">
        <v>340</v>
      </c>
      <c r="E726" s="159" t="s">
        <v>21</v>
      </c>
      <c r="F726" s="160" t="s">
        <v>937</v>
      </c>
      <c r="H726" s="161">
        <v>-11.616</v>
      </c>
      <c r="I726" s="162"/>
      <c r="L726" s="158"/>
      <c r="M726" s="163"/>
      <c r="T726" s="164"/>
      <c r="AT726" s="159" t="s">
        <v>340</v>
      </c>
      <c r="AU726" s="159" t="s">
        <v>80</v>
      </c>
      <c r="AV726" s="13" t="s">
        <v>80</v>
      </c>
      <c r="AW726" s="13" t="s">
        <v>32</v>
      </c>
      <c r="AX726" s="13" t="s">
        <v>71</v>
      </c>
      <c r="AY726" s="159" t="s">
        <v>330</v>
      </c>
    </row>
    <row r="727" spans="2:51" s="12" customFormat="1">
      <c r="B727" s="151"/>
      <c r="D727" s="152" t="s">
        <v>340</v>
      </c>
      <c r="E727" s="153" t="s">
        <v>21</v>
      </c>
      <c r="F727" s="154" t="s">
        <v>827</v>
      </c>
      <c r="H727" s="153" t="s">
        <v>21</v>
      </c>
      <c r="I727" s="155"/>
      <c r="L727" s="151"/>
      <c r="M727" s="156"/>
      <c r="T727" s="157"/>
      <c r="AT727" s="153" t="s">
        <v>340</v>
      </c>
      <c r="AU727" s="153" t="s">
        <v>80</v>
      </c>
      <c r="AV727" s="12" t="s">
        <v>78</v>
      </c>
      <c r="AW727" s="12" t="s">
        <v>32</v>
      </c>
      <c r="AX727" s="12" t="s">
        <v>71</v>
      </c>
      <c r="AY727" s="153" t="s">
        <v>330</v>
      </c>
    </row>
    <row r="728" spans="2:51" s="13" customFormat="1">
      <c r="B728" s="158"/>
      <c r="D728" s="152" t="s">
        <v>340</v>
      </c>
      <c r="E728" s="159" t="s">
        <v>21</v>
      </c>
      <c r="F728" s="160" t="s">
        <v>938</v>
      </c>
      <c r="H728" s="161">
        <v>-8.19</v>
      </c>
      <c r="I728" s="162"/>
      <c r="L728" s="158"/>
      <c r="M728" s="163"/>
      <c r="T728" s="164"/>
      <c r="AT728" s="159" t="s">
        <v>340</v>
      </c>
      <c r="AU728" s="159" t="s">
        <v>80</v>
      </c>
      <c r="AV728" s="13" t="s">
        <v>80</v>
      </c>
      <c r="AW728" s="13" t="s">
        <v>32</v>
      </c>
      <c r="AX728" s="13" t="s">
        <v>71</v>
      </c>
      <c r="AY728" s="159" t="s">
        <v>330</v>
      </c>
    </row>
    <row r="729" spans="2:51" s="12" customFormat="1">
      <c r="B729" s="151"/>
      <c r="D729" s="152" t="s">
        <v>340</v>
      </c>
      <c r="E729" s="153" t="s">
        <v>21</v>
      </c>
      <c r="F729" s="154" t="s">
        <v>789</v>
      </c>
      <c r="H729" s="153" t="s">
        <v>21</v>
      </c>
      <c r="I729" s="155"/>
      <c r="L729" s="151"/>
      <c r="M729" s="156"/>
      <c r="T729" s="157"/>
      <c r="AT729" s="153" t="s">
        <v>340</v>
      </c>
      <c r="AU729" s="153" t="s">
        <v>80</v>
      </c>
      <c r="AV729" s="12" t="s">
        <v>78</v>
      </c>
      <c r="AW729" s="12" t="s">
        <v>32</v>
      </c>
      <c r="AX729" s="12" t="s">
        <v>71</v>
      </c>
      <c r="AY729" s="153" t="s">
        <v>330</v>
      </c>
    </row>
    <row r="730" spans="2:51" s="12" customFormat="1">
      <c r="B730" s="151"/>
      <c r="D730" s="152" t="s">
        <v>340</v>
      </c>
      <c r="E730" s="153" t="s">
        <v>21</v>
      </c>
      <c r="F730" s="154" t="s">
        <v>824</v>
      </c>
      <c r="H730" s="153" t="s">
        <v>21</v>
      </c>
      <c r="I730" s="155"/>
      <c r="L730" s="151"/>
      <c r="M730" s="156"/>
      <c r="T730" s="157"/>
      <c r="AT730" s="153" t="s">
        <v>340</v>
      </c>
      <c r="AU730" s="153" t="s">
        <v>80</v>
      </c>
      <c r="AV730" s="12" t="s">
        <v>78</v>
      </c>
      <c r="AW730" s="12" t="s">
        <v>32</v>
      </c>
      <c r="AX730" s="12" t="s">
        <v>71</v>
      </c>
      <c r="AY730" s="153" t="s">
        <v>330</v>
      </c>
    </row>
    <row r="731" spans="2:51" s="12" customFormat="1">
      <c r="B731" s="151"/>
      <c r="D731" s="152" t="s">
        <v>340</v>
      </c>
      <c r="E731" s="153" t="s">
        <v>21</v>
      </c>
      <c r="F731" s="154" t="s">
        <v>825</v>
      </c>
      <c r="H731" s="153" t="s">
        <v>21</v>
      </c>
      <c r="I731" s="155"/>
      <c r="L731" s="151"/>
      <c r="M731" s="156"/>
      <c r="T731" s="157"/>
      <c r="AT731" s="153" t="s">
        <v>340</v>
      </c>
      <c r="AU731" s="153" t="s">
        <v>80</v>
      </c>
      <c r="AV731" s="12" t="s">
        <v>78</v>
      </c>
      <c r="AW731" s="12" t="s">
        <v>32</v>
      </c>
      <c r="AX731" s="12" t="s">
        <v>71</v>
      </c>
      <c r="AY731" s="153" t="s">
        <v>330</v>
      </c>
    </row>
    <row r="732" spans="2:51" s="13" customFormat="1">
      <c r="B732" s="158"/>
      <c r="D732" s="152" t="s">
        <v>340</v>
      </c>
      <c r="E732" s="159" t="s">
        <v>21</v>
      </c>
      <c r="F732" s="160" t="s">
        <v>937</v>
      </c>
      <c r="H732" s="161">
        <v>-11.616</v>
      </c>
      <c r="I732" s="162"/>
      <c r="L732" s="158"/>
      <c r="M732" s="163"/>
      <c r="T732" s="164"/>
      <c r="AT732" s="159" t="s">
        <v>340</v>
      </c>
      <c r="AU732" s="159" t="s">
        <v>80</v>
      </c>
      <c r="AV732" s="13" t="s">
        <v>80</v>
      </c>
      <c r="AW732" s="13" t="s">
        <v>32</v>
      </c>
      <c r="AX732" s="13" t="s">
        <v>71</v>
      </c>
      <c r="AY732" s="159" t="s">
        <v>330</v>
      </c>
    </row>
    <row r="733" spans="2:51" s="12" customFormat="1">
      <c r="B733" s="151"/>
      <c r="D733" s="152" t="s">
        <v>340</v>
      </c>
      <c r="E733" s="153" t="s">
        <v>21</v>
      </c>
      <c r="F733" s="154" t="s">
        <v>800</v>
      </c>
      <c r="H733" s="153" t="s">
        <v>21</v>
      </c>
      <c r="I733" s="155"/>
      <c r="L733" s="151"/>
      <c r="M733" s="156"/>
      <c r="T733" s="157"/>
      <c r="AT733" s="153" t="s">
        <v>340</v>
      </c>
      <c r="AU733" s="153" t="s">
        <v>80</v>
      </c>
      <c r="AV733" s="12" t="s">
        <v>78</v>
      </c>
      <c r="AW733" s="12" t="s">
        <v>32</v>
      </c>
      <c r="AX733" s="12" t="s">
        <v>71</v>
      </c>
      <c r="AY733" s="153" t="s">
        <v>330</v>
      </c>
    </row>
    <row r="734" spans="2:51" s="12" customFormat="1">
      <c r="B734" s="151"/>
      <c r="D734" s="152" t="s">
        <v>340</v>
      </c>
      <c r="E734" s="153" t="s">
        <v>21</v>
      </c>
      <c r="F734" s="154" t="s">
        <v>829</v>
      </c>
      <c r="H734" s="153" t="s">
        <v>21</v>
      </c>
      <c r="I734" s="155"/>
      <c r="L734" s="151"/>
      <c r="M734" s="156"/>
      <c r="T734" s="157"/>
      <c r="AT734" s="153" t="s">
        <v>340</v>
      </c>
      <c r="AU734" s="153" t="s">
        <v>80</v>
      </c>
      <c r="AV734" s="12" t="s">
        <v>78</v>
      </c>
      <c r="AW734" s="12" t="s">
        <v>32</v>
      </c>
      <c r="AX734" s="12" t="s">
        <v>71</v>
      </c>
      <c r="AY734" s="153" t="s">
        <v>330</v>
      </c>
    </row>
    <row r="735" spans="2:51" s="13" customFormat="1">
      <c r="B735" s="158"/>
      <c r="D735" s="152" t="s">
        <v>340</v>
      </c>
      <c r="E735" s="159" t="s">
        <v>21</v>
      </c>
      <c r="F735" s="160" t="s">
        <v>939</v>
      </c>
      <c r="H735" s="161">
        <v>-11.616</v>
      </c>
      <c r="I735" s="162"/>
      <c r="L735" s="158"/>
      <c r="M735" s="163"/>
      <c r="T735" s="164"/>
      <c r="AT735" s="159" t="s">
        <v>340</v>
      </c>
      <c r="AU735" s="159" t="s">
        <v>80</v>
      </c>
      <c r="AV735" s="13" t="s">
        <v>80</v>
      </c>
      <c r="AW735" s="13" t="s">
        <v>32</v>
      </c>
      <c r="AX735" s="13" t="s">
        <v>71</v>
      </c>
      <c r="AY735" s="159" t="s">
        <v>330</v>
      </c>
    </row>
    <row r="736" spans="2:51" s="12" customFormat="1">
      <c r="B736" s="151"/>
      <c r="D736" s="152" t="s">
        <v>340</v>
      </c>
      <c r="E736" s="153" t="s">
        <v>21</v>
      </c>
      <c r="F736" s="154" t="s">
        <v>808</v>
      </c>
      <c r="H736" s="153" t="s">
        <v>21</v>
      </c>
      <c r="I736" s="155"/>
      <c r="L736" s="151"/>
      <c r="M736" s="156"/>
      <c r="T736" s="157"/>
      <c r="AT736" s="153" t="s">
        <v>340</v>
      </c>
      <c r="AU736" s="153" t="s">
        <v>80</v>
      </c>
      <c r="AV736" s="12" t="s">
        <v>78</v>
      </c>
      <c r="AW736" s="12" t="s">
        <v>32</v>
      </c>
      <c r="AX736" s="12" t="s">
        <v>71</v>
      </c>
      <c r="AY736" s="153" t="s">
        <v>330</v>
      </c>
    </row>
    <row r="737" spans="2:65" s="12" customFormat="1">
      <c r="B737" s="151"/>
      <c r="D737" s="152" t="s">
        <v>340</v>
      </c>
      <c r="E737" s="153" t="s">
        <v>21</v>
      </c>
      <c r="F737" s="154" t="s">
        <v>824</v>
      </c>
      <c r="H737" s="153" t="s">
        <v>21</v>
      </c>
      <c r="I737" s="155"/>
      <c r="L737" s="151"/>
      <c r="M737" s="156"/>
      <c r="T737" s="157"/>
      <c r="AT737" s="153" t="s">
        <v>340</v>
      </c>
      <c r="AU737" s="153" t="s">
        <v>80</v>
      </c>
      <c r="AV737" s="12" t="s">
        <v>78</v>
      </c>
      <c r="AW737" s="12" t="s">
        <v>32</v>
      </c>
      <c r="AX737" s="12" t="s">
        <v>71</v>
      </c>
      <c r="AY737" s="153" t="s">
        <v>330</v>
      </c>
    </row>
    <row r="738" spans="2:65" s="12" customFormat="1">
      <c r="B738" s="151"/>
      <c r="D738" s="152" t="s">
        <v>340</v>
      </c>
      <c r="E738" s="153" t="s">
        <v>21</v>
      </c>
      <c r="F738" s="154" t="s">
        <v>825</v>
      </c>
      <c r="H738" s="153" t="s">
        <v>21</v>
      </c>
      <c r="I738" s="155"/>
      <c r="L738" s="151"/>
      <c r="M738" s="156"/>
      <c r="T738" s="157"/>
      <c r="AT738" s="153" t="s">
        <v>340</v>
      </c>
      <c r="AU738" s="153" t="s">
        <v>80</v>
      </c>
      <c r="AV738" s="12" t="s">
        <v>78</v>
      </c>
      <c r="AW738" s="12" t="s">
        <v>32</v>
      </c>
      <c r="AX738" s="12" t="s">
        <v>71</v>
      </c>
      <c r="AY738" s="153" t="s">
        <v>330</v>
      </c>
    </row>
    <row r="739" spans="2:65" s="13" customFormat="1">
      <c r="B739" s="158"/>
      <c r="D739" s="152" t="s">
        <v>340</v>
      </c>
      <c r="E739" s="159" t="s">
        <v>21</v>
      </c>
      <c r="F739" s="160" t="s">
        <v>937</v>
      </c>
      <c r="H739" s="161">
        <v>-11.616</v>
      </c>
      <c r="I739" s="162"/>
      <c r="L739" s="158"/>
      <c r="M739" s="163"/>
      <c r="T739" s="164"/>
      <c r="AT739" s="159" t="s">
        <v>340</v>
      </c>
      <c r="AU739" s="159" t="s">
        <v>80</v>
      </c>
      <c r="AV739" s="13" t="s">
        <v>80</v>
      </c>
      <c r="AW739" s="13" t="s">
        <v>32</v>
      </c>
      <c r="AX739" s="13" t="s">
        <v>71</v>
      </c>
      <c r="AY739" s="159" t="s">
        <v>330</v>
      </c>
    </row>
    <row r="740" spans="2:65" s="12" customFormat="1">
      <c r="B740" s="151"/>
      <c r="D740" s="152" t="s">
        <v>340</v>
      </c>
      <c r="E740" s="153" t="s">
        <v>21</v>
      </c>
      <c r="F740" s="154" t="s">
        <v>827</v>
      </c>
      <c r="H740" s="153" t="s">
        <v>21</v>
      </c>
      <c r="I740" s="155"/>
      <c r="L740" s="151"/>
      <c r="M740" s="156"/>
      <c r="T740" s="157"/>
      <c r="AT740" s="153" t="s">
        <v>340</v>
      </c>
      <c r="AU740" s="153" t="s">
        <v>80</v>
      </c>
      <c r="AV740" s="12" t="s">
        <v>78</v>
      </c>
      <c r="AW740" s="12" t="s">
        <v>32</v>
      </c>
      <c r="AX740" s="12" t="s">
        <v>71</v>
      </c>
      <c r="AY740" s="153" t="s">
        <v>330</v>
      </c>
    </row>
    <row r="741" spans="2:65" s="13" customFormat="1">
      <c r="B741" s="158"/>
      <c r="D741" s="152" t="s">
        <v>340</v>
      </c>
      <c r="E741" s="159" t="s">
        <v>21</v>
      </c>
      <c r="F741" s="160" t="s">
        <v>937</v>
      </c>
      <c r="H741" s="161">
        <v>-11.616</v>
      </c>
      <c r="I741" s="162"/>
      <c r="L741" s="158"/>
      <c r="M741" s="163"/>
      <c r="T741" s="164"/>
      <c r="AT741" s="159" t="s">
        <v>340</v>
      </c>
      <c r="AU741" s="159" t="s">
        <v>80</v>
      </c>
      <c r="AV741" s="13" t="s">
        <v>80</v>
      </c>
      <c r="AW741" s="13" t="s">
        <v>32</v>
      </c>
      <c r="AX741" s="13" t="s">
        <v>71</v>
      </c>
      <c r="AY741" s="159" t="s">
        <v>330</v>
      </c>
    </row>
    <row r="742" spans="2:65" s="12" customFormat="1">
      <c r="B742" s="151"/>
      <c r="D742" s="152" t="s">
        <v>340</v>
      </c>
      <c r="E742" s="153" t="s">
        <v>21</v>
      </c>
      <c r="F742" s="154" t="s">
        <v>818</v>
      </c>
      <c r="H742" s="153" t="s">
        <v>21</v>
      </c>
      <c r="I742" s="155"/>
      <c r="L742" s="151"/>
      <c r="M742" s="156"/>
      <c r="T742" s="157"/>
      <c r="AT742" s="153" t="s">
        <v>340</v>
      </c>
      <c r="AU742" s="153" t="s">
        <v>80</v>
      </c>
      <c r="AV742" s="12" t="s">
        <v>78</v>
      </c>
      <c r="AW742" s="12" t="s">
        <v>32</v>
      </c>
      <c r="AX742" s="12" t="s">
        <v>71</v>
      </c>
      <c r="AY742" s="153" t="s">
        <v>330</v>
      </c>
    </row>
    <row r="743" spans="2:65" s="12" customFormat="1">
      <c r="B743" s="151"/>
      <c r="D743" s="152" t="s">
        <v>340</v>
      </c>
      <c r="E743" s="153" t="s">
        <v>21</v>
      </c>
      <c r="F743" s="154" t="s">
        <v>824</v>
      </c>
      <c r="H743" s="153" t="s">
        <v>21</v>
      </c>
      <c r="I743" s="155"/>
      <c r="L743" s="151"/>
      <c r="M743" s="156"/>
      <c r="T743" s="157"/>
      <c r="AT743" s="153" t="s">
        <v>340</v>
      </c>
      <c r="AU743" s="153" t="s">
        <v>80</v>
      </c>
      <c r="AV743" s="12" t="s">
        <v>78</v>
      </c>
      <c r="AW743" s="12" t="s">
        <v>32</v>
      </c>
      <c r="AX743" s="12" t="s">
        <v>71</v>
      </c>
      <c r="AY743" s="153" t="s">
        <v>330</v>
      </c>
    </row>
    <row r="744" spans="2:65" s="12" customFormat="1">
      <c r="B744" s="151"/>
      <c r="D744" s="152" t="s">
        <v>340</v>
      </c>
      <c r="E744" s="153" t="s">
        <v>21</v>
      </c>
      <c r="F744" s="154" t="s">
        <v>623</v>
      </c>
      <c r="H744" s="153" t="s">
        <v>21</v>
      </c>
      <c r="I744" s="155"/>
      <c r="L744" s="151"/>
      <c r="M744" s="156"/>
      <c r="T744" s="157"/>
      <c r="AT744" s="153" t="s">
        <v>340</v>
      </c>
      <c r="AU744" s="153" t="s">
        <v>80</v>
      </c>
      <c r="AV744" s="12" t="s">
        <v>78</v>
      </c>
      <c r="AW744" s="12" t="s">
        <v>32</v>
      </c>
      <c r="AX744" s="12" t="s">
        <v>71</v>
      </c>
      <c r="AY744" s="153" t="s">
        <v>330</v>
      </c>
    </row>
    <row r="745" spans="2:65" s="13" customFormat="1">
      <c r="B745" s="158"/>
      <c r="D745" s="152" t="s">
        <v>340</v>
      </c>
      <c r="E745" s="159" t="s">
        <v>21</v>
      </c>
      <c r="F745" s="160" t="s">
        <v>940</v>
      </c>
      <c r="H745" s="161">
        <v>-5.13</v>
      </c>
      <c r="I745" s="162"/>
      <c r="L745" s="158"/>
      <c r="M745" s="163"/>
      <c r="T745" s="164"/>
      <c r="AT745" s="159" t="s">
        <v>340</v>
      </c>
      <c r="AU745" s="159" t="s">
        <v>80</v>
      </c>
      <c r="AV745" s="13" t="s">
        <v>80</v>
      </c>
      <c r="AW745" s="13" t="s">
        <v>32</v>
      </c>
      <c r="AX745" s="13" t="s">
        <v>71</v>
      </c>
      <c r="AY745" s="159" t="s">
        <v>330</v>
      </c>
    </row>
    <row r="746" spans="2:65" s="12" customFormat="1">
      <c r="B746" s="151"/>
      <c r="D746" s="152" t="s">
        <v>340</v>
      </c>
      <c r="E746" s="153" t="s">
        <v>21</v>
      </c>
      <c r="F746" s="154" t="s">
        <v>832</v>
      </c>
      <c r="H746" s="153" t="s">
        <v>21</v>
      </c>
      <c r="I746" s="155"/>
      <c r="L746" s="151"/>
      <c r="M746" s="156"/>
      <c r="T746" s="157"/>
      <c r="AT746" s="153" t="s">
        <v>340</v>
      </c>
      <c r="AU746" s="153" t="s">
        <v>80</v>
      </c>
      <c r="AV746" s="12" t="s">
        <v>78</v>
      </c>
      <c r="AW746" s="12" t="s">
        <v>32</v>
      </c>
      <c r="AX746" s="12" t="s">
        <v>71</v>
      </c>
      <c r="AY746" s="153" t="s">
        <v>330</v>
      </c>
    </row>
    <row r="747" spans="2:65" s="13" customFormat="1">
      <c r="B747" s="158"/>
      <c r="D747" s="152" t="s">
        <v>340</v>
      </c>
      <c r="E747" s="159" t="s">
        <v>21</v>
      </c>
      <c r="F747" s="160" t="s">
        <v>940</v>
      </c>
      <c r="H747" s="161">
        <v>-5.13</v>
      </c>
      <c r="I747" s="162"/>
      <c r="L747" s="158"/>
      <c r="M747" s="163"/>
      <c r="T747" s="164"/>
      <c r="AT747" s="159" t="s">
        <v>340</v>
      </c>
      <c r="AU747" s="159" t="s">
        <v>80</v>
      </c>
      <c r="AV747" s="13" t="s">
        <v>80</v>
      </c>
      <c r="AW747" s="13" t="s">
        <v>32</v>
      </c>
      <c r="AX747" s="13" t="s">
        <v>71</v>
      </c>
      <c r="AY747" s="159" t="s">
        <v>330</v>
      </c>
    </row>
    <row r="748" spans="2:65" s="14" customFormat="1">
      <c r="B748" s="166"/>
      <c r="D748" s="152" t="s">
        <v>340</v>
      </c>
      <c r="E748" s="167" t="s">
        <v>21</v>
      </c>
      <c r="F748" s="168" t="s">
        <v>443</v>
      </c>
      <c r="H748" s="169">
        <v>2809.0540000000001</v>
      </c>
      <c r="I748" s="170"/>
      <c r="L748" s="166"/>
      <c r="M748" s="171"/>
      <c r="T748" s="172"/>
      <c r="AT748" s="167" t="s">
        <v>340</v>
      </c>
      <c r="AU748" s="167" t="s">
        <v>80</v>
      </c>
      <c r="AV748" s="14" t="s">
        <v>336</v>
      </c>
      <c r="AW748" s="14" t="s">
        <v>32</v>
      </c>
      <c r="AX748" s="14" t="s">
        <v>78</v>
      </c>
      <c r="AY748" s="167" t="s">
        <v>330</v>
      </c>
    </row>
    <row r="749" spans="2:65" s="1" customFormat="1" ht="16.5" customHeight="1">
      <c r="B749" s="33"/>
      <c r="C749" s="134" t="s">
        <v>941</v>
      </c>
      <c r="D749" s="134" t="s">
        <v>332</v>
      </c>
      <c r="E749" s="135" t="s">
        <v>942</v>
      </c>
      <c r="F749" s="136" t="s">
        <v>943</v>
      </c>
      <c r="G749" s="137" t="s">
        <v>169</v>
      </c>
      <c r="H749" s="138">
        <v>2809.0540000000001</v>
      </c>
      <c r="I749" s="139">
        <v>82.59</v>
      </c>
      <c r="J749" s="140">
        <f>ROUND(I749*H749,2)</f>
        <v>231999.77</v>
      </c>
      <c r="K749" s="136" t="s">
        <v>335</v>
      </c>
      <c r="L749" s="33"/>
      <c r="M749" s="141" t="s">
        <v>21</v>
      </c>
      <c r="N749" s="142" t="s">
        <v>42</v>
      </c>
      <c r="P749" s="143">
        <f>O749*H749</f>
        <v>0</v>
      </c>
      <c r="Q749" s="143">
        <v>0</v>
      </c>
      <c r="R749" s="143">
        <f>Q749*H749</f>
        <v>0</v>
      </c>
      <c r="S749" s="143">
        <v>0</v>
      </c>
      <c r="T749" s="144">
        <f>S749*H749</f>
        <v>0</v>
      </c>
      <c r="AR749" s="145" t="s">
        <v>336</v>
      </c>
      <c r="AT749" s="145" t="s">
        <v>332</v>
      </c>
      <c r="AU749" s="145" t="s">
        <v>80</v>
      </c>
      <c r="AY749" s="18" t="s">
        <v>330</v>
      </c>
      <c r="BE749" s="146">
        <f>IF(N749="základní",J749,0)</f>
        <v>231999.77</v>
      </c>
      <c r="BF749" s="146">
        <f>IF(N749="snížená",J749,0)</f>
        <v>0</v>
      </c>
      <c r="BG749" s="146">
        <f>IF(N749="zákl. přenesená",J749,0)</f>
        <v>0</v>
      </c>
      <c r="BH749" s="146">
        <f>IF(N749="sníž. přenesená",J749,0)</f>
        <v>0</v>
      </c>
      <c r="BI749" s="146">
        <f>IF(N749="nulová",J749,0)</f>
        <v>0</v>
      </c>
      <c r="BJ749" s="18" t="s">
        <v>78</v>
      </c>
      <c r="BK749" s="146">
        <f>ROUND(I749*H749,2)</f>
        <v>231999.77</v>
      </c>
      <c r="BL749" s="18" t="s">
        <v>336</v>
      </c>
      <c r="BM749" s="145" t="s">
        <v>944</v>
      </c>
    </row>
    <row r="750" spans="2:65" s="1" customFormat="1">
      <c r="B750" s="33"/>
      <c r="D750" s="147" t="s">
        <v>338</v>
      </c>
      <c r="F750" s="148" t="s">
        <v>945</v>
      </c>
      <c r="I750" s="149"/>
      <c r="L750" s="33"/>
      <c r="M750" s="150"/>
      <c r="T750" s="52"/>
      <c r="AT750" s="18" t="s">
        <v>338</v>
      </c>
      <c r="AU750" s="18" t="s">
        <v>80</v>
      </c>
    </row>
    <row r="751" spans="2:65" s="13" customFormat="1">
      <c r="B751" s="158"/>
      <c r="D751" s="152" t="s">
        <v>340</v>
      </c>
      <c r="E751" s="159" t="s">
        <v>21</v>
      </c>
      <c r="F751" s="160" t="s">
        <v>946</v>
      </c>
      <c r="H751" s="161">
        <v>2809.0540000000001</v>
      </c>
      <c r="I751" s="162"/>
      <c r="L751" s="158"/>
      <c r="M751" s="163"/>
      <c r="T751" s="164"/>
      <c r="AT751" s="159" t="s">
        <v>340</v>
      </c>
      <c r="AU751" s="159" t="s">
        <v>80</v>
      </c>
      <c r="AV751" s="13" t="s">
        <v>80</v>
      </c>
      <c r="AW751" s="13" t="s">
        <v>32</v>
      </c>
      <c r="AX751" s="13" t="s">
        <v>78</v>
      </c>
      <c r="AY751" s="159" t="s">
        <v>330</v>
      </c>
    </row>
    <row r="752" spans="2:65" s="1" customFormat="1" ht="24.2" customHeight="1">
      <c r="B752" s="33"/>
      <c r="C752" s="134" t="s">
        <v>947</v>
      </c>
      <c r="D752" s="134" t="s">
        <v>332</v>
      </c>
      <c r="E752" s="135" t="s">
        <v>948</v>
      </c>
      <c r="F752" s="136" t="s">
        <v>949</v>
      </c>
      <c r="G752" s="137" t="s">
        <v>447</v>
      </c>
      <c r="H752" s="138">
        <v>58.545000000000002</v>
      </c>
      <c r="I752" s="139">
        <v>30992.240000000002</v>
      </c>
      <c r="J752" s="140">
        <f>ROUND(I752*H752,2)</f>
        <v>1814440.69</v>
      </c>
      <c r="K752" s="136" t="s">
        <v>335</v>
      </c>
      <c r="L752" s="33"/>
      <c r="M752" s="141" t="s">
        <v>21</v>
      </c>
      <c r="N752" s="142" t="s">
        <v>42</v>
      </c>
      <c r="P752" s="143">
        <f>O752*H752</f>
        <v>0</v>
      </c>
      <c r="Q752" s="143">
        <v>1.04922</v>
      </c>
      <c r="R752" s="143">
        <f>Q752*H752</f>
        <v>61.426584900000002</v>
      </c>
      <c r="S752" s="143">
        <v>0</v>
      </c>
      <c r="T752" s="144">
        <f>S752*H752</f>
        <v>0</v>
      </c>
      <c r="AR752" s="145" t="s">
        <v>336</v>
      </c>
      <c r="AT752" s="145" t="s">
        <v>332</v>
      </c>
      <c r="AU752" s="145" t="s">
        <v>80</v>
      </c>
      <c r="AY752" s="18" t="s">
        <v>330</v>
      </c>
      <c r="BE752" s="146">
        <f>IF(N752="základní",J752,0)</f>
        <v>1814440.69</v>
      </c>
      <c r="BF752" s="146">
        <f>IF(N752="snížená",J752,0)</f>
        <v>0</v>
      </c>
      <c r="BG752" s="146">
        <f>IF(N752="zákl. přenesená",J752,0)</f>
        <v>0</v>
      </c>
      <c r="BH752" s="146">
        <f>IF(N752="sníž. přenesená",J752,0)</f>
        <v>0</v>
      </c>
      <c r="BI752" s="146">
        <f>IF(N752="nulová",J752,0)</f>
        <v>0</v>
      </c>
      <c r="BJ752" s="18" t="s">
        <v>78</v>
      </c>
      <c r="BK752" s="146">
        <f>ROUND(I752*H752,2)</f>
        <v>1814440.69</v>
      </c>
      <c r="BL752" s="18" t="s">
        <v>336</v>
      </c>
      <c r="BM752" s="145" t="s">
        <v>950</v>
      </c>
    </row>
    <row r="753" spans="2:65" s="1" customFormat="1">
      <c r="B753" s="33"/>
      <c r="D753" s="147" t="s">
        <v>338</v>
      </c>
      <c r="F753" s="148" t="s">
        <v>951</v>
      </c>
      <c r="I753" s="149"/>
      <c r="L753" s="33"/>
      <c r="M753" s="150"/>
      <c r="T753" s="52"/>
      <c r="AT753" s="18" t="s">
        <v>338</v>
      </c>
      <c r="AU753" s="18" t="s">
        <v>80</v>
      </c>
    </row>
    <row r="754" spans="2:65" s="12" customFormat="1">
      <c r="B754" s="151"/>
      <c r="D754" s="152" t="s">
        <v>340</v>
      </c>
      <c r="E754" s="153" t="s">
        <v>21</v>
      </c>
      <c r="F754" s="154" t="s">
        <v>952</v>
      </c>
      <c r="H754" s="153" t="s">
        <v>21</v>
      </c>
      <c r="I754" s="155"/>
      <c r="L754" s="151"/>
      <c r="M754" s="156"/>
      <c r="T754" s="157"/>
      <c r="AT754" s="153" t="s">
        <v>340</v>
      </c>
      <c r="AU754" s="153" t="s">
        <v>80</v>
      </c>
      <c r="AV754" s="12" t="s">
        <v>78</v>
      </c>
      <c r="AW754" s="12" t="s">
        <v>32</v>
      </c>
      <c r="AX754" s="12" t="s">
        <v>71</v>
      </c>
      <c r="AY754" s="153" t="s">
        <v>330</v>
      </c>
    </row>
    <row r="755" spans="2:65" s="12" customFormat="1">
      <c r="B755" s="151"/>
      <c r="D755" s="152" t="s">
        <v>340</v>
      </c>
      <c r="E755" s="153" t="s">
        <v>21</v>
      </c>
      <c r="F755" s="154" t="s">
        <v>953</v>
      </c>
      <c r="H755" s="153" t="s">
        <v>21</v>
      </c>
      <c r="I755" s="155"/>
      <c r="L755" s="151"/>
      <c r="M755" s="156"/>
      <c r="T755" s="157"/>
      <c r="AT755" s="153" t="s">
        <v>340</v>
      </c>
      <c r="AU755" s="153" t="s">
        <v>80</v>
      </c>
      <c r="AV755" s="12" t="s">
        <v>78</v>
      </c>
      <c r="AW755" s="12" t="s">
        <v>32</v>
      </c>
      <c r="AX755" s="12" t="s">
        <v>71</v>
      </c>
      <c r="AY755" s="153" t="s">
        <v>330</v>
      </c>
    </row>
    <row r="756" spans="2:65" s="13" customFormat="1">
      <c r="B756" s="158"/>
      <c r="D756" s="152" t="s">
        <v>340</v>
      </c>
      <c r="E756" s="159" t="s">
        <v>21</v>
      </c>
      <c r="F756" s="160" t="s">
        <v>954</v>
      </c>
      <c r="H756" s="161">
        <v>14.154999999999999</v>
      </c>
      <c r="I756" s="162"/>
      <c r="L756" s="158"/>
      <c r="M756" s="163"/>
      <c r="T756" s="164"/>
      <c r="AT756" s="159" t="s">
        <v>340</v>
      </c>
      <c r="AU756" s="159" t="s">
        <v>80</v>
      </c>
      <c r="AV756" s="13" t="s">
        <v>80</v>
      </c>
      <c r="AW756" s="13" t="s">
        <v>32</v>
      </c>
      <c r="AX756" s="13" t="s">
        <v>71</v>
      </c>
      <c r="AY756" s="159" t="s">
        <v>330</v>
      </c>
    </row>
    <row r="757" spans="2:65" s="12" customFormat="1">
      <c r="B757" s="151"/>
      <c r="D757" s="152" t="s">
        <v>340</v>
      </c>
      <c r="E757" s="153" t="s">
        <v>21</v>
      </c>
      <c r="F757" s="154" t="s">
        <v>955</v>
      </c>
      <c r="H757" s="153" t="s">
        <v>21</v>
      </c>
      <c r="I757" s="155"/>
      <c r="L757" s="151"/>
      <c r="M757" s="156"/>
      <c r="T757" s="157"/>
      <c r="AT757" s="153" t="s">
        <v>340</v>
      </c>
      <c r="AU757" s="153" t="s">
        <v>80</v>
      </c>
      <c r="AV757" s="12" t="s">
        <v>78</v>
      </c>
      <c r="AW757" s="12" t="s">
        <v>32</v>
      </c>
      <c r="AX757" s="12" t="s">
        <v>71</v>
      </c>
      <c r="AY757" s="153" t="s">
        <v>330</v>
      </c>
    </row>
    <row r="758" spans="2:65" s="13" customFormat="1">
      <c r="B758" s="158"/>
      <c r="D758" s="152" t="s">
        <v>340</v>
      </c>
      <c r="E758" s="159" t="s">
        <v>21</v>
      </c>
      <c r="F758" s="160" t="s">
        <v>956</v>
      </c>
      <c r="H758" s="161">
        <v>7.8</v>
      </c>
      <c r="I758" s="162"/>
      <c r="L758" s="158"/>
      <c r="M758" s="163"/>
      <c r="T758" s="164"/>
      <c r="AT758" s="159" t="s">
        <v>340</v>
      </c>
      <c r="AU758" s="159" t="s">
        <v>80</v>
      </c>
      <c r="AV758" s="13" t="s">
        <v>80</v>
      </c>
      <c r="AW758" s="13" t="s">
        <v>32</v>
      </c>
      <c r="AX758" s="13" t="s">
        <v>71</v>
      </c>
      <c r="AY758" s="159" t="s">
        <v>330</v>
      </c>
    </row>
    <row r="759" spans="2:65" s="12" customFormat="1">
      <c r="B759" s="151"/>
      <c r="D759" s="152" t="s">
        <v>340</v>
      </c>
      <c r="E759" s="153" t="s">
        <v>21</v>
      </c>
      <c r="F759" s="154" t="s">
        <v>957</v>
      </c>
      <c r="H759" s="153" t="s">
        <v>21</v>
      </c>
      <c r="I759" s="155"/>
      <c r="L759" s="151"/>
      <c r="M759" s="156"/>
      <c r="T759" s="157"/>
      <c r="AT759" s="153" t="s">
        <v>340</v>
      </c>
      <c r="AU759" s="153" t="s">
        <v>80</v>
      </c>
      <c r="AV759" s="12" t="s">
        <v>78</v>
      </c>
      <c r="AW759" s="12" t="s">
        <v>32</v>
      </c>
      <c r="AX759" s="12" t="s">
        <v>71</v>
      </c>
      <c r="AY759" s="153" t="s">
        <v>330</v>
      </c>
    </row>
    <row r="760" spans="2:65" s="13" customFormat="1">
      <c r="B760" s="158"/>
      <c r="D760" s="152" t="s">
        <v>340</v>
      </c>
      <c r="E760" s="159" t="s">
        <v>21</v>
      </c>
      <c r="F760" s="160" t="s">
        <v>958</v>
      </c>
      <c r="H760" s="161">
        <v>14.895</v>
      </c>
      <c r="I760" s="162"/>
      <c r="L760" s="158"/>
      <c r="M760" s="163"/>
      <c r="T760" s="164"/>
      <c r="AT760" s="159" t="s">
        <v>340</v>
      </c>
      <c r="AU760" s="159" t="s">
        <v>80</v>
      </c>
      <c r="AV760" s="13" t="s">
        <v>80</v>
      </c>
      <c r="AW760" s="13" t="s">
        <v>32</v>
      </c>
      <c r="AX760" s="13" t="s">
        <v>71</v>
      </c>
      <c r="AY760" s="159" t="s">
        <v>330</v>
      </c>
    </row>
    <row r="761" spans="2:65" s="12" customFormat="1">
      <c r="B761" s="151"/>
      <c r="D761" s="152" t="s">
        <v>340</v>
      </c>
      <c r="E761" s="153" t="s">
        <v>21</v>
      </c>
      <c r="F761" s="154" t="s">
        <v>959</v>
      </c>
      <c r="H761" s="153" t="s">
        <v>21</v>
      </c>
      <c r="I761" s="155"/>
      <c r="L761" s="151"/>
      <c r="M761" s="156"/>
      <c r="T761" s="157"/>
      <c r="AT761" s="153" t="s">
        <v>340</v>
      </c>
      <c r="AU761" s="153" t="s">
        <v>80</v>
      </c>
      <c r="AV761" s="12" t="s">
        <v>78</v>
      </c>
      <c r="AW761" s="12" t="s">
        <v>32</v>
      </c>
      <c r="AX761" s="12" t="s">
        <v>71</v>
      </c>
      <c r="AY761" s="153" t="s">
        <v>330</v>
      </c>
    </row>
    <row r="762" spans="2:65" s="13" customFormat="1">
      <c r="B762" s="158"/>
      <c r="D762" s="152" t="s">
        <v>340</v>
      </c>
      <c r="E762" s="159" t="s">
        <v>21</v>
      </c>
      <c r="F762" s="160" t="s">
        <v>960</v>
      </c>
      <c r="H762" s="161">
        <v>15.895</v>
      </c>
      <c r="I762" s="162"/>
      <c r="L762" s="158"/>
      <c r="M762" s="163"/>
      <c r="T762" s="164"/>
      <c r="AT762" s="159" t="s">
        <v>340</v>
      </c>
      <c r="AU762" s="159" t="s">
        <v>80</v>
      </c>
      <c r="AV762" s="13" t="s">
        <v>80</v>
      </c>
      <c r="AW762" s="13" t="s">
        <v>32</v>
      </c>
      <c r="AX762" s="13" t="s">
        <v>71</v>
      </c>
      <c r="AY762" s="159" t="s">
        <v>330</v>
      </c>
    </row>
    <row r="763" spans="2:65" s="12" customFormat="1">
      <c r="B763" s="151"/>
      <c r="D763" s="152" t="s">
        <v>340</v>
      </c>
      <c r="E763" s="153" t="s">
        <v>21</v>
      </c>
      <c r="F763" s="154" t="s">
        <v>961</v>
      </c>
      <c r="H763" s="153" t="s">
        <v>21</v>
      </c>
      <c r="I763" s="155"/>
      <c r="L763" s="151"/>
      <c r="M763" s="156"/>
      <c r="T763" s="157"/>
      <c r="AT763" s="153" t="s">
        <v>340</v>
      </c>
      <c r="AU763" s="153" t="s">
        <v>80</v>
      </c>
      <c r="AV763" s="12" t="s">
        <v>78</v>
      </c>
      <c r="AW763" s="12" t="s">
        <v>32</v>
      </c>
      <c r="AX763" s="12" t="s">
        <v>71</v>
      </c>
      <c r="AY763" s="153" t="s">
        <v>330</v>
      </c>
    </row>
    <row r="764" spans="2:65" s="13" customFormat="1">
      <c r="B764" s="158"/>
      <c r="D764" s="152" t="s">
        <v>340</v>
      </c>
      <c r="E764" s="159" t="s">
        <v>21</v>
      </c>
      <c r="F764" s="160" t="s">
        <v>962</v>
      </c>
      <c r="H764" s="161">
        <v>5.8</v>
      </c>
      <c r="I764" s="162"/>
      <c r="L764" s="158"/>
      <c r="M764" s="163"/>
      <c r="T764" s="164"/>
      <c r="AT764" s="159" t="s">
        <v>340</v>
      </c>
      <c r="AU764" s="159" t="s">
        <v>80</v>
      </c>
      <c r="AV764" s="13" t="s">
        <v>80</v>
      </c>
      <c r="AW764" s="13" t="s">
        <v>32</v>
      </c>
      <c r="AX764" s="13" t="s">
        <v>71</v>
      </c>
      <c r="AY764" s="159" t="s">
        <v>330</v>
      </c>
    </row>
    <row r="765" spans="2:65" s="14" customFormat="1">
      <c r="B765" s="166"/>
      <c r="D765" s="152" t="s">
        <v>340</v>
      </c>
      <c r="E765" s="167" t="s">
        <v>21</v>
      </c>
      <c r="F765" s="168" t="s">
        <v>443</v>
      </c>
      <c r="H765" s="169">
        <v>58.545000000000002</v>
      </c>
      <c r="I765" s="170"/>
      <c r="L765" s="166"/>
      <c r="M765" s="171"/>
      <c r="T765" s="172"/>
      <c r="AT765" s="167" t="s">
        <v>340</v>
      </c>
      <c r="AU765" s="167" t="s">
        <v>80</v>
      </c>
      <c r="AV765" s="14" t="s">
        <v>336</v>
      </c>
      <c r="AW765" s="14" t="s">
        <v>32</v>
      </c>
      <c r="AX765" s="14" t="s">
        <v>78</v>
      </c>
      <c r="AY765" s="167" t="s">
        <v>330</v>
      </c>
    </row>
    <row r="766" spans="2:65" s="1" customFormat="1" ht="24.2" customHeight="1">
      <c r="B766" s="33"/>
      <c r="C766" s="134" t="s">
        <v>963</v>
      </c>
      <c r="D766" s="134" t="s">
        <v>332</v>
      </c>
      <c r="E766" s="135" t="s">
        <v>964</v>
      </c>
      <c r="F766" s="136" t="s">
        <v>965</v>
      </c>
      <c r="G766" s="137" t="s">
        <v>447</v>
      </c>
      <c r="H766" s="138">
        <v>22.85</v>
      </c>
      <c r="I766" s="139">
        <v>30992.240000000002</v>
      </c>
      <c r="J766" s="140">
        <f>ROUND(I766*H766,2)</f>
        <v>708172.68</v>
      </c>
      <c r="K766" s="136" t="s">
        <v>335</v>
      </c>
      <c r="L766" s="33"/>
      <c r="M766" s="141" t="s">
        <v>21</v>
      </c>
      <c r="N766" s="142" t="s">
        <v>42</v>
      </c>
      <c r="P766" s="143">
        <f>O766*H766</f>
        <v>0</v>
      </c>
      <c r="Q766" s="143">
        <v>1.06277</v>
      </c>
      <c r="R766" s="143">
        <f>Q766*H766</f>
        <v>24.284294500000001</v>
      </c>
      <c r="S766" s="143">
        <v>0</v>
      </c>
      <c r="T766" s="144">
        <f>S766*H766</f>
        <v>0</v>
      </c>
      <c r="AR766" s="145" t="s">
        <v>336</v>
      </c>
      <c r="AT766" s="145" t="s">
        <v>332</v>
      </c>
      <c r="AU766" s="145" t="s">
        <v>80</v>
      </c>
      <c r="AY766" s="18" t="s">
        <v>330</v>
      </c>
      <c r="BE766" s="146">
        <f>IF(N766="základní",J766,0)</f>
        <v>708172.68</v>
      </c>
      <c r="BF766" s="146">
        <f>IF(N766="snížená",J766,0)</f>
        <v>0</v>
      </c>
      <c r="BG766" s="146">
        <f>IF(N766="zákl. přenesená",J766,0)</f>
        <v>0</v>
      </c>
      <c r="BH766" s="146">
        <f>IF(N766="sníž. přenesená",J766,0)</f>
        <v>0</v>
      </c>
      <c r="BI766" s="146">
        <f>IF(N766="nulová",J766,0)</f>
        <v>0</v>
      </c>
      <c r="BJ766" s="18" t="s">
        <v>78</v>
      </c>
      <c r="BK766" s="146">
        <f>ROUND(I766*H766,2)</f>
        <v>708172.68</v>
      </c>
      <c r="BL766" s="18" t="s">
        <v>336</v>
      </c>
      <c r="BM766" s="145" t="s">
        <v>966</v>
      </c>
    </row>
    <row r="767" spans="2:65" s="1" customFormat="1">
      <c r="B767" s="33"/>
      <c r="D767" s="147" t="s">
        <v>338</v>
      </c>
      <c r="F767" s="148" t="s">
        <v>967</v>
      </c>
      <c r="I767" s="149"/>
      <c r="L767" s="33"/>
      <c r="M767" s="150"/>
      <c r="T767" s="52"/>
      <c r="AT767" s="18" t="s">
        <v>338</v>
      </c>
      <c r="AU767" s="18" t="s">
        <v>80</v>
      </c>
    </row>
    <row r="768" spans="2:65" s="12" customFormat="1">
      <c r="B768" s="151"/>
      <c r="D768" s="152" t="s">
        <v>340</v>
      </c>
      <c r="E768" s="153" t="s">
        <v>21</v>
      </c>
      <c r="F768" s="154" t="s">
        <v>957</v>
      </c>
      <c r="H768" s="153" t="s">
        <v>21</v>
      </c>
      <c r="I768" s="155"/>
      <c r="L768" s="151"/>
      <c r="M768" s="156"/>
      <c r="T768" s="157"/>
      <c r="AT768" s="153" t="s">
        <v>340</v>
      </c>
      <c r="AU768" s="153" t="s">
        <v>80</v>
      </c>
      <c r="AV768" s="12" t="s">
        <v>78</v>
      </c>
      <c r="AW768" s="12" t="s">
        <v>32</v>
      </c>
      <c r="AX768" s="12" t="s">
        <v>71</v>
      </c>
      <c r="AY768" s="153" t="s">
        <v>330</v>
      </c>
    </row>
    <row r="769" spans="2:65" s="13" customFormat="1">
      <c r="B769" s="158"/>
      <c r="D769" s="152" t="s">
        <v>340</v>
      </c>
      <c r="E769" s="159" t="s">
        <v>21</v>
      </c>
      <c r="F769" s="160" t="s">
        <v>968</v>
      </c>
      <c r="H769" s="161">
        <v>3.95</v>
      </c>
      <c r="I769" s="162"/>
      <c r="L769" s="158"/>
      <c r="M769" s="163"/>
      <c r="T769" s="164"/>
      <c r="AT769" s="159" t="s">
        <v>340</v>
      </c>
      <c r="AU769" s="159" t="s">
        <v>80</v>
      </c>
      <c r="AV769" s="13" t="s">
        <v>80</v>
      </c>
      <c r="AW769" s="13" t="s">
        <v>32</v>
      </c>
      <c r="AX769" s="13" t="s">
        <v>71</v>
      </c>
      <c r="AY769" s="159" t="s">
        <v>330</v>
      </c>
    </row>
    <row r="770" spans="2:65" s="12" customFormat="1">
      <c r="B770" s="151"/>
      <c r="D770" s="152" t="s">
        <v>340</v>
      </c>
      <c r="E770" s="153" t="s">
        <v>21</v>
      </c>
      <c r="F770" s="154" t="s">
        <v>959</v>
      </c>
      <c r="H770" s="153" t="s">
        <v>21</v>
      </c>
      <c r="I770" s="155"/>
      <c r="L770" s="151"/>
      <c r="M770" s="156"/>
      <c r="T770" s="157"/>
      <c r="AT770" s="153" t="s">
        <v>340</v>
      </c>
      <c r="AU770" s="153" t="s">
        <v>80</v>
      </c>
      <c r="AV770" s="12" t="s">
        <v>78</v>
      </c>
      <c r="AW770" s="12" t="s">
        <v>32</v>
      </c>
      <c r="AX770" s="12" t="s">
        <v>71</v>
      </c>
      <c r="AY770" s="153" t="s">
        <v>330</v>
      </c>
    </row>
    <row r="771" spans="2:65" s="13" customFormat="1">
      <c r="B771" s="158"/>
      <c r="D771" s="152" t="s">
        <v>340</v>
      </c>
      <c r="E771" s="159" t="s">
        <v>21</v>
      </c>
      <c r="F771" s="160" t="s">
        <v>968</v>
      </c>
      <c r="H771" s="161">
        <v>3.95</v>
      </c>
      <c r="I771" s="162"/>
      <c r="L771" s="158"/>
      <c r="M771" s="163"/>
      <c r="T771" s="164"/>
      <c r="AT771" s="159" t="s">
        <v>340</v>
      </c>
      <c r="AU771" s="159" t="s">
        <v>80</v>
      </c>
      <c r="AV771" s="13" t="s">
        <v>80</v>
      </c>
      <c r="AW771" s="13" t="s">
        <v>32</v>
      </c>
      <c r="AX771" s="13" t="s">
        <v>71</v>
      </c>
      <c r="AY771" s="159" t="s">
        <v>330</v>
      </c>
    </row>
    <row r="772" spans="2:65" s="12" customFormat="1">
      <c r="B772" s="151"/>
      <c r="D772" s="152" t="s">
        <v>340</v>
      </c>
      <c r="E772" s="153" t="s">
        <v>21</v>
      </c>
      <c r="F772" s="154" t="s">
        <v>961</v>
      </c>
      <c r="H772" s="153" t="s">
        <v>21</v>
      </c>
      <c r="I772" s="155"/>
      <c r="L772" s="151"/>
      <c r="M772" s="156"/>
      <c r="T772" s="157"/>
      <c r="AT772" s="153" t="s">
        <v>340</v>
      </c>
      <c r="AU772" s="153" t="s">
        <v>80</v>
      </c>
      <c r="AV772" s="12" t="s">
        <v>78</v>
      </c>
      <c r="AW772" s="12" t="s">
        <v>32</v>
      </c>
      <c r="AX772" s="12" t="s">
        <v>71</v>
      </c>
      <c r="AY772" s="153" t="s">
        <v>330</v>
      </c>
    </row>
    <row r="773" spans="2:65" s="13" customFormat="1">
      <c r="B773" s="158"/>
      <c r="D773" s="152" t="s">
        <v>340</v>
      </c>
      <c r="E773" s="159" t="s">
        <v>21</v>
      </c>
      <c r="F773" s="160" t="s">
        <v>969</v>
      </c>
      <c r="H773" s="161">
        <v>14.95</v>
      </c>
      <c r="I773" s="162"/>
      <c r="L773" s="158"/>
      <c r="M773" s="163"/>
      <c r="T773" s="164"/>
      <c r="AT773" s="159" t="s">
        <v>340</v>
      </c>
      <c r="AU773" s="159" t="s">
        <v>80</v>
      </c>
      <c r="AV773" s="13" t="s">
        <v>80</v>
      </c>
      <c r="AW773" s="13" t="s">
        <v>32</v>
      </c>
      <c r="AX773" s="13" t="s">
        <v>71</v>
      </c>
      <c r="AY773" s="159" t="s">
        <v>330</v>
      </c>
    </row>
    <row r="774" spans="2:65" s="14" customFormat="1">
      <c r="B774" s="166"/>
      <c r="D774" s="152" t="s">
        <v>340</v>
      </c>
      <c r="E774" s="167" t="s">
        <v>21</v>
      </c>
      <c r="F774" s="168" t="s">
        <v>443</v>
      </c>
      <c r="H774" s="169">
        <v>22.85</v>
      </c>
      <c r="I774" s="170"/>
      <c r="L774" s="166"/>
      <c r="M774" s="171"/>
      <c r="T774" s="172"/>
      <c r="AT774" s="167" t="s">
        <v>340</v>
      </c>
      <c r="AU774" s="167" t="s">
        <v>80</v>
      </c>
      <c r="AV774" s="14" t="s">
        <v>336</v>
      </c>
      <c r="AW774" s="14" t="s">
        <v>32</v>
      </c>
      <c r="AX774" s="14" t="s">
        <v>78</v>
      </c>
      <c r="AY774" s="167" t="s">
        <v>330</v>
      </c>
    </row>
    <row r="775" spans="2:65" s="1" customFormat="1" ht="21.75" customHeight="1">
      <c r="B775" s="33"/>
      <c r="C775" s="134" t="s">
        <v>970</v>
      </c>
      <c r="D775" s="134" t="s">
        <v>332</v>
      </c>
      <c r="E775" s="135" t="s">
        <v>971</v>
      </c>
      <c r="F775" s="136" t="s">
        <v>972</v>
      </c>
      <c r="G775" s="137" t="s">
        <v>973</v>
      </c>
      <c r="H775" s="138">
        <v>9</v>
      </c>
      <c r="I775" s="139">
        <v>708.26</v>
      </c>
      <c r="J775" s="140">
        <f>ROUND(I775*H775,2)</f>
        <v>6374.34</v>
      </c>
      <c r="K775" s="136" t="s">
        <v>335</v>
      </c>
      <c r="L775" s="33"/>
      <c r="M775" s="141" t="s">
        <v>21</v>
      </c>
      <c r="N775" s="142" t="s">
        <v>42</v>
      </c>
      <c r="P775" s="143">
        <f>O775*H775</f>
        <v>0</v>
      </c>
      <c r="Q775" s="143">
        <v>4.555E-2</v>
      </c>
      <c r="R775" s="143">
        <f>Q775*H775</f>
        <v>0.40994999999999998</v>
      </c>
      <c r="S775" s="143">
        <v>0</v>
      </c>
      <c r="T775" s="144">
        <f>S775*H775</f>
        <v>0</v>
      </c>
      <c r="AR775" s="145" t="s">
        <v>336</v>
      </c>
      <c r="AT775" s="145" t="s">
        <v>332</v>
      </c>
      <c r="AU775" s="145" t="s">
        <v>80</v>
      </c>
      <c r="AY775" s="18" t="s">
        <v>330</v>
      </c>
      <c r="BE775" s="146">
        <f>IF(N775="základní",J775,0)</f>
        <v>6374.34</v>
      </c>
      <c r="BF775" s="146">
        <f>IF(N775="snížená",J775,0)</f>
        <v>0</v>
      </c>
      <c r="BG775" s="146">
        <f>IF(N775="zákl. přenesená",J775,0)</f>
        <v>0</v>
      </c>
      <c r="BH775" s="146">
        <f>IF(N775="sníž. přenesená",J775,0)</f>
        <v>0</v>
      </c>
      <c r="BI775" s="146">
        <f>IF(N775="nulová",J775,0)</f>
        <v>0</v>
      </c>
      <c r="BJ775" s="18" t="s">
        <v>78</v>
      </c>
      <c r="BK775" s="146">
        <f>ROUND(I775*H775,2)</f>
        <v>6374.34</v>
      </c>
      <c r="BL775" s="18" t="s">
        <v>336</v>
      </c>
      <c r="BM775" s="145" t="s">
        <v>974</v>
      </c>
    </row>
    <row r="776" spans="2:65" s="1" customFormat="1">
      <c r="B776" s="33"/>
      <c r="D776" s="147" t="s">
        <v>338</v>
      </c>
      <c r="F776" s="148" t="s">
        <v>975</v>
      </c>
      <c r="I776" s="149"/>
      <c r="L776" s="33"/>
      <c r="M776" s="150"/>
      <c r="T776" s="52"/>
      <c r="AT776" s="18" t="s">
        <v>338</v>
      </c>
      <c r="AU776" s="18" t="s">
        <v>80</v>
      </c>
    </row>
    <row r="777" spans="2:65" s="12" customFormat="1">
      <c r="B777" s="151"/>
      <c r="D777" s="152" t="s">
        <v>340</v>
      </c>
      <c r="E777" s="153" t="s">
        <v>21</v>
      </c>
      <c r="F777" s="154" t="s">
        <v>976</v>
      </c>
      <c r="H777" s="153" t="s">
        <v>21</v>
      </c>
      <c r="I777" s="155"/>
      <c r="L777" s="151"/>
      <c r="M777" s="156"/>
      <c r="T777" s="157"/>
      <c r="AT777" s="153" t="s">
        <v>340</v>
      </c>
      <c r="AU777" s="153" t="s">
        <v>80</v>
      </c>
      <c r="AV777" s="12" t="s">
        <v>78</v>
      </c>
      <c r="AW777" s="12" t="s">
        <v>32</v>
      </c>
      <c r="AX777" s="12" t="s">
        <v>71</v>
      </c>
      <c r="AY777" s="153" t="s">
        <v>330</v>
      </c>
    </row>
    <row r="778" spans="2:65" s="13" customFormat="1">
      <c r="B778" s="158"/>
      <c r="D778" s="152" t="s">
        <v>340</v>
      </c>
      <c r="E778" s="159" t="s">
        <v>21</v>
      </c>
      <c r="F778" s="160" t="s">
        <v>396</v>
      </c>
      <c r="H778" s="161">
        <v>9</v>
      </c>
      <c r="I778" s="162"/>
      <c r="L778" s="158"/>
      <c r="M778" s="163"/>
      <c r="T778" s="164"/>
      <c r="AT778" s="159" t="s">
        <v>340</v>
      </c>
      <c r="AU778" s="159" t="s">
        <v>80</v>
      </c>
      <c r="AV778" s="13" t="s">
        <v>80</v>
      </c>
      <c r="AW778" s="13" t="s">
        <v>32</v>
      </c>
      <c r="AX778" s="13" t="s">
        <v>78</v>
      </c>
      <c r="AY778" s="159" t="s">
        <v>330</v>
      </c>
    </row>
    <row r="779" spans="2:65" s="1" customFormat="1" ht="21.75" customHeight="1">
      <c r="B779" s="33"/>
      <c r="C779" s="134" t="s">
        <v>977</v>
      </c>
      <c r="D779" s="134" t="s">
        <v>332</v>
      </c>
      <c r="E779" s="135" t="s">
        <v>978</v>
      </c>
      <c r="F779" s="136" t="s">
        <v>979</v>
      </c>
      <c r="G779" s="137" t="s">
        <v>973</v>
      </c>
      <c r="H779" s="138">
        <v>3</v>
      </c>
      <c r="I779" s="139">
        <v>833.07</v>
      </c>
      <c r="J779" s="140">
        <f>ROUND(I779*H779,2)</f>
        <v>2499.21</v>
      </c>
      <c r="K779" s="136" t="s">
        <v>335</v>
      </c>
      <c r="L779" s="33"/>
      <c r="M779" s="141" t="s">
        <v>21</v>
      </c>
      <c r="N779" s="142" t="s">
        <v>42</v>
      </c>
      <c r="P779" s="143">
        <f>O779*H779</f>
        <v>0</v>
      </c>
      <c r="Q779" s="143">
        <v>5.4550000000000001E-2</v>
      </c>
      <c r="R779" s="143">
        <f>Q779*H779</f>
        <v>0.16365000000000002</v>
      </c>
      <c r="S779" s="143">
        <v>0</v>
      </c>
      <c r="T779" s="144">
        <f>S779*H779</f>
        <v>0</v>
      </c>
      <c r="AR779" s="145" t="s">
        <v>336</v>
      </c>
      <c r="AT779" s="145" t="s">
        <v>332</v>
      </c>
      <c r="AU779" s="145" t="s">
        <v>80</v>
      </c>
      <c r="AY779" s="18" t="s">
        <v>330</v>
      </c>
      <c r="BE779" s="146">
        <f>IF(N779="základní",J779,0)</f>
        <v>2499.21</v>
      </c>
      <c r="BF779" s="146">
        <f>IF(N779="snížená",J779,0)</f>
        <v>0</v>
      </c>
      <c r="BG779" s="146">
        <f>IF(N779="zákl. přenesená",J779,0)</f>
        <v>0</v>
      </c>
      <c r="BH779" s="146">
        <f>IF(N779="sníž. přenesená",J779,0)</f>
        <v>0</v>
      </c>
      <c r="BI779" s="146">
        <f>IF(N779="nulová",J779,0)</f>
        <v>0</v>
      </c>
      <c r="BJ779" s="18" t="s">
        <v>78</v>
      </c>
      <c r="BK779" s="146">
        <f>ROUND(I779*H779,2)</f>
        <v>2499.21</v>
      </c>
      <c r="BL779" s="18" t="s">
        <v>336</v>
      </c>
      <c r="BM779" s="145" t="s">
        <v>980</v>
      </c>
    </row>
    <row r="780" spans="2:65" s="1" customFormat="1">
      <c r="B780" s="33"/>
      <c r="D780" s="147" t="s">
        <v>338</v>
      </c>
      <c r="F780" s="148" t="s">
        <v>981</v>
      </c>
      <c r="I780" s="149"/>
      <c r="L780" s="33"/>
      <c r="M780" s="150"/>
      <c r="T780" s="52"/>
      <c r="AT780" s="18" t="s">
        <v>338</v>
      </c>
      <c r="AU780" s="18" t="s">
        <v>80</v>
      </c>
    </row>
    <row r="781" spans="2:65" s="12" customFormat="1">
      <c r="B781" s="151"/>
      <c r="D781" s="152" t="s">
        <v>340</v>
      </c>
      <c r="E781" s="153" t="s">
        <v>21</v>
      </c>
      <c r="F781" s="154" t="s">
        <v>976</v>
      </c>
      <c r="H781" s="153" t="s">
        <v>21</v>
      </c>
      <c r="I781" s="155"/>
      <c r="L781" s="151"/>
      <c r="M781" s="156"/>
      <c r="T781" s="157"/>
      <c r="AT781" s="153" t="s">
        <v>340</v>
      </c>
      <c r="AU781" s="153" t="s">
        <v>80</v>
      </c>
      <c r="AV781" s="12" t="s">
        <v>78</v>
      </c>
      <c r="AW781" s="12" t="s">
        <v>32</v>
      </c>
      <c r="AX781" s="12" t="s">
        <v>71</v>
      </c>
      <c r="AY781" s="153" t="s">
        <v>330</v>
      </c>
    </row>
    <row r="782" spans="2:65" s="13" customFormat="1">
      <c r="B782" s="158"/>
      <c r="D782" s="152" t="s">
        <v>340</v>
      </c>
      <c r="E782" s="159" t="s">
        <v>21</v>
      </c>
      <c r="F782" s="160" t="s">
        <v>171</v>
      </c>
      <c r="H782" s="161">
        <v>3</v>
      </c>
      <c r="I782" s="162"/>
      <c r="L782" s="158"/>
      <c r="M782" s="163"/>
      <c r="T782" s="164"/>
      <c r="AT782" s="159" t="s">
        <v>340</v>
      </c>
      <c r="AU782" s="159" t="s">
        <v>80</v>
      </c>
      <c r="AV782" s="13" t="s">
        <v>80</v>
      </c>
      <c r="AW782" s="13" t="s">
        <v>32</v>
      </c>
      <c r="AX782" s="13" t="s">
        <v>78</v>
      </c>
      <c r="AY782" s="159" t="s">
        <v>330</v>
      </c>
    </row>
    <row r="783" spans="2:65" s="1" customFormat="1" ht="21.75" customHeight="1">
      <c r="B783" s="33"/>
      <c r="C783" s="134" t="s">
        <v>982</v>
      </c>
      <c r="D783" s="134" t="s">
        <v>332</v>
      </c>
      <c r="E783" s="135" t="s">
        <v>983</v>
      </c>
      <c r="F783" s="136" t="s">
        <v>984</v>
      </c>
      <c r="G783" s="137" t="s">
        <v>973</v>
      </c>
      <c r="H783" s="138">
        <v>3</v>
      </c>
      <c r="I783" s="139">
        <v>1051.1100000000001</v>
      </c>
      <c r="J783" s="140">
        <f>ROUND(I783*H783,2)</f>
        <v>3153.33</v>
      </c>
      <c r="K783" s="136" t="s">
        <v>335</v>
      </c>
      <c r="L783" s="33"/>
      <c r="M783" s="141" t="s">
        <v>21</v>
      </c>
      <c r="N783" s="142" t="s">
        <v>42</v>
      </c>
      <c r="P783" s="143">
        <f>O783*H783</f>
        <v>0</v>
      </c>
      <c r="Q783" s="143">
        <v>6.3549999999999995E-2</v>
      </c>
      <c r="R783" s="143">
        <f>Q783*H783</f>
        <v>0.19064999999999999</v>
      </c>
      <c r="S783" s="143">
        <v>0</v>
      </c>
      <c r="T783" s="144">
        <f>S783*H783</f>
        <v>0</v>
      </c>
      <c r="AR783" s="145" t="s">
        <v>336</v>
      </c>
      <c r="AT783" s="145" t="s">
        <v>332</v>
      </c>
      <c r="AU783" s="145" t="s">
        <v>80</v>
      </c>
      <c r="AY783" s="18" t="s">
        <v>330</v>
      </c>
      <c r="BE783" s="146">
        <f>IF(N783="základní",J783,0)</f>
        <v>3153.33</v>
      </c>
      <c r="BF783" s="146">
        <f>IF(N783="snížená",J783,0)</f>
        <v>0</v>
      </c>
      <c r="BG783" s="146">
        <f>IF(N783="zákl. přenesená",J783,0)</f>
        <v>0</v>
      </c>
      <c r="BH783" s="146">
        <f>IF(N783="sníž. přenesená",J783,0)</f>
        <v>0</v>
      </c>
      <c r="BI783" s="146">
        <f>IF(N783="nulová",J783,0)</f>
        <v>0</v>
      </c>
      <c r="BJ783" s="18" t="s">
        <v>78</v>
      </c>
      <c r="BK783" s="146">
        <f>ROUND(I783*H783,2)</f>
        <v>3153.33</v>
      </c>
      <c r="BL783" s="18" t="s">
        <v>336</v>
      </c>
      <c r="BM783" s="145" t="s">
        <v>985</v>
      </c>
    </row>
    <row r="784" spans="2:65" s="1" customFormat="1">
      <c r="B784" s="33"/>
      <c r="D784" s="147" t="s">
        <v>338</v>
      </c>
      <c r="F784" s="148" t="s">
        <v>986</v>
      </c>
      <c r="I784" s="149"/>
      <c r="L784" s="33"/>
      <c r="M784" s="150"/>
      <c r="T784" s="52"/>
      <c r="AT784" s="18" t="s">
        <v>338</v>
      </c>
      <c r="AU784" s="18" t="s">
        <v>80</v>
      </c>
    </row>
    <row r="785" spans="2:65" s="12" customFormat="1">
      <c r="B785" s="151"/>
      <c r="D785" s="152" t="s">
        <v>340</v>
      </c>
      <c r="E785" s="153" t="s">
        <v>21</v>
      </c>
      <c r="F785" s="154" t="s">
        <v>976</v>
      </c>
      <c r="H785" s="153" t="s">
        <v>21</v>
      </c>
      <c r="I785" s="155"/>
      <c r="L785" s="151"/>
      <c r="M785" s="156"/>
      <c r="T785" s="157"/>
      <c r="AT785" s="153" t="s">
        <v>340</v>
      </c>
      <c r="AU785" s="153" t="s">
        <v>80</v>
      </c>
      <c r="AV785" s="12" t="s">
        <v>78</v>
      </c>
      <c r="AW785" s="12" t="s">
        <v>32</v>
      </c>
      <c r="AX785" s="12" t="s">
        <v>71</v>
      </c>
      <c r="AY785" s="153" t="s">
        <v>330</v>
      </c>
    </row>
    <row r="786" spans="2:65" s="13" customFormat="1">
      <c r="B786" s="158"/>
      <c r="D786" s="152" t="s">
        <v>340</v>
      </c>
      <c r="E786" s="159" t="s">
        <v>21</v>
      </c>
      <c r="F786" s="160" t="s">
        <v>171</v>
      </c>
      <c r="H786" s="161">
        <v>3</v>
      </c>
      <c r="I786" s="162"/>
      <c r="L786" s="158"/>
      <c r="M786" s="163"/>
      <c r="T786" s="164"/>
      <c r="AT786" s="159" t="s">
        <v>340</v>
      </c>
      <c r="AU786" s="159" t="s">
        <v>80</v>
      </c>
      <c r="AV786" s="13" t="s">
        <v>80</v>
      </c>
      <c r="AW786" s="13" t="s">
        <v>32</v>
      </c>
      <c r="AX786" s="13" t="s">
        <v>78</v>
      </c>
      <c r="AY786" s="159" t="s">
        <v>330</v>
      </c>
    </row>
    <row r="787" spans="2:65" s="1" customFormat="1" ht="21.75" customHeight="1">
      <c r="B787" s="33"/>
      <c r="C787" s="134" t="s">
        <v>987</v>
      </c>
      <c r="D787" s="134" t="s">
        <v>332</v>
      </c>
      <c r="E787" s="135" t="s">
        <v>988</v>
      </c>
      <c r="F787" s="136" t="s">
        <v>989</v>
      </c>
      <c r="G787" s="137" t="s">
        <v>973</v>
      </c>
      <c r="H787" s="138">
        <v>12</v>
      </c>
      <c r="I787" s="139">
        <v>1351.88</v>
      </c>
      <c r="J787" s="140">
        <f>ROUND(I787*H787,2)</f>
        <v>16222.56</v>
      </c>
      <c r="K787" s="136" t="s">
        <v>335</v>
      </c>
      <c r="L787" s="33"/>
      <c r="M787" s="141" t="s">
        <v>21</v>
      </c>
      <c r="N787" s="142" t="s">
        <v>42</v>
      </c>
      <c r="P787" s="143">
        <f>O787*H787</f>
        <v>0</v>
      </c>
      <c r="Q787" s="143">
        <v>7.2849999999999984E-2</v>
      </c>
      <c r="R787" s="143">
        <f>Q787*H787</f>
        <v>0.87419999999999987</v>
      </c>
      <c r="S787" s="143">
        <v>0</v>
      </c>
      <c r="T787" s="144">
        <f>S787*H787</f>
        <v>0</v>
      </c>
      <c r="AR787" s="145" t="s">
        <v>336</v>
      </c>
      <c r="AT787" s="145" t="s">
        <v>332</v>
      </c>
      <c r="AU787" s="145" t="s">
        <v>80</v>
      </c>
      <c r="AY787" s="18" t="s">
        <v>330</v>
      </c>
      <c r="BE787" s="146">
        <f>IF(N787="základní",J787,0)</f>
        <v>16222.56</v>
      </c>
      <c r="BF787" s="146">
        <f>IF(N787="snížená",J787,0)</f>
        <v>0</v>
      </c>
      <c r="BG787" s="146">
        <f>IF(N787="zákl. přenesená",J787,0)</f>
        <v>0</v>
      </c>
      <c r="BH787" s="146">
        <f>IF(N787="sníž. přenesená",J787,0)</f>
        <v>0</v>
      </c>
      <c r="BI787" s="146">
        <f>IF(N787="nulová",J787,0)</f>
        <v>0</v>
      </c>
      <c r="BJ787" s="18" t="s">
        <v>78</v>
      </c>
      <c r="BK787" s="146">
        <f>ROUND(I787*H787,2)</f>
        <v>16222.56</v>
      </c>
      <c r="BL787" s="18" t="s">
        <v>336</v>
      </c>
      <c r="BM787" s="145" t="s">
        <v>990</v>
      </c>
    </row>
    <row r="788" spans="2:65" s="1" customFormat="1">
      <c r="B788" s="33"/>
      <c r="D788" s="147" t="s">
        <v>338</v>
      </c>
      <c r="F788" s="148" t="s">
        <v>991</v>
      </c>
      <c r="I788" s="149"/>
      <c r="L788" s="33"/>
      <c r="M788" s="150"/>
      <c r="T788" s="52"/>
      <c r="AT788" s="18" t="s">
        <v>338</v>
      </c>
      <c r="AU788" s="18" t="s">
        <v>80</v>
      </c>
    </row>
    <row r="789" spans="2:65" s="12" customFormat="1">
      <c r="B789" s="151"/>
      <c r="D789" s="152" t="s">
        <v>340</v>
      </c>
      <c r="E789" s="153" t="s">
        <v>21</v>
      </c>
      <c r="F789" s="154" t="s">
        <v>992</v>
      </c>
      <c r="H789" s="153" t="s">
        <v>21</v>
      </c>
      <c r="I789" s="155"/>
      <c r="L789" s="151"/>
      <c r="M789" s="156"/>
      <c r="T789" s="157"/>
      <c r="AT789" s="153" t="s">
        <v>340</v>
      </c>
      <c r="AU789" s="153" t="s">
        <v>80</v>
      </c>
      <c r="AV789" s="12" t="s">
        <v>78</v>
      </c>
      <c r="AW789" s="12" t="s">
        <v>32</v>
      </c>
      <c r="AX789" s="12" t="s">
        <v>71</v>
      </c>
      <c r="AY789" s="153" t="s">
        <v>330</v>
      </c>
    </row>
    <row r="790" spans="2:65" s="13" customFormat="1">
      <c r="B790" s="158"/>
      <c r="D790" s="152" t="s">
        <v>340</v>
      </c>
      <c r="E790" s="159" t="s">
        <v>21</v>
      </c>
      <c r="F790" s="160" t="s">
        <v>370</v>
      </c>
      <c r="H790" s="161">
        <v>6</v>
      </c>
      <c r="I790" s="162"/>
      <c r="L790" s="158"/>
      <c r="M790" s="163"/>
      <c r="T790" s="164"/>
      <c r="AT790" s="159" t="s">
        <v>340</v>
      </c>
      <c r="AU790" s="159" t="s">
        <v>80</v>
      </c>
      <c r="AV790" s="13" t="s">
        <v>80</v>
      </c>
      <c r="AW790" s="13" t="s">
        <v>32</v>
      </c>
      <c r="AX790" s="13" t="s">
        <v>71</v>
      </c>
      <c r="AY790" s="159" t="s">
        <v>330</v>
      </c>
    </row>
    <row r="791" spans="2:65" s="12" customFormat="1">
      <c r="B791" s="151"/>
      <c r="D791" s="152" t="s">
        <v>340</v>
      </c>
      <c r="E791" s="153" t="s">
        <v>21</v>
      </c>
      <c r="F791" s="154" t="s">
        <v>976</v>
      </c>
      <c r="H791" s="153" t="s">
        <v>21</v>
      </c>
      <c r="I791" s="155"/>
      <c r="L791" s="151"/>
      <c r="M791" s="156"/>
      <c r="T791" s="157"/>
      <c r="AT791" s="153" t="s">
        <v>340</v>
      </c>
      <c r="AU791" s="153" t="s">
        <v>80</v>
      </c>
      <c r="AV791" s="12" t="s">
        <v>78</v>
      </c>
      <c r="AW791" s="12" t="s">
        <v>32</v>
      </c>
      <c r="AX791" s="12" t="s">
        <v>71</v>
      </c>
      <c r="AY791" s="153" t="s">
        <v>330</v>
      </c>
    </row>
    <row r="792" spans="2:65" s="13" customFormat="1">
      <c r="B792" s="158"/>
      <c r="D792" s="152" t="s">
        <v>340</v>
      </c>
      <c r="E792" s="159" t="s">
        <v>21</v>
      </c>
      <c r="F792" s="160" t="s">
        <v>370</v>
      </c>
      <c r="H792" s="161">
        <v>6</v>
      </c>
      <c r="I792" s="162"/>
      <c r="L792" s="158"/>
      <c r="M792" s="163"/>
      <c r="T792" s="164"/>
      <c r="AT792" s="159" t="s">
        <v>340</v>
      </c>
      <c r="AU792" s="159" t="s">
        <v>80</v>
      </c>
      <c r="AV792" s="13" t="s">
        <v>80</v>
      </c>
      <c r="AW792" s="13" t="s">
        <v>32</v>
      </c>
      <c r="AX792" s="13" t="s">
        <v>71</v>
      </c>
      <c r="AY792" s="159" t="s">
        <v>330</v>
      </c>
    </row>
    <row r="793" spans="2:65" s="14" customFormat="1">
      <c r="B793" s="166"/>
      <c r="D793" s="152" t="s">
        <v>340</v>
      </c>
      <c r="E793" s="167" t="s">
        <v>21</v>
      </c>
      <c r="F793" s="168" t="s">
        <v>443</v>
      </c>
      <c r="H793" s="169">
        <v>12</v>
      </c>
      <c r="I793" s="170"/>
      <c r="L793" s="166"/>
      <c r="M793" s="171"/>
      <c r="T793" s="172"/>
      <c r="AT793" s="167" t="s">
        <v>340</v>
      </c>
      <c r="AU793" s="167" t="s">
        <v>80</v>
      </c>
      <c r="AV793" s="14" t="s">
        <v>336</v>
      </c>
      <c r="AW793" s="14" t="s">
        <v>32</v>
      </c>
      <c r="AX793" s="14" t="s">
        <v>78</v>
      </c>
      <c r="AY793" s="167" t="s">
        <v>330</v>
      </c>
    </row>
    <row r="794" spans="2:65" s="1" customFormat="1" ht="21.75" customHeight="1">
      <c r="B794" s="33"/>
      <c r="C794" s="134" t="s">
        <v>993</v>
      </c>
      <c r="D794" s="134" t="s">
        <v>332</v>
      </c>
      <c r="E794" s="135" t="s">
        <v>994</v>
      </c>
      <c r="F794" s="136" t="s">
        <v>995</v>
      </c>
      <c r="G794" s="137" t="s">
        <v>973</v>
      </c>
      <c r="H794" s="138">
        <v>3</v>
      </c>
      <c r="I794" s="139">
        <v>1564.83</v>
      </c>
      <c r="J794" s="140">
        <f>ROUND(I794*H794,2)</f>
        <v>4694.49</v>
      </c>
      <c r="K794" s="136" t="s">
        <v>335</v>
      </c>
      <c r="L794" s="33"/>
      <c r="M794" s="141" t="s">
        <v>21</v>
      </c>
      <c r="N794" s="142" t="s">
        <v>42</v>
      </c>
      <c r="P794" s="143">
        <f>O794*H794</f>
        <v>0</v>
      </c>
      <c r="Q794" s="143">
        <v>8.1850000000000006E-2</v>
      </c>
      <c r="R794" s="143">
        <f>Q794*H794</f>
        <v>0.24555000000000002</v>
      </c>
      <c r="S794" s="143">
        <v>0</v>
      </c>
      <c r="T794" s="144">
        <f>S794*H794</f>
        <v>0</v>
      </c>
      <c r="AR794" s="145" t="s">
        <v>336</v>
      </c>
      <c r="AT794" s="145" t="s">
        <v>332</v>
      </c>
      <c r="AU794" s="145" t="s">
        <v>80</v>
      </c>
      <c r="AY794" s="18" t="s">
        <v>330</v>
      </c>
      <c r="BE794" s="146">
        <f>IF(N794="základní",J794,0)</f>
        <v>4694.49</v>
      </c>
      <c r="BF794" s="146">
        <f>IF(N794="snížená",J794,0)</f>
        <v>0</v>
      </c>
      <c r="BG794" s="146">
        <f>IF(N794="zákl. přenesená",J794,0)</f>
        <v>0</v>
      </c>
      <c r="BH794" s="146">
        <f>IF(N794="sníž. přenesená",J794,0)</f>
        <v>0</v>
      </c>
      <c r="BI794" s="146">
        <f>IF(N794="nulová",J794,0)</f>
        <v>0</v>
      </c>
      <c r="BJ794" s="18" t="s">
        <v>78</v>
      </c>
      <c r="BK794" s="146">
        <f>ROUND(I794*H794,2)</f>
        <v>4694.49</v>
      </c>
      <c r="BL794" s="18" t="s">
        <v>336</v>
      </c>
      <c r="BM794" s="145" t="s">
        <v>996</v>
      </c>
    </row>
    <row r="795" spans="2:65" s="1" customFormat="1">
      <c r="B795" s="33"/>
      <c r="D795" s="147" t="s">
        <v>338</v>
      </c>
      <c r="F795" s="148" t="s">
        <v>997</v>
      </c>
      <c r="I795" s="149"/>
      <c r="L795" s="33"/>
      <c r="M795" s="150"/>
      <c r="T795" s="52"/>
      <c r="AT795" s="18" t="s">
        <v>338</v>
      </c>
      <c r="AU795" s="18" t="s">
        <v>80</v>
      </c>
    </row>
    <row r="796" spans="2:65" s="12" customFormat="1">
      <c r="B796" s="151"/>
      <c r="D796" s="152" t="s">
        <v>340</v>
      </c>
      <c r="E796" s="153" t="s">
        <v>21</v>
      </c>
      <c r="F796" s="154" t="s">
        <v>976</v>
      </c>
      <c r="H796" s="153" t="s">
        <v>21</v>
      </c>
      <c r="I796" s="155"/>
      <c r="L796" s="151"/>
      <c r="M796" s="156"/>
      <c r="T796" s="157"/>
      <c r="AT796" s="153" t="s">
        <v>340</v>
      </c>
      <c r="AU796" s="153" t="s">
        <v>80</v>
      </c>
      <c r="AV796" s="12" t="s">
        <v>78</v>
      </c>
      <c r="AW796" s="12" t="s">
        <v>32</v>
      </c>
      <c r="AX796" s="12" t="s">
        <v>71</v>
      </c>
      <c r="AY796" s="153" t="s">
        <v>330</v>
      </c>
    </row>
    <row r="797" spans="2:65" s="13" customFormat="1">
      <c r="B797" s="158"/>
      <c r="D797" s="152" t="s">
        <v>340</v>
      </c>
      <c r="E797" s="159" t="s">
        <v>21</v>
      </c>
      <c r="F797" s="160" t="s">
        <v>171</v>
      </c>
      <c r="H797" s="161">
        <v>3</v>
      </c>
      <c r="I797" s="162"/>
      <c r="L797" s="158"/>
      <c r="M797" s="163"/>
      <c r="T797" s="164"/>
      <c r="AT797" s="159" t="s">
        <v>340</v>
      </c>
      <c r="AU797" s="159" t="s">
        <v>80</v>
      </c>
      <c r="AV797" s="13" t="s">
        <v>80</v>
      </c>
      <c r="AW797" s="13" t="s">
        <v>32</v>
      </c>
      <c r="AX797" s="13" t="s">
        <v>78</v>
      </c>
      <c r="AY797" s="159" t="s">
        <v>330</v>
      </c>
    </row>
    <row r="798" spans="2:65" s="1" customFormat="1" ht="24.2" customHeight="1">
      <c r="B798" s="33"/>
      <c r="C798" s="134" t="s">
        <v>998</v>
      </c>
      <c r="D798" s="134" t="s">
        <v>332</v>
      </c>
      <c r="E798" s="135" t="s">
        <v>999</v>
      </c>
      <c r="F798" s="136" t="s">
        <v>1000</v>
      </c>
      <c r="G798" s="137" t="s">
        <v>381</v>
      </c>
      <c r="H798" s="138">
        <v>30.454999999999998</v>
      </c>
      <c r="I798" s="139">
        <v>4814.87</v>
      </c>
      <c r="J798" s="140">
        <f>ROUND(I798*H798,2)</f>
        <v>146636.87</v>
      </c>
      <c r="K798" s="136" t="s">
        <v>335</v>
      </c>
      <c r="L798" s="33"/>
      <c r="M798" s="141" t="s">
        <v>21</v>
      </c>
      <c r="N798" s="142" t="s">
        <v>42</v>
      </c>
      <c r="P798" s="143">
        <f>O798*H798</f>
        <v>0</v>
      </c>
      <c r="Q798" s="143">
        <v>2.5018699999999998</v>
      </c>
      <c r="R798" s="143">
        <f>Q798*H798</f>
        <v>76.194450849999996</v>
      </c>
      <c r="S798" s="143">
        <v>0</v>
      </c>
      <c r="T798" s="144">
        <f>S798*H798</f>
        <v>0</v>
      </c>
      <c r="AR798" s="145" t="s">
        <v>336</v>
      </c>
      <c r="AT798" s="145" t="s">
        <v>332</v>
      </c>
      <c r="AU798" s="145" t="s">
        <v>80</v>
      </c>
      <c r="AY798" s="18" t="s">
        <v>330</v>
      </c>
      <c r="BE798" s="146">
        <f>IF(N798="základní",J798,0)</f>
        <v>146636.87</v>
      </c>
      <c r="BF798" s="146">
        <f>IF(N798="snížená",J798,0)</f>
        <v>0</v>
      </c>
      <c r="BG798" s="146">
        <f>IF(N798="zákl. přenesená",J798,0)</f>
        <v>0</v>
      </c>
      <c r="BH798" s="146">
        <f>IF(N798="sníž. přenesená",J798,0)</f>
        <v>0</v>
      </c>
      <c r="BI798" s="146">
        <f>IF(N798="nulová",J798,0)</f>
        <v>0</v>
      </c>
      <c r="BJ798" s="18" t="s">
        <v>78</v>
      </c>
      <c r="BK798" s="146">
        <f>ROUND(I798*H798,2)</f>
        <v>146636.87</v>
      </c>
      <c r="BL798" s="18" t="s">
        <v>336</v>
      </c>
      <c r="BM798" s="145" t="s">
        <v>1001</v>
      </c>
    </row>
    <row r="799" spans="2:65" s="1" customFormat="1">
      <c r="B799" s="33"/>
      <c r="D799" s="147" t="s">
        <v>338</v>
      </c>
      <c r="F799" s="148" t="s">
        <v>1002</v>
      </c>
      <c r="I799" s="149"/>
      <c r="L799" s="33"/>
      <c r="M799" s="150"/>
      <c r="T799" s="52"/>
      <c r="AT799" s="18" t="s">
        <v>338</v>
      </c>
      <c r="AU799" s="18" t="s">
        <v>80</v>
      </c>
    </row>
    <row r="800" spans="2:65" s="12" customFormat="1">
      <c r="B800" s="151"/>
      <c r="D800" s="152" t="s">
        <v>340</v>
      </c>
      <c r="E800" s="153" t="s">
        <v>21</v>
      </c>
      <c r="F800" s="154" t="s">
        <v>1003</v>
      </c>
      <c r="H800" s="153" t="s">
        <v>21</v>
      </c>
      <c r="I800" s="155"/>
      <c r="L800" s="151"/>
      <c r="M800" s="156"/>
      <c r="T800" s="157"/>
      <c r="AT800" s="153" t="s">
        <v>340</v>
      </c>
      <c r="AU800" s="153" t="s">
        <v>80</v>
      </c>
      <c r="AV800" s="12" t="s">
        <v>78</v>
      </c>
      <c r="AW800" s="12" t="s">
        <v>32</v>
      </c>
      <c r="AX800" s="12" t="s">
        <v>71</v>
      </c>
      <c r="AY800" s="153" t="s">
        <v>330</v>
      </c>
    </row>
    <row r="801" spans="2:51" s="12" customFormat="1">
      <c r="B801" s="151"/>
      <c r="D801" s="152" t="s">
        <v>340</v>
      </c>
      <c r="E801" s="153" t="s">
        <v>21</v>
      </c>
      <c r="F801" s="154" t="s">
        <v>1004</v>
      </c>
      <c r="H801" s="153" t="s">
        <v>21</v>
      </c>
      <c r="I801" s="155"/>
      <c r="L801" s="151"/>
      <c r="M801" s="156"/>
      <c r="T801" s="157"/>
      <c r="AT801" s="153" t="s">
        <v>340</v>
      </c>
      <c r="AU801" s="153" t="s">
        <v>80</v>
      </c>
      <c r="AV801" s="12" t="s">
        <v>78</v>
      </c>
      <c r="AW801" s="12" t="s">
        <v>32</v>
      </c>
      <c r="AX801" s="12" t="s">
        <v>71</v>
      </c>
      <c r="AY801" s="153" t="s">
        <v>330</v>
      </c>
    </row>
    <row r="802" spans="2:51" s="13" customFormat="1">
      <c r="B802" s="158"/>
      <c r="D802" s="152" t="s">
        <v>340</v>
      </c>
      <c r="E802" s="159" t="s">
        <v>21</v>
      </c>
      <c r="F802" s="160" t="s">
        <v>1005</v>
      </c>
      <c r="H802" s="161">
        <v>7.0579999999999998</v>
      </c>
      <c r="I802" s="162"/>
      <c r="L802" s="158"/>
      <c r="M802" s="163"/>
      <c r="T802" s="164"/>
      <c r="AT802" s="159" t="s">
        <v>340</v>
      </c>
      <c r="AU802" s="159" t="s">
        <v>80</v>
      </c>
      <c r="AV802" s="13" t="s">
        <v>80</v>
      </c>
      <c r="AW802" s="13" t="s">
        <v>32</v>
      </c>
      <c r="AX802" s="13" t="s">
        <v>71</v>
      </c>
      <c r="AY802" s="159" t="s">
        <v>330</v>
      </c>
    </row>
    <row r="803" spans="2:51" s="12" customFormat="1">
      <c r="B803" s="151"/>
      <c r="D803" s="152" t="s">
        <v>340</v>
      </c>
      <c r="E803" s="153" t="s">
        <v>21</v>
      </c>
      <c r="F803" s="154" t="s">
        <v>1006</v>
      </c>
      <c r="H803" s="153" t="s">
        <v>21</v>
      </c>
      <c r="I803" s="155"/>
      <c r="L803" s="151"/>
      <c r="M803" s="156"/>
      <c r="T803" s="157"/>
      <c r="AT803" s="153" t="s">
        <v>340</v>
      </c>
      <c r="AU803" s="153" t="s">
        <v>80</v>
      </c>
      <c r="AV803" s="12" t="s">
        <v>78</v>
      </c>
      <c r="AW803" s="12" t="s">
        <v>32</v>
      </c>
      <c r="AX803" s="12" t="s">
        <v>71</v>
      </c>
      <c r="AY803" s="153" t="s">
        <v>330</v>
      </c>
    </row>
    <row r="804" spans="2:51" s="12" customFormat="1">
      <c r="B804" s="151"/>
      <c r="D804" s="152" t="s">
        <v>340</v>
      </c>
      <c r="E804" s="153" t="s">
        <v>21</v>
      </c>
      <c r="F804" s="154" t="s">
        <v>770</v>
      </c>
      <c r="H804" s="153" t="s">
        <v>21</v>
      </c>
      <c r="I804" s="155"/>
      <c r="L804" s="151"/>
      <c r="M804" s="156"/>
      <c r="T804" s="157"/>
      <c r="AT804" s="153" t="s">
        <v>340</v>
      </c>
      <c r="AU804" s="153" t="s">
        <v>80</v>
      </c>
      <c r="AV804" s="12" t="s">
        <v>78</v>
      </c>
      <c r="AW804" s="12" t="s">
        <v>32</v>
      </c>
      <c r="AX804" s="12" t="s">
        <v>71</v>
      </c>
      <c r="AY804" s="153" t="s">
        <v>330</v>
      </c>
    </row>
    <row r="805" spans="2:51" s="13" customFormat="1">
      <c r="B805" s="158"/>
      <c r="D805" s="152" t="s">
        <v>340</v>
      </c>
      <c r="E805" s="159" t="s">
        <v>21</v>
      </c>
      <c r="F805" s="160" t="s">
        <v>1007</v>
      </c>
      <c r="H805" s="161">
        <v>5.8959999999999999</v>
      </c>
      <c r="I805" s="162"/>
      <c r="L805" s="158"/>
      <c r="M805" s="163"/>
      <c r="T805" s="164"/>
      <c r="AT805" s="159" t="s">
        <v>340</v>
      </c>
      <c r="AU805" s="159" t="s">
        <v>80</v>
      </c>
      <c r="AV805" s="13" t="s">
        <v>80</v>
      </c>
      <c r="AW805" s="13" t="s">
        <v>32</v>
      </c>
      <c r="AX805" s="13" t="s">
        <v>71</v>
      </c>
      <c r="AY805" s="159" t="s">
        <v>330</v>
      </c>
    </row>
    <row r="806" spans="2:51" s="12" customFormat="1">
      <c r="B806" s="151"/>
      <c r="D806" s="152" t="s">
        <v>340</v>
      </c>
      <c r="E806" s="153" t="s">
        <v>21</v>
      </c>
      <c r="F806" s="154" t="s">
        <v>789</v>
      </c>
      <c r="H806" s="153" t="s">
        <v>21</v>
      </c>
      <c r="I806" s="155"/>
      <c r="L806" s="151"/>
      <c r="M806" s="156"/>
      <c r="T806" s="157"/>
      <c r="AT806" s="153" t="s">
        <v>340</v>
      </c>
      <c r="AU806" s="153" t="s">
        <v>80</v>
      </c>
      <c r="AV806" s="12" t="s">
        <v>78</v>
      </c>
      <c r="AW806" s="12" t="s">
        <v>32</v>
      </c>
      <c r="AX806" s="12" t="s">
        <v>71</v>
      </c>
      <c r="AY806" s="153" t="s">
        <v>330</v>
      </c>
    </row>
    <row r="807" spans="2:51" s="13" customFormat="1">
      <c r="B807" s="158"/>
      <c r="D807" s="152" t="s">
        <v>340</v>
      </c>
      <c r="E807" s="159" t="s">
        <v>21</v>
      </c>
      <c r="F807" s="160" t="s">
        <v>1007</v>
      </c>
      <c r="H807" s="161">
        <v>5.8959999999999999</v>
      </c>
      <c r="I807" s="162"/>
      <c r="L807" s="158"/>
      <c r="M807" s="163"/>
      <c r="T807" s="164"/>
      <c r="AT807" s="159" t="s">
        <v>340</v>
      </c>
      <c r="AU807" s="159" t="s">
        <v>80</v>
      </c>
      <c r="AV807" s="13" t="s">
        <v>80</v>
      </c>
      <c r="AW807" s="13" t="s">
        <v>32</v>
      </c>
      <c r="AX807" s="13" t="s">
        <v>71</v>
      </c>
      <c r="AY807" s="159" t="s">
        <v>330</v>
      </c>
    </row>
    <row r="808" spans="2:51" s="12" customFormat="1">
      <c r="B808" s="151"/>
      <c r="D808" s="152" t="s">
        <v>340</v>
      </c>
      <c r="E808" s="153" t="s">
        <v>21</v>
      </c>
      <c r="F808" s="154" t="s">
        <v>1008</v>
      </c>
      <c r="H808" s="153" t="s">
        <v>21</v>
      </c>
      <c r="I808" s="155"/>
      <c r="L808" s="151"/>
      <c r="M808" s="156"/>
      <c r="T808" s="157"/>
      <c r="AT808" s="153" t="s">
        <v>340</v>
      </c>
      <c r="AU808" s="153" t="s">
        <v>80</v>
      </c>
      <c r="AV808" s="12" t="s">
        <v>78</v>
      </c>
      <c r="AW808" s="12" t="s">
        <v>32</v>
      </c>
      <c r="AX808" s="12" t="s">
        <v>71</v>
      </c>
      <c r="AY808" s="153" t="s">
        <v>330</v>
      </c>
    </row>
    <row r="809" spans="2:51" s="12" customFormat="1">
      <c r="B809" s="151"/>
      <c r="D809" s="152" t="s">
        <v>340</v>
      </c>
      <c r="E809" s="153" t="s">
        <v>21</v>
      </c>
      <c r="F809" s="154" t="s">
        <v>800</v>
      </c>
      <c r="H809" s="153" t="s">
        <v>21</v>
      </c>
      <c r="I809" s="155"/>
      <c r="L809" s="151"/>
      <c r="M809" s="156"/>
      <c r="T809" s="157"/>
      <c r="AT809" s="153" t="s">
        <v>340</v>
      </c>
      <c r="AU809" s="153" t="s">
        <v>80</v>
      </c>
      <c r="AV809" s="12" t="s">
        <v>78</v>
      </c>
      <c r="AW809" s="12" t="s">
        <v>32</v>
      </c>
      <c r="AX809" s="12" t="s">
        <v>71</v>
      </c>
      <c r="AY809" s="153" t="s">
        <v>330</v>
      </c>
    </row>
    <row r="810" spans="2:51" s="13" customFormat="1">
      <c r="B810" s="158"/>
      <c r="D810" s="152" t="s">
        <v>340</v>
      </c>
      <c r="E810" s="159" t="s">
        <v>21</v>
      </c>
      <c r="F810" s="160" t="s">
        <v>1009</v>
      </c>
      <c r="H810" s="161">
        <v>1.0720000000000001</v>
      </c>
      <c r="I810" s="162"/>
      <c r="L810" s="158"/>
      <c r="M810" s="163"/>
      <c r="T810" s="164"/>
      <c r="AT810" s="159" t="s">
        <v>340</v>
      </c>
      <c r="AU810" s="159" t="s">
        <v>80</v>
      </c>
      <c r="AV810" s="13" t="s">
        <v>80</v>
      </c>
      <c r="AW810" s="13" t="s">
        <v>32</v>
      </c>
      <c r="AX810" s="13" t="s">
        <v>71</v>
      </c>
      <c r="AY810" s="159" t="s">
        <v>330</v>
      </c>
    </row>
    <row r="811" spans="2:51" s="12" customFormat="1">
      <c r="B811" s="151"/>
      <c r="D811" s="152" t="s">
        <v>340</v>
      </c>
      <c r="E811" s="153" t="s">
        <v>21</v>
      </c>
      <c r="F811" s="154" t="s">
        <v>1010</v>
      </c>
      <c r="H811" s="153" t="s">
        <v>21</v>
      </c>
      <c r="I811" s="155"/>
      <c r="L811" s="151"/>
      <c r="M811" s="156"/>
      <c r="T811" s="157"/>
      <c r="AT811" s="153" t="s">
        <v>340</v>
      </c>
      <c r="AU811" s="153" t="s">
        <v>80</v>
      </c>
      <c r="AV811" s="12" t="s">
        <v>78</v>
      </c>
      <c r="AW811" s="12" t="s">
        <v>32</v>
      </c>
      <c r="AX811" s="12" t="s">
        <v>71</v>
      </c>
      <c r="AY811" s="153" t="s">
        <v>330</v>
      </c>
    </row>
    <row r="812" spans="2:51" s="12" customFormat="1">
      <c r="B812" s="151"/>
      <c r="D812" s="152" t="s">
        <v>340</v>
      </c>
      <c r="E812" s="153" t="s">
        <v>21</v>
      </c>
      <c r="F812" s="154" t="s">
        <v>808</v>
      </c>
      <c r="H812" s="153" t="s">
        <v>21</v>
      </c>
      <c r="I812" s="155"/>
      <c r="L812" s="151"/>
      <c r="M812" s="156"/>
      <c r="T812" s="157"/>
      <c r="AT812" s="153" t="s">
        <v>340</v>
      </c>
      <c r="AU812" s="153" t="s">
        <v>80</v>
      </c>
      <c r="AV812" s="12" t="s">
        <v>78</v>
      </c>
      <c r="AW812" s="12" t="s">
        <v>32</v>
      </c>
      <c r="AX812" s="12" t="s">
        <v>71</v>
      </c>
      <c r="AY812" s="153" t="s">
        <v>330</v>
      </c>
    </row>
    <row r="813" spans="2:51" s="13" customFormat="1">
      <c r="B813" s="158"/>
      <c r="D813" s="152" t="s">
        <v>340</v>
      </c>
      <c r="E813" s="159" t="s">
        <v>21</v>
      </c>
      <c r="F813" s="160" t="s">
        <v>1007</v>
      </c>
      <c r="H813" s="161">
        <v>5.8959999999999999</v>
      </c>
      <c r="I813" s="162"/>
      <c r="L813" s="158"/>
      <c r="M813" s="163"/>
      <c r="T813" s="164"/>
      <c r="AT813" s="159" t="s">
        <v>340</v>
      </c>
      <c r="AU813" s="159" t="s">
        <v>80</v>
      </c>
      <c r="AV813" s="13" t="s">
        <v>80</v>
      </c>
      <c r="AW813" s="13" t="s">
        <v>32</v>
      </c>
      <c r="AX813" s="13" t="s">
        <v>71</v>
      </c>
      <c r="AY813" s="159" t="s">
        <v>330</v>
      </c>
    </row>
    <row r="814" spans="2:51" s="12" customFormat="1">
      <c r="B814" s="151"/>
      <c r="D814" s="152" t="s">
        <v>340</v>
      </c>
      <c r="E814" s="153" t="s">
        <v>21</v>
      </c>
      <c r="F814" s="154" t="s">
        <v>1011</v>
      </c>
      <c r="H814" s="153" t="s">
        <v>21</v>
      </c>
      <c r="I814" s="155"/>
      <c r="L814" s="151"/>
      <c r="M814" s="156"/>
      <c r="T814" s="157"/>
      <c r="AT814" s="153" t="s">
        <v>340</v>
      </c>
      <c r="AU814" s="153" t="s">
        <v>80</v>
      </c>
      <c r="AV814" s="12" t="s">
        <v>78</v>
      </c>
      <c r="AW814" s="12" t="s">
        <v>32</v>
      </c>
      <c r="AX814" s="12" t="s">
        <v>71</v>
      </c>
      <c r="AY814" s="153" t="s">
        <v>330</v>
      </c>
    </row>
    <row r="815" spans="2:51" s="12" customFormat="1">
      <c r="B815" s="151"/>
      <c r="D815" s="152" t="s">
        <v>340</v>
      </c>
      <c r="E815" s="153" t="s">
        <v>21</v>
      </c>
      <c r="F815" s="154" t="s">
        <v>818</v>
      </c>
      <c r="H815" s="153" t="s">
        <v>21</v>
      </c>
      <c r="I815" s="155"/>
      <c r="L815" s="151"/>
      <c r="M815" s="156"/>
      <c r="T815" s="157"/>
      <c r="AT815" s="153" t="s">
        <v>340</v>
      </c>
      <c r="AU815" s="153" t="s">
        <v>80</v>
      </c>
      <c r="AV815" s="12" t="s">
        <v>78</v>
      </c>
      <c r="AW815" s="12" t="s">
        <v>32</v>
      </c>
      <c r="AX815" s="12" t="s">
        <v>71</v>
      </c>
      <c r="AY815" s="153" t="s">
        <v>330</v>
      </c>
    </row>
    <row r="816" spans="2:51" s="13" customFormat="1">
      <c r="B816" s="158"/>
      <c r="D816" s="152" t="s">
        <v>340</v>
      </c>
      <c r="E816" s="159" t="s">
        <v>21</v>
      </c>
      <c r="F816" s="160" t="s">
        <v>1012</v>
      </c>
      <c r="H816" s="161">
        <v>4.6369999999999996</v>
      </c>
      <c r="I816" s="162"/>
      <c r="L816" s="158"/>
      <c r="M816" s="163"/>
      <c r="T816" s="164"/>
      <c r="AT816" s="159" t="s">
        <v>340</v>
      </c>
      <c r="AU816" s="159" t="s">
        <v>80</v>
      </c>
      <c r="AV816" s="13" t="s">
        <v>80</v>
      </c>
      <c r="AW816" s="13" t="s">
        <v>32</v>
      </c>
      <c r="AX816" s="13" t="s">
        <v>71</v>
      </c>
      <c r="AY816" s="159" t="s">
        <v>330</v>
      </c>
    </row>
    <row r="817" spans="2:65" s="14" customFormat="1">
      <c r="B817" s="166"/>
      <c r="D817" s="152" t="s">
        <v>340</v>
      </c>
      <c r="E817" s="167" t="s">
        <v>21</v>
      </c>
      <c r="F817" s="168" t="s">
        <v>443</v>
      </c>
      <c r="H817" s="169">
        <v>30.454999999999998</v>
      </c>
      <c r="I817" s="170"/>
      <c r="L817" s="166"/>
      <c r="M817" s="171"/>
      <c r="T817" s="172"/>
      <c r="AT817" s="167" t="s">
        <v>340</v>
      </c>
      <c r="AU817" s="167" t="s">
        <v>80</v>
      </c>
      <c r="AV817" s="14" t="s">
        <v>336</v>
      </c>
      <c r="AW817" s="14" t="s">
        <v>32</v>
      </c>
      <c r="AX817" s="14" t="s">
        <v>78</v>
      </c>
      <c r="AY817" s="167" t="s">
        <v>330</v>
      </c>
    </row>
    <row r="818" spans="2:65" s="1" customFormat="1" ht="24.2" customHeight="1">
      <c r="B818" s="33"/>
      <c r="C818" s="134" t="s">
        <v>1013</v>
      </c>
      <c r="D818" s="134" t="s">
        <v>332</v>
      </c>
      <c r="E818" s="135" t="s">
        <v>1014</v>
      </c>
      <c r="F818" s="136" t="s">
        <v>1015</v>
      </c>
      <c r="G818" s="137" t="s">
        <v>169</v>
      </c>
      <c r="H818" s="138">
        <v>304.54399999999998</v>
      </c>
      <c r="I818" s="139">
        <v>966.81</v>
      </c>
      <c r="J818" s="140">
        <f>ROUND(I818*H818,2)</f>
        <v>294436.18</v>
      </c>
      <c r="K818" s="136" t="s">
        <v>335</v>
      </c>
      <c r="L818" s="33"/>
      <c r="M818" s="141" t="s">
        <v>21</v>
      </c>
      <c r="N818" s="142" t="s">
        <v>42</v>
      </c>
      <c r="P818" s="143">
        <f>O818*H818</f>
        <v>0</v>
      </c>
      <c r="Q818" s="143">
        <v>2.4399999999999999E-3</v>
      </c>
      <c r="R818" s="143">
        <f>Q818*H818</f>
        <v>0.74308735999999997</v>
      </c>
      <c r="S818" s="143">
        <v>0</v>
      </c>
      <c r="T818" s="144">
        <f>S818*H818</f>
        <v>0</v>
      </c>
      <c r="AR818" s="145" t="s">
        <v>336</v>
      </c>
      <c r="AT818" s="145" t="s">
        <v>332</v>
      </c>
      <c r="AU818" s="145" t="s">
        <v>80</v>
      </c>
      <c r="AY818" s="18" t="s">
        <v>330</v>
      </c>
      <c r="BE818" s="146">
        <f>IF(N818="základní",J818,0)</f>
        <v>294436.18</v>
      </c>
      <c r="BF818" s="146">
        <f>IF(N818="snížená",J818,0)</f>
        <v>0</v>
      </c>
      <c r="BG818" s="146">
        <f>IF(N818="zákl. přenesená",J818,0)</f>
        <v>0</v>
      </c>
      <c r="BH818" s="146">
        <f>IF(N818="sníž. přenesená",J818,0)</f>
        <v>0</v>
      </c>
      <c r="BI818" s="146">
        <f>IF(N818="nulová",J818,0)</f>
        <v>0</v>
      </c>
      <c r="BJ818" s="18" t="s">
        <v>78</v>
      </c>
      <c r="BK818" s="146">
        <f>ROUND(I818*H818,2)</f>
        <v>294436.18</v>
      </c>
      <c r="BL818" s="18" t="s">
        <v>336</v>
      </c>
      <c r="BM818" s="145" t="s">
        <v>1016</v>
      </c>
    </row>
    <row r="819" spans="2:65" s="1" customFormat="1">
      <c r="B819" s="33"/>
      <c r="D819" s="147" t="s">
        <v>338</v>
      </c>
      <c r="F819" s="148" t="s">
        <v>1017</v>
      </c>
      <c r="I819" s="149"/>
      <c r="L819" s="33"/>
      <c r="M819" s="150"/>
      <c r="T819" s="52"/>
      <c r="AT819" s="18" t="s">
        <v>338</v>
      </c>
      <c r="AU819" s="18" t="s">
        <v>80</v>
      </c>
    </row>
    <row r="820" spans="2:65" s="12" customFormat="1">
      <c r="B820" s="151"/>
      <c r="D820" s="152" t="s">
        <v>340</v>
      </c>
      <c r="E820" s="153" t="s">
        <v>21</v>
      </c>
      <c r="F820" s="154" t="s">
        <v>1003</v>
      </c>
      <c r="H820" s="153" t="s">
        <v>21</v>
      </c>
      <c r="I820" s="155"/>
      <c r="L820" s="151"/>
      <c r="M820" s="156"/>
      <c r="T820" s="157"/>
      <c r="AT820" s="153" t="s">
        <v>340</v>
      </c>
      <c r="AU820" s="153" t="s">
        <v>80</v>
      </c>
      <c r="AV820" s="12" t="s">
        <v>78</v>
      </c>
      <c r="AW820" s="12" t="s">
        <v>32</v>
      </c>
      <c r="AX820" s="12" t="s">
        <v>71</v>
      </c>
      <c r="AY820" s="153" t="s">
        <v>330</v>
      </c>
    </row>
    <row r="821" spans="2:65" s="12" customFormat="1">
      <c r="B821" s="151"/>
      <c r="D821" s="152" t="s">
        <v>340</v>
      </c>
      <c r="E821" s="153" t="s">
        <v>21</v>
      </c>
      <c r="F821" s="154" t="s">
        <v>1004</v>
      </c>
      <c r="H821" s="153" t="s">
        <v>21</v>
      </c>
      <c r="I821" s="155"/>
      <c r="L821" s="151"/>
      <c r="M821" s="156"/>
      <c r="T821" s="157"/>
      <c r="AT821" s="153" t="s">
        <v>340</v>
      </c>
      <c r="AU821" s="153" t="s">
        <v>80</v>
      </c>
      <c r="AV821" s="12" t="s">
        <v>78</v>
      </c>
      <c r="AW821" s="12" t="s">
        <v>32</v>
      </c>
      <c r="AX821" s="12" t="s">
        <v>71</v>
      </c>
      <c r="AY821" s="153" t="s">
        <v>330</v>
      </c>
    </row>
    <row r="822" spans="2:65" s="13" customFormat="1">
      <c r="B822" s="158"/>
      <c r="D822" s="152" t="s">
        <v>340</v>
      </c>
      <c r="E822" s="159" t="s">
        <v>21</v>
      </c>
      <c r="F822" s="160" t="s">
        <v>1018</v>
      </c>
      <c r="H822" s="161">
        <v>70.575999999999993</v>
      </c>
      <c r="I822" s="162"/>
      <c r="L822" s="158"/>
      <c r="M822" s="163"/>
      <c r="T822" s="164"/>
      <c r="AT822" s="159" t="s">
        <v>340</v>
      </c>
      <c r="AU822" s="159" t="s">
        <v>80</v>
      </c>
      <c r="AV822" s="13" t="s">
        <v>80</v>
      </c>
      <c r="AW822" s="13" t="s">
        <v>32</v>
      </c>
      <c r="AX822" s="13" t="s">
        <v>71</v>
      </c>
      <c r="AY822" s="159" t="s">
        <v>330</v>
      </c>
    </row>
    <row r="823" spans="2:65" s="12" customFormat="1">
      <c r="B823" s="151"/>
      <c r="D823" s="152" t="s">
        <v>340</v>
      </c>
      <c r="E823" s="153" t="s">
        <v>21</v>
      </c>
      <c r="F823" s="154" t="s">
        <v>1006</v>
      </c>
      <c r="H823" s="153" t="s">
        <v>21</v>
      </c>
      <c r="I823" s="155"/>
      <c r="L823" s="151"/>
      <c r="M823" s="156"/>
      <c r="T823" s="157"/>
      <c r="AT823" s="153" t="s">
        <v>340</v>
      </c>
      <c r="AU823" s="153" t="s">
        <v>80</v>
      </c>
      <c r="AV823" s="12" t="s">
        <v>78</v>
      </c>
      <c r="AW823" s="12" t="s">
        <v>32</v>
      </c>
      <c r="AX823" s="12" t="s">
        <v>71</v>
      </c>
      <c r="AY823" s="153" t="s">
        <v>330</v>
      </c>
    </row>
    <row r="824" spans="2:65" s="12" customFormat="1">
      <c r="B824" s="151"/>
      <c r="D824" s="152" t="s">
        <v>340</v>
      </c>
      <c r="E824" s="153" t="s">
        <v>21</v>
      </c>
      <c r="F824" s="154" t="s">
        <v>770</v>
      </c>
      <c r="H824" s="153" t="s">
        <v>21</v>
      </c>
      <c r="I824" s="155"/>
      <c r="L824" s="151"/>
      <c r="M824" s="156"/>
      <c r="T824" s="157"/>
      <c r="AT824" s="153" t="s">
        <v>340</v>
      </c>
      <c r="AU824" s="153" t="s">
        <v>80</v>
      </c>
      <c r="AV824" s="12" t="s">
        <v>78</v>
      </c>
      <c r="AW824" s="12" t="s">
        <v>32</v>
      </c>
      <c r="AX824" s="12" t="s">
        <v>71</v>
      </c>
      <c r="AY824" s="153" t="s">
        <v>330</v>
      </c>
    </row>
    <row r="825" spans="2:65" s="13" customFormat="1">
      <c r="B825" s="158"/>
      <c r="D825" s="152" t="s">
        <v>340</v>
      </c>
      <c r="E825" s="159" t="s">
        <v>21</v>
      </c>
      <c r="F825" s="160" t="s">
        <v>1019</v>
      </c>
      <c r="H825" s="161">
        <v>58.96</v>
      </c>
      <c r="I825" s="162"/>
      <c r="L825" s="158"/>
      <c r="M825" s="163"/>
      <c r="T825" s="164"/>
      <c r="AT825" s="159" t="s">
        <v>340</v>
      </c>
      <c r="AU825" s="159" t="s">
        <v>80</v>
      </c>
      <c r="AV825" s="13" t="s">
        <v>80</v>
      </c>
      <c r="AW825" s="13" t="s">
        <v>32</v>
      </c>
      <c r="AX825" s="13" t="s">
        <v>71</v>
      </c>
      <c r="AY825" s="159" t="s">
        <v>330</v>
      </c>
    </row>
    <row r="826" spans="2:65" s="12" customFormat="1">
      <c r="B826" s="151"/>
      <c r="D826" s="152" t="s">
        <v>340</v>
      </c>
      <c r="E826" s="153" t="s">
        <v>21</v>
      </c>
      <c r="F826" s="154" t="s">
        <v>789</v>
      </c>
      <c r="H826" s="153" t="s">
        <v>21</v>
      </c>
      <c r="I826" s="155"/>
      <c r="L826" s="151"/>
      <c r="M826" s="156"/>
      <c r="T826" s="157"/>
      <c r="AT826" s="153" t="s">
        <v>340</v>
      </c>
      <c r="AU826" s="153" t="s">
        <v>80</v>
      </c>
      <c r="AV826" s="12" t="s">
        <v>78</v>
      </c>
      <c r="AW826" s="12" t="s">
        <v>32</v>
      </c>
      <c r="AX826" s="12" t="s">
        <v>71</v>
      </c>
      <c r="AY826" s="153" t="s">
        <v>330</v>
      </c>
    </row>
    <row r="827" spans="2:65" s="13" customFormat="1">
      <c r="B827" s="158"/>
      <c r="D827" s="152" t="s">
        <v>340</v>
      </c>
      <c r="E827" s="159" t="s">
        <v>21</v>
      </c>
      <c r="F827" s="160" t="s">
        <v>1019</v>
      </c>
      <c r="H827" s="161">
        <v>58.96</v>
      </c>
      <c r="I827" s="162"/>
      <c r="L827" s="158"/>
      <c r="M827" s="163"/>
      <c r="T827" s="164"/>
      <c r="AT827" s="159" t="s">
        <v>340</v>
      </c>
      <c r="AU827" s="159" t="s">
        <v>80</v>
      </c>
      <c r="AV827" s="13" t="s">
        <v>80</v>
      </c>
      <c r="AW827" s="13" t="s">
        <v>32</v>
      </c>
      <c r="AX827" s="13" t="s">
        <v>71</v>
      </c>
      <c r="AY827" s="159" t="s">
        <v>330</v>
      </c>
    </row>
    <row r="828" spans="2:65" s="12" customFormat="1">
      <c r="B828" s="151"/>
      <c r="D828" s="152" t="s">
        <v>340</v>
      </c>
      <c r="E828" s="153" t="s">
        <v>21</v>
      </c>
      <c r="F828" s="154" t="s">
        <v>1008</v>
      </c>
      <c r="H828" s="153" t="s">
        <v>21</v>
      </c>
      <c r="I828" s="155"/>
      <c r="L828" s="151"/>
      <c r="M828" s="156"/>
      <c r="T828" s="157"/>
      <c r="AT828" s="153" t="s">
        <v>340</v>
      </c>
      <c r="AU828" s="153" t="s">
        <v>80</v>
      </c>
      <c r="AV828" s="12" t="s">
        <v>78</v>
      </c>
      <c r="AW828" s="12" t="s">
        <v>32</v>
      </c>
      <c r="AX828" s="12" t="s">
        <v>71</v>
      </c>
      <c r="AY828" s="153" t="s">
        <v>330</v>
      </c>
    </row>
    <row r="829" spans="2:65" s="12" customFormat="1">
      <c r="B829" s="151"/>
      <c r="D829" s="152" t="s">
        <v>340</v>
      </c>
      <c r="E829" s="153" t="s">
        <v>21</v>
      </c>
      <c r="F829" s="154" t="s">
        <v>800</v>
      </c>
      <c r="H829" s="153" t="s">
        <v>21</v>
      </c>
      <c r="I829" s="155"/>
      <c r="L829" s="151"/>
      <c r="M829" s="156"/>
      <c r="T829" s="157"/>
      <c r="AT829" s="153" t="s">
        <v>340</v>
      </c>
      <c r="AU829" s="153" t="s">
        <v>80</v>
      </c>
      <c r="AV829" s="12" t="s">
        <v>78</v>
      </c>
      <c r="AW829" s="12" t="s">
        <v>32</v>
      </c>
      <c r="AX829" s="12" t="s">
        <v>71</v>
      </c>
      <c r="AY829" s="153" t="s">
        <v>330</v>
      </c>
    </row>
    <row r="830" spans="2:65" s="13" customFormat="1">
      <c r="B830" s="158"/>
      <c r="D830" s="152" t="s">
        <v>340</v>
      </c>
      <c r="E830" s="159" t="s">
        <v>21</v>
      </c>
      <c r="F830" s="160" t="s">
        <v>1020</v>
      </c>
      <c r="H830" s="161">
        <v>10.72</v>
      </c>
      <c r="I830" s="162"/>
      <c r="L830" s="158"/>
      <c r="M830" s="163"/>
      <c r="T830" s="164"/>
      <c r="AT830" s="159" t="s">
        <v>340</v>
      </c>
      <c r="AU830" s="159" t="s">
        <v>80</v>
      </c>
      <c r="AV830" s="13" t="s">
        <v>80</v>
      </c>
      <c r="AW830" s="13" t="s">
        <v>32</v>
      </c>
      <c r="AX830" s="13" t="s">
        <v>71</v>
      </c>
      <c r="AY830" s="159" t="s">
        <v>330</v>
      </c>
    </row>
    <row r="831" spans="2:65" s="12" customFormat="1">
      <c r="B831" s="151"/>
      <c r="D831" s="152" t="s">
        <v>340</v>
      </c>
      <c r="E831" s="153" t="s">
        <v>21</v>
      </c>
      <c r="F831" s="154" t="s">
        <v>1010</v>
      </c>
      <c r="H831" s="153" t="s">
        <v>21</v>
      </c>
      <c r="I831" s="155"/>
      <c r="L831" s="151"/>
      <c r="M831" s="156"/>
      <c r="T831" s="157"/>
      <c r="AT831" s="153" t="s">
        <v>340</v>
      </c>
      <c r="AU831" s="153" t="s">
        <v>80</v>
      </c>
      <c r="AV831" s="12" t="s">
        <v>78</v>
      </c>
      <c r="AW831" s="12" t="s">
        <v>32</v>
      </c>
      <c r="AX831" s="12" t="s">
        <v>71</v>
      </c>
      <c r="AY831" s="153" t="s">
        <v>330</v>
      </c>
    </row>
    <row r="832" spans="2:65" s="12" customFormat="1">
      <c r="B832" s="151"/>
      <c r="D832" s="152" t="s">
        <v>340</v>
      </c>
      <c r="E832" s="153" t="s">
        <v>21</v>
      </c>
      <c r="F832" s="154" t="s">
        <v>808</v>
      </c>
      <c r="H832" s="153" t="s">
        <v>21</v>
      </c>
      <c r="I832" s="155"/>
      <c r="L832" s="151"/>
      <c r="M832" s="156"/>
      <c r="T832" s="157"/>
      <c r="AT832" s="153" t="s">
        <v>340</v>
      </c>
      <c r="AU832" s="153" t="s">
        <v>80</v>
      </c>
      <c r="AV832" s="12" t="s">
        <v>78</v>
      </c>
      <c r="AW832" s="12" t="s">
        <v>32</v>
      </c>
      <c r="AX832" s="12" t="s">
        <v>71</v>
      </c>
      <c r="AY832" s="153" t="s">
        <v>330</v>
      </c>
    </row>
    <row r="833" spans="2:65" s="13" customFormat="1">
      <c r="B833" s="158"/>
      <c r="D833" s="152" t="s">
        <v>340</v>
      </c>
      <c r="E833" s="159" t="s">
        <v>21</v>
      </c>
      <c r="F833" s="160" t="s">
        <v>1019</v>
      </c>
      <c r="H833" s="161">
        <v>58.96</v>
      </c>
      <c r="I833" s="162"/>
      <c r="L833" s="158"/>
      <c r="M833" s="163"/>
      <c r="T833" s="164"/>
      <c r="AT833" s="159" t="s">
        <v>340</v>
      </c>
      <c r="AU833" s="159" t="s">
        <v>80</v>
      </c>
      <c r="AV833" s="13" t="s">
        <v>80</v>
      </c>
      <c r="AW833" s="13" t="s">
        <v>32</v>
      </c>
      <c r="AX833" s="13" t="s">
        <v>71</v>
      </c>
      <c r="AY833" s="159" t="s">
        <v>330</v>
      </c>
    </row>
    <row r="834" spans="2:65" s="12" customFormat="1">
      <c r="B834" s="151"/>
      <c r="D834" s="152" t="s">
        <v>340</v>
      </c>
      <c r="E834" s="153" t="s">
        <v>21</v>
      </c>
      <c r="F834" s="154" t="s">
        <v>1011</v>
      </c>
      <c r="H834" s="153" t="s">
        <v>21</v>
      </c>
      <c r="I834" s="155"/>
      <c r="L834" s="151"/>
      <c r="M834" s="156"/>
      <c r="T834" s="157"/>
      <c r="AT834" s="153" t="s">
        <v>340</v>
      </c>
      <c r="AU834" s="153" t="s">
        <v>80</v>
      </c>
      <c r="AV834" s="12" t="s">
        <v>78</v>
      </c>
      <c r="AW834" s="12" t="s">
        <v>32</v>
      </c>
      <c r="AX834" s="12" t="s">
        <v>71</v>
      </c>
      <c r="AY834" s="153" t="s">
        <v>330</v>
      </c>
    </row>
    <row r="835" spans="2:65" s="12" customFormat="1">
      <c r="B835" s="151"/>
      <c r="D835" s="152" t="s">
        <v>340</v>
      </c>
      <c r="E835" s="153" t="s">
        <v>21</v>
      </c>
      <c r="F835" s="154" t="s">
        <v>818</v>
      </c>
      <c r="H835" s="153" t="s">
        <v>21</v>
      </c>
      <c r="I835" s="155"/>
      <c r="L835" s="151"/>
      <c r="M835" s="156"/>
      <c r="T835" s="157"/>
      <c r="AT835" s="153" t="s">
        <v>340</v>
      </c>
      <c r="AU835" s="153" t="s">
        <v>80</v>
      </c>
      <c r="AV835" s="12" t="s">
        <v>78</v>
      </c>
      <c r="AW835" s="12" t="s">
        <v>32</v>
      </c>
      <c r="AX835" s="12" t="s">
        <v>71</v>
      </c>
      <c r="AY835" s="153" t="s">
        <v>330</v>
      </c>
    </row>
    <row r="836" spans="2:65" s="13" customFormat="1">
      <c r="B836" s="158"/>
      <c r="D836" s="152" t="s">
        <v>340</v>
      </c>
      <c r="E836" s="159" t="s">
        <v>21</v>
      </c>
      <c r="F836" s="160" t="s">
        <v>1021</v>
      </c>
      <c r="H836" s="161">
        <v>46.368000000000002</v>
      </c>
      <c r="I836" s="162"/>
      <c r="L836" s="158"/>
      <c r="M836" s="163"/>
      <c r="T836" s="164"/>
      <c r="AT836" s="159" t="s">
        <v>340</v>
      </c>
      <c r="AU836" s="159" t="s">
        <v>80</v>
      </c>
      <c r="AV836" s="13" t="s">
        <v>80</v>
      </c>
      <c r="AW836" s="13" t="s">
        <v>32</v>
      </c>
      <c r="AX836" s="13" t="s">
        <v>71</v>
      </c>
      <c r="AY836" s="159" t="s">
        <v>330</v>
      </c>
    </row>
    <row r="837" spans="2:65" s="14" customFormat="1">
      <c r="B837" s="166"/>
      <c r="D837" s="152" t="s">
        <v>340</v>
      </c>
      <c r="E837" s="167" t="s">
        <v>21</v>
      </c>
      <c r="F837" s="168" t="s">
        <v>443</v>
      </c>
      <c r="H837" s="169">
        <v>304.54399999999998</v>
      </c>
      <c r="I837" s="170"/>
      <c r="L837" s="166"/>
      <c r="M837" s="171"/>
      <c r="T837" s="172"/>
      <c r="AT837" s="167" t="s">
        <v>340</v>
      </c>
      <c r="AU837" s="167" t="s">
        <v>80</v>
      </c>
      <c r="AV837" s="14" t="s">
        <v>336</v>
      </c>
      <c r="AW837" s="14" t="s">
        <v>32</v>
      </c>
      <c r="AX837" s="14" t="s">
        <v>78</v>
      </c>
      <c r="AY837" s="167" t="s">
        <v>330</v>
      </c>
    </row>
    <row r="838" spans="2:65" s="1" customFormat="1" ht="24.2" customHeight="1">
      <c r="B838" s="33"/>
      <c r="C838" s="134" t="s">
        <v>1022</v>
      </c>
      <c r="D838" s="134" t="s">
        <v>332</v>
      </c>
      <c r="E838" s="135" t="s">
        <v>1023</v>
      </c>
      <c r="F838" s="136" t="s">
        <v>1024</v>
      </c>
      <c r="G838" s="137" t="s">
        <v>169</v>
      </c>
      <c r="H838" s="138">
        <v>304.54399999999998</v>
      </c>
      <c r="I838" s="139">
        <v>105.35</v>
      </c>
      <c r="J838" s="140">
        <f>ROUND(I838*H838,2)</f>
        <v>32083.71</v>
      </c>
      <c r="K838" s="136" t="s">
        <v>335</v>
      </c>
      <c r="L838" s="33"/>
      <c r="M838" s="141" t="s">
        <v>21</v>
      </c>
      <c r="N838" s="142" t="s">
        <v>42</v>
      </c>
      <c r="P838" s="143">
        <f>O838*H838</f>
        <v>0</v>
      </c>
      <c r="Q838" s="143">
        <v>0</v>
      </c>
      <c r="R838" s="143">
        <f>Q838*H838</f>
        <v>0</v>
      </c>
      <c r="S838" s="143">
        <v>0</v>
      </c>
      <c r="T838" s="144">
        <f>S838*H838</f>
        <v>0</v>
      </c>
      <c r="AR838" s="145" t="s">
        <v>336</v>
      </c>
      <c r="AT838" s="145" t="s">
        <v>332</v>
      </c>
      <c r="AU838" s="145" t="s">
        <v>80</v>
      </c>
      <c r="AY838" s="18" t="s">
        <v>330</v>
      </c>
      <c r="BE838" s="146">
        <f>IF(N838="základní",J838,0)</f>
        <v>32083.71</v>
      </c>
      <c r="BF838" s="146">
        <f>IF(N838="snížená",J838,0)</f>
        <v>0</v>
      </c>
      <c r="BG838" s="146">
        <f>IF(N838="zákl. přenesená",J838,0)</f>
        <v>0</v>
      </c>
      <c r="BH838" s="146">
        <f>IF(N838="sníž. přenesená",J838,0)</f>
        <v>0</v>
      </c>
      <c r="BI838" s="146">
        <f>IF(N838="nulová",J838,0)</f>
        <v>0</v>
      </c>
      <c r="BJ838" s="18" t="s">
        <v>78</v>
      </c>
      <c r="BK838" s="146">
        <f>ROUND(I838*H838,2)</f>
        <v>32083.71</v>
      </c>
      <c r="BL838" s="18" t="s">
        <v>336</v>
      </c>
      <c r="BM838" s="145" t="s">
        <v>1025</v>
      </c>
    </row>
    <row r="839" spans="2:65" s="1" customFormat="1">
      <c r="B839" s="33"/>
      <c r="D839" s="147" t="s">
        <v>338</v>
      </c>
      <c r="F839" s="148" t="s">
        <v>1026</v>
      </c>
      <c r="I839" s="149"/>
      <c r="L839" s="33"/>
      <c r="M839" s="150"/>
      <c r="T839" s="52"/>
      <c r="AT839" s="18" t="s">
        <v>338</v>
      </c>
      <c r="AU839" s="18" t="s">
        <v>80</v>
      </c>
    </row>
    <row r="840" spans="2:65" s="13" customFormat="1">
      <c r="B840" s="158"/>
      <c r="D840" s="152" t="s">
        <v>340</v>
      </c>
      <c r="E840" s="159" t="s">
        <v>21</v>
      </c>
      <c r="F840" s="160" t="s">
        <v>1027</v>
      </c>
      <c r="H840" s="161">
        <v>304.54399999999998</v>
      </c>
      <c r="I840" s="162"/>
      <c r="L840" s="158"/>
      <c r="M840" s="163"/>
      <c r="T840" s="164"/>
      <c r="AT840" s="159" t="s">
        <v>340</v>
      </c>
      <c r="AU840" s="159" t="s">
        <v>80</v>
      </c>
      <c r="AV840" s="13" t="s">
        <v>80</v>
      </c>
      <c r="AW840" s="13" t="s">
        <v>32</v>
      </c>
      <c r="AX840" s="13" t="s">
        <v>78</v>
      </c>
      <c r="AY840" s="159" t="s">
        <v>330</v>
      </c>
    </row>
    <row r="841" spans="2:65" s="1" customFormat="1" ht="24.2" customHeight="1">
      <c r="B841" s="33"/>
      <c r="C841" s="134" t="s">
        <v>1028</v>
      </c>
      <c r="D841" s="134" t="s">
        <v>332</v>
      </c>
      <c r="E841" s="135" t="s">
        <v>1029</v>
      </c>
      <c r="F841" s="136" t="s">
        <v>1030</v>
      </c>
      <c r="G841" s="137" t="s">
        <v>447</v>
      </c>
      <c r="H841" s="138">
        <v>8.4920000000000009</v>
      </c>
      <c r="I841" s="139">
        <v>30992.240000000002</v>
      </c>
      <c r="J841" s="140">
        <f>ROUND(I841*H841,2)</f>
        <v>263186.09999999998</v>
      </c>
      <c r="K841" s="136" t="s">
        <v>335</v>
      </c>
      <c r="L841" s="33"/>
      <c r="M841" s="141" t="s">
        <v>21</v>
      </c>
      <c r="N841" s="142" t="s">
        <v>42</v>
      </c>
      <c r="P841" s="143">
        <f>O841*H841</f>
        <v>0</v>
      </c>
      <c r="Q841" s="143">
        <v>1.05237</v>
      </c>
      <c r="R841" s="143">
        <f>Q841*H841</f>
        <v>8.9367260400000017</v>
      </c>
      <c r="S841" s="143">
        <v>0</v>
      </c>
      <c r="T841" s="144">
        <f>S841*H841</f>
        <v>0</v>
      </c>
      <c r="AR841" s="145" t="s">
        <v>336</v>
      </c>
      <c r="AT841" s="145" t="s">
        <v>332</v>
      </c>
      <c r="AU841" s="145" t="s">
        <v>80</v>
      </c>
      <c r="AY841" s="18" t="s">
        <v>330</v>
      </c>
      <c r="BE841" s="146">
        <f>IF(N841="základní",J841,0)</f>
        <v>263186.09999999998</v>
      </c>
      <c r="BF841" s="146">
        <f>IF(N841="snížená",J841,0)</f>
        <v>0</v>
      </c>
      <c r="BG841" s="146">
        <f>IF(N841="zákl. přenesená",J841,0)</f>
        <v>0</v>
      </c>
      <c r="BH841" s="146">
        <f>IF(N841="sníž. přenesená",J841,0)</f>
        <v>0</v>
      </c>
      <c r="BI841" s="146">
        <f>IF(N841="nulová",J841,0)</f>
        <v>0</v>
      </c>
      <c r="BJ841" s="18" t="s">
        <v>78</v>
      </c>
      <c r="BK841" s="146">
        <f>ROUND(I841*H841,2)</f>
        <v>263186.09999999998</v>
      </c>
      <c r="BL841" s="18" t="s">
        <v>336</v>
      </c>
      <c r="BM841" s="145" t="s">
        <v>1031</v>
      </c>
    </row>
    <row r="842" spans="2:65" s="1" customFormat="1">
      <c r="B842" s="33"/>
      <c r="D842" s="147" t="s">
        <v>338</v>
      </c>
      <c r="F842" s="148" t="s">
        <v>1032</v>
      </c>
      <c r="I842" s="149"/>
      <c r="L842" s="33"/>
      <c r="M842" s="150"/>
      <c r="T842" s="52"/>
      <c r="AT842" s="18" t="s">
        <v>338</v>
      </c>
      <c r="AU842" s="18" t="s">
        <v>80</v>
      </c>
    </row>
    <row r="843" spans="2:65" s="12" customFormat="1">
      <c r="B843" s="151"/>
      <c r="D843" s="152" t="s">
        <v>340</v>
      </c>
      <c r="E843" s="153" t="s">
        <v>21</v>
      </c>
      <c r="F843" s="154" t="s">
        <v>1033</v>
      </c>
      <c r="H843" s="153" t="s">
        <v>21</v>
      </c>
      <c r="I843" s="155"/>
      <c r="L843" s="151"/>
      <c r="M843" s="156"/>
      <c r="T843" s="157"/>
      <c r="AT843" s="153" t="s">
        <v>340</v>
      </c>
      <c r="AU843" s="153" t="s">
        <v>80</v>
      </c>
      <c r="AV843" s="12" t="s">
        <v>78</v>
      </c>
      <c r="AW843" s="12" t="s">
        <v>32</v>
      </c>
      <c r="AX843" s="12" t="s">
        <v>71</v>
      </c>
      <c r="AY843" s="153" t="s">
        <v>330</v>
      </c>
    </row>
    <row r="844" spans="2:65" s="13" customFormat="1">
      <c r="B844" s="158"/>
      <c r="D844" s="152" t="s">
        <v>340</v>
      </c>
      <c r="E844" s="159" t="s">
        <v>21</v>
      </c>
      <c r="F844" s="160" t="s">
        <v>1034</v>
      </c>
      <c r="H844" s="161">
        <v>8.4920000000000009</v>
      </c>
      <c r="I844" s="162"/>
      <c r="L844" s="158"/>
      <c r="M844" s="163"/>
      <c r="T844" s="164"/>
      <c r="AT844" s="159" t="s">
        <v>340</v>
      </c>
      <c r="AU844" s="159" t="s">
        <v>80</v>
      </c>
      <c r="AV844" s="13" t="s">
        <v>80</v>
      </c>
      <c r="AW844" s="13" t="s">
        <v>32</v>
      </c>
      <c r="AX844" s="13" t="s">
        <v>78</v>
      </c>
      <c r="AY844" s="159" t="s">
        <v>330</v>
      </c>
    </row>
    <row r="845" spans="2:65" s="1" customFormat="1" ht="21.75" customHeight="1">
      <c r="B845" s="33"/>
      <c r="C845" s="134" t="s">
        <v>1035</v>
      </c>
      <c r="D845" s="134" t="s">
        <v>332</v>
      </c>
      <c r="E845" s="135" t="s">
        <v>1036</v>
      </c>
      <c r="F845" s="136" t="s">
        <v>1037</v>
      </c>
      <c r="G845" s="137" t="s">
        <v>169</v>
      </c>
      <c r="H845" s="138">
        <v>29.25</v>
      </c>
      <c r="I845" s="139">
        <v>348.51</v>
      </c>
      <c r="J845" s="140">
        <f>ROUND(I845*H845,2)</f>
        <v>10193.92</v>
      </c>
      <c r="K845" s="136" t="s">
        <v>335</v>
      </c>
      <c r="L845" s="33"/>
      <c r="M845" s="141" t="s">
        <v>21</v>
      </c>
      <c r="N845" s="142" t="s">
        <v>42</v>
      </c>
      <c r="P845" s="143">
        <f>O845*H845</f>
        <v>0</v>
      </c>
      <c r="Q845" s="143">
        <v>0</v>
      </c>
      <c r="R845" s="143">
        <f>Q845*H845</f>
        <v>0</v>
      </c>
      <c r="S845" s="143">
        <v>0</v>
      </c>
      <c r="T845" s="144">
        <f>S845*H845</f>
        <v>0</v>
      </c>
      <c r="AR845" s="145" t="s">
        <v>336</v>
      </c>
      <c r="AT845" s="145" t="s">
        <v>332</v>
      </c>
      <c r="AU845" s="145" t="s">
        <v>80</v>
      </c>
      <c r="AY845" s="18" t="s">
        <v>330</v>
      </c>
      <c r="BE845" s="146">
        <f>IF(N845="základní",J845,0)</f>
        <v>10193.92</v>
      </c>
      <c r="BF845" s="146">
        <f>IF(N845="snížená",J845,0)</f>
        <v>0</v>
      </c>
      <c r="BG845" s="146">
        <f>IF(N845="zákl. přenesená",J845,0)</f>
        <v>0</v>
      </c>
      <c r="BH845" s="146">
        <f>IF(N845="sníž. přenesená",J845,0)</f>
        <v>0</v>
      </c>
      <c r="BI845" s="146">
        <f>IF(N845="nulová",J845,0)</f>
        <v>0</v>
      </c>
      <c r="BJ845" s="18" t="s">
        <v>78</v>
      </c>
      <c r="BK845" s="146">
        <f>ROUND(I845*H845,2)</f>
        <v>10193.92</v>
      </c>
      <c r="BL845" s="18" t="s">
        <v>336</v>
      </c>
      <c r="BM845" s="145" t="s">
        <v>1038</v>
      </c>
    </row>
    <row r="846" spans="2:65" s="1" customFormat="1">
      <c r="B846" s="33"/>
      <c r="D846" s="147" t="s">
        <v>338</v>
      </c>
      <c r="F846" s="148" t="s">
        <v>1039</v>
      </c>
      <c r="I846" s="149"/>
      <c r="L846" s="33"/>
      <c r="M846" s="150"/>
      <c r="T846" s="52"/>
      <c r="AT846" s="18" t="s">
        <v>338</v>
      </c>
      <c r="AU846" s="18" t="s">
        <v>80</v>
      </c>
    </row>
    <row r="847" spans="2:65" s="12" customFormat="1">
      <c r="B847" s="151"/>
      <c r="D847" s="152" t="s">
        <v>340</v>
      </c>
      <c r="E847" s="153" t="s">
        <v>21</v>
      </c>
      <c r="F847" s="154" t="s">
        <v>1040</v>
      </c>
      <c r="H847" s="153" t="s">
        <v>21</v>
      </c>
      <c r="I847" s="155"/>
      <c r="L847" s="151"/>
      <c r="M847" s="156"/>
      <c r="T847" s="157"/>
      <c r="AT847" s="153" t="s">
        <v>340</v>
      </c>
      <c r="AU847" s="153" t="s">
        <v>80</v>
      </c>
      <c r="AV847" s="12" t="s">
        <v>78</v>
      </c>
      <c r="AW847" s="12" t="s">
        <v>32</v>
      </c>
      <c r="AX847" s="12" t="s">
        <v>71</v>
      </c>
      <c r="AY847" s="153" t="s">
        <v>330</v>
      </c>
    </row>
    <row r="848" spans="2:65" s="12" customFormat="1">
      <c r="B848" s="151"/>
      <c r="D848" s="152" t="s">
        <v>340</v>
      </c>
      <c r="E848" s="153" t="s">
        <v>21</v>
      </c>
      <c r="F848" s="154" t="s">
        <v>1041</v>
      </c>
      <c r="H848" s="153" t="s">
        <v>21</v>
      </c>
      <c r="I848" s="155"/>
      <c r="L848" s="151"/>
      <c r="M848" s="156"/>
      <c r="T848" s="157"/>
      <c r="AT848" s="153" t="s">
        <v>340</v>
      </c>
      <c r="AU848" s="153" t="s">
        <v>80</v>
      </c>
      <c r="AV848" s="12" t="s">
        <v>78</v>
      </c>
      <c r="AW848" s="12" t="s">
        <v>32</v>
      </c>
      <c r="AX848" s="12" t="s">
        <v>71</v>
      </c>
      <c r="AY848" s="153" t="s">
        <v>330</v>
      </c>
    </row>
    <row r="849" spans="2:65" s="13" customFormat="1">
      <c r="B849" s="158"/>
      <c r="D849" s="152" t="s">
        <v>340</v>
      </c>
      <c r="E849" s="159" t="s">
        <v>21</v>
      </c>
      <c r="F849" s="160" t="s">
        <v>1042</v>
      </c>
      <c r="H849" s="161">
        <v>16.649999999999999</v>
      </c>
      <c r="I849" s="162"/>
      <c r="L849" s="158"/>
      <c r="M849" s="163"/>
      <c r="T849" s="164"/>
      <c r="AT849" s="159" t="s">
        <v>340</v>
      </c>
      <c r="AU849" s="159" t="s">
        <v>80</v>
      </c>
      <c r="AV849" s="13" t="s">
        <v>80</v>
      </c>
      <c r="AW849" s="13" t="s">
        <v>32</v>
      </c>
      <c r="AX849" s="13" t="s">
        <v>71</v>
      </c>
      <c r="AY849" s="159" t="s">
        <v>330</v>
      </c>
    </row>
    <row r="850" spans="2:65" s="13" customFormat="1">
      <c r="B850" s="158"/>
      <c r="D850" s="152" t="s">
        <v>340</v>
      </c>
      <c r="E850" s="159" t="s">
        <v>21</v>
      </c>
      <c r="F850" s="160" t="s">
        <v>1043</v>
      </c>
      <c r="H850" s="161">
        <v>12.6</v>
      </c>
      <c r="I850" s="162"/>
      <c r="L850" s="158"/>
      <c r="M850" s="163"/>
      <c r="T850" s="164"/>
      <c r="AT850" s="159" t="s">
        <v>340</v>
      </c>
      <c r="AU850" s="159" t="s">
        <v>80</v>
      </c>
      <c r="AV850" s="13" t="s">
        <v>80</v>
      </c>
      <c r="AW850" s="13" t="s">
        <v>32</v>
      </c>
      <c r="AX850" s="13" t="s">
        <v>71</v>
      </c>
      <c r="AY850" s="159" t="s">
        <v>330</v>
      </c>
    </row>
    <row r="851" spans="2:65" s="14" customFormat="1">
      <c r="B851" s="166"/>
      <c r="D851" s="152" t="s">
        <v>340</v>
      </c>
      <c r="E851" s="167" t="s">
        <v>21</v>
      </c>
      <c r="F851" s="168" t="s">
        <v>443</v>
      </c>
      <c r="H851" s="169">
        <v>29.25</v>
      </c>
      <c r="I851" s="170"/>
      <c r="L851" s="166"/>
      <c r="M851" s="171"/>
      <c r="T851" s="172"/>
      <c r="AT851" s="167" t="s">
        <v>340</v>
      </c>
      <c r="AU851" s="167" t="s">
        <v>80</v>
      </c>
      <c r="AV851" s="14" t="s">
        <v>336</v>
      </c>
      <c r="AW851" s="14" t="s">
        <v>32</v>
      </c>
      <c r="AX851" s="14" t="s">
        <v>78</v>
      </c>
      <c r="AY851" s="167" t="s">
        <v>330</v>
      </c>
    </row>
    <row r="852" spans="2:65" s="1" customFormat="1" ht="24.2" customHeight="1">
      <c r="B852" s="33"/>
      <c r="C852" s="173" t="s">
        <v>1044</v>
      </c>
      <c r="D852" s="173" t="s">
        <v>475</v>
      </c>
      <c r="E852" s="174" t="s">
        <v>1045</v>
      </c>
      <c r="F852" s="175" t="s">
        <v>1046</v>
      </c>
      <c r="G852" s="176" t="s">
        <v>169</v>
      </c>
      <c r="H852" s="177">
        <v>35.1</v>
      </c>
      <c r="I852" s="178">
        <v>3099.22</v>
      </c>
      <c r="J852" s="179">
        <f>ROUND(I852*H852,2)</f>
        <v>108782.62</v>
      </c>
      <c r="K852" s="175" t="s">
        <v>335</v>
      </c>
      <c r="L852" s="180"/>
      <c r="M852" s="181" t="s">
        <v>21</v>
      </c>
      <c r="N852" s="182" t="s">
        <v>42</v>
      </c>
      <c r="P852" s="143">
        <f>O852*H852</f>
        <v>0</v>
      </c>
      <c r="Q852" s="143">
        <v>2.7900000000000001E-2</v>
      </c>
      <c r="R852" s="143">
        <f>Q852*H852</f>
        <v>0.9792900000000001</v>
      </c>
      <c r="S852" s="143">
        <v>0</v>
      </c>
      <c r="T852" s="144">
        <f>S852*H852</f>
        <v>0</v>
      </c>
      <c r="AR852" s="145" t="s">
        <v>388</v>
      </c>
      <c r="AT852" s="145" t="s">
        <v>475</v>
      </c>
      <c r="AU852" s="145" t="s">
        <v>80</v>
      </c>
      <c r="AY852" s="18" t="s">
        <v>330</v>
      </c>
      <c r="BE852" s="146">
        <f>IF(N852="základní",J852,0)</f>
        <v>108782.62</v>
      </c>
      <c r="BF852" s="146">
        <f>IF(N852="snížená",J852,0)</f>
        <v>0</v>
      </c>
      <c r="BG852" s="146">
        <f>IF(N852="zákl. přenesená",J852,0)</f>
        <v>0</v>
      </c>
      <c r="BH852" s="146">
        <f>IF(N852="sníž. přenesená",J852,0)</f>
        <v>0</v>
      </c>
      <c r="BI852" s="146">
        <f>IF(N852="nulová",J852,0)</f>
        <v>0</v>
      </c>
      <c r="BJ852" s="18" t="s">
        <v>78</v>
      </c>
      <c r="BK852" s="146">
        <f>ROUND(I852*H852,2)</f>
        <v>108782.62</v>
      </c>
      <c r="BL852" s="18" t="s">
        <v>336</v>
      </c>
      <c r="BM852" s="145" t="s">
        <v>1047</v>
      </c>
    </row>
    <row r="853" spans="2:65" s="12" customFormat="1">
      <c r="B853" s="151"/>
      <c r="D853" s="152" t="s">
        <v>340</v>
      </c>
      <c r="E853" s="153" t="s">
        <v>21</v>
      </c>
      <c r="F853" s="154" t="s">
        <v>1040</v>
      </c>
      <c r="H853" s="153" t="s">
        <v>21</v>
      </c>
      <c r="I853" s="155"/>
      <c r="L853" s="151"/>
      <c r="M853" s="156"/>
      <c r="T853" s="157"/>
      <c r="AT853" s="153" t="s">
        <v>340</v>
      </c>
      <c r="AU853" s="153" t="s">
        <v>80</v>
      </c>
      <c r="AV853" s="12" t="s">
        <v>78</v>
      </c>
      <c r="AW853" s="12" t="s">
        <v>32</v>
      </c>
      <c r="AX853" s="12" t="s">
        <v>71</v>
      </c>
      <c r="AY853" s="153" t="s">
        <v>330</v>
      </c>
    </row>
    <row r="854" spans="2:65" s="12" customFormat="1">
      <c r="B854" s="151"/>
      <c r="D854" s="152" t="s">
        <v>340</v>
      </c>
      <c r="E854" s="153" t="s">
        <v>21</v>
      </c>
      <c r="F854" s="154" t="s">
        <v>1048</v>
      </c>
      <c r="H854" s="153" t="s">
        <v>21</v>
      </c>
      <c r="I854" s="155"/>
      <c r="L854" s="151"/>
      <c r="M854" s="156"/>
      <c r="T854" s="157"/>
      <c r="AT854" s="153" t="s">
        <v>340</v>
      </c>
      <c r="AU854" s="153" t="s">
        <v>80</v>
      </c>
      <c r="AV854" s="12" t="s">
        <v>78</v>
      </c>
      <c r="AW854" s="12" t="s">
        <v>32</v>
      </c>
      <c r="AX854" s="12" t="s">
        <v>71</v>
      </c>
      <c r="AY854" s="153" t="s">
        <v>330</v>
      </c>
    </row>
    <row r="855" spans="2:65" s="13" customFormat="1">
      <c r="B855" s="158"/>
      <c r="D855" s="152" t="s">
        <v>340</v>
      </c>
      <c r="E855" s="159" t="s">
        <v>21</v>
      </c>
      <c r="F855" s="160" t="s">
        <v>1049</v>
      </c>
      <c r="H855" s="161">
        <v>35.1</v>
      </c>
      <c r="I855" s="162"/>
      <c r="L855" s="158"/>
      <c r="M855" s="163"/>
      <c r="T855" s="164"/>
      <c r="AT855" s="159" t="s">
        <v>340</v>
      </c>
      <c r="AU855" s="159" t="s">
        <v>80</v>
      </c>
      <c r="AV855" s="13" t="s">
        <v>80</v>
      </c>
      <c r="AW855" s="13" t="s">
        <v>32</v>
      </c>
      <c r="AX855" s="13" t="s">
        <v>78</v>
      </c>
      <c r="AY855" s="159" t="s">
        <v>330</v>
      </c>
    </row>
    <row r="856" spans="2:65" s="1" customFormat="1" ht="16.5" customHeight="1">
      <c r="B856" s="33"/>
      <c r="C856" s="134" t="s">
        <v>1050</v>
      </c>
      <c r="D856" s="134" t="s">
        <v>332</v>
      </c>
      <c r="E856" s="135" t="s">
        <v>1051</v>
      </c>
      <c r="F856" s="136" t="s">
        <v>1052</v>
      </c>
      <c r="G856" s="137" t="s">
        <v>381</v>
      </c>
      <c r="H856" s="138">
        <v>26.411999999999999</v>
      </c>
      <c r="I856" s="139">
        <v>4372.12</v>
      </c>
      <c r="J856" s="140">
        <f>ROUND(I856*H856,2)</f>
        <v>115476.43</v>
      </c>
      <c r="K856" s="136" t="s">
        <v>335</v>
      </c>
      <c r="L856" s="33"/>
      <c r="M856" s="141" t="s">
        <v>21</v>
      </c>
      <c r="N856" s="142" t="s">
        <v>42</v>
      </c>
      <c r="P856" s="143">
        <f>O856*H856</f>
        <v>0</v>
      </c>
      <c r="Q856" s="143">
        <v>2.5018899999999999</v>
      </c>
      <c r="R856" s="143">
        <f>Q856*H856</f>
        <v>66.079918679999992</v>
      </c>
      <c r="S856" s="143">
        <v>0</v>
      </c>
      <c r="T856" s="144">
        <f>S856*H856</f>
        <v>0</v>
      </c>
      <c r="AR856" s="145" t="s">
        <v>336</v>
      </c>
      <c r="AT856" s="145" t="s">
        <v>332</v>
      </c>
      <c r="AU856" s="145" t="s">
        <v>80</v>
      </c>
      <c r="AY856" s="18" t="s">
        <v>330</v>
      </c>
      <c r="BE856" s="146">
        <f>IF(N856="základní",J856,0)</f>
        <v>115476.43</v>
      </c>
      <c r="BF856" s="146">
        <f>IF(N856="snížená",J856,0)</f>
        <v>0</v>
      </c>
      <c r="BG856" s="146">
        <f>IF(N856="zákl. přenesená",J856,0)</f>
        <v>0</v>
      </c>
      <c r="BH856" s="146">
        <f>IF(N856="sníž. přenesená",J856,0)</f>
        <v>0</v>
      </c>
      <c r="BI856" s="146">
        <f>IF(N856="nulová",J856,0)</f>
        <v>0</v>
      </c>
      <c r="BJ856" s="18" t="s">
        <v>78</v>
      </c>
      <c r="BK856" s="146">
        <f>ROUND(I856*H856,2)</f>
        <v>115476.43</v>
      </c>
      <c r="BL856" s="18" t="s">
        <v>336</v>
      </c>
      <c r="BM856" s="145" t="s">
        <v>1053</v>
      </c>
    </row>
    <row r="857" spans="2:65" s="1" customFormat="1">
      <c r="B857" s="33"/>
      <c r="D857" s="147" t="s">
        <v>338</v>
      </c>
      <c r="F857" s="148" t="s">
        <v>1054</v>
      </c>
      <c r="I857" s="149"/>
      <c r="L857" s="33"/>
      <c r="M857" s="150"/>
      <c r="T857" s="52"/>
      <c r="AT857" s="18" t="s">
        <v>338</v>
      </c>
      <c r="AU857" s="18" t="s">
        <v>80</v>
      </c>
    </row>
    <row r="858" spans="2:65" s="12" customFormat="1">
      <c r="B858" s="151"/>
      <c r="D858" s="152" t="s">
        <v>340</v>
      </c>
      <c r="E858" s="153" t="s">
        <v>21</v>
      </c>
      <c r="F858" s="154" t="s">
        <v>808</v>
      </c>
      <c r="H858" s="153" t="s">
        <v>21</v>
      </c>
      <c r="I858" s="155"/>
      <c r="L858" s="151"/>
      <c r="M858" s="156"/>
      <c r="T858" s="157"/>
      <c r="AT858" s="153" t="s">
        <v>340</v>
      </c>
      <c r="AU858" s="153" t="s">
        <v>80</v>
      </c>
      <c r="AV858" s="12" t="s">
        <v>78</v>
      </c>
      <c r="AW858" s="12" t="s">
        <v>32</v>
      </c>
      <c r="AX858" s="12" t="s">
        <v>71</v>
      </c>
      <c r="AY858" s="153" t="s">
        <v>330</v>
      </c>
    </row>
    <row r="859" spans="2:65" s="13" customFormat="1">
      <c r="B859" s="158"/>
      <c r="D859" s="152" t="s">
        <v>340</v>
      </c>
      <c r="E859" s="159" t="s">
        <v>21</v>
      </c>
      <c r="F859" s="160" t="s">
        <v>1055</v>
      </c>
      <c r="H859" s="161">
        <v>14.66</v>
      </c>
      <c r="I859" s="162"/>
      <c r="L859" s="158"/>
      <c r="M859" s="163"/>
      <c r="T859" s="164"/>
      <c r="AT859" s="159" t="s">
        <v>340</v>
      </c>
      <c r="AU859" s="159" t="s">
        <v>80</v>
      </c>
      <c r="AV859" s="13" t="s">
        <v>80</v>
      </c>
      <c r="AW859" s="13" t="s">
        <v>32</v>
      </c>
      <c r="AX859" s="13" t="s">
        <v>71</v>
      </c>
      <c r="AY859" s="159" t="s">
        <v>330</v>
      </c>
    </row>
    <row r="860" spans="2:65" s="12" customFormat="1">
      <c r="B860" s="151"/>
      <c r="D860" s="152" t="s">
        <v>340</v>
      </c>
      <c r="E860" s="153" t="s">
        <v>21</v>
      </c>
      <c r="F860" s="154" t="s">
        <v>818</v>
      </c>
      <c r="H860" s="153" t="s">
        <v>21</v>
      </c>
      <c r="I860" s="155"/>
      <c r="L860" s="151"/>
      <c r="M860" s="156"/>
      <c r="T860" s="157"/>
      <c r="AT860" s="153" t="s">
        <v>340</v>
      </c>
      <c r="AU860" s="153" t="s">
        <v>80</v>
      </c>
      <c r="AV860" s="12" t="s">
        <v>78</v>
      </c>
      <c r="AW860" s="12" t="s">
        <v>32</v>
      </c>
      <c r="AX860" s="12" t="s">
        <v>71</v>
      </c>
      <c r="AY860" s="153" t="s">
        <v>330</v>
      </c>
    </row>
    <row r="861" spans="2:65" s="13" customFormat="1">
      <c r="B861" s="158"/>
      <c r="D861" s="152" t="s">
        <v>340</v>
      </c>
      <c r="E861" s="159" t="s">
        <v>21</v>
      </c>
      <c r="F861" s="160" t="s">
        <v>1056</v>
      </c>
      <c r="H861" s="161">
        <v>11.752000000000001</v>
      </c>
      <c r="I861" s="162"/>
      <c r="L861" s="158"/>
      <c r="M861" s="163"/>
      <c r="T861" s="164"/>
      <c r="AT861" s="159" t="s">
        <v>340</v>
      </c>
      <c r="AU861" s="159" t="s">
        <v>80</v>
      </c>
      <c r="AV861" s="13" t="s">
        <v>80</v>
      </c>
      <c r="AW861" s="13" t="s">
        <v>32</v>
      </c>
      <c r="AX861" s="13" t="s">
        <v>71</v>
      </c>
      <c r="AY861" s="159" t="s">
        <v>330</v>
      </c>
    </row>
    <row r="862" spans="2:65" s="14" customFormat="1">
      <c r="B862" s="166"/>
      <c r="D862" s="152" t="s">
        <v>340</v>
      </c>
      <c r="E862" s="167" t="s">
        <v>21</v>
      </c>
      <c r="F862" s="168" t="s">
        <v>443</v>
      </c>
      <c r="H862" s="169">
        <v>26.411999999999999</v>
      </c>
      <c r="I862" s="170"/>
      <c r="L862" s="166"/>
      <c r="M862" s="171"/>
      <c r="T862" s="172"/>
      <c r="AT862" s="167" t="s">
        <v>340</v>
      </c>
      <c r="AU862" s="167" t="s">
        <v>80</v>
      </c>
      <c r="AV862" s="14" t="s">
        <v>336</v>
      </c>
      <c r="AW862" s="14" t="s">
        <v>32</v>
      </c>
      <c r="AX862" s="14" t="s">
        <v>78</v>
      </c>
      <c r="AY862" s="167" t="s">
        <v>330</v>
      </c>
    </row>
    <row r="863" spans="2:65" s="1" customFormat="1" ht="16.5" customHeight="1">
      <c r="B863" s="33"/>
      <c r="C863" s="134" t="s">
        <v>1057</v>
      </c>
      <c r="D863" s="134" t="s">
        <v>332</v>
      </c>
      <c r="E863" s="135" t="s">
        <v>1058</v>
      </c>
      <c r="F863" s="136" t="s">
        <v>1059</v>
      </c>
      <c r="G863" s="137" t="s">
        <v>169</v>
      </c>
      <c r="H863" s="138">
        <v>264.11599999999999</v>
      </c>
      <c r="I863" s="139">
        <v>403.94</v>
      </c>
      <c r="J863" s="140">
        <f>ROUND(I863*H863,2)</f>
        <v>106687.02</v>
      </c>
      <c r="K863" s="136" t="s">
        <v>335</v>
      </c>
      <c r="L863" s="33"/>
      <c r="M863" s="141" t="s">
        <v>21</v>
      </c>
      <c r="N863" s="142" t="s">
        <v>42</v>
      </c>
      <c r="P863" s="143">
        <f>O863*H863</f>
        <v>0</v>
      </c>
      <c r="Q863" s="143">
        <v>1.42E-3</v>
      </c>
      <c r="R863" s="143">
        <f>Q863*H863</f>
        <v>0.37504472</v>
      </c>
      <c r="S863" s="143">
        <v>0</v>
      </c>
      <c r="T863" s="144">
        <f>S863*H863</f>
        <v>0</v>
      </c>
      <c r="AR863" s="145" t="s">
        <v>336</v>
      </c>
      <c r="AT863" s="145" t="s">
        <v>332</v>
      </c>
      <c r="AU863" s="145" t="s">
        <v>80</v>
      </c>
      <c r="AY863" s="18" t="s">
        <v>330</v>
      </c>
      <c r="BE863" s="146">
        <f>IF(N863="základní",J863,0)</f>
        <v>106687.02</v>
      </c>
      <c r="BF863" s="146">
        <f>IF(N863="snížená",J863,0)</f>
        <v>0</v>
      </c>
      <c r="BG863" s="146">
        <f>IF(N863="zákl. přenesená",J863,0)</f>
        <v>0</v>
      </c>
      <c r="BH863" s="146">
        <f>IF(N863="sníž. přenesená",J863,0)</f>
        <v>0</v>
      </c>
      <c r="BI863" s="146">
        <f>IF(N863="nulová",J863,0)</f>
        <v>0</v>
      </c>
      <c r="BJ863" s="18" t="s">
        <v>78</v>
      </c>
      <c r="BK863" s="146">
        <f>ROUND(I863*H863,2)</f>
        <v>106687.02</v>
      </c>
      <c r="BL863" s="18" t="s">
        <v>336</v>
      </c>
      <c r="BM863" s="145" t="s">
        <v>1060</v>
      </c>
    </row>
    <row r="864" spans="2:65" s="1" customFormat="1">
      <c r="B864" s="33"/>
      <c r="D864" s="147" t="s">
        <v>338</v>
      </c>
      <c r="F864" s="148" t="s">
        <v>1061</v>
      </c>
      <c r="I864" s="149"/>
      <c r="L864" s="33"/>
      <c r="M864" s="150"/>
      <c r="T864" s="52"/>
      <c r="AT864" s="18" t="s">
        <v>338</v>
      </c>
      <c r="AU864" s="18" t="s">
        <v>80</v>
      </c>
    </row>
    <row r="865" spans="2:65" s="12" customFormat="1">
      <c r="B865" s="151"/>
      <c r="D865" s="152" t="s">
        <v>340</v>
      </c>
      <c r="E865" s="153" t="s">
        <v>21</v>
      </c>
      <c r="F865" s="154" t="s">
        <v>808</v>
      </c>
      <c r="H865" s="153" t="s">
        <v>21</v>
      </c>
      <c r="I865" s="155"/>
      <c r="L865" s="151"/>
      <c r="M865" s="156"/>
      <c r="T865" s="157"/>
      <c r="AT865" s="153" t="s">
        <v>340</v>
      </c>
      <c r="AU865" s="153" t="s">
        <v>80</v>
      </c>
      <c r="AV865" s="12" t="s">
        <v>78</v>
      </c>
      <c r="AW865" s="12" t="s">
        <v>32</v>
      </c>
      <c r="AX865" s="12" t="s">
        <v>71</v>
      </c>
      <c r="AY865" s="153" t="s">
        <v>330</v>
      </c>
    </row>
    <row r="866" spans="2:65" s="13" customFormat="1">
      <c r="B866" s="158"/>
      <c r="D866" s="152" t="s">
        <v>340</v>
      </c>
      <c r="E866" s="159" t="s">
        <v>21</v>
      </c>
      <c r="F866" s="160" t="s">
        <v>1062</v>
      </c>
      <c r="H866" s="161">
        <v>146.6</v>
      </c>
      <c r="I866" s="162"/>
      <c r="L866" s="158"/>
      <c r="M866" s="163"/>
      <c r="T866" s="164"/>
      <c r="AT866" s="159" t="s">
        <v>340</v>
      </c>
      <c r="AU866" s="159" t="s">
        <v>80</v>
      </c>
      <c r="AV866" s="13" t="s">
        <v>80</v>
      </c>
      <c r="AW866" s="13" t="s">
        <v>32</v>
      </c>
      <c r="AX866" s="13" t="s">
        <v>71</v>
      </c>
      <c r="AY866" s="159" t="s">
        <v>330</v>
      </c>
    </row>
    <row r="867" spans="2:65" s="12" customFormat="1">
      <c r="B867" s="151"/>
      <c r="D867" s="152" t="s">
        <v>340</v>
      </c>
      <c r="E867" s="153" t="s">
        <v>21</v>
      </c>
      <c r="F867" s="154" t="s">
        <v>818</v>
      </c>
      <c r="H867" s="153" t="s">
        <v>21</v>
      </c>
      <c r="I867" s="155"/>
      <c r="L867" s="151"/>
      <c r="M867" s="156"/>
      <c r="T867" s="157"/>
      <c r="AT867" s="153" t="s">
        <v>340</v>
      </c>
      <c r="AU867" s="153" t="s">
        <v>80</v>
      </c>
      <c r="AV867" s="12" t="s">
        <v>78</v>
      </c>
      <c r="AW867" s="12" t="s">
        <v>32</v>
      </c>
      <c r="AX867" s="12" t="s">
        <v>71</v>
      </c>
      <c r="AY867" s="153" t="s">
        <v>330</v>
      </c>
    </row>
    <row r="868" spans="2:65" s="13" customFormat="1">
      <c r="B868" s="158"/>
      <c r="D868" s="152" t="s">
        <v>340</v>
      </c>
      <c r="E868" s="159" t="s">
        <v>21</v>
      </c>
      <c r="F868" s="160" t="s">
        <v>1063</v>
      </c>
      <c r="H868" s="161">
        <v>117.51600000000001</v>
      </c>
      <c r="I868" s="162"/>
      <c r="L868" s="158"/>
      <c r="M868" s="163"/>
      <c r="T868" s="164"/>
      <c r="AT868" s="159" t="s">
        <v>340</v>
      </c>
      <c r="AU868" s="159" t="s">
        <v>80</v>
      </c>
      <c r="AV868" s="13" t="s">
        <v>80</v>
      </c>
      <c r="AW868" s="13" t="s">
        <v>32</v>
      </c>
      <c r="AX868" s="13" t="s">
        <v>71</v>
      </c>
      <c r="AY868" s="159" t="s">
        <v>330</v>
      </c>
    </row>
    <row r="869" spans="2:65" s="14" customFormat="1">
      <c r="B869" s="166"/>
      <c r="D869" s="152" t="s">
        <v>340</v>
      </c>
      <c r="E869" s="167" t="s">
        <v>21</v>
      </c>
      <c r="F869" s="168" t="s">
        <v>443</v>
      </c>
      <c r="H869" s="169">
        <v>264.11599999999999</v>
      </c>
      <c r="I869" s="170"/>
      <c r="L869" s="166"/>
      <c r="M869" s="171"/>
      <c r="T869" s="172"/>
      <c r="AT869" s="167" t="s">
        <v>340</v>
      </c>
      <c r="AU869" s="167" t="s">
        <v>80</v>
      </c>
      <c r="AV869" s="14" t="s">
        <v>336</v>
      </c>
      <c r="AW869" s="14" t="s">
        <v>32</v>
      </c>
      <c r="AX869" s="14" t="s">
        <v>78</v>
      </c>
      <c r="AY869" s="167" t="s">
        <v>330</v>
      </c>
    </row>
    <row r="870" spans="2:65" s="1" customFormat="1" ht="16.5" customHeight="1">
      <c r="B870" s="33"/>
      <c r="C870" s="134" t="s">
        <v>1064</v>
      </c>
      <c r="D870" s="134" t="s">
        <v>332</v>
      </c>
      <c r="E870" s="135" t="s">
        <v>1065</v>
      </c>
      <c r="F870" s="136" t="s">
        <v>1066</v>
      </c>
      <c r="G870" s="137" t="s">
        <v>169</v>
      </c>
      <c r="H870" s="138">
        <v>264.11599999999999</v>
      </c>
      <c r="I870" s="139">
        <v>79.17</v>
      </c>
      <c r="J870" s="140">
        <f>ROUND(I870*H870,2)</f>
        <v>20910.060000000001</v>
      </c>
      <c r="K870" s="136" t="s">
        <v>335</v>
      </c>
      <c r="L870" s="33"/>
      <c r="M870" s="141" t="s">
        <v>21</v>
      </c>
      <c r="N870" s="142" t="s">
        <v>42</v>
      </c>
      <c r="P870" s="143">
        <f>O870*H870</f>
        <v>0</v>
      </c>
      <c r="Q870" s="143">
        <v>0</v>
      </c>
      <c r="R870" s="143">
        <f>Q870*H870</f>
        <v>0</v>
      </c>
      <c r="S870" s="143">
        <v>0</v>
      </c>
      <c r="T870" s="144">
        <f>S870*H870</f>
        <v>0</v>
      </c>
      <c r="AR870" s="145" t="s">
        <v>336</v>
      </c>
      <c r="AT870" s="145" t="s">
        <v>332</v>
      </c>
      <c r="AU870" s="145" t="s">
        <v>80</v>
      </c>
      <c r="AY870" s="18" t="s">
        <v>330</v>
      </c>
      <c r="BE870" s="146">
        <f>IF(N870="základní",J870,0)</f>
        <v>20910.060000000001</v>
      </c>
      <c r="BF870" s="146">
        <f>IF(N870="snížená",J870,0)</f>
        <v>0</v>
      </c>
      <c r="BG870" s="146">
        <f>IF(N870="zákl. přenesená",J870,0)</f>
        <v>0</v>
      </c>
      <c r="BH870" s="146">
        <f>IF(N870="sníž. přenesená",J870,0)</f>
        <v>0</v>
      </c>
      <c r="BI870" s="146">
        <f>IF(N870="nulová",J870,0)</f>
        <v>0</v>
      </c>
      <c r="BJ870" s="18" t="s">
        <v>78</v>
      </c>
      <c r="BK870" s="146">
        <f>ROUND(I870*H870,2)</f>
        <v>20910.060000000001</v>
      </c>
      <c r="BL870" s="18" t="s">
        <v>336</v>
      </c>
      <c r="BM870" s="145" t="s">
        <v>1067</v>
      </c>
    </row>
    <row r="871" spans="2:65" s="1" customFormat="1">
      <c r="B871" s="33"/>
      <c r="D871" s="147" t="s">
        <v>338</v>
      </c>
      <c r="F871" s="148" t="s">
        <v>1068</v>
      </c>
      <c r="I871" s="149"/>
      <c r="L871" s="33"/>
      <c r="M871" s="150"/>
      <c r="T871" s="52"/>
      <c r="AT871" s="18" t="s">
        <v>338</v>
      </c>
      <c r="AU871" s="18" t="s">
        <v>80</v>
      </c>
    </row>
    <row r="872" spans="2:65" s="13" customFormat="1">
      <c r="B872" s="158"/>
      <c r="D872" s="152" t="s">
        <v>340</v>
      </c>
      <c r="E872" s="159" t="s">
        <v>21</v>
      </c>
      <c r="F872" s="160" t="s">
        <v>1069</v>
      </c>
      <c r="H872" s="161">
        <v>264.11599999999999</v>
      </c>
      <c r="I872" s="162"/>
      <c r="L872" s="158"/>
      <c r="M872" s="163"/>
      <c r="T872" s="164"/>
      <c r="AT872" s="159" t="s">
        <v>340</v>
      </c>
      <c r="AU872" s="159" t="s">
        <v>80</v>
      </c>
      <c r="AV872" s="13" t="s">
        <v>80</v>
      </c>
      <c r="AW872" s="13" t="s">
        <v>32</v>
      </c>
      <c r="AX872" s="13" t="s">
        <v>71</v>
      </c>
      <c r="AY872" s="159" t="s">
        <v>330</v>
      </c>
    </row>
    <row r="873" spans="2:65" s="12" customFormat="1">
      <c r="B873" s="151"/>
      <c r="D873" s="152" t="s">
        <v>340</v>
      </c>
      <c r="E873" s="153" t="s">
        <v>21</v>
      </c>
      <c r="F873" s="154" t="s">
        <v>1070</v>
      </c>
      <c r="H873" s="153" t="s">
        <v>21</v>
      </c>
      <c r="I873" s="155"/>
      <c r="L873" s="151"/>
      <c r="M873" s="156"/>
      <c r="T873" s="157"/>
      <c r="AT873" s="153" t="s">
        <v>340</v>
      </c>
      <c r="AU873" s="153" t="s">
        <v>80</v>
      </c>
      <c r="AV873" s="12" t="s">
        <v>78</v>
      </c>
      <c r="AW873" s="12" t="s">
        <v>32</v>
      </c>
      <c r="AX873" s="12" t="s">
        <v>71</v>
      </c>
      <c r="AY873" s="153" t="s">
        <v>330</v>
      </c>
    </row>
    <row r="874" spans="2:65" s="14" customFormat="1">
      <c r="B874" s="166"/>
      <c r="D874" s="152" t="s">
        <v>340</v>
      </c>
      <c r="E874" s="167" t="s">
        <v>21</v>
      </c>
      <c r="F874" s="168" t="s">
        <v>443</v>
      </c>
      <c r="H874" s="169">
        <v>264.11599999999999</v>
      </c>
      <c r="I874" s="170"/>
      <c r="L874" s="166"/>
      <c r="M874" s="171"/>
      <c r="T874" s="172"/>
      <c r="AT874" s="167" t="s">
        <v>340</v>
      </c>
      <c r="AU874" s="167" t="s">
        <v>80</v>
      </c>
      <c r="AV874" s="14" t="s">
        <v>336</v>
      </c>
      <c r="AW874" s="14" t="s">
        <v>32</v>
      </c>
      <c r="AX874" s="14" t="s">
        <v>78</v>
      </c>
      <c r="AY874" s="167" t="s">
        <v>330</v>
      </c>
    </row>
    <row r="875" spans="2:65" s="11" customFormat="1" ht="22.9" customHeight="1">
      <c r="B875" s="122"/>
      <c r="D875" s="123" t="s">
        <v>70</v>
      </c>
      <c r="E875" s="132" t="s">
        <v>336</v>
      </c>
      <c r="F875" s="132" t="s">
        <v>1071</v>
      </c>
      <c r="I875" s="125"/>
      <c r="J875" s="133">
        <f>BK875</f>
        <v>22544398.879999999</v>
      </c>
      <c r="L875" s="122"/>
      <c r="M875" s="127"/>
      <c r="P875" s="128">
        <f>P876+SUM(P877:P1238)</f>
        <v>0</v>
      </c>
      <c r="R875" s="128">
        <f>R876+SUM(R877:R1238)</f>
        <v>2328.7431482800002</v>
      </c>
      <c r="T875" s="129">
        <f>T876+SUM(T877:T1238)</f>
        <v>0.105</v>
      </c>
      <c r="AR875" s="123" t="s">
        <v>78</v>
      </c>
      <c r="AT875" s="130" t="s">
        <v>70</v>
      </c>
      <c r="AU875" s="130" t="s">
        <v>78</v>
      </c>
      <c r="AY875" s="123" t="s">
        <v>330</v>
      </c>
      <c r="BK875" s="131">
        <f>BK876+SUM(BK877:BK1238)</f>
        <v>22544398.879999999</v>
      </c>
    </row>
    <row r="876" spans="2:65" s="1" customFormat="1" ht="16.5" customHeight="1">
      <c r="B876" s="33"/>
      <c r="C876" s="134" t="s">
        <v>1072</v>
      </c>
      <c r="D876" s="134" t="s">
        <v>332</v>
      </c>
      <c r="E876" s="135" t="s">
        <v>1073</v>
      </c>
      <c r="F876" s="136" t="s">
        <v>1074</v>
      </c>
      <c r="G876" s="137" t="s">
        <v>381</v>
      </c>
      <c r="H876" s="138">
        <v>154.80199999999999</v>
      </c>
      <c r="I876" s="139">
        <v>8339.67</v>
      </c>
      <c r="J876" s="140">
        <f>ROUND(I876*H876,2)</f>
        <v>1290997.6000000001</v>
      </c>
      <c r="K876" s="136" t="s">
        <v>335</v>
      </c>
      <c r="L876" s="33"/>
      <c r="M876" s="141" t="s">
        <v>21</v>
      </c>
      <c r="N876" s="142" t="s">
        <v>42</v>
      </c>
      <c r="P876" s="143">
        <f>O876*H876</f>
        <v>0</v>
      </c>
      <c r="Q876" s="143">
        <v>2.6446800000000001</v>
      </c>
      <c r="R876" s="143">
        <f>Q876*H876</f>
        <v>409.40175335999999</v>
      </c>
      <c r="S876" s="143">
        <v>0</v>
      </c>
      <c r="T876" s="144">
        <f>S876*H876</f>
        <v>0</v>
      </c>
      <c r="AR876" s="145" t="s">
        <v>336</v>
      </c>
      <c r="AT876" s="145" t="s">
        <v>332</v>
      </c>
      <c r="AU876" s="145" t="s">
        <v>80</v>
      </c>
      <c r="AY876" s="18" t="s">
        <v>330</v>
      </c>
      <c r="BE876" s="146">
        <f>IF(N876="základní",J876,0)</f>
        <v>1290997.6000000001</v>
      </c>
      <c r="BF876" s="146">
        <f>IF(N876="snížená",J876,0)</f>
        <v>0</v>
      </c>
      <c r="BG876" s="146">
        <f>IF(N876="zákl. přenesená",J876,0)</f>
        <v>0</v>
      </c>
      <c r="BH876" s="146">
        <f>IF(N876="sníž. přenesená",J876,0)</f>
        <v>0</v>
      </c>
      <c r="BI876" s="146">
        <f>IF(N876="nulová",J876,0)</f>
        <v>0</v>
      </c>
      <c r="BJ876" s="18" t="s">
        <v>78</v>
      </c>
      <c r="BK876" s="146">
        <f>ROUND(I876*H876,2)</f>
        <v>1290997.6000000001</v>
      </c>
      <c r="BL876" s="18" t="s">
        <v>336</v>
      </c>
      <c r="BM876" s="145" t="s">
        <v>1075</v>
      </c>
    </row>
    <row r="877" spans="2:65" s="1" customFormat="1">
      <c r="B877" s="33"/>
      <c r="D877" s="147" t="s">
        <v>338</v>
      </c>
      <c r="F877" s="148" t="s">
        <v>1076</v>
      </c>
      <c r="I877" s="149"/>
      <c r="L877" s="33"/>
      <c r="M877" s="150"/>
      <c r="T877" s="52"/>
      <c r="AT877" s="18" t="s">
        <v>338</v>
      </c>
      <c r="AU877" s="18" t="s">
        <v>80</v>
      </c>
    </row>
    <row r="878" spans="2:65" s="12" customFormat="1">
      <c r="B878" s="151"/>
      <c r="D878" s="152" t="s">
        <v>340</v>
      </c>
      <c r="E878" s="153" t="s">
        <v>21</v>
      </c>
      <c r="F878" s="154" t="s">
        <v>1077</v>
      </c>
      <c r="H878" s="153" t="s">
        <v>21</v>
      </c>
      <c r="I878" s="155"/>
      <c r="L878" s="151"/>
      <c r="M878" s="156"/>
      <c r="T878" s="157"/>
      <c r="AT878" s="153" t="s">
        <v>340</v>
      </c>
      <c r="AU878" s="153" t="s">
        <v>80</v>
      </c>
      <c r="AV878" s="12" t="s">
        <v>78</v>
      </c>
      <c r="AW878" s="12" t="s">
        <v>32</v>
      </c>
      <c r="AX878" s="12" t="s">
        <v>71</v>
      </c>
      <c r="AY878" s="153" t="s">
        <v>330</v>
      </c>
    </row>
    <row r="879" spans="2:65" s="13" customFormat="1">
      <c r="B879" s="158"/>
      <c r="D879" s="152" t="s">
        <v>340</v>
      </c>
      <c r="E879" s="159" t="s">
        <v>21</v>
      </c>
      <c r="F879" s="160" t="s">
        <v>1078</v>
      </c>
      <c r="H879" s="161">
        <v>65.869</v>
      </c>
      <c r="I879" s="162"/>
      <c r="L879" s="158"/>
      <c r="M879" s="163"/>
      <c r="T879" s="164"/>
      <c r="AT879" s="159" t="s">
        <v>340</v>
      </c>
      <c r="AU879" s="159" t="s">
        <v>80</v>
      </c>
      <c r="AV879" s="13" t="s">
        <v>80</v>
      </c>
      <c r="AW879" s="13" t="s">
        <v>32</v>
      </c>
      <c r="AX879" s="13" t="s">
        <v>71</v>
      </c>
      <c r="AY879" s="159" t="s">
        <v>330</v>
      </c>
    </row>
    <row r="880" spans="2:65" s="12" customFormat="1">
      <c r="B880" s="151"/>
      <c r="D880" s="152" t="s">
        <v>340</v>
      </c>
      <c r="E880" s="153" t="s">
        <v>21</v>
      </c>
      <c r="F880" s="154" t="s">
        <v>1079</v>
      </c>
      <c r="H880" s="153" t="s">
        <v>21</v>
      </c>
      <c r="I880" s="155"/>
      <c r="L880" s="151"/>
      <c r="M880" s="156"/>
      <c r="T880" s="157"/>
      <c r="AT880" s="153" t="s">
        <v>340</v>
      </c>
      <c r="AU880" s="153" t="s">
        <v>80</v>
      </c>
      <c r="AV880" s="12" t="s">
        <v>78</v>
      </c>
      <c r="AW880" s="12" t="s">
        <v>32</v>
      </c>
      <c r="AX880" s="12" t="s">
        <v>71</v>
      </c>
      <c r="AY880" s="153" t="s">
        <v>330</v>
      </c>
    </row>
    <row r="881" spans="2:65" s="13" customFormat="1">
      <c r="B881" s="158"/>
      <c r="D881" s="152" t="s">
        <v>340</v>
      </c>
      <c r="E881" s="159" t="s">
        <v>21</v>
      </c>
      <c r="F881" s="160" t="s">
        <v>1080</v>
      </c>
      <c r="H881" s="161">
        <v>39.311999999999998</v>
      </c>
      <c r="I881" s="162"/>
      <c r="L881" s="158"/>
      <c r="M881" s="163"/>
      <c r="T881" s="164"/>
      <c r="AT881" s="159" t="s">
        <v>340</v>
      </c>
      <c r="AU881" s="159" t="s">
        <v>80</v>
      </c>
      <c r="AV881" s="13" t="s">
        <v>80</v>
      </c>
      <c r="AW881" s="13" t="s">
        <v>32</v>
      </c>
      <c r="AX881" s="13" t="s">
        <v>71</v>
      </c>
      <c r="AY881" s="159" t="s">
        <v>330</v>
      </c>
    </row>
    <row r="882" spans="2:65" s="12" customFormat="1">
      <c r="B882" s="151"/>
      <c r="D882" s="152" t="s">
        <v>340</v>
      </c>
      <c r="E882" s="153" t="s">
        <v>21</v>
      </c>
      <c r="F882" s="154" t="s">
        <v>1081</v>
      </c>
      <c r="H882" s="153" t="s">
        <v>21</v>
      </c>
      <c r="I882" s="155"/>
      <c r="L882" s="151"/>
      <c r="M882" s="156"/>
      <c r="T882" s="157"/>
      <c r="AT882" s="153" t="s">
        <v>340</v>
      </c>
      <c r="AU882" s="153" t="s">
        <v>80</v>
      </c>
      <c r="AV882" s="12" t="s">
        <v>78</v>
      </c>
      <c r="AW882" s="12" t="s">
        <v>32</v>
      </c>
      <c r="AX882" s="12" t="s">
        <v>71</v>
      </c>
      <c r="AY882" s="153" t="s">
        <v>330</v>
      </c>
    </row>
    <row r="883" spans="2:65" s="13" customFormat="1">
      <c r="B883" s="158"/>
      <c r="D883" s="152" t="s">
        <v>340</v>
      </c>
      <c r="E883" s="159" t="s">
        <v>21</v>
      </c>
      <c r="F883" s="160" t="s">
        <v>1082</v>
      </c>
      <c r="H883" s="161">
        <v>25.602</v>
      </c>
      <c r="I883" s="162"/>
      <c r="L883" s="158"/>
      <c r="M883" s="163"/>
      <c r="T883" s="164"/>
      <c r="AT883" s="159" t="s">
        <v>340</v>
      </c>
      <c r="AU883" s="159" t="s">
        <v>80</v>
      </c>
      <c r="AV883" s="13" t="s">
        <v>80</v>
      </c>
      <c r="AW883" s="13" t="s">
        <v>32</v>
      </c>
      <c r="AX883" s="13" t="s">
        <v>71</v>
      </c>
      <c r="AY883" s="159" t="s">
        <v>330</v>
      </c>
    </row>
    <row r="884" spans="2:65" s="12" customFormat="1">
      <c r="B884" s="151"/>
      <c r="D884" s="152" t="s">
        <v>340</v>
      </c>
      <c r="E884" s="153" t="s">
        <v>21</v>
      </c>
      <c r="F884" s="154" t="s">
        <v>1083</v>
      </c>
      <c r="H884" s="153" t="s">
        <v>21</v>
      </c>
      <c r="I884" s="155"/>
      <c r="L884" s="151"/>
      <c r="M884" s="156"/>
      <c r="T884" s="157"/>
      <c r="AT884" s="153" t="s">
        <v>340</v>
      </c>
      <c r="AU884" s="153" t="s">
        <v>80</v>
      </c>
      <c r="AV884" s="12" t="s">
        <v>78</v>
      </c>
      <c r="AW884" s="12" t="s">
        <v>32</v>
      </c>
      <c r="AX884" s="12" t="s">
        <v>71</v>
      </c>
      <c r="AY884" s="153" t="s">
        <v>330</v>
      </c>
    </row>
    <row r="885" spans="2:65" s="13" customFormat="1">
      <c r="B885" s="158"/>
      <c r="D885" s="152" t="s">
        <v>340</v>
      </c>
      <c r="E885" s="159" t="s">
        <v>21</v>
      </c>
      <c r="F885" s="160" t="s">
        <v>1084</v>
      </c>
      <c r="H885" s="161">
        <v>17.539000000000001</v>
      </c>
      <c r="I885" s="162"/>
      <c r="L885" s="158"/>
      <c r="M885" s="163"/>
      <c r="T885" s="164"/>
      <c r="AT885" s="159" t="s">
        <v>340</v>
      </c>
      <c r="AU885" s="159" t="s">
        <v>80</v>
      </c>
      <c r="AV885" s="13" t="s">
        <v>80</v>
      </c>
      <c r="AW885" s="13" t="s">
        <v>32</v>
      </c>
      <c r="AX885" s="13" t="s">
        <v>71</v>
      </c>
      <c r="AY885" s="159" t="s">
        <v>330</v>
      </c>
    </row>
    <row r="886" spans="2:65" s="12" customFormat="1">
      <c r="B886" s="151"/>
      <c r="D886" s="152" t="s">
        <v>340</v>
      </c>
      <c r="E886" s="153" t="s">
        <v>21</v>
      </c>
      <c r="F886" s="154" t="s">
        <v>1085</v>
      </c>
      <c r="H886" s="153" t="s">
        <v>21</v>
      </c>
      <c r="I886" s="155"/>
      <c r="L886" s="151"/>
      <c r="M886" s="156"/>
      <c r="T886" s="157"/>
      <c r="AT886" s="153" t="s">
        <v>340</v>
      </c>
      <c r="AU886" s="153" t="s">
        <v>80</v>
      </c>
      <c r="AV886" s="12" t="s">
        <v>78</v>
      </c>
      <c r="AW886" s="12" t="s">
        <v>32</v>
      </c>
      <c r="AX886" s="12" t="s">
        <v>71</v>
      </c>
      <c r="AY886" s="153" t="s">
        <v>330</v>
      </c>
    </row>
    <row r="887" spans="2:65" s="13" customFormat="1">
      <c r="B887" s="158"/>
      <c r="D887" s="152" t="s">
        <v>340</v>
      </c>
      <c r="E887" s="159" t="s">
        <v>21</v>
      </c>
      <c r="F887" s="160" t="s">
        <v>1086</v>
      </c>
      <c r="H887" s="161">
        <v>6.48</v>
      </c>
      <c r="I887" s="162"/>
      <c r="L887" s="158"/>
      <c r="M887" s="163"/>
      <c r="T887" s="164"/>
      <c r="AT887" s="159" t="s">
        <v>340</v>
      </c>
      <c r="AU887" s="159" t="s">
        <v>80</v>
      </c>
      <c r="AV887" s="13" t="s">
        <v>80</v>
      </c>
      <c r="AW887" s="13" t="s">
        <v>32</v>
      </c>
      <c r="AX887" s="13" t="s">
        <v>71</v>
      </c>
      <c r="AY887" s="159" t="s">
        <v>330</v>
      </c>
    </row>
    <row r="888" spans="2:65" s="14" customFormat="1">
      <c r="B888" s="166"/>
      <c r="D888" s="152" t="s">
        <v>340</v>
      </c>
      <c r="E888" s="167" t="s">
        <v>21</v>
      </c>
      <c r="F888" s="168" t="s">
        <v>443</v>
      </c>
      <c r="H888" s="169">
        <v>154.80199999999999</v>
      </c>
      <c r="I888" s="170"/>
      <c r="L888" s="166"/>
      <c r="M888" s="171"/>
      <c r="T888" s="172"/>
      <c r="AT888" s="167" t="s">
        <v>340</v>
      </c>
      <c r="AU888" s="167" t="s">
        <v>80</v>
      </c>
      <c r="AV888" s="14" t="s">
        <v>336</v>
      </c>
      <c r="AW888" s="14" t="s">
        <v>32</v>
      </c>
      <c r="AX888" s="14" t="s">
        <v>78</v>
      </c>
      <c r="AY888" s="167" t="s">
        <v>330</v>
      </c>
    </row>
    <row r="889" spans="2:65" s="1" customFormat="1" ht="24.2" customHeight="1">
      <c r="B889" s="33"/>
      <c r="C889" s="134" t="s">
        <v>1087</v>
      </c>
      <c r="D889" s="134" t="s">
        <v>332</v>
      </c>
      <c r="E889" s="135" t="s">
        <v>1088</v>
      </c>
      <c r="F889" s="136" t="s">
        <v>1089</v>
      </c>
      <c r="G889" s="137" t="s">
        <v>973</v>
      </c>
      <c r="H889" s="138">
        <v>62</v>
      </c>
      <c r="I889" s="139">
        <v>1336.33</v>
      </c>
      <c r="J889" s="140">
        <f>ROUND(I889*H889,2)</f>
        <v>82852.460000000006</v>
      </c>
      <c r="K889" s="136" t="s">
        <v>335</v>
      </c>
      <c r="L889" s="33"/>
      <c r="M889" s="141" t="s">
        <v>21</v>
      </c>
      <c r="N889" s="142" t="s">
        <v>42</v>
      </c>
      <c r="P889" s="143">
        <f>O889*H889</f>
        <v>0</v>
      </c>
      <c r="Q889" s="143">
        <v>0.19209999999999999</v>
      </c>
      <c r="R889" s="143">
        <f>Q889*H889</f>
        <v>11.9102</v>
      </c>
      <c r="S889" s="143">
        <v>0</v>
      </c>
      <c r="T889" s="144">
        <f>S889*H889</f>
        <v>0</v>
      </c>
      <c r="AR889" s="145" t="s">
        <v>336</v>
      </c>
      <c r="AT889" s="145" t="s">
        <v>332</v>
      </c>
      <c r="AU889" s="145" t="s">
        <v>80</v>
      </c>
      <c r="AY889" s="18" t="s">
        <v>330</v>
      </c>
      <c r="BE889" s="146">
        <f>IF(N889="základní",J889,0)</f>
        <v>82852.460000000006</v>
      </c>
      <c r="BF889" s="146">
        <f>IF(N889="snížená",J889,0)</f>
        <v>0</v>
      </c>
      <c r="BG889" s="146">
        <f>IF(N889="zákl. přenesená",J889,0)</f>
        <v>0</v>
      </c>
      <c r="BH889" s="146">
        <f>IF(N889="sníž. přenesená",J889,0)</f>
        <v>0</v>
      </c>
      <c r="BI889" s="146">
        <f>IF(N889="nulová",J889,0)</f>
        <v>0</v>
      </c>
      <c r="BJ889" s="18" t="s">
        <v>78</v>
      </c>
      <c r="BK889" s="146">
        <f>ROUND(I889*H889,2)</f>
        <v>82852.460000000006</v>
      </c>
      <c r="BL889" s="18" t="s">
        <v>336</v>
      </c>
      <c r="BM889" s="145" t="s">
        <v>1090</v>
      </c>
    </row>
    <row r="890" spans="2:65" s="1" customFormat="1">
      <c r="B890" s="33"/>
      <c r="D890" s="147" t="s">
        <v>338</v>
      </c>
      <c r="F890" s="148" t="s">
        <v>1091</v>
      </c>
      <c r="I890" s="149"/>
      <c r="L890" s="33"/>
      <c r="M890" s="150"/>
      <c r="T890" s="52"/>
      <c r="AT890" s="18" t="s">
        <v>338</v>
      </c>
      <c r="AU890" s="18" t="s">
        <v>80</v>
      </c>
    </row>
    <row r="891" spans="2:65" s="12" customFormat="1">
      <c r="B891" s="151"/>
      <c r="D891" s="152" t="s">
        <v>340</v>
      </c>
      <c r="E891" s="153" t="s">
        <v>21</v>
      </c>
      <c r="F891" s="154" t="s">
        <v>1092</v>
      </c>
      <c r="H891" s="153" t="s">
        <v>21</v>
      </c>
      <c r="I891" s="155"/>
      <c r="L891" s="151"/>
      <c r="M891" s="156"/>
      <c r="T891" s="157"/>
      <c r="AT891" s="153" t="s">
        <v>340</v>
      </c>
      <c r="AU891" s="153" t="s">
        <v>80</v>
      </c>
      <c r="AV891" s="12" t="s">
        <v>78</v>
      </c>
      <c r="AW891" s="12" t="s">
        <v>32</v>
      </c>
      <c r="AX891" s="12" t="s">
        <v>71</v>
      </c>
      <c r="AY891" s="153" t="s">
        <v>330</v>
      </c>
    </row>
    <row r="892" spans="2:65" s="12" customFormat="1">
      <c r="B892" s="151"/>
      <c r="D892" s="152" t="s">
        <v>340</v>
      </c>
      <c r="E892" s="153" t="s">
        <v>21</v>
      </c>
      <c r="F892" s="154" t="s">
        <v>1093</v>
      </c>
      <c r="H892" s="153" t="s">
        <v>21</v>
      </c>
      <c r="I892" s="155"/>
      <c r="L892" s="151"/>
      <c r="M892" s="156"/>
      <c r="T892" s="157"/>
      <c r="AT892" s="153" t="s">
        <v>340</v>
      </c>
      <c r="AU892" s="153" t="s">
        <v>80</v>
      </c>
      <c r="AV892" s="12" t="s">
        <v>78</v>
      </c>
      <c r="AW892" s="12" t="s">
        <v>32</v>
      </c>
      <c r="AX892" s="12" t="s">
        <v>71</v>
      </c>
      <c r="AY892" s="153" t="s">
        <v>330</v>
      </c>
    </row>
    <row r="893" spans="2:65" s="13" customFormat="1">
      <c r="B893" s="158"/>
      <c r="D893" s="152" t="s">
        <v>340</v>
      </c>
      <c r="E893" s="159" t="s">
        <v>21</v>
      </c>
      <c r="F893" s="160" t="s">
        <v>1094</v>
      </c>
      <c r="H893" s="161">
        <v>32</v>
      </c>
      <c r="I893" s="162"/>
      <c r="L893" s="158"/>
      <c r="M893" s="163"/>
      <c r="T893" s="164"/>
      <c r="AT893" s="159" t="s">
        <v>340</v>
      </c>
      <c r="AU893" s="159" t="s">
        <v>80</v>
      </c>
      <c r="AV893" s="13" t="s">
        <v>80</v>
      </c>
      <c r="AW893" s="13" t="s">
        <v>32</v>
      </c>
      <c r="AX893" s="13" t="s">
        <v>71</v>
      </c>
      <c r="AY893" s="159" t="s">
        <v>330</v>
      </c>
    </row>
    <row r="894" spans="2:65" s="12" customFormat="1">
      <c r="B894" s="151"/>
      <c r="D894" s="152" t="s">
        <v>340</v>
      </c>
      <c r="E894" s="153" t="s">
        <v>21</v>
      </c>
      <c r="F894" s="154" t="s">
        <v>808</v>
      </c>
      <c r="H894" s="153" t="s">
        <v>21</v>
      </c>
      <c r="I894" s="155"/>
      <c r="L894" s="151"/>
      <c r="M894" s="156"/>
      <c r="T894" s="157"/>
      <c r="AT894" s="153" t="s">
        <v>340</v>
      </c>
      <c r="AU894" s="153" t="s">
        <v>80</v>
      </c>
      <c r="AV894" s="12" t="s">
        <v>78</v>
      </c>
      <c r="AW894" s="12" t="s">
        <v>32</v>
      </c>
      <c r="AX894" s="12" t="s">
        <v>71</v>
      </c>
      <c r="AY894" s="153" t="s">
        <v>330</v>
      </c>
    </row>
    <row r="895" spans="2:65" s="13" customFormat="1">
      <c r="B895" s="158"/>
      <c r="D895" s="152" t="s">
        <v>340</v>
      </c>
      <c r="E895" s="159" t="s">
        <v>21</v>
      </c>
      <c r="F895" s="160" t="s">
        <v>484</v>
      </c>
      <c r="H895" s="161">
        <v>22</v>
      </c>
      <c r="I895" s="162"/>
      <c r="L895" s="158"/>
      <c r="M895" s="163"/>
      <c r="T895" s="164"/>
      <c r="AT895" s="159" t="s">
        <v>340</v>
      </c>
      <c r="AU895" s="159" t="s">
        <v>80</v>
      </c>
      <c r="AV895" s="13" t="s">
        <v>80</v>
      </c>
      <c r="AW895" s="13" t="s">
        <v>32</v>
      </c>
      <c r="AX895" s="13" t="s">
        <v>71</v>
      </c>
      <c r="AY895" s="159" t="s">
        <v>330</v>
      </c>
    </row>
    <row r="896" spans="2:65" s="12" customFormat="1">
      <c r="B896" s="151"/>
      <c r="D896" s="152" t="s">
        <v>340</v>
      </c>
      <c r="E896" s="153" t="s">
        <v>21</v>
      </c>
      <c r="F896" s="154" t="s">
        <v>818</v>
      </c>
      <c r="H896" s="153" t="s">
        <v>21</v>
      </c>
      <c r="I896" s="155"/>
      <c r="L896" s="151"/>
      <c r="M896" s="156"/>
      <c r="T896" s="157"/>
      <c r="AT896" s="153" t="s">
        <v>340</v>
      </c>
      <c r="AU896" s="153" t="s">
        <v>80</v>
      </c>
      <c r="AV896" s="12" t="s">
        <v>78</v>
      </c>
      <c r="AW896" s="12" t="s">
        <v>32</v>
      </c>
      <c r="AX896" s="12" t="s">
        <v>71</v>
      </c>
      <c r="AY896" s="153" t="s">
        <v>330</v>
      </c>
    </row>
    <row r="897" spans="2:65" s="13" customFormat="1">
      <c r="B897" s="158"/>
      <c r="D897" s="152" t="s">
        <v>340</v>
      </c>
      <c r="E897" s="159" t="s">
        <v>21</v>
      </c>
      <c r="F897" s="160" t="s">
        <v>388</v>
      </c>
      <c r="H897" s="161">
        <v>8</v>
      </c>
      <c r="I897" s="162"/>
      <c r="L897" s="158"/>
      <c r="M897" s="163"/>
      <c r="T897" s="164"/>
      <c r="AT897" s="159" t="s">
        <v>340</v>
      </c>
      <c r="AU897" s="159" t="s">
        <v>80</v>
      </c>
      <c r="AV897" s="13" t="s">
        <v>80</v>
      </c>
      <c r="AW897" s="13" t="s">
        <v>32</v>
      </c>
      <c r="AX897" s="13" t="s">
        <v>71</v>
      </c>
      <c r="AY897" s="159" t="s">
        <v>330</v>
      </c>
    </row>
    <row r="898" spans="2:65" s="14" customFormat="1">
      <c r="B898" s="166"/>
      <c r="D898" s="152" t="s">
        <v>340</v>
      </c>
      <c r="E898" s="167" t="s">
        <v>21</v>
      </c>
      <c r="F898" s="168" t="s">
        <v>443</v>
      </c>
      <c r="H898" s="169">
        <v>62</v>
      </c>
      <c r="I898" s="170"/>
      <c r="L898" s="166"/>
      <c r="M898" s="171"/>
      <c r="T898" s="172"/>
      <c r="AT898" s="167" t="s">
        <v>340</v>
      </c>
      <c r="AU898" s="167" t="s">
        <v>80</v>
      </c>
      <c r="AV898" s="14" t="s">
        <v>336</v>
      </c>
      <c r="AW898" s="14" t="s">
        <v>32</v>
      </c>
      <c r="AX898" s="14" t="s">
        <v>78</v>
      </c>
      <c r="AY898" s="167" t="s">
        <v>330</v>
      </c>
    </row>
    <row r="899" spans="2:65" s="1" customFormat="1" ht="16.5" customHeight="1">
      <c r="B899" s="33"/>
      <c r="C899" s="173" t="s">
        <v>1095</v>
      </c>
      <c r="D899" s="173" t="s">
        <v>475</v>
      </c>
      <c r="E899" s="174" t="s">
        <v>1096</v>
      </c>
      <c r="F899" s="175" t="s">
        <v>1097</v>
      </c>
      <c r="G899" s="176" t="s">
        <v>551</v>
      </c>
      <c r="H899" s="177">
        <v>585.5</v>
      </c>
      <c r="I899" s="178">
        <v>21797.95</v>
      </c>
      <c r="J899" s="179">
        <f>ROUND(I899*H899,2)</f>
        <v>12762699.73</v>
      </c>
      <c r="K899" s="175" t="s">
        <v>21</v>
      </c>
      <c r="L899" s="180"/>
      <c r="M899" s="181" t="s">
        <v>21</v>
      </c>
      <c r="N899" s="182" t="s">
        <v>42</v>
      </c>
      <c r="P899" s="143">
        <f>O899*H899</f>
        <v>0</v>
      </c>
      <c r="Q899" s="143">
        <v>0.3</v>
      </c>
      <c r="R899" s="143">
        <f>Q899*H899</f>
        <v>175.65</v>
      </c>
      <c r="S899" s="143">
        <v>0</v>
      </c>
      <c r="T899" s="144">
        <f>S899*H899</f>
        <v>0</v>
      </c>
      <c r="AR899" s="145" t="s">
        <v>388</v>
      </c>
      <c r="AT899" s="145" t="s">
        <v>475</v>
      </c>
      <c r="AU899" s="145" t="s">
        <v>80</v>
      </c>
      <c r="AY899" s="18" t="s">
        <v>330</v>
      </c>
      <c r="BE899" s="146">
        <f>IF(N899="základní",J899,0)</f>
        <v>12762699.73</v>
      </c>
      <c r="BF899" s="146">
        <f>IF(N899="snížená",J899,0)</f>
        <v>0</v>
      </c>
      <c r="BG899" s="146">
        <f>IF(N899="zákl. přenesená",J899,0)</f>
        <v>0</v>
      </c>
      <c r="BH899" s="146">
        <f>IF(N899="sníž. přenesená",J899,0)</f>
        <v>0</v>
      </c>
      <c r="BI899" s="146">
        <f>IF(N899="nulová",J899,0)</f>
        <v>0</v>
      </c>
      <c r="BJ899" s="18" t="s">
        <v>78</v>
      </c>
      <c r="BK899" s="146">
        <f>ROUND(I899*H899,2)</f>
        <v>12762699.73</v>
      </c>
      <c r="BL899" s="18" t="s">
        <v>336</v>
      </c>
      <c r="BM899" s="145" t="s">
        <v>1098</v>
      </c>
    </row>
    <row r="900" spans="2:65" s="12" customFormat="1">
      <c r="B900" s="151"/>
      <c r="D900" s="152" t="s">
        <v>340</v>
      </c>
      <c r="E900" s="153" t="s">
        <v>21</v>
      </c>
      <c r="F900" s="154" t="s">
        <v>1099</v>
      </c>
      <c r="H900" s="153" t="s">
        <v>21</v>
      </c>
      <c r="I900" s="155"/>
      <c r="L900" s="151"/>
      <c r="M900" s="156"/>
      <c r="T900" s="157"/>
      <c r="AT900" s="153" t="s">
        <v>340</v>
      </c>
      <c r="AU900" s="153" t="s">
        <v>80</v>
      </c>
      <c r="AV900" s="12" t="s">
        <v>78</v>
      </c>
      <c r="AW900" s="12" t="s">
        <v>32</v>
      </c>
      <c r="AX900" s="12" t="s">
        <v>71</v>
      </c>
      <c r="AY900" s="153" t="s">
        <v>330</v>
      </c>
    </row>
    <row r="901" spans="2:65" s="12" customFormat="1">
      <c r="B901" s="151"/>
      <c r="D901" s="152" t="s">
        <v>340</v>
      </c>
      <c r="E901" s="153" t="s">
        <v>21</v>
      </c>
      <c r="F901" s="154" t="s">
        <v>1093</v>
      </c>
      <c r="H901" s="153" t="s">
        <v>21</v>
      </c>
      <c r="I901" s="155"/>
      <c r="L901" s="151"/>
      <c r="M901" s="156"/>
      <c r="T901" s="157"/>
      <c r="AT901" s="153" t="s">
        <v>340</v>
      </c>
      <c r="AU901" s="153" t="s">
        <v>80</v>
      </c>
      <c r="AV901" s="12" t="s">
        <v>78</v>
      </c>
      <c r="AW901" s="12" t="s">
        <v>32</v>
      </c>
      <c r="AX901" s="12" t="s">
        <v>71</v>
      </c>
      <c r="AY901" s="153" t="s">
        <v>330</v>
      </c>
    </row>
    <row r="902" spans="2:65" s="13" customFormat="1">
      <c r="B902" s="158"/>
      <c r="D902" s="152" t="s">
        <v>340</v>
      </c>
      <c r="E902" s="159" t="s">
        <v>21</v>
      </c>
      <c r="F902" s="160" t="s">
        <v>1100</v>
      </c>
      <c r="H902" s="161">
        <v>310</v>
      </c>
      <c r="I902" s="162"/>
      <c r="L902" s="158"/>
      <c r="M902" s="163"/>
      <c r="T902" s="164"/>
      <c r="AT902" s="159" t="s">
        <v>340</v>
      </c>
      <c r="AU902" s="159" t="s">
        <v>80</v>
      </c>
      <c r="AV902" s="13" t="s">
        <v>80</v>
      </c>
      <c r="AW902" s="13" t="s">
        <v>32</v>
      </c>
      <c r="AX902" s="13" t="s">
        <v>71</v>
      </c>
      <c r="AY902" s="159" t="s">
        <v>330</v>
      </c>
    </row>
    <row r="903" spans="2:65" s="12" customFormat="1">
      <c r="B903" s="151"/>
      <c r="D903" s="152" t="s">
        <v>340</v>
      </c>
      <c r="E903" s="153" t="s">
        <v>21</v>
      </c>
      <c r="F903" s="154" t="s">
        <v>808</v>
      </c>
      <c r="H903" s="153" t="s">
        <v>21</v>
      </c>
      <c r="I903" s="155"/>
      <c r="L903" s="151"/>
      <c r="M903" s="156"/>
      <c r="T903" s="157"/>
      <c r="AT903" s="153" t="s">
        <v>340</v>
      </c>
      <c r="AU903" s="153" t="s">
        <v>80</v>
      </c>
      <c r="AV903" s="12" t="s">
        <v>78</v>
      </c>
      <c r="AW903" s="12" t="s">
        <v>32</v>
      </c>
      <c r="AX903" s="12" t="s">
        <v>71</v>
      </c>
      <c r="AY903" s="153" t="s">
        <v>330</v>
      </c>
    </row>
    <row r="904" spans="2:65" s="13" customFormat="1">
      <c r="B904" s="158"/>
      <c r="D904" s="152" t="s">
        <v>340</v>
      </c>
      <c r="E904" s="159" t="s">
        <v>21</v>
      </c>
      <c r="F904" s="160" t="s">
        <v>1101</v>
      </c>
      <c r="H904" s="161">
        <v>220.5</v>
      </c>
      <c r="I904" s="162"/>
      <c r="L904" s="158"/>
      <c r="M904" s="163"/>
      <c r="T904" s="164"/>
      <c r="AT904" s="159" t="s">
        <v>340</v>
      </c>
      <c r="AU904" s="159" t="s">
        <v>80</v>
      </c>
      <c r="AV904" s="13" t="s">
        <v>80</v>
      </c>
      <c r="AW904" s="13" t="s">
        <v>32</v>
      </c>
      <c r="AX904" s="13" t="s">
        <v>71</v>
      </c>
      <c r="AY904" s="159" t="s">
        <v>330</v>
      </c>
    </row>
    <row r="905" spans="2:65" s="12" customFormat="1">
      <c r="B905" s="151"/>
      <c r="D905" s="152" t="s">
        <v>340</v>
      </c>
      <c r="E905" s="153" t="s">
        <v>21</v>
      </c>
      <c r="F905" s="154" t="s">
        <v>818</v>
      </c>
      <c r="H905" s="153" t="s">
        <v>21</v>
      </c>
      <c r="I905" s="155"/>
      <c r="L905" s="151"/>
      <c r="M905" s="156"/>
      <c r="T905" s="157"/>
      <c r="AT905" s="153" t="s">
        <v>340</v>
      </c>
      <c r="AU905" s="153" t="s">
        <v>80</v>
      </c>
      <c r="AV905" s="12" t="s">
        <v>78</v>
      </c>
      <c r="AW905" s="12" t="s">
        <v>32</v>
      </c>
      <c r="AX905" s="12" t="s">
        <v>71</v>
      </c>
      <c r="AY905" s="153" t="s">
        <v>330</v>
      </c>
    </row>
    <row r="906" spans="2:65" s="13" customFormat="1">
      <c r="B906" s="158"/>
      <c r="D906" s="152" t="s">
        <v>340</v>
      </c>
      <c r="E906" s="159" t="s">
        <v>21</v>
      </c>
      <c r="F906" s="160" t="s">
        <v>1102</v>
      </c>
      <c r="H906" s="161">
        <v>55</v>
      </c>
      <c r="I906" s="162"/>
      <c r="L906" s="158"/>
      <c r="M906" s="163"/>
      <c r="T906" s="164"/>
      <c r="AT906" s="159" t="s">
        <v>340</v>
      </c>
      <c r="AU906" s="159" t="s">
        <v>80</v>
      </c>
      <c r="AV906" s="13" t="s">
        <v>80</v>
      </c>
      <c r="AW906" s="13" t="s">
        <v>32</v>
      </c>
      <c r="AX906" s="13" t="s">
        <v>71</v>
      </c>
      <c r="AY906" s="159" t="s">
        <v>330</v>
      </c>
    </row>
    <row r="907" spans="2:65" s="14" customFormat="1">
      <c r="B907" s="166"/>
      <c r="D907" s="152" t="s">
        <v>340</v>
      </c>
      <c r="E907" s="167" t="s">
        <v>21</v>
      </c>
      <c r="F907" s="168" t="s">
        <v>443</v>
      </c>
      <c r="H907" s="169">
        <v>585.5</v>
      </c>
      <c r="I907" s="170"/>
      <c r="L907" s="166"/>
      <c r="M907" s="171"/>
      <c r="T907" s="172"/>
      <c r="AT907" s="167" t="s">
        <v>340</v>
      </c>
      <c r="AU907" s="167" t="s">
        <v>80</v>
      </c>
      <c r="AV907" s="14" t="s">
        <v>336</v>
      </c>
      <c r="AW907" s="14" t="s">
        <v>32</v>
      </c>
      <c r="AX907" s="14" t="s">
        <v>78</v>
      </c>
      <c r="AY907" s="167" t="s">
        <v>330</v>
      </c>
    </row>
    <row r="908" spans="2:65" s="1" customFormat="1" ht="24.2" customHeight="1">
      <c r="B908" s="33"/>
      <c r="C908" s="134" t="s">
        <v>1103</v>
      </c>
      <c r="D908" s="134" t="s">
        <v>332</v>
      </c>
      <c r="E908" s="135" t="s">
        <v>1104</v>
      </c>
      <c r="F908" s="136" t="s">
        <v>1105</v>
      </c>
      <c r="G908" s="137" t="s">
        <v>973</v>
      </c>
      <c r="H908" s="138">
        <v>49</v>
      </c>
      <c r="I908" s="139">
        <v>2786.25</v>
      </c>
      <c r="J908" s="140">
        <f>ROUND(I908*H908,2)</f>
        <v>136526.25</v>
      </c>
      <c r="K908" s="136" t="s">
        <v>335</v>
      </c>
      <c r="L908" s="33"/>
      <c r="M908" s="141" t="s">
        <v>21</v>
      </c>
      <c r="N908" s="142" t="s">
        <v>42</v>
      </c>
      <c r="P908" s="143">
        <f>O908*H908</f>
        <v>0</v>
      </c>
      <c r="Q908" s="143">
        <v>8.7720000000000006E-2</v>
      </c>
      <c r="R908" s="143">
        <f>Q908*H908</f>
        <v>4.2982800000000001</v>
      </c>
      <c r="S908" s="143">
        <v>0</v>
      </c>
      <c r="T908" s="144">
        <f>S908*H908</f>
        <v>0</v>
      </c>
      <c r="AR908" s="145" t="s">
        <v>336</v>
      </c>
      <c r="AT908" s="145" t="s">
        <v>332</v>
      </c>
      <c r="AU908" s="145" t="s">
        <v>80</v>
      </c>
      <c r="AY908" s="18" t="s">
        <v>330</v>
      </c>
      <c r="BE908" s="146">
        <f>IF(N908="základní",J908,0)</f>
        <v>136526.25</v>
      </c>
      <c r="BF908" s="146">
        <f>IF(N908="snížená",J908,0)</f>
        <v>0</v>
      </c>
      <c r="BG908" s="146">
        <f>IF(N908="zákl. přenesená",J908,0)</f>
        <v>0</v>
      </c>
      <c r="BH908" s="146">
        <f>IF(N908="sníž. přenesená",J908,0)</f>
        <v>0</v>
      </c>
      <c r="BI908" s="146">
        <f>IF(N908="nulová",J908,0)</f>
        <v>0</v>
      </c>
      <c r="BJ908" s="18" t="s">
        <v>78</v>
      </c>
      <c r="BK908" s="146">
        <f>ROUND(I908*H908,2)</f>
        <v>136526.25</v>
      </c>
      <c r="BL908" s="18" t="s">
        <v>336</v>
      </c>
      <c r="BM908" s="145" t="s">
        <v>1106</v>
      </c>
    </row>
    <row r="909" spans="2:65" s="1" customFormat="1">
      <c r="B909" s="33"/>
      <c r="D909" s="147" t="s">
        <v>338</v>
      </c>
      <c r="F909" s="148" t="s">
        <v>1107</v>
      </c>
      <c r="I909" s="149"/>
      <c r="L909" s="33"/>
      <c r="M909" s="150"/>
      <c r="T909" s="52"/>
      <c r="AT909" s="18" t="s">
        <v>338</v>
      </c>
      <c r="AU909" s="18" t="s">
        <v>80</v>
      </c>
    </row>
    <row r="910" spans="2:65" s="12" customFormat="1">
      <c r="B910" s="151"/>
      <c r="D910" s="152" t="s">
        <v>340</v>
      </c>
      <c r="E910" s="153" t="s">
        <v>21</v>
      </c>
      <c r="F910" s="154" t="s">
        <v>808</v>
      </c>
      <c r="H910" s="153" t="s">
        <v>21</v>
      </c>
      <c r="I910" s="155"/>
      <c r="L910" s="151"/>
      <c r="M910" s="156"/>
      <c r="T910" s="157"/>
      <c r="AT910" s="153" t="s">
        <v>340</v>
      </c>
      <c r="AU910" s="153" t="s">
        <v>80</v>
      </c>
      <c r="AV910" s="12" t="s">
        <v>78</v>
      </c>
      <c r="AW910" s="12" t="s">
        <v>32</v>
      </c>
      <c r="AX910" s="12" t="s">
        <v>71</v>
      </c>
      <c r="AY910" s="153" t="s">
        <v>330</v>
      </c>
    </row>
    <row r="911" spans="2:65" s="13" customFormat="1">
      <c r="B911" s="158"/>
      <c r="D911" s="152" t="s">
        <v>340</v>
      </c>
      <c r="E911" s="159" t="s">
        <v>21</v>
      </c>
      <c r="F911" s="160" t="s">
        <v>833</v>
      </c>
      <c r="H911" s="161">
        <v>49</v>
      </c>
      <c r="I911" s="162"/>
      <c r="L911" s="158"/>
      <c r="M911" s="163"/>
      <c r="T911" s="164"/>
      <c r="AT911" s="159" t="s">
        <v>340</v>
      </c>
      <c r="AU911" s="159" t="s">
        <v>80</v>
      </c>
      <c r="AV911" s="13" t="s">
        <v>80</v>
      </c>
      <c r="AW911" s="13" t="s">
        <v>32</v>
      </c>
      <c r="AX911" s="13" t="s">
        <v>78</v>
      </c>
      <c r="AY911" s="159" t="s">
        <v>330</v>
      </c>
    </row>
    <row r="912" spans="2:65" s="1" customFormat="1" ht="24.2" customHeight="1">
      <c r="B912" s="33"/>
      <c r="C912" s="134" t="s">
        <v>1108</v>
      </c>
      <c r="D912" s="134" t="s">
        <v>332</v>
      </c>
      <c r="E912" s="135" t="s">
        <v>1109</v>
      </c>
      <c r="F912" s="136" t="s">
        <v>1110</v>
      </c>
      <c r="G912" s="137" t="s">
        <v>973</v>
      </c>
      <c r="H912" s="138">
        <v>502</v>
      </c>
      <c r="I912" s="139">
        <v>2786.25</v>
      </c>
      <c r="J912" s="140">
        <f>ROUND(I912*H912,2)</f>
        <v>1398697.5</v>
      </c>
      <c r="K912" s="136" t="s">
        <v>335</v>
      </c>
      <c r="L912" s="33"/>
      <c r="M912" s="141" t="s">
        <v>21</v>
      </c>
      <c r="N912" s="142" t="s">
        <v>42</v>
      </c>
      <c r="P912" s="143">
        <f>O912*H912</f>
        <v>0</v>
      </c>
      <c r="Q912" s="143">
        <v>0.12901000000000001</v>
      </c>
      <c r="R912" s="143">
        <f>Q912*H912</f>
        <v>64.763020000000012</v>
      </c>
      <c r="S912" s="143">
        <v>0</v>
      </c>
      <c r="T912" s="144">
        <f>S912*H912</f>
        <v>0</v>
      </c>
      <c r="AR912" s="145" t="s">
        <v>336</v>
      </c>
      <c r="AT912" s="145" t="s">
        <v>332</v>
      </c>
      <c r="AU912" s="145" t="s">
        <v>80</v>
      </c>
      <c r="AY912" s="18" t="s">
        <v>330</v>
      </c>
      <c r="BE912" s="146">
        <f>IF(N912="základní",J912,0)</f>
        <v>1398697.5</v>
      </c>
      <c r="BF912" s="146">
        <f>IF(N912="snížená",J912,0)</f>
        <v>0</v>
      </c>
      <c r="BG912" s="146">
        <f>IF(N912="zákl. přenesená",J912,0)</f>
        <v>0</v>
      </c>
      <c r="BH912" s="146">
        <f>IF(N912="sníž. přenesená",J912,0)</f>
        <v>0</v>
      </c>
      <c r="BI912" s="146">
        <f>IF(N912="nulová",J912,0)</f>
        <v>0</v>
      </c>
      <c r="BJ912" s="18" t="s">
        <v>78</v>
      </c>
      <c r="BK912" s="146">
        <f>ROUND(I912*H912,2)</f>
        <v>1398697.5</v>
      </c>
      <c r="BL912" s="18" t="s">
        <v>336</v>
      </c>
      <c r="BM912" s="145" t="s">
        <v>1111</v>
      </c>
    </row>
    <row r="913" spans="2:65" s="1" customFormat="1">
      <c r="B913" s="33"/>
      <c r="D913" s="147" t="s">
        <v>338</v>
      </c>
      <c r="F913" s="148" t="s">
        <v>1112</v>
      </c>
      <c r="I913" s="149"/>
      <c r="L913" s="33"/>
      <c r="M913" s="150"/>
      <c r="T913" s="52"/>
      <c r="AT913" s="18" t="s">
        <v>338</v>
      </c>
      <c r="AU913" s="18" t="s">
        <v>80</v>
      </c>
    </row>
    <row r="914" spans="2:65" s="12" customFormat="1">
      <c r="B914" s="151"/>
      <c r="D914" s="152" t="s">
        <v>340</v>
      </c>
      <c r="E914" s="153" t="s">
        <v>21</v>
      </c>
      <c r="F914" s="154" t="s">
        <v>1003</v>
      </c>
      <c r="H914" s="153" t="s">
        <v>21</v>
      </c>
      <c r="I914" s="155"/>
      <c r="L914" s="151"/>
      <c r="M914" s="156"/>
      <c r="T914" s="157"/>
      <c r="AT914" s="153" t="s">
        <v>340</v>
      </c>
      <c r="AU914" s="153" t="s">
        <v>80</v>
      </c>
      <c r="AV914" s="12" t="s">
        <v>78</v>
      </c>
      <c r="AW914" s="12" t="s">
        <v>32</v>
      </c>
      <c r="AX914" s="12" t="s">
        <v>71</v>
      </c>
      <c r="AY914" s="153" t="s">
        <v>330</v>
      </c>
    </row>
    <row r="915" spans="2:65" s="13" customFormat="1">
      <c r="B915" s="158"/>
      <c r="D915" s="152" t="s">
        <v>340</v>
      </c>
      <c r="E915" s="159" t="s">
        <v>21</v>
      </c>
      <c r="F915" s="160" t="s">
        <v>1113</v>
      </c>
      <c r="H915" s="161">
        <v>88</v>
      </c>
      <c r="I915" s="162"/>
      <c r="L915" s="158"/>
      <c r="M915" s="163"/>
      <c r="T915" s="164"/>
      <c r="AT915" s="159" t="s">
        <v>340</v>
      </c>
      <c r="AU915" s="159" t="s">
        <v>80</v>
      </c>
      <c r="AV915" s="13" t="s">
        <v>80</v>
      </c>
      <c r="AW915" s="13" t="s">
        <v>32</v>
      </c>
      <c r="AX915" s="13" t="s">
        <v>71</v>
      </c>
      <c r="AY915" s="159" t="s">
        <v>330</v>
      </c>
    </row>
    <row r="916" spans="2:65" s="12" customFormat="1">
      <c r="B916" s="151"/>
      <c r="D916" s="152" t="s">
        <v>340</v>
      </c>
      <c r="E916" s="153" t="s">
        <v>21</v>
      </c>
      <c r="F916" s="154" t="s">
        <v>770</v>
      </c>
      <c r="H916" s="153" t="s">
        <v>21</v>
      </c>
      <c r="I916" s="155"/>
      <c r="L916" s="151"/>
      <c r="M916" s="156"/>
      <c r="T916" s="157"/>
      <c r="AT916" s="153" t="s">
        <v>340</v>
      </c>
      <c r="AU916" s="153" t="s">
        <v>80</v>
      </c>
      <c r="AV916" s="12" t="s">
        <v>78</v>
      </c>
      <c r="AW916" s="12" t="s">
        <v>32</v>
      </c>
      <c r="AX916" s="12" t="s">
        <v>71</v>
      </c>
      <c r="AY916" s="153" t="s">
        <v>330</v>
      </c>
    </row>
    <row r="917" spans="2:65" s="13" customFormat="1">
      <c r="B917" s="158"/>
      <c r="D917" s="152" t="s">
        <v>340</v>
      </c>
      <c r="E917" s="159" t="s">
        <v>21</v>
      </c>
      <c r="F917" s="160" t="s">
        <v>1113</v>
      </c>
      <c r="H917" s="161">
        <v>88</v>
      </c>
      <c r="I917" s="162"/>
      <c r="L917" s="158"/>
      <c r="M917" s="163"/>
      <c r="T917" s="164"/>
      <c r="AT917" s="159" t="s">
        <v>340</v>
      </c>
      <c r="AU917" s="159" t="s">
        <v>80</v>
      </c>
      <c r="AV917" s="13" t="s">
        <v>80</v>
      </c>
      <c r="AW917" s="13" t="s">
        <v>32</v>
      </c>
      <c r="AX917" s="13" t="s">
        <v>71</v>
      </c>
      <c r="AY917" s="159" t="s">
        <v>330</v>
      </c>
    </row>
    <row r="918" spans="2:65" s="12" customFormat="1">
      <c r="B918" s="151"/>
      <c r="D918" s="152" t="s">
        <v>340</v>
      </c>
      <c r="E918" s="153" t="s">
        <v>21</v>
      </c>
      <c r="F918" s="154" t="s">
        <v>789</v>
      </c>
      <c r="H918" s="153" t="s">
        <v>21</v>
      </c>
      <c r="I918" s="155"/>
      <c r="L918" s="151"/>
      <c r="M918" s="156"/>
      <c r="T918" s="157"/>
      <c r="AT918" s="153" t="s">
        <v>340</v>
      </c>
      <c r="AU918" s="153" t="s">
        <v>80</v>
      </c>
      <c r="AV918" s="12" t="s">
        <v>78</v>
      </c>
      <c r="AW918" s="12" t="s">
        <v>32</v>
      </c>
      <c r="AX918" s="12" t="s">
        <v>71</v>
      </c>
      <c r="AY918" s="153" t="s">
        <v>330</v>
      </c>
    </row>
    <row r="919" spans="2:65" s="13" customFormat="1">
      <c r="B919" s="158"/>
      <c r="D919" s="152" t="s">
        <v>340</v>
      </c>
      <c r="E919" s="159" t="s">
        <v>21</v>
      </c>
      <c r="F919" s="160" t="s">
        <v>1113</v>
      </c>
      <c r="H919" s="161">
        <v>88</v>
      </c>
      <c r="I919" s="162"/>
      <c r="L919" s="158"/>
      <c r="M919" s="163"/>
      <c r="T919" s="164"/>
      <c r="AT919" s="159" t="s">
        <v>340</v>
      </c>
      <c r="AU919" s="159" t="s">
        <v>80</v>
      </c>
      <c r="AV919" s="13" t="s">
        <v>80</v>
      </c>
      <c r="AW919" s="13" t="s">
        <v>32</v>
      </c>
      <c r="AX919" s="13" t="s">
        <v>71</v>
      </c>
      <c r="AY919" s="159" t="s">
        <v>330</v>
      </c>
    </row>
    <row r="920" spans="2:65" s="12" customFormat="1">
      <c r="B920" s="151"/>
      <c r="D920" s="152" t="s">
        <v>340</v>
      </c>
      <c r="E920" s="153" t="s">
        <v>21</v>
      </c>
      <c r="F920" s="154" t="s">
        <v>800</v>
      </c>
      <c r="H920" s="153" t="s">
        <v>21</v>
      </c>
      <c r="I920" s="155"/>
      <c r="L920" s="151"/>
      <c r="M920" s="156"/>
      <c r="T920" s="157"/>
      <c r="AT920" s="153" t="s">
        <v>340</v>
      </c>
      <c r="AU920" s="153" t="s">
        <v>80</v>
      </c>
      <c r="AV920" s="12" t="s">
        <v>78</v>
      </c>
      <c r="AW920" s="12" t="s">
        <v>32</v>
      </c>
      <c r="AX920" s="12" t="s">
        <v>71</v>
      </c>
      <c r="AY920" s="153" t="s">
        <v>330</v>
      </c>
    </row>
    <row r="921" spans="2:65" s="13" customFormat="1">
      <c r="B921" s="158"/>
      <c r="D921" s="152" t="s">
        <v>340</v>
      </c>
      <c r="E921" s="159" t="s">
        <v>21</v>
      </c>
      <c r="F921" s="160" t="s">
        <v>1113</v>
      </c>
      <c r="H921" s="161">
        <v>88</v>
      </c>
      <c r="I921" s="162"/>
      <c r="L921" s="158"/>
      <c r="M921" s="163"/>
      <c r="T921" s="164"/>
      <c r="AT921" s="159" t="s">
        <v>340</v>
      </c>
      <c r="AU921" s="159" t="s">
        <v>80</v>
      </c>
      <c r="AV921" s="13" t="s">
        <v>80</v>
      </c>
      <c r="AW921" s="13" t="s">
        <v>32</v>
      </c>
      <c r="AX921" s="13" t="s">
        <v>71</v>
      </c>
      <c r="AY921" s="159" t="s">
        <v>330</v>
      </c>
    </row>
    <row r="922" spans="2:65" s="12" customFormat="1">
      <c r="B922" s="151"/>
      <c r="D922" s="152" t="s">
        <v>340</v>
      </c>
      <c r="E922" s="153" t="s">
        <v>21</v>
      </c>
      <c r="F922" s="154" t="s">
        <v>808</v>
      </c>
      <c r="H922" s="153" t="s">
        <v>21</v>
      </c>
      <c r="I922" s="155"/>
      <c r="L922" s="151"/>
      <c r="M922" s="156"/>
      <c r="T922" s="157"/>
      <c r="AT922" s="153" t="s">
        <v>340</v>
      </c>
      <c r="AU922" s="153" t="s">
        <v>80</v>
      </c>
      <c r="AV922" s="12" t="s">
        <v>78</v>
      </c>
      <c r="AW922" s="12" t="s">
        <v>32</v>
      </c>
      <c r="AX922" s="12" t="s">
        <v>71</v>
      </c>
      <c r="AY922" s="153" t="s">
        <v>330</v>
      </c>
    </row>
    <row r="923" spans="2:65" s="13" customFormat="1">
      <c r="B923" s="158"/>
      <c r="D923" s="152" t="s">
        <v>340</v>
      </c>
      <c r="E923" s="159" t="s">
        <v>21</v>
      </c>
      <c r="F923" s="160" t="s">
        <v>1114</v>
      </c>
      <c r="H923" s="161">
        <v>82</v>
      </c>
      <c r="I923" s="162"/>
      <c r="L923" s="158"/>
      <c r="M923" s="163"/>
      <c r="T923" s="164"/>
      <c r="AT923" s="159" t="s">
        <v>340</v>
      </c>
      <c r="AU923" s="159" t="s">
        <v>80</v>
      </c>
      <c r="AV923" s="13" t="s">
        <v>80</v>
      </c>
      <c r="AW923" s="13" t="s">
        <v>32</v>
      </c>
      <c r="AX923" s="13" t="s">
        <v>71</v>
      </c>
      <c r="AY923" s="159" t="s">
        <v>330</v>
      </c>
    </row>
    <row r="924" spans="2:65" s="12" customFormat="1">
      <c r="B924" s="151"/>
      <c r="D924" s="152" t="s">
        <v>340</v>
      </c>
      <c r="E924" s="153" t="s">
        <v>21</v>
      </c>
      <c r="F924" s="154" t="s">
        <v>818</v>
      </c>
      <c r="H924" s="153" t="s">
        <v>21</v>
      </c>
      <c r="I924" s="155"/>
      <c r="L924" s="151"/>
      <c r="M924" s="156"/>
      <c r="T924" s="157"/>
      <c r="AT924" s="153" t="s">
        <v>340</v>
      </c>
      <c r="AU924" s="153" t="s">
        <v>80</v>
      </c>
      <c r="AV924" s="12" t="s">
        <v>78</v>
      </c>
      <c r="AW924" s="12" t="s">
        <v>32</v>
      </c>
      <c r="AX924" s="12" t="s">
        <v>71</v>
      </c>
      <c r="AY924" s="153" t="s">
        <v>330</v>
      </c>
    </row>
    <row r="925" spans="2:65" s="13" customFormat="1">
      <c r="B925" s="158"/>
      <c r="D925" s="152" t="s">
        <v>340</v>
      </c>
      <c r="E925" s="159" t="s">
        <v>21</v>
      </c>
      <c r="F925" s="160" t="s">
        <v>1115</v>
      </c>
      <c r="H925" s="161">
        <v>68</v>
      </c>
      <c r="I925" s="162"/>
      <c r="L925" s="158"/>
      <c r="M925" s="163"/>
      <c r="T925" s="164"/>
      <c r="AT925" s="159" t="s">
        <v>340</v>
      </c>
      <c r="AU925" s="159" t="s">
        <v>80</v>
      </c>
      <c r="AV925" s="13" t="s">
        <v>80</v>
      </c>
      <c r="AW925" s="13" t="s">
        <v>32</v>
      </c>
      <c r="AX925" s="13" t="s">
        <v>71</v>
      </c>
      <c r="AY925" s="159" t="s">
        <v>330</v>
      </c>
    </row>
    <row r="926" spans="2:65" s="14" customFormat="1">
      <c r="B926" s="166"/>
      <c r="D926" s="152" t="s">
        <v>340</v>
      </c>
      <c r="E926" s="167" t="s">
        <v>21</v>
      </c>
      <c r="F926" s="168" t="s">
        <v>443</v>
      </c>
      <c r="H926" s="169">
        <v>502</v>
      </c>
      <c r="I926" s="170"/>
      <c r="L926" s="166"/>
      <c r="M926" s="171"/>
      <c r="T926" s="172"/>
      <c r="AT926" s="167" t="s">
        <v>340</v>
      </c>
      <c r="AU926" s="167" t="s">
        <v>80</v>
      </c>
      <c r="AV926" s="14" t="s">
        <v>336</v>
      </c>
      <c r="AW926" s="14" t="s">
        <v>32</v>
      </c>
      <c r="AX926" s="14" t="s">
        <v>78</v>
      </c>
      <c r="AY926" s="167" t="s">
        <v>330</v>
      </c>
    </row>
    <row r="927" spans="2:65" s="1" customFormat="1" ht="16.5" customHeight="1">
      <c r="B927" s="33"/>
      <c r="C927" s="173" t="s">
        <v>1116</v>
      </c>
      <c r="D927" s="173" t="s">
        <v>475</v>
      </c>
      <c r="E927" s="174" t="s">
        <v>1117</v>
      </c>
      <c r="F927" s="175" t="s">
        <v>1118</v>
      </c>
      <c r="G927" s="176" t="s">
        <v>169</v>
      </c>
      <c r="H927" s="177">
        <v>3765</v>
      </c>
      <c r="I927" s="178">
        <v>1089.5999999999999</v>
      </c>
      <c r="J927" s="179">
        <f>ROUND(I927*H927,2)</f>
        <v>4102344</v>
      </c>
      <c r="K927" s="175" t="s">
        <v>21</v>
      </c>
      <c r="L927" s="180"/>
      <c r="M927" s="181" t="s">
        <v>21</v>
      </c>
      <c r="N927" s="182" t="s">
        <v>42</v>
      </c>
      <c r="P927" s="143">
        <f>O927*H927</f>
        <v>0</v>
      </c>
      <c r="Q927" s="143">
        <v>0.35</v>
      </c>
      <c r="R927" s="143">
        <f>Q927*H927</f>
        <v>1317.75</v>
      </c>
      <c r="S927" s="143">
        <v>0</v>
      </c>
      <c r="T927" s="144">
        <f>S927*H927</f>
        <v>0</v>
      </c>
      <c r="AR927" s="145" t="s">
        <v>388</v>
      </c>
      <c r="AT927" s="145" t="s">
        <v>475</v>
      </c>
      <c r="AU927" s="145" t="s">
        <v>80</v>
      </c>
      <c r="AY927" s="18" t="s">
        <v>330</v>
      </c>
      <c r="BE927" s="146">
        <f>IF(N927="základní",J927,0)</f>
        <v>4102344</v>
      </c>
      <c r="BF927" s="146">
        <f>IF(N927="snížená",J927,0)</f>
        <v>0</v>
      </c>
      <c r="BG927" s="146">
        <f>IF(N927="zákl. přenesená",J927,0)</f>
        <v>0</v>
      </c>
      <c r="BH927" s="146">
        <f>IF(N927="sníž. přenesená",J927,0)</f>
        <v>0</v>
      </c>
      <c r="BI927" s="146">
        <f>IF(N927="nulová",J927,0)</f>
        <v>0</v>
      </c>
      <c r="BJ927" s="18" t="s">
        <v>78</v>
      </c>
      <c r="BK927" s="146">
        <f>ROUND(I927*H927,2)</f>
        <v>4102344</v>
      </c>
      <c r="BL927" s="18" t="s">
        <v>336</v>
      </c>
      <c r="BM927" s="145" t="s">
        <v>1119</v>
      </c>
    </row>
    <row r="928" spans="2:65" s="1" customFormat="1" ht="19.5">
      <c r="B928" s="33"/>
      <c r="D928" s="152" t="s">
        <v>375</v>
      </c>
      <c r="F928" s="165" t="s">
        <v>1120</v>
      </c>
      <c r="I928" s="149"/>
      <c r="L928" s="33"/>
      <c r="M928" s="150"/>
      <c r="T928" s="52"/>
      <c r="AT928" s="18" t="s">
        <v>375</v>
      </c>
      <c r="AU928" s="18" t="s">
        <v>80</v>
      </c>
    </row>
    <row r="929" spans="2:65" s="12" customFormat="1">
      <c r="B929" s="151"/>
      <c r="D929" s="152" t="s">
        <v>340</v>
      </c>
      <c r="E929" s="153" t="s">
        <v>21</v>
      </c>
      <c r="F929" s="154" t="s">
        <v>1121</v>
      </c>
      <c r="H929" s="153" t="s">
        <v>21</v>
      </c>
      <c r="I929" s="155"/>
      <c r="L929" s="151"/>
      <c r="M929" s="156"/>
      <c r="T929" s="157"/>
      <c r="AT929" s="153" t="s">
        <v>340</v>
      </c>
      <c r="AU929" s="153" t="s">
        <v>80</v>
      </c>
      <c r="AV929" s="12" t="s">
        <v>78</v>
      </c>
      <c r="AW929" s="12" t="s">
        <v>32</v>
      </c>
      <c r="AX929" s="12" t="s">
        <v>71</v>
      </c>
      <c r="AY929" s="153" t="s">
        <v>330</v>
      </c>
    </row>
    <row r="930" spans="2:65" s="12" customFormat="1">
      <c r="B930" s="151"/>
      <c r="D930" s="152" t="s">
        <v>340</v>
      </c>
      <c r="E930" s="153" t="s">
        <v>21</v>
      </c>
      <c r="F930" s="154" t="s">
        <v>1122</v>
      </c>
      <c r="H930" s="153" t="s">
        <v>21</v>
      </c>
      <c r="I930" s="155"/>
      <c r="L930" s="151"/>
      <c r="M930" s="156"/>
      <c r="T930" s="157"/>
      <c r="AT930" s="153" t="s">
        <v>340</v>
      </c>
      <c r="AU930" s="153" t="s">
        <v>80</v>
      </c>
      <c r="AV930" s="12" t="s">
        <v>78</v>
      </c>
      <c r="AW930" s="12" t="s">
        <v>32</v>
      </c>
      <c r="AX930" s="12" t="s">
        <v>71</v>
      </c>
      <c r="AY930" s="153" t="s">
        <v>330</v>
      </c>
    </row>
    <row r="931" spans="2:65" s="13" customFormat="1">
      <c r="B931" s="158"/>
      <c r="D931" s="152" t="s">
        <v>340</v>
      </c>
      <c r="E931" s="159" t="s">
        <v>21</v>
      </c>
      <c r="F931" s="160" t="s">
        <v>1123</v>
      </c>
      <c r="H931" s="161">
        <v>3350</v>
      </c>
      <c r="I931" s="162"/>
      <c r="L931" s="158"/>
      <c r="M931" s="163"/>
      <c r="T931" s="164"/>
      <c r="AT931" s="159" t="s">
        <v>340</v>
      </c>
      <c r="AU931" s="159" t="s">
        <v>80</v>
      </c>
      <c r="AV931" s="13" t="s">
        <v>80</v>
      </c>
      <c r="AW931" s="13" t="s">
        <v>32</v>
      </c>
      <c r="AX931" s="13" t="s">
        <v>71</v>
      </c>
      <c r="AY931" s="159" t="s">
        <v>330</v>
      </c>
    </row>
    <row r="932" spans="2:65" s="12" customFormat="1">
      <c r="B932" s="151"/>
      <c r="D932" s="152" t="s">
        <v>340</v>
      </c>
      <c r="E932" s="153" t="s">
        <v>21</v>
      </c>
      <c r="F932" s="154" t="s">
        <v>818</v>
      </c>
      <c r="H932" s="153" t="s">
        <v>21</v>
      </c>
      <c r="I932" s="155"/>
      <c r="L932" s="151"/>
      <c r="M932" s="156"/>
      <c r="T932" s="157"/>
      <c r="AT932" s="153" t="s">
        <v>340</v>
      </c>
      <c r="AU932" s="153" t="s">
        <v>80</v>
      </c>
      <c r="AV932" s="12" t="s">
        <v>78</v>
      </c>
      <c r="AW932" s="12" t="s">
        <v>32</v>
      </c>
      <c r="AX932" s="12" t="s">
        <v>71</v>
      </c>
      <c r="AY932" s="153" t="s">
        <v>330</v>
      </c>
    </row>
    <row r="933" spans="2:65" s="13" customFormat="1">
      <c r="B933" s="158"/>
      <c r="D933" s="152" t="s">
        <v>340</v>
      </c>
      <c r="E933" s="159" t="s">
        <v>21</v>
      </c>
      <c r="F933" s="160" t="s">
        <v>1124</v>
      </c>
      <c r="H933" s="161">
        <v>415</v>
      </c>
      <c r="I933" s="162"/>
      <c r="L933" s="158"/>
      <c r="M933" s="163"/>
      <c r="T933" s="164"/>
      <c r="AT933" s="159" t="s">
        <v>340</v>
      </c>
      <c r="AU933" s="159" t="s">
        <v>80</v>
      </c>
      <c r="AV933" s="13" t="s">
        <v>80</v>
      </c>
      <c r="AW933" s="13" t="s">
        <v>32</v>
      </c>
      <c r="AX933" s="13" t="s">
        <v>71</v>
      </c>
      <c r="AY933" s="159" t="s">
        <v>330</v>
      </c>
    </row>
    <row r="934" spans="2:65" s="14" customFormat="1">
      <c r="B934" s="166"/>
      <c r="D934" s="152" t="s">
        <v>340</v>
      </c>
      <c r="E934" s="167" t="s">
        <v>21</v>
      </c>
      <c r="F934" s="168" t="s">
        <v>443</v>
      </c>
      <c r="H934" s="169">
        <v>3765</v>
      </c>
      <c r="I934" s="170"/>
      <c r="L934" s="166"/>
      <c r="M934" s="171"/>
      <c r="T934" s="172"/>
      <c r="AT934" s="167" t="s">
        <v>340</v>
      </c>
      <c r="AU934" s="167" t="s">
        <v>80</v>
      </c>
      <c r="AV934" s="14" t="s">
        <v>336</v>
      </c>
      <c r="AW934" s="14" t="s">
        <v>32</v>
      </c>
      <c r="AX934" s="14" t="s">
        <v>78</v>
      </c>
      <c r="AY934" s="167" t="s">
        <v>330</v>
      </c>
    </row>
    <row r="935" spans="2:65" s="1" customFormat="1" ht="24.2" customHeight="1">
      <c r="B935" s="33"/>
      <c r="C935" s="134" t="s">
        <v>1125</v>
      </c>
      <c r="D935" s="134" t="s">
        <v>332</v>
      </c>
      <c r="E935" s="135" t="s">
        <v>1126</v>
      </c>
      <c r="F935" s="136" t="s">
        <v>1127</v>
      </c>
      <c r="G935" s="137" t="s">
        <v>381</v>
      </c>
      <c r="H935" s="138">
        <v>20.462</v>
      </c>
      <c r="I935" s="139">
        <v>4372.12</v>
      </c>
      <c r="J935" s="140">
        <f>ROUND(I935*H935,2)</f>
        <v>89462.32</v>
      </c>
      <c r="K935" s="136" t="s">
        <v>335</v>
      </c>
      <c r="L935" s="33"/>
      <c r="M935" s="141" t="s">
        <v>21</v>
      </c>
      <c r="N935" s="142" t="s">
        <v>42</v>
      </c>
      <c r="P935" s="143">
        <f>O935*H935</f>
        <v>0</v>
      </c>
      <c r="Q935" s="143">
        <v>2.5020099999999998</v>
      </c>
      <c r="R935" s="143">
        <f>Q935*H935</f>
        <v>51.196128619999996</v>
      </c>
      <c r="S935" s="143">
        <v>0</v>
      </c>
      <c r="T935" s="144">
        <f>S935*H935</f>
        <v>0</v>
      </c>
      <c r="AR935" s="145" t="s">
        <v>336</v>
      </c>
      <c r="AT935" s="145" t="s">
        <v>332</v>
      </c>
      <c r="AU935" s="145" t="s">
        <v>80</v>
      </c>
      <c r="AY935" s="18" t="s">
        <v>330</v>
      </c>
      <c r="BE935" s="146">
        <f>IF(N935="základní",J935,0)</f>
        <v>89462.32</v>
      </c>
      <c r="BF935" s="146">
        <f>IF(N935="snížená",J935,0)</f>
        <v>0</v>
      </c>
      <c r="BG935" s="146">
        <f>IF(N935="zákl. přenesená",J935,0)</f>
        <v>0</v>
      </c>
      <c r="BH935" s="146">
        <f>IF(N935="sníž. přenesená",J935,0)</f>
        <v>0</v>
      </c>
      <c r="BI935" s="146">
        <f>IF(N935="nulová",J935,0)</f>
        <v>0</v>
      </c>
      <c r="BJ935" s="18" t="s">
        <v>78</v>
      </c>
      <c r="BK935" s="146">
        <f>ROUND(I935*H935,2)</f>
        <v>89462.32</v>
      </c>
      <c r="BL935" s="18" t="s">
        <v>336</v>
      </c>
      <c r="BM935" s="145" t="s">
        <v>1128</v>
      </c>
    </row>
    <row r="936" spans="2:65" s="1" customFormat="1">
      <c r="B936" s="33"/>
      <c r="D936" s="147" t="s">
        <v>338</v>
      </c>
      <c r="F936" s="148" t="s">
        <v>1129</v>
      </c>
      <c r="I936" s="149"/>
      <c r="L936" s="33"/>
      <c r="M936" s="150"/>
      <c r="T936" s="52"/>
      <c r="AT936" s="18" t="s">
        <v>338</v>
      </c>
      <c r="AU936" s="18" t="s">
        <v>80</v>
      </c>
    </row>
    <row r="937" spans="2:65" s="12" customFormat="1">
      <c r="B937" s="151"/>
      <c r="D937" s="152" t="s">
        <v>340</v>
      </c>
      <c r="E937" s="153" t="s">
        <v>21</v>
      </c>
      <c r="F937" s="154" t="s">
        <v>1130</v>
      </c>
      <c r="H937" s="153" t="s">
        <v>21</v>
      </c>
      <c r="I937" s="155"/>
      <c r="L937" s="151"/>
      <c r="M937" s="156"/>
      <c r="T937" s="157"/>
      <c r="AT937" s="153" t="s">
        <v>340</v>
      </c>
      <c r="AU937" s="153" t="s">
        <v>80</v>
      </c>
      <c r="AV937" s="12" t="s">
        <v>78</v>
      </c>
      <c r="AW937" s="12" t="s">
        <v>32</v>
      </c>
      <c r="AX937" s="12" t="s">
        <v>71</v>
      </c>
      <c r="AY937" s="153" t="s">
        <v>330</v>
      </c>
    </row>
    <row r="938" spans="2:65" s="13" customFormat="1">
      <c r="B938" s="158"/>
      <c r="D938" s="152" t="s">
        <v>340</v>
      </c>
      <c r="E938" s="159" t="s">
        <v>21</v>
      </c>
      <c r="F938" s="160" t="s">
        <v>1131</v>
      </c>
      <c r="H938" s="161">
        <v>7.9619999999999971</v>
      </c>
      <c r="I938" s="162"/>
      <c r="L938" s="158"/>
      <c r="M938" s="163"/>
      <c r="T938" s="164"/>
      <c r="AT938" s="159" t="s">
        <v>340</v>
      </c>
      <c r="AU938" s="159" t="s">
        <v>80</v>
      </c>
      <c r="AV938" s="13" t="s">
        <v>80</v>
      </c>
      <c r="AW938" s="13" t="s">
        <v>32</v>
      </c>
      <c r="AX938" s="13" t="s">
        <v>71</v>
      </c>
      <c r="AY938" s="159" t="s">
        <v>330</v>
      </c>
    </row>
    <row r="939" spans="2:65" s="12" customFormat="1">
      <c r="B939" s="151"/>
      <c r="D939" s="152" t="s">
        <v>340</v>
      </c>
      <c r="E939" s="153" t="s">
        <v>21</v>
      </c>
      <c r="F939" s="154" t="s">
        <v>1132</v>
      </c>
      <c r="H939" s="153" t="s">
        <v>21</v>
      </c>
      <c r="I939" s="155"/>
      <c r="L939" s="151"/>
      <c r="M939" s="156"/>
      <c r="T939" s="157"/>
      <c r="AT939" s="153" t="s">
        <v>340</v>
      </c>
      <c r="AU939" s="153" t="s">
        <v>80</v>
      </c>
      <c r="AV939" s="12" t="s">
        <v>78</v>
      </c>
      <c r="AW939" s="12" t="s">
        <v>32</v>
      </c>
      <c r="AX939" s="12" t="s">
        <v>71</v>
      </c>
      <c r="AY939" s="153" t="s">
        <v>330</v>
      </c>
    </row>
    <row r="940" spans="2:65" s="13" customFormat="1">
      <c r="B940" s="158"/>
      <c r="D940" s="152" t="s">
        <v>340</v>
      </c>
      <c r="E940" s="159" t="s">
        <v>21</v>
      </c>
      <c r="F940" s="160" t="s">
        <v>1133</v>
      </c>
      <c r="H940" s="161">
        <v>12.5</v>
      </c>
      <c r="I940" s="162"/>
      <c r="L940" s="158"/>
      <c r="M940" s="163"/>
      <c r="T940" s="164"/>
      <c r="AT940" s="159" t="s">
        <v>340</v>
      </c>
      <c r="AU940" s="159" t="s">
        <v>80</v>
      </c>
      <c r="AV940" s="13" t="s">
        <v>80</v>
      </c>
      <c r="AW940" s="13" t="s">
        <v>32</v>
      </c>
      <c r="AX940" s="13" t="s">
        <v>71</v>
      </c>
      <c r="AY940" s="159" t="s">
        <v>330</v>
      </c>
    </row>
    <row r="941" spans="2:65" s="14" customFormat="1">
      <c r="B941" s="166"/>
      <c r="D941" s="152" t="s">
        <v>340</v>
      </c>
      <c r="E941" s="167" t="s">
        <v>21</v>
      </c>
      <c r="F941" s="168" t="s">
        <v>443</v>
      </c>
      <c r="H941" s="169">
        <v>20.462</v>
      </c>
      <c r="I941" s="170"/>
      <c r="L941" s="166"/>
      <c r="M941" s="171"/>
      <c r="T941" s="172"/>
      <c r="AT941" s="167" t="s">
        <v>340</v>
      </c>
      <c r="AU941" s="167" t="s">
        <v>80</v>
      </c>
      <c r="AV941" s="14" t="s">
        <v>336</v>
      </c>
      <c r="AW941" s="14" t="s">
        <v>32</v>
      </c>
      <c r="AX941" s="14" t="s">
        <v>78</v>
      </c>
      <c r="AY941" s="167" t="s">
        <v>330</v>
      </c>
    </row>
    <row r="942" spans="2:65" s="1" customFormat="1" ht="21.75" customHeight="1">
      <c r="B942" s="33"/>
      <c r="C942" s="134" t="s">
        <v>1134</v>
      </c>
      <c r="D942" s="134" t="s">
        <v>332</v>
      </c>
      <c r="E942" s="135" t="s">
        <v>1135</v>
      </c>
      <c r="F942" s="136" t="s">
        <v>1136</v>
      </c>
      <c r="G942" s="137" t="s">
        <v>169</v>
      </c>
      <c r="H942" s="138">
        <v>120.515</v>
      </c>
      <c r="I942" s="139">
        <v>521.47</v>
      </c>
      <c r="J942" s="140">
        <f>ROUND(I942*H942,2)</f>
        <v>62844.959999999999</v>
      </c>
      <c r="K942" s="136" t="s">
        <v>335</v>
      </c>
      <c r="L942" s="33"/>
      <c r="M942" s="141" t="s">
        <v>21</v>
      </c>
      <c r="N942" s="142" t="s">
        <v>42</v>
      </c>
      <c r="P942" s="143">
        <f>O942*H942</f>
        <v>0</v>
      </c>
      <c r="Q942" s="143">
        <v>5.3299999999999997E-3</v>
      </c>
      <c r="R942" s="143">
        <f>Q942*H942</f>
        <v>0.64234494999999991</v>
      </c>
      <c r="S942" s="143">
        <v>0</v>
      </c>
      <c r="T942" s="144">
        <f>S942*H942</f>
        <v>0</v>
      </c>
      <c r="AR942" s="145" t="s">
        <v>336</v>
      </c>
      <c r="AT942" s="145" t="s">
        <v>332</v>
      </c>
      <c r="AU942" s="145" t="s">
        <v>80</v>
      </c>
      <c r="AY942" s="18" t="s">
        <v>330</v>
      </c>
      <c r="BE942" s="146">
        <f>IF(N942="základní",J942,0)</f>
        <v>62844.959999999999</v>
      </c>
      <c r="BF942" s="146">
        <f>IF(N942="snížená",J942,0)</f>
        <v>0</v>
      </c>
      <c r="BG942" s="146">
        <f>IF(N942="zákl. přenesená",J942,0)</f>
        <v>0</v>
      </c>
      <c r="BH942" s="146">
        <f>IF(N942="sníž. přenesená",J942,0)</f>
        <v>0</v>
      </c>
      <c r="BI942" s="146">
        <f>IF(N942="nulová",J942,0)</f>
        <v>0</v>
      </c>
      <c r="BJ942" s="18" t="s">
        <v>78</v>
      </c>
      <c r="BK942" s="146">
        <f>ROUND(I942*H942,2)</f>
        <v>62844.959999999999</v>
      </c>
      <c r="BL942" s="18" t="s">
        <v>336</v>
      </c>
      <c r="BM942" s="145" t="s">
        <v>1137</v>
      </c>
    </row>
    <row r="943" spans="2:65" s="1" customFormat="1">
      <c r="B943" s="33"/>
      <c r="D943" s="147" t="s">
        <v>338</v>
      </c>
      <c r="F943" s="148" t="s">
        <v>1138</v>
      </c>
      <c r="I943" s="149"/>
      <c r="L943" s="33"/>
      <c r="M943" s="150"/>
      <c r="T943" s="52"/>
      <c r="AT943" s="18" t="s">
        <v>338</v>
      </c>
      <c r="AU943" s="18" t="s">
        <v>80</v>
      </c>
    </row>
    <row r="944" spans="2:65" s="12" customFormat="1">
      <c r="B944" s="151"/>
      <c r="D944" s="152" t="s">
        <v>340</v>
      </c>
      <c r="E944" s="153" t="s">
        <v>21</v>
      </c>
      <c r="F944" s="154" t="s">
        <v>1130</v>
      </c>
      <c r="H944" s="153" t="s">
        <v>21</v>
      </c>
      <c r="I944" s="155"/>
      <c r="L944" s="151"/>
      <c r="M944" s="156"/>
      <c r="T944" s="157"/>
      <c r="AT944" s="153" t="s">
        <v>340</v>
      </c>
      <c r="AU944" s="153" t="s">
        <v>80</v>
      </c>
      <c r="AV944" s="12" t="s">
        <v>78</v>
      </c>
      <c r="AW944" s="12" t="s">
        <v>32</v>
      </c>
      <c r="AX944" s="12" t="s">
        <v>71</v>
      </c>
      <c r="AY944" s="153" t="s">
        <v>330</v>
      </c>
    </row>
    <row r="945" spans="2:65" s="13" customFormat="1">
      <c r="B945" s="158"/>
      <c r="D945" s="152" t="s">
        <v>340</v>
      </c>
      <c r="E945" s="159" t="s">
        <v>21</v>
      </c>
      <c r="F945" s="160" t="s">
        <v>1139</v>
      </c>
      <c r="H945" s="161">
        <v>49.76</v>
      </c>
      <c r="I945" s="162"/>
      <c r="L945" s="158"/>
      <c r="M945" s="163"/>
      <c r="T945" s="164"/>
      <c r="AT945" s="159" t="s">
        <v>340</v>
      </c>
      <c r="AU945" s="159" t="s">
        <v>80</v>
      </c>
      <c r="AV945" s="13" t="s">
        <v>80</v>
      </c>
      <c r="AW945" s="13" t="s">
        <v>32</v>
      </c>
      <c r="AX945" s="13" t="s">
        <v>71</v>
      </c>
      <c r="AY945" s="159" t="s">
        <v>330</v>
      </c>
    </row>
    <row r="946" spans="2:65" s="13" customFormat="1">
      <c r="B946" s="158"/>
      <c r="D946" s="152" t="s">
        <v>340</v>
      </c>
      <c r="E946" s="159" t="s">
        <v>21</v>
      </c>
      <c r="F946" s="160" t="s">
        <v>1140</v>
      </c>
      <c r="H946" s="161">
        <v>5.7869999999999999</v>
      </c>
      <c r="I946" s="162"/>
      <c r="L946" s="158"/>
      <c r="M946" s="163"/>
      <c r="T946" s="164"/>
      <c r="AT946" s="159" t="s">
        <v>340</v>
      </c>
      <c r="AU946" s="159" t="s">
        <v>80</v>
      </c>
      <c r="AV946" s="13" t="s">
        <v>80</v>
      </c>
      <c r="AW946" s="13" t="s">
        <v>32</v>
      </c>
      <c r="AX946" s="13" t="s">
        <v>71</v>
      </c>
      <c r="AY946" s="159" t="s">
        <v>330</v>
      </c>
    </row>
    <row r="947" spans="2:65" s="12" customFormat="1">
      <c r="B947" s="151"/>
      <c r="D947" s="152" t="s">
        <v>340</v>
      </c>
      <c r="E947" s="153" t="s">
        <v>21</v>
      </c>
      <c r="F947" s="154" t="s">
        <v>1132</v>
      </c>
      <c r="H947" s="153" t="s">
        <v>21</v>
      </c>
      <c r="I947" s="155"/>
      <c r="L947" s="151"/>
      <c r="M947" s="156"/>
      <c r="T947" s="157"/>
      <c r="AT947" s="153" t="s">
        <v>340</v>
      </c>
      <c r="AU947" s="153" t="s">
        <v>80</v>
      </c>
      <c r="AV947" s="12" t="s">
        <v>78</v>
      </c>
      <c r="AW947" s="12" t="s">
        <v>32</v>
      </c>
      <c r="AX947" s="12" t="s">
        <v>71</v>
      </c>
      <c r="AY947" s="153" t="s">
        <v>330</v>
      </c>
    </row>
    <row r="948" spans="2:65" s="13" customFormat="1">
      <c r="B948" s="158"/>
      <c r="D948" s="152" t="s">
        <v>340</v>
      </c>
      <c r="E948" s="159" t="s">
        <v>21</v>
      </c>
      <c r="F948" s="160" t="s">
        <v>1141</v>
      </c>
      <c r="H948" s="161">
        <v>49.997999999999998</v>
      </c>
      <c r="I948" s="162"/>
      <c r="L948" s="158"/>
      <c r="M948" s="163"/>
      <c r="T948" s="164"/>
      <c r="AT948" s="159" t="s">
        <v>340</v>
      </c>
      <c r="AU948" s="159" t="s">
        <v>80</v>
      </c>
      <c r="AV948" s="13" t="s">
        <v>80</v>
      </c>
      <c r="AW948" s="13" t="s">
        <v>32</v>
      </c>
      <c r="AX948" s="13" t="s">
        <v>71</v>
      </c>
      <c r="AY948" s="159" t="s">
        <v>330</v>
      </c>
    </row>
    <row r="949" spans="2:65" s="13" customFormat="1">
      <c r="B949" s="158"/>
      <c r="D949" s="152" t="s">
        <v>340</v>
      </c>
      <c r="E949" s="159" t="s">
        <v>21</v>
      </c>
      <c r="F949" s="160" t="s">
        <v>1142</v>
      </c>
      <c r="H949" s="161">
        <v>14.97</v>
      </c>
      <c r="I949" s="162"/>
      <c r="L949" s="158"/>
      <c r="M949" s="163"/>
      <c r="T949" s="164"/>
      <c r="AT949" s="159" t="s">
        <v>340</v>
      </c>
      <c r="AU949" s="159" t="s">
        <v>80</v>
      </c>
      <c r="AV949" s="13" t="s">
        <v>80</v>
      </c>
      <c r="AW949" s="13" t="s">
        <v>32</v>
      </c>
      <c r="AX949" s="13" t="s">
        <v>71</v>
      </c>
      <c r="AY949" s="159" t="s">
        <v>330</v>
      </c>
    </row>
    <row r="950" spans="2:65" s="14" customFormat="1">
      <c r="B950" s="166"/>
      <c r="D950" s="152" t="s">
        <v>340</v>
      </c>
      <c r="E950" s="167" t="s">
        <v>21</v>
      </c>
      <c r="F950" s="168" t="s">
        <v>443</v>
      </c>
      <c r="H950" s="169">
        <v>120.515</v>
      </c>
      <c r="I950" s="170"/>
      <c r="L950" s="166"/>
      <c r="M950" s="171"/>
      <c r="T950" s="172"/>
      <c r="AT950" s="167" t="s">
        <v>340</v>
      </c>
      <c r="AU950" s="167" t="s">
        <v>80</v>
      </c>
      <c r="AV950" s="14" t="s">
        <v>336</v>
      </c>
      <c r="AW950" s="14" t="s">
        <v>32</v>
      </c>
      <c r="AX950" s="14" t="s">
        <v>78</v>
      </c>
      <c r="AY950" s="167" t="s">
        <v>330</v>
      </c>
    </row>
    <row r="951" spans="2:65" s="1" customFormat="1" ht="24.2" customHeight="1">
      <c r="B951" s="33"/>
      <c r="C951" s="134" t="s">
        <v>1143</v>
      </c>
      <c r="D951" s="134" t="s">
        <v>332</v>
      </c>
      <c r="E951" s="135" t="s">
        <v>1144</v>
      </c>
      <c r="F951" s="136" t="s">
        <v>1145</v>
      </c>
      <c r="G951" s="137" t="s">
        <v>169</v>
      </c>
      <c r="H951" s="138">
        <v>120.515</v>
      </c>
      <c r="I951" s="139">
        <v>80.86</v>
      </c>
      <c r="J951" s="140">
        <f>ROUND(I951*H951,2)</f>
        <v>9744.84</v>
      </c>
      <c r="K951" s="136" t="s">
        <v>335</v>
      </c>
      <c r="L951" s="33"/>
      <c r="M951" s="141" t="s">
        <v>21</v>
      </c>
      <c r="N951" s="142" t="s">
        <v>42</v>
      </c>
      <c r="P951" s="143">
        <f>O951*H951</f>
        <v>0</v>
      </c>
      <c r="Q951" s="143">
        <v>0</v>
      </c>
      <c r="R951" s="143">
        <f>Q951*H951</f>
        <v>0</v>
      </c>
      <c r="S951" s="143">
        <v>0</v>
      </c>
      <c r="T951" s="144">
        <f>S951*H951</f>
        <v>0</v>
      </c>
      <c r="AR951" s="145" t="s">
        <v>336</v>
      </c>
      <c r="AT951" s="145" t="s">
        <v>332</v>
      </c>
      <c r="AU951" s="145" t="s">
        <v>80</v>
      </c>
      <c r="AY951" s="18" t="s">
        <v>330</v>
      </c>
      <c r="BE951" s="146">
        <f>IF(N951="základní",J951,0)</f>
        <v>9744.84</v>
      </c>
      <c r="BF951" s="146">
        <f>IF(N951="snížená",J951,0)</f>
        <v>0</v>
      </c>
      <c r="BG951" s="146">
        <f>IF(N951="zákl. přenesená",J951,0)</f>
        <v>0</v>
      </c>
      <c r="BH951" s="146">
        <f>IF(N951="sníž. přenesená",J951,0)</f>
        <v>0</v>
      </c>
      <c r="BI951" s="146">
        <f>IF(N951="nulová",J951,0)</f>
        <v>0</v>
      </c>
      <c r="BJ951" s="18" t="s">
        <v>78</v>
      </c>
      <c r="BK951" s="146">
        <f>ROUND(I951*H951,2)</f>
        <v>9744.84</v>
      </c>
      <c r="BL951" s="18" t="s">
        <v>336</v>
      </c>
      <c r="BM951" s="145" t="s">
        <v>1146</v>
      </c>
    </row>
    <row r="952" spans="2:65" s="1" customFormat="1">
      <c r="B952" s="33"/>
      <c r="D952" s="147" t="s">
        <v>338</v>
      </c>
      <c r="F952" s="148" t="s">
        <v>1147</v>
      </c>
      <c r="I952" s="149"/>
      <c r="L952" s="33"/>
      <c r="M952" s="150"/>
      <c r="T952" s="52"/>
      <c r="AT952" s="18" t="s">
        <v>338</v>
      </c>
      <c r="AU952" s="18" t="s">
        <v>80</v>
      </c>
    </row>
    <row r="953" spans="2:65" s="13" customFormat="1">
      <c r="B953" s="158"/>
      <c r="D953" s="152" t="s">
        <v>340</v>
      </c>
      <c r="E953" s="159" t="s">
        <v>21</v>
      </c>
      <c r="F953" s="160" t="s">
        <v>1148</v>
      </c>
      <c r="H953" s="161">
        <v>120.515</v>
      </c>
      <c r="I953" s="162"/>
      <c r="L953" s="158"/>
      <c r="M953" s="163"/>
      <c r="T953" s="164"/>
      <c r="AT953" s="159" t="s">
        <v>340</v>
      </c>
      <c r="AU953" s="159" t="s">
        <v>80</v>
      </c>
      <c r="AV953" s="13" t="s">
        <v>80</v>
      </c>
      <c r="AW953" s="13" t="s">
        <v>32</v>
      </c>
      <c r="AX953" s="13" t="s">
        <v>78</v>
      </c>
      <c r="AY953" s="159" t="s">
        <v>330</v>
      </c>
    </row>
    <row r="954" spans="2:65" s="1" customFormat="1" ht="24.2" customHeight="1">
      <c r="B954" s="33"/>
      <c r="C954" s="134" t="s">
        <v>1149</v>
      </c>
      <c r="D954" s="134" t="s">
        <v>332</v>
      </c>
      <c r="E954" s="135" t="s">
        <v>1150</v>
      </c>
      <c r="F954" s="136" t="s">
        <v>1151</v>
      </c>
      <c r="G954" s="137" t="s">
        <v>169</v>
      </c>
      <c r="H954" s="138">
        <v>99.757999999999996</v>
      </c>
      <c r="I954" s="139">
        <v>171.98</v>
      </c>
      <c r="J954" s="140">
        <f>ROUND(I954*H954,2)</f>
        <v>17156.38</v>
      </c>
      <c r="K954" s="136" t="s">
        <v>335</v>
      </c>
      <c r="L954" s="33"/>
      <c r="M954" s="141" t="s">
        <v>21</v>
      </c>
      <c r="N954" s="142" t="s">
        <v>42</v>
      </c>
      <c r="P954" s="143">
        <f>O954*H954</f>
        <v>0</v>
      </c>
      <c r="Q954" s="143">
        <v>8.8000000000000003E-4</v>
      </c>
      <c r="R954" s="143">
        <f>Q954*H954</f>
        <v>8.7787039999999997E-2</v>
      </c>
      <c r="S954" s="143">
        <v>0</v>
      </c>
      <c r="T954" s="144">
        <f>S954*H954</f>
        <v>0</v>
      </c>
      <c r="AR954" s="145" t="s">
        <v>336</v>
      </c>
      <c r="AT954" s="145" t="s">
        <v>332</v>
      </c>
      <c r="AU954" s="145" t="s">
        <v>80</v>
      </c>
      <c r="AY954" s="18" t="s">
        <v>330</v>
      </c>
      <c r="BE954" s="146">
        <f>IF(N954="základní",J954,0)</f>
        <v>17156.38</v>
      </c>
      <c r="BF954" s="146">
        <f>IF(N954="snížená",J954,0)</f>
        <v>0</v>
      </c>
      <c r="BG954" s="146">
        <f>IF(N954="zákl. přenesená",J954,0)</f>
        <v>0</v>
      </c>
      <c r="BH954" s="146">
        <f>IF(N954="sníž. přenesená",J954,0)</f>
        <v>0</v>
      </c>
      <c r="BI954" s="146">
        <f>IF(N954="nulová",J954,0)</f>
        <v>0</v>
      </c>
      <c r="BJ954" s="18" t="s">
        <v>78</v>
      </c>
      <c r="BK954" s="146">
        <f>ROUND(I954*H954,2)</f>
        <v>17156.38</v>
      </c>
      <c r="BL954" s="18" t="s">
        <v>336</v>
      </c>
      <c r="BM954" s="145" t="s">
        <v>1152</v>
      </c>
    </row>
    <row r="955" spans="2:65" s="1" customFormat="1">
      <c r="B955" s="33"/>
      <c r="D955" s="147" t="s">
        <v>338</v>
      </c>
      <c r="F955" s="148" t="s">
        <v>1153</v>
      </c>
      <c r="I955" s="149"/>
      <c r="L955" s="33"/>
      <c r="M955" s="150"/>
      <c r="T955" s="52"/>
      <c r="AT955" s="18" t="s">
        <v>338</v>
      </c>
      <c r="AU955" s="18" t="s">
        <v>80</v>
      </c>
    </row>
    <row r="956" spans="2:65" s="12" customFormat="1">
      <c r="B956" s="151"/>
      <c r="D956" s="152" t="s">
        <v>340</v>
      </c>
      <c r="E956" s="153" t="s">
        <v>21</v>
      </c>
      <c r="F956" s="154" t="s">
        <v>1130</v>
      </c>
      <c r="H956" s="153" t="s">
        <v>21</v>
      </c>
      <c r="I956" s="155"/>
      <c r="L956" s="151"/>
      <c r="M956" s="156"/>
      <c r="T956" s="157"/>
      <c r="AT956" s="153" t="s">
        <v>340</v>
      </c>
      <c r="AU956" s="153" t="s">
        <v>80</v>
      </c>
      <c r="AV956" s="12" t="s">
        <v>78</v>
      </c>
      <c r="AW956" s="12" t="s">
        <v>32</v>
      </c>
      <c r="AX956" s="12" t="s">
        <v>71</v>
      </c>
      <c r="AY956" s="153" t="s">
        <v>330</v>
      </c>
    </row>
    <row r="957" spans="2:65" s="13" customFormat="1">
      <c r="B957" s="158"/>
      <c r="D957" s="152" t="s">
        <v>340</v>
      </c>
      <c r="E957" s="159" t="s">
        <v>21</v>
      </c>
      <c r="F957" s="160" t="s">
        <v>1139</v>
      </c>
      <c r="H957" s="161">
        <v>49.76</v>
      </c>
      <c r="I957" s="162"/>
      <c r="L957" s="158"/>
      <c r="M957" s="163"/>
      <c r="T957" s="164"/>
      <c r="AT957" s="159" t="s">
        <v>340</v>
      </c>
      <c r="AU957" s="159" t="s">
        <v>80</v>
      </c>
      <c r="AV957" s="13" t="s">
        <v>80</v>
      </c>
      <c r="AW957" s="13" t="s">
        <v>32</v>
      </c>
      <c r="AX957" s="13" t="s">
        <v>71</v>
      </c>
      <c r="AY957" s="159" t="s">
        <v>330</v>
      </c>
    </row>
    <row r="958" spans="2:65" s="12" customFormat="1">
      <c r="B958" s="151"/>
      <c r="D958" s="152" t="s">
        <v>340</v>
      </c>
      <c r="E958" s="153" t="s">
        <v>21</v>
      </c>
      <c r="F958" s="154" t="s">
        <v>1132</v>
      </c>
      <c r="H958" s="153" t="s">
        <v>21</v>
      </c>
      <c r="I958" s="155"/>
      <c r="L958" s="151"/>
      <c r="M958" s="156"/>
      <c r="T958" s="157"/>
      <c r="AT958" s="153" t="s">
        <v>340</v>
      </c>
      <c r="AU958" s="153" t="s">
        <v>80</v>
      </c>
      <c r="AV958" s="12" t="s">
        <v>78</v>
      </c>
      <c r="AW958" s="12" t="s">
        <v>32</v>
      </c>
      <c r="AX958" s="12" t="s">
        <v>71</v>
      </c>
      <c r="AY958" s="153" t="s">
        <v>330</v>
      </c>
    </row>
    <row r="959" spans="2:65" s="13" customFormat="1">
      <c r="B959" s="158"/>
      <c r="D959" s="152" t="s">
        <v>340</v>
      </c>
      <c r="E959" s="159" t="s">
        <v>21</v>
      </c>
      <c r="F959" s="160" t="s">
        <v>1141</v>
      </c>
      <c r="H959" s="161">
        <v>49.997999999999998</v>
      </c>
      <c r="I959" s="162"/>
      <c r="L959" s="158"/>
      <c r="M959" s="163"/>
      <c r="T959" s="164"/>
      <c r="AT959" s="159" t="s">
        <v>340</v>
      </c>
      <c r="AU959" s="159" t="s">
        <v>80</v>
      </c>
      <c r="AV959" s="13" t="s">
        <v>80</v>
      </c>
      <c r="AW959" s="13" t="s">
        <v>32</v>
      </c>
      <c r="AX959" s="13" t="s">
        <v>71</v>
      </c>
      <c r="AY959" s="159" t="s">
        <v>330</v>
      </c>
    </row>
    <row r="960" spans="2:65" s="14" customFormat="1">
      <c r="B960" s="166"/>
      <c r="D960" s="152" t="s">
        <v>340</v>
      </c>
      <c r="E960" s="167" t="s">
        <v>21</v>
      </c>
      <c r="F960" s="168" t="s">
        <v>443</v>
      </c>
      <c r="H960" s="169">
        <v>99.757999999999996</v>
      </c>
      <c r="I960" s="170"/>
      <c r="L960" s="166"/>
      <c r="M960" s="171"/>
      <c r="T960" s="172"/>
      <c r="AT960" s="167" t="s">
        <v>340</v>
      </c>
      <c r="AU960" s="167" t="s">
        <v>80</v>
      </c>
      <c r="AV960" s="14" t="s">
        <v>336</v>
      </c>
      <c r="AW960" s="14" t="s">
        <v>32</v>
      </c>
      <c r="AX960" s="14" t="s">
        <v>78</v>
      </c>
      <c r="AY960" s="167" t="s">
        <v>330</v>
      </c>
    </row>
    <row r="961" spans="2:65" s="1" customFormat="1" ht="24.2" customHeight="1">
      <c r="B961" s="33"/>
      <c r="C961" s="134" t="s">
        <v>1154</v>
      </c>
      <c r="D961" s="134" t="s">
        <v>332</v>
      </c>
      <c r="E961" s="135" t="s">
        <v>1155</v>
      </c>
      <c r="F961" s="136" t="s">
        <v>1156</v>
      </c>
      <c r="G961" s="137" t="s">
        <v>169</v>
      </c>
      <c r="H961" s="138">
        <v>99.757999999999996</v>
      </c>
      <c r="I961" s="139">
        <v>37.58</v>
      </c>
      <c r="J961" s="140">
        <f>ROUND(I961*H961,2)</f>
        <v>3748.91</v>
      </c>
      <c r="K961" s="136" t="s">
        <v>335</v>
      </c>
      <c r="L961" s="33"/>
      <c r="M961" s="141" t="s">
        <v>21</v>
      </c>
      <c r="N961" s="142" t="s">
        <v>42</v>
      </c>
      <c r="P961" s="143">
        <f>O961*H961</f>
        <v>0</v>
      </c>
      <c r="Q961" s="143">
        <v>0</v>
      </c>
      <c r="R961" s="143">
        <f>Q961*H961</f>
        <v>0</v>
      </c>
      <c r="S961" s="143">
        <v>0</v>
      </c>
      <c r="T961" s="144">
        <f>S961*H961</f>
        <v>0</v>
      </c>
      <c r="AR961" s="145" t="s">
        <v>336</v>
      </c>
      <c r="AT961" s="145" t="s">
        <v>332</v>
      </c>
      <c r="AU961" s="145" t="s">
        <v>80</v>
      </c>
      <c r="AY961" s="18" t="s">
        <v>330</v>
      </c>
      <c r="BE961" s="146">
        <f>IF(N961="základní",J961,0)</f>
        <v>3748.91</v>
      </c>
      <c r="BF961" s="146">
        <f>IF(N961="snížená",J961,0)</f>
        <v>0</v>
      </c>
      <c r="BG961" s="146">
        <f>IF(N961="zákl. přenesená",J961,0)</f>
        <v>0</v>
      </c>
      <c r="BH961" s="146">
        <f>IF(N961="sníž. přenesená",J961,0)</f>
        <v>0</v>
      </c>
      <c r="BI961" s="146">
        <f>IF(N961="nulová",J961,0)</f>
        <v>0</v>
      </c>
      <c r="BJ961" s="18" t="s">
        <v>78</v>
      </c>
      <c r="BK961" s="146">
        <f>ROUND(I961*H961,2)</f>
        <v>3748.91</v>
      </c>
      <c r="BL961" s="18" t="s">
        <v>336</v>
      </c>
      <c r="BM961" s="145" t="s">
        <v>1157</v>
      </c>
    </row>
    <row r="962" spans="2:65" s="1" customFormat="1">
      <c r="B962" s="33"/>
      <c r="D962" s="147" t="s">
        <v>338</v>
      </c>
      <c r="F962" s="148" t="s">
        <v>1158</v>
      </c>
      <c r="I962" s="149"/>
      <c r="L962" s="33"/>
      <c r="M962" s="150"/>
      <c r="T962" s="52"/>
      <c r="AT962" s="18" t="s">
        <v>338</v>
      </c>
      <c r="AU962" s="18" t="s">
        <v>80</v>
      </c>
    </row>
    <row r="963" spans="2:65" s="13" customFormat="1">
      <c r="B963" s="158"/>
      <c r="D963" s="152" t="s">
        <v>340</v>
      </c>
      <c r="E963" s="159" t="s">
        <v>21</v>
      </c>
      <c r="F963" s="160" t="s">
        <v>1159</v>
      </c>
      <c r="H963" s="161">
        <v>99.757999999999996</v>
      </c>
      <c r="I963" s="162"/>
      <c r="L963" s="158"/>
      <c r="M963" s="163"/>
      <c r="T963" s="164"/>
      <c r="AT963" s="159" t="s">
        <v>340</v>
      </c>
      <c r="AU963" s="159" t="s">
        <v>80</v>
      </c>
      <c r="AV963" s="13" t="s">
        <v>80</v>
      </c>
      <c r="AW963" s="13" t="s">
        <v>32</v>
      </c>
      <c r="AX963" s="13" t="s">
        <v>78</v>
      </c>
      <c r="AY963" s="159" t="s">
        <v>330</v>
      </c>
    </row>
    <row r="964" spans="2:65" s="1" customFormat="1" ht="44.25" customHeight="1">
      <c r="B964" s="33"/>
      <c r="C964" s="134" t="s">
        <v>1160</v>
      </c>
      <c r="D964" s="134" t="s">
        <v>332</v>
      </c>
      <c r="E964" s="135" t="s">
        <v>1161</v>
      </c>
      <c r="F964" s="136" t="s">
        <v>1162</v>
      </c>
      <c r="G964" s="137" t="s">
        <v>447</v>
      </c>
      <c r="H964" s="138">
        <v>32.24</v>
      </c>
      <c r="I964" s="139">
        <v>30992.240000000002</v>
      </c>
      <c r="J964" s="140">
        <f>ROUND(I964*H964,2)</f>
        <v>999189.82</v>
      </c>
      <c r="K964" s="136" t="s">
        <v>335</v>
      </c>
      <c r="L964" s="33"/>
      <c r="M964" s="141" t="s">
        <v>21</v>
      </c>
      <c r="N964" s="142" t="s">
        <v>42</v>
      </c>
      <c r="P964" s="143">
        <f>O964*H964</f>
        <v>0</v>
      </c>
      <c r="Q964" s="143">
        <v>1.05555</v>
      </c>
      <c r="R964" s="143">
        <f>Q964*H964</f>
        <v>34.030932</v>
      </c>
      <c r="S964" s="143">
        <v>0</v>
      </c>
      <c r="T964" s="144">
        <f>S964*H964</f>
        <v>0</v>
      </c>
      <c r="AR964" s="145" t="s">
        <v>336</v>
      </c>
      <c r="AT964" s="145" t="s">
        <v>332</v>
      </c>
      <c r="AU964" s="145" t="s">
        <v>80</v>
      </c>
      <c r="AY964" s="18" t="s">
        <v>330</v>
      </c>
      <c r="BE964" s="146">
        <f>IF(N964="základní",J964,0)</f>
        <v>999189.82</v>
      </c>
      <c r="BF964" s="146">
        <f>IF(N964="snížená",J964,0)</f>
        <v>0</v>
      </c>
      <c r="BG964" s="146">
        <f>IF(N964="zákl. přenesená",J964,0)</f>
        <v>0</v>
      </c>
      <c r="BH964" s="146">
        <f>IF(N964="sníž. přenesená",J964,0)</f>
        <v>0</v>
      </c>
      <c r="BI964" s="146">
        <f>IF(N964="nulová",J964,0)</f>
        <v>0</v>
      </c>
      <c r="BJ964" s="18" t="s">
        <v>78</v>
      </c>
      <c r="BK964" s="146">
        <f>ROUND(I964*H964,2)</f>
        <v>999189.82</v>
      </c>
      <c r="BL964" s="18" t="s">
        <v>336</v>
      </c>
      <c r="BM964" s="145" t="s">
        <v>1163</v>
      </c>
    </row>
    <row r="965" spans="2:65" s="1" customFormat="1">
      <c r="B965" s="33"/>
      <c r="D965" s="147" t="s">
        <v>338</v>
      </c>
      <c r="F965" s="148" t="s">
        <v>1164</v>
      </c>
      <c r="I965" s="149"/>
      <c r="L965" s="33"/>
      <c r="M965" s="150"/>
      <c r="T965" s="52"/>
      <c r="AT965" s="18" t="s">
        <v>338</v>
      </c>
      <c r="AU965" s="18" t="s">
        <v>80</v>
      </c>
    </row>
    <row r="966" spans="2:65" s="12" customFormat="1">
      <c r="B966" s="151"/>
      <c r="D966" s="152" t="s">
        <v>340</v>
      </c>
      <c r="E966" s="153" t="s">
        <v>21</v>
      </c>
      <c r="F966" s="154" t="s">
        <v>1165</v>
      </c>
      <c r="H966" s="153" t="s">
        <v>21</v>
      </c>
      <c r="I966" s="155"/>
      <c r="L966" s="151"/>
      <c r="M966" s="156"/>
      <c r="T966" s="157"/>
      <c r="AT966" s="153" t="s">
        <v>340</v>
      </c>
      <c r="AU966" s="153" t="s">
        <v>80</v>
      </c>
      <c r="AV966" s="12" t="s">
        <v>78</v>
      </c>
      <c r="AW966" s="12" t="s">
        <v>32</v>
      </c>
      <c r="AX966" s="12" t="s">
        <v>71</v>
      </c>
      <c r="AY966" s="153" t="s">
        <v>330</v>
      </c>
    </row>
    <row r="967" spans="2:65" s="12" customFormat="1">
      <c r="B967" s="151"/>
      <c r="D967" s="152" t="s">
        <v>340</v>
      </c>
      <c r="E967" s="153" t="s">
        <v>21</v>
      </c>
      <c r="F967" s="154" t="s">
        <v>1003</v>
      </c>
      <c r="H967" s="153" t="s">
        <v>21</v>
      </c>
      <c r="I967" s="155"/>
      <c r="L967" s="151"/>
      <c r="M967" s="156"/>
      <c r="T967" s="157"/>
      <c r="AT967" s="153" t="s">
        <v>340</v>
      </c>
      <c r="AU967" s="153" t="s">
        <v>80</v>
      </c>
      <c r="AV967" s="12" t="s">
        <v>78</v>
      </c>
      <c r="AW967" s="12" t="s">
        <v>32</v>
      </c>
      <c r="AX967" s="12" t="s">
        <v>71</v>
      </c>
      <c r="AY967" s="153" t="s">
        <v>330</v>
      </c>
    </row>
    <row r="968" spans="2:65" s="13" customFormat="1">
      <c r="B968" s="158"/>
      <c r="D968" s="152" t="s">
        <v>340</v>
      </c>
      <c r="E968" s="159" t="s">
        <v>21</v>
      </c>
      <c r="F968" s="160" t="s">
        <v>1166</v>
      </c>
      <c r="H968" s="161">
        <v>4.67</v>
      </c>
      <c r="I968" s="162"/>
      <c r="L968" s="158"/>
      <c r="M968" s="163"/>
      <c r="T968" s="164"/>
      <c r="AT968" s="159" t="s">
        <v>340</v>
      </c>
      <c r="AU968" s="159" t="s">
        <v>80</v>
      </c>
      <c r="AV968" s="13" t="s">
        <v>80</v>
      </c>
      <c r="AW968" s="13" t="s">
        <v>32</v>
      </c>
      <c r="AX968" s="13" t="s">
        <v>71</v>
      </c>
      <c r="AY968" s="159" t="s">
        <v>330</v>
      </c>
    </row>
    <row r="969" spans="2:65" s="12" customFormat="1">
      <c r="B969" s="151"/>
      <c r="D969" s="152" t="s">
        <v>340</v>
      </c>
      <c r="E969" s="153" t="s">
        <v>21</v>
      </c>
      <c r="F969" s="154" t="s">
        <v>770</v>
      </c>
      <c r="H969" s="153" t="s">
        <v>21</v>
      </c>
      <c r="I969" s="155"/>
      <c r="L969" s="151"/>
      <c r="M969" s="156"/>
      <c r="T969" s="157"/>
      <c r="AT969" s="153" t="s">
        <v>340</v>
      </c>
      <c r="AU969" s="153" t="s">
        <v>80</v>
      </c>
      <c r="AV969" s="12" t="s">
        <v>78</v>
      </c>
      <c r="AW969" s="12" t="s">
        <v>32</v>
      </c>
      <c r="AX969" s="12" t="s">
        <v>71</v>
      </c>
      <c r="AY969" s="153" t="s">
        <v>330</v>
      </c>
    </row>
    <row r="970" spans="2:65" s="13" customFormat="1">
      <c r="B970" s="158"/>
      <c r="D970" s="152" t="s">
        <v>340</v>
      </c>
      <c r="E970" s="159" t="s">
        <v>21</v>
      </c>
      <c r="F970" s="160" t="s">
        <v>1166</v>
      </c>
      <c r="H970" s="161">
        <v>4.67</v>
      </c>
      <c r="I970" s="162"/>
      <c r="L970" s="158"/>
      <c r="M970" s="163"/>
      <c r="T970" s="164"/>
      <c r="AT970" s="159" t="s">
        <v>340</v>
      </c>
      <c r="AU970" s="159" t="s">
        <v>80</v>
      </c>
      <c r="AV970" s="13" t="s">
        <v>80</v>
      </c>
      <c r="AW970" s="13" t="s">
        <v>32</v>
      </c>
      <c r="AX970" s="13" t="s">
        <v>71</v>
      </c>
      <c r="AY970" s="159" t="s">
        <v>330</v>
      </c>
    </row>
    <row r="971" spans="2:65" s="12" customFormat="1">
      <c r="B971" s="151"/>
      <c r="D971" s="152" t="s">
        <v>340</v>
      </c>
      <c r="E971" s="153" t="s">
        <v>21</v>
      </c>
      <c r="F971" s="154" t="s">
        <v>789</v>
      </c>
      <c r="H971" s="153" t="s">
        <v>21</v>
      </c>
      <c r="I971" s="155"/>
      <c r="L971" s="151"/>
      <c r="M971" s="156"/>
      <c r="T971" s="157"/>
      <c r="AT971" s="153" t="s">
        <v>340</v>
      </c>
      <c r="AU971" s="153" t="s">
        <v>80</v>
      </c>
      <c r="AV971" s="12" t="s">
        <v>78</v>
      </c>
      <c r="AW971" s="12" t="s">
        <v>32</v>
      </c>
      <c r="AX971" s="12" t="s">
        <v>71</v>
      </c>
      <c r="AY971" s="153" t="s">
        <v>330</v>
      </c>
    </row>
    <row r="972" spans="2:65" s="13" customFormat="1">
      <c r="B972" s="158"/>
      <c r="D972" s="152" t="s">
        <v>340</v>
      </c>
      <c r="E972" s="159" t="s">
        <v>21</v>
      </c>
      <c r="F972" s="160" t="s">
        <v>1166</v>
      </c>
      <c r="H972" s="161">
        <v>4.67</v>
      </c>
      <c r="I972" s="162"/>
      <c r="L972" s="158"/>
      <c r="M972" s="163"/>
      <c r="T972" s="164"/>
      <c r="AT972" s="159" t="s">
        <v>340</v>
      </c>
      <c r="AU972" s="159" t="s">
        <v>80</v>
      </c>
      <c r="AV972" s="13" t="s">
        <v>80</v>
      </c>
      <c r="AW972" s="13" t="s">
        <v>32</v>
      </c>
      <c r="AX972" s="13" t="s">
        <v>71</v>
      </c>
      <c r="AY972" s="159" t="s">
        <v>330</v>
      </c>
    </row>
    <row r="973" spans="2:65" s="12" customFormat="1">
      <c r="B973" s="151"/>
      <c r="D973" s="152" t="s">
        <v>340</v>
      </c>
      <c r="E973" s="153" t="s">
        <v>21</v>
      </c>
      <c r="F973" s="154" t="s">
        <v>800</v>
      </c>
      <c r="H973" s="153" t="s">
        <v>21</v>
      </c>
      <c r="I973" s="155"/>
      <c r="L973" s="151"/>
      <c r="M973" s="156"/>
      <c r="T973" s="157"/>
      <c r="AT973" s="153" t="s">
        <v>340</v>
      </c>
      <c r="AU973" s="153" t="s">
        <v>80</v>
      </c>
      <c r="AV973" s="12" t="s">
        <v>78</v>
      </c>
      <c r="AW973" s="12" t="s">
        <v>32</v>
      </c>
      <c r="AX973" s="12" t="s">
        <v>71</v>
      </c>
      <c r="AY973" s="153" t="s">
        <v>330</v>
      </c>
    </row>
    <row r="974" spans="2:65" s="13" customFormat="1">
      <c r="B974" s="158"/>
      <c r="D974" s="152" t="s">
        <v>340</v>
      </c>
      <c r="E974" s="159" t="s">
        <v>21</v>
      </c>
      <c r="F974" s="160" t="s">
        <v>1166</v>
      </c>
      <c r="H974" s="161">
        <v>4.67</v>
      </c>
      <c r="I974" s="162"/>
      <c r="L974" s="158"/>
      <c r="M974" s="163"/>
      <c r="T974" s="164"/>
      <c r="AT974" s="159" t="s">
        <v>340</v>
      </c>
      <c r="AU974" s="159" t="s">
        <v>80</v>
      </c>
      <c r="AV974" s="13" t="s">
        <v>80</v>
      </c>
      <c r="AW974" s="13" t="s">
        <v>32</v>
      </c>
      <c r="AX974" s="13" t="s">
        <v>71</v>
      </c>
      <c r="AY974" s="159" t="s">
        <v>330</v>
      </c>
    </row>
    <row r="975" spans="2:65" s="12" customFormat="1">
      <c r="B975" s="151"/>
      <c r="D975" s="152" t="s">
        <v>340</v>
      </c>
      <c r="E975" s="153" t="s">
        <v>21</v>
      </c>
      <c r="F975" s="154" t="s">
        <v>808</v>
      </c>
      <c r="H975" s="153" t="s">
        <v>21</v>
      </c>
      <c r="I975" s="155"/>
      <c r="L975" s="151"/>
      <c r="M975" s="156"/>
      <c r="T975" s="157"/>
      <c r="AT975" s="153" t="s">
        <v>340</v>
      </c>
      <c r="AU975" s="153" t="s">
        <v>80</v>
      </c>
      <c r="AV975" s="12" t="s">
        <v>78</v>
      </c>
      <c r="AW975" s="12" t="s">
        <v>32</v>
      </c>
      <c r="AX975" s="12" t="s">
        <v>71</v>
      </c>
      <c r="AY975" s="153" t="s">
        <v>330</v>
      </c>
    </row>
    <row r="976" spans="2:65" s="13" customFormat="1">
      <c r="B976" s="158"/>
      <c r="D976" s="152" t="s">
        <v>340</v>
      </c>
      <c r="E976" s="159" t="s">
        <v>21</v>
      </c>
      <c r="F976" s="160" t="s">
        <v>1166</v>
      </c>
      <c r="H976" s="161">
        <v>4.67</v>
      </c>
      <c r="I976" s="162"/>
      <c r="L976" s="158"/>
      <c r="M976" s="163"/>
      <c r="T976" s="164"/>
      <c r="AT976" s="159" t="s">
        <v>340</v>
      </c>
      <c r="AU976" s="159" t="s">
        <v>80</v>
      </c>
      <c r="AV976" s="13" t="s">
        <v>80</v>
      </c>
      <c r="AW976" s="13" t="s">
        <v>32</v>
      </c>
      <c r="AX976" s="13" t="s">
        <v>71</v>
      </c>
      <c r="AY976" s="159" t="s">
        <v>330</v>
      </c>
    </row>
    <row r="977" spans="2:65" s="12" customFormat="1">
      <c r="B977" s="151"/>
      <c r="D977" s="152" t="s">
        <v>340</v>
      </c>
      <c r="E977" s="153" t="s">
        <v>21</v>
      </c>
      <c r="F977" s="154" t="s">
        <v>818</v>
      </c>
      <c r="H977" s="153" t="s">
        <v>21</v>
      </c>
      <c r="I977" s="155"/>
      <c r="L977" s="151"/>
      <c r="M977" s="156"/>
      <c r="T977" s="157"/>
      <c r="AT977" s="153" t="s">
        <v>340</v>
      </c>
      <c r="AU977" s="153" t="s">
        <v>80</v>
      </c>
      <c r="AV977" s="12" t="s">
        <v>78</v>
      </c>
      <c r="AW977" s="12" t="s">
        <v>32</v>
      </c>
      <c r="AX977" s="12" t="s">
        <v>71</v>
      </c>
      <c r="AY977" s="153" t="s">
        <v>330</v>
      </c>
    </row>
    <row r="978" spans="2:65" s="13" customFormat="1">
      <c r="B978" s="158"/>
      <c r="D978" s="152" t="s">
        <v>340</v>
      </c>
      <c r="E978" s="159" t="s">
        <v>21</v>
      </c>
      <c r="F978" s="160" t="s">
        <v>1167</v>
      </c>
      <c r="H978" s="161">
        <v>5.75</v>
      </c>
      <c r="I978" s="162"/>
      <c r="L978" s="158"/>
      <c r="M978" s="163"/>
      <c r="T978" s="164"/>
      <c r="AT978" s="159" t="s">
        <v>340</v>
      </c>
      <c r="AU978" s="159" t="s">
        <v>80</v>
      </c>
      <c r="AV978" s="13" t="s">
        <v>80</v>
      </c>
      <c r="AW978" s="13" t="s">
        <v>32</v>
      </c>
      <c r="AX978" s="13" t="s">
        <v>71</v>
      </c>
      <c r="AY978" s="159" t="s">
        <v>330</v>
      </c>
    </row>
    <row r="979" spans="2:65" s="12" customFormat="1">
      <c r="B979" s="151"/>
      <c r="D979" s="152" t="s">
        <v>340</v>
      </c>
      <c r="E979" s="153" t="s">
        <v>21</v>
      </c>
      <c r="F979" s="154" t="s">
        <v>1168</v>
      </c>
      <c r="H979" s="153" t="s">
        <v>21</v>
      </c>
      <c r="I979" s="155"/>
      <c r="L979" s="151"/>
      <c r="M979" s="156"/>
      <c r="T979" s="157"/>
      <c r="AT979" s="153" t="s">
        <v>340</v>
      </c>
      <c r="AU979" s="153" t="s">
        <v>80</v>
      </c>
      <c r="AV979" s="12" t="s">
        <v>78</v>
      </c>
      <c r="AW979" s="12" t="s">
        <v>32</v>
      </c>
      <c r="AX979" s="12" t="s">
        <v>71</v>
      </c>
      <c r="AY979" s="153" t="s">
        <v>330</v>
      </c>
    </row>
    <row r="980" spans="2:65" s="13" customFormat="1">
      <c r="B980" s="158"/>
      <c r="D980" s="152" t="s">
        <v>340</v>
      </c>
      <c r="E980" s="159" t="s">
        <v>21</v>
      </c>
      <c r="F980" s="160" t="s">
        <v>1169</v>
      </c>
      <c r="H980" s="161">
        <v>3.14</v>
      </c>
      <c r="I980" s="162"/>
      <c r="L980" s="158"/>
      <c r="M980" s="163"/>
      <c r="T980" s="164"/>
      <c r="AT980" s="159" t="s">
        <v>340</v>
      </c>
      <c r="AU980" s="159" t="s">
        <v>80</v>
      </c>
      <c r="AV980" s="13" t="s">
        <v>80</v>
      </c>
      <c r="AW980" s="13" t="s">
        <v>32</v>
      </c>
      <c r="AX980" s="13" t="s">
        <v>71</v>
      </c>
      <c r="AY980" s="159" t="s">
        <v>330</v>
      </c>
    </row>
    <row r="981" spans="2:65" s="14" customFormat="1">
      <c r="B981" s="166"/>
      <c r="D981" s="152" t="s">
        <v>340</v>
      </c>
      <c r="E981" s="167" t="s">
        <v>21</v>
      </c>
      <c r="F981" s="168" t="s">
        <v>443</v>
      </c>
      <c r="H981" s="169">
        <v>32.24</v>
      </c>
      <c r="I981" s="170"/>
      <c r="L981" s="166"/>
      <c r="M981" s="171"/>
      <c r="T981" s="172"/>
      <c r="AT981" s="167" t="s">
        <v>340</v>
      </c>
      <c r="AU981" s="167" t="s">
        <v>80</v>
      </c>
      <c r="AV981" s="14" t="s">
        <v>336</v>
      </c>
      <c r="AW981" s="14" t="s">
        <v>32</v>
      </c>
      <c r="AX981" s="14" t="s">
        <v>78</v>
      </c>
      <c r="AY981" s="167" t="s">
        <v>330</v>
      </c>
    </row>
    <row r="982" spans="2:65" s="1" customFormat="1" ht="44.25" customHeight="1">
      <c r="B982" s="33"/>
      <c r="C982" s="134" t="s">
        <v>1170</v>
      </c>
      <c r="D982" s="134" t="s">
        <v>332</v>
      </c>
      <c r="E982" s="135" t="s">
        <v>1171</v>
      </c>
      <c r="F982" s="136" t="s">
        <v>1172</v>
      </c>
      <c r="G982" s="137" t="s">
        <v>447</v>
      </c>
      <c r="H982" s="138">
        <v>4.55</v>
      </c>
      <c r="I982" s="139">
        <v>30992.240000000002</v>
      </c>
      <c r="J982" s="140">
        <f>ROUND(I982*H982,2)</f>
        <v>141014.69</v>
      </c>
      <c r="K982" s="136" t="s">
        <v>335</v>
      </c>
      <c r="L982" s="33"/>
      <c r="M982" s="141" t="s">
        <v>21</v>
      </c>
      <c r="N982" s="142" t="s">
        <v>42</v>
      </c>
      <c r="P982" s="143">
        <f>O982*H982</f>
        <v>0</v>
      </c>
      <c r="Q982" s="143">
        <v>1.06277</v>
      </c>
      <c r="R982" s="143">
        <f>Q982*H982</f>
        <v>4.8356034999999995</v>
      </c>
      <c r="S982" s="143">
        <v>0</v>
      </c>
      <c r="T982" s="144">
        <f>S982*H982</f>
        <v>0</v>
      </c>
      <c r="AR982" s="145" t="s">
        <v>336</v>
      </c>
      <c r="AT982" s="145" t="s">
        <v>332</v>
      </c>
      <c r="AU982" s="145" t="s">
        <v>80</v>
      </c>
      <c r="AY982" s="18" t="s">
        <v>330</v>
      </c>
      <c r="BE982" s="146">
        <f>IF(N982="základní",J982,0)</f>
        <v>141014.69</v>
      </c>
      <c r="BF982" s="146">
        <f>IF(N982="snížená",J982,0)</f>
        <v>0</v>
      </c>
      <c r="BG982" s="146">
        <f>IF(N982="zákl. přenesená",J982,0)</f>
        <v>0</v>
      </c>
      <c r="BH982" s="146">
        <f>IF(N982="sníž. přenesená",J982,0)</f>
        <v>0</v>
      </c>
      <c r="BI982" s="146">
        <f>IF(N982="nulová",J982,0)</f>
        <v>0</v>
      </c>
      <c r="BJ982" s="18" t="s">
        <v>78</v>
      </c>
      <c r="BK982" s="146">
        <f>ROUND(I982*H982,2)</f>
        <v>141014.69</v>
      </c>
      <c r="BL982" s="18" t="s">
        <v>336</v>
      </c>
      <c r="BM982" s="145" t="s">
        <v>1173</v>
      </c>
    </row>
    <row r="983" spans="2:65" s="1" customFormat="1">
      <c r="B983" s="33"/>
      <c r="D983" s="147" t="s">
        <v>338</v>
      </c>
      <c r="F983" s="148" t="s">
        <v>1174</v>
      </c>
      <c r="I983" s="149"/>
      <c r="L983" s="33"/>
      <c r="M983" s="150"/>
      <c r="T983" s="52"/>
      <c r="AT983" s="18" t="s">
        <v>338</v>
      </c>
      <c r="AU983" s="18" t="s">
        <v>80</v>
      </c>
    </row>
    <row r="984" spans="2:65" s="12" customFormat="1">
      <c r="B984" s="151"/>
      <c r="D984" s="152" t="s">
        <v>340</v>
      </c>
      <c r="E984" s="153" t="s">
        <v>21</v>
      </c>
      <c r="F984" s="154" t="s">
        <v>1168</v>
      </c>
      <c r="H984" s="153" t="s">
        <v>21</v>
      </c>
      <c r="I984" s="155"/>
      <c r="L984" s="151"/>
      <c r="M984" s="156"/>
      <c r="T984" s="157"/>
      <c r="AT984" s="153" t="s">
        <v>340</v>
      </c>
      <c r="AU984" s="153" t="s">
        <v>80</v>
      </c>
      <c r="AV984" s="12" t="s">
        <v>78</v>
      </c>
      <c r="AW984" s="12" t="s">
        <v>32</v>
      </c>
      <c r="AX984" s="12" t="s">
        <v>71</v>
      </c>
      <c r="AY984" s="153" t="s">
        <v>330</v>
      </c>
    </row>
    <row r="985" spans="2:65" s="13" customFormat="1">
      <c r="B985" s="158"/>
      <c r="D985" s="152" t="s">
        <v>340</v>
      </c>
      <c r="E985" s="159" t="s">
        <v>21</v>
      </c>
      <c r="F985" s="160" t="s">
        <v>1175</v>
      </c>
      <c r="H985" s="161">
        <v>4.55</v>
      </c>
      <c r="I985" s="162"/>
      <c r="L985" s="158"/>
      <c r="M985" s="163"/>
      <c r="T985" s="164"/>
      <c r="AT985" s="159" t="s">
        <v>340</v>
      </c>
      <c r="AU985" s="159" t="s">
        <v>80</v>
      </c>
      <c r="AV985" s="13" t="s">
        <v>80</v>
      </c>
      <c r="AW985" s="13" t="s">
        <v>32</v>
      </c>
      <c r="AX985" s="13" t="s">
        <v>78</v>
      </c>
      <c r="AY985" s="159" t="s">
        <v>330</v>
      </c>
    </row>
    <row r="986" spans="2:65" s="1" customFormat="1" ht="33" customHeight="1">
      <c r="B986" s="33"/>
      <c r="C986" s="134" t="s">
        <v>1176</v>
      </c>
      <c r="D986" s="134" t="s">
        <v>332</v>
      </c>
      <c r="E986" s="135" t="s">
        <v>1177</v>
      </c>
      <c r="F986" s="136" t="s">
        <v>1178</v>
      </c>
      <c r="G986" s="137" t="s">
        <v>381</v>
      </c>
      <c r="H986" s="138">
        <v>68.679000000000002</v>
      </c>
      <c r="I986" s="139">
        <v>4372.12</v>
      </c>
      <c r="J986" s="140">
        <f>ROUND(I986*H986,2)</f>
        <v>300272.83</v>
      </c>
      <c r="K986" s="136" t="s">
        <v>335</v>
      </c>
      <c r="L986" s="33"/>
      <c r="M986" s="141" t="s">
        <v>21</v>
      </c>
      <c r="N986" s="142" t="s">
        <v>42</v>
      </c>
      <c r="P986" s="143">
        <f>O986*H986</f>
        <v>0</v>
      </c>
      <c r="Q986" s="143">
        <v>2.5019399999999998</v>
      </c>
      <c r="R986" s="143">
        <f>Q986*H986</f>
        <v>171.83073726000001</v>
      </c>
      <c r="S986" s="143">
        <v>0</v>
      </c>
      <c r="T986" s="144">
        <f>S986*H986</f>
        <v>0</v>
      </c>
      <c r="AR986" s="145" t="s">
        <v>336</v>
      </c>
      <c r="AT986" s="145" t="s">
        <v>332</v>
      </c>
      <c r="AU986" s="145" t="s">
        <v>80</v>
      </c>
      <c r="AY986" s="18" t="s">
        <v>330</v>
      </c>
      <c r="BE986" s="146">
        <f>IF(N986="základní",J986,0)</f>
        <v>300272.83</v>
      </c>
      <c r="BF986" s="146">
        <f>IF(N986="snížená",J986,0)</f>
        <v>0</v>
      </c>
      <c r="BG986" s="146">
        <f>IF(N986="zákl. přenesená",J986,0)</f>
        <v>0</v>
      </c>
      <c r="BH986" s="146">
        <f>IF(N986="sníž. přenesená",J986,0)</f>
        <v>0</v>
      </c>
      <c r="BI986" s="146">
        <f>IF(N986="nulová",J986,0)</f>
        <v>0</v>
      </c>
      <c r="BJ986" s="18" t="s">
        <v>78</v>
      </c>
      <c r="BK986" s="146">
        <f>ROUND(I986*H986,2)</f>
        <v>300272.83</v>
      </c>
      <c r="BL986" s="18" t="s">
        <v>336</v>
      </c>
      <c r="BM986" s="145" t="s">
        <v>1179</v>
      </c>
    </row>
    <row r="987" spans="2:65" s="1" customFormat="1">
      <c r="B987" s="33"/>
      <c r="D987" s="147" t="s">
        <v>338</v>
      </c>
      <c r="F987" s="148" t="s">
        <v>1180</v>
      </c>
      <c r="I987" s="149"/>
      <c r="L987" s="33"/>
      <c r="M987" s="150"/>
      <c r="T987" s="52"/>
      <c r="AT987" s="18" t="s">
        <v>338</v>
      </c>
      <c r="AU987" s="18" t="s">
        <v>80</v>
      </c>
    </row>
    <row r="988" spans="2:65" s="12" customFormat="1">
      <c r="B988" s="151"/>
      <c r="D988" s="152" t="s">
        <v>340</v>
      </c>
      <c r="E988" s="153" t="s">
        <v>21</v>
      </c>
      <c r="F988" s="154" t="s">
        <v>1003</v>
      </c>
      <c r="H988" s="153" t="s">
        <v>21</v>
      </c>
      <c r="I988" s="155"/>
      <c r="L988" s="151"/>
      <c r="M988" s="156"/>
      <c r="T988" s="157"/>
      <c r="AT988" s="153" t="s">
        <v>340</v>
      </c>
      <c r="AU988" s="153" t="s">
        <v>80</v>
      </c>
      <c r="AV988" s="12" t="s">
        <v>78</v>
      </c>
      <c r="AW988" s="12" t="s">
        <v>32</v>
      </c>
      <c r="AX988" s="12" t="s">
        <v>71</v>
      </c>
      <c r="AY988" s="153" t="s">
        <v>330</v>
      </c>
    </row>
    <row r="989" spans="2:65" s="12" customFormat="1">
      <c r="B989" s="151"/>
      <c r="D989" s="152" t="s">
        <v>340</v>
      </c>
      <c r="E989" s="153" t="s">
        <v>21</v>
      </c>
      <c r="F989" s="154" t="s">
        <v>824</v>
      </c>
      <c r="H989" s="153" t="s">
        <v>21</v>
      </c>
      <c r="I989" s="155"/>
      <c r="L989" s="151"/>
      <c r="M989" s="156"/>
      <c r="T989" s="157"/>
      <c r="AT989" s="153" t="s">
        <v>340</v>
      </c>
      <c r="AU989" s="153" t="s">
        <v>80</v>
      </c>
      <c r="AV989" s="12" t="s">
        <v>78</v>
      </c>
      <c r="AW989" s="12" t="s">
        <v>32</v>
      </c>
      <c r="AX989" s="12" t="s">
        <v>71</v>
      </c>
      <c r="AY989" s="153" t="s">
        <v>330</v>
      </c>
    </row>
    <row r="990" spans="2:65" s="12" customFormat="1">
      <c r="B990" s="151"/>
      <c r="D990" s="152" t="s">
        <v>340</v>
      </c>
      <c r="E990" s="153" t="s">
        <v>21</v>
      </c>
      <c r="F990" s="154" t="s">
        <v>825</v>
      </c>
      <c r="H990" s="153" t="s">
        <v>21</v>
      </c>
      <c r="I990" s="155"/>
      <c r="L990" s="151"/>
      <c r="M990" s="156"/>
      <c r="T990" s="157"/>
      <c r="AT990" s="153" t="s">
        <v>340</v>
      </c>
      <c r="AU990" s="153" t="s">
        <v>80</v>
      </c>
      <c r="AV990" s="12" t="s">
        <v>78</v>
      </c>
      <c r="AW990" s="12" t="s">
        <v>32</v>
      </c>
      <c r="AX990" s="12" t="s">
        <v>71</v>
      </c>
      <c r="AY990" s="153" t="s">
        <v>330</v>
      </c>
    </row>
    <row r="991" spans="2:65" s="13" customFormat="1">
      <c r="B991" s="158"/>
      <c r="D991" s="152" t="s">
        <v>340</v>
      </c>
      <c r="E991" s="159" t="s">
        <v>21</v>
      </c>
      <c r="F991" s="160" t="s">
        <v>1181</v>
      </c>
      <c r="H991" s="161">
        <v>3.8980000000000001</v>
      </c>
      <c r="I991" s="162"/>
      <c r="L991" s="158"/>
      <c r="M991" s="163"/>
      <c r="T991" s="164"/>
      <c r="AT991" s="159" t="s">
        <v>340</v>
      </c>
      <c r="AU991" s="159" t="s">
        <v>80</v>
      </c>
      <c r="AV991" s="13" t="s">
        <v>80</v>
      </c>
      <c r="AW991" s="13" t="s">
        <v>32</v>
      </c>
      <c r="AX991" s="13" t="s">
        <v>71</v>
      </c>
      <c r="AY991" s="159" t="s">
        <v>330</v>
      </c>
    </row>
    <row r="992" spans="2:65" s="12" customFormat="1">
      <c r="B992" s="151"/>
      <c r="D992" s="152" t="s">
        <v>340</v>
      </c>
      <c r="E992" s="153" t="s">
        <v>21</v>
      </c>
      <c r="F992" s="154" t="s">
        <v>1182</v>
      </c>
      <c r="H992" s="153" t="s">
        <v>21</v>
      </c>
      <c r="I992" s="155"/>
      <c r="L992" s="151"/>
      <c r="M992" s="156"/>
      <c r="T992" s="157"/>
      <c r="AT992" s="153" t="s">
        <v>340</v>
      </c>
      <c r="AU992" s="153" t="s">
        <v>80</v>
      </c>
      <c r="AV992" s="12" t="s">
        <v>78</v>
      </c>
      <c r="AW992" s="12" t="s">
        <v>32</v>
      </c>
      <c r="AX992" s="12" t="s">
        <v>71</v>
      </c>
      <c r="AY992" s="153" t="s">
        <v>330</v>
      </c>
    </row>
    <row r="993" spans="2:51" s="13" customFormat="1">
      <c r="B993" s="158"/>
      <c r="D993" s="152" t="s">
        <v>340</v>
      </c>
      <c r="E993" s="159" t="s">
        <v>21</v>
      </c>
      <c r="F993" s="160" t="s">
        <v>1183</v>
      </c>
      <c r="H993" s="161">
        <v>1.972</v>
      </c>
      <c r="I993" s="162"/>
      <c r="L993" s="158"/>
      <c r="M993" s="163"/>
      <c r="T993" s="164"/>
      <c r="AT993" s="159" t="s">
        <v>340</v>
      </c>
      <c r="AU993" s="159" t="s">
        <v>80</v>
      </c>
      <c r="AV993" s="13" t="s">
        <v>80</v>
      </c>
      <c r="AW993" s="13" t="s">
        <v>32</v>
      </c>
      <c r="AX993" s="13" t="s">
        <v>71</v>
      </c>
      <c r="AY993" s="159" t="s">
        <v>330</v>
      </c>
    </row>
    <row r="994" spans="2:51" s="13" customFormat="1">
      <c r="B994" s="158"/>
      <c r="D994" s="152" t="s">
        <v>340</v>
      </c>
      <c r="E994" s="159" t="s">
        <v>21</v>
      </c>
      <c r="F994" s="160" t="s">
        <v>1184</v>
      </c>
      <c r="H994" s="161">
        <v>0.76700000000000002</v>
      </c>
      <c r="I994" s="162"/>
      <c r="L994" s="158"/>
      <c r="M994" s="163"/>
      <c r="T994" s="164"/>
      <c r="AT994" s="159" t="s">
        <v>340</v>
      </c>
      <c r="AU994" s="159" t="s">
        <v>80</v>
      </c>
      <c r="AV994" s="13" t="s">
        <v>80</v>
      </c>
      <c r="AW994" s="13" t="s">
        <v>32</v>
      </c>
      <c r="AX994" s="13" t="s">
        <v>71</v>
      </c>
      <c r="AY994" s="159" t="s">
        <v>330</v>
      </c>
    </row>
    <row r="995" spans="2:51" s="12" customFormat="1">
      <c r="B995" s="151"/>
      <c r="D995" s="152" t="s">
        <v>340</v>
      </c>
      <c r="E995" s="153" t="s">
        <v>21</v>
      </c>
      <c r="F995" s="154" t="s">
        <v>623</v>
      </c>
      <c r="H995" s="153" t="s">
        <v>21</v>
      </c>
      <c r="I995" s="155"/>
      <c r="L995" s="151"/>
      <c r="M995" s="156"/>
      <c r="T995" s="157"/>
      <c r="AT995" s="153" t="s">
        <v>340</v>
      </c>
      <c r="AU995" s="153" t="s">
        <v>80</v>
      </c>
      <c r="AV995" s="12" t="s">
        <v>78</v>
      </c>
      <c r="AW995" s="12" t="s">
        <v>32</v>
      </c>
      <c r="AX995" s="12" t="s">
        <v>71</v>
      </c>
      <c r="AY995" s="153" t="s">
        <v>330</v>
      </c>
    </row>
    <row r="996" spans="2:51" s="13" customFormat="1">
      <c r="B996" s="158"/>
      <c r="D996" s="152" t="s">
        <v>340</v>
      </c>
      <c r="E996" s="159" t="s">
        <v>21</v>
      </c>
      <c r="F996" s="160" t="s">
        <v>1185</v>
      </c>
      <c r="H996" s="161">
        <v>1.482</v>
      </c>
      <c r="I996" s="162"/>
      <c r="L996" s="158"/>
      <c r="M996" s="163"/>
      <c r="T996" s="164"/>
      <c r="AT996" s="159" t="s">
        <v>340</v>
      </c>
      <c r="AU996" s="159" t="s">
        <v>80</v>
      </c>
      <c r="AV996" s="13" t="s">
        <v>80</v>
      </c>
      <c r="AW996" s="13" t="s">
        <v>32</v>
      </c>
      <c r="AX996" s="13" t="s">
        <v>71</v>
      </c>
      <c r="AY996" s="159" t="s">
        <v>330</v>
      </c>
    </row>
    <row r="997" spans="2:51" s="12" customFormat="1">
      <c r="B997" s="151"/>
      <c r="D997" s="152" t="s">
        <v>340</v>
      </c>
      <c r="E997" s="153" t="s">
        <v>21</v>
      </c>
      <c r="F997" s="154" t="s">
        <v>1186</v>
      </c>
      <c r="H997" s="153" t="s">
        <v>21</v>
      </c>
      <c r="I997" s="155"/>
      <c r="L997" s="151"/>
      <c r="M997" s="156"/>
      <c r="T997" s="157"/>
      <c r="AT997" s="153" t="s">
        <v>340</v>
      </c>
      <c r="AU997" s="153" t="s">
        <v>80</v>
      </c>
      <c r="AV997" s="12" t="s">
        <v>78</v>
      </c>
      <c r="AW997" s="12" t="s">
        <v>32</v>
      </c>
      <c r="AX997" s="12" t="s">
        <v>71</v>
      </c>
      <c r="AY997" s="153" t="s">
        <v>330</v>
      </c>
    </row>
    <row r="998" spans="2:51" s="12" customFormat="1">
      <c r="B998" s="151"/>
      <c r="D998" s="152" t="s">
        <v>340</v>
      </c>
      <c r="E998" s="153" t="s">
        <v>21</v>
      </c>
      <c r="F998" s="154" t="s">
        <v>1187</v>
      </c>
      <c r="H998" s="153" t="s">
        <v>21</v>
      </c>
      <c r="I998" s="155"/>
      <c r="L998" s="151"/>
      <c r="M998" s="156"/>
      <c r="T998" s="157"/>
      <c r="AT998" s="153" t="s">
        <v>340</v>
      </c>
      <c r="AU998" s="153" t="s">
        <v>80</v>
      </c>
      <c r="AV998" s="12" t="s">
        <v>78</v>
      </c>
      <c r="AW998" s="12" t="s">
        <v>32</v>
      </c>
      <c r="AX998" s="12" t="s">
        <v>71</v>
      </c>
      <c r="AY998" s="153" t="s">
        <v>330</v>
      </c>
    </row>
    <row r="999" spans="2:51" s="13" customFormat="1">
      <c r="B999" s="158"/>
      <c r="D999" s="152" t="s">
        <v>340</v>
      </c>
      <c r="E999" s="159" t="s">
        <v>21</v>
      </c>
      <c r="F999" s="160" t="s">
        <v>1188</v>
      </c>
      <c r="H999" s="161">
        <v>1.5249999999999999</v>
      </c>
      <c r="I999" s="162"/>
      <c r="L999" s="158"/>
      <c r="M999" s="163"/>
      <c r="T999" s="164"/>
      <c r="AT999" s="159" t="s">
        <v>340</v>
      </c>
      <c r="AU999" s="159" t="s">
        <v>80</v>
      </c>
      <c r="AV999" s="13" t="s">
        <v>80</v>
      </c>
      <c r="AW999" s="13" t="s">
        <v>32</v>
      </c>
      <c r="AX999" s="13" t="s">
        <v>71</v>
      </c>
      <c r="AY999" s="159" t="s">
        <v>330</v>
      </c>
    </row>
    <row r="1000" spans="2:51" s="12" customFormat="1">
      <c r="B1000" s="151"/>
      <c r="D1000" s="152" t="s">
        <v>340</v>
      </c>
      <c r="E1000" s="153" t="s">
        <v>21</v>
      </c>
      <c r="F1000" s="154" t="s">
        <v>1189</v>
      </c>
      <c r="H1000" s="153" t="s">
        <v>21</v>
      </c>
      <c r="I1000" s="155"/>
      <c r="L1000" s="151"/>
      <c r="M1000" s="156"/>
      <c r="T1000" s="157"/>
      <c r="AT1000" s="153" t="s">
        <v>340</v>
      </c>
      <c r="AU1000" s="153" t="s">
        <v>80</v>
      </c>
      <c r="AV1000" s="12" t="s">
        <v>78</v>
      </c>
      <c r="AW1000" s="12" t="s">
        <v>32</v>
      </c>
      <c r="AX1000" s="12" t="s">
        <v>71</v>
      </c>
      <c r="AY1000" s="153" t="s">
        <v>330</v>
      </c>
    </row>
    <row r="1001" spans="2:51" s="13" customFormat="1">
      <c r="B1001" s="158"/>
      <c r="D1001" s="152" t="s">
        <v>340</v>
      </c>
      <c r="E1001" s="159" t="s">
        <v>21</v>
      </c>
      <c r="F1001" s="160" t="s">
        <v>1190</v>
      </c>
      <c r="H1001" s="161">
        <v>0.30199999999999999</v>
      </c>
      <c r="I1001" s="162"/>
      <c r="L1001" s="158"/>
      <c r="M1001" s="163"/>
      <c r="T1001" s="164"/>
      <c r="AT1001" s="159" t="s">
        <v>340</v>
      </c>
      <c r="AU1001" s="159" t="s">
        <v>80</v>
      </c>
      <c r="AV1001" s="13" t="s">
        <v>80</v>
      </c>
      <c r="AW1001" s="13" t="s">
        <v>32</v>
      </c>
      <c r="AX1001" s="13" t="s">
        <v>71</v>
      </c>
      <c r="AY1001" s="159" t="s">
        <v>330</v>
      </c>
    </row>
    <row r="1002" spans="2:51" s="12" customFormat="1">
      <c r="B1002" s="151"/>
      <c r="D1002" s="152" t="s">
        <v>340</v>
      </c>
      <c r="E1002" s="153" t="s">
        <v>21</v>
      </c>
      <c r="F1002" s="154" t="s">
        <v>1191</v>
      </c>
      <c r="H1002" s="153" t="s">
        <v>21</v>
      </c>
      <c r="I1002" s="155"/>
      <c r="L1002" s="151"/>
      <c r="M1002" s="156"/>
      <c r="T1002" s="157"/>
      <c r="AT1002" s="153" t="s">
        <v>340</v>
      </c>
      <c r="AU1002" s="153" t="s">
        <v>80</v>
      </c>
      <c r="AV1002" s="12" t="s">
        <v>78</v>
      </c>
      <c r="AW1002" s="12" t="s">
        <v>32</v>
      </c>
      <c r="AX1002" s="12" t="s">
        <v>71</v>
      </c>
      <c r="AY1002" s="153" t="s">
        <v>330</v>
      </c>
    </row>
    <row r="1003" spans="2:51" s="13" customFormat="1">
      <c r="B1003" s="158"/>
      <c r="D1003" s="152" t="s">
        <v>340</v>
      </c>
      <c r="E1003" s="159" t="s">
        <v>21</v>
      </c>
      <c r="F1003" s="160" t="s">
        <v>1192</v>
      </c>
      <c r="H1003" s="161">
        <v>1.95</v>
      </c>
      <c r="I1003" s="162"/>
      <c r="L1003" s="158"/>
      <c r="M1003" s="163"/>
      <c r="T1003" s="164"/>
      <c r="AT1003" s="159" t="s">
        <v>340</v>
      </c>
      <c r="AU1003" s="159" t="s">
        <v>80</v>
      </c>
      <c r="AV1003" s="13" t="s">
        <v>80</v>
      </c>
      <c r="AW1003" s="13" t="s">
        <v>32</v>
      </c>
      <c r="AX1003" s="13" t="s">
        <v>71</v>
      </c>
      <c r="AY1003" s="159" t="s">
        <v>330</v>
      </c>
    </row>
    <row r="1004" spans="2:51" s="15" customFormat="1">
      <c r="B1004" s="183"/>
      <c r="D1004" s="152" t="s">
        <v>340</v>
      </c>
      <c r="E1004" s="184" t="s">
        <v>21</v>
      </c>
      <c r="F1004" s="185" t="s">
        <v>769</v>
      </c>
      <c r="H1004" s="186">
        <v>11.896000000000001</v>
      </c>
      <c r="I1004" s="187"/>
      <c r="L1004" s="183"/>
      <c r="M1004" s="188"/>
      <c r="T1004" s="189"/>
      <c r="AT1004" s="184" t="s">
        <v>340</v>
      </c>
      <c r="AU1004" s="184" t="s">
        <v>80</v>
      </c>
      <c r="AV1004" s="15" t="s">
        <v>171</v>
      </c>
      <c r="AW1004" s="15" t="s">
        <v>32</v>
      </c>
      <c r="AX1004" s="15" t="s">
        <v>71</v>
      </c>
      <c r="AY1004" s="184" t="s">
        <v>330</v>
      </c>
    </row>
    <row r="1005" spans="2:51" s="12" customFormat="1">
      <c r="B1005" s="151"/>
      <c r="D1005" s="152" t="s">
        <v>340</v>
      </c>
      <c r="E1005" s="153" t="s">
        <v>21</v>
      </c>
      <c r="F1005" s="154" t="s">
        <v>770</v>
      </c>
      <c r="H1005" s="153" t="s">
        <v>21</v>
      </c>
      <c r="I1005" s="155"/>
      <c r="L1005" s="151"/>
      <c r="M1005" s="156"/>
      <c r="T1005" s="157"/>
      <c r="AT1005" s="153" t="s">
        <v>340</v>
      </c>
      <c r="AU1005" s="153" t="s">
        <v>80</v>
      </c>
      <c r="AV1005" s="12" t="s">
        <v>78</v>
      </c>
      <c r="AW1005" s="12" t="s">
        <v>32</v>
      </c>
      <c r="AX1005" s="12" t="s">
        <v>71</v>
      </c>
      <c r="AY1005" s="153" t="s">
        <v>330</v>
      </c>
    </row>
    <row r="1006" spans="2:51" s="12" customFormat="1">
      <c r="B1006" s="151"/>
      <c r="D1006" s="152" t="s">
        <v>340</v>
      </c>
      <c r="E1006" s="153" t="s">
        <v>21</v>
      </c>
      <c r="F1006" s="154" t="s">
        <v>824</v>
      </c>
      <c r="H1006" s="153" t="s">
        <v>21</v>
      </c>
      <c r="I1006" s="155"/>
      <c r="L1006" s="151"/>
      <c r="M1006" s="156"/>
      <c r="T1006" s="157"/>
      <c r="AT1006" s="153" t="s">
        <v>340</v>
      </c>
      <c r="AU1006" s="153" t="s">
        <v>80</v>
      </c>
      <c r="AV1006" s="12" t="s">
        <v>78</v>
      </c>
      <c r="AW1006" s="12" t="s">
        <v>32</v>
      </c>
      <c r="AX1006" s="12" t="s">
        <v>71</v>
      </c>
      <c r="AY1006" s="153" t="s">
        <v>330</v>
      </c>
    </row>
    <row r="1007" spans="2:51" s="12" customFormat="1">
      <c r="B1007" s="151"/>
      <c r="D1007" s="152" t="s">
        <v>340</v>
      </c>
      <c r="E1007" s="153" t="s">
        <v>21</v>
      </c>
      <c r="F1007" s="154" t="s">
        <v>825</v>
      </c>
      <c r="H1007" s="153" t="s">
        <v>21</v>
      </c>
      <c r="I1007" s="155"/>
      <c r="L1007" s="151"/>
      <c r="M1007" s="156"/>
      <c r="T1007" s="157"/>
      <c r="AT1007" s="153" t="s">
        <v>340</v>
      </c>
      <c r="AU1007" s="153" t="s">
        <v>80</v>
      </c>
      <c r="AV1007" s="12" t="s">
        <v>78</v>
      </c>
      <c r="AW1007" s="12" t="s">
        <v>32</v>
      </c>
      <c r="AX1007" s="12" t="s">
        <v>71</v>
      </c>
      <c r="AY1007" s="153" t="s">
        <v>330</v>
      </c>
    </row>
    <row r="1008" spans="2:51" s="13" customFormat="1">
      <c r="B1008" s="158"/>
      <c r="D1008" s="152" t="s">
        <v>340</v>
      </c>
      <c r="E1008" s="159" t="s">
        <v>21</v>
      </c>
      <c r="F1008" s="160" t="s">
        <v>1193</v>
      </c>
      <c r="H1008" s="161">
        <v>4.0830000000000002</v>
      </c>
      <c r="I1008" s="162"/>
      <c r="L1008" s="158"/>
      <c r="M1008" s="163"/>
      <c r="T1008" s="164"/>
      <c r="AT1008" s="159" t="s">
        <v>340</v>
      </c>
      <c r="AU1008" s="159" t="s">
        <v>80</v>
      </c>
      <c r="AV1008" s="13" t="s">
        <v>80</v>
      </c>
      <c r="AW1008" s="13" t="s">
        <v>32</v>
      </c>
      <c r="AX1008" s="13" t="s">
        <v>71</v>
      </c>
      <c r="AY1008" s="159" t="s">
        <v>330</v>
      </c>
    </row>
    <row r="1009" spans="2:51" s="12" customFormat="1">
      <c r="B1009" s="151"/>
      <c r="D1009" s="152" t="s">
        <v>340</v>
      </c>
      <c r="E1009" s="153" t="s">
        <v>21</v>
      </c>
      <c r="F1009" s="154" t="s">
        <v>827</v>
      </c>
      <c r="H1009" s="153" t="s">
        <v>21</v>
      </c>
      <c r="I1009" s="155"/>
      <c r="L1009" s="151"/>
      <c r="M1009" s="156"/>
      <c r="T1009" s="157"/>
      <c r="AT1009" s="153" t="s">
        <v>340</v>
      </c>
      <c r="AU1009" s="153" t="s">
        <v>80</v>
      </c>
      <c r="AV1009" s="12" t="s">
        <v>78</v>
      </c>
      <c r="AW1009" s="12" t="s">
        <v>32</v>
      </c>
      <c r="AX1009" s="12" t="s">
        <v>71</v>
      </c>
      <c r="AY1009" s="153" t="s">
        <v>330</v>
      </c>
    </row>
    <row r="1010" spans="2:51" s="13" customFormat="1">
      <c r="B1010" s="158"/>
      <c r="D1010" s="152" t="s">
        <v>340</v>
      </c>
      <c r="E1010" s="159" t="s">
        <v>21</v>
      </c>
      <c r="F1010" s="160" t="s">
        <v>1194</v>
      </c>
      <c r="H1010" s="161">
        <v>2.2360000000000002</v>
      </c>
      <c r="I1010" s="162"/>
      <c r="L1010" s="158"/>
      <c r="M1010" s="163"/>
      <c r="T1010" s="164"/>
      <c r="AT1010" s="159" t="s">
        <v>340</v>
      </c>
      <c r="AU1010" s="159" t="s">
        <v>80</v>
      </c>
      <c r="AV1010" s="13" t="s">
        <v>80</v>
      </c>
      <c r="AW1010" s="13" t="s">
        <v>32</v>
      </c>
      <c r="AX1010" s="13" t="s">
        <v>71</v>
      </c>
      <c r="AY1010" s="159" t="s">
        <v>330</v>
      </c>
    </row>
    <row r="1011" spans="2:51" s="12" customFormat="1">
      <c r="B1011" s="151"/>
      <c r="D1011" s="152" t="s">
        <v>340</v>
      </c>
      <c r="E1011" s="153" t="s">
        <v>21</v>
      </c>
      <c r="F1011" s="154" t="s">
        <v>1186</v>
      </c>
      <c r="H1011" s="153" t="s">
        <v>21</v>
      </c>
      <c r="I1011" s="155"/>
      <c r="L1011" s="151"/>
      <c r="M1011" s="156"/>
      <c r="T1011" s="157"/>
      <c r="AT1011" s="153" t="s">
        <v>340</v>
      </c>
      <c r="AU1011" s="153" t="s">
        <v>80</v>
      </c>
      <c r="AV1011" s="12" t="s">
        <v>78</v>
      </c>
      <c r="AW1011" s="12" t="s">
        <v>32</v>
      </c>
      <c r="AX1011" s="12" t="s">
        <v>71</v>
      </c>
      <c r="AY1011" s="153" t="s">
        <v>330</v>
      </c>
    </row>
    <row r="1012" spans="2:51" s="12" customFormat="1">
      <c r="B1012" s="151"/>
      <c r="D1012" s="152" t="s">
        <v>340</v>
      </c>
      <c r="E1012" s="153" t="s">
        <v>21</v>
      </c>
      <c r="F1012" s="154" t="s">
        <v>1195</v>
      </c>
      <c r="H1012" s="153" t="s">
        <v>21</v>
      </c>
      <c r="I1012" s="155"/>
      <c r="L1012" s="151"/>
      <c r="M1012" s="156"/>
      <c r="T1012" s="157"/>
      <c r="AT1012" s="153" t="s">
        <v>340</v>
      </c>
      <c r="AU1012" s="153" t="s">
        <v>80</v>
      </c>
      <c r="AV1012" s="12" t="s">
        <v>78</v>
      </c>
      <c r="AW1012" s="12" t="s">
        <v>32</v>
      </c>
      <c r="AX1012" s="12" t="s">
        <v>71</v>
      </c>
      <c r="AY1012" s="153" t="s">
        <v>330</v>
      </c>
    </row>
    <row r="1013" spans="2:51" s="13" customFormat="1">
      <c r="B1013" s="158"/>
      <c r="D1013" s="152" t="s">
        <v>340</v>
      </c>
      <c r="E1013" s="159" t="s">
        <v>21</v>
      </c>
      <c r="F1013" s="160" t="s">
        <v>1196</v>
      </c>
      <c r="H1013" s="161">
        <v>1.7749999999999999</v>
      </c>
      <c r="I1013" s="162"/>
      <c r="L1013" s="158"/>
      <c r="M1013" s="163"/>
      <c r="T1013" s="164"/>
      <c r="AT1013" s="159" t="s">
        <v>340</v>
      </c>
      <c r="AU1013" s="159" t="s">
        <v>80</v>
      </c>
      <c r="AV1013" s="13" t="s">
        <v>80</v>
      </c>
      <c r="AW1013" s="13" t="s">
        <v>32</v>
      </c>
      <c r="AX1013" s="13" t="s">
        <v>71</v>
      </c>
      <c r="AY1013" s="159" t="s">
        <v>330</v>
      </c>
    </row>
    <row r="1014" spans="2:51" s="12" customFormat="1">
      <c r="B1014" s="151"/>
      <c r="D1014" s="152" t="s">
        <v>340</v>
      </c>
      <c r="E1014" s="153" t="s">
        <v>21</v>
      </c>
      <c r="F1014" s="154" t="s">
        <v>1197</v>
      </c>
      <c r="H1014" s="153" t="s">
        <v>21</v>
      </c>
      <c r="I1014" s="155"/>
      <c r="L1014" s="151"/>
      <c r="M1014" s="156"/>
      <c r="T1014" s="157"/>
      <c r="AT1014" s="153" t="s">
        <v>340</v>
      </c>
      <c r="AU1014" s="153" t="s">
        <v>80</v>
      </c>
      <c r="AV1014" s="12" t="s">
        <v>78</v>
      </c>
      <c r="AW1014" s="12" t="s">
        <v>32</v>
      </c>
      <c r="AX1014" s="12" t="s">
        <v>71</v>
      </c>
      <c r="AY1014" s="153" t="s">
        <v>330</v>
      </c>
    </row>
    <row r="1015" spans="2:51" s="13" customFormat="1">
      <c r="B1015" s="158"/>
      <c r="D1015" s="152" t="s">
        <v>340</v>
      </c>
      <c r="E1015" s="159" t="s">
        <v>21</v>
      </c>
      <c r="F1015" s="160" t="s">
        <v>1190</v>
      </c>
      <c r="H1015" s="161">
        <v>0.30199999999999999</v>
      </c>
      <c r="I1015" s="162"/>
      <c r="L1015" s="158"/>
      <c r="M1015" s="163"/>
      <c r="T1015" s="164"/>
      <c r="AT1015" s="159" t="s">
        <v>340</v>
      </c>
      <c r="AU1015" s="159" t="s">
        <v>80</v>
      </c>
      <c r="AV1015" s="13" t="s">
        <v>80</v>
      </c>
      <c r="AW1015" s="13" t="s">
        <v>32</v>
      </c>
      <c r="AX1015" s="13" t="s">
        <v>71</v>
      </c>
      <c r="AY1015" s="159" t="s">
        <v>330</v>
      </c>
    </row>
    <row r="1016" spans="2:51" s="12" customFormat="1">
      <c r="B1016" s="151"/>
      <c r="D1016" s="152" t="s">
        <v>340</v>
      </c>
      <c r="E1016" s="153" t="s">
        <v>21</v>
      </c>
      <c r="F1016" s="154" t="s">
        <v>1198</v>
      </c>
      <c r="H1016" s="153" t="s">
        <v>21</v>
      </c>
      <c r="I1016" s="155"/>
      <c r="L1016" s="151"/>
      <c r="M1016" s="156"/>
      <c r="T1016" s="157"/>
      <c r="AT1016" s="153" t="s">
        <v>340</v>
      </c>
      <c r="AU1016" s="153" t="s">
        <v>80</v>
      </c>
      <c r="AV1016" s="12" t="s">
        <v>78</v>
      </c>
      <c r="AW1016" s="12" t="s">
        <v>32</v>
      </c>
      <c r="AX1016" s="12" t="s">
        <v>71</v>
      </c>
      <c r="AY1016" s="153" t="s">
        <v>330</v>
      </c>
    </row>
    <row r="1017" spans="2:51" s="13" customFormat="1">
      <c r="B1017" s="158"/>
      <c r="D1017" s="152" t="s">
        <v>340</v>
      </c>
      <c r="E1017" s="159" t="s">
        <v>21</v>
      </c>
      <c r="F1017" s="160" t="s">
        <v>1199</v>
      </c>
      <c r="H1017" s="161">
        <v>2.2160000000000002</v>
      </c>
      <c r="I1017" s="162"/>
      <c r="L1017" s="158"/>
      <c r="M1017" s="163"/>
      <c r="T1017" s="164"/>
      <c r="AT1017" s="159" t="s">
        <v>340</v>
      </c>
      <c r="AU1017" s="159" t="s">
        <v>80</v>
      </c>
      <c r="AV1017" s="13" t="s">
        <v>80</v>
      </c>
      <c r="AW1017" s="13" t="s">
        <v>32</v>
      </c>
      <c r="AX1017" s="13" t="s">
        <v>71</v>
      </c>
      <c r="AY1017" s="159" t="s">
        <v>330</v>
      </c>
    </row>
    <row r="1018" spans="2:51" s="15" customFormat="1">
      <c r="B1018" s="183"/>
      <c r="D1018" s="152" t="s">
        <v>340</v>
      </c>
      <c r="E1018" s="184" t="s">
        <v>21</v>
      </c>
      <c r="F1018" s="185" t="s">
        <v>769</v>
      </c>
      <c r="H1018" s="186">
        <v>10.612</v>
      </c>
      <c r="I1018" s="187"/>
      <c r="L1018" s="183"/>
      <c r="M1018" s="188"/>
      <c r="T1018" s="189"/>
      <c r="AT1018" s="184" t="s">
        <v>340</v>
      </c>
      <c r="AU1018" s="184" t="s">
        <v>80</v>
      </c>
      <c r="AV1018" s="15" t="s">
        <v>171</v>
      </c>
      <c r="AW1018" s="15" t="s">
        <v>32</v>
      </c>
      <c r="AX1018" s="15" t="s">
        <v>71</v>
      </c>
      <c r="AY1018" s="184" t="s">
        <v>330</v>
      </c>
    </row>
    <row r="1019" spans="2:51" s="12" customFormat="1">
      <c r="B1019" s="151"/>
      <c r="D1019" s="152" t="s">
        <v>340</v>
      </c>
      <c r="E1019" s="153" t="s">
        <v>21</v>
      </c>
      <c r="F1019" s="154" t="s">
        <v>789</v>
      </c>
      <c r="H1019" s="153" t="s">
        <v>21</v>
      </c>
      <c r="I1019" s="155"/>
      <c r="L1019" s="151"/>
      <c r="M1019" s="156"/>
      <c r="T1019" s="157"/>
      <c r="AT1019" s="153" t="s">
        <v>340</v>
      </c>
      <c r="AU1019" s="153" t="s">
        <v>80</v>
      </c>
      <c r="AV1019" s="12" t="s">
        <v>78</v>
      </c>
      <c r="AW1019" s="12" t="s">
        <v>32</v>
      </c>
      <c r="AX1019" s="12" t="s">
        <v>71</v>
      </c>
      <c r="AY1019" s="153" t="s">
        <v>330</v>
      </c>
    </row>
    <row r="1020" spans="2:51" s="12" customFormat="1">
      <c r="B1020" s="151"/>
      <c r="D1020" s="152" t="s">
        <v>340</v>
      </c>
      <c r="E1020" s="153" t="s">
        <v>21</v>
      </c>
      <c r="F1020" s="154" t="s">
        <v>824</v>
      </c>
      <c r="H1020" s="153" t="s">
        <v>21</v>
      </c>
      <c r="I1020" s="155"/>
      <c r="L1020" s="151"/>
      <c r="M1020" s="156"/>
      <c r="T1020" s="157"/>
      <c r="AT1020" s="153" t="s">
        <v>340</v>
      </c>
      <c r="AU1020" s="153" t="s">
        <v>80</v>
      </c>
      <c r="AV1020" s="12" t="s">
        <v>78</v>
      </c>
      <c r="AW1020" s="12" t="s">
        <v>32</v>
      </c>
      <c r="AX1020" s="12" t="s">
        <v>71</v>
      </c>
      <c r="AY1020" s="153" t="s">
        <v>330</v>
      </c>
    </row>
    <row r="1021" spans="2:51" s="12" customFormat="1">
      <c r="B1021" s="151"/>
      <c r="D1021" s="152" t="s">
        <v>340</v>
      </c>
      <c r="E1021" s="153" t="s">
        <v>21</v>
      </c>
      <c r="F1021" s="154" t="s">
        <v>825</v>
      </c>
      <c r="H1021" s="153" t="s">
        <v>21</v>
      </c>
      <c r="I1021" s="155"/>
      <c r="L1021" s="151"/>
      <c r="M1021" s="156"/>
      <c r="T1021" s="157"/>
      <c r="AT1021" s="153" t="s">
        <v>340</v>
      </c>
      <c r="AU1021" s="153" t="s">
        <v>80</v>
      </c>
      <c r="AV1021" s="12" t="s">
        <v>78</v>
      </c>
      <c r="AW1021" s="12" t="s">
        <v>32</v>
      </c>
      <c r="AX1021" s="12" t="s">
        <v>71</v>
      </c>
      <c r="AY1021" s="153" t="s">
        <v>330</v>
      </c>
    </row>
    <row r="1022" spans="2:51" s="13" customFormat="1">
      <c r="B1022" s="158"/>
      <c r="D1022" s="152" t="s">
        <v>340</v>
      </c>
      <c r="E1022" s="159" t="s">
        <v>21</v>
      </c>
      <c r="F1022" s="160" t="s">
        <v>1193</v>
      </c>
      <c r="H1022" s="161">
        <v>4.0830000000000002</v>
      </c>
      <c r="I1022" s="162"/>
      <c r="L1022" s="158"/>
      <c r="M1022" s="163"/>
      <c r="T1022" s="164"/>
      <c r="AT1022" s="159" t="s">
        <v>340</v>
      </c>
      <c r="AU1022" s="159" t="s">
        <v>80</v>
      </c>
      <c r="AV1022" s="13" t="s">
        <v>80</v>
      </c>
      <c r="AW1022" s="13" t="s">
        <v>32</v>
      </c>
      <c r="AX1022" s="13" t="s">
        <v>71</v>
      </c>
      <c r="AY1022" s="159" t="s">
        <v>330</v>
      </c>
    </row>
    <row r="1023" spans="2:51" s="12" customFormat="1">
      <c r="B1023" s="151"/>
      <c r="D1023" s="152" t="s">
        <v>340</v>
      </c>
      <c r="E1023" s="153" t="s">
        <v>21</v>
      </c>
      <c r="F1023" s="154" t="s">
        <v>1186</v>
      </c>
      <c r="H1023" s="153" t="s">
        <v>21</v>
      </c>
      <c r="I1023" s="155"/>
      <c r="L1023" s="151"/>
      <c r="M1023" s="156"/>
      <c r="T1023" s="157"/>
      <c r="AT1023" s="153" t="s">
        <v>340</v>
      </c>
      <c r="AU1023" s="153" t="s">
        <v>80</v>
      </c>
      <c r="AV1023" s="12" t="s">
        <v>78</v>
      </c>
      <c r="AW1023" s="12" t="s">
        <v>32</v>
      </c>
      <c r="AX1023" s="12" t="s">
        <v>71</v>
      </c>
      <c r="AY1023" s="153" t="s">
        <v>330</v>
      </c>
    </row>
    <row r="1024" spans="2:51" s="12" customFormat="1">
      <c r="B1024" s="151"/>
      <c r="D1024" s="152" t="s">
        <v>340</v>
      </c>
      <c r="E1024" s="153" t="s">
        <v>21</v>
      </c>
      <c r="F1024" s="154" t="s">
        <v>1195</v>
      </c>
      <c r="H1024" s="153" t="s">
        <v>21</v>
      </c>
      <c r="I1024" s="155"/>
      <c r="L1024" s="151"/>
      <c r="M1024" s="156"/>
      <c r="T1024" s="157"/>
      <c r="AT1024" s="153" t="s">
        <v>340</v>
      </c>
      <c r="AU1024" s="153" t="s">
        <v>80</v>
      </c>
      <c r="AV1024" s="12" t="s">
        <v>78</v>
      </c>
      <c r="AW1024" s="12" t="s">
        <v>32</v>
      </c>
      <c r="AX1024" s="12" t="s">
        <v>71</v>
      </c>
      <c r="AY1024" s="153" t="s">
        <v>330</v>
      </c>
    </row>
    <row r="1025" spans="2:51" s="13" customFormat="1">
      <c r="B1025" s="158"/>
      <c r="D1025" s="152" t="s">
        <v>340</v>
      </c>
      <c r="E1025" s="159" t="s">
        <v>21</v>
      </c>
      <c r="F1025" s="160" t="s">
        <v>1196</v>
      </c>
      <c r="H1025" s="161">
        <v>1.7749999999999999</v>
      </c>
      <c r="I1025" s="162"/>
      <c r="L1025" s="158"/>
      <c r="M1025" s="163"/>
      <c r="T1025" s="164"/>
      <c r="AT1025" s="159" t="s">
        <v>340</v>
      </c>
      <c r="AU1025" s="159" t="s">
        <v>80</v>
      </c>
      <c r="AV1025" s="13" t="s">
        <v>80</v>
      </c>
      <c r="AW1025" s="13" t="s">
        <v>32</v>
      </c>
      <c r="AX1025" s="13" t="s">
        <v>71</v>
      </c>
      <c r="AY1025" s="159" t="s">
        <v>330</v>
      </c>
    </row>
    <row r="1026" spans="2:51" s="12" customFormat="1">
      <c r="B1026" s="151"/>
      <c r="D1026" s="152" t="s">
        <v>340</v>
      </c>
      <c r="E1026" s="153" t="s">
        <v>21</v>
      </c>
      <c r="F1026" s="154" t="s">
        <v>1197</v>
      </c>
      <c r="H1026" s="153" t="s">
        <v>21</v>
      </c>
      <c r="I1026" s="155"/>
      <c r="L1026" s="151"/>
      <c r="M1026" s="156"/>
      <c r="T1026" s="157"/>
      <c r="AT1026" s="153" t="s">
        <v>340</v>
      </c>
      <c r="AU1026" s="153" t="s">
        <v>80</v>
      </c>
      <c r="AV1026" s="12" t="s">
        <v>78</v>
      </c>
      <c r="AW1026" s="12" t="s">
        <v>32</v>
      </c>
      <c r="AX1026" s="12" t="s">
        <v>71</v>
      </c>
      <c r="AY1026" s="153" t="s">
        <v>330</v>
      </c>
    </row>
    <row r="1027" spans="2:51" s="13" customFormat="1">
      <c r="B1027" s="158"/>
      <c r="D1027" s="152" t="s">
        <v>340</v>
      </c>
      <c r="E1027" s="159" t="s">
        <v>21</v>
      </c>
      <c r="F1027" s="160" t="s">
        <v>1190</v>
      </c>
      <c r="H1027" s="161">
        <v>0.30199999999999999</v>
      </c>
      <c r="I1027" s="162"/>
      <c r="L1027" s="158"/>
      <c r="M1027" s="163"/>
      <c r="T1027" s="164"/>
      <c r="AT1027" s="159" t="s">
        <v>340</v>
      </c>
      <c r="AU1027" s="159" t="s">
        <v>80</v>
      </c>
      <c r="AV1027" s="13" t="s">
        <v>80</v>
      </c>
      <c r="AW1027" s="13" t="s">
        <v>32</v>
      </c>
      <c r="AX1027" s="13" t="s">
        <v>71</v>
      </c>
      <c r="AY1027" s="159" t="s">
        <v>330</v>
      </c>
    </row>
    <row r="1028" spans="2:51" s="12" customFormat="1">
      <c r="B1028" s="151"/>
      <c r="D1028" s="152" t="s">
        <v>340</v>
      </c>
      <c r="E1028" s="153" t="s">
        <v>21</v>
      </c>
      <c r="F1028" s="154" t="s">
        <v>1198</v>
      </c>
      <c r="H1028" s="153" t="s">
        <v>21</v>
      </c>
      <c r="I1028" s="155"/>
      <c r="L1028" s="151"/>
      <c r="M1028" s="156"/>
      <c r="T1028" s="157"/>
      <c r="AT1028" s="153" t="s">
        <v>340</v>
      </c>
      <c r="AU1028" s="153" t="s">
        <v>80</v>
      </c>
      <c r="AV1028" s="12" t="s">
        <v>78</v>
      </c>
      <c r="AW1028" s="12" t="s">
        <v>32</v>
      </c>
      <c r="AX1028" s="12" t="s">
        <v>71</v>
      </c>
      <c r="AY1028" s="153" t="s">
        <v>330</v>
      </c>
    </row>
    <row r="1029" spans="2:51" s="13" customFormat="1">
      <c r="B1029" s="158"/>
      <c r="D1029" s="152" t="s">
        <v>340</v>
      </c>
      <c r="E1029" s="159" t="s">
        <v>21</v>
      </c>
      <c r="F1029" s="160" t="s">
        <v>1199</v>
      </c>
      <c r="H1029" s="161">
        <v>2.2160000000000002</v>
      </c>
      <c r="I1029" s="162"/>
      <c r="L1029" s="158"/>
      <c r="M1029" s="163"/>
      <c r="T1029" s="164"/>
      <c r="AT1029" s="159" t="s">
        <v>340</v>
      </c>
      <c r="AU1029" s="159" t="s">
        <v>80</v>
      </c>
      <c r="AV1029" s="13" t="s">
        <v>80</v>
      </c>
      <c r="AW1029" s="13" t="s">
        <v>32</v>
      </c>
      <c r="AX1029" s="13" t="s">
        <v>71</v>
      </c>
      <c r="AY1029" s="159" t="s">
        <v>330</v>
      </c>
    </row>
    <row r="1030" spans="2:51" s="15" customFormat="1">
      <c r="B1030" s="183"/>
      <c r="D1030" s="152" t="s">
        <v>340</v>
      </c>
      <c r="E1030" s="184" t="s">
        <v>21</v>
      </c>
      <c r="F1030" s="185" t="s">
        <v>769</v>
      </c>
      <c r="H1030" s="186">
        <v>8.3759999999999977</v>
      </c>
      <c r="I1030" s="187"/>
      <c r="L1030" s="183"/>
      <c r="M1030" s="188"/>
      <c r="T1030" s="189"/>
      <c r="AT1030" s="184" t="s">
        <v>340</v>
      </c>
      <c r="AU1030" s="184" t="s">
        <v>80</v>
      </c>
      <c r="AV1030" s="15" t="s">
        <v>171</v>
      </c>
      <c r="AW1030" s="15" t="s">
        <v>32</v>
      </c>
      <c r="AX1030" s="15" t="s">
        <v>71</v>
      </c>
      <c r="AY1030" s="184" t="s">
        <v>330</v>
      </c>
    </row>
    <row r="1031" spans="2:51" s="12" customFormat="1">
      <c r="B1031" s="151"/>
      <c r="D1031" s="152" t="s">
        <v>340</v>
      </c>
      <c r="E1031" s="153" t="s">
        <v>21</v>
      </c>
      <c r="F1031" s="154" t="s">
        <v>800</v>
      </c>
      <c r="H1031" s="153" t="s">
        <v>21</v>
      </c>
      <c r="I1031" s="155"/>
      <c r="L1031" s="151"/>
      <c r="M1031" s="156"/>
      <c r="T1031" s="157"/>
      <c r="AT1031" s="153" t="s">
        <v>340</v>
      </c>
      <c r="AU1031" s="153" t="s">
        <v>80</v>
      </c>
      <c r="AV1031" s="12" t="s">
        <v>78</v>
      </c>
      <c r="AW1031" s="12" t="s">
        <v>32</v>
      </c>
      <c r="AX1031" s="12" t="s">
        <v>71</v>
      </c>
      <c r="AY1031" s="153" t="s">
        <v>330</v>
      </c>
    </row>
    <row r="1032" spans="2:51" s="12" customFormat="1">
      <c r="B1032" s="151"/>
      <c r="D1032" s="152" t="s">
        <v>340</v>
      </c>
      <c r="E1032" s="153" t="s">
        <v>21</v>
      </c>
      <c r="F1032" s="154" t="s">
        <v>829</v>
      </c>
      <c r="H1032" s="153" t="s">
        <v>21</v>
      </c>
      <c r="I1032" s="155"/>
      <c r="L1032" s="151"/>
      <c r="M1032" s="156"/>
      <c r="T1032" s="157"/>
      <c r="AT1032" s="153" t="s">
        <v>340</v>
      </c>
      <c r="AU1032" s="153" t="s">
        <v>80</v>
      </c>
      <c r="AV1032" s="12" t="s">
        <v>78</v>
      </c>
      <c r="AW1032" s="12" t="s">
        <v>32</v>
      </c>
      <c r="AX1032" s="12" t="s">
        <v>71</v>
      </c>
      <c r="AY1032" s="153" t="s">
        <v>330</v>
      </c>
    </row>
    <row r="1033" spans="2:51" s="13" customFormat="1">
      <c r="B1033" s="158"/>
      <c r="D1033" s="152" t="s">
        <v>340</v>
      </c>
      <c r="E1033" s="159" t="s">
        <v>21</v>
      </c>
      <c r="F1033" s="160" t="s">
        <v>1200</v>
      </c>
      <c r="H1033" s="161">
        <v>8.3759999999999977</v>
      </c>
      <c r="I1033" s="162"/>
      <c r="L1033" s="158"/>
      <c r="M1033" s="163"/>
      <c r="T1033" s="164"/>
      <c r="AT1033" s="159" t="s">
        <v>340</v>
      </c>
      <c r="AU1033" s="159" t="s">
        <v>80</v>
      </c>
      <c r="AV1033" s="13" t="s">
        <v>80</v>
      </c>
      <c r="AW1033" s="13" t="s">
        <v>32</v>
      </c>
      <c r="AX1033" s="13" t="s">
        <v>71</v>
      </c>
      <c r="AY1033" s="159" t="s">
        <v>330</v>
      </c>
    </row>
    <row r="1034" spans="2:51" s="15" customFormat="1">
      <c r="B1034" s="183"/>
      <c r="D1034" s="152" t="s">
        <v>340</v>
      </c>
      <c r="E1034" s="184" t="s">
        <v>21</v>
      </c>
      <c r="F1034" s="185" t="s">
        <v>769</v>
      </c>
      <c r="H1034" s="186">
        <v>8.3759999999999977</v>
      </c>
      <c r="I1034" s="187"/>
      <c r="L1034" s="183"/>
      <c r="M1034" s="188"/>
      <c r="T1034" s="189"/>
      <c r="AT1034" s="184" t="s">
        <v>340</v>
      </c>
      <c r="AU1034" s="184" t="s">
        <v>80</v>
      </c>
      <c r="AV1034" s="15" t="s">
        <v>171</v>
      </c>
      <c r="AW1034" s="15" t="s">
        <v>32</v>
      </c>
      <c r="AX1034" s="15" t="s">
        <v>71</v>
      </c>
      <c r="AY1034" s="184" t="s">
        <v>330</v>
      </c>
    </row>
    <row r="1035" spans="2:51" s="12" customFormat="1">
      <c r="B1035" s="151"/>
      <c r="D1035" s="152" t="s">
        <v>340</v>
      </c>
      <c r="E1035" s="153" t="s">
        <v>21</v>
      </c>
      <c r="F1035" s="154" t="s">
        <v>808</v>
      </c>
      <c r="H1035" s="153" t="s">
        <v>21</v>
      </c>
      <c r="I1035" s="155"/>
      <c r="L1035" s="151"/>
      <c r="M1035" s="156"/>
      <c r="T1035" s="157"/>
      <c r="AT1035" s="153" t="s">
        <v>340</v>
      </c>
      <c r="AU1035" s="153" t="s">
        <v>80</v>
      </c>
      <c r="AV1035" s="12" t="s">
        <v>78</v>
      </c>
      <c r="AW1035" s="12" t="s">
        <v>32</v>
      </c>
      <c r="AX1035" s="12" t="s">
        <v>71</v>
      </c>
      <c r="AY1035" s="153" t="s">
        <v>330</v>
      </c>
    </row>
    <row r="1036" spans="2:51" s="12" customFormat="1">
      <c r="B1036" s="151"/>
      <c r="D1036" s="152" t="s">
        <v>340</v>
      </c>
      <c r="E1036" s="153" t="s">
        <v>21</v>
      </c>
      <c r="F1036" s="154" t="s">
        <v>824</v>
      </c>
      <c r="H1036" s="153" t="s">
        <v>21</v>
      </c>
      <c r="I1036" s="155"/>
      <c r="L1036" s="151"/>
      <c r="M1036" s="156"/>
      <c r="T1036" s="157"/>
      <c r="AT1036" s="153" t="s">
        <v>340</v>
      </c>
      <c r="AU1036" s="153" t="s">
        <v>80</v>
      </c>
      <c r="AV1036" s="12" t="s">
        <v>78</v>
      </c>
      <c r="AW1036" s="12" t="s">
        <v>32</v>
      </c>
      <c r="AX1036" s="12" t="s">
        <v>71</v>
      </c>
      <c r="AY1036" s="153" t="s">
        <v>330</v>
      </c>
    </row>
    <row r="1037" spans="2:51" s="12" customFormat="1">
      <c r="B1037" s="151"/>
      <c r="D1037" s="152" t="s">
        <v>340</v>
      </c>
      <c r="E1037" s="153" t="s">
        <v>21</v>
      </c>
      <c r="F1037" s="154" t="s">
        <v>825</v>
      </c>
      <c r="H1037" s="153" t="s">
        <v>21</v>
      </c>
      <c r="I1037" s="155"/>
      <c r="L1037" s="151"/>
      <c r="M1037" s="156"/>
      <c r="T1037" s="157"/>
      <c r="AT1037" s="153" t="s">
        <v>340</v>
      </c>
      <c r="AU1037" s="153" t="s">
        <v>80</v>
      </c>
      <c r="AV1037" s="12" t="s">
        <v>78</v>
      </c>
      <c r="AW1037" s="12" t="s">
        <v>32</v>
      </c>
      <c r="AX1037" s="12" t="s">
        <v>71</v>
      </c>
      <c r="AY1037" s="153" t="s">
        <v>330</v>
      </c>
    </row>
    <row r="1038" spans="2:51" s="13" customFormat="1">
      <c r="B1038" s="158"/>
      <c r="D1038" s="152" t="s">
        <v>340</v>
      </c>
      <c r="E1038" s="159" t="s">
        <v>21</v>
      </c>
      <c r="F1038" s="160" t="s">
        <v>1201</v>
      </c>
      <c r="H1038" s="161">
        <v>11.263999999999999</v>
      </c>
      <c r="I1038" s="162"/>
      <c r="L1038" s="158"/>
      <c r="M1038" s="163"/>
      <c r="T1038" s="164"/>
      <c r="AT1038" s="159" t="s">
        <v>340</v>
      </c>
      <c r="AU1038" s="159" t="s">
        <v>80</v>
      </c>
      <c r="AV1038" s="13" t="s">
        <v>80</v>
      </c>
      <c r="AW1038" s="13" t="s">
        <v>32</v>
      </c>
      <c r="AX1038" s="13" t="s">
        <v>71</v>
      </c>
      <c r="AY1038" s="159" t="s">
        <v>330</v>
      </c>
    </row>
    <row r="1039" spans="2:51" s="12" customFormat="1">
      <c r="B1039" s="151"/>
      <c r="D1039" s="152" t="s">
        <v>340</v>
      </c>
      <c r="E1039" s="153" t="s">
        <v>21</v>
      </c>
      <c r="F1039" s="154" t="s">
        <v>827</v>
      </c>
      <c r="H1039" s="153" t="s">
        <v>21</v>
      </c>
      <c r="I1039" s="155"/>
      <c r="L1039" s="151"/>
      <c r="M1039" s="156"/>
      <c r="T1039" s="157"/>
      <c r="AT1039" s="153" t="s">
        <v>340</v>
      </c>
      <c r="AU1039" s="153" t="s">
        <v>80</v>
      </c>
      <c r="AV1039" s="12" t="s">
        <v>78</v>
      </c>
      <c r="AW1039" s="12" t="s">
        <v>32</v>
      </c>
      <c r="AX1039" s="12" t="s">
        <v>71</v>
      </c>
      <c r="AY1039" s="153" t="s">
        <v>330</v>
      </c>
    </row>
    <row r="1040" spans="2:51" s="13" customFormat="1">
      <c r="B1040" s="158"/>
      <c r="D1040" s="152" t="s">
        <v>340</v>
      </c>
      <c r="E1040" s="159" t="s">
        <v>21</v>
      </c>
      <c r="F1040" s="160" t="s">
        <v>1201</v>
      </c>
      <c r="H1040" s="161">
        <v>11.263999999999999</v>
      </c>
      <c r="I1040" s="162"/>
      <c r="L1040" s="158"/>
      <c r="M1040" s="163"/>
      <c r="T1040" s="164"/>
      <c r="AT1040" s="159" t="s">
        <v>340</v>
      </c>
      <c r="AU1040" s="159" t="s">
        <v>80</v>
      </c>
      <c r="AV1040" s="13" t="s">
        <v>80</v>
      </c>
      <c r="AW1040" s="13" t="s">
        <v>32</v>
      </c>
      <c r="AX1040" s="13" t="s">
        <v>71</v>
      </c>
      <c r="AY1040" s="159" t="s">
        <v>330</v>
      </c>
    </row>
    <row r="1041" spans="2:51" s="12" customFormat="1">
      <c r="B1041" s="151"/>
      <c r="D1041" s="152" t="s">
        <v>340</v>
      </c>
      <c r="E1041" s="153" t="s">
        <v>21</v>
      </c>
      <c r="F1041" s="154" t="s">
        <v>1186</v>
      </c>
      <c r="H1041" s="153" t="s">
        <v>21</v>
      </c>
      <c r="I1041" s="155"/>
      <c r="L1041" s="151"/>
      <c r="M1041" s="156"/>
      <c r="T1041" s="157"/>
      <c r="AT1041" s="153" t="s">
        <v>340</v>
      </c>
      <c r="AU1041" s="153" t="s">
        <v>80</v>
      </c>
      <c r="AV1041" s="12" t="s">
        <v>78</v>
      </c>
      <c r="AW1041" s="12" t="s">
        <v>32</v>
      </c>
      <c r="AX1041" s="12" t="s">
        <v>71</v>
      </c>
      <c r="AY1041" s="153" t="s">
        <v>330</v>
      </c>
    </row>
    <row r="1042" spans="2:51" s="12" customFormat="1">
      <c r="B1042" s="151"/>
      <c r="D1042" s="152" t="s">
        <v>340</v>
      </c>
      <c r="E1042" s="153" t="s">
        <v>21</v>
      </c>
      <c r="F1042" s="154" t="s">
        <v>1195</v>
      </c>
      <c r="H1042" s="153" t="s">
        <v>21</v>
      </c>
      <c r="I1042" s="155"/>
      <c r="L1042" s="151"/>
      <c r="M1042" s="156"/>
      <c r="T1042" s="157"/>
      <c r="AT1042" s="153" t="s">
        <v>340</v>
      </c>
      <c r="AU1042" s="153" t="s">
        <v>80</v>
      </c>
      <c r="AV1042" s="12" t="s">
        <v>78</v>
      </c>
      <c r="AW1042" s="12" t="s">
        <v>32</v>
      </c>
      <c r="AX1042" s="12" t="s">
        <v>71</v>
      </c>
      <c r="AY1042" s="153" t="s">
        <v>330</v>
      </c>
    </row>
    <row r="1043" spans="2:51" s="13" customFormat="1">
      <c r="B1043" s="158"/>
      <c r="D1043" s="152" t="s">
        <v>340</v>
      </c>
      <c r="E1043" s="159" t="s">
        <v>21</v>
      </c>
      <c r="F1043" s="160" t="s">
        <v>1202</v>
      </c>
      <c r="H1043" s="161">
        <v>2.0009999999999999</v>
      </c>
      <c r="I1043" s="162"/>
      <c r="L1043" s="158"/>
      <c r="M1043" s="163"/>
      <c r="T1043" s="164"/>
      <c r="AT1043" s="159" t="s">
        <v>340</v>
      </c>
      <c r="AU1043" s="159" t="s">
        <v>80</v>
      </c>
      <c r="AV1043" s="13" t="s">
        <v>80</v>
      </c>
      <c r="AW1043" s="13" t="s">
        <v>32</v>
      </c>
      <c r="AX1043" s="13" t="s">
        <v>71</v>
      </c>
      <c r="AY1043" s="159" t="s">
        <v>330</v>
      </c>
    </row>
    <row r="1044" spans="2:51" s="12" customFormat="1">
      <c r="B1044" s="151"/>
      <c r="D1044" s="152" t="s">
        <v>340</v>
      </c>
      <c r="E1044" s="153" t="s">
        <v>21</v>
      </c>
      <c r="F1044" s="154" t="s">
        <v>1197</v>
      </c>
      <c r="H1044" s="153" t="s">
        <v>21</v>
      </c>
      <c r="I1044" s="155"/>
      <c r="L1044" s="151"/>
      <c r="M1044" s="156"/>
      <c r="T1044" s="157"/>
      <c r="AT1044" s="153" t="s">
        <v>340</v>
      </c>
      <c r="AU1044" s="153" t="s">
        <v>80</v>
      </c>
      <c r="AV1044" s="12" t="s">
        <v>78</v>
      </c>
      <c r="AW1044" s="12" t="s">
        <v>32</v>
      </c>
      <c r="AX1044" s="12" t="s">
        <v>71</v>
      </c>
      <c r="AY1044" s="153" t="s">
        <v>330</v>
      </c>
    </row>
    <row r="1045" spans="2:51" s="13" customFormat="1">
      <c r="B1045" s="158"/>
      <c r="D1045" s="152" t="s">
        <v>340</v>
      </c>
      <c r="E1045" s="159" t="s">
        <v>21</v>
      </c>
      <c r="F1045" s="160" t="s">
        <v>1203</v>
      </c>
      <c r="H1045" s="161">
        <v>0.85399999999999987</v>
      </c>
      <c r="I1045" s="162"/>
      <c r="L1045" s="158"/>
      <c r="M1045" s="163"/>
      <c r="T1045" s="164"/>
      <c r="AT1045" s="159" t="s">
        <v>340</v>
      </c>
      <c r="AU1045" s="159" t="s">
        <v>80</v>
      </c>
      <c r="AV1045" s="13" t="s">
        <v>80</v>
      </c>
      <c r="AW1045" s="13" t="s">
        <v>32</v>
      </c>
      <c r="AX1045" s="13" t="s">
        <v>71</v>
      </c>
      <c r="AY1045" s="159" t="s">
        <v>330</v>
      </c>
    </row>
    <row r="1046" spans="2:51" s="12" customFormat="1">
      <c r="B1046" s="151"/>
      <c r="D1046" s="152" t="s">
        <v>340</v>
      </c>
      <c r="E1046" s="153" t="s">
        <v>21</v>
      </c>
      <c r="F1046" s="154" t="s">
        <v>1198</v>
      </c>
      <c r="H1046" s="153" t="s">
        <v>21</v>
      </c>
      <c r="I1046" s="155"/>
      <c r="L1046" s="151"/>
      <c r="M1046" s="156"/>
      <c r="T1046" s="157"/>
      <c r="AT1046" s="153" t="s">
        <v>340</v>
      </c>
      <c r="AU1046" s="153" t="s">
        <v>80</v>
      </c>
      <c r="AV1046" s="12" t="s">
        <v>78</v>
      </c>
      <c r="AW1046" s="12" t="s">
        <v>32</v>
      </c>
      <c r="AX1046" s="12" t="s">
        <v>71</v>
      </c>
      <c r="AY1046" s="153" t="s">
        <v>330</v>
      </c>
    </row>
    <row r="1047" spans="2:51" s="13" customFormat="1">
      <c r="B1047" s="158"/>
      <c r="D1047" s="152" t="s">
        <v>340</v>
      </c>
      <c r="E1047" s="159" t="s">
        <v>21</v>
      </c>
      <c r="F1047" s="160" t="s">
        <v>1199</v>
      </c>
      <c r="H1047" s="161">
        <v>2.2160000000000002</v>
      </c>
      <c r="I1047" s="162"/>
      <c r="L1047" s="158"/>
      <c r="M1047" s="163"/>
      <c r="T1047" s="164"/>
      <c r="AT1047" s="159" t="s">
        <v>340</v>
      </c>
      <c r="AU1047" s="159" t="s">
        <v>80</v>
      </c>
      <c r="AV1047" s="13" t="s">
        <v>80</v>
      </c>
      <c r="AW1047" s="13" t="s">
        <v>32</v>
      </c>
      <c r="AX1047" s="13" t="s">
        <v>71</v>
      </c>
      <c r="AY1047" s="159" t="s">
        <v>330</v>
      </c>
    </row>
    <row r="1048" spans="2:51" s="15" customFormat="1">
      <c r="B1048" s="183"/>
      <c r="D1048" s="152" t="s">
        <v>340</v>
      </c>
      <c r="E1048" s="184" t="s">
        <v>21</v>
      </c>
      <c r="F1048" s="185" t="s">
        <v>769</v>
      </c>
      <c r="H1048" s="186">
        <v>27.599</v>
      </c>
      <c r="I1048" s="187"/>
      <c r="L1048" s="183"/>
      <c r="M1048" s="188"/>
      <c r="T1048" s="189"/>
      <c r="AT1048" s="184" t="s">
        <v>340</v>
      </c>
      <c r="AU1048" s="184" t="s">
        <v>80</v>
      </c>
      <c r="AV1048" s="15" t="s">
        <v>171</v>
      </c>
      <c r="AW1048" s="15" t="s">
        <v>32</v>
      </c>
      <c r="AX1048" s="15" t="s">
        <v>71</v>
      </c>
      <c r="AY1048" s="184" t="s">
        <v>330</v>
      </c>
    </row>
    <row r="1049" spans="2:51" s="12" customFormat="1">
      <c r="B1049" s="151"/>
      <c r="D1049" s="152" t="s">
        <v>340</v>
      </c>
      <c r="E1049" s="153" t="s">
        <v>21</v>
      </c>
      <c r="F1049" s="154" t="s">
        <v>818</v>
      </c>
      <c r="H1049" s="153" t="s">
        <v>21</v>
      </c>
      <c r="I1049" s="155"/>
      <c r="L1049" s="151"/>
      <c r="M1049" s="156"/>
      <c r="T1049" s="157"/>
      <c r="AT1049" s="153" t="s">
        <v>340</v>
      </c>
      <c r="AU1049" s="153" t="s">
        <v>80</v>
      </c>
      <c r="AV1049" s="12" t="s">
        <v>78</v>
      </c>
      <c r="AW1049" s="12" t="s">
        <v>32</v>
      </c>
      <c r="AX1049" s="12" t="s">
        <v>71</v>
      </c>
      <c r="AY1049" s="153" t="s">
        <v>330</v>
      </c>
    </row>
    <row r="1050" spans="2:51" s="12" customFormat="1">
      <c r="B1050" s="151"/>
      <c r="D1050" s="152" t="s">
        <v>340</v>
      </c>
      <c r="E1050" s="153" t="s">
        <v>21</v>
      </c>
      <c r="F1050" s="154" t="s">
        <v>824</v>
      </c>
      <c r="H1050" s="153" t="s">
        <v>21</v>
      </c>
      <c r="I1050" s="155"/>
      <c r="L1050" s="151"/>
      <c r="M1050" s="156"/>
      <c r="T1050" s="157"/>
      <c r="AT1050" s="153" t="s">
        <v>340</v>
      </c>
      <c r="AU1050" s="153" t="s">
        <v>80</v>
      </c>
      <c r="AV1050" s="12" t="s">
        <v>78</v>
      </c>
      <c r="AW1050" s="12" t="s">
        <v>32</v>
      </c>
      <c r="AX1050" s="12" t="s">
        <v>71</v>
      </c>
      <c r="AY1050" s="153" t="s">
        <v>330</v>
      </c>
    </row>
    <row r="1051" spans="2:51" s="12" customFormat="1">
      <c r="B1051" s="151"/>
      <c r="D1051" s="152" t="s">
        <v>340</v>
      </c>
      <c r="E1051" s="153" t="s">
        <v>21</v>
      </c>
      <c r="F1051" s="154" t="s">
        <v>623</v>
      </c>
      <c r="H1051" s="153" t="s">
        <v>21</v>
      </c>
      <c r="I1051" s="155"/>
      <c r="L1051" s="151"/>
      <c r="M1051" s="156"/>
      <c r="T1051" s="157"/>
      <c r="AT1051" s="153" t="s">
        <v>340</v>
      </c>
      <c r="AU1051" s="153" t="s">
        <v>80</v>
      </c>
      <c r="AV1051" s="12" t="s">
        <v>78</v>
      </c>
      <c r="AW1051" s="12" t="s">
        <v>32</v>
      </c>
      <c r="AX1051" s="12" t="s">
        <v>71</v>
      </c>
      <c r="AY1051" s="153" t="s">
        <v>330</v>
      </c>
    </row>
    <row r="1052" spans="2:51" s="13" customFormat="1">
      <c r="B1052" s="158"/>
      <c r="D1052" s="152" t="s">
        <v>340</v>
      </c>
      <c r="E1052" s="159" t="s">
        <v>21</v>
      </c>
      <c r="F1052" s="160" t="s">
        <v>1204</v>
      </c>
      <c r="H1052" s="161">
        <v>0.64100000000000001</v>
      </c>
      <c r="I1052" s="162"/>
      <c r="L1052" s="158"/>
      <c r="M1052" s="163"/>
      <c r="T1052" s="164"/>
      <c r="AT1052" s="159" t="s">
        <v>340</v>
      </c>
      <c r="AU1052" s="159" t="s">
        <v>80</v>
      </c>
      <c r="AV1052" s="13" t="s">
        <v>80</v>
      </c>
      <c r="AW1052" s="13" t="s">
        <v>32</v>
      </c>
      <c r="AX1052" s="13" t="s">
        <v>71</v>
      </c>
      <c r="AY1052" s="159" t="s">
        <v>330</v>
      </c>
    </row>
    <row r="1053" spans="2:51" s="12" customFormat="1">
      <c r="B1053" s="151"/>
      <c r="D1053" s="152" t="s">
        <v>340</v>
      </c>
      <c r="E1053" s="153" t="s">
        <v>21</v>
      </c>
      <c r="F1053" s="154" t="s">
        <v>832</v>
      </c>
      <c r="H1053" s="153" t="s">
        <v>21</v>
      </c>
      <c r="I1053" s="155"/>
      <c r="L1053" s="151"/>
      <c r="M1053" s="156"/>
      <c r="T1053" s="157"/>
      <c r="AT1053" s="153" t="s">
        <v>340</v>
      </c>
      <c r="AU1053" s="153" t="s">
        <v>80</v>
      </c>
      <c r="AV1053" s="12" t="s">
        <v>78</v>
      </c>
      <c r="AW1053" s="12" t="s">
        <v>32</v>
      </c>
      <c r="AX1053" s="12" t="s">
        <v>71</v>
      </c>
      <c r="AY1053" s="153" t="s">
        <v>330</v>
      </c>
    </row>
    <row r="1054" spans="2:51" s="13" customFormat="1">
      <c r="B1054" s="158"/>
      <c r="D1054" s="152" t="s">
        <v>340</v>
      </c>
      <c r="E1054" s="159" t="s">
        <v>21</v>
      </c>
      <c r="F1054" s="160" t="s">
        <v>1204</v>
      </c>
      <c r="H1054" s="161">
        <v>0.64100000000000001</v>
      </c>
      <c r="I1054" s="162"/>
      <c r="L1054" s="158"/>
      <c r="M1054" s="163"/>
      <c r="T1054" s="164"/>
      <c r="AT1054" s="159" t="s">
        <v>340</v>
      </c>
      <c r="AU1054" s="159" t="s">
        <v>80</v>
      </c>
      <c r="AV1054" s="13" t="s">
        <v>80</v>
      </c>
      <c r="AW1054" s="13" t="s">
        <v>32</v>
      </c>
      <c r="AX1054" s="13" t="s">
        <v>71</v>
      </c>
      <c r="AY1054" s="159" t="s">
        <v>330</v>
      </c>
    </row>
    <row r="1055" spans="2:51" s="12" customFormat="1">
      <c r="B1055" s="151"/>
      <c r="D1055" s="152" t="s">
        <v>340</v>
      </c>
      <c r="E1055" s="153" t="s">
        <v>21</v>
      </c>
      <c r="F1055" s="154" t="s">
        <v>1186</v>
      </c>
      <c r="H1055" s="153" t="s">
        <v>21</v>
      </c>
      <c r="I1055" s="155"/>
      <c r="L1055" s="151"/>
      <c r="M1055" s="156"/>
      <c r="T1055" s="157"/>
      <c r="AT1055" s="153" t="s">
        <v>340</v>
      </c>
      <c r="AU1055" s="153" t="s">
        <v>80</v>
      </c>
      <c r="AV1055" s="12" t="s">
        <v>78</v>
      </c>
      <c r="AW1055" s="12" t="s">
        <v>32</v>
      </c>
      <c r="AX1055" s="12" t="s">
        <v>71</v>
      </c>
      <c r="AY1055" s="153" t="s">
        <v>330</v>
      </c>
    </row>
    <row r="1056" spans="2:51" s="12" customFormat="1">
      <c r="B1056" s="151"/>
      <c r="D1056" s="152" t="s">
        <v>340</v>
      </c>
      <c r="E1056" s="153" t="s">
        <v>21</v>
      </c>
      <c r="F1056" s="154" t="s">
        <v>1198</v>
      </c>
      <c r="H1056" s="153" t="s">
        <v>21</v>
      </c>
      <c r="I1056" s="155"/>
      <c r="L1056" s="151"/>
      <c r="M1056" s="156"/>
      <c r="T1056" s="157"/>
      <c r="AT1056" s="153" t="s">
        <v>340</v>
      </c>
      <c r="AU1056" s="153" t="s">
        <v>80</v>
      </c>
      <c r="AV1056" s="12" t="s">
        <v>78</v>
      </c>
      <c r="AW1056" s="12" t="s">
        <v>32</v>
      </c>
      <c r="AX1056" s="12" t="s">
        <v>71</v>
      </c>
      <c r="AY1056" s="153" t="s">
        <v>330</v>
      </c>
    </row>
    <row r="1057" spans="2:65" s="13" customFormat="1">
      <c r="B1057" s="158"/>
      <c r="D1057" s="152" t="s">
        <v>340</v>
      </c>
      <c r="E1057" s="159" t="s">
        <v>21</v>
      </c>
      <c r="F1057" s="160" t="s">
        <v>1205</v>
      </c>
      <c r="H1057" s="161">
        <v>0.53800000000000003</v>
      </c>
      <c r="I1057" s="162"/>
      <c r="L1057" s="158"/>
      <c r="M1057" s="163"/>
      <c r="T1057" s="164"/>
      <c r="AT1057" s="159" t="s">
        <v>340</v>
      </c>
      <c r="AU1057" s="159" t="s">
        <v>80</v>
      </c>
      <c r="AV1057" s="13" t="s">
        <v>80</v>
      </c>
      <c r="AW1057" s="13" t="s">
        <v>32</v>
      </c>
      <c r="AX1057" s="13" t="s">
        <v>71</v>
      </c>
      <c r="AY1057" s="159" t="s">
        <v>330</v>
      </c>
    </row>
    <row r="1058" spans="2:65" s="14" customFormat="1">
      <c r="B1058" s="166"/>
      <c r="D1058" s="152" t="s">
        <v>340</v>
      </c>
      <c r="E1058" s="167" t="s">
        <v>21</v>
      </c>
      <c r="F1058" s="168" t="s">
        <v>443</v>
      </c>
      <c r="H1058" s="169">
        <v>68.679000000000002</v>
      </c>
      <c r="I1058" s="170"/>
      <c r="L1058" s="166"/>
      <c r="M1058" s="171"/>
      <c r="T1058" s="172"/>
      <c r="AT1058" s="167" t="s">
        <v>340</v>
      </c>
      <c r="AU1058" s="167" t="s">
        <v>80</v>
      </c>
      <c r="AV1058" s="14" t="s">
        <v>336</v>
      </c>
      <c r="AW1058" s="14" t="s">
        <v>32</v>
      </c>
      <c r="AX1058" s="14" t="s">
        <v>78</v>
      </c>
      <c r="AY1058" s="167" t="s">
        <v>330</v>
      </c>
    </row>
    <row r="1059" spans="2:65" s="1" customFormat="1" ht="24.2" customHeight="1">
      <c r="B1059" s="33"/>
      <c r="C1059" s="134" t="s">
        <v>1206</v>
      </c>
      <c r="D1059" s="134" t="s">
        <v>332</v>
      </c>
      <c r="E1059" s="135" t="s">
        <v>1207</v>
      </c>
      <c r="F1059" s="136" t="s">
        <v>1208</v>
      </c>
      <c r="G1059" s="137" t="s">
        <v>169</v>
      </c>
      <c r="H1059" s="138">
        <v>478.827</v>
      </c>
      <c r="I1059" s="139">
        <v>883.13</v>
      </c>
      <c r="J1059" s="140">
        <f>ROUND(I1059*H1059,2)</f>
        <v>422866.49</v>
      </c>
      <c r="K1059" s="136" t="s">
        <v>335</v>
      </c>
      <c r="L1059" s="33"/>
      <c r="M1059" s="141" t="s">
        <v>21</v>
      </c>
      <c r="N1059" s="142" t="s">
        <v>42</v>
      </c>
      <c r="P1059" s="143">
        <f>O1059*H1059</f>
        <v>0</v>
      </c>
      <c r="Q1059" s="143">
        <v>6.6299999999999996E-3</v>
      </c>
      <c r="R1059" s="143">
        <f>Q1059*H1059</f>
        <v>3.1746230099999999</v>
      </c>
      <c r="S1059" s="143">
        <v>0</v>
      </c>
      <c r="T1059" s="144">
        <f>S1059*H1059</f>
        <v>0</v>
      </c>
      <c r="AR1059" s="145" t="s">
        <v>336</v>
      </c>
      <c r="AT1059" s="145" t="s">
        <v>332</v>
      </c>
      <c r="AU1059" s="145" t="s">
        <v>80</v>
      </c>
      <c r="AY1059" s="18" t="s">
        <v>330</v>
      </c>
      <c r="BE1059" s="146">
        <f>IF(N1059="základní",J1059,0)</f>
        <v>422866.49</v>
      </c>
      <c r="BF1059" s="146">
        <f>IF(N1059="snížená",J1059,0)</f>
        <v>0</v>
      </c>
      <c r="BG1059" s="146">
        <f>IF(N1059="zákl. přenesená",J1059,0)</f>
        <v>0</v>
      </c>
      <c r="BH1059" s="146">
        <f>IF(N1059="sníž. přenesená",J1059,0)</f>
        <v>0</v>
      </c>
      <c r="BI1059" s="146">
        <f>IF(N1059="nulová",J1059,0)</f>
        <v>0</v>
      </c>
      <c r="BJ1059" s="18" t="s">
        <v>78</v>
      </c>
      <c r="BK1059" s="146">
        <f>ROUND(I1059*H1059,2)</f>
        <v>422866.49</v>
      </c>
      <c r="BL1059" s="18" t="s">
        <v>336</v>
      </c>
      <c r="BM1059" s="145" t="s">
        <v>1209</v>
      </c>
    </row>
    <row r="1060" spans="2:65" s="1" customFormat="1">
      <c r="B1060" s="33"/>
      <c r="D1060" s="147" t="s">
        <v>338</v>
      </c>
      <c r="F1060" s="148" t="s">
        <v>1210</v>
      </c>
      <c r="I1060" s="149"/>
      <c r="L1060" s="33"/>
      <c r="M1060" s="150"/>
      <c r="T1060" s="52"/>
      <c r="AT1060" s="18" t="s">
        <v>338</v>
      </c>
      <c r="AU1060" s="18" t="s">
        <v>80</v>
      </c>
    </row>
    <row r="1061" spans="2:65" s="12" customFormat="1">
      <c r="B1061" s="151"/>
      <c r="D1061" s="152" t="s">
        <v>340</v>
      </c>
      <c r="E1061" s="153" t="s">
        <v>21</v>
      </c>
      <c r="F1061" s="154" t="s">
        <v>1003</v>
      </c>
      <c r="H1061" s="153" t="s">
        <v>21</v>
      </c>
      <c r="I1061" s="155"/>
      <c r="L1061" s="151"/>
      <c r="M1061" s="156"/>
      <c r="T1061" s="157"/>
      <c r="AT1061" s="153" t="s">
        <v>340</v>
      </c>
      <c r="AU1061" s="153" t="s">
        <v>80</v>
      </c>
      <c r="AV1061" s="12" t="s">
        <v>78</v>
      </c>
      <c r="AW1061" s="12" t="s">
        <v>32</v>
      </c>
      <c r="AX1061" s="12" t="s">
        <v>71</v>
      </c>
      <c r="AY1061" s="153" t="s">
        <v>330</v>
      </c>
    </row>
    <row r="1062" spans="2:65" s="12" customFormat="1">
      <c r="B1062" s="151"/>
      <c r="D1062" s="152" t="s">
        <v>340</v>
      </c>
      <c r="E1062" s="153" t="s">
        <v>21</v>
      </c>
      <c r="F1062" s="154" t="s">
        <v>824</v>
      </c>
      <c r="H1062" s="153" t="s">
        <v>21</v>
      </c>
      <c r="I1062" s="155"/>
      <c r="L1062" s="151"/>
      <c r="M1062" s="156"/>
      <c r="T1062" s="157"/>
      <c r="AT1062" s="153" t="s">
        <v>340</v>
      </c>
      <c r="AU1062" s="153" t="s">
        <v>80</v>
      </c>
      <c r="AV1062" s="12" t="s">
        <v>78</v>
      </c>
      <c r="AW1062" s="12" t="s">
        <v>32</v>
      </c>
      <c r="AX1062" s="12" t="s">
        <v>71</v>
      </c>
      <c r="AY1062" s="153" t="s">
        <v>330</v>
      </c>
    </row>
    <row r="1063" spans="2:65" s="12" customFormat="1">
      <c r="B1063" s="151"/>
      <c r="D1063" s="152" t="s">
        <v>340</v>
      </c>
      <c r="E1063" s="153" t="s">
        <v>21</v>
      </c>
      <c r="F1063" s="154" t="s">
        <v>825</v>
      </c>
      <c r="H1063" s="153" t="s">
        <v>21</v>
      </c>
      <c r="I1063" s="155"/>
      <c r="L1063" s="151"/>
      <c r="M1063" s="156"/>
      <c r="T1063" s="157"/>
      <c r="AT1063" s="153" t="s">
        <v>340</v>
      </c>
      <c r="AU1063" s="153" t="s">
        <v>80</v>
      </c>
      <c r="AV1063" s="12" t="s">
        <v>78</v>
      </c>
      <c r="AW1063" s="12" t="s">
        <v>32</v>
      </c>
      <c r="AX1063" s="12" t="s">
        <v>71</v>
      </c>
      <c r="AY1063" s="153" t="s">
        <v>330</v>
      </c>
    </row>
    <row r="1064" spans="2:65" s="13" customFormat="1">
      <c r="B1064" s="158"/>
      <c r="D1064" s="152" t="s">
        <v>340</v>
      </c>
      <c r="E1064" s="159" t="s">
        <v>21</v>
      </c>
      <c r="F1064" s="160" t="s">
        <v>1211</v>
      </c>
      <c r="H1064" s="161">
        <v>26.207999999999998</v>
      </c>
      <c r="I1064" s="162"/>
      <c r="L1064" s="158"/>
      <c r="M1064" s="163"/>
      <c r="T1064" s="164"/>
      <c r="AT1064" s="159" t="s">
        <v>340</v>
      </c>
      <c r="AU1064" s="159" t="s">
        <v>80</v>
      </c>
      <c r="AV1064" s="13" t="s">
        <v>80</v>
      </c>
      <c r="AW1064" s="13" t="s">
        <v>32</v>
      </c>
      <c r="AX1064" s="13" t="s">
        <v>71</v>
      </c>
      <c r="AY1064" s="159" t="s">
        <v>330</v>
      </c>
    </row>
    <row r="1065" spans="2:65" s="12" customFormat="1">
      <c r="B1065" s="151"/>
      <c r="D1065" s="152" t="s">
        <v>340</v>
      </c>
      <c r="E1065" s="153" t="s">
        <v>21</v>
      </c>
      <c r="F1065" s="154" t="s">
        <v>1182</v>
      </c>
      <c r="H1065" s="153" t="s">
        <v>21</v>
      </c>
      <c r="I1065" s="155"/>
      <c r="L1065" s="151"/>
      <c r="M1065" s="156"/>
      <c r="T1065" s="157"/>
      <c r="AT1065" s="153" t="s">
        <v>340</v>
      </c>
      <c r="AU1065" s="153" t="s">
        <v>80</v>
      </c>
      <c r="AV1065" s="12" t="s">
        <v>78</v>
      </c>
      <c r="AW1065" s="12" t="s">
        <v>32</v>
      </c>
      <c r="AX1065" s="12" t="s">
        <v>71</v>
      </c>
      <c r="AY1065" s="153" t="s">
        <v>330</v>
      </c>
    </row>
    <row r="1066" spans="2:65" s="13" customFormat="1">
      <c r="B1066" s="158"/>
      <c r="D1066" s="152" t="s">
        <v>340</v>
      </c>
      <c r="E1066" s="159" t="s">
        <v>21</v>
      </c>
      <c r="F1066" s="160" t="s">
        <v>1212</v>
      </c>
      <c r="H1066" s="161">
        <v>13.26</v>
      </c>
      <c r="I1066" s="162"/>
      <c r="L1066" s="158"/>
      <c r="M1066" s="163"/>
      <c r="T1066" s="164"/>
      <c r="AT1066" s="159" t="s">
        <v>340</v>
      </c>
      <c r="AU1066" s="159" t="s">
        <v>80</v>
      </c>
      <c r="AV1066" s="13" t="s">
        <v>80</v>
      </c>
      <c r="AW1066" s="13" t="s">
        <v>32</v>
      </c>
      <c r="AX1066" s="13" t="s">
        <v>71</v>
      </c>
      <c r="AY1066" s="159" t="s">
        <v>330</v>
      </c>
    </row>
    <row r="1067" spans="2:65" s="13" customFormat="1">
      <c r="B1067" s="158"/>
      <c r="D1067" s="152" t="s">
        <v>340</v>
      </c>
      <c r="E1067" s="159" t="s">
        <v>21</v>
      </c>
      <c r="F1067" s="160" t="s">
        <v>1213</v>
      </c>
      <c r="H1067" s="161">
        <v>8.4629999999999992</v>
      </c>
      <c r="I1067" s="162"/>
      <c r="L1067" s="158"/>
      <c r="M1067" s="163"/>
      <c r="T1067" s="164"/>
      <c r="AT1067" s="159" t="s">
        <v>340</v>
      </c>
      <c r="AU1067" s="159" t="s">
        <v>80</v>
      </c>
      <c r="AV1067" s="13" t="s">
        <v>80</v>
      </c>
      <c r="AW1067" s="13" t="s">
        <v>32</v>
      </c>
      <c r="AX1067" s="13" t="s">
        <v>71</v>
      </c>
      <c r="AY1067" s="159" t="s">
        <v>330</v>
      </c>
    </row>
    <row r="1068" spans="2:65" s="12" customFormat="1">
      <c r="B1068" s="151"/>
      <c r="D1068" s="152" t="s">
        <v>340</v>
      </c>
      <c r="E1068" s="153" t="s">
        <v>21</v>
      </c>
      <c r="F1068" s="154" t="s">
        <v>623</v>
      </c>
      <c r="H1068" s="153" t="s">
        <v>21</v>
      </c>
      <c r="I1068" s="155"/>
      <c r="L1068" s="151"/>
      <c r="M1068" s="156"/>
      <c r="T1068" s="157"/>
      <c r="AT1068" s="153" t="s">
        <v>340</v>
      </c>
      <c r="AU1068" s="153" t="s">
        <v>80</v>
      </c>
      <c r="AV1068" s="12" t="s">
        <v>78</v>
      </c>
      <c r="AW1068" s="12" t="s">
        <v>32</v>
      </c>
      <c r="AX1068" s="12" t="s">
        <v>71</v>
      </c>
      <c r="AY1068" s="153" t="s">
        <v>330</v>
      </c>
    </row>
    <row r="1069" spans="2:65" s="13" customFormat="1">
      <c r="B1069" s="158"/>
      <c r="D1069" s="152" t="s">
        <v>340</v>
      </c>
      <c r="E1069" s="159" t="s">
        <v>21</v>
      </c>
      <c r="F1069" s="160" t="s">
        <v>1214</v>
      </c>
      <c r="H1069" s="161">
        <v>14.545999999999999</v>
      </c>
      <c r="I1069" s="162"/>
      <c r="L1069" s="158"/>
      <c r="M1069" s="163"/>
      <c r="T1069" s="164"/>
      <c r="AT1069" s="159" t="s">
        <v>340</v>
      </c>
      <c r="AU1069" s="159" t="s">
        <v>80</v>
      </c>
      <c r="AV1069" s="13" t="s">
        <v>80</v>
      </c>
      <c r="AW1069" s="13" t="s">
        <v>32</v>
      </c>
      <c r="AX1069" s="13" t="s">
        <v>71</v>
      </c>
      <c r="AY1069" s="159" t="s">
        <v>330</v>
      </c>
    </row>
    <row r="1070" spans="2:65" s="12" customFormat="1">
      <c r="B1070" s="151"/>
      <c r="D1070" s="152" t="s">
        <v>340</v>
      </c>
      <c r="E1070" s="153" t="s">
        <v>21</v>
      </c>
      <c r="F1070" s="154" t="s">
        <v>1186</v>
      </c>
      <c r="H1070" s="153" t="s">
        <v>21</v>
      </c>
      <c r="I1070" s="155"/>
      <c r="L1070" s="151"/>
      <c r="M1070" s="156"/>
      <c r="T1070" s="157"/>
      <c r="AT1070" s="153" t="s">
        <v>340</v>
      </c>
      <c r="AU1070" s="153" t="s">
        <v>80</v>
      </c>
      <c r="AV1070" s="12" t="s">
        <v>78</v>
      </c>
      <c r="AW1070" s="12" t="s">
        <v>32</v>
      </c>
      <c r="AX1070" s="12" t="s">
        <v>71</v>
      </c>
      <c r="AY1070" s="153" t="s">
        <v>330</v>
      </c>
    </row>
    <row r="1071" spans="2:65" s="12" customFormat="1">
      <c r="B1071" s="151"/>
      <c r="D1071" s="152" t="s">
        <v>340</v>
      </c>
      <c r="E1071" s="153" t="s">
        <v>21</v>
      </c>
      <c r="F1071" s="154" t="s">
        <v>1187</v>
      </c>
      <c r="H1071" s="153" t="s">
        <v>21</v>
      </c>
      <c r="I1071" s="155"/>
      <c r="L1071" s="151"/>
      <c r="M1071" s="156"/>
      <c r="T1071" s="157"/>
      <c r="AT1071" s="153" t="s">
        <v>340</v>
      </c>
      <c r="AU1071" s="153" t="s">
        <v>80</v>
      </c>
      <c r="AV1071" s="12" t="s">
        <v>78</v>
      </c>
      <c r="AW1071" s="12" t="s">
        <v>32</v>
      </c>
      <c r="AX1071" s="12" t="s">
        <v>71</v>
      </c>
      <c r="AY1071" s="153" t="s">
        <v>330</v>
      </c>
    </row>
    <row r="1072" spans="2:65" s="13" customFormat="1">
      <c r="B1072" s="158"/>
      <c r="D1072" s="152" t="s">
        <v>340</v>
      </c>
      <c r="E1072" s="159" t="s">
        <v>21</v>
      </c>
      <c r="F1072" s="160" t="s">
        <v>1215</v>
      </c>
      <c r="H1072" s="161">
        <v>12.198</v>
      </c>
      <c r="I1072" s="162"/>
      <c r="L1072" s="158"/>
      <c r="M1072" s="163"/>
      <c r="T1072" s="164"/>
      <c r="AT1072" s="159" t="s">
        <v>340</v>
      </c>
      <c r="AU1072" s="159" t="s">
        <v>80</v>
      </c>
      <c r="AV1072" s="13" t="s">
        <v>80</v>
      </c>
      <c r="AW1072" s="13" t="s">
        <v>32</v>
      </c>
      <c r="AX1072" s="13" t="s">
        <v>71</v>
      </c>
      <c r="AY1072" s="159" t="s">
        <v>330</v>
      </c>
    </row>
    <row r="1073" spans="2:51" s="12" customFormat="1">
      <c r="B1073" s="151"/>
      <c r="D1073" s="152" t="s">
        <v>340</v>
      </c>
      <c r="E1073" s="153" t="s">
        <v>21</v>
      </c>
      <c r="F1073" s="154" t="s">
        <v>1189</v>
      </c>
      <c r="H1073" s="153" t="s">
        <v>21</v>
      </c>
      <c r="I1073" s="155"/>
      <c r="L1073" s="151"/>
      <c r="M1073" s="156"/>
      <c r="T1073" s="157"/>
      <c r="AT1073" s="153" t="s">
        <v>340</v>
      </c>
      <c r="AU1073" s="153" t="s">
        <v>80</v>
      </c>
      <c r="AV1073" s="12" t="s">
        <v>78</v>
      </c>
      <c r="AW1073" s="12" t="s">
        <v>32</v>
      </c>
      <c r="AX1073" s="12" t="s">
        <v>71</v>
      </c>
      <c r="AY1073" s="153" t="s">
        <v>330</v>
      </c>
    </row>
    <row r="1074" spans="2:51" s="13" customFormat="1">
      <c r="B1074" s="158"/>
      <c r="D1074" s="152" t="s">
        <v>340</v>
      </c>
      <c r="E1074" s="159" t="s">
        <v>21</v>
      </c>
      <c r="F1074" s="160" t="s">
        <v>1216</v>
      </c>
      <c r="H1074" s="161">
        <v>2.415</v>
      </c>
      <c r="I1074" s="162"/>
      <c r="L1074" s="158"/>
      <c r="M1074" s="163"/>
      <c r="T1074" s="164"/>
      <c r="AT1074" s="159" t="s">
        <v>340</v>
      </c>
      <c r="AU1074" s="159" t="s">
        <v>80</v>
      </c>
      <c r="AV1074" s="13" t="s">
        <v>80</v>
      </c>
      <c r="AW1074" s="13" t="s">
        <v>32</v>
      </c>
      <c r="AX1074" s="13" t="s">
        <v>71</v>
      </c>
      <c r="AY1074" s="159" t="s">
        <v>330</v>
      </c>
    </row>
    <row r="1075" spans="2:51" s="12" customFormat="1">
      <c r="B1075" s="151"/>
      <c r="D1075" s="152" t="s">
        <v>340</v>
      </c>
      <c r="E1075" s="153" t="s">
        <v>21</v>
      </c>
      <c r="F1075" s="154" t="s">
        <v>1191</v>
      </c>
      <c r="H1075" s="153" t="s">
        <v>21</v>
      </c>
      <c r="I1075" s="155"/>
      <c r="L1075" s="151"/>
      <c r="M1075" s="156"/>
      <c r="T1075" s="157"/>
      <c r="AT1075" s="153" t="s">
        <v>340</v>
      </c>
      <c r="AU1075" s="153" t="s">
        <v>80</v>
      </c>
      <c r="AV1075" s="12" t="s">
        <v>78</v>
      </c>
      <c r="AW1075" s="12" t="s">
        <v>32</v>
      </c>
      <c r="AX1075" s="12" t="s">
        <v>71</v>
      </c>
      <c r="AY1075" s="153" t="s">
        <v>330</v>
      </c>
    </row>
    <row r="1076" spans="2:51" s="13" customFormat="1">
      <c r="B1076" s="158"/>
      <c r="D1076" s="152" t="s">
        <v>340</v>
      </c>
      <c r="E1076" s="159" t="s">
        <v>21</v>
      </c>
      <c r="F1076" s="160" t="s">
        <v>1217</v>
      </c>
      <c r="H1076" s="161">
        <v>15.6</v>
      </c>
      <c r="I1076" s="162"/>
      <c r="L1076" s="158"/>
      <c r="M1076" s="163"/>
      <c r="T1076" s="164"/>
      <c r="AT1076" s="159" t="s">
        <v>340</v>
      </c>
      <c r="AU1076" s="159" t="s">
        <v>80</v>
      </c>
      <c r="AV1076" s="13" t="s">
        <v>80</v>
      </c>
      <c r="AW1076" s="13" t="s">
        <v>32</v>
      </c>
      <c r="AX1076" s="13" t="s">
        <v>71</v>
      </c>
      <c r="AY1076" s="159" t="s">
        <v>330</v>
      </c>
    </row>
    <row r="1077" spans="2:51" s="15" customFormat="1">
      <c r="B1077" s="183"/>
      <c r="D1077" s="152" t="s">
        <v>340</v>
      </c>
      <c r="E1077" s="184" t="s">
        <v>21</v>
      </c>
      <c r="F1077" s="185" t="s">
        <v>769</v>
      </c>
      <c r="H1077" s="186">
        <v>92.69</v>
      </c>
      <c r="I1077" s="187"/>
      <c r="L1077" s="183"/>
      <c r="M1077" s="188"/>
      <c r="T1077" s="189"/>
      <c r="AT1077" s="184" t="s">
        <v>340</v>
      </c>
      <c r="AU1077" s="184" t="s">
        <v>80</v>
      </c>
      <c r="AV1077" s="15" t="s">
        <v>171</v>
      </c>
      <c r="AW1077" s="15" t="s">
        <v>32</v>
      </c>
      <c r="AX1077" s="15" t="s">
        <v>71</v>
      </c>
      <c r="AY1077" s="184" t="s">
        <v>330</v>
      </c>
    </row>
    <row r="1078" spans="2:51" s="12" customFormat="1">
      <c r="B1078" s="151"/>
      <c r="D1078" s="152" t="s">
        <v>340</v>
      </c>
      <c r="E1078" s="153" t="s">
        <v>21</v>
      </c>
      <c r="F1078" s="154" t="s">
        <v>770</v>
      </c>
      <c r="H1078" s="153" t="s">
        <v>21</v>
      </c>
      <c r="I1078" s="155"/>
      <c r="L1078" s="151"/>
      <c r="M1078" s="156"/>
      <c r="T1078" s="157"/>
      <c r="AT1078" s="153" t="s">
        <v>340</v>
      </c>
      <c r="AU1078" s="153" t="s">
        <v>80</v>
      </c>
      <c r="AV1078" s="12" t="s">
        <v>78</v>
      </c>
      <c r="AW1078" s="12" t="s">
        <v>32</v>
      </c>
      <c r="AX1078" s="12" t="s">
        <v>71</v>
      </c>
      <c r="AY1078" s="153" t="s">
        <v>330</v>
      </c>
    </row>
    <row r="1079" spans="2:51" s="12" customFormat="1">
      <c r="B1079" s="151"/>
      <c r="D1079" s="152" t="s">
        <v>340</v>
      </c>
      <c r="E1079" s="153" t="s">
        <v>21</v>
      </c>
      <c r="F1079" s="154" t="s">
        <v>824</v>
      </c>
      <c r="H1079" s="153" t="s">
        <v>21</v>
      </c>
      <c r="I1079" s="155"/>
      <c r="L1079" s="151"/>
      <c r="M1079" s="156"/>
      <c r="T1079" s="157"/>
      <c r="AT1079" s="153" t="s">
        <v>340</v>
      </c>
      <c r="AU1079" s="153" t="s">
        <v>80</v>
      </c>
      <c r="AV1079" s="12" t="s">
        <v>78</v>
      </c>
      <c r="AW1079" s="12" t="s">
        <v>32</v>
      </c>
      <c r="AX1079" s="12" t="s">
        <v>71</v>
      </c>
      <c r="AY1079" s="153" t="s">
        <v>330</v>
      </c>
    </row>
    <row r="1080" spans="2:51" s="12" customFormat="1">
      <c r="B1080" s="151"/>
      <c r="D1080" s="152" t="s">
        <v>340</v>
      </c>
      <c r="E1080" s="153" t="s">
        <v>21</v>
      </c>
      <c r="F1080" s="154" t="s">
        <v>825</v>
      </c>
      <c r="H1080" s="153" t="s">
        <v>21</v>
      </c>
      <c r="I1080" s="155"/>
      <c r="L1080" s="151"/>
      <c r="M1080" s="156"/>
      <c r="T1080" s="157"/>
      <c r="AT1080" s="153" t="s">
        <v>340</v>
      </c>
      <c r="AU1080" s="153" t="s">
        <v>80</v>
      </c>
      <c r="AV1080" s="12" t="s">
        <v>78</v>
      </c>
      <c r="AW1080" s="12" t="s">
        <v>32</v>
      </c>
      <c r="AX1080" s="12" t="s">
        <v>71</v>
      </c>
      <c r="AY1080" s="153" t="s">
        <v>330</v>
      </c>
    </row>
    <row r="1081" spans="2:51" s="13" customFormat="1">
      <c r="B1081" s="158"/>
      <c r="D1081" s="152" t="s">
        <v>340</v>
      </c>
      <c r="E1081" s="159" t="s">
        <v>21</v>
      </c>
      <c r="F1081" s="160" t="s">
        <v>1218</v>
      </c>
      <c r="H1081" s="161">
        <v>27.456</v>
      </c>
      <c r="I1081" s="162"/>
      <c r="L1081" s="158"/>
      <c r="M1081" s="163"/>
      <c r="T1081" s="164"/>
      <c r="AT1081" s="159" t="s">
        <v>340</v>
      </c>
      <c r="AU1081" s="159" t="s">
        <v>80</v>
      </c>
      <c r="AV1081" s="13" t="s">
        <v>80</v>
      </c>
      <c r="AW1081" s="13" t="s">
        <v>32</v>
      </c>
      <c r="AX1081" s="13" t="s">
        <v>71</v>
      </c>
      <c r="AY1081" s="159" t="s">
        <v>330</v>
      </c>
    </row>
    <row r="1082" spans="2:51" s="12" customFormat="1">
      <c r="B1082" s="151"/>
      <c r="D1082" s="152" t="s">
        <v>340</v>
      </c>
      <c r="E1082" s="153" t="s">
        <v>21</v>
      </c>
      <c r="F1082" s="154" t="s">
        <v>827</v>
      </c>
      <c r="H1082" s="153" t="s">
        <v>21</v>
      </c>
      <c r="I1082" s="155"/>
      <c r="L1082" s="151"/>
      <c r="M1082" s="156"/>
      <c r="T1082" s="157"/>
      <c r="AT1082" s="153" t="s">
        <v>340</v>
      </c>
      <c r="AU1082" s="153" t="s">
        <v>80</v>
      </c>
      <c r="AV1082" s="12" t="s">
        <v>78</v>
      </c>
      <c r="AW1082" s="12" t="s">
        <v>32</v>
      </c>
      <c r="AX1082" s="12" t="s">
        <v>71</v>
      </c>
      <c r="AY1082" s="153" t="s">
        <v>330</v>
      </c>
    </row>
    <row r="1083" spans="2:51" s="13" customFormat="1">
      <c r="B1083" s="158"/>
      <c r="D1083" s="152" t="s">
        <v>340</v>
      </c>
      <c r="E1083" s="159" t="s">
        <v>21</v>
      </c>
      <c r="F1083" s="160" t="s">
        <v>1219</v>
      </c>
      <c r="H1083" s="161">
        <v>13.78</v>
      </c>
      <c r="I1083" s="162"/>
      <c r="L1083" s="158"/>
      <c r="M1083" s="163"/>
      <c r="T1083" s="164"/>
      <c r="AT1083" s="159" t="s">
        <v>340</v>
      </c>
      <c r="AU1083" s="159" t="s">
        <v>80</v>
      </c>
      <c r="AV1083" s="13" t="s">
        <v>80</v>
      </c>
      <c r="AW1083" s="13" t="s">
        <v>32</v>
      </c>
      <c r="AX1083" s="13" t="s">
        <v>71</v>
      </c>
      <c r="AY1083" s="159" t="s">
        <v>330</v>
      </c>
    </row>
    <row r="1084" spans="2:51" s="12" customFormat="1">
      <c r="B1084" s="151"/>
      <c r="D1084" s="152" t="s">
        <v>340</v>
      </c>
      <c r="E1084" s="153" t="s">
        <v>21</v>
      </c>
      <c r="F1084" s="154" t="s">
        <v>1186</v>
      </c>
      <c r="H1084" s="153" t="s">
        <v>21</v>
      </c>
      <c r="I1084" s="155"/>
      <c r="L1084" s="151"/>
      <c r="M1084" s="156"/>
      <c r="T1084" s="157"/>
      <c r="AT1084" s="153" t="s">
        <v>340</v>
      </c>
      <c r="AU1084" s="153" t="s">
        <v>80</v>
      </c>
      <c r="AV1084" s="12" t="s">
        <v>78</v>
      </c>
      <c r="AW1084" s="12" t="s">
        <v>32</v>
      </c>
      <c r="AX1084" s="12" t="s">
        <v>71</v>
      </c>
      <c r="AY1084" s="153" t="s">
        <v>330</v>
      </c>
    </row>
    <row r="1085" spans="2:51" s="12" customFormat="1">
      <c r="B1085" s="151"/>
      <c r="D1085" s="152" t="s">
        <v>340</v>
      </c>
      <c r="E1085" s="153" t="s">
        <v>21</v>
      </c>
      <c r="F1085" s="154" t="s">
        <v>1195</v>
      </c>
      <c r="H1085" s="153" t="s">
        <v>21</v>
      </c>
      <c r="I1085" s="155"/>
      <c r="L1085" s="151"/>
      <c r="M1085" s="156"/>
      <c r="T1085" s="157"/>
      <c r="AT1085" s="153" t="s">
        <v>340</v>
      </c>
      <c r="AU1085" s="153" t="s">
        <v>80</v>
      </c>
      <c r="AV1085" s="12" t="s">
        <v>78</v>
      </c>
      <c r="AW1085" s="12" t="s">
        <v>32</v>
      </c>
      <c r="AX1085" s="12" t="s">
        <v>71</v>
      </c>
      <c r="AY1085" s="153" t="s">
        <v>330</v>
      </c>
    </row>
    <row r="1086" spans="2:51" s="13" customFormat="1">
      <c r="B1086" s="158"/>
      <c r="D1086" s="152" t="s">
        <v>340</v>
      </c>
      <c r="E1086" s="159" t="s">
        <v>21</v>
      </c>
      <c r="F1086" s="160" t="s">
        <v>1220</v>
      </c>
      <c r="H1086" s="161">
        <v>14.198</v>
      </c>
      <c r="I1086" s="162"/>
      <c r="L1086" s="158"/>
      <c r="M1086" s="163"/>
      <c r="T1086" s="164"/>
      <c r="AT1086" s="159" t="s">
        <v>340</v>
      </c>
      <c r="AU1086" s="159" t="s">
        <v>80</v>
      </c>
      <c r="AV1086" s="13" t="s">
        <v>80</v>
      </c>
      <c r="AW1086" s="13" t="s">
        <v>32</v>
      </c>
      <c r="AX1086" s="13" t="s">
        <v>71</v>
      </c>
      <c r="AY1086" s="159" t="s">
        <v>330</v>
      </c>
    </row>
    <row r="1087" spans="2:51" s="12" customFormat="1">
      <c r="B1087" s="151"/>
      <c r="D1087" s="152" t="s">
        <v>340</v>
      </c>
      <c r="E1087" s="153" t="s">
        <v>21</v>
      </c>
      <c r="F1087" s="154" t="s">
        <v>1197</v>
      </c>
      <c r="H1087" s="153" t="s">
        <v>21</v>
      </c>
      <c r="I1087" s="155"/>
      <c r="L1087" s="151"/>
      <c r="M1087" s="156"/>
      <c r="T1087" s="157"/>
      <c r="AT1087" s="153" t="s">
        <v>340</v>
      </c>
      <c r="AU1087" s="153" t="s">
        <v>80</v>
      </c>
      <c r="AV1087" s="12" t="s">
        <v>78</v>
      </c>
      <c r="AW1087" s="12" t="s">
        <v>32</v>
      </c>
      <c r="AX1087" s="12" t="s">
        <v>71</v>
      </c>
      <c r="AY1087" s="153" t="s">
        <v>330</v>
      </c>
    </row>
    <row r="1088" spans="2:51" s="13" customFormat="1">
      <c r="B1088" s="158"/>
      <c r="D1088" s="152" t="s">
        <v>340</v>
      </c>
      <c r="E1088" s="159" t="s">
        <v>21</v>
      </c>
      <c r="F1088" s="160" t="s">
        <v>1216</v>
      </c>
      <c r="H1088" s="161">
        <v>2.415</v>
      </c>
      <c r="I1088" s="162"/>
      <c r="L1088" s="158"/>
      <c r="M1088" s="163"/>
      <c r="T1088" s="164"/>
      <c r="AT1088" s="159" t="s">
        <v>340</v>
      </c>
      <c r="AU1088" s="159" t="s">
        <v>80</v>
      </c>
      <c r="AV1088" s="13" t="s">
        <v>80</v>
      </c>
      <c r="AW1088" s="13" t="s">
        <v>32</v>
      </c>
      <c r="AX1088" s="13" t="s">
        <v>71</v>
      </c>
      <c r="AY1088" s="159" t="s">
        <v>330</v>
      </c>
    </row>
    <row r="1089" spans="2:51" s="12" customFormat="1">
      <c r="B1089" s="151"/>
      <c r="D1089" s="152" t="s">
        <v>340</v>
      </c>
      <c r="E1089" s="153" t="s">
        <v>21</v>
      </c>
      <c r="F1089" s="154" t="s">
        <v>1198</v>
      </c>
      <c r="H1089" s="153" t="s">
        <v>21</v>
      </c>
      <c r="I1089" s="155"/>
      <c r="L1089" s="151"/>
      <c r="M1089" s="156"/>
      <c r="T1089" s="157"/>
      <c r="AT1089" s="153" t="s">
        <v>340</v>
      </c>
      <c r="AU1089" s="153" t="s">
        <v>80</v>
      </c>
      <c r="AV1089" s="12" t="s">
        <v>78</v>
      </c>
      <c r="AW1089" s="12" t="s">
        <v>32</v>
      </c>
      <c r="AX1089" s="12" t="s">
        <v>71</v>
      </c>
      <c r="AY1089" s="153" t="s">
        <v>330</v>
      </c>
    </row>
    <row r="1090" spans="2:51" s="13" customFormat="1">
      <c r="B1090" s="158"/>
      <c r="D1090" s="152" t="s">
        <v>340</v>
      </c>
      <c r="E1090" s="159" t="s">
        <v>21</v>
      </c>
      <c r="F1090" s="160" t="s">
        <v>1221</v>
      </c>
      <c r="H1090" s="161">
        <v>17.725000000000001</v>
      </c>
      <c r="I1090" s="162"/>
      <c r="L1090" s="158"/>
      <c r="M1090" s="163"/>
      <c r="T1090" s="164"/>
      <c r="AT1090" s="159" t="s">
        <v>340</v>
      </c>
      <c r="AU1090" s="159" t="s">
        <v>80</v>
      </c>
      <c r="AV1090" s="13" t="s">
        <v>80</v>
      </c>
      <c r="AW1090" s="13" t="s">
        <v>32</v>
      </c>
      <c r="AX1090" s="13" t="s">
        <v>71</v>
      </c>
      <c r="AY1090" s="159" t="s">
        <v>330</v>
      </c>
    </row>
    <row r="1091" spans="2:51" s="15" customFormat="1">
      <c r="B1091" s="183"/>
      <c r="D1091" s="152" t="s">
        <v>340</v>
      </c>
      <c r="E1091" s="184" t="s">
        <v>21</v>
      </c>
      <c r="F1091" s="185" t="s">
        <v>769</v>
      </c>
      <c r="H1091" s="186">
        <v>75.573999999999984</v>
      </c>
      <c r="I1091" s="187"/>
      <c r="L1091" s="183"/>
      <c r="M1091" s="188"/>
      <c r="T1091" s="189"/>
      <c r="AT1091" s="184" t="s">
        <v>340</v>
      </c>
      <c r="AU1091" s="184" t="s">
        <v>80</v>
      </c>
      <c r="AV1091" s="15" t="s">
        <v>171</v>
      </c>
      <c r="AW1091" s="15" t="s">
        <v>32</v>
      </c>
      <c r="AX1091" s="15" t="s">
        <v>71</v>
      </c>
      <c r="AY1091" s="184" t="s">
        <v>330</v>
      </c>
    </row>
    <row r="1092" spans="2:51" s="12" customFormat="1">
      <c r="B1092" s="151"/>
      <c r="D1092" s="152" t="s">
        <v>340</v>
      </c>
      <c r="E1092" s="153" t="s">
        <v>21</v>
      </c>
      <c r="F1092" s="154" t="s">
        <v>789</v>
      </c>
      <c r="H1092" s="153" t="s">
        <v>21</v>
      </c>
      <c r="I1092" s="155"/>
      <c r="L1092" s="151"/>
      <c r="M1092" s="156"/>
      <c r="T1092" s="157"/>
      <c r="AT1092" s="153" t="s">
        <v>340</v>
      </c>
      <c r="AU1092" s="153" t="s">
        <v>80</v>
      </c>
      <c r="AV1092" s="12" t="s">
        <v>78</v>
      </c>
      <c r="AW1092" s="12" t="s">
        <v>32</v>
      </c>
      <c r="AX1092" s="12" t="s">
        <v>71</v>
      </c>
      <c r="AY1092" s="153" t="s">
        <v>330</v>
      </c>
    </row>
    <row r="1093" spans="2:51" s="12" customFormat="1">
      <c r="B1093" s="151"/>
      <c r="D1093" s="152" t="s">
        <v>340</v>
      </c>
      <c r="E1093" s="153" t="s">
        <v>21</v>
      </c>
      <c r="F1093" s="154" t="s">
        <v>824</v>
      </c>
      <c r="H1093" s="153" t="s">
        <v>21</v>
      </c>
      <c r="I1093" s="155"/>
      <c r="L1093" s="151"/>
      <c r="M1093" s="156"/>
      <c r="T1093" s="157"/>
      <c r="AT1093" s="153" t="s">
        <v>340</v>
      </c>
      <c r="AU1093" s="153" t="s">
        <v>80</v>
      </c>
      <c r="AV1093" s="12" t="s">
        <v>78</v>
      </c>
      <c r="AW1093" s="12" t="s">
        <v>32</v>
      </c>
      <c r="AX1093" s="12" t="s">
        <v>71</v>
      </c>
      <c r="AY1093" s="153" t="s">
        <v>330</v>
      </c>
    </row>
    <row r="1094" spans="2:51" s="12" customFormat="1">
      <c r="B1094" s="151"/>
      <c r="D1094" s="152" t="s">
        <v>340</v>
      </c>
      <c r="E1094" s="153" t="s">
        <v>21</v>
      </c>
      <c r="F1094" s="154" t="s">
        <v>825</v>
      </c>
      <c r="H1094" s="153" t="s">
        <v>21</v>
      </c>
      <c r="I1094" s="155"/>
      <c r="L1094" s="151"/>
      <c r="M1094" s="156"/>
      <c r="T1094" s="157"/>
      <c r="AT1094" s="153" t="s">
        <v>340</v>
      </c>
      <c r="AU1094" s="153" t="s">
        <v>80</v>
      </c>
      <c r="AV1094" s="12" t="s">
        <v>78</v>
      </c>
      <c r="AW1094" s="12" t="s">
        <v>32</v>
      </c>
      <c r="AX1094" s="12" t="s">
        <v>71</v>
      </c>
      <c r="AY1094" s="153" t="s">
        <v>330</v>
      </c>
    </row>
    <row r="1095" spans="2:51" s="13" customFormat="1">
      <c r="B1095" s="158"/>
      <c r="D1095" s="152" t="s">
        <v>340</v>
      </c>
      <c r="E1095" s="159" t="s">
        <v>21</v>
      </c>
      <c r="F1095" s="160" t="s">
        <v>1218</v>
      </c>
      <c r="H1095" s="161">
        <v>27.456</v>
      </c>
      <c r="I1095" s="162"/>
      <c r="L1095" s="158"/>
      <c r="M1095" s="163"/>
      <c r="T1095" s="164"/>
      <c r="AT1095" s="159" t="s">
        <v>340</v>
      </c>
      <c r="AU1095" s="159" t="s">
        <v>80</v>
      </c>
      <c r="AV1095" s="13" t="s">
        <v>80</v>
      </c>
      <c r="AW1095" s="13" t="s">
        <v>32</v>
      </c>
      <c r="AX1095" s="13" t="s">
        <v>71</v>
      </c>
      <c r="AY1095" s="159" t="s">
        <v>330</v>
      </c>
    </row>
    <row r="1096" spans="2:51" s="12" customFormat="1">
      <c r="B1096" s="151"/>
      <c r="D1096" s="152" t="s">
        <v>340</v>
      </c>
      <c r="E1096" s="153" t="s">
        <v>21</v>
      </c>
      <c r="F1096" s="154" t="s">
        <v>1186</v>
      </c>
      <c r="H1096" s="153" t="s">
        <v>21</v>
      </c>
      <c r="I1096" s="155"/>
      <c r="L1096" s="151"/>
      <c r="M1096" s="156"/>
      <c r="T1096" s="157"/>
      <c r="AT1096" s="153" t="s">
        <v>340</v>
      </c>
      <c r="AU1096" s="153" t="s">
        <v>80</v>
      </c>
      <c r="AV1096" s="12" t="s">
        <v>78</v>
      </c>
      <c r="AW1096" s="12" t="s">
        <v>32</v>
      </c>
      <c r="AX1096" s="12" t="s">
        <v>71</v>
      </c>
      <c r="AY1096" s="153" t="s">
        <v>330</v>
      </c>
    </row>
    <row r="1097" spans="2:51" s="12" customFormat="1">
      <c r="B1097" s="151"/>
      <c r="D1097" s="152" t="s">
        <v>340</v>
      </c>
      <c r="E1097" s="153" t="s">
        <v>21</v>
      </c>
      <c r="F1097" s="154" t="s">
        <v>1195</v>
      </c>
      <c r="H1097" s="153" t="s">
        <v>21</v>
      </c>
      <c r="I1097" s="155"/>
      <c r="L1097" s="151"/>
      <c r="M1097" s="156"/>
      <c r="T1097" s="157"/>
      <c r="AT1097" s="153" t="s">
        <v>340</v>
      </c>
      <c r="AU1097" s="153" t="s">
        <v>80</v>
      </c>
      <c r="AV1097" s="12" t="s">
        <v>78</v>
      </c>
      <c r="AW1097" s="12" t="s">
        <v>32</v>
      </c>
      <c r="AX1097" s="12" t="s">
        <v>71</v>
      </c>
      <c r="AY1097" s="153" t="s">
        <v>330</v>
      </c>
    </row>
    <row r="1098" spans="2:51" s="13" customFormat="1">
      <c r="B1098" s="158"/>
      <c r="D1098" s="152" t="s">
        <v>340</v>
      </c>
      <c r="E1098" s="159" t="s">
        <v>21</v>
      </c>
      <c r="F1098" s="160" t="s">
        <v>1220</v>
      </c>
      <c r="H1098" s="161">
        <v>14.198</v>
      </c>
      <c r="I1098" s="162"/>
      <c r="L1098" s="158"/>
      <c r="M1098" s="163"/>
      <c r="T1098" s="164"/>
      <c r="AT1098" s="159" t="s">
        <v>340</v>
      </c>
      <c r="AU1098" s="159" t="s">
        <v>80</v>
      </c>
      <c r="AV1098" s="13" t="s">
        <v>80</v>
      </c>
      <c r="AW1098" s="13" t="s">
        <v>32</v>
      </c>
      <c r="AX1098" s="13" t="s">
        <v>71</v>
      </c>
      <c r="AY1098" s="159" t="s">
        <v>330</v>
      </c>
    </row>
    <row r="1099" spans="2:51" s="12" customFormat="1">
      <c r="B1099" s="151"/>
      <c r="D1099" s="152" t="s">
        <v>340</v>
      </c>
      <c r="E1099" s="153" t="s">
        <v>21</v>
      </c>
      <c r="F1099" s="154" t="s">
        <v>1197</v>
      </c>
      <c r="H1099" s="153" t="s">
        <v>21</v>
      </c>
      <c r="I1099" s="155"/>
      <c r="L1099" s="151"/>
      <c r="M1099" s="156"/>
      <c r="T1099" s="157"/>
      <c r="AT1099" s="153" t="s">
        <v>340</v>
      </c>
      <c r="AU1099" s="153" t="s">
        <v>80</v>
      </c>
      <c r="AV1099" s="12" t="s">
        <v>78</v>
      </c>
      <c r="AW1099" s="12" t="s">
        <v>32</v>
      </c>
      <c r="AX1099" s="12" t="s">
        <v>71</v>
      </c>
      <c r="AY1099" s="153" t="s">
        <v>330</v>
      </c>
    </row>
    <row r="1100" spans="2:51" s="13" customFormat="1">
      <c r="B1100" s="158"/>
      <c r="D1100" s="152" t="s">
        <v>340</v>
      </c>
      <c r="E1100" s="159" t="s">
        <v>21</v>
      </c>
      <c r="F1100" s="160" t="s">
        <v>1216</v>
      </c>
      <c r="H1100" s="161">
        <v>2.415</v>
      </c>
      <c r="I1100" s="162"/>
      <c r="L1100" s="158"/>
      <c r="M1100" s="163"/>
      <c r="T1100" s="164"/>
      <c r="AT1100" s="159" t="s">
        <v>340</v>
      </c>
      <c r="AU1100" s="159" t="s">
        <v>80</v>
      </c>
      <c r="AV1100" s="13" t="s">
        <v>80</v>
      </c>
      <c r="AW1100" s="13" t="s">
        <v>32</v>
      </c>
      <c r="AX1100" s="13" t="s">
        <v>71</v>
      </c>
      <c r="AY1100" s="159" t="s">
        <v>330</v>
      </c>
    </row>
    <row r="1101" spans="2:51" s="12" customFormat="1">
      <c r="B1101" s="151"/>
      <c r="D1101" s="152" t="s">
        <v>340</v>
      </c>
      <c r="E1101" s="153" t="s">
        <v>21</v>
      </c>
      <c r="F1101" s="154" t="s">
        <v>1198</v>
      </c>
      <c r="H1101" s="153" t="s">
        <v>21</v>
      </c>
      <c r="I1101" s="155"/>
      <c r="L1101" s="151"/>
      <c r="M1101" s="156"/>
      <c r="T1101" s="157"/>
      <c r="AT1101" s="153" t="s">
        <v>340</v>
      </c>
      <c r="AU1101" s="153" t="s">
        <v>80</v>
      </c>
      <c r="AV1101" s="12" t="s">
        <v>78</v>
      </c>
      <c r="AW1101" s="12" t="s">
        <v>32</v>
      </c>
      <c r="AX1101" s="12" t="s">
        <v>71</v>
      </c>
      <c r="AY1101" s="153" t="s">
        <v>330</v>
      </c>
    </row>
    <row r="1102" spans="2:51" s="13" customFormat="1">
      <c r="B1102" s="158"/>
      <c r="D1102" s="152" t="s">
        <v>340</v>
      </c>
      <c r="E1102" s="159" t="s">
        <v>21</v>
      </c>
      <c r="F1102" s="160" t="s">
        <v>1221</v>
      </c>
      <c r="H1102" s="161">
        <v>17.725000000000001</v>
      </c>
      <c r="I1102" s="162"/>
      <c r="L1102" s="158"/>
      <c r="M1102" s="163"/>
      <c r="T1102" s="164"/>
      <c r="AT1102" s="159" t="s">
        <v>340</v>
      </c>
      <c r="AU1102" s="159" t="s">
        <v>80</v>
      </c>
      <c r="AV1102" s="13" t="s">
        <v>80</v>
      </c>
      <c r="AW1102" s="13" t="s">
        <v>32</v>
      </c>
      <c r="AX1102" s="13" t="s">
        <v>71</v>
      </c>
      <c r="AY1102" s="159" t="s">
        <v>330</v>
      </c>
    </row>
    <row r="1103" spans="2:51" s="15" customFormat="1">
      <c r="B1103" s="183"/>
      <c r="D1103" s="152" t="s">
        <v>340</v>
      </c>
      <c r="E1103" s="184" t="s">
        <v>21</v>
      </c>
      <c r="F1103" s="185" t="s">
        <v>769</v>
      </c>
      <c r="H1103" s="186">
        <v>61.793999999999997</v>
      </c>
      <c r="I1103" s="187"/>
      <c r="L1103" s="183"/>
      <c r="M1103" s="188"/>
      <c r="T1103" s="189"/>
      <c r="AT1103" s="184" t="s">
        <v>340</v>
      </c>
      <c r="AU1103" s="184" t="s">
        <v>80</v>
      </c>
      <c r="AV1103" s="15" t="s">
        <v>171</v>
      </c>
      <c r="AW1103" s="15" t="s">
        <v>32</v>
      </c>
      <c r="AX1103" s="15" t="s">
        <v>71</v>
      </c>
      <c r="AY1103" s="184" t="s">
        <v>330</v>
      </c>
    </row>
    <row r="1104" spans="2:51" s="12" customFormat="1">
      <c r="B1104" s="151"/>
      <c r="D1104" s="152" t="s">
        <v>340</v>
      </c>
      <c r="E1104" s="153" t="s">
        <v>21</v>
      </c>
      <c r="F1104" s="154" t="s">
        <v>800</v>
      </c>
      <c r="H1104" s="153" t="s">
        <v>21</v>
      </c>
      <c r="I1104" s="155"/>
      <c r="L1104" s="151"/>
      <c r="M1104" s="156"/>
      <c r="T1104" s="157"/>
      <c r="AT1104" s="153" t="s">
        <v>340</v>
      </c>
      <c r="AU1104" s="153" t="s">
        <v>80</v>
      </c>
      <c r="AV1104" s="12" t="s">
        <v>78</v>
      </c>
      <c r="AW1104" s="12" t="s">
        <v>32</v>
      </c>
      <c r="AX1104" s="12" t="s">
        <v>71</v>
      </c>
      <c r="AY1104" s="153" t="s">
        <v>330</v>
      </c>
    </row>
    <row r="1105" spans="2:51" s="12" customFormat="1">
      <c r="B1105" s="151"/>
      <c r="D1105" s="152" t="s">
        <v>340</v>
      </c>
      <c r="E1105" s="153" t="s">
        <v>21</v>
      </c>
      <c r="F1105" s="154" t="s">
        <v>829</v>
      </c>
      <c r="H1105" s="153" t="s">
        <v>21</v>
      </c>
      <c r="I1105" s="155"/>
      <c r="L1105" s="151"/>
      <c r="M1105" s="156"/>
      <c r="T1105" s="157"/>
      <c r="AT1105" s="153" t="s">
        <v>340</v>
      </c>
      <c r="AU1105" s="153" t="s">
        <v>80</v>
      </c>
      <c r="AV1105" s="12" t="s">
        <v>78</v>
      </c>
      <c r="AW1105" s="12" t="s">
        <v>32</v>
      </c>
      <c r="AX1105" s="12" t="s">
        <v>71</v>
      </c>
      <c r="AY1105" s="153" t="s">
        <v>330</v>
      </c>
    </row>
    <row r="1106" spans="2:51" s="13" customFormat="1">
      <c r="B1106" s="158"/>
      <c r="D1106" s="152" t="s">
        <v>340</v>
      </c>
      <c r="E1106" s="159" t="s">
        <v>21</v>
      </c>
      <c r="F1106" s="160" t="s">
        <v>1222</v>
      </c>
      <c r="H1106" s="161">
        <v>61.793999999999997</v>
      </c>
      <c r="I1106" s="162"/>
      <c r="L1106" s="158"/>
      <c r="M1106" s="163"/>
      <c r="T1106" s="164"/>
      <c r="AT1106" s="159" t="s">
        <v>340</v>
      </c>
      <c r="AU1106" s="159" t="s">
        <v>80</v>
      </c>
      <c r="AV1106" s="13" t="s">
        <v>80</v>
      </c>
      <c r="AW1106" s="13" t="s">
        <v>32</v>
      </c>
      <c r="AX1106" s="13" t="s">
        <v>71</v>
      </c>
      <c r="AY1106" s="159" t="s">
        <v>330</v>
      </c>
    </row>
    <row r="1107" spans="2:51" s="15" customFormat="1">
      <c r="B1107" s="183"/>
      <c r="D1107" s="152" t="s">
        <v>340</v>
      </c>
      <c r="E1107" s="184" t="s">
        <v>21</v>
      </c>
      <c r="F1107" s="185" t="s">
        <v>769</v>
      </c>
      <c r="H1107" s="186">
        <v>61.793999999999997</v>
      </c>
      <c r="I1107" s="187"/>
      <c r="L1107" s="183"/>
      <c r="M1107" s="188"/>
      <c r="T1107" s="189"/>
      <c r="AT1107" s="184" t="s">
        <v>340</v>
      </c>
      <c r="AU1107" s="184" t="s">
        <v>80</v>
      </c>
      <c r="AV1107" s="15" t="s">
        <v>171</v>
      </c>
      <c r="AW1107" s="15" t="s">
        <v>32</v>
      </c>
      <c r="AX1107" s="15" t="s">
        <v>71</v>
      </c>
      <c r="AY1107" s="184" t="s">
        <v>330</v>
      </c>
    </row>
    <row r="1108" spans="2:51" s="12" customFormat="1">
      <c r="B1108" s="151"/>
      <c r="D1108" s="152" t="s">
        <v>340</v>
      </c>
      <c r="E1108" s="153" t="s">
        <v>21</v>
      </c>
      <c r="F1108" s="154" t="s">
        <v>808</v>
      </c>
      <c r="H1108" s="153" t="s">
        <v>21</v>
      </c>
      <c r="I1108" s="155"/>
      <c r="L1108" s="151"/>
      <c r="M1108" s="156"/>
      <c r="T1108" s="157"/>
      <c r="AT1108" s="153" t="s">
        <v>340</v>
      </c>
      <c r="AU1108" s="153" t="s">
        <v>80</v>
      </c>
      <c r="AV1108" s="12" t="s">
        <v>78</v>
      </c>
      <c r="AW1108" s="12" t="s">
        <v>32</v>
      </c>
      <c r="AX1108" s="12" t="s">
        <v>71</v>
      </c>
      <c r="AY1108" s="153" t="s">
        <v>330</v>
      </c>
    </row>
    <row r="1109" spans="2:51" s="12" customFormat="1">
      <c r="B1109" s="151"/>
      <c r="D1109" s="152" t="s">
        <v>340</v>
      </c>
      <c r="E1109" s="153" t="s">
        <v>21</v>
      </c>
      <c r="F1109" s="154" t="s">
        <v>824</v>
      </c>
      <c r="H1109" s="153" t="s">
        <v>21</v>
      </c>
      <c r="I1109" s="155"/>
      <c r="L1109" s="151"/>
      <c r="M1109" s="156"/>
      <c r="T1109" s="157"/>
      <c r="AT1109" s="153" t="s">
        <v>340</v>
      </c>
      <c r="AU1109" s="153" t="s">
        <v>80</v>
      </c>
      <c r="AV1109" s="12" t="s">
        <v>78</v>
      </c>
      <c r="AW1109" s="12" t="s">
        <v>32</v>
      </c>
      <c r="AX1109" s="12" t="s">
        <v>71</v>
      </c>
      <c r="AY1109" s="153" t="s">
        <v>330</v>
      </c>
    </row>
    <row r="1110" spans="2:51" s="12" customFormat="1">
      <c r="B1110" s="151"/>
      <c r="D1110" s="152" t="s">
        <v>340</v>
      </c>
      <c r="E1110" s="153" t="s">
        <v>21</v>
      </c>
      <c r="F1110" s="154" t="s">
        <v>825</v>
      </c>
      <c r="H1110" s="153" t="s">
        <v>21</v>
      </c>
      <c r="I1110" s="155"/>
      <c r="L1110" s="151"/>
      <c r="M1110" s="156"/>
      <c r="T1110" s="157"/>
      <c r="AT1110" s="153" t="s">
        <v>340</v>
      </c>
      <c r="AU1110" s="153" t="s">
        <v>80</v>
      </c>
      <c r="AV1110" s="12" t="s">
        <v>78</v>
      </c>
      <c r="AW1110" s="12" t="s">
        <v>32</v>
      </c>
      <c r="AX1110" s="12" t="s">
        <v>71</v>
      </c>
      <c r="AY1110" s="153" t="s">
        <v>330</v>
      </c>
    </row>
    <row r="1111" spans="2:51" s="13" customFormat="1">
      <c r="B1111" s="158"/>
      <c r="D1111" s="152" t="s">
        <v>340</v>
      </c>
      <c r="E1111" s="159" t="s">
        <v>21</v>
      </c>
      <c r="F1111" s="160" t="s">
        <v>1223</v>
      </c>
      <c r="H1111" s="161">
        <v>63.36</v>
      </c>
      <c r="I1111" s="162"/>
      <c r="L1111" s="158"/>
      <c r="M1111" s="163"/>
      <c r="T1111" s="164"/>
      <c r="AT1111" s="159" t="s">
        <v>340</v>
      </c>
      <c r="AU1111" s="159" t="s">
        <v>80</v>
      </c>
      <c r="AV1111" s="13" t="s">
        <v>80</v>
      </c>
      <c r="AW1111" s="13" t="s">
        <v>32</v>
      </c>
      <c r="AX1111" s="13" t="s">
        <v>71</v>
      </c>
      <c r="AY1111" s="159" t="s">
        <v>330</v>
      </c>
    </row>
    <row r="1112" spans="2:51" s="12" customFormat="1">
      <c r="B1112" s="151"/>
      <c r="D1112" s="152" t="s">
        <v>340</v>
      </c>
      <c r="E1112" s="153" t="s">
        <v>21</v>
      </c>
      <c r="F1112" s="154" t="s">
        <v>827</v>
      </c>
      <c r="H1112" s="153" t="s">
        <v>21</v>
      </c>
      <c r="I1112" s="155"/>
      <c r="L1112" s="151"/>
      <c r="M1112" s="156"/>
      <c r="T1112" s="157"/>
      <c r="AT1112" s="153" t="s">
        <v>340</v>
      </c>
      <c r="AU1112" s="153" t="s">
        <v>80</v>
      </c>
      <c r="AV1112" s="12" t="s">
        <v>78</v>
      </c>
      <c r="AW1112" s="12" t="s">
        <v>32</v>
      </c>
      <c r="AX1112" s="12" t="s">
        <v>71</v>
      </c>
      <c r="AY1112" s="153" t="s">
        <v>330</v>
      </c>
    </row>
    <row r="1113" spans="2:51" s="13" customFormat="1">
      <c r="B1113" s="158"/>
      <c r="D1113" s="152" t="s">
        <v>340</v>
      </c>
      <c r="E1113" s="159" t="s">
        <v>21</v>
      </c>
      <c r="F1113" s="160" t="s">
        <v>1223</v>
      </c>
      <c r="H1113" s="161">
        <v>63.36</v>
      </c>
      <c r="I1113" s="162"/>
      <c r="L1113" s="158"/>
      <c r="M1113" s="163"/>
      <c r="T1113" s="164"/>
      <c r="AT1113" s="159" t="s">
        <v>340</v>
      </c>
      <c r="AU1113" s="159" t="s">
        <v>80</v>
      </c>
      <c r="AV1113" s="13" t="s">
        <v>80</v>
      </c>
      <c r="AW1113" s="13" t="s">
        <v>32</v>
      </c>
      <c r="AX1113" s="13" t="s">
        <v>71</v>
      </c>
      <c r="AY1113" s="159" t="s">
        <v>330</v>
      </c>
    </row>
    <row r="1114" spans="2:51" s="12" customFormat="1">
      <c r="B1114" s="151"/>
      <c r="D1114" s="152" t="s">
        <v>340</v>
      </c>
      <c r="E1114" s="153" t="s">
        <v>21</v>
      </c>
      <c r="F1114" s="154" t="s">
        <v>1186</v>
      </c>
      <c r="H1114" s="153" t="s">
        <v>21</v>
      </c>
      <c r="I1114" s="155"/>
      <c r="L1114" s="151"/>
      <c r="M1114" s="156"/>
      <c r="T1114" s="157"/>
      <c r="AT1114" s="153" t="s">
        <v>340</v>
      </c>
      <c r="AU1114" s="153" t="s">
        <v>80</v>
      </c>
      <c r="AV1114" s="12" t="s">
        <v>78</v>
      </c>
      <c r="AW1114" s="12" t="s">
        <v>32</v>
      </c>
      <c r="AX1114" s="12" t="s">
        <v>71</v>
      </c>
      <c r="AY1114" s="153" t="s">
        <v>330</v>
      </c>
    </row>
    <row r="1115" spans="2:51" s="12" customFormat="1">
      <c r="B1115" s="151"/>
      <c r="D1115" s="152" t="s">
        <v>340</v>
      </c>
      <c r="E1115" s="153" t="s">
        <v>21</v>
      </c>
      <c r="F1115" s="154" t="s">
        <v>1195</v>
      </c>
      <c r="H1115" s="153" t="s">
        <v>21</v>
      </c>
      <c r="I1115" s="155"/>
      <c r="L1115" s="151"/>
      <c r="M1115" s="156"/>
      <c r="T1115" s="157"/>
      <c r="AT1115" s="153" t="s">
        <v>340</v>
      </c>
      <c r="AU1115" s="153" t="s">
        <v>80</v>
      </c>
      <c r="AV1115" s="12" t="s">
        <v>78</v>
      </c>
      <c r="AW1115" s="12" t="s">
        <v>32</v>
      </c>
      <c r="AX1115" s="12" t="s">
        <v>71</v>
      </c>
      <c r="AY1115" s="153" t="s">
        <v>330</v>
      </c>
    </row>
    <row r="1116" spans="2:51" s="13" customFormat="1">
      <c r="B1116" s="158"/>
      <c r="D1116" s="152" t="s">
        <v>340</v>
      </c>
      <c r="E1116" s="159" t="s">
        <v>21</v>
      </c>
      <c r="F1116" s="160" t="s">
        <v>1224</v>
      </c>
      <c r="H1116" s="161">
        <v>16.010000000000002</v>
      </c>
      <c r="I1116" s="162"/>
      <c r="L1116" s="158"/>
      <c r="M1116" s="163"/>
      <c r="T1116" s="164"/>
      <c r="AT1116" s="159" t="s">
        <v>340</v>
      </c>
      <c r="AU1116" s="159" t="s">
        <v>80</v>
      </c>
      <c r="AV1116" s="13" t="s">
        <v>80</v>
      </c>
      <c r="AW1116" s="13" t="s">
        <v>32</v>
      </c>
      <c r="AX1116" s="13" t="s">
        <v>71</v>
      </c>
      <c r="AY1116" s="159" t="s">
        <v>330</v>
      </c>
    </row>
    <row r="1117" spans="2:51" s="12" customFormat="1">
      <c r="B1117" s="151"/>
      <c r="D1117" s="152" t="s">
        <v>340</v>
      </c>
      <c r="E1117" s="153" t="s">
        <v>21</v>
      </c>
      <c r="F1117" s="154" t="s">
        <v>1197</v>
      </c>
      <c r="H1117" s="153" t="s">
        <v>21</v>
      </c>
      <c r="I1117" s="155"/>
      <c r="L1117" s="151"/>
      <c r="M1117" s="156"/>
      <c r="T1117" s="157"/>
      <c r="AT1117" s="153" t="s">
        <v>340</v>
      </c>
      <c r="AU1117" s="153" t="s">
        <v>80</v>
      </c>
      <c r="AV1117" s="12" t="s">
        <v>78</v>
      </c>
      <c r="AW1117" s="12" t="s">
        <v>32</v>
      </c>
      <c r="AX1117" s="12" t="s">
        <v>71</v>
      </c>
      <c r="AY1117" s="153" t="s">
        <v>330</v>
      </c>
    </row>
    <row r="1118" spans="2:51" s="13" customFormat="1">
      <c r="B1118" s="158"/>
      <c r="D1118" s="152" t="s">
        <v>340</v>
      </c>
      <c r="E1118" s="159" t="s">
        <v>21</v>
      </c>
      <c r="F1118" s="160" t="s">
        <v>1225</v>
      </c>
      <c r="H1118" s="161">
        <v>6.83</v>
      </c>
      <c r="I1118" s="162"/>
      <c r="L1118" s="158"/>
      <c r="M1118" s="163"/>
      <c r="T1118" s="164"/>
      <c r="AT1118" s="159" t="s">
        <v>340</v>
      </c>
      <c r="AU1118" s="159" t="s">
        <v>80</v>
      </c>
      <c r="AV1118" s="13" t="s">
        <v>80</v>
      </c>
      <c r="AW1118" s="13" t="s">
        <v>32</v>
      </c>
      <c r="AX1118" s="13" t="s">
        <v>71</v>
      </c>
      <c r="AY1118" s="159" t="s">
        <v>330</v>
      </c>
    </row>
    <row r="1119" spans="2:51" s="12" customFormat="1">
      <c r="B1119" s="151"/>
      <c r="D1119" s="152" t="s">
        <v>340</v>
      </c>
      <c r="E1119" s="153" t="s">
        <v>21</v>
      </c>
      <c r="F1119" s="154" t="s">
        <v>1198</v>
      </c>
      <c r="H1119" s="153" t="s">
        <v>21</v>
      </c>
      <c r="I1119" s="155"/>
      <c r="L1119" s="151"/>
      <c r="M1119" s="156"/>
      <c r="T1119" s="157"/>
      <c r="AT1119" s="153" t="s">
        <v>340</v>
      </c>
      <c r="AU1119" s="153" t="s">
        <v>80</v>
      </c>
      <c r="AV1119" s="12" t="s">
        <v>78</v>
      </c>
      <c r="AW1119" s="12" t="s">
        <v>32</v>
      </c>
      <c r="AX1119" s="12" t="s">
        <v>71</v>
      </c>
      <c r="AY1119" s="153" t="s">
        <v>330</v>
      </c>
    </row>
    <row r="1120" spans="2:51" s="13" customFormat="1">
      <c r="B1120" s="158"/>
      <c r="D1120" s="152" t="s">
        <v>340</v>
      </c>
      <c r="E1120" s="159" t="s">
        <v>21</v>
      </c>
      <c r="F1120" s="160" t="s">
        <v>1221</v>
      </c>
      <c r="H1120" s="161">
        <v>17.725000000000001</v>
      </c>
      <c r="I1120" s="162"/>
      <c r="L1120" s="158"/>
      <c r="M1120" s="163"/>
      <c r="T1120" s="164"/>
      <c r="AT1120" s="159" t="s">
        <v>340</v>
      </c>
      <c r="AU1120" s="159" t="s">
        <v>80</v>
      </c>
      <c r="AV1120" s="13" t="s">
        <v>80</v>
      </c>
      <c r="AW1120" s="13" t="s">
        <v>32</v>
      </c>
      <c r="AX1120" s="13" t="s">
        <v>71</v>
      </c>
      <c r="AY1120" s="159" t="s">
        <v>330</v>
      </c>
    </row>
    <row r="1121" spans="2:65" s="15" customFormat="1">
      <c r="B1121" s="183"/>
      <c r="D1121" s="152" t="s">
        <v>340</v>
      </c>
      <c r="E1121" s="184" t="s">
        <v>21</v>
      </c>
      <c r="F1121" s="185" t="s">
        <v>769</v>
      </c>
      <c r="H1121" s="186">
        <v>167.285</v>
      </c>
      <c r="I1121" s="187"/>
      <c r="L1121" s="183"/>
      <c r="M1121" s="188"/>
      <c r="T1121" s="189"/>
      <c r="AT1121" s="184" t="s">
        <v>340</v>
      </c>
      <c r="AU1121" s="184" t="s">
        <v>80</v>
      </c>
      <c r="AV1121" s="15" t="s">
        <v>171</v>
      </c>
      <c r="AW1121" s="15" t="s">
        <v>32</v>
      </c>
      <c r="AX1121" s="15" t="s">
        <v>71</v>
      </c>
      <c r="AY1121" s="184" t="s">
        <v>330</v>
      </c>
    </row>
    <row r="1122" spans="2:65" s="12" customFormat="1">
      <c r="B1122" s="151"/>
      <c r="D1122" s="152" t="s">
        <v>340</v>
      </c>
      <c r="E1122" s="153" t="s">
        <v>21</v>
      </c>
      <c r="F1122" s="154" t="s">
        <v>818</v>
      </c>
      <c r="H1122" s="153" t="s">
        <v>21</v>
      </c>
      <c r="I1122" s="155"/>
      <c r="L1122" s="151"/>
      <c r="M1122" s="156"/>
      <c r="T1122" s="157"/>
      <c r="AT1122" s="153" t="s">
        <v>340</v>
      </c>
      <c r="AU1122" s="153" t="s">
        <v>80</v>
      </c>
      <c r="AV1122" s="12" t="s">
        <v>78</v>
      </c>
      <c r="AW1122" s="12" t="s">
        <v>32</v>
      </c>
      <c r="AX1122" s="12" t="s">
        <v>71</v>
      </c>
      <c r="AY1122" s="153" t="s">
        <v>330</v>
      </c>
    </row>
    <row r="1123" spans="2:65" s="12" customFormat="1">
      <c r="B1123" s="151"/>
      <c r="D1123" s="152" t="s">
        <v>340</v>
      </c>
      <c r="E1123" s="153" t="s">
        <v>21</v>
      </c>
      <c r="F1123" s="154" t="s">
        <v>824</v>
      </c>
      <c r="H1123" s="153" t="s">
        <v>21</v>
      </c>
      <c r="I1123" s="155"/>
      <c r="L1123" s="151"/>
      <c r="M1123" s="156"/>
      <c r="T1123" s="157"/>
      <c r="AT1123" s="153" t="s">
        <v>340</v>
      </c>
      <c r="AU1123" s="153" t="s">
        <v>80</v>
      </c>
      <c r="AV1123" s="12" t="s">
        <v>78</v>
      </c>
      <c r="AW1123" s="12" t="s">
        <v>32</v>
      </c>
      <c r="AX1123" s="12" t="s">
        <v>71</v>
      </c>
      <c r="AY1123" s="153" t="s">
        <v>330</v>
      </c>
    </row>
    <row r="1124" spans="2:65" s="12" customFormat="1">
      <c r="B1124" s="151"/>
      <c r="D1124" s="152" t="s">
        <v>340</v>
      </c>
      <c r="E1124" s="153" t="s">
        <v>21</v>
      </c>
      <c r="F1124" s="154" t="s">
        <v>623</v>
      </c>
      <c r="H1124" s="153" t="s">
        <v>21</v>
      </c>
      <c r="I1124" s="155"/>
      <c r="L1124" s="151"/>
      <c r="M1124" s="156"/>
      <c r="T1124" s="157"/>
      <c r="AT1124" s="153" t="s">
        <v>340</v>
      </c>
      <c r="AU1124" s="153" t="s">
        <v>80</v>
      </c>
      <c r="AV1124" s="12" t="s">
        <v>78</v>
      </c>
      <c r="AW1124" s="12" t="s">
        <v>32</v>
      </c>
      <c r="AX1124" s="12" t="s">
        <v>71</v>
      </c>
      <c r="AY1124" s="153" t="s">
        <v>330</v>
      </c>
    </row>
    <row r="1125" spans="2:65" s="13" customFormat="1">
      <c r="B1125" s="158"/>
      <c r="D1125" s="152" t="s">
        <v>340</v>
      </c>
      <c r="E1125" s="159" t="s">
        <v>21</v>
      </c>
      <c r="F1125" s="160" t="s">
        <v>1226</v>
      </c>
      <c r="H1125" s="161">
        <v>7.6950000000000003</v>
      </c>
      <c r="I1125" s="162"/>
      <c r="L1125" s="158"/>
      <c r="M1125" s="163"/>
      <c r="T1125" s="164"/>
      <c r="AT1125" s="159" t="s">
        <v>340</v>
      </c>
      <c r="AU1125" s="159" t="s">
        <v>80</v>
      </c>
      <c r="AV1125" s="13" t="s">
        <v>80</v>
      </c>
      <c r="AW1125" s="13" t="s">
        <v>32</v>
      </c>
      <c r="AX1125" s="13" t="s">
        <v>71</v>
      </c>
      <c r="AY1125" s="159" t="s">
        <v>330</v>
      </c>
    </row>
    <row r="1126" spans="2:65" s="12" customFormat="1">
      <c r="B1126" s="151"/>
      <c r="D1126" s="152" t="s">
        <v>340</v>
      </c>
      <c r="E1126" s="153" t="s">
        <v>21</v>
      </c>
      <c r="F1126" s="154" t="s">
        <v>832</v>
      </c>
      <c r="H1126" s="153" t="s">
        <v>21</v>
      </c>
      <c r="I1126" s="155"/>
      <c r="L1126" s="151"/>
      <c r="M1126" s="156"/>
      <c r="T1126" s="157"/>
      <c r="AT1126" s="153" t="s">
        <v>340</v>
      </c>
      <c r="AU1126" s="153" t="s">
        <v>80</v>
      </c>
      <c r="AV1126" s="12" t="s">
        <v>78</v>
      </c>
      <c r="AW1126" s="12" t="s">
        <v>32</v>
      </c>
      <c r="AX1126" s="12" t="s">
        <v>71</v>
      </c>
      <c r="AY1126" s="153" t="s">
        <v>330</v>
      </c>
    </row>
    <row r="1127" spans="2:65" s="13" customFormat="1">
      <c r="B1127" s="158"/>
      <c r="D1127" s="152" t="s">
        <v>340</v>
      </c>
      <c r="E1127" s="159" t="s">
        <v>21</v>
      </c>
      <c r="F1127" s="160" t="s">
        <v>1226</v>
      </c>
      <c r="H1127" s="161">
        <v>7.6950000000000003</v>
      </c>
      <c r="I1127" s="162"/>
      <c r="L1127" s="158"/>
      <c r="M1127" s="163"/>
      <c r="T1127" s="164"/>
      <c r="AT1127" s="159" t="s">
        <v>340</v>
      </c>
      <c r="AU1127" s="159" t="s">
        <v>80</v>
      </c>
      <c r="AV1127" s="13" t="s">
        <v>80</v>
      </c>
      <c r="AW1127" s="13" t="s">
        <v>32</v>
      </c>
      <c r="AX1127" s="13" t="s">
        <v>71</v>
      </c>
      <c r="AY1127" s="159" t="s">
        <v>330</v>
      </c>
    </row>
    <row r="1128" spans="2:65" s="12" customFormat="1">
      <c r="B1128" s="151"/>
      <c r="D1128" s="152" t="s">
        <v>340</v>
      </c>
      <c r="E1128" s="153" t="s">
        <v>21</v>
      </c>
      <c r="F1128" s="154" t="s">
        <v>1186</v>
      </c>
      <c r="H1128" s="153" t="s">
        <v>21</v>
      </c>
      <c r="I1128" s="155"/>
      <c r="L1128" s="151"/>
      <c r="M1128" s="156"/>
      <c r="T1128" s="157"/>
      <c r="AT1128" s="153" t="s">
        <v>340</v>
      </c>
      <c r="AU1128" s="153" t="s">
        <v>80</v>
      </c>
      <c r="AV1128" s="12" t="s">
        <v>78</v>
      </c>
      <c r="AW1128" s="12" t="s">
        <v>32</v>
      </c>
      <c r="AX1128" s="12" t="s">
        <v>71</v>
      </c>
      <c r="AY1128" s="153" t="s">
        <v>330</v>
      </c>
    </row>
    <row r="1129" spans="2:65" s="12" customFormat="1">
      <c r="B1129" s="151"/>
      <c r="D1129" s="152" t="s">
        <v>340</v>
      </c>
      <c r="E1129" s="153" t="s">
        <v>21</v>
      </c>
      <c r="F1129" s="154" t="s">
        <v>1198</v>
      </c>
      <c r="H1129" s="153" t="s">
        <v>21</v>
      </c>
      <c r="I1129" s="155"/>
      <c r="L1129" s="151"/>
      <c r="M1129" s="156"/>
      <c r="T1129" s="157"/>
      <c r="AT1129" s="153" t="s">
        <v>340</v>
      </c>
      <c r="AU1129" s="153" t="s">
        <v>80</v>
      </c>
      <c r="AV1129" s="12" t="s">
        <v>78</v>
      </c>
      <c r="AW1129" s="12" t="s">
        <v>32</v>
      </c>
      <c r="AX1129" s="12" t="s">
        <v>71</v>
      </c>
      <c r="AY1129" s="153" t="s">
        <v>330</v>
      </c>
    </row>
    <row r="1130" spans="2:65" s="13" customFormat="1">
      <c r="B1130" s="158"/>
      <c r="D1130" s="152" t="s">
        <v>340</v>
      </c>
      <c r="E1130" s="159" t="s">
        <v>21</v>
      </c>
      <c r="F1130" s="160" t="s">
        <v>1227</v>
      </c>
      <c r="H1130" s="161">
        <v>4.3</v>
      </c>
      <c r="I1130" s="162"/>
      <c r="L1130" s="158"/>
      <c r="M1130" s="163"/>
      <c r="T1130" s="164"/>
      <c r="AT1130" s="159" t="s">
        <v>340</v>
      </c>
      <c r="AU1130" s="159" t="s">
        <v>80</v>
      </c>
      <c r="AV1130" s="13" t="s">
        <v>80</v>
      </c>
      <c r="AW1130" s="13" t="s">
        <v>32</v>
      </c>
      <c r="AX1130" s="13" t="s">
        <v>71</v>
      </c>
      <c r="AY1130" s="159" t="s">
        <v>330</v>
      </c>
    </row>
    <row r="1131" spans="2:65" s="14" customFormat="1">
      <c r="B1131" s="166"/>
      <c r="D1131" s="152" t="s">
        <v>340</v>
      </c>
      <c r="E1131" s="167" t="s">
        <v>21</v>
      </c>
      <c r="F1131" s="168" t="s">
        <v>443</v>
      </c>
      <c r="H1131" s="169">
        <v>478.827</v>
      </c>
      <c r="I1131" s="170"/>
      <c r="L1131" s="166"/>
      <c r="M1131" s="171"/>
      <c r="T1131" s="172"/>
      <c r="AT1131" s="167" t="s">
        <v>340</v>
      </c>
      <c r="AU1131" s="167" t="s">
        <v>80</v>
      </c>
      <c r="AV1131" s="14" t="s">
        <v>336</v>
      </c>
      <c r="AW1131" s="14" t="s">
        <v>32</v>
      </c>
      <c r="AX1131" s="14" t="s">
        <v>78</v>
      </c>
      <c r="AY1131" s="167" t="s">
        <v>330</v>
      </c>
    </row>
    <row r="1132" spans="2:65" s="1" customFormat="1" ht="24.2" customHeight="1">
      <c r="B1132" s="33"/>
      <c r="C1132" s="134" t="s">
        <v>1228</v>
      </c>
      <c r="D1132" s="134" t="s">
        <v>332</v>
      </c>
      <c r="E1132" s="135" t="s">
        <v>1229</v>
      </c>
      <c r="F1132" s="136" t="s">
        <v>1230</v>
      </c>
      <c r="G1132" s="137" t="s">
        <v>169</v>
      </c>
      <c r="H1132" s="138">
        <v>478.827</v>
      </c>
      <c r="I1132" s="139">
        <v>94.39</v>
      </c>
      <c r="J1132" s="140">
        <f>ROUND(I1132*H1132,2)</f>
        <v>45196.480000000003</v>
      </c>
      <c r="K1132" s="136" t="s">
        <v>335</v>
      </c>
      <c r="L1132" s="33"/>
      <c r="M1132" s="141" t="s">
        <v>21</v>
      </c>
      <c r="N1132" s="142" t="s">
        <v>42</v>
      </c>
      <c r="P1132" s="143">
        <f>O1132*H1132</f>
        <v>0</v>
      </c>
      <c r="Q1132" s="143">
        <v>0</v>
      </c>
      <c r="R1132" s="143">
        <f>Q1132*H1132</f>
        <v>0</v>
      </c>
      <c r="S1132" s="143">
        <v>0</v>
      </c>
      <c r="T1132" s="144">
        <f>S1132*H1132</f>
        <v>0</v>
      </c>
      <c r="AR1132" s="145" t="s">
        <v>336</v>
      </c>
      <c r="AT1132" s="145" t="s">
        <v>332</v>
      </c>
      <c r="AU1132" s="145" t="s">
        <v>80</v>
      </c>
      <c r="AY1132" s="18" t="s">
        <v>330</v>
      </c>
      <c r="BE1132" s="146">
        <f>IF(N1132="základní",J1132,0)</f>
        <v>45196.480000000003</v>
      </c>
      <c r="BF1132" s="146">
        <f>IF(N1132="snížená",J1132,0)</f>
        <v>0</v>
      </c>
      <c r="BG1132" s="146">
        <f>IF(N1132="zákl. přenesená",J1132,0)</f>
        <v>0</v>
      </c>
      <c r="BH1132" s="146">
        <f>IF(N1132="sníž. přenesená",J1132,0)</f>
        <v>0</v>
      </c>
      <c r="BI1132" s="146">
        <f>IF(N1132="nulová",J1132,0)</f>
        <v>0</v>
      </c>
      <c r="BJ1132" s="18" t="s">
        <v>78</v>
      </c>
      <c r="BK1132" s="146">
        <f>ROUND(I1132*H1132,2)</f>
        <v>45196.480000000003</v>
      </c>
      <c r="BL1132" s="18" t="s">
        <v>336</v>
      </c>
      <c r="BM1132" s="145" t="s">
        <v>1231</v>
      </c>
    </row>
    <row r="1133" spans="2:65" s="1" customFormat="1">
      <c r="B1133" s="33"/>
      <c r="D1133" s="147" t="s">
        <v>338</v>
      </c>
      <c r="F1133" s="148" t="s">
        <v>1232</v>
      </c>
      <c r="I1133" s="149"/>
      <c r="L1133" s="33"/>
      <c r="M1133" s="150"/>
      <c r="T1133" s="52"/>
      <c r="AT1133" s="18" t="s">
        <v>338</v>
      </c>
      <c r="AU1133" s="18" t="s">
        <v>80</v>
      </c>
    </row>
    <row r="1134" spans="2:65" s="13" customFormat="1">
      <c r="B1134" s="158"/>
      <c r="D1134" s="152" t="s">
        <v>340</v>
      </c>
      <c r="E1134" s="159" t="s">
        <v>21</v>
      </c>
      <c r="F1134" s="160" t="s">
        <v>1233</v>
      </c>
      <c r="H1134" s="161">
        <v>478.827</v>
      </c>
      <c r="I1134" s="162"/>
      <c r="L1134" s="158"/>
      <c r="M1134" s="163"/>
      <c r="T1134" s="164"/>
      <c r="AT1134" s="159" t="s">
        <v>340</v>
      </c>
      <c r="AU1134" s="159" t="s">
        <v>80</v>
      </c>
      <c r="AV1134" s="13" t="s">
        <v>80</v>
      </c>
      <c r="AW1134" s="13" t="s">
        <v>32</v>
      </c>
      <c r="AX1134" s="13" t="s">
        <v>78</v>
      </c>
      <c r="AY1134" s="159" t="s">
        <v>330</v>
      </c>
    </row>
    <row r="1135" spans="2:65" s="1" customFormat="1" ht="24.2" customHeight="1">
      <c r="B1135" s="33"/>
      <c r="C1135" s="134" t="s">
        <v>1234</v>
      </c>
      <c r="D1135" s="134" t="s">
        <v>332</v>
      </c>
      <c r="E1135" s="135" t="s">
        <v>1235</v>
      </c>
      <c r="F1135" s="136" t="s">
        <v>1236</v>
      </c>
      <c r="G1135" s="137" t="s">
        <v>169</v>
      </c>
      <c r="H1135" s="138">
        <v>147.119</v>
      </c>
      <c r="I1135" s="139">
        <v>702.16</v>
      </c>
      <c r="J1135" s="140">
        <f>ROUND(I1135*H1135,2)</f>
        <v>103301.08</v>
      </c>
      <c r="K1135" s="136" t="s">
        <v>335</v>
      </c>
      <c r="L1135" s="33"/>
      <c r="M1135" s="141" t="s">
        <v>21</v>
      </c>
      <c r="N1135" s="142" t="s">
        <v>42</v>
      </c>
      <c r="P1135" s="143">
        <f>O1135*H1135</f>
        <v>0</v>
      </c>
      <c r="Q1135" s="143">
        <v>1.34E-3</v>
      </c>
      <c r="R1135" s="143">
        <f>Q1135*H1135</f>
        <v>0.19713946000000002</v>
      </c>
      <c r="S1135" s="143">
        <v>0</v>
      </c>
      <c r="T1135" s="144">
        <f>S1135*H1135</f>
        <v>0</v>
      </c>
      <c r="AR1135" s="145" t="s">
        <v>336</v>
      </c>
      <c r="AT1135" s="145" t="s">
        <v>332</v>
      </c>
      <c r="AU1135" s="145" t="s">
        <v>80</v>
      </c>
      <c r="AY1135" s="18" t="s">
        <v>330</v>
      </c>
      <c r="BE1135" s="146">
        <f>IF(N1135="základní",J1135,0)</f>
        <v>103301.08</v>
      </c>
      <c r="BF1135" s="146">
        <f>IF(N1135="snížená",J1135,0)</f>
        <v>0</v>
      </c>
      <c r="BG1135" s="146">
        <f>IF(N1135="zákl. přenesená",J1135,0)</f>
        <v>0</v>
      </c>
      <c r="BH1135" s="146">
        <f>IF(N1135="sníž. přenesená",J1135,0)</f>
        <v>0</v>
      </c>
      <c r="BI1135" s="146">
        <f>IF(N1135="nulová",J1135,0)</f>
        <v>0</v>
      </c>
      <c r="BJ1135" s="18" t="s">
        <v>78</v>
      </c>
      <c r="BK1135" s="146">
        <f>ROUND(I1135*H1135,2)</f>
        <v>103301.08</v>
      </c>
      <c r="BL1135" s="18" t="s">
        <v>336</v>
      </c>
      <c r="BM1135" s="145" t="s">
        <v>1237</v>
      </c>
    </row>
    <row r="1136" spans="2:65" s="1" customFormat="1">
      <c r="B1136" s="33"/>
      <c r="D1136" s="147" t="s">
        <v>338</v>
      </c>
      <c r="F1136" s="148" t="s">
        <v>1238</v>
      </c>
      <c r="I1136" s="149"/>
      <c r="L1136" s="33"/>
      <c r="M1136" s="150"/>
      <c r="T1136" s="52"/>
      <c r="AT1136" s="18" t="s">
        <v>338</v>
      </c>
      <c r="AU1136" s="18" t="s">
        <v>80</v>
      </c>
    </row>
    <row r="1137" spans="2:51" s="12" customFormat="1">
      <c r="B1137" s="151"/>
      <c r="D1137" s="152" t="s">
        <v>340</v>
      </c>
      <c r="E1137" s="153" t="s">
        <v>21</v>
      </c>
      <c r="F1137" s="154" t="s">
        <v>1003</v>
      </c>
      <c r="H1137" s="153" t="s">
        <v>21</v>
      </c>
      <c r="I1137" s="155"/>
      <c r="L1137" s="151"/>
      <c r="M1137" s="156"/>
      <c r="T1137" s="157"/>
      <c r="AT1137" s="153" t="s">
        <v>340</v>
      </c>
      <c r="AU1137" s="153" t="s">
        <v>80</v>
      </c>
      <c r="AV1137" s="12" t="s">
        <v>78</v>
      </c>
      <c r="AW1137" s="12" t="s">
        <v>32</v>
      </c>
      <c r="AX1137" s="12" t="s">
        <v>71</v>
      </c>
      <c r="AY1137" s="153" t="s">
        <v>330</v>
      </c>
    </row>
    <row r="1138" spans="2:51" s="12" customFormat="1">
      <c r="B1138" s="151"/>
      <c r="D1138" s="152" t="s">
        <v>340</v>
      </c>
      <c r="E1138" s="153" t="s">
        <v>21</v>
      </c>
      <c r="F1138" s="154" t="s">
        <v>824</v>
      </c>
      <c r="H1138" s="153" t="s">
        <v>21</v>
      </c>
      <c r="I1138" s="155"/>
      <c r="L1138" s="151"/>
      <c r="M1138" s="156"/>
      <c r="T1138" s="157"/>
      <c r="AT1138" s="153" t="s">
        <v>340</v>
      </c>
      <c r="AU1138" s="153" t="s">
        <v>80</v>
      </c>
      <c r="AV1138" s="12" t="s">
        <v>78</v>
      </c>
      <c r="AW1138" s="12" t="s">
        <v>32</v>
      </c>
      <c r="AX1138" s="12" t="s">
        <v>71</v>
      </c>
      <c r="AY1138" s="153" t="s">
        <v>330</v>
      </c>
    </row>
    <row r="1139" spans="2:51" s="12" customFormat="1">
      <c r="B1139" s="151"/>
      <c r="D1139" s="152" t="s">
        <v>340</v>
      </c>
      <c r="E1139" s="153" t="s">
        <v>21</v>
      </c>
      <c r="F1139" s="154" t="s">
        <v>825</v>
      </c>
      <c r="H1139" s="153" t="s">
        <v>21</v>
      </c>
      <c r="I1139" s="155"/>
      <c r="L1139" s="151"/>
      <c r="M1139" s="156"/>
      <c r="T1139" s="157"/>
      <c r="AT1139" s="153" t="s">
        <v>340</v>
      </c>
      <c r="AU1139" s="153" t="s">
        <v>80</v>
      </c>
      <c r="AV1139" s="12" t="s">
        <v>78</v>
      </c>
      <c r="AW1139" s="12" t="s">
        <v>32</v>
      </c>
      <c r="AX1139" s="12" t="s">
        <v>71</v>
      </c>
      <c r="AY1139" s="153" t="s">
        <v>330</v>
      </c>
    </row>
    <row r="1140" spans="2:51" s="13" customFormat="1">
      <c r="B1140" s="158"/>
      <c r="D1140" s="152" t="s">
        <v>340</v>
      </c>
      <c r="E1140" s="159" t="s">
        <v>21</v>
      </c>
      <c r="F1140" s="160" t="s">
        <v>1239</v>
      </c>
      <c r="H1140" s="161">
        <v>6.72</v>
      </c>
      <c r="I1140" s="162"/>
      <c r="L1140" s="158"/>
      <c r="M1140" s="163"/>
      <c r="T1140" s="164"/>
      <c r="AT1140" s="159" t="s">
        <v>340</v>
      </c>
      <c r="AU1140" s="159" t="s">
        <v>80</v>
      </c>
      <c r="AV1140" s="13" t="s">
        <v>80</v>
      </c>
      <c r="AW1140" s="13" t="s">
        <v>32</v>
      </c>
      <c r="AX1140" s="13" t="s">
        <v>71</v>
      </c>
      <c r="AY1140" s="159" t="s">
        <v>330</v>
      </c>
    </row>
    <row r="1141" spans="2:51" s="12" customFormat="1">
      <c r="B1141" s="151"/>
      <c r="D1141" s="152" t="s">
        <v>340</v>
      </c>
      <c r="E1141" s="153" t="s">
        <v>21</v>
      </c>
      <c r="F1141" s="154" t="s">
        <v>1182</v>
      </c>
      <c r="H1141" s="153" t="s">
        <v>21</v>
      </c>
      <c r="I1141" s="155"/>
      <c r="L1141" s="151"/>
      <c r="M1141" s="156"/>
      <c r="T1141" s="157"/>
      <c r="AT1141" s="153" t="s">
        <v>340</v>
      </c>
      <c r="AU1141" s="153" t="s">
        <v>80</v>
      </c>
      <c r="AV1141" s="12" t="s">
        <v>78</v>
      </c>
      <c r="AW1141" s="12" t="s">
        <v>32</v>
      </c>
      <c r="AX1141" s="12" t="s">
        <v>71</v>
      </c>
      <c r="AY1141" s="153" t="s">
        <v>330</v>
      </c>
    </row>
    <row r="1142" spans="2:51" s="13" customFormat="1">
      <c r="B1142" s="158"/>
      <c r="D1142" s="152" t="s">
        <v>340</v>
      </c>
      <c r="E1142" s="159" t="s">
        <v>21</v>
      </c>
      <c r="F1142" s="160" t="s">
        <v>1240</v>
      </c>
      <c r="H1142" s="161">
        <v>3.4</v>
      </c>
      <c r="I1142" s="162"/>
      <c r="L1142" s="158"/>
      <c r="M1142" s="163"/>
      <c r="T1142" s="164"/>
      <c r="AT1142" s="159" t="s">
        <v>340</v>
      </c>
      <c r="AU1142" s="159" t="s">
        <v>80</v>
      </c>
      <c r="AV1142" s="13" t="s">
        <v>80</v>
      </c>
      <c r="AW1142" s="13" t="s">
        <v>32</v>
      </c>
      <c r="AX1142" s="13" t="s">
        <v>71</v>
      </c>
      <c r="AY1142" s="159" t="s">
        <v>330</v>
      </c>
    </row>
    <row r="1143" spans="2:51" s="13" customFormat="1">
      <c r="B1143" s="158"/>
      <c r="D1143" s="152" t="s">
        <v>340</v>
      </c>
      <c r="E1143" s="159" t="s">
        <v>21</v>
      </c>
      <c r="F1143" s="160" t="s">
        <v>1241</v>
      </c>
      <c r="H1143" s="161">
        <v>2.3250000000000002</v>
      </c>
      <c r="I1143" s="162"/>
      <c r="L1143" s="158"/>
      <c r="M1143" s="163"/>
      <c r="T1143" s="164"/>
      <c r="AT1143" s="159" t="s">
        <v>340</v>
      </c>
      <c r="AU1143" s="159" t="s">
        <v>80</v>
      </c>
      <c r="AV1143" s="13" t="s">
        <v>80</v>
      </c>
      <c r="AW1143" s="13" t="s">
        <v>32</v>
      </c>
      <c r="AX1143" s="13" t="s">
        <v>71</v>
      </c>
      <c r="AY1143" s="159" t="s">
        <v>330</v>
      </c>
    </row>
    <row r="1144" spans="2:51" s="12" customFormat="1">
      <c r="B1144" s="151"/>
      <c r="D1144" s="152" t="s">
        <v>340</v>
      </c>
      <c r="E1144" s="153" t="s">
        <v>21</v>
      </c>
      <c r="F1144" s="154" t="s">
        <v>623</v>
      </c>
      <c r="H1144" s="153" t="s">
        <v>21</v>
      </c>
      <c r="I1144" s="155"/>
      <c r="L1144" s="151"/>
      <c r="M1144" s="156"/>
      <c r="T1144" s="157"/>
      <c r="AT1144" s="153" t="s">
        <v>340</v>
      </c>
      <c r="AU1144" s="153" t="s">
        <v>80</v>
      </c>
      <c r="AV1144" s="12" t="s">
        <v>78</v>
      </c>
      <c r="AW1144" s="12" t="s">
        <v>32</v>
      </c>
      <c r="AX1144" s="12" t="s">
        <v>71</v>
      </c>
      <c r="AY1144" s="153" t="s">
        <v>330</v>
      </c>
    </row>
    <row r="1145" spans="2:51" s="13" customFormat="1">
      <c r="B1145" s="158"/>
      <c r="D1145" s="152" t="s">
        <v>340</v>
      </c>
      <c r="E1145" s="159" t="s">
        <v>21</v>
      </c>
      <c r="F1145" s="160" t="s">
        <v>1242</v>
      </c>
      <c r="H1145" s="161">
        <v>2.694</v>
      </c>
      <c r="I1145" s="162"/>
      <c r="L1145" s="158"/>
      <c r="M1145" s="163"/>
      <c r="T1145" s="164"/>
      <c r="AT1145" s="159" t="s">
        <v>340</v>
      </c>
      <c r="AU1145" s="159" t="s">
        <v>80</v>
      </c>
      <c r="AV1145" s="13" t="s">
        <v>80</v>
      </c>
      <c r="AW1145" s="13" t="s">
        <v>32</v>
      </c>
      <c r="AX1145" s="13" t="s">
        <v>71</v>
      </c>
      <c r="AY1145" s="159" t="s">
        <v>330</v>
      </c>
    </row>
    <row r="1146" spans="2:51" s="12" customFormat="1">
      <c r="B1146" s="151"/>
      <c r="D1146" s="152" t="s">
        <v>340</v>
      </c>
      <c r="E1146" s="153" t="s">
        <v>21</v>
      </c>
      <c r="F1146" s="154" t="s">
        <v>1186</v>
      </c>
      <c r="H1146" s="153" t="s">
        <v>21</v>
      </c>
      <c r="I1146" s="155"/>
      <c r="L1146" s="151"/>
      <c r="M1146" s="156"/>
      <c r="T1146" s="157"/>
      <c r="AT1146" s="153" t="s">
        <v>340</v>
      </c>
      <c r="AU1146" s="153" t="s">
        <v>80</v>
      </c>
      <c r="AV1146" s="12" t="s">
        <v>78</v>
      </c>
      <c r="AW1146" s="12" t="s">
        <v>32</v>
      </c>
      <c r="AX1146" s="12" t="s">
        <v>71</v>
      </c>
      <c r="AY1146" s="153" t="s">
        <v>330</v>
      </c>
    </row>
    <row r="1147" spans="2:51" s="12" customFormat="1">
      <c r="B1147" s="151"/>
      <c r="D1147" s="152" t="s">
        <v>340</v>
      </c>
      <c r="E1147" s="153" t="s">
        <v>21</v>
      </c>
      <c r="F1147" s="154" t="s">
        <v>1187</v>
      </c>
      <c r="H1147" s="153" t="s">
        <v>21</v>
      </c>
      <c r="I1147" s="155"/>
      <c r="L1147" s="151"/>
      <c r="M1147" s="156"/>
      <c r="T1147" s="157"/>
      <c r="AT1147" s="153" t="s">
        <v>340</v>
      </c>
      <c r="AU1147" s="153" t="s">
        <v>80</v>
      </c>
      <c r="AV1147" s="12" t="s">
        <v>78</v>
      </c>
      <c r="AW1147" s="12" t="s">
        <v>32</v>
      </c>
      <c r="AX1147" s="12" t="s">
        <v>71</v>
      </c>
      <c r="AY1147" s="153" t="s">
        <v>330</v>
      </c>
    </row>
    <row r="1148" spans="2:51" s="13" customFormat="1">
      <c r="B1148" s="158"/>
      <c r="D1148" s="152" t="s">
        <v>340</v>
      </c>
      <c r="E1148" s="159" t="s">
        <v>21</v>
      </c>
      <c r="F1148" s="160" t="s">
        <v>1243</v>
      </c>
      <c r="H1148" s="161">
        <v>6.0990000000000002</v>
      </c>
      <c r="I1148" s="162"/>
      <c r="L1148" s="158"/>
      <c r="M1148" s="163"/>
      <c r="T1148" s="164"/>
      <c r="AT1148" s="159" t="s">
        <v>340</v>
      </c>
      <c r="AU1148" s="159" t="s">
        <v>80</v>
      </c>
      <c r="AV1148" s="13" t="s">
        <v>80</v>
      </c>
      <c r="AW1148" s="13" t="s">
        <v>32</v>
      </c>
      <c r="AX1148" s="13" t="s">
        <v>71</v>
      </c>
      <c r="AY1148" s="159" t="s">
        <v>330</v>
      </c>
    </row>
    <row r="1149" spans="2:51" s="12" customFormat="1">
      <c r="B1149" s="151"/>
      <c r="D1149" s="152" t="s">
        <v>340</v>
      </c>
      <c r="E1149" s="153" t="s">
        <v>21</v>
      </c>
      <c r="F1149" s="154" t="s">
        <v>1189</v>
      </c>
      <c r="H1149" s="153" t="s">
        <v>21</v>
      </c>
      <c r="I1149" s="155"/>
      <c r="L1149" s="151"/>
      <c r="M1149" s="156"/>
      <c r="T1149" s="157"/>
      <c r="AT1149" s="153" t="s">
        <v>340</v>
      </c>
      <c r="AU1149" s="153" t="s">
        <v>80</v>
      </c>
      <c r="AV1149" s="12" t="s">
        <v>78</v>
      </c>
      <c r="AW1149" s="12" t="s">
        <v>32</v>
      </c>
      <c r="AX1149" s="12" t="s">
        <v>71</v>
      </c>
      <c r="AY1149" s="153" t="s">
        <v>330</v>
      </c>
    </row>
    <row r="1150" spans="2:51" s="13" customFormat="1">
      <c r="B1150" s="158"/>
      <c r="D1150" s="152" t="s">
        <v>340</v>
      </c>
      <c r="E1150" s="159" t="s">
        <v>21</v>
      </c>
      <c r="F1150" s="160" t="s">
        <v>1244</v>
      </c>
      <c r="H1150" s="161">
        <v>1.208</v>
      </c>
      <c r="I1150" s="162"/>
      <c r="L1150" s="158"/>
      <c r="M1150" s="163"/>
      <c r="T1150" s="164"/>
      <c r="AT1150" s="159" t="s">
        <v>340</v>
      </c>
      <c r="AU1150" s="159" t="s">
        <v>80</v>
      </c>
      <c r="AV1150" s="13" t="s">
        <v>80</v>
      </c>
      <c r="AW1150" s="13" t="s">
        <v>32</v>
      </c>
      <c r="AX1150" s="13" t="s">
        <v>71</v>
      </c>
      <c r="AY1150" s="159" t="s">
        <v>330</v>
      </c>
    </row>
    <row r="1151" spans="2:51" s="12" customFormat="1">
      <c r="B1151" s="151"/>
      <c r="D1151" s="152" t="s">
        <v>340</v>
      </c>
      <c r="E1151" s="153" t="s">
        <v>21</v>
      </c>
      <c r="F1151" s="154" t="s">
        <v>1191</v>
      </c>
      <c r="H1151" s="153" t="s">
        <v>21</v>
      </c>
      <c r="I1151" s="155"/>
      <c r="L1151" s="151"/>
      <c r="M1151" s="156"/>
      <c r="T1151" s="157"/>
      <c r="AT1151" s="153" t="s">
        <v>340</v>
      </c>
      <c r="AU1151" s="153" t="s">
        <v>80</v>
      </c>
      <c r="AV1151" s="12" t="s">
        <v>78</v>
      </c>
      <c r="AW1151" s="12" t="s">
        <v>32</v>
      </c>
      <c r="AX1151" s="12" t="s">
        <v>71</v>
      </c>
      <c r="AY1151" s="153" t="s">
        <v>330</v>
      </c>
    </row>
    <row r="1152" spans="2:51" s="13" customFormat="1">
      <c r="B1152" s="158"/>
      <c r="D1152" s="152" t="s">
        <v>340</v>
      </c>
      <c r="E1152" s="159" t="s">
        <v>21</v>
      </c>
      <c r="F1152" s="160" t="s">
        <v>1245</v>
      </c>
      <c r="H1152" s="161">
        <v>7.8</v>
      </c>
      <c r="I1152" s="162"/>
      <c r="L1152" s="158"/>
      <c r="M1152" s="163"/>
      <c r="T1152" s="164"/>
      <c r="AT1152" s="159" t="s">
        <v>340</v>
      </c>
      <c r="AU1152" s="159" t="s">
        <v>80</v>
      </c>
      <c r="AV1152" s="13" t="s">
        <v>80</v>
      </c>
      <c r="AW1152" s="13" t="s">
        <v>32</v>
      </c>
      <c r="AX1152" s="13" t="s">
        <v>71</v>
      </c>
      <c r="AY1152" s="159" t="s">
        <v>330</v>
      </c>
    </row>
    <row r="1153" spans="2:51" s="15" customFormat="1">
      <c r="B1153" s="183"/>
      <c r="D1153" s="152" t="s">
        <v>340</v>
      </c>
      <c r="E1153" s="184" t="s">
        <v>21</v>
      </c>
      <c r="F1153" s="185" t="s">
        <v>769</v>
      </c>
      <c r="H1153" s="186">
        <v>30.245999999999999</v>
      </c>
      <c r="I1153" s="187"/>
      <c r="L1153" s="183"/>
      <c r="M1153" s="188"/>
      <c r="T1153" s="189"/>
      <c r="AT1153" s="184" t="s">
        <v>340</v>
      </c>
      <c r="AU1153" s="184" t="s">
        <v>80</v>
      </c>
      <c r="AV1153" s="15" t="s">
        <v>171</v>
      </c>
      <c r="AW1153" s="15" t="s">
        <v>32</v>
      </c>
      <c r="AX1153" s="15" t="s">
        <v>71</v>
      </c>
      <c r="AY1153" s="184" t="s">
        <v>330</v>
      </c>
    </row>
    <row r="1154" spans="2:51" s="12" customFormat="1">
      <c r="B1154" s="151"/>
      <c r="D1154" s="152" t="s">
        <v>340</v>
      </c>
      <c r="E1154" s="153" t="s">
        <v>21</v>
      </c>
      <c r="F1154" s="154" t="s">
        <v>770</v>
      </c>
      <c r="H1154" s="153" t="s">
        <v>21</v>
      </c>
      <c r="I1154" s="155"/>
      <c r="L1154" s="151"/>
      <c r="M1154" s="156"/>
      <c r="T1154" s="157"/>
      <c r="AT1154" s="153" t="s">
        <v>340</v>
      </c>
      <c r="AU1154" s="153" t="s">
        <v>80</v>
      </c>
      <c r="AV1154" s="12" t="s">
        <v>78</v>
      </c>
      <c r="AW1154" s="12" t="s">
        <v>32</v>
      </c>
      <c r="AX1154" s="12" t="s">
        <v>71</v>
      </c>
      <c r="AY1154" s="153" t="s">
        <v>330</v>
      </c>
    </row>
    <row r="1155" spans="2:51" s="12" customFormat="1">
      <c r="B1155" s="151"/>
      <c r="D1155" s="152" t="s">
        <v>340</v>
      </c>
      <c r="E1155" s="153" t="s">
        <v>21</v>
      </c>
      <c r="F1155" s="154" t="s">
        <v>824</v>
      </c>
      <c r="H1155" s="153" t="s">
        <v>21</v>
      </c>
      <c r="I1155" s="155"/>
      <c r="L1155" s="151"/>
      <c r="M1155" s="156"/>
      <c r="T1155" s="157"/>
      <c r="AT1155" s="153" t="s">
        <v>340</v>
      </c>
      <c r="AU1155" s="153" t="s">
        <v>80</v>
      </c>
      <c r="AV1155" s="12" t="s">
        <v>78</v>
      </c>
      <c r="AW1155" s="12" t="s">
        <v>32</v>
      </c>
      <c r="AX1155" s="12" t="s">
        <v>71</v>
      </c>
      <c r="AY1155" s="153" t="s">
        <v>330</v>
      </c>
    </row>
    <row r="1156" spans="2:51" s="12" customFormat="1">
      <c r="B1156" s="151"/>
      <c r="D1156" s="152" t="s">
        <v>340</v>
      </c>
      <c r="E1156" s="153" t="s">
        <v>21</v>
      </c>
      <c r="F1156" s="154" t="s">
        <v>825</v>
      </c>
      <c r="H1156" s="153" t="s">
        <v>21</v>
      </c>
      <c r="I1156" s="155"/>
      <c r="L1156" s="151"/>
      <c r="M1156" s="156"/>
      <c r="T1156" s="157"/>
      <c r="AT1156" s="153" t="s">
        <v>340</v>
      </c>
      <c r="AU1156" s="153" t="s">
        <v>80</v>
      </c>
      <c r="AV1156" s="12" t="s">
        <v>78</v>
      </c>
      <c r="AW1156" s="12" t="s">
        <v>32</v>
      </c>
      <c r="AX1156" s="12" t="s">
        <v>71</v>
      </c>
      <c r="AY1156" s="153" t="s">
        <v>330</v>
      </c>
    </row>
    <row r="1157" spans="2:51" s="13" customFormat="1">
      <c r="B1157" s="158"/>
      <c r="D1157" s="152" t="s">
        <v>340</v>
      </c>
      <c r="E1157" s="159" t="s">
        <v>21</v>
      </c>
      <c r="F1157" s="160" t="s">
        <v>1246</v>
      </c>
      <c r="H1157" s="161">
        <v>7.04</v>
      </c>
      <c r="I1157" s="162"/>
      <c r="L1157" s="158"/>
      <c r="M1157" s="163"/>
      <c r="T1157" s="164"/>
      <c r="AT1157" s="159" t="s">
        <v>340</v>
      </c>
      <c r="AU1157" s="159" t="s">
        <v>80</v>
      </c>
      <c r="AV1157" s="13" t="s">
        <v>80</v>
      </c>
      <c r="AW1157" s="13" t="s">
        <v>32</v>
      </c>
      <c r="AX1157" s="13" t="s">
        <v>71</v>
      </c>
      <c r="AY1157" s="159" t="s">
        <v>330</v>
      </c>
    </row>
    <row r="1158" spans="2:51" s="12" customFormat="1">
      <c r="B1158" s="151"/>
      <c r="D1158" s="152" t="s">
        <v>340</v>
      </c>
      <c r="E1158" s="153" t="s">
        <v>21</v>
      </c>
      <c r="F1158" s="154" t="s">
        <v>827</v>
      </c>
      <c r="H1158" s="153" t="s">
        <v>21</v>
      </c>
      <c r="I1158" s="155"/>
      <c r="L1158" s="151"/>
      <c r="M1158" s="156"/>
      <c r="T1158" s="157"/>
      <c r="AT1158" s="153" t="s">
        <v>340</v>
      </c>
      <c r="AU1158" s="153" t="s">
        <v>80</v>
      </c>
      <c r="AV1158" s="12" t="s">
        <v>78</v>
      </c>
      <c r="AW1158" s="12" t="s">
        <v>32</v>
      </c>
      <c r="AX1158" s="12" t="s">
        <v>71</v>
      </c>
      <c r="AY1158" s="153" t="s">
        <v>330</v>
      </c>
    </row>
    <row r="1159" spans="2:51" s="13" customFormat="1">
      <c r="B1159" s="158"/>
      <c r="D1159" s="152" t="s">
        <v>340</v>
      </c>
      <c r="E1159" s="159" t="s">
        <v>21</v>
      </c>
      <c r="F1159" s="160" t="s">
        <v>1247</v>
      </c>
      <c r="H1159" s="161">
        <v>2.6</v>
      </c>
      <c r="I1159" s="162"/>
      <c r="L1159" s="158"/>
      <c r="M1159" s="163"/>
      <c r="T1159" s="164"/>
      <c r="AT1159" s="159" t="s">
        <v>340</v>
      </c>
      <c r="AU1159" s="159" t="s">
        <v>80</v>
      </c>
      <c r="AV1159" s="13" t="s">
        <v>80</v>
      </c>
      <c r="AW1159" s="13" t="s">
        <v>32</v>
      </c>
      <c r="AX1159" s="13" t="s">
        <v>71</v>
      </c>
      <c r="AY1159" s="159" t="s">
        <v>330</v>
      </c>
    </row>
    <row r="1160" spans="2:51" s="12" customFormat="1">
      <c r="B1160" s="151"/>
      <c r="D1160" s="152" t="s">
        <v>340</v>
      </c>
      <c r="E1160" s="153" t="s">
        <v>21</v>
      </c>
      <c r="F1160" s="154" t="s">
        <v>1186</v>
      </c>
      <c r="H1160" s="153" t="s">
        <v>21</v>
      </c>
      <c r="I1160" s="155"/>
      <c r="L1160" s="151"/>
      <c r="M1160" s="156"/>
      <c r="T1160" s="157"/>
      <c r="AT1160" s="153" t="s">
        <v>340</v>
      </c>
      <c r="AU1160" s="153" t="s">
        <v>80</v>
      </c>
      <c r="AV1160" s="12" t="s">
        <v>78</v>
      </c>
      <c r="AW1160" s="12" t="s">
        <v>32</v>
      </c>
      <c r="AX1160" s="12" t="s">
        <v>71</v>
      </c>
      <c r="AY1160" s="153" t="s">
        <v>330</v>
      </c>
    </row>
    <row r="1161" spans="2:51" s="12" customFormat="1">
      <c r="B1161" s="151"/>
      <c r="D1161" s="152" t="s">
        <v>340</v>
      </c>
      <c r="E1161" s="153" t="s">
        <v>21</v>
      </c>
      <c r="F1161" s="154" t="s">
        <v>1195</v>
      </c>
      <c r="H1161" s="153" t="s">
        <v>21</v>
      </c>
      <c r="I1161" s="155"/>
      <c r="L1161" s="151"/>
      <c r="M1161" s="156"/>
      <c r="T1161" s="157"/>
      <c r="AT1161" s="153" t="s">
        <v>340</v>
      </c>
      <c r="AU1161" s="153" t="s">
        <v>80</v>
      </c>
      <c r="AV1161" s="12" t="s">
        <v>78</v>
      </c>
      <c r="AW1161" s="12" t="s">
        <v>32</v>
      </c>
      <c r="AX1161" s="12" t="s">
        <v>71</v>
      </c>
      <c r="AY1161" s="153" t="s">
        <v>330</v>
      </c>
    </row>
    <row r="1162" spans="2:51" s="13" customFormat="1">
      <c r="B1162" s="158"/>
      <c r="D1162" s="152" t="s">
        <v>340</v>
      </c>
      <c r="E1162" s="159" t="s">
        <v>21</v>
      </c>
      <c r="F1162" s="160" t="s">
        <v>1248</v>
      </c>
      <c r="H1162" s="161">
        <v>7.0990000000000002</v>
      </c>
      <c r="I1162" s="162"/>
      <c r="L1162" s="158"/>
      <c r="M1162" s="163"/>
      <c r="T1162" s="164"/>
      <c r="AT1162" s="159" t="s">
        <v>340</v>
      </c>
      <c r="AU1162" s="159" t="s">
        <v>80</v>
      </c>
      <c r="AV1162" s="13" t="s">
        <v>80</v>
      </c>
      <c r="AW1162" s="13" t="s">
        <v>32</v>
      </c>
      <c r="AX1162" s="13" t="s">
        <v>71</v>
      </c>
      <c r="AY1162" s="159" t="s">
        <v>330</v>
      </c>
    </row>
    <row r="1163" spans="2:51" s="12" customFormat="1">
      <c r="B1163" s="151"/>
      <c r="D1163" s="152" t="s">
        <v>340</v>
      </c>
      <c r="E1163" s="153" t="s">
        <v>21</v>
      </c>
      <c r="F1163" s="154" t="s">
        <v>1197</v>
      </c>
      <c r="H1163" s="153" t="s">
        <v>21</v>
      </c>
      <c r="I1163" s="155"/>
      <c r="L1163" s="151"/>
      <c r="M1163" s="156"/>
      <c r="T1163" s="157"/>
      <c r="AT1163" s="153" t="s">
        <v>340</v>
      </c>
      <c r="AU1163" s="153" t="s">
        <v>80</v>
      </c>
      <c r="AV1163" s="12" t="s">
        <v>78</v>
      </c>
      <c r="AW1163" s="12" t="s">
        <v>32</v>
      </c>
      <c r="AX1163" s="12" t="s">
        <v>71</v>
      </c>
      <c r="AY1163" s="153" t="s">
        <v>330</v>
      </c>
    </row>
    <row r="1164" spans="2:51" s="13" customFormat="1">
      <c r="B1164" s="158"/>
      <c r="D1164" s="152" t="s">
        <v>340</v>
      </c>
      <c r="E1164" s="159" t="s">
        <v>21</v>
      </c>
      <c r="F1164" s="160" t="s">
        <v>1244</v>
      </c>
      <c r="H1164" s="161">
        <v>1.208</v>
      </c>
      <c r="I1164" s="162"/>
      <c r="L1164" s="158"/>
      <c r="M1164" s="163"/>
      <c r="T1164" s="164"/>
      <c r="AT1164" s="159" t="s">
        <v>340</v>
      </c>
      <c r="AU1164" s="159" t="s">
        <v>80</v>
      </c>
      <c r="AV1164" s="13" t="s">
        <v>80</v>
      </c>
      <c r="AW1164" s="13" t="s">
        <v>32</v>
      </c>
      <c r="AX1164" s="13" t="s">
        <v>71</v>
      </c>
      <c r="AY1164" s="159" t="s">
        <v>330</v>
      </c>
    </row>
    <row r="1165" spans="2:51" s="12" customFormat="1">
      <c r="B1165" s="151"/>
      <c r="D1165" s="152" t="s">
        <v>340</v>
      </c>
      <c r="E1165" s="153" t="s">
        <v>21</v>
      </c>
      <c r="F1165" s="154" t="s">
        <v>1198</v>
      </c>
      <c r="H1165" s="153" t="s">
        <v>21</v>
      </c>
      <c r="I1165" s="155"/>
      <c r="L1165" s="151"/>
      <c r="M1165" s="156"/>
      <c r="T1165" s="157"/>
      <c r="AT1165" s="153" t="s">
        <v>340</v>
      </c>
      <c r="AU1165" s="153" t="s">
        <v>80</v>
      </c>
      <c r="AV1165" s="12" t="s">
        <v>78</v>
      </c>
      <c r="AW1165" s="12" t="s">
        <v>32</v>
      </c>
      <c r="AX1165" s="12" t="s">
        <v>71</v>
      </c>
      <c r="AY1165" s="153" t="s">
        <v>330</v>
      </c>
    </row>
    <row r="1166" spans="2:51" s="13" customFormat="1">
      <c r="B1166" s="158"/>
      <c r="D1166" s="152" t="s">
        <v>340</v>
      </c>
      <c r="E1166" s="159" t="s">
        <v>21</v>
      </c>
      <c r="F1166" s="160" t="s">
        <v>1249</v>
      </c>
      <c r="H1166" s="161">
        <v>8.8629999999999978</v>
      </c>
      <c r="I1166" s="162"/>
      <c r="L1166" s="158"/>
      <c r="M1166" s="163"/>
      <c r="T1166" s="164"/>
      <c r="AT1166" s="159" t="s">
        <v>340</v>
      </c>
      <c r="AU1166" s="159" t="s">
        <v>80</v>
      </c>
      <c r="AV1166" s="13" t="s">
        <v>80</v>
      </c>
      <c r="AW1166" s="13" t="s">
        <v>32</v>
      </c>
      <c r="AX1166" s="13" t="s">
        <v>71</v>
      </c>
      <c r="AY1166" s="159" t="s">
        <v>330</v>
      </c>
    </row>
    <row r="1167" spans="2:51" s="15" customFormat="1">
      <c r="B1167" s="183"/>
      <c r="D1167" s="152" t="s">
        <v>340</v>
      </c>
      <c r="E1167" s="184" t="s">
        <v>21</v>
      </c>
      <c r="F1167" s="185" t="s">
        <v>769</v>
      </c>
      <c r="H1167" s="186">
        <v>26.81</v>
      </c>
      <c r="I1167" s="187"/>
      <c r="L1167" s="183"/>
      <c r="M1167" s="188"/>
      <c r="T1167" s="189"/>
      <c r="AT1167" s="184" t="s">
        <v>340</v>
      </c>
      <c r="AU1167" s="184" t="s">
        <v>80</v>
      </c>
      <c r="AV1167" s="15" t="s">
        <v>171</v>
      </c>
      <c r="AW1167" s="15" t="s">
        <v>32</v>
      </c>
      <c r="AX1167" s="15" t="s">
        <v>71</v>
      </c>
      <c r="AY1167" s="184" t="s">
        <v>330</v>
      </c>
    </row>
    <row r="1168" spans="2:51" s="12" customFormat="1">
      <c r="B1168" s="151"/>
      <c r="D1168" s="152" t="s">
        <v>340</v>
      </c>
      <c r="E1168" s="153" t="s">
        <v>21</v>
      </c>
      <c r="F1168" s="154" t="s">
        <v>789</v>
      </c>
      <c r="H1168" s="153" t="s">
        <v>21</v>
      </c>
      <c r="I1168" s="155"/>
      <c r="L1168" s="151"/>
      <c r="M1168" s="156"/>
      <c r="T1168" s="157"/>
      <c r="AT1168" s="153" t="s">
        <v>340</v>
      </c>
      <c r="AU1168" s="153" t="s">
        <v>80</v>
      </c>
      <c r="AV1168" s="12" t="s">
        <v>78</v>
      </c>
      <c r="AW1168" s="12" t="s">
        <v>32</v>
      </c>
      <c r="AX1168" s="12" t="s">
        <v>71</v>
      </c>
      <c r="AY1168" s="153" t="s">
        <v>330</v>
      </c>
    </row>
    <row r="1169" spans="2:51" s="12" customFormat="1">
      <c r="B1169" s="151"/>
      <c r="D1169" s="152" t="s">
        <v>340</v>
      </c>
      <c r="E1169" s="153" t="s">
        <v>21</v>
      </c>
      <c r="F1169" s="154" t="s">
        <v>824</v>
      </c>
      <c r="H1169" s="153" t="s">
        <v>21</v>
      </c>
      <c r="I1169" s="155"/>
      <c r="L1169" s="151"/>
      <c r="M1169" s="156"/>
      <c r="T1169" s="157"/>
      <c r="AT1169" s="153" t="s">
        <v>340</v>
      </c>
      <c r="AU1169" s="153" t="s">
        <v>80</v>
      </c>
      <c r="AV1169" s="12" t="s">
        <v>78</v>
      </c>
      <c r="AW1169" s="12" t="s">
        <v>32</v>
      </c>
      <c r="AX1169" s="12" t="s">
        <v>71</v>
      </c>
      <c r="AY1169" s="153" t="s">
        <v>330</v>
      </c>
    </row>
    <row r="1170" spans="2:51" s="12" customFormat="1">
      <c r="B1170" s="151"/>
      <c r="D1170" s="152" t="s">
        <v>340</v>
      </c>
      <c r="E1170" s="153" t="s">
        <v>21</v>
      </c>
      <c r="F1170" s="154" t="s">
        <v>825</v>
      </c>
      <c r="H1170" s="153" t="s">
        <v>21</v>
      </c>
      <c r="I1170" s="155"/>
      <c r="L1170" s="151"/>
      <c r="M1170" s="156"/>
      <c r="T1170" s="157"/>
      <c r="AT1170" s="153" t="s">
        <v>340</v>
      </c>
      <c r="AU1170" s="153" t="s">
        <v>80</v>
      </c>
      <c r="AV1170" s="12" t="s">
        <v>78</v>
      </c>
      <c r="AW1170" s="12" t="s">
        <v>32</v>
      </c>
      <c r="AX1170" s="12" t="s">
        <v>71</v>
      </c>
      <c r="AY1170" s="153" t="s">
        <v>330</v>
      </c>
    </row>
    <row r="1171" spans="2:51" s="13" customFormat="1">
      <c r="B1171" s="158"/>
      <c r="D1171" s="152" t="s">
        <v>340</v>
      </c>
      <c r="E1171" s="159" t="s">
        <v>21</v>
      </c>
      <c r="F1171" s="160" t="s">
        <v>1246</v>
      </c>
      <c r="H1171" s="161">
        <v>7.04</v>
      </c>
      <c r="I1171" s="162"/>
      <c r="L1171" s="158"/>
      <c r="M1171" s="163"/>
      <c r="T1171" s="164"/>
      <c r="AT1171" s="159" t="s">
        <v>340</v>
      </c>
      <c r="AU1171" s="159" t="s">
        <v>80</v>
      </c>
      <c r="AV1171" s="13" t="s">
        <v>80</v>
      </c>
      <c r="AW1171" s="13" t="s">
        <v>32</v>
      </c>
      <c r="AX1171" s="13" t="s">
        <v>71</v>
      </c>
      <c r="AY1171" s="159" t="s">
        <v>330</v>
      </c>
    </row>
    <row r="1172" spans="2:51" s="12" customFormat="1">
      <c r="B1172" s="151"/>
      <c r="D1172" s="152" t="s">
        <v>340</v>
      </c>
      <c r="E1172" s="153" t="s">
        <v>21</v>
      </c>
      <c r="F1172" s="154" t="s">
        <v>1186</v>
      </c>
      <c r="H1172" s="153" t="s">
        <v>21</v>
      </c>
      <c r="I1172" s="155"/>
      <c r="L1172" s="151"/>
      <c r="M1172" s="156"/>
      <c r="T1172" s="157"/>
      <c r="AT1172" s="153" t="s">
        <v>340</v>
      </c>
      <c r="AU1172" s="153" t="s">
        <v>80</v>
      </c>
      <c r="AV1172" s="12" t="s">
        <v>78</v>
      </c>
      <c r="AW1172" s="12" t="s">
        <v>32</v>
      </c>
      <c r="AX1172" s="12" t="s">
        <v>71</v>
      </c>
      <c r="AY1172" s="153" t="s">
        <v>330</v>
      </c>
    </row>
    <row r="1173" spans="2:51" s="12" customFormat="1">
      <c r="B1173" s="151"/>
      <c r="D1173" s="152" t="s">
        <v>340</v>
      </c>
      <c r="E1173" s="153" t="s">
        <v>21</v>
      </c>
      <c r="F1173" s="154" t="s">
        <v>1195</v>
      </c>
      <c r="H1173" s="153" t="s">
        <v>21</v>
      </c>
      <c r="I1173" s="155"/>
      <c r="L1173" s="151"/>
      <c r="M1173" s="156"/>
      <c r="T1173" s="157"/>
      <c r="AT1173" s="153" t="s">
        <v>340</v>
      </c>
      <c r="AU1173" s="153" t="s">
        <v>80</v>
      </c>
      <c r="AV1173" s="12" t="s">
        <v>78</v>
      </c>
      <c r="AW1173" s="12" t="s">
        <v>32</v>
      </c>
      <c r="AX1173" s="12" t="s">
        <v>71</v>
      </c>
      <c r="AY1173" s="153" t="s">
        <v>330</v>
      </c>
    </row>
    <row r="1174" spans="2:51" s="13" customFormat="1">
      <c r="B1174" s="158"/>
      <c r="D1174" s="152" t="s">
        <v>340</v>
      </c>
      <c r="E1174" s="159" t="s">
        <v>21</v>
      </c>
      <c r="F1174" s="160" t="s">
        <v>1248</v>
      </c>
      <c r="H1174" s="161">
        <v>7.0990000000000002</v>
      </c>
      <c r="I1174" s="162"/>
      <c r="L1174" s="158"/>
      <c r="M1174" s="163"/>
      <c r="T1174" s="164"/>
      <c r="AT1174" s="159" t="s">
        <v>340</v>
      </c>
      <c r="AU1174" s="159" t="s">
        <v>80</v>
      </c>
      <c r="AV1174" s="13" t="s">
        <v>80</v>
      </c>
      <c r="AW1174" s="13" t="s">
        <v>32</v>
      </c>
      <c r="AX1174" s="13" t="s">
        <v>71</v>
      </c>
      <c r="AY1174" s="159" t="s">
        <v>330</v>
      </c>
    </row>
    <row r="1175" spans="2:51" s="12" customFormat="1">
      <c r="B1175" s="151"/>
      <c r="D1175" s="152" t="s">
        <v>340</v>
      </c>
      <c r="E1175" s="153" t="s">
        <v>21</v>
      </c>
      <c r="F1175" s="154" t="s">
        <v>1197</v>
      </c>
      <c r="H1175" s="153" t="s">
        <v>21</v>
      </c>
      <c r="I1175" s="155"/>
      <c r="L1175" s="151"/>
      <c r="M1175" s="156"/>
      <c r="T1175" s="157"/>
      <c r="AT1175" s="153" t="s">
        <v>340</v>
      </c>
      <c r="AU1175" s="153" t="s">
        <v>80</v>
      </c>
      <c r="AV1175" s="12" t="s">
        <v>78</v>
      </c>
      <c r="AW1175" s="12" t="s">
        <v>32</v>
      </c>
      <c r="AX1175" s="12" t="s">
        <v>71</v>
      </c>
      <c r="AY1175" s="153" t="s">
        <v>330</v>
      </c>
    </row>
    <row r="1176" spans="2:51" s="13" customFormat="1">
      <c r="B1176" s="158"/>
      <c r="D1176" s="152" t="s">
        <v>340</v>
      </c>
      <c r="E1176" s="159" t="s">
        <v>21</v>
      </c>
      <c r="F1176" s="160" t="s">
        <v>1244</v>
      </c>
      <c r="H1176" s="161">
        <v>1.208</v>
      </c>
      <c r="I1176" s="162"/>
      <c r="L1176" s="158"/>
      <c r="M1176" s="163"/>
      <c r="T1176" s="164"/>
      <c r="AT1176" s="159" t="s">
        <v>340</v>
      </c>
      <c r="AU1176" s="159" t="s">
        <v>80</v>
      </c>
      <c r="AV1176" s="13" t="s">
        <v>80</v>
      </c>
      <c r="AW1176" s="13" t="s">
        <v>32</v>
      </c>
      <c r="AX1176" s="13" t="s">
        <v>71</v>
      </c>
      <c r="AY1176" s="159" t="s">
        <v>330</v>
      </c>
    </row>
    <row r="1177" spans="2:51" s="12" customFormat="1">
      <c r="B1177" s="151"/>
      <c r="D1177" s="152" t="s">
        <v>340</v>
      </c>
      <c r="E1177" s="153" t="s">
        <v>21</v>
      </c>
      <c r="F1177" s="154" t="s">
        <v>1198</v>
      </c>
      <c r="H1177" s="153" t="s">
        <v>21</v>
      </c>
      <c r="I1177" s="155"/>
      <c r="L1177" s="151"/>
      <c r="M1177" s="156"/>
      <c r="T1177" s="157"/>
      <c r="AT1177" s="153" t="s">
        <v>340</v>
      </c>
      <c r="AU1177" s="153" t="s">
        <v>80</v>
      </c>
      <c r="AV1177" s="12" t="s">
        <v>78</v>
      </c>
      <c r="AW1177" s="12" t="s">
        <v>32</v>
      </c>
      <c r="AX1177" s="12" t="s">
        <v>71</v>
      </c>
      <c r="AY1177" s="153" t="s">
        <v>330</v>
      </c>
    </row>
    <row r="1178" spans="2:51" s="13" customFormat="1">
      <c r="B1178" s="158"/>
      <c r="D1178" s="152" t="s">
        <v>340</v>
      </c>
      <c r="E1178" s="159" t="s">
        <v>21</v>
      </c>
      <c r="F1178" s="160" t="s">
        <v>1249</v>
      </c>
      <c r="H1178" s="161">
        <v>8.8629999999999978</v>
      </c>
      <c r="I1178" s="162"/>
      <c r="L1178" s="158"/>
      <c r="M1178" s="163"/>
      <c r="T1178" s="164"/>
      <c r="AT1178" s="159" t="s">
        <v>340</v>
      </c>
      <c r="AU1178" s="159" t="s">
        <v>80</v>
      </c>
      <c r="AV1178" s="13" t="s">
        <v>80</v>
      </c>
      <c r="AW1178" s="13" t="s">
        <v>32</v>
      </c>
      <c r="AX1178" s="13" t="s">
        <v>71</v>
      </c>
      <c r="AY1178" s="159" t="s">
        <v>330</v>
      </c>
    </row>
    <row r="1179" spans="2:51" s="15" customFormat="1">
      <c r="B1179" s="183"/>
      <c r="D1179" s="152" t="s">
        <v>340</v>
      </c>
      <c r="E1179" s="184" t="s">
        <v>21</v>
      </c>
      <c r="F1179" s="185" t="s">
        <v>769</v>
      </c>
      <c r="H1179" s="186">
        <v>24.21</v>
      </c>
      <c r="I1179" s="187"/>
      <c r="L1179" s="183"/>
      <c r="M1179" s="188"/>
      <c r="T1179" s="189"/>
      <c r="AT1179" s="184" t="s">
        <v>340</v>
      </c>
      <c r="AU1179" s="184" t="s">
        <v>80</v>
      </c>
      <c r="AV1179" s="15" t="s">
        <v>171</v>
      </c>
      <c r="AW1179" s="15" t="s">
        <v>32</v>
      </c>
      <c r="AX1179" s="15" t="s">
        <v>71</v>
      </c>
      <c r="AY1179" s="184" t="s">
        <v>330</v>
      </c>
    </row>
    <row r="1180" spans="2:51" s="12" customFormat="1">
      <c r="B1180" s="151"/>
      <c r="D1180" s="152" t="s">
        <v>340</v>
      </c>
      <c r="E1180" s="153" t="s">
        <v>21</v>
      </c>
      <c r="F1180" s="154" t="s">
        <v>800</v>
      </c>
      <c r="H1180" s="153" t="s">
        <v>21</v>
      </c>
      <c r="I1180" s="155"/>
      <c r="L1180" s="151"/>
      <c r="M1180" s="156"/>
      <c r="T1180" s="157"/>
      <c r="AT1180" s="153" t="s">
        <v>340</v>
      </c>
      <c r="AU1180" s="153" t="s">
        <v>80</v>
      </c>
      <c r="AV1180" s="12" t="s">
        <v>78</v>
      </c>
      <c r="AW1180" s="12" t="s">
        <v>32</v>
      </c>
      <c r="AX1180" s="12" t="s">
        <v>71</v>
      </c>
      <c r="AY1180" s="153" t="s">
        <v>330</v>
      </c>
    </row>
    <row r="1181" spans="2:51" s="12" customFormat="1">
      <c r="B1181" s="151"/>
      <c r="D1181" s="152" t="s">
        <v>340</v>
      </c>
      <c r="E1181" s="153" t="s">
        <v>21</v>
      </c>
      <c r="F1181" s="154" t="s">
        <v>829</v>
      </c>
      <c r="H1181" s="153" t="s">
        <v>21</v>
      </c>
      <c r="I1181" s="155"/>
      <c r="L1181" s="151"/>
      <c r="M1181" s="156"/>
      <c r="T1181" s="157"/>
      <c r="AT1181" s="153" t="s">
        <v>340</v>
      </c>
      <c r="AU1181" s="153" t="s">
        <v>80</v>
      </c>
      <c r="AV1181" s="12" t="s">
        <v>78</v>
      </c>
      <c r="AW1181" s="12" t="s">
        <v>32</v>
      </c>
      <c r="AX1181" s="12" t="s">
        <v>71</v>
      </c>
      <c r="AY1181" s="153" t="s">
        <v>330</v>
      </c>
    </row>
    <row r="1182" spans="2:51" s="13" customFormat="1">
      <c r="B1182" s="158"/>
      <c r="D1182" s="152" t="s">
        <v>340</v>
      </c>
      <c r="E1182" s="159" t="s">
        <v>21</v>
      </c>
      <c r="F1182" s="160" t="s">
        <v>1250</v>
      </c>
      <c r="H1182" s="161">
        <v>24.21</v>
      </c>
      <c r="I1182" s="162"/>
      <c r="L1182" s="158"/>
      <c r="M1182" s="163"/>
      <c r="T1182" s="164"/>
      <c r="AT1182" s="159" t="s">
        <v>340</v>
      </c>
      <c r="AU1182" s="159" t="s">
        <v>80</v>
      </c>
      <c r="AV1182" s="13" t="s">
        <v>80</v>
      </c>
      <c r="AW1182" s="13" t="s">
        <v>32</v>
      </c>
      <c r="AX1182" s="13" t="s">
        <v>71</v>
      </c>
      <c r="AY1182" s="159" t="s">
        <v>330</v>
      </c>
    </row>
    <row r="1183" spans="2:51" s="15" customFormat="1">
      <c r="B1183" s="183"/>
      <c r="D1183" s="152" t="s">
        <v>340</v>
      </c>
      <c r="E1183" s="184" t="s">
        <v>21</v>
      </c>
      <c r="F1183" s="185" t="s">
        <v>769</v>
      </c>
      <c r="H1183" s="186">
        <v>24.21</v>
      </c>
      <c r="I1183" s="187"/>
      <c r="L1183" s="183"/>
      <c r="M1183" s="188"/>
      <c r="T1183" s="189"/>
      <c r="AT1183" s="184" t="s">
        <v>340</v>
      </c>
      <c r="AU1183" s="184" t="s">
        <v>80</v>
      </c>
      <c r="AV1183" s="15" t="s">
        <v>171</v>
      </c>
      <c r="AW1183" s="15" t="s">
        <v>32</v>
      </c>
      <c r="AX1183" s="15" t="s">
        <v>71</v>
      </c>
      <c r="AY1183" s="184" t="s">
        <v>330</v>
      </c>
    </row>
    <row r="1184" spans="2:51" s="12" customFormat="1">
      <c r="B1184" s="151"/>
      <c r="D1184" s="152" t="s">
        <v>340</v>
      </c>
      <c r="E1184" s="153" t="s">
        <v>21</v>
      </c>
      <c r="F1184" s="154" t="s">
        <v>808</v>
      </c>
      <c r="H1184" s="153" t="s">
        <v>21</v>
      </c>
      <c r="I1184" s="155"/>
      <c r="L1184" s="151"/>
      <c r="M1184" s="156"/>
      <c r="T1184" s="157"/>
      <c r="AT1184" s="153" t="s">
        <v>340</v>
      </c>
      <c r="AU1184" s="153" t="s">
        <v>80</v>
      </c>
      <c r="AV1184" s="12" t="s">
        <v>78</v>
      </c>
      <c r="AW1184" s="12" t="s">
        <v>32</v>
      </c>
      <c r="AX1184" s="12" t="s">
        <v>71</v>
      </c>
      <c r="AY1184" s="153" t="s">
        <v>330</v>
      </c>
    </row>
    <row r="1185" spans="2:51" s="12" customFormat="1">
      <c r="B1185" s="151"/>
      <c r="D1185" s="152" t="s">
        <v>340</v>
      </c>
      <c r="E1185" s="153" t="s">
        <v>21</v>
      </c>
      <c r="F1185" s="154" t="s">
        <v>824</v>
      </c>
      <c r="H1185" s="153" t="s">
        <v>21</v>
      </c>
      <c r="I1185" s="155"/>
      <c r="L1185" s="151"/>
      <c r="M1185" s="156"/>
      <c r="T1185" s="157"/>
      <c r="AT1185" s="153" t="s">
        <v>340</v>
      </c>
      <c r="AU1185" s="153" t="s">
        <v>80</v>
      </c>
      <c r="AV1185" s="12" t="s">
        <v>78</v>
      </c>
      <c r="AW1185" s="12" t="s">
        <v>32</v>
      </c>
      <c r="AX1185" s="12" t="s">
        <v>71</v>
      </c>
      <c r="AY1185" s="153" t="s">
        <v>330</v>
      </c>
    </row>
    <row r="1186" spans="2:51" s="12" customFormat="1">
      <c r="B1186" s="151"/>
      <c r="D1186" s="152" t="s">
        <v>340</v>
      </c>
      <c r="E1186" s="153" t="s">
        <v>21</v>
      </c>
      <c r="F1186" s="154" t="s">
        <v>825</v>
      </c>
      <c r="H1186" s="153" t="s">
        <v>21</v>
      </c>
      <c r="I1186" s="155"/>
      <c r="L1186" s="151"/>
      <c r="M1186" s="156"/>
      <c r="T1186" s="157"/>
      <c r="AT1186" s="153" t="s">
        <v>340</v>
      </c>
      <c r="AU1186" s="153" t="s">
        <v>80</v>
      </c>
      <c r="AV1186" s="12" t="s">
        <v>78</v>
      </c>
      <c r="AW1186" s="12" t="s">
        <v>32</v>
      </c>
      <c r="AX1186" s="12" t="s">
        <v>71</v>
      </c>
      <c r="AY1186" s="153" t="s">
        <v>330</v>
      </c>
    </row>
    <row r="1187" spans="2:51" s="13" customFormat="1">
      <c r="B1187" s="158"/>
      <c r="D1187" s="152" t="s">
        <v>340</v>
      </c>
      <c r="E1187" s="159" t="s">
        <v>21</v>
      </c>
      <c r="F1187" s="160" t="s">
        <v>1246</v>
      </c>
      <c r="H1187" s="161">
        <v>7.04</v>
      </c>
      <c r="I1187" s="162"/>
      <c r="L1187" s="158"/>
      <c r="M1187" s="163"/>
      <c r="T1187" s="164"/>
      <c r="AT1187" s="159" t="s">
        <v>340</v>
      </c>
      <c r="AU1187" s="159" t="s">
        <v>80</v>
      </c>
      <c r="AV1187" s="13" t="s">
        <v>80</v>
      </c>
      <c r="AW1187" s="13" t="s">
        <v>32</v>
      </c>
      <c r="AX1187" s="13" t="s">
        <v>71</v>
      </c>
      <c r="AY1187" s="159" t="s">
        <v>330</v>
      </c>
    </row>
    <row r="1188" spans="2:51" s="12" customFormat="1">
      <c r="B1188" s="151"/>
      <c r="D1188" s="152" t="s">
        <v>340</v>
      </c>
      <c r="E1188" s="153" t="s">
        <v>21</v>
      </c>
      <c r="F1188" s="154" t="s">
        <v>827</v>
      </c>
      <c r="H1188" s="153" t="s">
        <v>21</v>
      </c>
      <c r="I1188" s="155"/>
      <c r="L1188" s="151"/>
      <c r="M1188" s="156"/>
      <c r="T1188" s="157"/>
      <c r="AT1188" s="153" t="s">
        <v>340</v>
      </c>
      <c r="AU1188" s="153" t="s">
        <v>80</v>
      </c>
      <c r="AV1188" s="12" t="s">
        <v>78</v>
      </c>
      <c r="AW1188" s="12" t="s">
        <v>32</v>
      </c>
      <c r="AX1188" s="12" t="s">
        <v>71</v>
      </c>
      <c r="AY1188" s="153" t="s">
        <v>330</v>
      </c>
    </row>
    <row r="1189" spans="2:51" s="13" customFormat="1">
      <c r="B1189" s="158"/>
      <c r="D1189" s="152" t="s">
        <v>340</v>
      </c>
      <c r="E1189" s="159" t="s">
        <v>21</v>
      </c>
      <c r="F1189" s="160" t="s">
        <v>1246</v>
      </c>
      <c r="H1189" s="161">
        <v>7.04</v>
      </c>
      <c r="I1189" s="162"/>
      <c r="L1189" s="158"/>
      <c r="M1189" s="163"/>
      <c r="T1189" s="164"/>
      <c r="AT1189" s="159" t="s">
        <v>340</v>
      </c>
      <c r="AU1189" s="159" t="s">
        <v>80</v>
      </c>
      <c r="AV1189" s="13" t="s">
        <v>80</v>
      </c>
      <c r="AW1189" s="13" t="s">
        <v>32</v>
      </c>
      <c r="AX1189" s="13" t="s">
        <v>71</v>
      </c>
      <c r="AY1189" s="159" t="s">
        <v>330</v>
      </c>
    </row>
    <row r="1190" spans="2:51" s="12" customFormat="1">
      <c r="B1190" s="151"/>
      <c r="D1190" s="152" t="s">
        <v>340</v>
      </c>
      <c r="E1190" s="153" t="s">
        <v>21</v>
      </c>
      <c r="F1190" s="154" t="s">
        <v>1195</v>
      </c>
      <c r="H1190" s="153" t="s">
        <v>21</v>
      </c>
      <c r="I1190" s="155"/>
      <c r="L1190" s="151"/>
      <c r="M1190" s="156"/>
      <c r="T1190" s="157"/>
      <c r="AT1190" s="153" t="s">
        <v>340</v>
      </c>
      <c r="AU1190" s="153" t="s">
        <v>80</v>
      </c>
      <c r="AV1190" s="12" t="s">
        <v>78</v>
      </c>
      <c r="AW1190" s="12" t="s">
        <v>32</v>
      </c>
      <c r="AX1190" s="12" t="s">
        <v>71</v>
      </c>
      <c r="AY1190" s="153" t="s">
        <v>330</v>
      </c>
    </row>
    <row r="1191" spans="2:51" s="13" customFormat="1">
      <c r="B1191" s="158"/>
      <c r="D1191" s="152" t="s">
        <v>340</v>
      </c>
      <c r="E1191" s="159" t="s">
        <v>21</v>
      </c>
      <c r="F1191" s="160" t="s">
        <v>1251</v>
      </c>
      <c r="H1191" s="161">
        <v>8.0050000000000008</v>
      </c>
      <c r="I1191" s="162"/>
      <c r="L1191" s="158"/>
      <c r="M1191" s="163"/>
      <c r="T1191" s="164"/>
      <c r="AT1191" s="159" t="s">
        <v>340</v>
      </c>
      <c r="AU1191" s="159" t="s">
        <v>80</v>
      </c>
      <c r="AV1191" s="13" t="s">
        <v>80</v>
      </c>
      <c r="AW1191" s="13" t="s">
        <v>32</v>
      </c>
      <c r="AX1191" s="13" t="s">
        <v>71</v>
      </c>
      <c r="AY1191" s="159" t="s">
        <v>330</v>
      </c>
    </row>
    <row r="1192" spans="2:51" s="12" customFormat="1">
      <c r="B1192" s="151"/>
      <c r="D1192" s="152" t="s">
        <v>340</v>
      </c>
      <c r="E1192" s="153" t="s">
        <v>21</v>
      </c>
      <c r="F1192" s="154" t="s">
        <v>1197</v>
      </c>
      <c r="H1192" s="153" t="s">
        <v>21</v>
      </c>
      <c r="I1192" s="155"/>
      <c r="L1192" s="151"/>
      <c r="M1192" s="156"/>
      <c r="T1192" s="157"/>
      <c r="AT1192" s="153" t="s">
        <v>340</v>
      </c>
      <c r="AU1192" s="153" t="s">
        <v>80</v>
      </c>
      <c r="AV1192" s="12" t="s">
        <v>78</v>
      </c>
      <c r="AW1192" s="12" t="s">
        <v>32</v>
      </c>
      <c r="AX1192" s="12" t="s">
        <v>71</v>
      </c>
      <c r="AY1192" s="153" t="s">
        <v>330</v>
      </c>
    </row>
    <row r="1193" spans="2:51" s="13" customFormat="1">
      <c r="B1193" s="158"/>
      <c r="D1193" s="152" t="s">
        <v>340</v>
      </c>
      <c r="E1193" s="159" t="s">
        <v>21</v>
      </c>
      <c r="F1193" s="160" t="s">
        <v>1252</v>
      </c>
      <c r="H1193" s="161">
        <v>3.415</v>
      </c>
      <c r="I1193" s="162"/>
      <c r="L1193" s="158"/>
      <c r="M1193" s="163"/>
      <c r="T1193" s="164"/>
      <c r="AT1193" s="159" t="s">
        <v>340</v>
      </c>
      <c r="AU1193" s="159" t="s">
        <v>80</v>
      </c>
      <c r="AV1193" s="13" t="s">
        <v>80</v>
      </c>
      <c r="AW1193" s="13" t="s">
        <v>32</v>
      </c>
      <c r="AX1193" s="13" t="s">
        <v>71</v>
      </c>
      <c r="AY1193" s="159" t="s">
        <v>330</v>
      </c>
    </row>
    <row r="1194" spans="2:51" s="12" customFormat="1">
      <c r="B1194" s="151"/>
      <c r="D1194" s="152" t="s">
        <v>340</v>
      </c>
      <c r="E1194" s="153" t="s">
        <v>21</v>
      </c>
      <c r="F1194" s="154" t="s">
        <v>1198</v>
      </c>
      <c r="H1194" s="153" t="s">
        <v>21</v>
      </c>
      <c r="I1194" s="155"/>
      <c r="L1194" s="151"/>
      <c r="M1194" s="156"/>
      <c r="T1194" s="157"/>
      <c r="AT1194" s="153" t="s">
        <v>340</v>
      </c>
      <c r="AU1194" s="153" t="s">
        <v>80</v>
      </c>
      <c r="AV1194" s="12" t="s">
        <v>78</v>
      </c>
      <c r="AW1194" s="12" t="s">
        <v>32</v>
      </c>
      <c r="AX1194" s="12" t="s">
        <v>71</v>
      </c>
      <c r="AY1194" s="153" t="s">
        <v>330</v>
      </c>
    </row>
    <row r="1195" spans="2:51" s="13" customFormat="1">
      <c r="B1195" s="158"/>
      <c r="D1195" s="152" t="s">
        <v>340</v>
      </c>
      <c r="E1195" s="159" t="s">
        <v>21</v>
      </c>
      <c r="F1195" s="160" t="s">
        <v>1249</v>
      </c>
      <c r="H1195" s="161">
        <v>8.8629999999999978</v>
      </c>
      <c r="I1195" s="162"/>
      <c r="L1195" s="158"/>
      <c r="M1195" s="163"/>
      <c r="T1195" s="164"/>
      <c r="AT1195" s="159" t="s">
        <v>340</v>
      </c>
      <c r="AU1195" s="159" t="s">
        <v>80</v>
      </c>
      <c r="AV1195" s="13" t="s">
        <v>80</v>
      </c>
      <c r="AW1195" s="13" t="s">
        <v>32</v>
      </c>
      <c r="AX1195" s="13" t="s">
        <v>71</v>
      </c>
      <c r="AY1195" s="159" t="s">
        <v>330</v>
      </c>
    </row>
    <row r="1196" spans="2:51" s="15" customFormat="1">
      <c r="B1196" s="183"/>
      <c r="D1196" s="152" t="s">
        <v>340</v>
      </c>
      <c r="E1196" s="184" t="s">
        <v>21</v>
      </c>
      <c r="F1196" s="185" t="s">
        <v>769</v>
      </c>
      <c r="H1196" s="186">
        <v>34.363</v>
      </c>
      <c r="I1196" s="187"/>
      <c r="L1196" s="183"/>
      <c r="M1196" s="188"/>
      <c r="T1196" s="189"/>
      <c r="AT1196" s="184" t="s">
        <v>340</v>
      </c>
      <c r="AU1196" s="184" t="s">
        <v>80</v>
      </c>
      <c r="AV1196" s="15" t="s">
        <v>171</v>
      </c>
      <c r="AW1196" s="15" t="s">
        <v>32</v>
      </c>
      <c r="AX1196" s="15" t="s">
        <v>71</v>
      </c>
      <c r="AY1196" s="184" t="s">
        <v>330</v>
      </c>
    </row>
    <row r="1197" spans="2:51" s="12" customFormat="1">
      <c r="B1197" s="151"/>
      <c r="D1197" s="152" t="s">
        <v>340</v>
      </c>
      <c r="E1197" s="153" t="s">
        <v>21</v>
      </c>
      <c r="F1197" s="154" t="s">
        <v>818</v>
      </c>
      <c r="H1197" s="153" t="s">
        <v>21</v>
      </c>
      <c r="I1197" s="155"/>
      <c r="L1197" s="151"/>
      <c r="M1197" s="156"/>
      <c r="T1197" s="157"/>
      <c r="AT1197" s="153" t="s">
        <v>340</v>
      </c>
      <c r="AU1197" s="153" t="s">
        <v>80</v>
      </c>
      <c r="AV1197" s="12" t="s">
        <v>78</v>
      </c>
      <c r="AW1197" s="12" t="s">
        <v>32</v>
      </c>
      <c r="AX1197" s="12" t="s">
        <v>71</v>
      </c>
      <c r="AY1197" s="153" t="s">
        <v>330</v>
      </c>
    </row>
    <row r="1198" spans="2:51" s="12" customFormat="1">
      <c r="B1198" s="151"/>
      <c r="D1198" s="152" t="s">
        <v>340</v>
      </c>
      <c r="E1198" s="153" t="s">
        <v>21</v>
      </c>
      <c r="F1198" s="154" t="s">
        <v>824</v>
      </c>
      <c r="H1198" s="153" t="s">
        <v>21</v>
      </c>
      <c r="I1198" s="155"/>
      <c r="L1198" s="151"/>
      <c r="M1198" s="156"/>
      <c r="T1198" s="157"/>
      <c r="AT1198" s="153" t="s">
        <v>340</v>
      </c>
      <c r="AU1198" s="153" t="s">
        <v>80</v>
      </c>
      <c r="AV1198" s="12" t="s">
        <v>78</v>
      </c>
      <c r="AW1198" s="12" t="s">
        <v>32</v>
      </c>
      <c r="AX1198" s="12" t="s">
        <v>71</v>
      </c>
      <c r="AY1198" s="153" t="s">
        <v>330</v>
      </c>
    </row>
    <row r="1199" spans="2:51" s="12" customFormat="1">
      <c r="B1199" s="151"/>
      <c r="D1199" s="152" t="s">
        <v>340</v>
      </c>
      <c r="E1199" s="153" t="s">
        <v>21</v>
      </c>
      <c r="F1199" s="154" t="s">
        <v>623</v>
      </c>
      <c r="H1199" s="153" t="s">
        <v>21</v>
      </c>
      <c r="I1199" s="155"/>
      <c r="L1199" s="151"/>
      <c r="M1199" s="156"/>
      <c r="T1199" s="157"/>
      <c r="AT1199" s="153" t="s">
        <v>340</v>
      </c>
      <c r="AU1199" s="153" t="s">
        <v>80</v>
      </c>
      <c r="AV1199" s="12" t="s">
        <v>78</v>
      </c>
      <c r="AW1199" s="12" t="s">
        <v>32</v>
      </c>
      <c r="AX1199" s="12" t="s">
        <v>71</v>
      </c>
      <c r="AY1199" s="153" t="s">
        <v>330</v>
      </c>
    </row>
    <row r="1200" spans="2:51" s="13" customFormat="1">
      <c r="B1200" s="158"/>
      <c r="D1200" s="152" t="s">
        <v>340</v>
      </c>
      <c r="E1200" s="159" t="s">
        <v>21</v>
      </c>
      <c r="F1200" s="160" t="s">
        <v>1253</v>
      </c>
      <c r="H1200" s="161">
        <v>2.5649999999999999</v>
      </c>
      <c r="I1200" s="162"/>
      <c r="L1200" s="158"/>
      <c r="M1200" s="163"/>
      <c r="T1200" s="164"/>
      <c r="AT1200" s="159" t="s">
        <v>340</v>
      </c>
      <c r="AU1200" s="159" t="s">
        <v>80</v>
      </c>
      <c r="AV1200" s="13" t="s">
        <v>80</v>
      </c>
      <c r="AW1200" s="13" t="s">
        <v>32</v>
      </c>
      <c r="AX1200" s="13" t="s">
        <v>71</v>
      </c>
      <c r="AY1200" s="159" t="s">
        <v>330</v>
      </c>
    </row>
    <row r="1201" spans="2:65" s="12" customFormat="1">
      <c r="B1201" s="151"/>
      <c r="D1201" s="152" t="s">
        <v>340</v>
      </c>
      <c r="E1201" s="153" t="s">
        <v>21</v>
      </c>
      <c r="F1201" s="154" t="s">
        <v>832</v>
      </c>
      <c r="H1201" s="153" t="s">
        <v>21</v>
      </c>
      <c r="I1201" s="155"/>
      <c r="L1201" s="151"/>
      <c r="M1201" s="156"/>
      <c r="T1201" s="157"/>
      <c r="AT1201" s="153" t="s">
        <v>340</v>
      </c>
      <c r="AU1201" s="153" t="s">
        <v>80</v>
      </c>
      <c r="AV1201" s="12" t="s">
        <v>78</v>
      </c>
      <c r="AW1201" s="12" t="s">
        <v>32</v>
      </c>
      <c r="AX1201" s="12" t="s">
        <v>71</v>
      </c>
      <c r="AY1201" s="153" t="s">
        <v>330</v>
      </c>
    </row>
    <row r="1202" spans="2:65" s="13" customFormat="1">
      <c r="B1202" s="158"/>
      <c r="D1202" s="152" t="s">
        <v>340</v>
      </c>
      <c r="E1202" s="159" t="s">
        <v>21</v>
      </c>
      <c r="F1202" s="160" t="s">
        <v>1253</v>
      </c>
      <c r="H1202" s="161">
        <v>2.5649999999999999</v>
      </c>
      <c r="I1202" s="162"/>
      <c r="L1202" s="158"/>
      <c r="M1202" s="163"/>
      <c r="T1202" s="164"/>
      <c r="AT1202" s="159" t="s">
        <v>340</v>
      </c>
      <c r="AU1202" s="159" t="s">
        <v>80</v>
      </c>
      <c r="AV1202" s="13" t="s">
        <v>80</v>
      </c>
      <c r="AW1202" s="13" t="s">
        <v>32</v>
      </c>
      <c r="AX1202" s="13" t="s">
        <v>71</v>
      </c>
      <c r="AY1202" s="159" t="s">
        <v>330</v>
      </c>
    </row>
    <row r="1203" spans="2:65" s="12" customFormat="1">
      <c r="B1203" s="151"/>
      <c r="D1203" s="152" t="s">
        <v>340</v>
      </c>
      <c r="E1203" s="153" t="s">
        <v>21</v>
      </c>
      <c r="F1203" s="154" t="s">
        <v>1186</v>
      </c>
      <c r="H1203" s="153" t="s">
        <v>21</v>
      </c>
      <c r="I1203" s="155"/>
      <c r="L1203" s="151"/>
      <c r="M1203" s="156"/>
      <c r="T1203" s="157"/>
      <c r="AT1203" s="153" t="s">
        <v>340</v>
      </c>
      <c r="AU1203" s="153" t="s">
        <v>80</v>
      </c>
      <c r="AV1203" s="12" t="s">
        <v>78</v>
      </c>
      <c r="AW1203" s="12" t="s">
        <v>32</v>
      </c>
      <c r="AX1203" s="12" t="s">
        <v>71</v>
      </c>
      <c r="AY1203" s="153" t="s">
        <v>330</v>
      </c>
    </row>
    <row r="1204" spans="2:65" s="12" customFormat="1">
      <c r="B1204" s="151"/>
      <c r="D1204" s="152" t="s">
        <v>340</v>
      </c>
      <c r="E1204" s="153" t="s">
        <v>21</v>
      </c>
      <c r="F1204" s="154" t="s">
        <v>1198</v>
      </c>
      <c r="H1204" s="153" t="s">
        <v>21</v>
      </c>
      <c r="I1204" s="155"/>
      <c r="L1204" s="151"/>
      <c r="M1204" s="156"/>
      <c r="T1204" s="157"/>
      <c r="AT1204" s="153" t="s">
        <v>340</v>
      </c>
      <c r="AU1204" s="153" t="s">
        <v>80</v>
      </c>
      <c r="AV1204" s="12" t="s">
        <v>78</v>
      </c>
      <c r="AW1204" s="12" t="s">
        <v>32</v>
      </c>
      <c r="AX1204" s="12" t="s">
        <v>71</v>
      </c>
      <c r="AY1204" s="153" t="s">
        <v>330</v>
      </c>
    </row>
    <row r="1205" spans="2:65" s="13" customFormat="1">
      <c r="B1205" s="158"/>
      <c r="D1205" s="152" t="s">
        <v>340</v>
      </c>
      <c r="E1205" s="159" t="s">
        <v>21</v>
      </c>
      <c r="F1205" s="160" t="s">
        <v>1254</v>
      </c>
      <c r="H1205" s="161">
        <v>2.15</v>
      </c>
      <c r="I1205" s="162"/>
      <c r="L1205" s="158"/>
      <c r="M1205" s="163"/>
      <c r="T1205" s="164"/>
      <c r="AT1205" s="159" t="s">
        <v>340</v>
      </c>
      <c r="AU1205" s="159" t="s">
        <v>80</v>
      </c>
      <c r="AV1205" s="13" t="s">
        <v>80</v>
      </c>
      <c r="AW1205" s="13" t="s">
        <v>32</v>
      </c>
      <c r="AX1205" s="13" t="s">
        <v>71</v>
      </c>
      <c r="AY1205" s="159" t="s">
        <v>330</v>
      </c>
    </row>
    <row r="1206" spans="2:65" s="14" customFormat="1">
      <c r="B1206" s="166"/>
      <c r="D1206" s="152" t="s">
        <v>340</v>
      </c>
      <c r="E1206" s="167" t="s">
        <v>21</v>
      </c>
      <c r="F1206" s="168" t="s">
        <v>443</v>
      </c>
      <c r="H1206" s="169">
        <v>147.119</v>
      </c>
      <c r="I1206" s="170"/>
      <c r="L1206" s="166"/>
      <c r="M1206" s="171"/>
      <c r="T1206" s="172"/>
      <c r="AT1206" s="167" t="s">
        <v>340</v>
      </c>
      <c r="AU1206" s="167" t="s">
        <v>80</v>
      </c>
      <c r="AV1206" s="14" t="s">
        <v>336</v>
      </c>
      <c r="AW1206" s="14" t="s">
        <v>32</v>
      </c>
      <c r="AX1206" s="14" t="s">
        <v>78</v>
      </c>
      <c r="AY1206" s="167" t="s">
        <v>330</v>
      </c>
    </row>
    <row r="1207" spans="2:65" s="1" customFormat="1" ht="24.2" customHeight="1">
      <c r="B1207" s="33"/>
      <c r="C1207" s="134" t="s">
        <v>1255</v>
      </c>
      <c r="D1207" s="134" t="s">
        <v>332</v>
      </c>
      <c r="E1207" s="135" t="s">
        <v>1256</v>
      </c>
      <c r="F1207" s="136" t="s">
        <v>1257</v>
      </c>
      <c r="G1207" s="137" t="s">
        <v>169</v>
      </c>
      <c r="H1207" s="138">
        <v>147.07900000000001</v>
      </c>
      <c r="I1207" s="139">
        <v>64.430000000000007</v>
      </c>
      <c r="J1207" s="140">
        <f>ROUND(I1207*H1207,2)</f>
        <v>9476.2999999999993</v>
      </c>
      <c r="K1207" s="136" t="s">
        <v>335</v>
      </c>
      <c r="L1207" s="33"/>
      <c r="M1207" s="141" t="s">
        <v>21</v>
      </c>
      <c r="N1207" s="142" t="s">
        <v>42</v>
      </c>
      <c r="P1207" s="143">
        <f>O1207*H1207</f>
        <v>0</v>
      </c>
      <c r="Q1207" s="143">
        <v>0</v>
      </c>
      <c r="R1207" s="143">
        <f>Q1207*H1207</f>
        <v>0</v>
      </c>
      <c r="S1207" s="143">
        <v>0</v>
      </c>
      <c r="T1207" s="144">
        <f>S1207*H1207</f>
        <v>0</v>
      </c>
      <c r="AR1207" s="145" t="s">
        <v>336</v>
      </c>
      <c r="AT1207" s="145" t="s">
        <v>332</v>
      </c>
      <c r="AU1207" s="145" t="s">
        <v>80</v>
      </c>
      <c r="AY1207" s="18" t="s">
        <v>330</v>
      </c>
      <c r="BE1207" s="146">
        <f>IF(N1207="základní",J1207,0)</f>
        <v>9476.2999999999993</v>
      </c>
      <c r="BF1207" s="146">
        <f>IF(N1207="snížená",J1207,0)</f>
        <v>0</v>
      </c>
      <c r="BG1207" s="146">
        <f>IF(N1207="zákl. přenesená",J1207,0)</f>
        <v>0</v>
      </c>
      <c r="BH1207" s="146">
        <f>IF(N1207="sníž. přenesená",J1207,0)</f>
        <v>0</v>
      </c>
      <c r="BI1207" s="146">
        <f>IF(N1207="nulová",J1207,0)</f>
        <v>0</v>
      </c>
      <c r="BJ1207" s="18" t="s">
        <v>78</v>
      </c>
      <c r="BK1207" s="146">
        <f>ROUND(I1207*H1207,2)</f>
        <v>9476.2999999999993</v>
      </c>
      <c r="BL1207" s="18" t="s">
        <v>336</v>
      </c>
      <c r="BM1207" s="145" t="s">
        <v>1258</v>
      </c>
    </row>
    <row r="1208" spans="2:65" s="1" customFormat="1">
      <c r="B1208" s="33"/>
      <c r="D1208" s="147" t="s">
        <v>338</v>
      </c>
      <c r="F1208" s="148" t="s">
        <v>1259</v>
      </c>
      <c r="I1208" s="149"/>
      <c r="L1208" s="33"/>
      <c r="M1208" s="150"/>
      <c r="T1208" s="52"/>
      <c r="AT1208" s="18" t="s">
        <v>338</v>
      </c>
      <c r="AU1208" s="18" t="s">
        <v>80</v>
      </c>
    </row>
    <row r="1209" spans="2:65" s="13" customFormat="1">
      <c r="B1209" s="158"/>
      <c r="D1209" s="152" t="s">
        <v>340</v>
      </c>
      <c r="E1209" s="159" t="s">
        <v>21</v>
      </c>
      <c r="F1209" s="160" t="s">
        <v>1260</v>
      </c>
      <c r="H1209" s="161">
        <v>147.07900000000001</v>
      </c>
      <c r="I1209" s="162"/>
      <c r="L1209" s="158"/>
      <c r="M1209" s="163"/>
      <c r="T1209" s="164"/>
      <c r="AT1209" s="159" t="s">
        <v>340</v>
      </c>
      <c r="AU1209" s="159" t="s">
        <v>80</v>
      </c>
      <c r="AV1209" s="13" t="s">
        <v>80</v>
      </c>
      <c r="AW1209" s="13" t="s">
        <v>32</v>
      </c>
      <c r="AX1209" s="13" t="s">
        <v>71</v>
      </c>
      <c r="AY1209" s="159" t="s">
        <v>330</v>
      </c>
    </row>
    <row r="1210" spans="2:65" s="12" customFormat="1">
      <c r="B1210" s="151"/>
      <c r="D1210" s="152" t="s">
        <v>340</v>
      </c>
      <c r="E1210" s="153" t="s">
        <v>21</v>
      </c>
      <c r="F1210" s="154" t="s">
        <v>1261</v>
      </c>
      <c r="H1210" s="153" t="s">
        <v>21</v>
      </c>
      <c r="I1210" s="155"/>
      <c r="L1210" s="151"/>
      <c r="M1210" s="156"/>
      <c r="T1210" s="157"/>
      <c r="AT1210" s="153" t="s">
        <v>340</v>
      </c>
      <c r="AU1210" s="153" t="s">
        <v>80</v>
      </c>
      <c r="AV1210" s="12" t="s">
        <v>78</v>
      </c>
      <c r="AW1210" s="12" t="s">
        <v>32</v>
      </c>
      <c r="AX1210" s="12" t="s">
        <v>71</v>
      </c>
      <c r="AY1210" s="153" t="s">
        <v>330</v>
      </c>
    </row>
    <row r="1211" spans="2:65" s="14" customFormat="1">
      <c r="B1211" s="166"/>
      <c r="D1211" s="152" t="s">
        <v>340</v>
      </c>
      <c r="E1211" s="167" t="s">
        <v>21</v>
      </c>
      <c r="F1211" s="168" t="s">
        <v>443</v>
      </c>
      <c r="H1211" s="169">
        <v>147.07900000000001</v>
      </c>
      <c r="I1211" s="170"/>
      <c r="L1211" s="166"/>
      <c r="M1211" s="171"/>
      <c r="T1211" s="172"/>
      <c r="AT1211" s="167" t="s">
        <v>340</v>
      </c>
      <c r="AU1211" s="167" t="s">
        <v>80</v>
      </c>
      <c r="AV1211" s="14" t="s">
        <v>336</v>
      </c>
      <c r="AW1211" s="14" t="s">
        <v>32</v>
      </c>
      <c r="AX1211" s="14" t="s">
        <v>78</v>
      </c>
      <c r="AY1211" s="167" t="s">
        <v>330</v>
      </c>
    </row>
    <row r="1212" spans="2:65" s="1" customFormat="1" ht="24.2" customHeight="1">
      <c r="B1212" s="33"/>
      <c r="C1212" s="134" t="s">
        <v>1262</v>
      </c>
      <c r="D1212" s="134" t="s">
        <v>332</v>
      </c>
      <c r="E1212" s="135" t="s">
        <v>1263</v>
      </c>
      <c r="F1212" s="136" t="s">
        <v>1264</v>
      </c>
      <c r="G1212" s="137" t="s">
        <v>353</v>
      </c>
      <c r="H1212" s="138">
        <v>105</v>
      </c>
      <c r="I1212" s="139">
        <v>1428.19</v>
      </c>
      <c r="J1212" s="140">
        <f>ROUND(I1212*H1212,2)</f>
        <v>149959.95000000001</v>
      </c>
      <c r="K1212" s="136" t="s">
        <v>335</v>
      </c>
      <c r="L1212" s="33"/>
      <c r="M1212" s="141" t="s">
        <v>21</v>
      </c>
      <c r="N1212" s="142" t="s">
        <v>42</v>
      </c>
      <c r="P1212" s="143">
        <f>O1212*H1212</f>
        <v>0</v>
      </c>
      <c r="Q1212" s="143">
        <v>6.4999999999999997E-4</v>
      </c>
      <c r="R1212" s="143">
        <f>Q1212*H1212</f>
        <v>6.8249999999999991E-2</v>
      </c>
      <c r="S1212" s="143">
        <v>1E-3</v>
      </c>
      <c r="T1212" s="144">
        <f>S1212*H1212</f>
        <v>0.105</v>
      </c>
      <c r="AR1212" s="145" t="s">
        <v>336</v>
      </c>
      <c r="AT1212" s="145" t="s">
        <v>332</v>
      </c>
      <c r="AU1212" s="145" t="s">
        <v>80</v>
      </c>
      <c r="AY1212" s="18" t="s">
        <v>330</v>
      </c>
      <c r="BE1212" s="146">
        <f>IF(N1212="základní",J1212,0)</f>
        <v>149959.95000000001</v>
      </c>
      <c r="BF1212" s="146">
        <f>IF(N1212="snížená",J1212,0)</f>
        <v>0</v>
      </c>
      <c r="BG1212" s="146">
        <f>IF(N1212="zákl. přenesená",J1212,0)</f>
        <v>0</v>
      </c>
      <c r="BH1212" s="146">
        <f>IF(N1212="sníž. přenesená",J1212,0)</f>
        <v>0</v>
      </c>
      <c r="BI1212" s="146">
        <f>IF(N1212="nulová",J1212,0)</f>
        <v>0</v>
      </c>
      <c r="BJ1212" s="18" t="s">
        <v>78</v>
      </c>
      <c r="BK1212" s="146">
        <f>ROUND(I1212*H1212,2)</f>
        <v>149959.95000000001</v>
      </c>
      <c r="BL1212" s="18" t="s">
        <v>336</v>
      </c>
      <c r="BM1212" s="145" t="s">
        <v>1265</v>
      </c>
    </row>
    <row r="1213" spans="2:65" s="1" customFormat="1">
      <c r="B1213" s="33"/>
      <c r="D1213" s="147" t="s">
        <v>338</v>
      </c>
      <c r="F1213" s="148" t="s">
        <v>1266</v>
      </c>
      <c r="I1213" s="149"/>
      <c r="L1213" s="33"/>
      <c r="M1213" s="150"/>
      <c r="T1213" s="52"/>
      <c r="AT1213" s="18" t="s">
        <v>338</v>
      </c>
      <c r="AU1213" s="18" t="s">
        <v>80</v>
      </c>
    </row>
    <row r="1214" spans="2:65" s="12" customFormat="1">
      <c r="B1214" s="151"/>
      <c r="D1214" s="152" t="s">
        <v>340</v>
      </c>
      <c r="E1214" s="153" t="s">
        <v>21</v>
      </c>
      <c r="F1214" s="154" t="s">
        <v>1267</v>
      </c>
      <c r="H1214" s="153" t="s">
        <v>21</v>
      </c>
      <c r="I1214" s="155"/>
      <c r="L1214" s="151"/>
      <c r="M1214" s="156"/>
      <c r="T1214" s="157"/>
      <c r="AT1214" s="153" t="s">
        <v>340</v>
      </c>
      <c r="AU1214" s="153" t="s">
        <v>80</v>
      </c>
      <c r="AV1214" s="12" t="s">
        <v>78</v>
      </c>
      <c r="AW1214" s="12" t="s">
        <v>32</v>
      </c>
      <c r="AX1214" s="12" t="s">
        <v>71</v>
      </c>
      <c r="AY1214" s="153" t="s">
        <v>330</v>
      </c>
    </row>
    <row r="1215" spans="2:65" s="12" customFormat="1">
      <c r="B1215" s="151"/>
      <c r="D1215" s="152" t="s">
        <v>340</v>
      </c>
      <c r="E1215" s="153" t="s">
        <v>21</v>
      </c>
      <c r="F1215" s="154" t="s">
        <v>1268</v>
      </c>
      <c r="H1215" s="153" t="s">
        <v>21</v>
      </c>
      <c r="I1215" s="155"/>
      <c r="L1215" s="151"/>
      <c r="M1215" s="156"/>
      <c r="T1215" s="157"/>
      <c r="AT1215" s="153" t="s">
        <v>340</v>
      </c>
      <c r="AU1215" s="153" t="s">
        <v>80</v>
      </c>
      <c r="AV1215" s="12" t="s">
        <v>78</v>
      </c>
      <c r="AW1215" s="12" t="s">
        <v>32</v>
      </c>
      <c r="AX1215" s="12" t="s">
        <v>71</v>
      </c>
      <c r="AY1215" s="153" t="s">
        <v>330</v>
      </c>
    </row>
    <row r="1216" spans="2:65" s="12" customFormat="1">
      <c r="B1216" s="151"/>
      <c r="D1216" s="152" t="s">
        <v>340</v>
      </c>
      <c r="E1216" s="153" t="s">
        <v>21</v>
      </c>
      <c r="F1216" s="154" t="s">
        <v>1003</v>
      </c>
      <c r="H1216" s="153" t="s">
        <v>21</v>
      </c>
      <c r="I1216" s="155"/>
      <c r="L1216" s="151"/>
      <c r="M1216" s="156"/>
      <c r="T1216" s="157"/>
      <c r="AT1216" s="153" t="s">
        <v>340</v>
      </c>
      <c r="AU1216" s="153" t="s">
        <v>80</v>
      </c>
      <c r="AV1216" s="12" t="s">
        <v>78</v>
      </c>
      <c r="AW1216" s="12" t="s">
        <v>32</v>
      </c>
      <c r="AX1216" s="12" t="s">
        <v>71</v>
      </c>
      <c r="AY1216" s="153" t="s">
        <v>330</v>
      </c>
    </row>
    <row r="1217" spans="2:65" s="12" customFormat="1">
      <c r="B1217" s="151"/>
      <c r="D1217" s="152" t="s">
        <v>340</v>
      </c>
      <c r="E1217" s="153" t="s">
        <v>21</v>
      </c>
      <c r="F1217" s="154" t="s">
        <v>1269</v>
      </c>
      <c r="H1217" s="153" t="s">
        <v>21</v>
      </c>
      <c r="I1217" s="155"/>
      <c r="L1217" s="151"/>
      <c r="M1217" s="156"/>
      <c r="T1217" s="157"/>
      <c r="AT1217" s="153" t="s">
        <v>340</v>
      </c>
      <c r="AU1217" s="153" t="s">
        <v>80</v>
      </c>
      <c r="AV1217" s="12" t="s">
        <v>78</v>
      </c>
      <c r="AW1217" s="12" t="s">
        <v>32</v>
      </c>
      <c r="AX1217" s="12" t="s">
        <v>71</v>
      </c>
      <c r="AY1217" s="153" t="s">
        <v>330</v>
      </c>
    </row>
    <row r="1218" spans="2:65" s="13" customFormat="1">
      <c r="B1218" s="158"/>
      <c r="D1218" s="152" t="s">
        <v>340</v>
      </c>
      <c r="E1218" s="159" t="s">
        <v>21</v>
      </c>
      <c r="F1218" s="160" t="s">
        <v>1270</v>
      </c>
      <c r="H1218" s="161">
        <v>10</v>
      </c>
      <c r="I1218" s="162"/>
      <c r="L1218" s="158"/>
      <c r="M1218" s="163"/>
      <c r="T1218" s="164"/>
      <c r="AT1218" s="159" t="s">
        <v>340</v>
      </c>
      <c r="AU1218" s="159" t="s">
        <v>80</v>
      </c>
      <c r="AV1218" s="13" t="s">
        <v>80</v>
      </c>
      <c r="AW1218" s="13" t="s">
        <v>32</v>
      </c>
      <c r="AX1218" s="13" t="s">
        <v>71</v>
      </c>
      <c r="AY1218" s="159" t="s">
        <v>330</v>
      </c>
    </row>
    <row r="1219" spans="2:65" s="12" customFormat="1">
      <c r="B1219" s="151"/>
      <c r="D1219" s="152" t="s">
        <v>340</v>
      </c>
      <c r="E1219" s="153" t="s">
        <v>21</v>
      </c>
      <c r="F1219" s="154" t="s">
        <v>1271</v>
      </c>
      <c r="H1219" s="153" t="s">
        <v>21</v>
      </c>
      <c r="I1219" s="155"/>
      <c r="L1219" s="151"/>
      <c r="M1219" s="156"/>
      <c r="T1219" s="157"/>
      <c r="AT1219" s="153" t="s">
        <v>340</v>
      </c>
      <c r="AU1219" s="153" t="s">
        <v>80</v>
      </c>
      <c r="AV1219" s="12" t="s">
        <v>78</v>
      </c>
      <c r="AW1219" s="12" t="s">
        <v>32</v>
      </c>
      <c r="AX1219" s="12" t="s">
        <v>71</v>
      </c>
      <c r="AY1219" s="153" t="s">
        <v>330</v>
      </c>
    </row>
    <row r="1220" spans="2:65" s="13" customFormat="1">
      <c r="B1220" s="158"/>
      <c r="D1220" s="152" t="s">
        <v>340</v>
      </c>
      <c r="E1220" s="159" t="s">
        <v>21</v>
      </c>
      <c r="F1220" s="160" t="s">
        <v>1272</v>
      </c>
      <c r="H1220" s="161">
        <v>7.5</v>
      </c>
      <c r="I1220" s="162"/>
      <c r="L1220" s="158"/>
      <c r="M1220" s="163"/>
      <c r="T1220" s="164"/>
      <c r="AT1220" s="159" t="s">
        <v>340</v>
      </c>
      <c r="AU1220" s="159" t="s">
        <v>80</v>
      </c>
      <c r="AV1220" s="13" t="s">
        <v>80</v>
      </c>
      <c r="AW1220" s="13" t="s">
        <v>32</v>
      </c>
      <c r="AX1220" s="13" t="s">
        <v>71</v>
      </c>
      <c r="AY1220" s="159" t="s">
        <v>330</v>
      </c>
    </row>
    <row r="1221" spans="2:65" s="12" customFormat="1">
      <c r="B1221" s="151"/>
      <c r="D1221" s="152" t="s">
        <v>340</v>
      </c>
      <c r="E1221" s="153" t="s">
        <v>21</v>
      </c>
      <c r="F1221" s="154" t="s">
        <v>1273</v>
      </c>
      <c r="H1221" s="153" t="s">
        <v>21</v>
      </c>
      <c r="I1221" s="155"/>
      <c r="L1221" s="151"/>
      <c r="M1221" s="156"/>
      <c r="T1221" s="157"/>
      <c r="AT1221" s="153" t="s">
        <v>340</v>
      </c>
      <c r="AU1221" s="153" t="s">
        <v>80</v>
      </c>
      <c r="AV1221" s="12" t="s">
        <v>78</v>
      </c>
      <c r="AW1221" s="12" t="s">
        <v>32</v>
      </c>
      <c r="AX1221" s="12" t="s">
        <v>71</v>
      </c>
      <c r="AY1221" s="153" t="s">
        <v>330</v>
      </c>
    </row>
    <row r="1222" spans="2:65" s="12" customFormat="1">
      <c r="B1222" s="151"/>
      <c r="D1222" s="152" t="s">
        <v>340</v>
      </c>
      <c r="E1222" s="153" t="s">
        <v>21</v>
      </c>
      <c r="F1222" s="154" t="s">
        <v>1274</v>
      </c>
      <c r="H1222" s="153" t="s">
        <v>21</v>
      </c>
      <c r="I1222" s="155"/>
      <c r="L1222" s="151"/>
      <c r="M1222" s="156"/>
      <c r="T1222" s="157"/>
      <c r="AT1222" s="153" t="s">
        <v>340</v>
      </c>
      <c r="AU1222" s="153" t="s">
        <v>80</v>
      </c>
      <c r="AV1222" s="12" t="s">
        <v>78</v>
      </c>
      <c r="AW1222" s="12" t="s">
        <v>32</v>
      </c>
      <c r="AX1222" s="12" t="s">
        <v>71</v>
      </c>
      <c r="AY1222" s="153" t="s">
        <v>330</v>
      </c>
    </row>
    <row r="1223" spans="2:65" s="13" customFormat="1">
      <c r="B1223" s="158"/>
      <c r="D1223" s="152" t="s">
        <v>340</v>
      </c>
      <c r="E1223" s="159" t="s">
        <v>21</v>
      </c>
      <c r="F1223" s="160" t="s">
        <v>1275</v>
      </c>
      <c r="H1223" s="161">
        <v>87.5</v>
      </c>
      <c r="I1223" s="162"/>
      <c r="L1223" s="158"/>
      <c r="M1223" s="163"/>
      <c r="T1223" s="164"/>
      <c r="AT1223" s="159" t="s">
        <v>340</v>
      </c>
      <c r="AU1223" s="159" t="s">
        <v>80</v>
      </c>
      <c r="AV1223" s="13" t="s">
        <v>80</v>
      </c>
      <c r="AW1223" s="13" t="s">
        <v>32</v>
      </c>
      <c r="AX1223" s="13" t="s">
        <v>71</v>
      </c>
      <c r="AY1223" s="159" t="s">
        <v>330</v>
      </c>
    </row>
    <row r="1224" spans="2:65" s="14" customFormat="1">
      <c r="B1224" s="166"/>
      <c r="D1224" s="152" t="s">
        <v>340</v>
      </c>
      <c r="E1224" s="167" t="s">
        <v>21</v>
      </c>
      <c r="F1224" s="168" t="s">
        <v>443</v>
      </c>
      <c r="H1224" s="169">
        <v>105</v>
      </c>
      <c r="I1224" s="170"/>
      <c r="L1224" s="166"/>
      <c r="M1224" s="171"/>
      <c r="T1224" s="172"/>
      <c r="AT1224" s="167" t="s">
        <v>340</v>
      </c>
      <c r="AU1224" s="167" t="s">
        <v>80</v>
      </c>
      <c r="AV1224" s="14" t="s">
        <v>336</v>
      </c>
      <c r="AW1224" s="14" t="s">
        <v>32</v>
      </c>
      <c r="AX1224" s="14" t="s">
        <v>78</v>
      </c>
      <c r="AY1224" s="167" t="s">
        <v>330</v>
      </c>
    </row>
    <row r="1225" spans="2:65" s="1" customFormat="1" ht="16.5" customHeight="1">
      <c r="B1225" s="33"/>
      <c r="C1225" s="134" t="s">
        <v>1276</v>
      </c>
      <c r="D1225" s="134" t="s">
        <v>332</v>
      </c>
      <c r="E1225" s="135" t="s">
        <v>1277</v>
      </c>
      <c r="F1225" s="136" t="s">
        <v>1278</v>
      </c>
      <c r="G1225" s="137" t="s">
        <v>353</v>
      </c>
      <c r="H1225" s="138">
        <v>105</v>
      </c>
      <c r="I1225" s="139">
        <v>80.23</v>
      </c>
      <c r="J1225" s="140">
        <f>ROUND(I1225*H1225,2)</f>
        <v>8424.15</v>
      </c>
      <c r="K1225" s="136" t="s">
        <v>335</v>
      </c>
      <c r="L1225" s="33"/>
      <c r="M1225" s="141" t="s">
        <v>21</v>
      </c>
      <c r="N1225" s="142" t="s">
        <v>42</v>
      </c>
      <c r="P1225" s="143">
        <f>O1225*H1225</f>
        <v>0</v>
      </c>
      <c r="Q1225" s="143">
        <v>0</v>
      </c>
      <c r="R1225" s="143">
        <f>Q1225*H1225</f>
        <v>0</v>
      </c>
      <c r="S1225" s="143">
        <v>0</v>
      </c>
      <c r="T1225" s="144">
        <f>S1225*H1225</f>
        <v>0</v>
      </c>
      <c r="AR1225" s="145" t="s">
        <v>336</v>
      </c>
      <c r="AT1225" s="145" t="s">
        <v>332</v>
      </c>
      <c r="AU1225" s="145" t="s">
        <v>80</v>
      </c>
      <c r="AY1225" s="18" t="s">
        <v>330</v>
      </c>
      <c r="BE1225" s="146">
        <f>IF(N1225="základní",J1225,0)</f>
        <v>8424.15</v>
      </c>
      <c r="BF1225" s="146">
        <f>IF(N1225="snížená",J1225,0)</f>
        <v>0</v>
      </c>
      <c r="BG1225" s="146">
        <f>IF(N1225="zákl. přenesená",J1225,0)</f>
        <v>0</v>
      </c>
      <c r="BH1225" s="146">
        <f>IF(N1225="sníž. přenesená",J1225,0)</f>
        <v>0</v>
      </c>
      <c r="BI1225" s="146">
        <f>IF(N1225="nulová",J1225,0)</f>
        <v>0</v>
      </c>
      <c r="BJ1225" s="18" t="s">
        <v>78</v>
      </c>
      <c r="BK1225" s="146">
        <f>ROUND(I1225*H1225,2)</f>
        <v>8424.15</v>
      </c>
      <c r="BL1225" s="18" t="s">
        <v>336</v>
      </c>
      <c r="BM1225" s="145" t="s">
        <v>1279</v>
      </c>
    </row>
    <row r="1226" spans="2:65" s="1" customFormat="1">
      <c r="B1226" s="33"/>
      <c r="D1226" s="147" t="s">
        <v>338</v>
      </c>
      <c r="F1226" s="148" t="s">
        <v>1280</v>
      </c>
      <c r="I1226" s="149"/>
      <c r="L1226" s="33"/>
      <c r="M1226" s="150"/>
      <c r="T1226" s="52"/>
      <c r="AT1226" s="18" t="s">
        <v>338</v>
      </c>
      <c r="AU1226" s="18" t="s">
        <v>80</v>
      </c>
    </row>
    <row r="1227" spans="2:65" s="13" customFormat="1">
      <c r="B1227" s="158"/>
      <c r="D1227" s="152" t="s">
        <v>340</v>
      </c>
      <c r="E1227" s="159" t="s">
        <v>21</v>
      </c>
      <c r="F1227" s="160" t="s">
        <v>1281</v>
      </c>
      <c r="H1227" s="161">
        <v>105</v>
      </c>
      <c r="I1227" s="162"/>
      <c r="L1227" s="158"/>
      <c r="M1227" s="163"/>
      <c r="T1227" s="164"/>
      <c r="AT1227" s="159" t="s">
        <v>340</v>
      </c>
      <c r="AU1227" s="159" t="s">
        <v>80</v>
      </c>
      <c r="AV1227" s="13" t="s">
        <v>80</v>
      </c>
      <c r="AW1227" s="13" t="s">
        <v>32</v>
      </c>
      <c r="AX1227" s="13" t="s">
        <v>78</v>
      </c>
      <c r="AY1227" s="159" t="s">
        <v>330</v>
      </c>
    </row>
    <row r="1228" spans="2:65" s="1" customFormat="1" ht="16.5" customHeight="1">
      <c r="B1228" s="33"/>
      <c r="C1228" s="134" t="s">
        <v>1282</v>
      </c>
      <c r="D1228" s="134" t="s">
        <v>332</v>
      </c>
      <c r="E1228" s="135" t="s">
        <v>1283</v>
      </c>
      <c r="F1228" s="136" t="s">
        <v>1284</v>
      </c>
      <c r="G1228" s="137" t="s">
        <v>551</v>
      </c>
      <c r="H1228" s="138">
        <v>31</v>
      </c>
      <c r="I1228" s="139">
        <v>2213.73</v>
      </c>
      <c r="J1228" s="140">
        <f>ROUND(I1228*H1228,2)</f>
        <v>68625.63</v>
      </c>
      <c r="K1228" s="136" t="s">
        <v>21</v>
      </c>
      <c r="L1228" s="33"/>
      <c r="M1228" s="141" t="s">
        <v>21</v>
      </c>
      <c r="N1228" s="142" t="s">
        <v>42</v>
      </c>
      <c r="P1228" s="143">
        <f>O1228*H1228</f>
        <v>0</v>
      </c>
      <c r="Q1228" s="143">
        <v>0.03</v>
      </c>
      <c r="R1228" s="143">
        <f>Q1228*H1228</f>
        <v>0.92999999999999994</v>
      </c>
      <c r="S1228" s="143">
        <v>0</v>
      </c>
      <c r="T1228" s="144">
        <f>S1228*H1228</f>
        <v>0</v>
      </c>
      <c r="AR1228" s="145" t="s">
        <v>336</v>
      </c>
      <c r="AT1228" s="145" t="s">
        <v>332</v>
      </c>
      <c r="AU1228" s="145" t="s">
        <v>80</v>
      </c>
      <c r="AY1228" s="18" t="s">
        <v>330</v>
      </c>
      <c r="BE1228" s="146">
        <f>IF(N1228="základní",J1228,0)</f>
        <v>68625.63</v>
      </c>
      <c r="BF1228" s="146">
        <f>IF(N1228="snížená",J1228,0)</f>
        <v>0</v>
      </c>
      <c r="BG1228" s="146">
        <f>IF(N1228="zákl. přenesená",J1228,0)</f>
        <v>0</v>
      </c>
      <c r="BH1228" s="146">
        <f>IF(N1228="sníž. přenesená",J1228,0)</f>
        <v>0</v>
      </c>
      <c r="BI1228" s="146">
        <f>IF(N1228="nulová",J1228,0)</f>
        <v>0</v>
      </c>
      <c r="BJ1228" s="18" t="s">
        <v>78</v>
      </c>
      <c r="BK1228" s="146">
        <f>ROUND(I1228*H1228,2)</f>
        <v>68625.63</v>
      </c>
      <c r="BL1228" s="18" t="s">
        <v>336</v>
      </c>
      <c r="BM1228" s="145" t="s">
        <v>1285</v>
      </c>
    </row>
    <row r="1229" spans="2:65" s="1" customFormat="1" ht="19.5">
      <c r="B1229" s="33"/>
      <c r="D1229" s="152" t="s">
        <v>375</v>
      </c>
      <c r="F1229" s="165" t="s">
        <v>1286</v>
      </c>
      <c r="I1229" s="149"/>
      <c r="L1229" s="33"/>
      <c r="M1229" s="150"/>
      <c r="T1229" s="52"/>
      <c r="AT1229" s="18" t="s">
        <v>375</v>
      </c>
      <c r="AU1229" s="18" t="s">
        <v>80</v>
      </c>
    </row>
    <row r="1230" spans="2:65" s="12" customFormat="1">
      <c r="B1230" s="151"/>
      <c r="D1230" s="152" t="s">
        <v>340</v>
      </c>
      <c r="E1230" s="153" t="s">
        <v>21</v>
      </c>
      <c r="F1230" s="154" t="s">
        <v>1287</v>
      </c>
      <c r="H1230" s="153" t="s">
        <v>21</v>
      </c>
      <c r="I1230" s="155"/>
      <c r="L1230" s="151"/>
      <c r="M1230" s="156"/>
      <c r="T1230" s="157"/>
      <c r="AT1230" s="153" t="s">
        <v>340</v>
      </c>
      <c r="AU1230" s="153" t="s">
        <v>80</v>
      </c>
      <c r="AV1230" s="12" t="s">
        <v>78</v>
      </c>
      <c r="AW1230" s="12" t="s">
        <v>32</v>
      </c>
      <c r="AX1230" s="12" t="s">
        <v>71</v>
      </c>
      <c r="AY1230" s="153" t="s">
        <v>330</v>
      </c>
    </row>
    <row r="1231" spans="2:65" s="12" customFormat="1">
      <c r="B1231" s="151"/>
      <c r="D1231" s="152" t="s">
        <v>340</v>
      </c>
      <c r="E1231" s="153" t="s">
        <v>21</v>
      </c>
      <c r="F1231" s="154" t="s">
        <v>1003</v>
      </c>
      <c r="H1231" s="153" t="s">
        <v>21</v>
      </c>
      <c r="I1231" s="155"/>
      <c r="L1231" s="151"/>
      <c r="M1231" s="156"/>
      <c r="T1231" s="157"/>
      <c r="AT1231" s="153" t="s">
        <v>340</v>
      </c>
      <c r="AU1231" s="153" t="s">
        <v>80</v>
      </c>
      <c r="AV1231" s="12" t="s">
        <v>78</v>
      </c>
      <c r="AW1231" s="12" t="s">
        <v>32</v>
      </c>
      <c r="AX1231" s="12" t="s">
        <v>71</v>
      </c>
      <c r="AY1231" s="153" t="s">
        <v>330</v>
      </c>
    </row>
    <row r="1232" spans="2:65" s="13" customFormat="1">
      <c r="B1232" s="158"/>
      <c r="D1232" s="152" t="s">
        <v>340</v>
      </c>
      <c r="E1232" s="159" t="s">
        <v>21</v>
      </c>
      <c r="F1232" s="160" t="s">
        <v>1288</v>
      </c>
      <c r="H1232" s="161">
        <v>6</v>
      </c>
      <c r="I1232" s="162"/>
      <c r="L1232" s="158"/>
      <c r="M1232" s="163"/>
      <c r="T1232" s="164"/>
      <c r="AT1232" s="159" t="s">
        <v>340</v>
      </c>
      <c r="AU1232" s="159" t="s">
        <v>80</v>
      </c>
      <c r="AV1232" s="13" t="s">
        <v>80</v>
      </c>
      <c r="AW1232" s="13" t="s">
        <v>32</v>
      </c>
      <c r="AX1232" s="13" t="s">
        <v>71</v>
      </c>
      <c r="AY1232" s="159" t="s">
        <v>330</v>
      </c>
    </row>
    <row r="1233" spans="2:65" s="12" customFormat="1">
      <c r="B1233" s="151"/>
      <c r="D1233" s="152" t="s">
        <v>340</v>
      </c>
      <c r="E1233" s="153" t="s">
        <v>21</v>
      </c>
      <c r="F1233" s="154" t="s">
        <v>770</v>
      </c>
      <c r="H1233" s="153" t="s">
        <v>21</v>
      </c>
      <c r="I1233" s="155"/>
      <c r="L1233" s="151"/>
      <c r="M1233" s="156"/>
      <c r="T1233" s="157"/>
      <c r="AT1233" s="153" t="s">
        <v>340</v>
      </c>
      <c r="AU1233" s="153" t="s">
        <v>80</v>
      </c>
      <c r="AV1233" s="12" t="s">
        <v>78</v>
      </c>
      <c r="AW1233" s="12" t="s">
        <v>32</v>
      </c>
      <c r="AX1233" s="12" t="s">
        <v>71</v>
      </c>
      <c r="AY1233" s="153" t="s">
        <v>330</v>
      </c>
    </row>
    <row r="1234" spans="2:65" s="13" customFormat="1">
      <c r="B1234" s="158"/>
      <c r="D1234" s="152" t="s">
        <v>340</v>
      </c>
      <c r="E1234" s="159" t="s">
        <v>21</v>
      </c>
      <c r="F1234" s="160" t="s">
        <v>1289</v>
      </c>
      <c r="H1234" s="161">
        <v>17.5</v>
      </c>
      <c r="I1234" s="162"/>
      <c r="L1234" s="158"/>
      <c r="M1234" s="163"/>
      <c r="T1234" s="164"/>
      <c r="AT1234" s="159" t="s">
        <v>340</v>
      </c>
      <c r="AU1234" s="159" t="s">
        <v>80</v>
      </c>
      <c r="AV1234" s="13" t="s">
        <v>80</v>
      </c>
      <c r="AW1234" s="13" t="s">
        <v>32</v>
      </c>
      <c r="AX1234" s="13" t="s">
        <v>71</v>
      </c>
      <c r="AY1234" s="159" t="s">
        <v>330</v>
      </c>
    </row>
    <row r="1235" spans="2:65" s="12" customFormat="1">
      <c r="B1235" s="151"/>
      <c r="D1235" s="152" t="s">
        <v>340</v>
      </c>
      <c r="E1235" s="153" t="s">
        <v>21</v>
      </c>
      <c r="F1235" s="154" t="s">
        <v>1290</v>
      </c>
      <c r="H1235" s="153" t="s">
        <v>21</v>
      </c>
      <c r="I1235" s="155"/>
      <c r="L1235" s="151"/>
      <c r="M1235" s="156"/>
      <c r="T1235" s="157"/>
      <c r="AT1235" s="153" t="s">
        <v>340</v>
      </c>
      <c r="AU1235" s="153" t="s">
        <v>80</v>
      </c>
      <c r="AV1235" s="12" t="s">
        <v>78</v>
      </c>
      <c r="AW1235" s="12" t="s">
        <v>32</v>
      </c>
      <c r="AX1235" s="12" t="s">
        <v>71</v>
      </c>
      <c r="AY1235" s="153" t="s">
        <v>330</v>
      </c>
    </row>
    <row r="1236" spans="2:65" s="13" customFormat="1">
      <c r="B1236" s="158"/>
      <c r="D1236" s="152" t="s">
        <v>340</v>
      </c>
      <c r="E1236" s="159" t="s">
        <v>21</v>
      </c>
      <c r="F1236" s="160" t="s">
        <v>1291</v>
      </c>
      <c r="H1236" s="161">
        <v>7.5</v>
      </c>
      <c r="I1236" s="162"/>
      <c r="L1236" s="158"/>
      <c r="M1236" s="163"/>
      <c r="T1236" s="164"/>
      <c r="AT1236" s="159" t="s">
        <v>340</v>
      </c>
      <c r="AU1236" s="159" t="s">
        <v>80</v>
      </c>
      <c r="AV1236" s="13" t="s">
        <v>80</v>
      </c>
      <c r="AW1236" s="13" t="s">
        <v>32</v>
      </c>
      <c r="AX1236" s="13" t="s">
        <v>71</v>
      </c>
      <c r="AY1236" s="159" t="s">
        <v>330</v>
      </c>
    </row>
    <row r="1237" spans="2:65" s="14" customFormat="1">
      <c r="B1237" s="166"/>
      <c r="D1237" s="152" t="s">
        <v>340</v>
      </c>
      <c r="E1237" s="167" t="s">
        <v>21</v>
      </c>
      <c r="F1237" s="168" t="s">
        <v>443</v>
      </c>
      <c r="H1237" s="169">
        <v>31</v>
      </c>
      <c r="I1237" s="170"/>
      <c r="L1237" s="166"/>
      <c r="M1237" s="171"/>
      <c r="T1237" s="172"/>
      <c r="AT1237" s="167" t="s">
        <v>340</v>
      </c>
      <c r="AU1237" s="167" t="s">
        <v>80</v>
      </c>
      <c r="AV1237" s="14" t="s">
        <v>336</v>
      </c>
      <c r="AW1237" s="14" t="s">
        <v>32</v>
      </c>
      <c r="AX1237" s="14" t="s">
        <v>78</v>
      </c>
      <c r="AY1237" s="167" t="s">
        <v>330</v>
      </c>
    </row>
    <row r="1238" spans="2:65" s="11" customFormat="1" ht="20.85" customHeight="1">
      <c r="B1238" s="122"/>
      <c r="D1238" s="123" t="s">
        <v>70</v>
      </c>
      <c r="E1238" s="132" t="s">
        <v>720</v>
      </c>
      <c r="F1238" s="132" t="s">
        <v>1292</v>
      </c>
      <c r="I1238" s="125"/>
      <c r="J1238" s="133">
        <f>BK1238</f>
        <v>338996.51</v>
      </c>
      <c r="L1238" s="122"/>
      <c r="M1238" s="127"/>
      <c r="P1238" s="128">
        <f>SUM(P1239:P1319)</f>
        <v>0</v>
      </c>
      <c r="R1238" s="128">
        <f>SUM(R1239:R1319)</f>
        <v>77.976349080000006</v>
      </c>
      <c r="T1238" s="129">
        <f>SUM(T1239:T1319)</f>
        <v>0</v>
      </c>
      <c r="AR1238" s="123" t="s">
        <v>78</v>
      </c>
      <c r="AT1238" s="130" t="s">
        <v>70</v>
      </c>
      <c r="AU1238" s="130" t="s">
        <v>80</v>
      </c>
      <c r="AY1238" s="123" t="s">
        <v>330</v>
      </c>
      <c r="BK1238" s="131">
        <f>SUM(BK1239:BK1319)</f>
        <v>338996.51</v>
      </c>
    </row>
    <row r="1239" spans="2:65" s="1" customFormat="1" ht="24.2" customHeight="1">
      <c r="B1239" s="33"/>
      <c r="C1239" s="134" t="s">
        <v>1293</v>
      </c>
      <c r="D1239" s="134" t="s">
        <v>332</v>
      </c>
      <c r="E1239" s="135" t="s">
        <v>1294</v>
      </c>
      <c r="F1239" s="136" t="s">
        <v>1295</v>
      </c>
      <c r="G1239" s="137" t="s">
        <v>381</v>
      </c>
      <c r="H1239" s="138">
        <v>21.091999999999999</v>
      </c>
      <c r="I1239" s="139">
        <v>4372.12</v>
      </c>
      <c r="J1239" s="140">
        <f>ROUND(I1239*H1239,2)</f>
        <v>92216.76</v>
      </c>
      <c r="K1239" s="136" t="s">
        <v>335</v>
      </c>
      <c r="L1239" s="33"/>
      <c r="M1239" s="141" t="s">
        <v>21</v>
      </c>
      <c r="N1239" s="142" t="s">
        <v>42</v>
      </c>
      <c r="P1239" s="143">
        <f>O1239*H1239</f>
        <v>0</v>
      </c>
      <c r="Q1239" s="143">
        <v>2.5019499999999999</v>
      </c>
      <c r="R1239" s="143">
        <f>Q1239*H1239</f>
        <v>52.771129399999992</v>
      </c>
      <c r="S1239" s="143">
        <v>0</v>
      </c>
      <c r="T1239" s="144">
        <f>S1239*H1239</f>
        <v>0</v>
      </c>
      <c r="AR1239" s="145" t="s">
        <v>336</v>
      </c>
      <c r="AT1239" s="145" t="s">
        <v>332</v>
      </c>
      <c r="AU1239" s="145" t="s">
        <v>171</v>
      </c>
      <c r="AY1239" s="18" t="s">
        <v>330</v>
      </c>
      <c r="BE1239" s="146">
        <f>IF(N1239="základní",J1239,0)</f>
        <v>92216.76</v>
      </c>
      <c r="BF1239" s="146">
        <f>IF(N1239="snížená",J1239,0)</f>
        <v>0</v>
      </c>
      <c r="BG1239" s="146">
        <f>IF(N1239="zákl. přenesená",J1239,0)</f>
        <v>0</v>
      </c>
      <c r="BH1239" s="146">
        <f>IF(N1239="sníž. přenesená",J1239,0)</f>
        <v>0</v>
      </c>
      <c r="BI1239" s="146">
        <f>IF(N1239="nulová",J1239,0)</f>
        <v>0</v>
      </c>
      <c r="BJ1239" s="18" t="s">
        <v>78</v>
      </c>
      <c r="BK1239" s="146">
        <f>ROUND(I1239*H1239,2)</f>
        <v>92216.76</v>
      </c>
      <c r="BL1239" s="18" t="s">
        <v>336</v>
      </c>
      <c r="BM1239" s="145" t="s">
        <v>1296</v>
      </c>
    </row>
    <row r="1240" spans="2:65" s="1" customFormat="1">
      <c r="B1240" s="33"/>
      <c r="D1240" s="147" t="s">
        <v>338</v>
      </c>
      <c r="F1240" s="148" t="s">
        <v>1297</v>
      </c>
      <c r="I1240" s="149"/>
      <c r="L1240" s="33"/>
      <c r="M1240" s="150"/>
      <c r="T1240" s="52"/>
      <c r="AT1240" s="18" t="s">
        <v>338</v>
      </c>
      <c r="AU1240" s="18" t="s">
        <v>171</v>
      </c>
    </row>
    <row r="1241" spans="2:65" s="12" customFormat="1">
      <c r="B1241" s="151"/>
      <c r="D1241" s="152" t="s">
        <v>340</v>
      </c>
      <c r="E1241" s="153" t="s">
        <v>21</v>
      </c>
      <c r="F1241" s="154" t="s">
        <v>1298</v>
      </c>
      <c r="H1241" s="153" t="s">
        <v>21</v>
      </c>
      <c r="I1241" s="155"/>
      <c r="L1241" s="151"/>
      <c r="M1241" s="156"/>
      <c r="T1241" s="157"/>
      <c r="AT1241" s="153" t="s">
        <v>340</v>
      </c>
      <c r="AU1241" s="153" t="s">
        <v>171</v>
      </c>
      <c r="AV1241" s="12" t="s">
        <v>78</v>
      </c>
      <c r="AW1241" s="12" t="s">
        <v>32</v>
      </c>
      <c r="AX1241" s="12" t="s">
        <v>71</v>
      </c>
      <c r="AY1241" s="153" t="s">
        <v>330</v>
      </c>
    </row>
    <row r="1242" spans="2:65" s="12" customFormat="1">
      <c r="B1242" s="151"/>
      <c r="D1242" s="152" t="s">
        <v>340</v>
      </c>
      <c r="E1242" s="153" t="s">
        <v>21</v>
      </c>
      <c r="F1242" s="154" t="s">
        <v>1299</v>
      </c>
      <c r="H1242" s="153" t="s">
        <v>21</v>
      </c>
      <c r="I1242" s="155"/>
      <c r="L1242" s="151"/>
      <c r="M1242" s="156"/>
      <c r="T1242" s="157"/>
      <c r="AT1242" s="153" t="s">
        <v>340</v>
      </c>
      <c r="AU1242" s="153" t="s">
        <v>171</v>
      </c>
      <c r="AV1242" s="12" t="s">
        <v>78</v>
      </c>
      <c r="AW1242" s="12" t="s">
        <v>32</v>
      </c>
      <c r="AX1242" s="12" t="s">
        <v>71</v>
      </c>
      <c r="AY1242" s="153" t="s">
        <v>330</v>
      </c>
    </row>
    <row r="1243" spans="2:65" s="12" customFormat="1">
      <c r="B1243" s="151"/>
      <c r="D1243" s="152" t="s">
        <v>340</v>
      </c>
      <c r="E1243" s="153" t="s">
        <v>21</v>
      </c>
      <c r="F1243" s="154" t="s">
        <v>1300</v>
      </c>
      <c r="H1243" s="153" t="s">
        <v>21</v>
      </c>
      <c r="I1243" s="155"/>
      <c r="L1243" s="151"/>
      <c r="M1243" s="156"/>
      <c r="T1243" s="157"/>
      <c r="AT1243" s="153" t="s">
        <v>340</v>
      </c>
      <c r="AU1243" s="153" t="s">
        <v>171</v>
      </c>
      <c r="AV1243" s="12" t="s">
        <v>78</v>
      </c>
      <c r="AW1243" s="12" t="s">
        <v>32</v>
      </c>
      <c r="AX1243" s="12" t="s">
        <v>71</v>
      </c>
      <c r="AY1243" s="153" t="s">
        <v>330</v>
      </c>
    </row>
    <row r="1244" spans="2:65" s="13" customFormat="1">
      <c r="B1244" s="158"/>
      <c r="D1244" s="152" t="s">
        <v>340</v>
      </c>
      <c r="E1244" s="159" t="s">
        <v>21</v>
      </c>
      <c r="F1244" s="160" t="s">
        <v>1301</v>
      </c>
      <c r="H1244" s="161">
        <v>1.3</v>
      </c>
      <c r="I1244" s="162"/>
      <c r="L1244" s="158"/>
      <c r="M1244" s="163"/>
      <c r="T1244" s="164"/>
      <c r="AT1244" s="159" t="s">
        <v>340</v>
      </c>
      <c r="AU1244" s="159" t="s">
        <v>171</v>
      </c>
      <c r="AV1244" s="13" t="s">
        <v>80</v>
      </c>
      <c r="AW1244" s="13" t="s">
        <v>32</v>
      </c>
      <c r="AX1244" s="13" t="s">
        <v>71</v>
      </c>
      <c r="AY1244" s="159" t="s">
        <v>330</v>
      </c>
    </row>
    <row r="1245" spans="2:65" s="12" customFormat="1">
      <c r="B1245" s="151"/>
      <c r="D1245" s="152" t="s">
        <v>340</v>
      </c>
      <c r="E1245" s="153" t="s">
        <v>21</v>
      </c>
      <c r="F1245" s="154" t="s">
        <v>1302</v>
      </c>
      <c r="H1245" s="153" t="s">
        <v>21</v>
      </c>
      <c r="I1245" s="155"/>
      <c r="L1245" s="151"/>
      <c r="M1245" s="156"/>
      <c r="T1245" s="157"/>
      <c r="AT1245" s="153" t="s">
        <v>340</v>
      </c>
      <c r="AU1245" s="153" t="s">
        <v>171</v>
      </c>
      <c r="AV1245" s="12" t="s">
        <v>78</v>
      </c>
      <c r="AW1245" s="12" t="s">
        <v>32</v>
      </c>
      <c r="AX1245" s="12" t="s">
        <v>71</v>
      </c>
      <c r="AY1245" s="153" t="s">
        <v>330</v>
      </c>
    </row>
    <row r="1246" spans="2:65" s="13" customFormat="1">
      <c r="B1246" s="158"/>
      <c r="D1246" s="152" t="s">
        <v>340</v>
      </c>
      <c r="E1246" s="159" t="s">
        <v>21</v>
      </c>
      <c r="F1246" s="160" t="s">
        <v>1303</v>
      </c>
      <c r="H1246" s="161">
        <v>0.214</v>
      </c>
      <c r="I1246" s="162"/>
      <c r="L1246" s="158"/>
      <c r="M1246" s="163"/>
      <c r="T1246" s="164"/>
      <c r="AT1246" s="159" t="s">
        <v>340</v>
      </c>
      <c r="AU1246" s="159" t="s">
        <v>171</v>
      </c>
      <c r="AV1246" s="13" t="s">
        <v>80</v>
      </c>
      <c r="AW1246" s="13" t="s">
        <v>32</v>
      </c>
      <c r="AX1246" s="13" t="s">
        <v>71</v>
      </c>
      <c r="AY1246" s="159" t="s">
        <v>330</v>
      </c>
    </row>
    <row r="1247" spans="2:65" s="12" customFormat="1">
      <c r="B1247" s="151"/>
      <c r="D1247" s="152" t="s">
        <v>340</v>
      </c>
      <c r="E1247" s="153" t="s">
        <v>21</v>
      </c>
      <c r="F1247" s="154" t="s">
        <v>1304</v>
      </c>
      <c r="H1247" s="153" t="s">
        <v>21</v>
      </c>
      <c r="I1247" s="155"/>
      <c r="L1247" s="151"/>
      <c r="M1247" s="156"/>
      <c r="T1247" s="157"/>
      <c r="AT1247" s="153" t="s">
        <v>340</v>
      </c>
      <c r="AU1247" s="153" t="s">
        <v>171</v>
      </c>
      <c r="AV1247" s="12" t="s">
        <v>78</v>
      </c>
      <c r="AW1247" s="12" t="s">
        <v>32</v>
      </c>
      <c r="AX1247" s="12" t="s">
        <v>71</v>
      </c>
      <c r="AY1247" s="153" t="s">
        <v>330</v>
      </c>
    </row>
    <row r="1248" spans="2:65" s="13" customFormat="1">
      <c r="B1248" s="158"/>
      <c r="D1248" s="152" t="s">
        <v>340</v>
      </c>
      <c r="E1248" s="159" t="s">
        <v>21</v>
      </c>
      <c r="F1248" s="160" t="s">
        <v>1305</v>
      </c>
      <c r="H1248" s="161">
        <v>1.4259999999999999</v>
      </c>
      <c r="I1248" s="162"/>
      <c r="L1248" s="158"/>
      <c r="M1248" s="163"/>
      <c r="T1248" s="164"/>
      <c r="AT1248" s="159" t="s">
        <v>340</v>
      </c>
      <c r="AU1248" s="159" t="s">
        <v>171</v>
      </c>
      <c r="AV1248" s="13" t="s">
        <v>80</v>
      </c>
      <c r="AW1248" s="13" t="s">
        <v>32</v>
      </c>
      <c r="AX1248" s="13" t="s">
        <v>71</v>
      </c>
      <c r="AY1248" s="159" t="s">
        <v>330</v>
      </c>
    </row>
    <row r="1249" spans="2:65" s="13" customFormat="1">
      <c r="B1249" s="158"/>
      <c r="D1249" s="152" t="s">
        <v>340</v>
      </c>
      <c r="E1249" s="159" t="s">
        <v>21</v>
      </c>
      <c r="F1249" s="160" t="s">
        <v>1306</v>
      </c>
      <c r="H1249" s="161">
        <v>1.3280000000000001</v>
      </c>
      <c r="I1249" s="162"/>
      <c r="L1249" s="158"/>
      <c r="M1249" s="163"/>
      <c r="T1249" s="164"/>
      <c r="AT1249" s="159" t="s">
        <v>340</v>
      </c>
      <c r="AU1249" s="159" t="s">
        <v>171</v>
      </c>
      <c r="AV1249" s="13" t="s">
        <v>80</v>
      </c>
      <c r="AW1249" s="13" t="s">
        <v>32</v>
      </c>
      <c r="AX1249" s="13" t="s">
        <v>71</v>
      </c>
      <c r="AY1249" s="159" t="s">
        <v>330</v>
      </c>
    </row>
    <row r="1250" spans="2:65" s="15" customFormat="1">
      <c r="B1250" s="183"/>
      <c r="D1250" s="152" t="s">
        <v>340</v>
      </c>
      <c r="E1250" s="184" t="s">
        <v>21</v>
      </c>
      <c r="F1250" s="185" t="s">
        <v>769</v>
      </c>
      <c r="H1250" s="186">
        <v>4.2679999999999998</v>
      </c>
      <c r="I1250" s="187"/>
      <c r="L1250" s="183"/>
      <c r="M1250" s="188"/>
      <c r="T1250" s="189"/>
      <c r="AT1250" s="184" t="s">
        <v>340</v>
      </c>
      <c r="AU1250" s="184" t="s">
        <v>171</v>
      </c>
      <c r="AV1250" s="15" t="s">
        <v>171</v>
      </c>
      <c r="AW1250" s="15" t="s">
        <v>32</v>
      </c>
      <c r="AX1250" s="15" t="s">
        <v>71</v>
      </c>
      <c r="AY1250" s="184" t="s">
        <v>330</v>
      </c>
    </row>
    <row r="1251" spans="2:65" s="12" customFormat="1">
      <c r="B1251" s="151"/>
      <c r="D1251" s="152" t="s">
        <v>340</v>
      </c>
      <c r="E1251" s="153" t="s">
        <v>21</v>
      </c>
      <c r="F1251" s="154" t="s">
        <v>1307</v>
      </c>
      <c r="H1251" s="153" t="s">
        <v>21</v>
      </c>
      <c r="I1251" s="155"/>
      <c r="L1251" s="151"/>
      <c r="M1251" s="156"/>
      <c r="T1251" s="157"/>
      <c r="AT1251" s="153" t="s">
        <v>340</v>
      </c>
      <c r="AU1251" s="153" t="s">
        <v>171</v>
      </c>
      <c r="AV1251" s="12" t="s">
        <v>78</v>
      </c>
      <c r="AW1251" s="12" t="s">
        <v>32</v>
      </c>
      <c r="AX1251" s="12" t="s">
        <v>71</v>
      </c>
      <c r="AY1251" s="153" t="s">
        <v>330</v>
      </c>
    </row>
    <row r="1252" spans="2:65" s="12" customFormat="1">
      <c r="B1252" s="151"/>
      <c r="D1252" s="152" t="s">
        <v>340</v>
      </c>
      <c r="E1252" s="153" t="s">
        <v>21</v>
      </c>
      <c r="F1252" s="154" t="s">
        <v>1300</v>
      </c>
      <c r="H1252" s="153" t="s">
        <v>21</v>
      </c>
      <c r="I1252" s="155"/>
      <c r="L1252" s="151"/>
      <c r="M1252" s="156"/>
      <c r="T1252" s="157"/>
      <c r="AT1252" s="153" t="s">
        <v>340</v>
      </c>
      <c r="AU1252" s="153" t="s">
        <v>171</v>
      </c>
      <c r="AV1252" s="12" t="s">
        <v>78</v>
      </c>
      <c r="AW1252" s="12" t="s">
        <v>32</v>
      </c>
      <c r="AX1252" s="12" t="s">
        <v>71</v>
      </c>
      <c r="AY1252" s="153" t="s">
        <v>330</v>
      </c>
    </row>
    <row r="1253" spans="2:65" s="13" customFormat="1">
      <c r="B1253" s="158"/>
      <c r="D1253" s="152" t="s">
        <v>340</v>
      </c>
      <c r="E1253" s="159" t="s">
        <v>21</v>
      </c>
      <c r="F1253" s="160" t="s">
        <v>1308</v>
      </c>
      <c r="H1253" s="161">
        <v>1.5049999999999999</v>
      </c>
      <c r="I1253" s="162"/>
      <c r="L1253" s="158"/>
      <c r="M1253" s="163"/>
      <c r="T1253" s="164"/>
      <c r="AT1253" s="159" t="s">
        <v>340</v>
      </c>
      <c r="AU1253" s="159" t="s">
        <v>171</v>
      </c>
      <c r="AV1253" s="13" t="s">
        <v>80</v>
      </c>
      <c r="AW1253" s="13" t="s">
        <v>32</v>
      </c>
      <c r="AX1253" s="13" t="s">
        <v>71</v>
      </c>
      <c r="AY1253" s="159" t="s">
        <v>330</v>
      </c>
    </row>
    <row r="1254" spans="2:65" s="12" customFormat="1">
      <c r="B1254" s="151"/>
      <c r="D1254" s="152" t="s">
        <v>340</v>
      </c>
      <c r="E1254" s="153" t="s">
        <v>21</v>
      </c>
      <c r="F1254" s="154" t="s">
        <v>1302</v>
      </c>
      <c r="H1254" s="153" t="s">
        <v>21</v>
      </c>
      <c r="I1254" s="155"/>
      <c r="L1254" s="151"/>
      <c r="M1254" s="156"/>
      <c r="T1254" s="157"/>
      <c r="AT1254" s="153" t="s">
        <v>340</v>
      </c>
      <c r="AU1254" s="153" t="s">
        <v>171</v>
      </c>
      <c r="AV1254" s="12" t="s">
        <v>78</v>
      </c>
      <c r="AW1254" s="12" t="s">
        <v>32</v>
      </c>
      <c r="AX1254" s="12" t="s">
        <v>71</v>
      </c>
      <c r="AY1254" s="153" t="s">
        <v>330</v>
      </c>
    </row>
    <row r="1255" spans="2:65" s="13" customFormat="1">
      <c r="B1255" s="158"/>
      <c r="D1255" s="152" t="s">
        <v>340</v>
      </c>
      <c r="E1255" s="159" t="s">
        <v>21</v>
      </c>
      <c r="F1255" s="160" t="s">
        <v>1303</v>
      </c>
      <c r="H1255" s="161">
        <v>0.214</v>
      </c>
      <c r="I1255" s="162"/>
      <c r="L1255" s="158"/>
      <c r="M1255" s="163"/>
      <c r="T1255" s="164"/>
      <c r="AT1255" s="159" t="s">
        <v>340</v>
      </c>
      <c r="AU1255" s="159" t="s">
        <v>171</v>
      </c>
      <c r="AV1255" s="13" t="s">
        <v>80</v>
      </c>
      <c r="AW1255" s="13" t="s">
        <v>32</v>
      </c>
      <c r="AX1255" s="13" t="s">
        <v>71</v>
      </c>
      <c r="AY1255" s="159" t="s">
        <v>330</v>
      </c>
    </row>
    <row r="1256" spans="2:65" s="12" customFormat="1">
      <c r="B1256" s="151"/>
      <c r="D1256" s="152" t="s">
        <v>340</v>
      </c>
      <c r="E1256" s="153" t="s">
        <v>21</v>
      </c>
      <c r="F1256" s="154" t="s">
        <v>1304</v>
      </c>
      <c r="H1256" s="153" t="s">
        <v>21</v>
      </c>
      <c r="I1256" s="155"/>
      <c r="L1256" s="151"/>
      <c r="M1256" s="156"/>
      <c r="T1256" s="157"/>
      <c r="AT1256" s="153" t="s">
        <v>340</v>
      </c>
      <c r="AU1256" s="153" t="s">
        <v>171</v>
      </c>
      <c r="AV1256" s="12" t="s">
        <v>78</v>
      </c>
      <c r="AW1256" s="12" t="s">
        <v>32</v>
      </c>
      <c r="AX1256" s="12" t="s">
        <v>71</v>
      </c>
      <c r="AY1256" s="153" t="s">
        <v>330</v>
      </c>
    </row>
    <row r="1257" spans="2:65" s="13" customFormat="1">
      <c r="B1257" s="158"/>
      <c r="D1257" s="152" t="s">
        <v>340</v>
      </c>
      <c r="E1257" s="159" t="s">
        <v>21</v>
      </c>
      <c r="F1257" s="160" t="s">
        <v>1309</v>
      </c>
      <c r="H1257" s="161">
        <v>1.2869999999999999</v>
      </c>
      <c r="I1257" s="162"/>
      <c r="L1257" s="158"/>
      <c r="M1257" s="163"/>
      <c r="T1257" s="164"/>
      <c r="AT1257" s="159" t="s">
        <v>340</v>
      </c>
      <c r="AU1257" s="159" t="s">
        <v>171</v>
      </c>
      <c r="AV1257" s="13" t="s">
        <v>80</v>
      </c>
      <c r="AW1257" s="13" t="s">
        <v>32</v>
      </c>
      <c r="AX1257" s="13" t="s">
        <v>71</v>
      </c>
      <c r="AY1257" s="159" t="s">
        <v>330</v>
      </c>
    </row>
    <row r="1258" spans="2:65" s="13" customFormat="1">
      <c r="B1258" s="158"/>
      <c r="D1258" s="152" t="s">
        <v>340</v>
      </c>
      <c r="E1258" s="159" t="s">
        <v>21</v>
      </c>
      <c r="F1258" s="160" t="s">
        <v>1310</v>
      </c>
      <c r="H1258" s="161">
        <v>1.2</v>
      </c>
      <c r="I1258" s="162"/>
      <c r="L1258" s="158"/>
      <c r="M1258" s="163"/>
      <c r="T1258" s="164"/>
      <c r="AT1258" s="159" t="s">
        <v>340</v>
      </c>
      <c r="AU1258" s="159" t="s">
        <v>171</v>
      </c>
      <c r="AV1258" s="13" t="s">
        <v>80</v>
      </c>
      <c r="AW1258" s="13" t="s">
        <v>32</v>
      </c>
      <c r="AX1258" s="13" t="s">
        <v>71</v>
      </c>
      <c r="AY1258" s="159" t="s">
        <v>330</v>
      </c>
    </row>
    <row r="1259" spans="2:65" s="15" customFormat="1">
      <c r="B1259" s="183"/>
      <c r="D1259" s="152" t="s">
        <v>340</v>
      </c>
      <c r="E1259" s="184" t="s">
        <v>21</v>
      </c>
      <c r="F1259" s="185" t="s">
        <v>769</v>
      </c>
      <c r="H1259" s="186">
        <v>4.2060000000000004</v>
      </c>
      <c r="I1259" s="187"/>
      <c r="L1259" s="183"/>
      <c r="M1259" s="188"/>
      <c r="T1259" s="189"/>
      <c r="AT1259" s="184" t="s">
        <v>340</v>
      </c>
      <c r="AU1259" s="184" t="s">
        <v>171</v>
      </c>
      <c r="AV1259" s="15" t="s">
        <v>171</v>
      </c>
      <c r="AW1259" s="15" t="s">
        <v>32</v>
      </c>
      <c r="AX1259" s="15" t="s">
        <v>71</v>
      </c>
      <c r="AY1259" s="184" t="s">
        <v>330</v>
      </c>
    </row>
    <row r="1260" spans="2:65" s="12" customFormat="1">
      <c r="B1260" s="151"/>
      <c r="D1260" s="152" t="s">
        <v>340</v>
      </c>
      <c r="E1260" s="153" t="s">
        <v>21</v>
      </c>
      <c r="F1260" s="154" t="s">
        <v>1311</v>
      </c>
      <c r="H1260" s="153" t="s">
        <v>21</v>
      </c>
      <c r="I1260" s="155"/>
      <c r="L1260" s="151"/>
      <c r="M1260" s="156"/>
      <c r="T1260" s="157"/>
      <c r="AT1260" s="153" t="s">
        <v>340</v>
      </c>
      <c r="AU1260" s="153" t="s">
        <v>171</v>
      </c>
      <c r="AV1260" s="12" t="s">
        <v>78</v>
      </c>
      <c r="AW1260" s="12" t="s">
        <v>32</v>
      </c>
      <c r="AX1260" s="12" t="s">
        <v>71</v>
      </c>
      <c r="AY1260" s="153" t="s">
        <v>330</v>
      </c>
    </row>
    <row r="1261" spans="2:65" s="13" customFormat="1">
      <c r="B1261" s="158"/>
      <c r="D1261" s="152" t="s">
        <v>340</v>
      </c>
      <c r="E1261" s="159" t="s">
        <v>21</v>
      </c>
      <c r="F1261" s="160" t="s">
        <v>1312</v>
      </c>
      <c r="H1261" s="161">
        <v>12.618</v>
      </c>
      <c r="I1261" s="162"/>
      <c r="L1261" s="158"/>
      <c r="M1261" s="163"/>
      <c r="T1261" s="164"/>
      <c r="AT1261" s="159" t="s">
        <v>340</v>
      </c>
      <c r="AU1261" s="159" t="s">
        <v>171</v>
      </c>
      <c r="AV1261" s="13" t="s">
        <v>80</v>
      </c>
      <c r="AW1261" s="13" t="s">
        <v>32</v>
      </c>
      <c r="AX1261" s="13" t="s">
        <v>71</v>
      </c>
      <c r="AY1261" s="159" t="s">
        <v>330</v>
      </c>
    </row>
    <row r="1262" spans="2:65" s="14" customFormat="1">
      <c r="B1262" s="166"/>
      <c r="D1262" s="152" t="s">
        <v>340</v>
      </c>
      <c r="E1262" s="167" t="s">
        <v>21</v>
      </c>
      <c r="F1262" s="168" t="s">
        <v>443</v>
      </c>
      <c r="H1262" s="169">
        <v>21.091999999999999</v>
      </c>
      <c r="I1262" s="170"/>
      <c r="L1262" s="166"/>
      <c r="M1262" s="171"/>
      <c r="T1262" s="172"/>
      <c r="AT1262" s="167" t="s">
        <v>340</v>
      </c>
      <c r="AU1262" s="167" t="s">
        <v>171</v>
      </c>
      <c r="AV1262" s="14" t="s">
        <v>336</v>
      </c>
      <c r="AW1262" s="14" t="s">
        <v>32</v>
      </c>
      <c r="AX1262" s="14" t="s">
        <v>78</v>
      </c>
      <c r="AY1262" s="167" t="s">
        <v>330</v>
      </c>
    </row>
    <row r="1263" spans="2:65" s="1" customFormat="1" ht="24.2" customHeight="1">
      <c r="B1263" s="33"/>
      <c r="C1263" s="134" t="s">
        <v>1313</v>
      </c>
      <c r="D1263" s="134" t="s">
        <v>332</v>
      </c>
      <c r="E1263" s="135" t="s">
        <v>1314</v>
      </c>
      <c r="F1263" s="136" t="s">
        <v>1315</v>
      </c>
      <c r="G1263" s="137" t="s">
        <v>447</v>
      </c>
      <c r="H1263" s="138">
        <v>2.6</v>
      </c>
      <c r="I1263" s="139">
        <v>30992.240000000002</v>
      </c>
      <c r="J1263" s="140">
        <f>ROUND(I1263*H1263,2)</f>
        <v>80579.820000000007</v>
      </c>
      <c r="K1263" s="136" t="s">
        <v>335</v>
      </c>
      <c r="L1263" s="33"/>
      <c r="M1263" s="141" t="s">
        <v>21</v>
      </c>
      <c r="N1263" s="142" t="s">
        <v>42</v>
      </c>
      <c r="P1263" s="143">
        <f>O1263*H1263</f>
        <v>0</v>
      </c>
      <c r="Q1263" s="143">
        <v>1.0492699999999999</v>
      </c>
      <c r="R1263" s="143">
        <f>Q1263*H1263</f>
        <v>2.7281019999999998</v>
      </c>
      <c r="S1263" s="143">
        <v>0</v>
      </c>
      <c r="T1263" s="144">
        <f>S1263*H1263</f>
        <v>0</v>
      </c>
      <c r="AR1263" s="145" t="s">
        <v>336</v>
      </c>
      <c r="AT1263" s="145" t="s">
        <v>332</v>
      </c>
      <c r="AU1263" s="145" t="s">
        <v>171</v>
      </c>
      <c r="AY1263" s="18" t="s">
        <v>330</v>
      </c>
      <c r="BE1263" s="146">
        <f>IF(N1263="základní",J1263,0)</f>
        <v>80579.820000000007</v>
      </c>
      <c r="BF1263" s="146">
        <f>IF(N1263="snížená",J1263,0)</f>
        <v>0</v>
      </c>
      <c r="BG1263" s="146">
        <f>IF(N1263="zákl. přenesená",J1263,0)</f>
        <v>0</v>
      </c>
      <c r="BH1263" s="146">
        <f>IF(N1263="sníž. přenesená",J1263,0)</f>
        <v>0</v>
      </c>
      <c r="BI1263" s="146">
        <f>IF(N1263="nulová",J1263,0)</f>
        <v>0</v>
      </c>
      <c r="BJ1263" s="18" t="s">
        <v>78</v>
      </c>
      <c r="BK1263" s="146">
        <f>ROUND(I1263*H1263,2)</f>
        <v>80579.820000000007</v>
      </c>
      <c r="BL1263" s="18" t="s">
        <v>336</v>
      </c>
      <c r="BM1263" s="145" t="s">
        <v>1316</v>
      </c>
    </row>
    <row r="1264" spans="2:65" s="1" customFormat="1">
      <c r="B1264" s="33"/>
      <c r="D1264" s="147" t="s">
        <v>338</v>
      </c>
      <c r="F1264" s="148" t="s">
        <v>1317</v>
      </c>
      <c r="I1264" s="149"/>
      <c r="L1264" s="33"/>
      <c r="M1264" s="150"/>
      <c r="T1264" s="52"/>
      <c r="AT1264" s="18" t="s">
        <v>338</v>
      </c>
      <c r="AU1264" s="18" t="s">
        <v>171</v>
      </c>
    </row>
    <row r="1265" spans="2:65" s="12" customFormat="1">
      <c r="B1265" s="151"/>
      <c r="D1265" s="152" t="s">
        <v>340</v>
      </c>
      <c r="E1265" s="153" t="s">
        <v>21</v>
      </c>
      <c r="F1265" s="154" t="s">
        <v>1318</v>
      </c>
      <c r="H1265" s="153" t="s">
        <v>21</v>
      </c>
      <c r="I1265" s="155"/>
      <c r="L1265" s="151"/>
      <c r="M1265" s="156"/>
      <c r="T1265" s="157"/>
      <c r="AT1265" s="153" t="s">
        <v>340</v>
      </c>
      <c r="AU1265" s="153" t="s">
        <v>171</v>
      </c>
      <c r="AV1265" s="12" t="s">
        <v>78</v>
      </c>
      <c r="AW1265" s="12" t="s">
        <v>32</v>
      </c>
      <c r="AX1265" s="12" t="s">
        <v>71</v>
      </c>
      <c r="AY1265" s="153" t="s">
        <v>330</v>
      </c>
    </row>
    <row r="1266" spans="2:65" s="13" customFormat="1">
      <c r="B1266" s="158"/>
      <c r="D1266" s="152" t="s">
        <v>340</v>
      </c>
      <c r="E1266" s="159" t="s">
        <v>21</v>
      </c>
      <c r="F1266" s="160" t="s">
        <v>1319</v>
      </c>
      <c r="H1266" s="161">
        <v>2.6</v>
      </c>
      <c r="I1266" s="162"/>
      <c r="L1266" s="158"/>
      <c r="M1266" s="163"/>
      <c r="T1266" s="164"/>
      <c r="AT1266" s="159" t="s">
        <v>340</v>
      </c>
      <c r="AU1266" s="159" t="s">
        <v>171</v>
      </c>
      <c r="AV1266" s="13" t="s">
        <v>80</v>
      </c>
      <c r="AW1266" s="13" t="s">
        <v>32</v>
      </c>
      <c r="AX1266" s="13" t="s">
        <v>78</v>
      </c>
      <c r="AY1266" s="159" t="s">
        <v>330</v>
      </c>
    </row>
    <row r="1267" spans="2:65" s="1" customFormat="1" ht="24.2" customHeight="1">
      <c r="B1267" s="33"/>
      <c r="C1267" s="134" t="s">
        <v>1320</v>
      </c>
      <c r="D1267" s="134" t="s">
        <v>332</v>
      </c>
      <c r="E1267" s="135" t="s">
        <v>1321</v>
      </c>
      <c r="F1267" s="136" t="s">
        <v>1322</v>
      </c>
      <c r="G1267" s="137" t="s">
        <v>169</v>
      </c>
      <c r="H1267" s="138">
        <v>101.212</v>
      </c>
      <c r="I1267" s="139">
        <v>676.25</v>
      </c>
      <c r="J1267" s="140">
        <f>ROUND(I1267*H1267,2)</f>
        <v>68444.62</v>
      </c>
      <c r="K1267" s="136" t="s">
        <v>335</v>
      </c>
      <c r="L1267" s="33"/>
      <c r="M1267" s="141" t="s">
        <v>21</v>
      </c>
      <c r="N1267" s="142" t="s">
        <v>42</v>
      </c>
      <c r="P1267" s="143">
        <f>O1267*H1267</f>
        <v>0</v>
      </c>
      <c r="Q1267" s="143">
        <v>1.2959999999999999E-2</v>
      </c>
      <c r="R1267" s="143">
        <f>Q1267*H1267</f>
        <v>1.3117075199999999</v>
      </c>
      <c r="S1267" s="143">
        <v>0</v>
      </c>
      <c r="T1267" s="144">
        <f>S1267*H1267</f>
        <v>0</v>
      </c>
      <c r="AR1267" s="145" t="s">
        <v>336</v>
      </c>
      <c r="AT1267" s="145" t="s">
        <v>332</v>
      </c>
      <c r="AU1267" s="145" t="s">
        <v>171</v>
      </c>
      <c r="AY1267" s="18" t="s">
        <v>330</v>
      </c>
      <c r="BE1267" s="146">
        <f>IF(N1267="základní",J1267,0)</f>
        <v>68444.62</v>
      </c>
      <c r="BF1267" s="146">
        <f>IF(N1267="snížená",J1267,0)</f>
        <v>0</v>
      </c>
      <c r="BG1267" s="146">
        <f>IF(N1267="zákl. přenesená",J1267,0)</f>
        <v>0</v>
      </c>
      <c r="BH1267" s="146">
        <f>IF(N1267="sníž. přenesená",J1267,0)</f>
        <v>0</v>
      </c>
      <c r="BI1267" s="146">
        <f>IF(N1267="nulová",J1267,0)</f>
        <v>0</v>
      </c>
      <c r="BJ1267" s="18" t="s">
        <v>78</v>
      </c>
      <c r="BK1267" s="146">
        <f>ROUND(I1267*H1267,2)</f>
        <v>68444.62</v>
      </c>
      <c r="BL1267" s="18" t="s">
        <v>336</v>
      </c>
      <c r="BM1267" s="145" t="s">
        <v>1323</v>
      </c>
    </row>
    <row r="1268" spans="2:65" s="1" customFormat="1">
      <c r="B1268" s="33"/>
      <c r="D1268" s="147" t="s">
        <v>338</v>
      </c>
      <c r="F1268" s="148" t="s">
        <v>1324</v>
      </c>
      <c r="I1268" s="149"/>
      <c r="L1268" s="33"/>
      <c r="M1268" s="150"/>
      <c r="T1268" s="52"/>
      <c r="AT1268" s="18" t="s">
        <v>338</v>
      </c>
      <c r="AU1268" s="18" t="s">
        <v>171</v>
      </c>
    </row>
    <row r="1269" spans="2:65" s="12" customFormat="1">
      <c r="B1269" s="151"/>
      <c r="D1269" s="152" t="s">
        <v>340</v>
      </c>
      <c r="E1269" s="153" t="s">
        <v>21</v>
      </c>
      <c r="F1269" s="154" t="s">
        <v>1298</v>
      </c>
      <c r="H1269" s="153" t="s">
        <v>21</v>
      </c>
      <c r="I1269" s="155"/>
      <c r="L1269" s="151"/>
      <c r="M1269" s="156"/>
      <c r="T1269" s="157"/>
      <c r="AT1269" s="153" t="s">
        <v>340</v>
      </c>
      <c r="AU1269" s="153" t="s">
        <v>171</v>
      </c>
      <c r="AV1269" s="12" t="s">
        <v>78</v>
      </c>
      <c r="AW1269" s="12" t="s">
        <v>32</v>
      </c>
      <c r="AX1269" s="12" t="s">
        <v>71</v>
      </c>
      <c r="AY1269" s="153" t="s">
        <v>330</v>
      </c>
    </row>
    <row r="1270" spans="2:65" s="12" customFormat="1">
      <c r="B1270" s="151"/>
      <c r="D1270" s="152" t="s">
        <v>340</v>
      </c>
      <c r="E1270" s="153" t="s">
        <v>21</v>
      </c>
      <c r="F1270" s="154" t="s">
        <v>1299</v>
      </c>
      <c r="H1270" s="153" t="s">
        <v>21</v>
      </c>
      <c r="I1270" s="155"/>
      <c r="L1270" s="151"/>
      <c r="M1270" s="156"/>
      <c r="T1270" s="157"/>
      <c r="AT1270" s="153" t="s">
        <v>340</v>
      </c>
      <c r="AU1270" s="153" t="s">
        <v>171</v>
      </c>
      <c r="AV1270" s="12" t="s">
        <v>78</v>
      </c>
      <c r="AW1270" s="12" t="s">
        <v>32</v>
      </c>
      <c r="AX1270" s="12" t="s">
        <v>71</v>
      </c>
      <c r="AY1270" s="153" t="s">
        <v>330</v>
      </c>
    </row>
    <row r="1271" spans="2:65" s="12" customFormat="1">
      <c r="B1271" s="151"/>
      <c r="D1271" s="152" t="s">
        <v>340</v>
      </c>
      <c r="E1271" s="153" t="s">
        <v>21</v>
      </c>
      <c r="F1271" s="154" t="s">
        <v>1300</v>
      </c>
      <c r="H1271" s="153" t="s">
        <v>21</v>
      </c>
      <c r="I1271" s="155"/>
      <c r="L1271" s="151"/>
      <c r="M1271" s="156"/>
      <c r="T1271" s="157"/>
      <c r="AT1271" s="153" t="s">
        <v>340</v>
      </c>
      <c r="AU1271" s="153" t="s">
        <v>171</v>
      </c>
      <c r="AV1271" s="12" t="s">
        <v>78</v>
      </c>
      <c r="AW1271" s="12" t="s">
        <v>32</v>
      </c>
      <c r="AX1271" s="12" t="s">
        <v>71</v>
      </c>
      <c r="AY1271" s="153" t="s">
        <v>330</v>
      </c>
    </row>
    <row r="1272" spans="2:65" s="13" customFormat="1">
      <c r="B1272" s="158"/>
      <c r="D1272" s="152" t="s">
        <v>340</v>
      </c>
      <c r="E1272" s="159" t="s">
        <v>21</v>
      </c>
      <c r="F1272" s="160" t="s">
        <v>1325</v>
      </c>
      <c r="H1272" s="161">
        <v>7.1820000000000004</v>
      </c>
      <c r="I1272" s="162"/>
      <c r="L1272" s="158"/>
      <c r="M1272" s="163"/>
      <c r="T1272" s="164"/>
      <c r="AT1272" s="159" t="s">
        <v>340</v>
      </c>
      <c r="AU1272" s="159" t="s">
        <v>171</v>
      </c>
      <c r="AV1272" s="13" t="s">
        <v>80</v>
      </c>
      <c r="AW1272" s="13" t="s">
        <v>32</v>
      </c>
      <c r="AX1272" s="13" t="s">
        <v>71</v>
      </c>
      <c r="AY1272" s="159" t="s">
        <v>330</v>
      </c>
    </row>
    <row r="1273" spans="2:65" s="12" customFormat="1">
      <c r="B1273" s="151"/>
      <c r="D1273" s="152" t="s">
        <v>340</v>
      </c>
      <c r="E1273" s="153" t="s">
        <v>21</v>
      </c>
      <c r="F1273" s="154" t="s">
        <v>1302</v>
      </c>
      <c r="H1273" s="153" t="s">
        <v>21</v>
      </c>
      <c r="I1273" s="155"/>
      <c r="L1273" s="151"/>
      <c r="M1273" s="156"/>
      <c r="T1273" s="157"/>
      <c r="AT1273" s="153" t="s">
        <v>340</v>
      </c>
      <c r="AU1273" s="153" t="s">
        <v>171</v>
      </c>
      <c r="AV1273" s="12" t="s">
        <v>78</v>
      </c>
      <c r="AW1273" s="12" t="s">
        <v>32</v>
      </c>
      <c r="AX1273" s="12" t="s">
        <v>71</v>
      </c>
      <c r="AY1273" s="153" t="s">
        <v>330</v>
      </c>
    </row>
    <row r="1274" spans="2:65" s="13" customFormat="1">
      <c r="B1274" s="158"/>
      <c r="D1274" s="152" t="s">
        <v>340</v>
      </c>
      <c r="E1274" s="159" t="s">
        <v>21</v>
      </c>
      <c r="F1274" s="160" t="s">
        <v>1326</v>
      </c>
      <c r="H1274" s="161">
        <v>2.5649999999999999</v>
      </c>
      <c r="I1274" s="162"/>
      <c r="L1274" s="158"/>
      <c r="M1274" s="163"/>
      <c r="T1274" s="164"/>
      <c r="AT1274" s="159" t="s">
        <v>340</v>
      </c>
      <c r="AU1274" s="159" t="s">
        <v>171</v>
      </c>
      <c r="AV1274" s="13" t="s">
        <v>80</v>
      </c>
      <c r="AW1274" s="13" t="s">
        <v>32</v>
      </c>
      <c r="AX1274" s="13" t="s">
        <v>71</v>
      </c>
      <c r="AY1274" s="159" t="s">
        <v>330</v>
      </c>
    </row>
    <row r="1275" spans="2:65" s="12" customFormat="1">
      <c r="B1275" s="151"/>
      <c r="D1275" s="152" t="s">
        <v>340</v>
      </c>
      <c r="E1275" s="153" t="s">
        <v>21</v>
      </c>
      <c r="F1275" s="154" t="s">
        <v>1304</v>
      </c>
      <c r="H1275" s="153" t="s">
        <v>21</v>
      </c>
      <c r="I1275" s="155"/>
      <c r="L1275" s="151"/>
      <c r="M1275" s="156"/>
      <c r="T1275" s="157"/>
      <c r="AT1275" s="153" t="s">
        <v>340</v>
      </c>
      <c r="AU1275" s="153" t="s">
        <v>171</v>
      </c>
      <c r="AV1275" s="12" t="s">
        <v>78</v>
      </c>
      <c r="AW1275" s="12" t="s">
        <v>32</v>
      </c>
      <c r="AX1275" s="12" t="s">
        <v>71</v>
      </c>
      <c r="AY1275" s="153" t="s">
        <v>330</v>
      </c>
    </row>
    <row r="1276" spans="2:65" s="13" customFormat="1">
      <c r="B1276" s="158"/>
      <c r="D1276" s="152" t="s">
        <v>340</v>
      </c>
      <c r="E1276" s="159" t="s">
        <v>21</v>
      </c>
      <c r="F1276" s="160" t="s">
        <v>1327</v>
      </c>
      <c r="H1276" s="161">
        <v>8.74</v>
      </c>
      <c r="I1276" s="162"/>
      <c r="L1276" s="158"/>
      <c r="M1276" s="163"/>
      <c r="T1276" s="164"/>
      <c r="AT1276" s="159" t="s">
        <v>340</v>
      </c>
      <c r="AU1276" s="159" t="s">
        <v>171</v>
      </c>
      <c r="AV1276" s="13" t="s">
        <v>80</v>
      </c>
      <c r="AW1276" s="13" t="s">
        <v>32</v>
      </c>
      <c r="AX1276" s="13" t="s">
        <v>71</v>
      </c>
      <c r="AY1276" s="159" t="s">
        <v>330</v>
      </c>
    </row>
    <row r="1277" spans="2:65" s="13" customFormat="1">
      <c r="B1277" s="158"/>
      <c r="D1277" s="152" t="s">
        <v>340</v>
      </c>
      <c r="E1277" s="159" t="s">
        <v>21</v>
      </c>
      <c r="F1277" s="160" t="s">
        <v>1328</v>
      </c>
      <c r="H1277" s="161">
        <v>8.093</v>
      </c>
      <c r="I1277" s="162"/>
      <c r="L1277" s="158"/>
      <c r="M1277" s="163"/>
      <c r="T1277" s="164"/>
      <c r="AT1277" s="159" t="s">
        <v>340</v>
      </c>
      <c r="AU1277" s="159" t="s">
        <v>171</v>
      </c>
      <c r="AV1277" s="13" t="s">
        <v>80</v>
      </c>
      <c r="AW1277" s="13" t="s">
        <v>32</v>
      </c>
      <c r="AX1277" s="13" t="s">
        <v>71</v>
      </c>
      <c r="AY1277" s="159" t="s">
        <v>330</v>
      </c>
    </row>
    <row r="1278" spans="2:65" s="15" customFormat="1">
      <c r="B1278" s="183"/>
      <c r="D1278" s="152" t="s">
        <v>340</v>
      </c>
      <c r="E1278" s="184" t="s">
        <v>21</v>
      </c>
      <c r="F1278" s="185" t="s">
        <v>769</v>
      </c>
      <c r="H1278" s="186">
        <v>26.58</v>
      </c>
      <c r="I1278" s="187"/>
      <c r="L1278" s="183"/>
      <c r="M1278" s="188"/>
      <c r="T1278" s="189"/>
      <c r="AT1278" s="184" t="s">
        <v>340</v>
      </c>
      <c r="AU1278" s="184" t="s">
        <v>171</v>
      </c>
      <c r="AV1278" s="15" t="s">
        <v>171</v>
      </c>
      <c r="AW1278" s="15" t="s">
        <v>32</v>
      </c>
      <c r="AX1278" s="15" t="s">
        <v>71</v>
      </c>
      <c r="AY1278" s="184" t="s">
        <v>330</v>
      </c>
    </row>
    <row r="1279" spans="2:65" s="12" customFormat="1">
      <c r="B1279" s="151"/>
      <c r="D1279" s="152" t="s">
        <v>340</v>
      </c>
      <c r="E1279" s="153" t="s">
        <v>21</v>
      </c>
      <c r="F1279" s="154" t="s">
        <v>1307</v>
      </c>
      <c r="H1279" s="153" t="s">
        <v>21</v>
      </c>
      <c r="I1279" s="155"/>
      <c r="L1279" s="151"/>
      <c r="M1279" s="156"/>
      <c r="T1279" s="157"/>
      <c r="AT1279" s="153" t="s">
        <v>340</v>
      </c>
      <c r="AU1279" s="153" t="s">
        <v>171</v>
      </c>
      <c r="AV1279" s="12" t="s">
        <v>78</v>
      </c>
      <c r="AW1279" s="12" t="s">
        <v>32</v>
      </c>
      <c r="AX1279" s="12" t="s">
        <v>71</v>
      </c>
      <c r="AY1279" s="153" t="s">
        <v>330</v>
      </c>
    </row>
    <row r="1280" spans="2:65" s="12" customFormat="1">
      <c r="B1280" s="151"/>
      <c r="D1280" s="152" t="s">
        <v>340</v>
      </c>
      <c r="E1280" s="153" t="s">
        <v>21</v>
      </c>
      <c r="F1280" s="154" t="s">
        <v>1300</v>
      </c>
      <c r="H1280" s="153" t="s">
        <v>21</v>
      </c>
      <c r="I1280" s="155"/>
      <c r="L1280" s="151"/>
      <c r="M1280" s="156"/>
      <c r="T1280" s="157"/>
      <c r="AT1280" s="153" t="s">
        <v>340</v>
      </c>
      <c r="AU1280" s="153" t="s">
        <v>171</v>
      </c>
      <c r="AV1280" s="12" t="s">
        <v>78</v>
      </c>
      <c r="AW1280" s="12" t="s">
        <v>32</v>
      </c>
      <c r="AX1280" s="12" t="s">
        <v>71</v>
      </c>
      <c r="AY1280" s="153" t="s">
        <v>330</v>
      </c>
    </row>
    <row r="1281" spans="2:65" s="13" customFormat="1">
      <c r="B1281" s="158"/>
      <c r="D1281" s="152" t="s">
        <v>340</v>
      </c>
      <c r="E1281" s="159" t="s">
        <v>21</v>
      </c>
      <c r="F1281" s="160" t="s">
        <v>1329</v>
      </c>
      <c r="H1281" s="161">
        <v>8.2080000000000002</v>
      </c>
      <c r="I1281" s="162"/>
      <c r="L1281" s="158"/>
      <c r="M1281" s="163"/>
      <c r="T1281" s="164"/>
      <c r="AT1281" s="159" t="s">
        <v>340</v>
      </c>
      <c r="AU1281" s="159" t="s">
        <v>171</v>
      </c>
      <c r="AV1281" s="13" t="s">
        <v>80</v>
      </c>
      <c r="AW1281" s="13" t="s">
        <v>32</v>
      </c>
      <c r="AX1281" s="13" t="s">
        <v>71</v>
      </c>
      <c r="AY1281" s="159" t="s">
        <v>330</v>
      </c>
    </row>
    <row r="1282" spans="2:65" s="12" customFormat="1">
      <c r="B1282" s="151"/>
      <c r="D1282" s="152" t="s">
        <v>340</v>
      </c>
      <c r="E1282" s="153" t="s">
        <v>21</v>
      </c>
      <c r="F1282" s="154" t="s">
        <v>1302</v>
      </c>
      <c r="H1282" s="153" t="s">
        <v>21</v>
      </c>
      <c r="I1282" s="155"/>
      <c r="L1282" s="151"/>
      <c r="M1282" s="156"/>
      <c r="T1282" s="157"/>
      <c r="AT1282" s="153" t="s">
        <v>340</v>
      </c>
      <c r="AU1282" s="153" t="s">
        <v>171</v>
      </c>
      <c r="AV1282" s="12" t="s">
        <v>78</v>
      </c>
      <c r="AW1282" s="12" t="s">
        <v>32</v>
      </c>
      <c r="AX1282" s="12" t="s">
        <v>71</v>
      </c>
      <c r="AY1282" s="153" t="s">
        <v>330</v>
      </c>
    </row>
    <row r="1283" spans="2:65" s="13" customFormat="1">
      <c r="B1283" s="158"/>
      <c r="D1283" s="152" t="s">
        <v>340</v>
      </c>
      <c r="E1283" s="159" t="s">
        <v>21</v>
      </c>
      <c r="F1283" s="160" t="s">
        <v>1326</v>
      </c>
      <c r="H1283" s="161">
        <v>2.5649999999999999</v>
      </c>
      <c r="I1283" s="162"/>
      <c r="L1283" s="158"/>
      <c r="M1283" s="163"/>
      <c r="T1283" s="164"/>
      <c r="AT1283" s="159" t="s">
        <v>340</v>
      </c>
      <c r="AU1283" s="159" t="s">
        <v>171</v>
      </c>
      <c r="AV1283" s="13" t="s">
        <v>80</v>
      </c>
      <c r="AW1283" s="13" t="s">
        <v>32</v>
      </c>
      <c r="AX1283" s="13" t="s">
        <v>71</v>
      </c>
      <c r="AY1283" s="159" t="s">
        <v>330</v>
      </c>
    </row>
    <row r="1284" spans="2:65" s="12" customFormat="1">
      <c r="B1284" s="151"/>
      <c r="D1284" s="152" t="s">
        <v>340</v>
      </c>
      <c r="E1284" s="153" t="s">
        <v>21</v>
      </c>
      <c r="F1284" s="154" t="s">
        <v>1304</v>
      </c>
      <c r="H1284" s="153" t="s">
        <v>21</v>
      </c>
      <c r="I1284" s="155"/>
      <c r="L1284" s="151"/>
      <c r="M1284" s="156"/>
      <c r="T1284" s="157"/>
      <c r="AT1284" s="153" t="s">
        <v>340</v>
      </c>
      <c r="AU1284" s="153" t="s">
        <v>171</v>
      </c>
      <c r="AV1284" s="12" t="s">
        <v>78</v>
      </c>
      <c r="AW1284" s="12" t="s">
        <v>32</v>
      </c>
      <c r="AX1284" s="12" t="s">
        <v>71</v>
      </c>
      <c r="AY1284" s="153" t="s">
        <v>330</v>
      </c>
    </row>
    <row r="1285" spans="2:65" s="13" customFormat="1">
      <c r="B1285" s="158"/>
      <c r="D1285" s="152" t="s">
        <v>340</v>
      </c>
      <c r="E1285" s="159" t="s">
        <v>21</v>
      </c>
      <c r="F1285" s="160" t="s">
        <v>1330</v>
      </c>
      <c r="H1285" s="161">
        <v>7.8849999999999971</v>
      </c>
      <c r="I1285" s="162"/>
      <c r="L1285" s="158"/>
      <c r="M1285" s="163"/>
      <c r="T1285" s="164"/>
      <c r="AT1285" s="159" t="s">
        <v>340</v>
      </c>
      <c r="AU1285" s="159" t="s">
        <v>171</v>
      </c>
      <c r="AV1285" s="13" t="s">
        <v>80</v>
      </c>
      <c r="AW1285" s="13" t="s">
        <v>32</v>
      </c>
      <c r="AX1285" s="13" t="s">
        <v>71</v>
      </c>
      <c r="AY1285" s="159" t="s">
        <v>330</v>
      </c>
    </row>
    <row r="1286" spans="2:65" s="12" customFormat="1">
      <c r="B1286" s="151"/>
      <c r="D1286" s="152" t="s">
        <v>340</v>
      </c>
      <c r="E1286" s="153" t="s">
        <v>21</v>
      </c>
      <c r="F1286" s="154" t="s">
        <v>1331</v>
      </c>
      <c r="H1286" s="153" t="s">
        <v>21</v>
      </c>
      <c r="I1286" s="155"/>
      <c r="L1286" s="151"/>
      <c r="M1286" s="156"/>
      <c r="T1286" s="157"/>
      <c r="AT1286" s="153" t="s">
        <v>340</v>
      </c>
      <c r="AU1286" s="153" t="s">
        <v>171</v>
      </c>
      <c r="AV1286" s="12" t="s">
        <v>78</v>
      </c>
      <c r="AW1286" s="12" t="s">
        <v>32</v>
      </c>
      <c r="AX1286" s="12" t="s">
        <v>71</v>
      </c>
      <c r="AY1286" s="153" t="s">
        <v>330</v>
      </c>
    </row>
    <row r="1287" spans="2:65" s="15" customFormat="1">
      <c r="B1287" s="183"/>
      <c r="D1287" s="152" t="s">
        <v>340</v>
      </c>
      <c r="E1287" s="184" t="s">
        <v>21</v>
      </c>
      <c r="F1287" s="185" t="s">
        <v>769</v>
      </c>
      <c r="H1287" s="186">
        <v>18.658000000000001</v>
      </c>
      <c r="I1287" s="187"/>
      <c r="L1287" s="183"/>
      <c r="M1287" s="188"/>
      <c r="T1287" s="189"/>
      <c r="AT1287" s="184" t="s">
        <v>340</v>
      </c>
      <c r="AU1287" s="184" t="s">
        <v>171</v>
      </c>
      <c r="AV1287" s="15" t="s">
        <v>171</v>
      </c>
      <c r="AW1287" s="15" t="s">
        <v>32</v>
      </c>
      <c r="AX1287" s="15" t="s">
        <v>71</v>
      </c>
      <c r="AY1287" s="184" t="s">
        <v>330</v>
      </c>
    </row>
    <row r="1288" spans="2:65" s="12" customFormat="1">
      <c r="B1288" s="151"/>
      <c r="D1288" s="152" t="s">
        <v>340</v>
      </c>
      <c r="E1288" s="153" t="s">
        <v>21</v>
      </c>
      <c r="F1288" s="154" t="s">
        <v>1311</v>
      </c>
      <c r="H1288" s="153" t="s">
        <v>21</v>
      </c>
      <c r="I1288" s="155"/>
      <c r="L1288" s="151"/>
      <c r="M1288" s="156"/>
      <c r="T1288" s="157"/>
      <c r="AT1288" s="153" t="s">
        <v>340</v>
      </c>
      <c r="AU1288" s="153" t="s">
        <v>171</v>
      </c>
      <c r="AV1288" s="12" t="s">
        <v>78</v>
      </c>
      <c r="AW1288" s="12" t="s">
        <v>32</v>
      </c>
      <c r="AX1288" s="12" t="s">
        <v>71</v>
      </c>
      <c r="AY1288" s="153" t="s">
        <v>330</v>
      </c>
    </row>
    <row r="1289" spans="2:65" s="13" customFormat="1">
      <c r="B1289" s="158"/>
      <c r="D1289" s="152" t="s">
        <v>340</v>
      </c>
      <c r="E1289" s="159" t="s">
        <v>21</v>
      </c>
      <c r="F1289" s="160" t="s">
        <v>1332</v>
      </c>
      <c r="H1289" s="161">
        <v>55.973999999999997</v>
      </c>
      <c r="I1289" s="162"/>
      <c r="L1289" s="158"/>
      <c r="M1289" s="163"/>
      <c r="T1289" s="164"/>
      <c r="AT1289" s="159" t="s">
        <v>340</v>
      </c>
      <c r="AU1289" s="159" t="s">
        <v>171</v>
      </c>
      <c r="AV1289" s="13" t="s">
        <v>80</v>
      </c>
      <c r="AW1289" s="13" t="s">
        <v>32</v>
      </c>
      <c r="AX1289" s="13" t="s">
        <v>71</v>
      </c>
      <c r="AY1289" s="159" t="s">
        <v>330</v>
      </c>
    </row>
    <row r="1290" spans="2:65" s="14" customFormat="1">
      <c r="B1290" s="166"/>
      <c r="D1290" s="152" t="s">
        <v>340</v>
      </c>
      <c r="E1290" s="167" t="s">
        <v>21</v>
      </c>
      <c r="F1290" s="168" t="s">
        <v>443</v>
      </c>
      <c r="H1290" s="169">
        <v>101.212</v>
      </c>
      <c r="I1290" s="170"/>
      <c r="L1290" s="166"/>
      <c r="M1290" s="171"/>
      <c r="T1290" s="172"/>
      <c r="AT1290" s="167" t="s">
        <v>340</v>
      </c>
      <c r="AU1290" s="167" t="s">
        <v>171</v>
      </c>
      <c r="AV1290" s="14" t="s">
        <v>336</v>
      </c>
      <c r="AW1290" s="14" t="s">
        <v>32</v>
      </c>
      <c r="AX1290" s="14" t="s">
        <v>78</v>
      </c>
      <c r="AY1290" s="167" t="s">
        <v>330</v>
      </c>
    </row>
    <row r="1291" spans="2:65" s="1" customFormat="1" ht="24.2" customHeight="1">
      <c r="B1291" s="33"/>
      <c r="C1291" s="134" t="s">
        <v>1333</v>
      </c>
      <c r="D1291" s="134" t="s">
        <v>332</v>
      </c>
      <c r="E1291" s="135" t="s">
        <v>1334</v>
      </c>
      <c r="F1291" s="136" t="s">
        <v>1335</v>
      </c>
      <c r="G1291" s="137" t="s">
        <v>169</v>
      </c>
      <c r="H1291" s="138">
        <v>101.212</v>
      </c>
      <c r="I1291" s="139">
        <v>85.7</v>
      </c>
      <c r="J1291" s="140">
        <f>ROUND(I1291*H1291,2)</f>
        <v>8673.8700000000008</v>
      </c>
      <c r="K1291" s="136" t="s">
        <v>335</v>
      </c>
      <c r="L1291" s="33"/>
      <c r="M1291" s="141" t="s">
        <v>21</v>
      </c>
      <c r="N1291" s="142" t="s">
        <v>42</v>
      </c>
      <c r="P1291" s="143">
        <f>O1291*H1291</f>
        <v>0</v>
      </c>
      <c r="Q1291" s="143">
        <v>0</v>
      </c>
      <c r="R1291" s="143">
        <f>Q1291*H1291</f>
        <v>0</v>
      </c>
      <c r="S1291" s="143">
        <v>0</v>
      </c>
      <c r="T1291" s="144">
        <f>S1291*H1291</f>
        <v>0</v>
      </c>
      <c r="AR1291" s="145" t="s">
        <v>336</v>
      </c>
      <c r="AT1291" s="145" t="s">
        <v>332</v>
      </c>
      <c r="AU1291" s="145" t="s">
        <v>171</v>
      </c>
      <c r="AY1291" s="18" t="s">
        <v>330</v>
      </c>
      <c r="BE1291" s="146">
        <f>IF(N1291="základní",J1291,0)</f>
        <v>8673.8700000000008</v>
      </c>
      <c r="BF1291" s="146">
        <f>IF(N1291="snížená",J1291,0)</f>
        <v>0</v>
      </c>
      <c r="BG1291" s="146">
        <f>IF(N1291="zákl. přenesená",J1291,0)</f>
        <v>0</v>
      </c>
      <c r="BH1291" s="146">
        <f>IF(N1291="sníž. přenesená",J1291,0)</f>
        <v>0</v>
      </c>
      <c r="BI1291" s="146">
        <f>IF(N1291="nulová",J1291,0)</f>
        <v>0</v>
      </c>
      <c r="BJ1291" s="18" t="s">
        <v>78</v>
      </c>
      <c r="BK1291" s="146">
        <f>ROUND(I1291*H1291,2)</f>
        <v>8673.8700000000008</v>
      </c>
      <c r="BL1291" s="18" t="s">
        <v>336</v>
      </c>
      <c r="BM1291" s="145" t="s">
        <v>1336</v>
      </c>
    </row>
    <row r="1292" spans="2:65" s="1" customFormat="1">
      <c r="B1292" s="33"/>
      <c r="D1292" s="147" t="s">
        <v>338</v>
      </c>
      <c r="F1292" s="148" t="s">
        <v>1337</v>
      </c>
      <c r="I1292" s="149"/>
      <c r="L1292" s="33"/>
      <c r="M1292" s="150"/>
      <c r="T1292" s="52"/>
      <c r="AT1292" s="18" t="s">
        <v>338</v>
      </c>
      <c r="AU1292" s="18" t="s">
        <v>171</v>
      </c>
    </row>
    <row r="1293" spans="2:65" s="13" customFormat="1">
      <c r="B1293" s="158"/>
      <c r="D1293" s="152" t="s">
        <v>340</v>
      </c>
      <c r="E1293" s="159" t="s">
        <v>21</v>
      </c>
      <c r="F1293" s="160" t="s">
        <v>1338</v>
      </c>
      <c r="H1293" s="161">
        <v>101.212</v>
      </c>
      <c r="I1293" s="162"/>
      <c r="L1293" s="158"/>
      <c r="M1293" s="163"/>
      <c r="T1293" s="164"/>
      <c r="AT1293" s="159" t="s">
        <v>340</v>
      </c>
      <c r="AU1293" s="159" t="s">
        <v>171</v>
      </c>
      <c r="AV1293" s="13" t="s">
        <v>80</v>
      </c>
      <c r="AW1293" s="13" t="s">
        <v>32</v>
      </c>
      <c r="AX1293" s="13" t="s">
        <v>78</v>
      </c>
      <c r="AY1293" s="159" t="s">
        <v>330</v>
      </c>
    </row>
    <row r="1294" spans="2:65" s="1" customFormat="1" ht="24.2" customHeight="1">
      <c r="B1294" s="33"/>
      <c r="C1294" s="134" t="s">
        <v>1339</v>
      </c>
      <c r="D1294" s="134" t="s">
        <v>332</v>
      </c>
      <c r="E1294" s="135" t="s">
        <v>1340</v>
      </c>
      <c r="F1294" s="136" t="s">
        <v>1341</v>
      </c>
      <c r="G1294" s="137" t="s">
        <v>353</v>
      </c>
      <c r="H1294" s="138">
        <v>185.7</v>
      </c>
      <c r="I1294" s="139">
        <v>269.91000000000003</v>
      </c>
      <c r="J1294" s="140">
        <f>ROUND(I1294*H1294,2)</f>
        <v>50122.29</v>
      </c>
      <c r="K1294" s="136" t="s">
        <v>335</v>
      </c>
      <c r="L1294" s="33"/>
      <c r="M1294" s="141" t="s">
        <v>21</v>
      </c>
      <c r="N1294" s="142" t="s">
        <v>42</v>
      </c>
      <c r="P1294" s="143">
        <f>O1294*H1294</f>
        <v>0</v>
      </c>
      <c r="Q1294" s="143">
        <v>0.11046</v>
      </c>
      <c r="R1294" s="143">
        <f>Q1294*H1294</f>
        <v>20.512422000000001</v>
      </c>
      <c r="S1294" s="143">
        <v>0</v>
      </c>
      <c r="T1294" s="144">
        <f>S1294*H1294</f>
        <v>0</v>
      </c>
      <c r="AR1294" s="145" t="s">
        <v>336</v>
      </c>
      <c r="AT1294" s="145" t="s">
        <v>332</v>
      </c>
      <c r="AU1294" s="145" t="s">
        <v>171</v>
      </c>
      <c r="AY1294" s="18" t="s">
        <v>330</v>
      </c>
      <c r="BE1294" s="146">
        <f>IF(N1294="základní",J1294,0)</f>
        <v>50122.29</v>
      </c>
      <c r="BF1294" s="146">
        <f>IF(N1294="snížená",J1294,0)</f>
        <v>0</v>
      </c>
      <c r="BG1294" s="146">
        <f>IF(N1294="zákl. přenesená",J1294,0)</f>
        <v>0</v>
      </c>
      <c r="BH1294" s="146">
        <f>IF(N1294="sníž. přenesená",J1294,0)</f>
        <v>0</v>
      </c>
      <c r="BI1294" s="146">
        <f>IF(N1294="nulová",J1294,0)</f>
        <v>0</v>
      </c>
      <c r="BJ1294" s="18" t="s">
        <v>78</v>
      </c>
      <c r="BK1294" s="146">
        <f>ROUND(I1294*H1294,2)</f>
        <v>50122.29</v>
      </c>
      <c r="BL1294" s="18" t="s">
        <v>336</v>
      </c>
      <c r="BM1294" s="145" t="s">
        <v>1342</v>
      </c>
    </row>
    <row r="1295" spans="2:65" s="1" customFormat="1">
      <c r="B1295" s="33"/>
      <c r="D1295" s="147" t="s">
        <v>338</v>
      </c>
      <c r="F1295" s="148" t="s">
        <v>1343</v>
      </c>
      <c r="I1295" s="149"/>
      <c r="L1295" s="33"/>
      <c r="M1295" s="150"/>
      <c r="T1295" s="52"/>
      <c r="AT1295" s="18" t="s">
        <v>338</v>
      </c>
      <c r="AU1295" s="18" t="s">
        <v>171</v>
      </c>
    </row>
    <row r="1296" spans="2:65" s="1" customFormat="1" ht="19.5">
      <c r="B1296" s="33"/>
      <c r="D1296" s="152" t="s">
        <v>375</v>
      </c>
      <c r="F1296" s="165" t="s">
        <v>1344</v>
      </c>
      <c r="I1296" s="149"/>
      <c r="L1296" s="33"/>
      <c r="M1296" s="150"/>
      <c r="T1296" s="52"/>
      <c r="AT1296" s="18" t="s">
        <v>375</v>
      </c>
      <c r="AU1296" s="18" t="s">
        <v>171</v>
      </c>
    </row>
    <row r="1297" spans="2:65" s="12" customFormat="1">
      <c r="B1297" s="151"/>
      <c r="D1297" s="152" t="s">
        <v>340</v>
      </c>
      <c r="E1297" s="153" t="s">
        <v>21</v>
      </c>
      <c r="F1297" s="154" t="s">
        <v>1299</v>
      </c>
      <c r="H1297" s="153" t="s">
        <v>21</v>
      </c>
      <c r="I1297" s="155"/>
      <c r="L1297" s="151"/>
      <c r="M1297" s="156"/>
      <c r="T1297" s="157"/>
      <c r="AT1297" s="153" t="s">
        <v>340</v>
      </c>
      <c r="AU1297" s="153" t="s">
        <v>171</v>
      </c>
      <c r="AV1297" s="12" t="s">
        <v>78</v>
      </c>
      <c r="AW1297" s="12" t="s">
        <v>32</v>
      </c>
      <c r="AX1297" s="12" t="s">
        <v>71</v>
      </c>
      <c r="AY1297" s="153" t="s">
        <v>330</v>
      </c>
    </row>
    <row r="1298" spans="2:65" s="13" customFormat="1">
      <c r="B1298" s="158"/>
      <c r="D1298" s="152" t="s">
        <v>340</v>
      </c>
      <c r="E1298" s="159" t="s">
        <v>21</v>
      </c>
      <c r="F1298" s="160" t="s">
        <v>1345</v>
      </c>
      <c r="H1298" s="161">
        <v>21.7</v>
      </c>
      <c r="I1298" s="162"/>
      <c r="L1298" s="158"/>
      <c r="M1298" s="163"/>
      <c r="T1298" s="164"/>
      <c r="AT1298" s="159" t="s">
        <v>340</v>
      </c>
      <c r="AU1298" s="159" t="s">
        <v>171</v>
      </c>
      <c r="AV1298" s="13" t="s">
        <v>80</v>
      </c>
      <c r="AW1298" s="13" t="s">
        <v>32</v>
      </c>
      <c r="AX1298" s="13" t="s">
        <v>71</v>
      </c>
      <c r="AY1298" s="159" t="s">
        <v>330</v>
      </c>
    </row>
    <row r="1299" spans="2:65" s="13" customFormat="1">
      <c r="B1299" s="158"/>
      <c r="D1299" s="152" t="s">
        <v>340</v>
      </c>
      <c r="E1299" s="159" t="s">
        <v>21</v>
      </c>
      <c r="F1299" s="160" t="s">
        <v>1346</v>
      </c>
      <c r="H1299" s="161">
        <v>19.2</v>
      </c>
      <c r="I1299" s="162"/>
      <c r="L1299" s="158"/>
      <c r="M1299" s="163"/>
      <c r="T1299" s="164"/>
      <c r="AT1299" s="159" t="s">
        <v>340</v>
      </c>
      <c r="AU1299" s="159" t="s">
        <v>171</v>
      </c>
      <c r="AV1299" s="13" t="s">
        <v>80</v>
      </c>
      <c r="AW1299" s="13" t="s">
        <v>32</v>
      </c>
      <c r="AX1299" s="13" t="s">
        <v>71</v>
      </c>
      <c r="AY1299" s="159" t="s">
        <v>330</v>
      </c>
    </row>
    <row r="1300" spans="2:65" s="12" customFormat="1">
      <c r="B1300" s="151"/>
      <c r="D1300" s="152" t="s">
        <v>340</v>
      </c>
      <c r="E1300" s="153" t="s">
        <v>21</v>
      </c>
      <c r="F1300" s="154" t="s">
        <v>1307</v>
      </c>
      <c r="H1300" s="153" t="s">
        <v>21</v>
      </c>
      <c r="I1300" s="155"/>
      <c r="L1300" s="151"/>
      <c r="M1300" s="156"/>
      <c r="T1300" s="157"/>
      <c r="AT1300" s="153" t="s">
        <v>340</v>
      </c>
      <c r="AU1300" s="153" t="s">
        <v>171</v>
      </c>
      <c r="AV1300" s="12" t="s">
        <v>78</v>
      </c>
      <c r="AW1300" s="12" t="s">
        <v>32</v>
      </c>
      <c r="AX1300" s="12" t="s">
        <v>71</v>
      </c>
      <c r="AY1300" s="153" t="s">
        <v>330</v>
      </c>
    </row>
    <row r="1301" spans="2:65" s="13" customFormat="1">
      <c r="B1301" s="158"/>
      <c r="D1301" s="152" t="s">
        <v>340</v>
      </c>
      <c r="E1301" s="159" t="s">
        <v>21</v>
      </c>
      <c r="F1301" s="160" t="s">
        <v>1347</v>
      </c>
      <c r="H1301" s="161">
        <v>18.600000000000001</v>
      </c>
      <c r="I1301" s="162"/>
      <c r="L1301" s="158"/>
      <c r="M1301" s="163"/>
      <c r="T1301" s="164"/>
      <c r="AT1301" s="159" t="s">
        <v>340</v>
      </c>
      <c r="AU1301" s="159" t="s">
        <v>171</v>
      </c>
      <c r="AV1301" s="13" t="s">
        <v>80</v>
      </c>
      <c r="AW1301" s="13" t="s">
        <v>32</v>
      </c>
      <c r="AX1301" s="13" t="s">
        <v>71</v>
      </c>
      <c r="AY1301" s="159" t="s">
        <v>330</v>
      </c>
    </row>
    <row r="1302" spans="2:65" s="13" customFormat="1">
      <c r="B1302" s="158"/>
      <c r="D1302" s="152" t="s">
        <v>340</v>
      </c>
      <c r="E1302" s="159" t="s">
        <v>21</v>
      </c>
      <c r="F1302" s="160" t="s">
        <v>1348</v>
      </c>
      <c r="H1302" s="161">
        <v>17.600000000000001</v>
      </c>
      <c r="I1302" s="162"/>
      <c r="L1302" s="158"/>
      <c r="M1302" s="163"/>
      <c r="T1302" s="164"/>
      <c r="AT1302" s="159" t="s">
        <v>340</v>
      </c>
      <c r="AU1302" s="159" t="s">
        <v>171</v>
      </c>
      <c r="AV1302" s="13" t="s">
        <v>80</v>
      </c>
      <c r="AW1302" s="13" t="s">
        <v>32</v>
      </c>
      <c r="AX1302" s="13" t="s">
        <v>71</v>
      </c>
      <c r="AY1302" s="159" t="s">
        <v>330</v>
      </c>
    </row>
    <row r="1303" spans="2:65" s="12" customFormat="1">
      <c r="B1303" s="151"/>
      <c r="D1303" s="152" t="s">
        <v>340</v>
      </c>
      <c r="E1303" s="153" t="s">
        <v>21</v>
      </c>
      <c r="F1303" s="154" t="s">
        <v>1311</v>
      </c>
      <c r="H1303" s="153" t="s">
        <v>21</v>
      </c>
      <c r="I1303" s="155"/>
      <c r="L1303" s="151"/>
      <c r="M1303" s="156"/>
      <c r="T1303" s="157"/>
      <c r="AT1303" s="153" t="s">
        <v>340</v>
      </c>
      <c r="AU1303" s="153" t="s">
        <v>171</v>
      </c>
      <c r="AV1303" s="12" t="s">
        <v>78</v>
      </c>
      <c r="AW1303" s="12" t="s">
        <v>32</v>
      </c>
      <c r="AX1303" s="12" t="s">
        <v>71</v>
      </c>
      <c r="AY1303" s="153" t="s">
        <v>330</v>
      </c>
    </row>
    <row r="1304" spans="2:65" s="13" customFormat="1">
      <c r="B1304" s="158"/>
      <c r="D1304" s="152" t="s">
        <v>340</v>
      </c>
      <c r="E1304" s="159" t="s">
        <v>21</v>
      </c>
      <c r="F1304" s="160" t="s">
        <v>1349</v>
      </c>
      <c r="H1304" s="161">
        <v>108.6</v>
      </c>
      <c r="I1304" s="162"/>
      <c r="L1304" s="158"/>
      <c r="M1304" s="163"/>
      <c r="T1304" s="164"/>
      <c r="AT1304" s="159" t="s">
        <v>340</v>
      </c>
      <c r="AU1304" s="159" t="s">
        <v>171</v>
      </c>
      <c r="AV1304" s="13" t="s">
        <v>80</v>
      </c>
      <c r="AW1304" s="13" t="s">
        <v>32</v>
      </c>
      <c r="AX1304" s="13" t="s">
        <v>71</v>
      </c>
      <c r="AY1304" s="159" t="s">
        <v>330</v>
      </c>
    </row>
    <row r="1305" spans="2:65" s="14" customFormat="1">
      <c r="B1305" s="166"/>
      <c r="D1305" s="152" t="s">
        <v>340</v>
      </c>
      <c r="E1305" s="167" t="s">
        <v>21</v>
      </c>
      <c r="F1305" s="168" t="s">
        <v>443</v>
      </c>
      <c r="H1305" s="169">
        <v>185.7</v>
      </c>
      <c r="I1305" s="170"/>
      <c r="L1305" s="166"/>
      <c r="M1305" s="171"/>
      <c r="T1305" s="172"/>
      <c r="AT1305" s="167" t="s">
        <v>340</v>
      </c>
      <c r="AU1305" s="167" t="s">
        <v>171</v>
      </c>
      <c r="AV1305" s="14" t="s">
        <v>336</v>
      </c>
      <c r="AW1305" s="14" t="s">
        <v>32</v>
      </c>
      <c r="AX1305" s="14" t="s">
        <v>78</v>
      </c>
      <c r="AY1305" s="167" t="s">
        <v>330</v>
      </c>
    </row>
    <row r="1306" spans="2:65" s="1" customFormat="1" ht="21.75" customHeight="1">
      <c r="B1306" s="33"/>
      <c r="C1306" s="134" t="s">
        <v>1350</v>
      </c>
      <c r="D1306" s="134" t="s">
        <v>332</v>
      </c>
      <c r="E1306" s="135" t="s">
        <v>1351</v>
      </c>
      <c r="F1306" s="136" t="s">
        <v>1352</v>
      </c>
      <c r="G1306" s="137" t="s">
        <v>169</v>
      </c>
      <c r="H1306" s="138">
        <v>82.447999999999979</v>
      </c>
      <c r="I1306" s="139">
        <v>411.57</v>
      </c>
      <c r="J1306" s="140">
        <f>ROUND(I1306*H1306,2)</f>
        <v>33933.120000000003</v>
      </c>
      <c r="K1306" s="136" t="s">
        <v>335</v>
      </c>
      <c r="L1306" s="33"/>
      <c r="M1306" s="141" t="s">
        <v>21</v>
      </c>
      <c r="N1306" s="142" t="s">
        <v>42</v>
      </c>
      <c r="P1306" s="143">
        <f>O1306*H1306</f>
        <v>0</v>
      </c>
      <c r="Q1306" s="143">
        <v>7.92E-3</v>
      </c>
      <c r="R1306" s="143">
        <f>Q1306*H1306</f>
        <v>0.65298815999999982</v>
      </c>
      <c r="S1306" s="143">
        <v>0</v>
      </c>
      <c r="T1306" s="144">
        <f>S1306*H1306</f>
        <v>0</v>
      </c>
      <c r="AR1306" s="145" t="s">
        <v>336</v>
      </c>
      <c r="AT1306" s="145" t="s">
        <v>332</v>
      </c>
      <c r="AU1306" s="145" t="s">
        <v>171</v>
      </c>
      <c r="AY1306" s="18" t="s">
        <v>330</v>
      </c>
      <c r="BE1306" s="146">
        <f>IF(N1306="základní",J1306,0)</f>
        <v>33933.120000000003</v>
      </c>
      <c r="BF1306" s="146">
        <f>IF(N1306="snížená",J1306,0)</f>
        <v>0</v>
      </c>
      <c r="BG1306" s="146">
        <f>IF(N1306="zákl. přenesená",J1306,0)</f>
        <v>0</v>
      </c>
      <c r="BH1306" s="146">
        <f>IF(N1306="sníž. přenesená",J1306,0)</f>
        <v>0</v>
      </c>
      <c r="BI1306" s="146">
        <f>IF(N1306="nulová",J1306,0)</f>
        <v>0</v>
      </c>
      <c r="BJ1306" s="18" t="s">
        <v>78</v>
      </c>
      <c r="BK1306" s="146">
        <f>ROUND(I1306*H1306,2)</f>
        <v>33933.120000000003</v>
      </c>
      <c r="BL1306" s="18" t="s">
        <v>336</v>
      </c>
      <c r="BM1306" s="145" t="s">
        <v>1353</v>
      </c>
    </row>
    <row r="1307" spans="2:65" s="1" customFormat="1">
      <c r="B1307" s="33"/>
      <c r="D1307" s="147" t="s">
        <v>338</v>
      </c>
      <c r="F1307" s="148" t="s">
        <v>1354</v>
      </c>
      <c r="I1307" s="149"/>
      <c r="L1307" s="33"/>
      <c r="M1307" s="150"/>
      <c r="T1307" s="52"/>
      <c r="AT1307" s="18" t="s">
        <v>338</v>
      </c>
      <c r="AU1307" s="18" t="s">
        <v>171</v>
      </c>
    </row>
    <row r="1308" spans="2:65" s="12" customFormat="1">
      <c r="B1308" s="151"/>
      <c r="D1308" s="152" t="s">
        <v>340</v>
      </c>
      <c r="E1308" s="153" t="s">
        <v>21</v>
      </c>
      <c r="F1308" s="154" t="s">
        <v>1299</v>
      </c>
      <c r="H1308" s="153" t="s">
        <v>21</v>
      </c>
      <c r="I1308" s="155"/>
      <c r="L1308" s="151"/>
      <c r="M1308" s="156"/>
      <c r="T1308" s="157"/>
      <c r="AT1308" s="153" t="s">
        <v>340</v>
      </c>
      <c r="AU1308" s="153" t="s">
        <v>171</v>
      </c>
      <c r="AV1308" s="12" t="s">
        <v>78</v>
      </c>
      <c r="AW1308" s="12" t="s">
        <v>32</v>
      </c>
      <c r="AX1308" s="12" t="s">
        <v>71</v>
      </c>
      <c r="AY1308" s="153" t="s">
        <v>330</v>
      </c>
    </row>
    <row r="1309" spans="2:65" s="13" customFormat="1">
      <c r="B1309" s="158"/>
      <c r="D1309" s="152" t="s">
        <v>340</v>
      </c>
      <c r="E1309" s="159" t="s">
        <v>21</v>
      </c>
      <c r="F1309" s="160" t="s">
        <v>1355</v>
      </c>
      <c r="H1309" s="161">
        <v>9.6350000000000016</v>
      </c>
      <c r="I1309" s="162"/>
      <c r="L1309" s="158"/>
      <c r="M1309" s="163"/>
      <c r="T1309" s="164"/>
      <c r="AT1309" s="159" t="s">
        <v>340</v>
      </c>
      <c r="AU1309" s="159" t="s">
        <v>171</v>
      </c>
      <c r="AV1309" s="13" t="s">
        <v>80</v>
      </c>
      <c r="AW1309" s="13" t="s">
        <v>32</v>
      </c>
      <c r="AX1309" s="13" t="s">
        <v>71</v>
      </c>
      <c r="AY1309" s="159" t="s">
        <v>330</v>
      </c>
    </row>
    <row r="1310" spans="2:65" s="13" customFormat="1">
      <c r="B1310" s="158"/>
      <c r="D1310" s="152" t="s">
        <v>340</v>
      </c>
      <c r="E1310" s="159" t="s">
        <v>21</v>
      </c>
      <c r="F1310" s="160" t="s">
        <v>1356</v>
      </c>
      <c r="H1310" s="161">
        <v>8.5250000000000004</v>
      </c>
      <c r="I1310" s="162"/>
      <c r="L1310" s="158"/>
      <c r="M1310" s="163"/>
      <c r="T1310" s="164"/>
      <c r="AT1310" s="159" t="s">
        <v>340</v>
      </c>
      <c r="AU1310" s="159" t="s">
        <v>171</v>
      </c>
      <c r="AV1310" s="13" t="s">
        <v>80</v>
      </c>
      <c r="AW1310" s="13" t="s">
        <v>32</v>
      </c>
      <c r="AX1310" s="13" t="s">
        <v>71</v>
      </c>
      <c r="AY1310" s="159" t="s">
        <v>330</v>
      </c>
    </row>
    <row r="1311" spans="2:65" s="12" customFormat="1">
      <c r="B1311" s="151"/>
      <c r="D1311" s="152" t="s">
        <v>340</v>
      </c>
      <c r="E1311" s="153" t="s">
        <v>21</v>
      </c>
      <c r="F1311" s="154" t="s">
        <v>1307</v>
      </c>
      <c r="H1311" s="153" t="s">
        <v>21</v>
      </c>
      <c r="I1311" s="155"/>
      <c r="L1311" s="151"/>
      <c r="M1311" s="156"/>
      <c r="T1311" s="157"/>
      <c r="AT1311" s="153" t="s">
        <v>340</v>
      </c>
      <c r="AU1311" s="153" t="s">
        <v>171</v>
      </c>
      <c r="AV1311" s="12" t="s">
        <v>78</v>
      </c>
      <c r="AW1311" s="12" t="s">
        <v>32</v>
      </c>
      <c r="AX1311" s="12" t="s">
        <v>71</v>
      </c>
      <c r="AY1311" s="153" t="s">
        <v>330</v>
      </c>
    </row>
    <row r="1312" spans="2:65" s="13" customFormat="1">
      <c r="B1312" s="158"/>
      <c r="D1312" s="152" t="s">
        <v>340</v>
      </c>
      <c r="E1312" s="159" t="s">
        <v>21</v>
      </c>
      <c r="F1312" s="160" t="s">
        <v>1357</v>
      </c>
      <c r="H1312" s="161">
        <v>8.2579999999999991</v>
      </c>
      <c r="I1312" s="162"/>
      <c r="L1312" s="158"/>
      <c r="M1312" s="163"/>
      <c r="T1312" s="164"/>
      <c r="AT1312" s="159" t="s">
        <v>340</v>
      </c>
      <c r="AU1312" s="159" t="s">
        <v>171</v>
      </c>
      <c r="AV1312" s="13" t="s">
        <v>80</v>
      </c>
      <c r="AW1312" s="13" t="s">
        <v>32</v>
      </c>
      <c r="AX1312" s="13" t="s">
        <v>71</v>
      </c>
      <c r="AY1312" s="159" t="s">
        <v>330</v>
      </c>
    </row>
    <row r="1313" spans="2:65" s="13" customFormat="1">
      <c r="B1313" s="158"/>
      <c r="D1313" s="152" t="s">
        <v>340</v>
      </c>
      <c r="E1313" s="159" t="s">
        <v>21</v>
      </c>
      <c r="F1313" s="160" t="s">
        <v>1358</v>
      </c>
      <c r="H1313" s="161">
        <v>7.8140000000000001</v>
      </c>
      <c r="I1313" s="162"/>
      <c r="L1313" s="158"/>
      <c r="M1313" s="163"/>
      <c r="T1313" s="164"/>
      <c r="AT1313" s="159" t="s">
        <v>340</v>
      </c>
      <c r="AU1313" s="159" t="s">
        <v>171</v>
      </c>
      <c r="AV1313" s="13" t="s">
        <v>80</v>
      </c>
      <c r="AW1313" s="13" t="s">
        <v>32</v>
      </c>
      <c r="AX1313" s="13" t="s">
        <v>71</v>
      </c>
      <c r="AY1313" s="159" t="s">
        <v>330</v>
      </c>
    </row>
    <row r="1314" spans="2:65" s="12" customFormat="1">
      <c r="B1314" s="151"/>
      <c r="D1314" s="152" t="s">
        <v>340</v>
      </c>
      <c r="E1314" s="153" t="s">
        <v>21</v>
      </c>
      <c r="F1314" s="154" t="s">
        <v>1311</v>
      </c>
      <c r="H1314" s="153" t="s">
        <v>21</v>
      </c>
      <c r="I1314" s="155"/>
      <c r="L1314" s="151"/>
      <c r="M1314" s="156"/>
      <c r="T1314" s="157"/>
      <c r="AT1314" s="153" t="s">
        <v>340</v>
      </c>
      <c r="AU1314" s="153" t="s">
        <v>171</v>
      </c>
      <c r="AV1314" s="12" t="s">
        <v>78</v>
      </c>
      <c r="AW1314" s="12" t="s">
        <v>32</v>
      </c>
      <c r="AX1314" s="12" t="s">
        <v>71</v>
      </c>
      <c r="AY1314" s="153" t="s">
        <v>330</v>
      </c>
    </row>
    <row r="1315" spans="2:65" s="13" customFormat="1">
      <c r="B1315" s="158"/>
      <c r="D1315" s="152" t="s">
        <v>340</v>
      </c>
      <c r="E1315" s="159" t="s">
        <v>21</v>
      </c>
      <c r="F1315" s="160" t="s">
        <v>1359</v>
      </c>
      <c r="H1315" s="161">
        <v>48.216000000000001</v>
      </c>
      <c r="I1315" s="162"/>
      <c r="L1315" s="158"/>
      <c r="M1315" s="163"/>
      <c r="T1315" s="164"/>
      <c r="AT1315" s="159" t="s">
        <v>340</v>
      </c>
      <c r="AU1315" s="159" t="s">
        <v>171</v>
      </c>
      <c r="AV1315" s="13" t="s">
        <v>80</v>
      </c>
      <c r="AW1315" s="13" t="s">
        <v>32</v>
      </c>
      <c r="AX1315" s="13" t="s">
        <v>71</v>
      </c>
      <c r="AY1315" s="159" t="s">
        <v>330</v>
      </c>
    </row>
    <row r="1316" spans="2:65" s="14" customFormat="1">
      <c r="B1316" s="166"/>
      <c r="D1316" s="152" t="s">
        <v>340</v>
      </c>
      <c r="E1316" s="167" t="s">
        <v>21</v>
      </c>
      <c r="F1316" s="168" t="s">
        <v>443</v>
      </c>
      <c r="H1316" s="169">
        <v>82.447999999999979</v>
      </c>
      <c r="I1316" s="170"/>
      <c r="L1316" s="166"/>
      <c r="M1316" s="171"/>
      <c r="T1316" s="172"/>
      <c r="AT1316" s="167" t="s">
        <v>340</v>
      </c>
      <c r="AU1316" s="167" t="s">
        <v>171</v>
      </c>
      <c r="AV1316" s="14" t="s">
        <v>336</v>
      </c>
      <c r="AW1316" s="14" t="s">
        <v>32</v>
      </c>
      <c r="AX1316" s="14" t="s">
        <v>78</v>
      </c>
      <c r="AY1316" s="167" t="s">
        <v>330</v>
      </c>
    </row>
    <row r="1317" spans="2:65" s="1" customFormat="1" ht="21.75" customHeight="1">
      <c r="B1317" s="33"/>
      <c r="C1317" s="134" t="s">
        <v>1360</v>
      </c>
      <c r="D1317" s="134" t="s">
        <v>332</v>
      </c>
      <c r="E1317" s="135" t="s">
        <v>1361</v>
      </c>
      <c r="F1317" s="136" t="s">
        <v>1362</v>
      </c>
      <c r="G1317" s="137" t="s">
        <v>169</v>
      </c>
      <c r="H1317" s="138">
        <v>82.447999999999979</v>
      </c>
      <c r="I1317" s="139">
        <v>60.96</v>
      </c>
      <c r="J1317" s="140">
        <f>ROUND(I1317*H1317,2)</f>
        <v>5026.03</v>
      </c>
      <c r="K1317" s="136" t="s">
        <v>335</v>
      </c>
      <c r="L1317" s="33"/>
      <c r="M1317" s="141" t="s">
        <v>21</v>
      </c>
      <c r="N1317" s="142" t="s">
        <v>42</v>
      </c>
      <c r="P1317" s="143">
        <f>O1317*H1317</f>
        <v>0</v>
      </c>
      <c r="Q1317" s="143">
        <v>0</v>
      </c>
      <c r="R1317" s="143">
        <f>Q1317*H1317</f>
        <v>0</v>
      </c>
      <c r="S1317" s="143">
        <v>0</v>
      </c>
      <c r="T1317" s="144">
        <f>S1317*H1317</f>
        <v>0</v>
      </c>
      <c r="AR1317" s="145" t="s">
        <v>336</v>
      </c>
      <c r="AT1317" s="145" t="s">
        <v>332</v>
      </c>
      <c r="AU1317" s="145" t="s">
        <v>171</v>
      </c>
      <c r="AY1317" s="18" t="s">
        <v>330</v>
      </c>
      <c r="BE1317" s="146">
        <f>IF(N1317="základní",J1317,0)</f>
        <v>5026.03</v>
      </c>
      <c r="BF1317" s="146">
        <f>IF(N1317="snížená",J1317,0)</f>
        <v>0</v>
      </c>
      <c r="BG1317" s="146">
        <f>IF(N1317="zákl. přenesená",J1317,0)</f>
        <v>0</v>
      </c>
      <c r="BH1317" s="146">
        <f>IF(N1317="sníž. přenesená",J1317,0)</f>
        <v>0</v>
      </c>
      <c r="BI1317" s="146">
        <f>IF(N1317="nulová",J1317,0)</f>
        <v>0</v>
      </c>
      <c r="BJ1317" s="18" t="s">
        <v>78</v>
      </c>
      <c r="BK1317" s="146">
        <f>ROUND(I1317*H1317,2)</f>
        <v>5026.03</v>
      </c>
      <c r="BL1317" s="18" t="s">
        <v>336</v>
      </c>
      <c r="BM1317" s="145" t="s">
        <v>1363</v>
      </c>
    </row>
    <row r="1318" spans="2:65" s="1" customFormat="1">
      <c r="B1318" s="33"/>
      <c r="D1318" s="147" t="s">
        <v>338</v>
      </c>
      <c r="F1318" s="148" t="s">
        <v>1364</v>
      </c>
      <c r="I1318" s="149"/>
      <c r="L1318" s="33"/>
      <c r="M1318" s="150"/>
      <c r="T1318" s="52"/>
      <c r="AT1318" s="18" t="s">
        <v>338</v>
      </c>
      <c r="AU1318" s="18" t="s">
        <v>171</v>
      </c>
    </row>
    <row r="1319" spans="2:65" s="13" customFormat="1">
      <c r="B1319" s="158"/>
      <c r="D1319" s="152" t="s">
        <v>340</v>
      </c>
      <c r="E1319" s="159" t="s">
        <v>21</v>
      </c>
      <c r="F1319" s="160" t="s">
        <v>1365</v>
      </c>
      <c r="H1319" s="161">
        <v>82.447999999999979</v>
      </c>
      <c r="I1319" s="162"/>
      <c r="L1319" s="158"/>
      <c r="M1319" s="163"/>
      <c r="T1319" s="164"/>
      <c r="AT1319" s="159" t="s">
        <v>340</v>
      </c>
      <c r="AU1319" s="159" t="s">
        <v>171</v>
      </c>
      <c r="AV1319" s="13" t="s">
        <v>80</v>
      </c>
      <c r="AW1319" s="13" t="s">
        <v>32</v>
      </c>
      <c r="AX1319" s="13" t="s">
        <v>78</v>
      </c>
      <c r="AY1319" s="159" t="s">
        <v>330</v>
      </c>
    </row>
    <row r="1320" spans="2:65" s="11" customFormat="1" ht="22.9" customHeight="1">
      <c r="B1320" s="122"/>
      <c r="D1320" s="123" t="s">
        <v>70</v>
      </c>
      <c r="E1320" s="132" t="s">
        <v>364</v>
      </c>
      <c r="F1320" s="132" t="s">
        <v>1366</v>
      </c>
      <c r="I1320" s="125"/>
      <c r="J1320" s="133">
        <f>BK1320</f>
        <v>98007.22</v>
      </c>
      <c r="L1320" s="122"/>
      <c r="M1320" s="127"/>
      <c r="P1320" s="128">
        <f>SUM(P1321:P1336)</f>
        <v>0</v>
      </c>
      <c r="R1320" s="128">
        <f>SUM(R1321:R1336)</f>
        <v>13.362621999999998</v>
      </c>
      <c r="T1320" s="129">
        <f>SUM(T1321:T1336)</f>
        <v>0</v>
      </c>
      <c r="AR1320" s="123" t="s">
        <v>78</v>
      </c>
      <c r="AT1320" s="130" t="s">
        <v>70</v>
      </c>
      <c r="AU1320" s="130" t="s">
        <v>78</v>
      </c>
      <c r="AY1320" s="123" t="s">
        <v>330</v>
      </c>
      <c r="BK1320" s="131">
        <f>SUM(BK1321:BK1336)</f>
        <v>98007.22</v>
      </c>
    </row>
    <row r="1321" spans="2:65" s="1" customFormat="1" ht="33" customHeight="1">
      <c r="B1321" s="33"/>
      <c r="C1321" s="134" t="s">
        <v>1367</v>
      </c>
      <c r="D1321" s="134" t="s">
        <v>332</v>
      </c>
      <c r="E1321" s="135" t="s">
        <v>1368</v>
      </c>
      <c r="F1321" s="136" t="s">
        <v>1369</v>
      </c>
      <c r="G1321" s="137" t="s">
        <v>169</v>
      </c>
      <c r="H1321" s="138">
        <v>46</v>
      </c>
      <c r="I1321" s="139">
        <v>114.95</v>
      </c>
      <c r="J1321" s="140">
        <f>ROUND(I1321*H1321,2)</f>
        <v>5287.7</v>
      </c>
      <c r="K1321" s="136" t="s">
        <v>335</v>
      </c>
      <c r="L1321" s="33"/>
      <c r="M1321" s="141" t="s">
        <v>21</v>
      </c>
      <c r="N1321" s="142" t="s">
        <v>42</v>
      </c>
      <c r="P1321" s="143">
        <f>O1321*H1321</f>
        <v>0</v>
      </c>
      <c r="Q1321" s="143">
        <v>0.04</v>
      </c>
      <c r="R1321" s="143">
        <f>Q1321*H1321</f>
        <v>1.84</v>
      </c>
      <c r="S1321" s="143">
        <v>0</v>
      </c>
      <c r="T1321" s="144">
        <f>S1321*H1321</f>
        <v>0</v>
      </c>
      <c r="AR1321" s="145" t="s">
        <v>336</v>
      </c>
      <c r="AT1321" s="145" t="s">
        <v>332</v>
      </c>
      <c r="AU1321" s="145" t="s">
        <v>80</v>
      </c>
      <c r="AY1321" s="18" t="s">
        <v>330</v>
      </c>
      <c r="BE1321" s="146">
        <f>IF(N1321="základní",J1321,0)</f>
        <v>5287.7</v>
      </c>
      <c r="BF1321" s="146">
        <f>IF(N1321="snížená",J1321,0)</f>
        <v>0</v>
      </c>
      <c r="BG1321" s="146">
        <f>IF(N1321="zákl. přenesená",J1321,0)</f>
        <v>0</v>
      </c>
      <c r="BH1321" s="146">
        <f>IF(N1321="sníž. přenesená",J1321,0)</f>
        <v>0</v>
      </c>
      <c r="BI1321" s="146">
        <f>IF(N1321="nulová",J1321,0)</f>
        <v>0</v>
      </c>
      <c r="BJ1321" s="18" t="s">
        <v>78</v>
      </c>
      <c r="BK1321" s="146">
        <f>ROUND(I1321*H1321,2)</f>
        <v>5287.7</v>
      </c>
      <c r="BL1321" s="18" t="s">
        <v>336</v>
      </c>
      <c r="BM1321" s="145" t="s">
        <v>1370</v>
      </c>
    </row>
    <row r="1322" spans="2:65" s="1" customFormat="1">
      <c r="B1322" s="33"/>
      <c r="D1322" s="147" t="s">
        <v>338</v>
      </c>
      <c r="F1322" s="148" t="s">
        <v>1371</v>
      </c>
      <c r="I1322" s="149"/>
      <c r="L1322" s="33"/>
      <c r="M1322" s="150"/>
      <c r="T1322" s="52"/>
      <c r="AT1322" s="18" t="s">
        <v>338</v>
      </c>
      <c r="AU1322" s="18" t="s">
        <v>80</v>
      </c>
    </row>
    <row r="1323" spans="2:65" s="12" customFormat="1">
      <c r="B1323" s="151"/>
      <c r="D1323" s="152" t="s">
        <v>340</v>
      </c>
      <c r="E1323" s="153" t="s">
        <v>21</v>
      </c>
      <c r="F1323" s="154" t="s">
        <v>1372</v>
      </c>
      <c r="H1323" s="153" t="s">
        <v>21</v>
      </c>
      <c r="I1323" s="155"/>
      <c r="L1323" s="151"/>
      <c r="M1323" s="156"/>
      <c r="T1323" s="157"/>
      <c r="AT1323" s="153" t="s">
        <v>340</v>
      </c>
      <c r="AU1323" s="153" t="s">
        <v>80</v>
      </c>
      <c r="AV1323" s="12" t="s">
        <v>78</v>
      </c>
      <c r="AW1323" s="12" t="s">
        <v>32</v>
      </c>
      <c r="AX1323" s="12" t="s">
        <v>71</v>
      </c>
      <c r="AY1323" s="153" t="s">
        <v>330</v>
      </c>
    </row>
    <row r="1324" spans="2:65" s="13" customFormat="1">
      <c r="B1324" s="158"/>
      <c r="D1324" s="152" t="s">
        <v>340</v>
      </c>
      <c r="E1324" s="159" t="s">
        <v>21</v>
      </c>
      <c r="F1324" s="160" t="s">
        <v>1373</v>
      </c>
      <c r="H1324" s="161">
        <v>46</v>
      </c>
      <c r="I1324" s="162"/>
      <c r="L1324" s="158"/>
      <c r="M1324" s="163"/>
      <c r="T1324" s="164"/>
      <c r="AT1324" s="159" t="s">
        <v>340</v>
      </c>
      <c r="AU1324" s="159" t="s">
        <v>80</v>
      </c>
      <c r="AV1324" s="13" t="s">
        <v>80</v>
      </c>
      <c r="AW1324" s="13" t="s">
        <v>32</v>
      </c>
      <c r="AX1324" s="13" t="s">
        <v>78</v>
      </c>
      <c r="AY1324" s="159" t="s">
        <v>330</v>
      </c>
    </row>
    <row r="1325" spans="2:65" s="1" customFormat="1" ht="16.5" customHeight="1">
      <c r="B1325" s="33"/>
      <c r="C1325" s="173" t="s">
        <v>1374</v>
      </c>
      <c r="D1325" s="173" t="s">
        <v>475</v>
      </c>
      <c r="E1325" s="174" t="s">
        <v>1375</v>
      </c>
      <c r="F1325" s="175" t="s">
        <v>1376</v>
      </c>
      <c r="G1325" s="176" t="s">
        <v>169</v>
      </c>
      <c r="H1325" s="177">
        <v>48.3</v>
      </c>
      <c r="I1325" s="178">
        <v>492.78</v>
      </c>
      <c r="J1325" s="179">
        <f>ROUND(I1325*H1325,2)</f>
        <v>23801.27</v>
      </c>
      <c r="K1325" s="175" t="s">
        <v>335</v>
      </c>
      <c r="L1325" s="180"/>
      <c r="M1325" s="181" t="s">
        <v>21</v>
      </c>
      <c r="N1325" s="182" t="s">
        <v>42</v>
      </c>
      <c r="P1325" s="143">
        <f>O1325*H1325</f>
        <v>0</v>
      </c>
      <c r="Q1325" s="143">
        <v>5.5999999999999999E-3</v>
      </c>
      <c r="R1325" s="143">
        <f>Q1325*H1325</f>
        <v>0.27048</v>
      </c>
      <c r="S1325" s="143">
        <v>0</v>
      </c>
      <c r="T1325" s="144">
        <f>S1325*H1325</f>
        <v>0</v>
      </c>
      <c r="AR1325" s="145" t="s">
        <v>388</v>
      </c>
      <c r="AT1325" s="145" t="s">
        <v>475</v>
      </c>
      <c r="AU1325" s="145" t="s">
        <v>80</v>
      </c>
      <c r="AY1325" s="18" t="s">
        <v>330</v>
      </c>
      <c r="BE1325" s="146">
        <f>IF(N1325="základní",J1325,0)</f>
        <v>23801.27</v>
      </c>
      <c r="BF1325" s="146">
        <f>IF(N1325="snížená",J1325,0)</f>
        <v>0</v>
      </c>
      <c r="BG1325" s="146">
        <f>IF(N1325="zákl. přenesená",J1325,0)</f>
        <v>0</v>
      </c>
      <c r="BH1325" s="146">
        <f>IF(N1325="sníž. přenesená",J1325,0)</f>
        <v>0</v>
      </c>
      <c r="BI1325" s="146">
        <f>IF(N1325="nulová",J1325,0)</f>
        <v>0</v>
      </c>
      <c r="BJ1325" s="18" t="s">
        <v>78</v>
      </c>
      <c r="BK1325" s="146">
        <f>ROUND(I1325*H1325,2)</f>
        <v>23801.27</v>
      </c>
      <c r="BL1325" s="18" t="s">
        <v>336</v>
      </c>
      <c r="BM1325" s="145" t="s">
        <v>1377</v>
      </c>
    </row>
    <row r="1326" spans="2:65" s="1" customFormat="1" ht="19.5">
      <c r="B1326" s="33"/>
      <c r="D1326" s="152" t="s">
        <v>375</v>
      </c>
      <c r="F1326" s="165" t="s">
        <v>1378</v>
      </c>
      <c r="I1326" s="149"/>
      <c r="L1326" s="33"/>
      <c r="M1326" s="150"/>
      <c r="T1326" s="52"/>
      <c r="AT1326" s="18" t="s">
        <v>375</v>
      </c>
      <c r="AU1326" s="18" t="s">
        <v>80</v>
      </c>
    </row>
    <row r="1327" spans="2:65" s="12" customFormat="1">
      <c r="B1327" s="151"/>
      <c r="D1327" s="152" t="s">
        <v>340</v>
      </c>
      <c r="E1327" s="153" t="s">
        <v>21</v>
      </c>
      <c r="F1327" s="154" t="s">
        <v>1372</v>
      </c>
      <c r="H1327" s="153" t="s">
        <v>21</v>
      </c>
      <c r="I1327" s="155"/>
      <c r="L1327" s="151"/>
      <c r="M1327" s="156"/>
      <c r="T1327" s="157"/>
      <c r="AT1327" s="153" t="s">
        <v>340</v>
      </c>
      <c r="AU1327" s="153" t="s">
        <v>80</v>
      </c>
      <c r="AV1327" s="12" t="s">
        <v>78</v>
      </c>
      <c r="AW1327" s="12" t="s">
        <v>32</v>
      </c>
      <c r="AX1327" s="12" t="s">
        <v>71</v>
      </c>
      <c r="AY1327" s="153" t="s">
        <v>330</v>
      </c>
    </row>
    <row r="1328" spans="2:65" s="13" customFormat="1">
      <c r="B1328" s="158"/>
      <c r="D1328" s="152" t="s">
        <v>340</v>
      </c>
      <c r="E1328" s="159" t="s">
        <v>21</v>
      </c>
      <c r="F1328" s="160" t="s">
        <v>1379</v>
      </c>
      <c r="H1328" s="161">
        <v>48.3</v>
      </c>
      <c r="I1328" s="162"/>
      <c r="L1328" s="158"/>
      <c r="M1328" s="163"/>
      <c r="T1328" s="164"/>
      <c r="AT1328" s="159" t="s">
        <v>340</v>
      </c>
      <c r="AU1328" s="159" t="s">
        <v>80</v>
      </c>
      <c r="AV1328" s="13" t="s">
        <v>80</v>
      </c>
      <c r="AW1328" s="13" t="s">
        <v>32</v>
      </c>
      <c r="AX1328" s="13" t="s">
        <v>78</v>
      </c>
      <c r="AY1328" s="159" t="s">
        <v>330</v>
      </c>
    </row>
    <row r="1329" spans="2:65" s="1" customFormat="1" ht="16.5" customHeight="1">
      <c r="B1329" s="33"/>
      <c r="C1329" s="134" t="s">
        <v>1380</v>
      </c>
      <c r="D1329" s="134" t="s">
        <v>332</v>
      </c>
      <c r="E1329" s="135" t="s">
        <v>1381</v>
      </c>
      <c r="F1329" s="136" t="s">
        <v>1382</v>
      </c>
      <c r="G1329" s="137" t="s">
        <v>353</v>
      </c>
      <c r="H1329" s="138">
        <v>15</v>
      </c>
      <c r="I1329" s="139">
        <v>788.79</v>
      </c>
      <c r="J1329" s="140">
        <f>ROUND(I1329*H1329,2)</f>
        <v>11831.85</v>
      </c>
      <c r="K1329" s="136" t="s">
        <v>335</v>
      </c>
      <c r="L1329" s="33"/>
      <c r="M1329" s="141" t="s">
        <v>21</v>
      </c>
      <c r="N1329" s="142" t="s">
        <v>42</v>
      </c>
      <c r="P1329" s="143">
        <f>O1329*H1329</f>
        <v>0</v>
      </c>
      <c r="Q1329" s="143">
        <v>0.29757</v>
      </c>
      <c r="R1329" s="143">
        <f>Q1329*H1329</f>
        <v>4.4635499999999997</v>
      </c>
      <c r="S1329" s="143">
        <v>0</v>
      </c>
      <c r="T1329" s="144">
        <f>S1329*H1329</f>
        <v>0</v>
      </c>
      <c r="AR1329" s="145" t="s">
        <v>336</v>
      </c>
      <c r="AT1329" s="145" t="s">
        <v>332</v>
      </c>
      <c r="AU1329" s="145" t="s">
        <v>80</v>
      </c>
      <c r="AY1329" s="18" t="s">
        <v>330</v>
      </c>
      <c r="BE1329" s="146">
        <f>IF(N1329="základní",J1329,0)</f>
        <v>11831.85</v>
      </c>
      <c r="BF1329" s="146">
        <f>IF(N1329="snížená",J1329,0)</f>
        <v>0</v>
      </c>
      <c r="BG1329" s="146">
        <f>IF(N1329="zákl. přenesená",J1329,0)</f>
        <v>0</v>
      </c>
      <c r="BH1329" s="146">
        <f>IF(N1329="sníž. přenesená",J1329,0)</f>
        <v>0</v>
      </c>
      <c r="BI1329" s="146">
        <f>IF(N1329="nulová",J1329,0)</f>
        <v>0</v>
      </c>
      <c r="BJ1329" s="18" t="s">
        <v>78</v>
      </c>
      <c r="BK1329" s="146">
        <f>ROUND(I1329*H1329,2)</f>
        <v>11831.85</v>
      </c>
      <c r="BL1329" s="18" t="s">
        <v>336</v>
      </c>
      <c r="BM1329" s="145" t="s">
        <v>1383</v>
      </c>
    </row>
    <row r="1330" spans="2:65" s="1" customFormat="1">
      <c r="B1330" s="33"/>
      <c r="D1330" s="147" t="s">
        <v>338</v>
      </c>
      <c r="F1330" s="148" t="s">
        <v>1384</v>
      </c>
      <c r="I1330" s="149"/>
      <c r="L1330" s="33"/>
      <c r="M1330" s="150"/>
      <c r="T1330" s="52"/>
      <c r="AT1330" s="18" t="s">
        <v>338</v>
      </c>
      <c r="AU1330" s="18" t="s">
        <v>80</v>
      </c>
    </row>
    <row r="1331" spans="2:65" s="12" customFormat="1">
      <c r="B1331" s="151"/>
      <c r="D1331" s="152" t="s">
        <v>340</v>
      </c>
      <c r="E1331" s="153" t="s">
        <v>21</v>
      </c>
      <c r="F1331" s="154" t="s">
        <v>1385</v>
      </c>
      <c r="H1331" s="153" t="s">
        <v>21</v>
      </c>
      <c r="I1331" s="155"/>
      <c r="L1331" s="151"/>
      <c r="M1331" s="156"/>
      <c r="T1331" s="157"/>
      <c r="AT1331" s="153" t="s">
        <v>340</v>
      </c>
      <c r="AU1331" s="153" t="s">
        <v>80</v>
      </c>
      <c r="AV1331" s="12" t="s">
        <v>78</v>
      </c>
      <c r="AW1331" s="12" t="s">
        <v>32</v>
      </c>
      <c r="AX1331" s="12" t="s">
        <v>71</v>
      </c>
      <c r="AY1331" s="153" t="s">
        <v>330</v>
      </c>
    </row>
    <row r="1332" spans="2:65" s="13" customFormat="1">
      <c r="B1332" s="158"/>
      <c r="D1332" s="152" t="s">
        <v>340</v>
      </c>
      <c r="E1332" s="159" t="s">
        <v>21</v>
      </c>
      <c r="F1332" s="160" t="s">
        <v>1386</v>
      </c>
      <c r="H1332" s="161">
        <v>15</v>
      </c>
      <c r="I1332" s="162"/>
      <c r="L1332" s="158"/>
      <c r="M1332" s="163"/>
      <c r="T1332" s="164"/>
      <c r="AT1332" s="159" t="s">
        <v>340</v>
      </c>
      <c r="AU1332" s="159" t="s">
        <v>80</v>
      </c>
      <c r="AV1332" s="13" t="s">
        <v>80</v>
      </c>
      <c r="AW1332" s="13" t="s">
        <v>32</v>
      </c>
      <c r="AX1332" s="13" t="s">
        <v>78</v>
      </c>
      <c r="AY1332" s="159" t="s">
        <v>330</v>
      </c>
    </row>
    <row r="1333" spans="2:65" s="1" customFormat="1" ht="16.5" customHeight="1">
      <c r="B1333" s="33"/>
      <c r="C1333" s="173" t="s">
        <v>1387</v>
      </c>
      <c r="D1333" s="173" t="s">
        <v>475</v>
      </c>
      <c r="E1333" s="174" t="s">
        <v>1388</v>
      </c>
      <c r="F1333" s="175" t="s">
        <v>1389</v>
      </c>
      <c r="G1333" s="176" t="s">
        <v>973</v>
      </c>
      <c r="H1333" s="177">
        <v>94.286000000000001</v>
      </c>
      <c r="I1333" s="178">
        <v>605.46</v>
      </c>
      <c r="J1333" s="179">
        <f>ROUND(I1333*H1333,2)</f>
        <v>57086.400000000001</v>
      </c>
      <c r="K1333" s="175" t="s">
        <v>335</v>
      </c>
      <c r="L1333" s="180"/>
      <c r="M1333" s="181" t="s">
        <v>21</v>
      </c>
      <c r="N1333" s="182" t="s">
        <v>42</v>
      </c>
      <c r="P1333" s="143">
        <f>O1333*H1333</f>
        <v>0</v>
      </c>
      <c r="Q1333" s="143">
        <v>7.1999999999999995E-2</v>
      </c>
      <c r="R1333" s="143">
        <f>Q1333*H1333</f>
        <v>6.7885919999999995</v>
      </c>
      <c r="S1333" s="143">
        <v>0</v>
      </c>
      <c r="T1333" s="144">
        <f>S1333*H1333</f>
        <v>0</v>
      </c>
      <c r="AR1333" s="145" t="s">
        <v>388</v>
      </c>
      <c r="AT1333" s="145" t="s">
        <v>475</v>
      </c>
      <c r="AU1333" s="145" t="s">
        <v>80</v>
      </c>
      <c r="AY1333" s="18" t="s">
        <v>330</v>
      </c>
      <c r="BE1333" s="146">
        <f>IF(N1333="základní",J1333,0)</f>
        <v>57086.400000000001</v>
      </c>
      <c r="BF1333" s="146">
        <f>IF(N1333="snížená",J1333,0)</f>
        <v>0</v>
      </c>
      <c r="BG1333" s="146">
        <f>IF(N1333="zákl. přenesená",J1333,0)</f>
        <v>0</v>
      </c>
      <c r="BH1333" s="146">
        <f>IF(N1333="sníž. přenesená",J1333,0)</f>
        <v>0</v>
      </c>
      <c r="BI1333" s="146">
        <f>IF(N1333="nulová",J1333,0)</f>
        <v>0</v>
      </c>
      <c r="BJ1333" s="18" t="s">
        <v>78</v>
      </c>
      <c r="BK1333" s="146">
        <f>ROUND(I1333*H1333,2)</f>
        <v>57086.400000000001</v>
      </c>
      <c r="BL1333" s="18" t="s">
        <v>336</v>
      </c>
      <c r="BM1333" s="145" t="s">
        <v>1390</v>
      </c>
    </row>
    <row r="1334" spans="2:65" s="12" customFormat="1">
      <c r="B1334" s="151"/>
      <c r="D1334" s="152" t="s">
        <v>340</v>
      </c>
      <c r="E1334" s="153" t="s">
        <v>21</v>
      </c>
      <c r="F1334" s="154" t="s">
        <v>1391</v>
      </c>
      <c r="H1334" s="153" t="s">
        <v>21</v>
      </c>
      <c r="I1334" s="155"/>
      <c r="L1334" s="151"/>
      <c r="M1334" s="156"/>
      <c r="T1334" s="157"/>
      <c r="AT1334" s="153" t="s">
        <v>340</v>
      </c>
      <c r="AU1334" s="153" t="s">
        <v>80</v>
      </c>
      <c r="AV1334" s="12" t="s">
        <v>78</v>
      </c>
      <c r="AW1334" s="12" t="s">
        <v>32</v>
      </c>
      <c r="AX1334" s="12" t="s">
        <v>71</v>
      </c>
      <c r="AY1334" s="153" t="s">
        <v>330</v>
      </c>
    </row>
    <row r="1335" spans="2:65" s="12" customFormat="1">
      <c r="B1335" s="151"/>
      <c r="D1335" s="152" t="s">
        <v>340</v>
      </c>
      <c r="E1335" s="153" t="s">
        <v>21</v>
      </c>
      <c r="F1335" s="154" t="s">
        <v>1385</v>
      </c>
      <c r="H1335" s="153" t="s">
        <v>21</v>
      </c>
      <c r="I1335" s="155"/>
      <c r="L1335" s="151"/>
      <c r="M1335" s="156"/>
      <c r="T1335" s="157"/>
      <c r="AT1335" s="153" t="s">
        <v>340</v>
      </c>
      <c r="AU1335" s="153" t="s">
        <v>80</v>
      </c>
      <c r="AV1335" s="12" t="s">
        <v>78</v>
      </c>
      <c r="AW1335" s="12" t="s">
        <v>32</v>
      </c>
      <c r="AX1335" s="12" t="s">
        <v>71</v>
      </c>
      <c r="AY1335" s="153" t="s">
        <v>330</v>
      </c>
    </row>
    <row r="1336" spans="2:65" s="13" customFormat="1">
      <c r="B1336" s="158"/>
      <c r="D1336" s="152" t="s">
        <v>340</v>
      </c>
      <c r="E1336" s="159" t="s">
        <v>21</v>
      </c>
      <c r="F1336" s="160" t="s">
        <v>1392</v>
      </c>
      <c r="H1336" s="161">
        <v>94.286000000000001</v>
      </c>
      <c r="I1336" s="162"/>
      <c r="L1336" s="158"/>
      <c r="M1336" s="163"/>
      <c r="T1336" s="164"/>
      <c r="AT1336" s="159" t="s">
        <v>340</v>
      </c>
      <c r="AU1336" s="159" t="s">
        <v>80</v>
      </c>
      <c r="AV1336" s="13" t="s">
        <v>80</v>
      </c>
      <c r="AW1336" s="13" t="s">
        <v>32</v>
      </c>
      <c r="AX1336" s="13" t="s">
        <v>78</v>
      </c>
      <c r="AY1336" s="159" t="s">
        <v>330</v>
      </c>
    </row>
    <row r="1337" spans="2:65" s="11" customFormat="1" ht="22.9" customHeight="1">
      <c r="B1337" s="122"/>
      <c r="D1337" s="123" t="s">
        <v>70</v>
      </c>
      <c r="E1337" s="132" t="s">
        <v>370</v>
      </c>
      <c r="F1337" s="132" t="s">
        <v>1393</v>
      </c>
      <c r="I1337" s="125"/>
      <c r="J1337" s="133">
        <f>BK1337</f>
        <v>9263547.6899999995</v>
      </c>
      <c r="L1337" s="122"/>
      <c r="M1337" s="127"/>
      <c r="P1337" s="128">
        <f>P1338+P1979+P2400</f>
        <v>0</v>
      </c>
      <c r="R1337" s="128">
        <f>R1338+R1979+R2400</f>
        <v>659.8698902399999</v>
      </c>
      <c r="T1337" s="129">
        <f>T1338+T1979+T2400</f>
        <v>4.0359600000000002E-2</v>
      </c>
      <c r="AR1337" s="123" t="s">
        <v>78</v>
      </c>
      <c r="AT1337" s="130" t="s">
        <v>70</v>
      </c>
      <c r="AU1337" s="130" t="s">
        <v>78</v>
      </c>
      <c r="AY1337" s="123" t="s">
        <v>330</v>
      </c>
      <c r="BK1337" s="131">
        <f>BK1338+BK1979+BK2400</f>
        <v>9263547.6899999995</v>
      </c>
    </row>
    <row r="1338" spans="2:65" s="11" customFormat="1" ht="20.85" customHeight="1">
      <c r="B1338" s="122"/>
      <c r="D1338" s="123" t="s">
        <v>70</v>
      </c>
      <c r="E1338" s="132" t="s">
        <v>1028</v>
      </c>
      <c r="F1338" s="132" t="s">
        <v>1394</v>
      </c>
      <c r="I1338" s="125"/>
      <c r="J1338" s="133">
        <f>BK1338</f>
        <v>809128.82000000007</v>
      </c>
      <c r="L1338" s="122"/>
      <c r="M1338" s="127"/>
      <c r="P1338" s="128">
        <f>SUM(P1339:P1978)</f>
        <v>0</v>
      </c>
      <c r="R1338" s="128">
        <f>SUM(R1339:R1978)</f>
        <v>30.643923219999998</v>
      </c>
      <c r="T1338" s="129">
        <f>SUM(T1339:T1978)</f>
        <v>4.0359600000000002E-2</v>
      </c>
      <c r="AR1338" s="123" t="s">
        <v>78</v>
      </c>
      <c r="AT1338" s="130" t="s">
        <v>70</v>
      </c>
      <c r="AU1338" s="130" t="s">
        <v>80</v>
      </c>
      <c r="AY1338" s="123" t="s">
        <v>330</v>
      </c>
      <c r="BK1338" s="131">
        <f>SUM(BK1339:BK1978)</f>
        <v>809128.82000000007</v>
      </c>
    </row>
    <row r="1339" spans="2:65" s="1" customFormat="1" ht="21.75" customHeight="1">
      <c r="B1339" s="33"/>
      <c r="C1339" s="134" t="s">
        <v>1395</v>
      </c>
      <c r="D1339" s="134" t="s">
        <v>332</v>
      </c>
      <c r="E1339" s="135" t="s">
        <v>1396</v>
      </c>
      <c r="F1339" s="136" t="s">
        <v>1397</v>
      </c>
      <c r="G1339" s="137" t="s">
        <v>169</v>
      </c>
      <c r="H1339" s="138">
        <v>9.4499999999999993</v>
      </c>
      <c r="I1339" s="139">
        <v>27.67</v>
      </c>
      <c r="J1339" s="140">
        <f>ROUND(I1339*H1339,2)</f>
        <v>261.48</v>
      </c>
      <c r="K1339" s="136" t="s">
        <v>335</v>
      </c>
      <c r="L1339" s="33"/>
      <c r="M1339" s="141" t="s">
        <v>21</v>
      </c>
      <c r="N1339" s="142" t="s">
        <v>42</v>
      </c>
      <c r="P1339" s="143">
        <f>O1339*H1339</f>
        <v>0</v>
      </c>
      <c r="Q1339" s="143">
        <v>2.5999999999999998E-4</v>
      </c>
      <c r="R1339" s="143">
        <f>Q1339*H1339</f>
        <v>2.4569999999999995E-3</v>
      </c>
      <c r="S1339" s="143">
        <v>0</v>
      </c>
      <c r="T1339" s="144">
        <f>S1339*H1339</f>
        <v>0</v>
      </c>
      <c r="AR1339" s="145" t="s">
        <v>336</v>
      </c>
      <c r="AT1339" s="145" t="s">
        <v>332</v>
      </c>
      <c r="AU1339" s="145" t="s">
        <v>171</v>
      </c>
      <c r="AY1339" s="18" t="s">
        <v>330</v>
      </c>
      <c r="BE1339" s="146">
        <f>IF(N1339="základní",J1339,0)</f>
        <v>261.48</v>
      </c>
      <c r="BF1339" s="146">
        <f>IF(N1339="snížená",J1339,0)</f>
        <v>0</v>
      </c>
      <c r="BG1339" s="146">
        <f>IF(N1339="zákl. přenesená",J1339,0)</f>
        <v>0</v>
      </c>
      <c r="BH1339" s="146">
        <f>IF(N1339="sníž. přenesená",J1339,0)</f>
        <v>0</v>
      </c>
      <c r="BI1339" s="146">
        <f>IF(N1339="nulová",J1339,0)</f>
        <v>0</v>
      </c>
      <c r="BJ1339" s="18" t="s">
        <v>78</v>
      </c>
      <c r="BK1339" s="146">
        <f>ROUND(I1339*H1339,2)</f>
        <v>261.48</v>
      </c>
      <c r="BL1339" s="18" t="s">
        <v>336</v>
      </c>
      <c r="BM1339" s="145" t="s">
        <v>1398</v>
      </c>
    </row>
    <row r="1340" spans="2:65" s="1" customFormat="1">
      <c r="B1340" s="33"/>
      <c r="D1340" s="147" t="s">
        <v>338</v>
      </c>
      <c r="F1340" s="148" t="s">
        <v>1399</v>
      </c>
      <c r="I1340" s="149"/>
      <c r="L1340" s="33"/>
      <c r="M1340" s="150"/>
      <c r="T1340" s="52"/>
      <c r="AT1340" s="18" t="s">
        <v>338</v>
      </c>
      <c r="AU1340" s="18" t="s">
        <v>171</v>
      </c>
    </row>
    <row r="1341" spans="2:65" s="12" customFormat="1">
      <c r="B1341" s="151"/>
      <c r="D1341" s="152" t="s">
        <v>340</v>
      </c>
      <c r="E1341" s="153" t="s">
        <v>21</v>
      </c>
      <c r="F1341" s="154" t="s">
        <v>1400</v>
      </c>
      <c r="H1341" s="153" t="s">
        <v>21</v>
      </c>
      <c r="I1341" s="155"/>
      <c r="L1341" s="151"/>
      <c r="M1341" s="156"/>
      <c r="T1341" s="157"/>
      <c r="AT1341" s="153" t="s">
        <v>340</v>
      </c>
      <c r="AU1341" s="153" t="s">
        <v>171</v>
      </c>
      <c r="AV1341" s="12" t="s">
        <v>78</v>
      </c>
      <c r="AW1341" s="12" t="s">
        <v>32</v>
      </c>
      <c r="AX1341" s="12" t="s">
        <v>71</v>
      </c>
      <c r="AY1341" s="153" t="s">
        <v>330</v>
      </c>
    </row>
    <row r="1342" spans="2:65" s="13" customFormat="1">
      <c r="B1342" s="158"/>
      <c r="D1342" s="152" t="s">
        <v>340</v>
      </c>
      <c r="E1342" s="159" t="s">
        <v>21</v>
      </c>
      <c r="F1342" s="160" t="s">
        <v>1401</v>
      </c>
      <c r="H1342" s="161">
        <v>9.4499999999999993</v>
      </c>
      <c r="I1342" s="162"/>
      <c r="L1342" s="158"/>
      <c r="M1342" s="163"/>
      <c r="T1342" s="164"/>
      <c r="AT1342" s="159" t="s">
        <v>340</v>
      </c>
      <c r="AU1342" s="159" t="s">
        <v>171</v>
      </c>
      <c r="AV1342" s="13" t="s">
        <v>80</v>
      </c>
      <c r="AW1342" s="13" t="s">
        <v>32</v>
      </c>
      <c r="AX1342" s="13" t="s">
        <v>78</v>
      </c>
      <c r="AY1342" s="159" t="s">
        <v>330</v>
      </c>
    </row>
    <row r="1343" spans="2:65" s="1" customFormat="1" ht="24.2" customHeight="1">
      <c r="B1343" s="33"/>
      <c r="C1343" s="134" t="s">
        <v>1402</v>
      </c>
      <c r="D1343" s="134" t="s">
        <v>332</v>
      </c>
      <c r="E1343" s="135" t="s">
        <v>1403</v>
      </c>
      <c r="F1343" s="136" t="s">
        <v>1404</v>
      </c>
      <c r="G1343" s="137" t="s">
        <v>169</v>
      </c>
      <c r="H1343" s="138">
        <v>111.313</v>
      </c>
      <c r="I1343" s="139">
        <v>27.67</v>
      </c>
      <c r="J1343" s="140">
        <f>ROUND(I1343*H1343,2)</f>
        <v>3080.03</v>
      </c>
      <c r="K1343" s="136" t="s">
        <v>335</v>
      </c>
      <c r="L1343" s="33"/>
      <c r="M1343" s="141" t="s">
        <v>21</v>
      </c>
      <c r="N1343" s="142" t="s">
        <v>42</v>
      </c>
      <c r="P1343" s="143">
        <f>O1343*H1343</f>
        <v>0</v>
      </c>
      <c r="Q1343" s="143">
        <v>2.5999999999999998E-4</v>
      </c>
      <c r="R1343" s="143">
        <f>Q1343*H1343</f>
        <v>2.8941379999999999E-2</v>
      </c>
      <c r="S1343" s="143">
        <v>0</v>
      </c>
      <c r="T1343" s="144">
        <f>S1343*H1343</f>
        <v>0</v>
      </c>
      <c r="AR1343" s="145" t="s">
        <v>336</v>
      </c>
      <c r="AT1343" s="145" t="s">
        <v>332</v>
      </c>
      <c r="AU1343" s="145" t="s">
        <v>171</v>
      </c>
      <c r="AY1343" s="18" t="s">
        <v>330</v>
      </c>
      <c r="BE1343" s="146">
        <f>IF(N1343="základní",J1343,0)</f>
        <v>3080.03</v>
      </c>
      <c r="BF1343" s="146">
        <f>IF(N1343="snížená",J1343,0)</f>
        <v>0</v>
      </c>
      <c r="BG1343" s="146">
        <f>IF(N1343="zákl. přenesená",J1343,0)</f>
        <v>0</v>
      </c>
      <c r="BH1343" s="146">
        <f>IF(N1343="sníž. přenesená",J1343,0)</f>
        <v>0</v>
      </c>
      <c r="BI1343" s="146">
        <f>IF(N1343="nulová",J1343,0)</f>
        <v>0</v>
      </c>
      <c r="BJ1343" s="18" t="s">
        <v>78</v>
      </c>
      <c r="BK1343" s="146">
        <f>ROUND(I1343*H1343,2)</f>
        <v>3080.03</v>
      </c>
      <c r="BL1343" s="18" t="s">
        <v>336</v>
      </c>
      <c r="BM1343" s="145" t="s">
        <v>1405</v>
      </c>
    </row>
    <row r="1344" spans="2:65" s="1" customFormat="1">
      <c r="B1344" s="33"/>
      <c r="D1344" s="147" t="s">
        <v>338</v>
      </c>
      <c r="F1344" s="148" t="s">
        <v>1406</v>
      </c>
      <c r="I1344" s="149"/>
      <c r="L1344" s="33"/>
      <c r="M1344" s="150"/>
      <c r="T1344" s="52"/>
      <c r="AT1344" s="18" t="s">
        <v>338</v>
      </c>
      <c r="AU1344" s="18" t="s">
        <v>171</v>
      </c>
    </row>
    <row r="1345" spans="2:65" s="12" customFormat="1">
      <c r="B1345" s="151"/>
      <c r="D1345" s="152" t="s">
        <v>340</v>
      </c>
      <c r="E1345" s="153" t="s">
        <v>21</v>
      </c>
      <c r="F1345" s="154" t="s">
        <v>1407</v>
      </c>
      <c r="H1345" s="153" t="s">
        <v>21</v>
      </c>
      <c r="I1345" s="155"/>
      <c r="L1345" s="151"/>
      <c r="M1345" s="156"/>
      <c r="T1345" s="157"/>
      <c r="AT1345" s="153" t="s">
        <v>340</v>
      </c>
      <c r="AU1345" s="153" t="s">
        <v>171</v>
      </c>
      <c r="AV1345" s="12" t="s">
        <v>78</v>
      </c>
      <c r="AW1345" s="12" t="s">
        <v>32</v>
      </c>
      <c r="AX1345" s="12" t="s">
        <v>71</v>
      </c>
      <c r="AY1345" s="153" t="s">
        <v>330</v>
      </c>
    </row>
    <row r="1346" spans="2:65" s="13" customFormat="1">
      <c r="B1346" s="158"/>
      <c r="D1346" s="152" t="s">
        <v>340</v>
      </c>
      <c r="E1346" s="159" t="s">
        <v>21</v>
      </c>
      <c r="F1346" s="160" t="s">
        <v>1408</v>
      </c>
      <c r="H1346" s="161">
        <v>111.313</v>
      </c>
      <c r="I1346" s="162"/>
      <c r="L1346" s="158"/>
      <c r="M1346" s="163"/>
      <c r="T1346" s="164"/>
      <c r="AT1346" s="159" t="s">
        <v>340</v>
      </c>
      <c r="AU1346" s="159" t="s">
        <v>171</v>
      </c>
      <c r="AV1346" s="13" t="s">
        <v>80</v>
      </c>
      <c r="AW1346" s="13" t="s">
        <v>32</v>
      </c>
      <c r="AX1346" s="13" t="s">
        <v>78</v>
      </c>
      <c r="AY1346" s="159" t="s">
        <v>330</v>
      </c>
    </row>
    <row r="1347" spans="2:65" s="1" customFormat="1" ht="24.2" customHeight="1">
      <c r="B1347" s="33"/>
      <c r="C1347" s="134" t="s">
        <v>1409</v>
      </c>
      <c r="D1347" s="134" t="s">
        <v>332</v>
      </c>
      <c r="E1347" s="135" t="s">
        <v>1410</v>
      </c>
      <c r="F1347" s="136" t="s">
        <v>1411</v>
      </c>
      <c r="G1347" s="137" t="s">
        <v>169</v>
      </c>
      <c r="H1347" s="138">
        <v>9.4499999999999993</v>
      </c>
      <c r="I1347" s="139">
        <v>243.51</v>
      </c>
      <c r="J1347" s="140">
        <f>ROUND(I1347*H1347,2)</f>
        <v>2301.17</v>
      </c>
      <c r="K1347" s="136" t="s">
        <v>335</v>
      </c>
      <c r="L1347" s="33"/>
      <c r="M1347" s="141" t="s">
        <v>21</v>
      </c>
      <c r="N1347" s="142" t="s">
        <v>42</v>
      </c>
      <c r="P1347" s="143">
        <f>O1347*H1347</f>
        <v>0</v>
      </c>
      <c r="Q1347" s="143">
        <v>1.103E-2</v>
      </c>
      <c r="R1347" s="143">
        <f>Q1347*H1347</f>
        <v>0.10423349999999999</v>
      </c>
      <c r="S1347" s="143">
        <v>0</v>
      </c>
      <c r="T1347" s="144">
        <f>S1347*H1347</f>
        <v>0</v>
      </c>
      <c r="AR1347" s="145" t="s">
        <v>336</v>
      </c>
      <c r="AT1347" s="145" t="s">
        <v>332</v>
      </c>
      <c r="AU1347" s="145" t="s">
        <v>171</v>
      </c>
      <c r="AY1347" s="18" t="s">
        <v>330</v>
      </c>
      <c r="BE1347" s="146">
        <f>IF(N1347="základní",J1347,0)</f>
        <v>2301.17</v>
      </c>
      <c r="BF1347" s="146">
        <f>IF(N1347="snížená",J1347,0)</f>
        <v>0</v>
      </c>
      <c r="BG1347" s="146">
        <f>IF(N1347="zákl. přenesená",J1347,0)</f>
        <v>0</v>
      </c>
      <c r="BH1347" s="146">
        <f>IF(N1347="sníž. přenesená",J1347,0)</f>
        <v>0</v>
      </c>
      <c r="BI1347" s="146">
        <f>IF(N1347="nulová",J1347,0)</f>
        <v>0</v>
      </c>
      <c r="BJ1347" s="18" t="s">
        <v>78</v>
      </c>
      <c r="BK1347" s="146">
        <f>ROUND(I1347*H1347,2)</f>
        <v>2301.17</v>
      </c>
      <c r="BL1347" s="18" t="s">
        <v>336</v>
      </c>
      <c r="BM1347" s="145" t="s">
        <v>1412</v>
      </c>
    </row>
    <row r="1348" spans="2:65" s="1" customFormat="1">
      <c r="B1348" s="33"/>
      <c r="D1348" s="147" t="s">
        <v>338</v>
      </c>
      <c r="F1348" s="148" t="s">
        <v>1413</v>
      </c>
      <c r="I1348" s="149"/>
      <c r="L1348" s="33"/>
      <c r="M1348" s="150"/>
      <c r="T1348" s="52"/>
      <c r="AT1348" s="18" t="s">
        <v>338</v>
      </c>
      <c r="AU1348" s="18" t="s">
        <v>171</v>
      </c>
    </row>
    <row r="1349" spans="2:65" s="12" customFormat="1">
      <c r="B1349" s="151"/>
      <c r="D1349" s="152" t="s">
        <v>340</v>
      </c>
      <c r="E1349" s="153" t="s">
        <v>21</v>
      </c>
      <c r="F1349" s="154" t="s">
        <v>1414</v>
      </c>
      <c r="H1349" s="153" t="s">
        <v>21</v>
      </c>
      <c r="I1349" s="155"/>
      <c r="L1349" s="151"/>
      <c r="M1349" s="156"/>
      <c r="T1349" s="157"/>
      <c r="AT1349" s="153" t="s">
        <v>340</v>
      </c>
      <c r="AU1349" s="153" t="s">
        <v>171</v>
      </c>
      <c r="AV1349" s="12" t="s">
        <v>78</v>
      </c>
      <c r="AW1349" s="12" t="s">
        <v>32</v>
      </c>
      <c r="AX1349" s="12" t="s">
        <v>71</v>
      </c>
      <c r="AY1349" s="153" t="s">
        <v>330</v>
      </c>
    </row>
    <row r="1350" spans="2:65" s="13" customFormat="1">
      <c r="B1350" s="158"/>
      <c r="D1350" s="152" t="s">
        <v>340</v>
      </c>
      <c r="E1350" s="159" t="s">
        <v>21</v>
      </c>
      <c r="F1350" s="160" t="s">
        <v>1415</v>
      </c>
      <c r="H1350" s="161">
        <v>9.4499999999999993</v>
      </c>
      <c r="I1350" s="162"/>
      <c r="L1350" s="158"/>
      <c r="M1350" s="163"/>
      <c r="T1350" s="164"/>
      <c r="AT1350" s="159" t="s">
        <v>340</v>
      </c>
      <c r="AU1350" s="159" t="s">
        <v>171</v>
      </c>
      <c r="AV1350" s="13" t="s">
        <v>80</v>
      </c>
      <c r="AW1350" s="13" t="s">
        <v>32</v>
      </c>
      <c r="AX1350" s="13" t="s">
        <v>78</v>
      </c>
      <c r="AY1350" s="159" t="s">
        <v>330</v>
      </c>
    </row>
    <row r="1351" spans="2:65" s="1" customFormat="1" ht="24.2" customHeight="1">
      <c r="B1351" s="33"/>
      <c r="C1351" s="134" t="s">
        <v>1416</v>
      </c>
      <c r="D1351" s="134" t="s">
        <v>332</v>
      </c>
      <c r="E1351" s="135" t="s">
        <v>1417</v>
      </c>
      <c r="F1351" s="136" t="s">
        <v>1418</v>
      </c>
      <c r="G1351" s="137" t="s">
        <v>169</v>
      </c>
      <c r="H1351" s="138">
        <v>111.313</v>
      </c>
      <c r="I1351" s="139">
        <v>243.51</v>
      </c>
      <c r="J1351" s="140">
        <f>ROUND(I1351*H1351,2)</f>
        <v>27105.83</v>
      </c>
      <c r="K1351" s="136" t="s">
        <v>335</v>
      </c>
      <c r="L1351" s="33"/>
      <c r="M1351" s="141" t="s">
        <v>21</v>
      </c>
      <c r="N1351" s="142" t="s">
        <v>42</v>
      </c>
      <c r="P1351" s="143">
        <f>O1351*H1351</f>
        <v>0</v>
      </c>
      <c r="Q1351" s="143">
        <v>1.103E-2</v>
      </c>
      <c r="R1351" s="143">
        <f>Q1351*H1351</f>
        <v>1.22778239</v>
      </c>
      <c r="S1351" s="143">
        <v>0</v>
      </c>
      <c r="T1351" s="144">
        <f>S1351*H1351</f>
        <v>0</v>
      </c>
      <c r="AR1351" s="145" t="s">
        <v>336</v>
      </c>
      <c r="AT1351" s="145" t="s">
        <v>332</v>
      </c>
      <c r="AU1351" s="145" t="s">
        <v>171</v>
      </c>
      <c r="AY1351" s="18" t="s">
        <v>330</v>
      </c>
      <c r="BE1351" s="146">
        <f>IF(N1351="základní",J1351,0)</f>
        <v>27105.83</v>
      </c>
      <c r="BF1351" s="146">
        <f>IF(N1351="snížená",J1351,0)</f>
        <v>0</v>
      </c>
      <c r="BG1351" s="146">
        <f>IF(N1351="zákl. přenesená",J1351,0)</f>
        <v>0</v>
      </c>
      <c r="BH1351" s="146">
        <f>IF(N1351="sníž. přenesená",J1351,0)</f>
        <v>0</v>
      </c>
      <c r="BI1351" s="146">
        <f>IF(N1351="nulová",J1351,0)</f>
        <v>0</v>
      </c>
      <c r="BJ1351" s="18" t="s">
        <v>78</v>
      </c>
      <c r="BK1351" s="146">
        <f>ROUND(I1351*H1351,2)</f>
        <v>27105.83</v>
      </c>
      <c r="BL1351" s="18" t="s">
        <v>336</v>
      </c>
      <c r="BM1351" s="145" t="s">
        <v>1419</v>
      </c>
    </row>
    <row r="1352" spans="2:65" s="1" customFormat="1">
      <c r="B1352" s="33"/>
      <c r="D1352" s="147" t="s">
        <v>338</v>
      </c>
      <c r="F1352" s="148" t="s">
        <v>1420</v>
      </c>
      <c r="I1352" s="149"/>
      <c r="L1352" s="33"/>
      <c r="M1352" s="150"/>
      <c r="T1352" s="52"/>
      <c r="AT1352" s="18" t="s">
        <v>338</v>
      </c>
      <c r="AU1352" s="18" t="s">
        <v>171</v>
      </c>
    </row>
    <row r="1353" spans="2:65" s="12" customFormat="1">
      <c r="B1353" s="151"/>
      <c r="D1353" s="152" t="s">
        <v>340</v>
      </c>
      <c r="E1353" s="153" t="s">
        <v>21</v>
      </c>
      <c r="F1353" s="154" t="s">
        <v>1421</v>
      </c>
      <c r="H1353" s="153" t="s">
        <v>21</v>
      </c>
      <c r="I1353" s="155"/>
      <c r="L1353" s="151"/>
      <c r="M1353" s="156"/>
      <c r="T1353" s="157"/>
      <c r="AT1353" s="153" t="s">
        <v>340</v>
      </c>
      <c r="AU1353" s="153" t="s">
        <v>171</v>
      </c>
      <c r="AV1353" s="12" t="s">
        <v>78</v>
      </c>
      <c r="AW1353" s="12" t="s">
        <v>32</v>
      </c>
      <c r="AX1353" s="12" t="s">
        <v>71</v>
      </c>
      <c r="AY1353" s="153" t="s">
        <v>330</v>
      </c>
    </row>
    <row r="1354" spans="2:65" s="13" customFormat="1">
      <c r="B1354" s="158"/>
      <c r="D1354" s="152" t="s">
        <v>340</v>
      </c>
      <c r="E1354" s="159" t="s">
        <v>21</v>
      </c>
      <c r="F1354" s="160" t="s">
        <v>1422</v>
      </c>
      <c r="H1354" s="161">
        <v>37.277999999999999</v>
      </c>
      <c r="I1354" s="162"/>
      <c r="L1354" s="158"/>
      <c r="M1354" s="163"/>
      <c r="T1354" s="164"/>
      <c r="AT1354" s="159" t="s">
        <v>340</v>
      </c>
      <c r="AU1354" s="159" t="s">
        <v>171</v>
      </c>
      <c r="AV1354" s="13" t="s">
        <v>80</v>
      </c>
      <c r="AW1354" s="13" t="s">
        <v>32</v>
      </c>
      <c r="AX1354" s="13" t="s">
        <v>71</v>
      </c>
      <c r="AY1354" s="159" t="s">
        <v>330</v>
      </c>
    </row>
    <row r="1355" spans="2:65" s="12" customFormat="1">
      <c r="B1355" s="151"/>
      <c r="D1355" s="152" t="s">
        <v>340</v>
      </c>
      <c r="E1355" s="153" t="s">
        <v>21</v>
      </c>
      <c r="F1355" s="154" t="s">
        <v>1304</v>
      </c>
      <c r="H1355" s="153" t="s">
        <v>21</v>
      </c>
      <c r="I1355" s="155"/>
      <c r="L1355" s="151"/>
      <c r="M1355" s="156"/>
      <c r="T1355" s="157"/>
      <c r="AT1355" s="153" t="s">
        <v>340</v>
      </c>
      <c r="AU1355" s="153" t="s">
        <v>171</v>
      </c>
      <c r="AV1355" s="12" t="s">
        <v>78</v>
      </c>
      <c r="AW1355" s="12" t="s">
        <v>32</v>
      </c>
      <c r="AX1355" s="12" t="s">
        <v>71</v>
      </c>
      <c r="AY1355" s="153" t="s">
        <v>330</v>
      </c>
    </row>
    <row r="1356" spans="2:65" s="13" customFormat="1">
      <c r="B1356" s="158"/>
      <c r="D1356" s="152" t="s">
        <v>340</v>
      </c>
      <c r="E1356" s="159" t="s">
        <v>21</v>
      </c>
      <c r="F1356" s="160" t="s">
        <v>1423</v>
      </c>
      <c r="H1356" s="161">
        <v>37.555</v>
      </c>
      <c r="I1356" s="162"/>
      <c r="L1356" s="158"/>
      <c r="M1356" s="163"/>
      <c r="T1356" s="164"/>
      <c r="AT1356" s="159" t="s">
        <v>340</v>
      </c>
      <c r="AU1356" s="159" t="s">
        <v>171</v>
      </c>
      <c r="AV1356" s="13" t="s">
        <v>80</v>
      </c>
      <c r="AW1356" s="13" t="s">
        <v>32</v>
      </c>
      <c r="AX1356" s="13" t="s">
        <v>71</v>
      </c>
      <c r="AY1356" s="159" t="s">
        <v>330</v>
      </c>
    </row>
    <row r="1357" spans="2:65" s="13" customFormat="1">
      <c r="B1357" s="158"/>
      <c r="D1357" s="152" t="s">
        <v>340</v>
      </c>
      <c r="E1357" s="159" t="s">
        <v>21</v>
      </c>
      <c r="F1357" s="160" t="s">
        <v>1424</v>
      </c>
      <c r="H1357" s="161">
        <v>36.479999999999997</v>
      </c>
      <c r="I1357" s="162"/>
      <c r="L1357" s="158"/>
      <c r="M1357" s="163"/>
      <c r="T1357" s="164"/>
      <c r="AT1357" s="159" t="s">
        <v>340</v>
      </c>
      <c r="AU1357" s="159" t="s">
        <v>171</v>
      </c>
      <c r="AV1357" s="13" t="s">
        <v>80</v>
      </c>
      <c r="AW1357" s="13" t="s">
        <v>32</v>
      </c>
      <c r="AX1357" s="13" t="s">
        <v>71</v>
      </c>
      <c r="AY1357" s="159" t="s">
        <v>330</v>
      </c>
    </row>
    <row r="1358" spans="2:65" s="14" customFormat="1">
      <c r="B1358" s="166"/>
      <c r="D1358" s="152" t="s">
        <v>340</v>
      </c>
      <c r="E1358" s="167" t="s">
        <v>21</v>
      </c>
      <c r="F1358" s="168" t="s">
        <v>443</v>
      </c>
      <c r="H1358" s="169">
        <v>111.313</v>
      </c>
      <c r="I1358" s="170"/>
      <c r="L1358" s="166"/>
      <c r="M1358" s="171"/>
      <c r="T1358" s="172"/>
      <c r="AT1358" s="167" t="s">
        <v>340</v>
      </c>
      <c r="AU1358" s="167" t="s">
        <v>171</v>
      </c>
      <c r="AV1358" s="14" t="s">
        <v>336</v>
      </c>
      <c r="AW1358" s="14" t="s">
        <v>32</v>
      </c>
      <c r="AX1358" s="14" t="s">
        <v>78</v>
      </c>
      <c r="AY1358" s="167" t="s">
        <v>330</v>
      </c>
    </row>
    <row r="1359" spans="2:65" s="1" customFormat="1" ht="24.2" customHeight="1">
      <c r="B1359" s="33"/>
      <c r="C1359" s="134" t="s">
        <v>1425</v>
      </c>
      <c r="D1359" s="134" t="s">
        <v>332</v>
      </c>
      <c r="E1359" s="135" t="s">
        <v>1426</v>
      </c>
      <c r="F1359" s="136" t="s">
        <v>1427</v>
      </c>
      <c r="G1359" s="137" t="s">
        <v>169</v>
      </c>
      <c r="H1359" s="138">
        <v>9.4499999999999993</v>
      </c>
      <c r="I1359" s="139">
        <v>44.27</v>
      </c>
      <c r="J1359" s="140">
        <f>ROUND(I1359*H1359,2)</f>
        <v>418.35</v>
      </c>
      <c r="K1359" s="136" t="s">
        <v>335</v>
      </c>
      <c r="L1359" s="33"/>
      <c r="M1359" s="141" t="s">
        <v>21</v>
      </c>
      <c r="N1359" s="142" t="s">
        <v>42</v>
      </c>
      <c r="P1359" s="143">
        <f>O1359*H1359</f>
        <v>0</v>
      </c>
      <c r="Q1359" s="143">
        <v>5.5199999999999997E-3</v>
      </c>
      <c r="R1359" s="143">
        <f>Q1359*H1359</f>
        <v>5.2163999999999995E-2</v>
      </c>
      <c r="S1359" s="143">
        <v>0</v>
      </c>
      <c r="T1359" s="144">
        <f>S1359*H1359</f>
        <v>0</v>
      </c>
      <c r="AR1359" s="145" t="s">
        <v>336</v>
      </c>
      <c r="AT1359" s="145" t="s">
        <v>332</v>
      </c>
      <c r="AU1359" s="145" t="s">
        <v>171</v>
      </c>
      <c r="AY1359" s="18" t="s">
        <v>330</v>
      </c>
      <c r="BE1359" s="146">
        <f>IF(N1359="základní",J1359,0)</f>
        <v>418.35</v>
      </c>
      <c r="BF1359" s="146">
        <f>IF(N1359="snížená",J1359,0)</f>
        <v>0</v>
      </c>
      <c r="BG1359" s="146">
        <f>IF(N1359="zákl. přenesená",J1359,0)</f>
        <v>0</v>
      </c>
      <c r="BH1359" s="146">
        <f>IF(N1359="sníž. přenesená",J1359,0)</f>
        <v>0</v>
      </c>
      <c r="BI1359" s="146">
        <f>IF(N1359="nulová",J1359,0)</f>
        <v>0</v>
      </c>
      <c r="BJ1359" s="18" t="s">
        <v>78</v>
      </c>
      <c r="BK1359" s="146">
        <f>ROUND(I1359*H1359,2)</f>
        <v>418.35</v>
      </c>
      <c r="BL1359" s="18" t="s">
        <v>336</v>
      </c>
      <c r="BM1359" s="145" t="s">
        <v>1428</v>
      </c>
    </row>
    <row r="1360" spans="2:65" s="1" customFormat="1">
      <c r="B1360" s="33"/>
      <c r="D1360" s="147" t="s">
        <v>338</v>
      </c>
      <c r="F1360" s="148" t="s">
        <v>1429</v>
      </c>
      <c r="I1360" s="149"/>
      <c r="L1360" s="33"/>
      <c r="M1360" s="150"/>
      <c r="T1360" s="52"/>
      <c r="AT1360" s="18" t="s">
        <v>338</v>
      </c>
      <c r="AU1360" s="18" t="s">
        <v>171</v>
      </c>
    </row>
    <row r="1361" spans="2:65" s="13" customFormat="1">
      <c r="B1361" s="158"/>
      <c r="D1361" s="152" t="s">
        <v>340</v>
      </c>
      <c r="E1361" s="159" t="s">
        <v>21</v>
      </c>
      <c r="F1361" s="160" t="s">
        <v>1401</v>
      </c>
      <c r="H1361" s="161">
        <v>9.4499999999999993</v>
      </c>
      <c r="I1361" s="162"/>
      <c r="L1361" s="158"/>
      <c r="M1361" s="163"/>
      <c r="T1361" s="164"/>
      <c r="AT1361" s="159" t="s">
        <v>340</v>
      </c>
      <c r="AU1361" s="159" t="s">
        <v>171</v>
      </c>
      <c r="AV1361" s="13" t="s">
        <v>80</v>
      </c>
      <c r="AW1361" s="13" t="s">
        <v>32</v>
      </c>
      <c r="AX1361" s="13" t="s">
        <v>78</v>
      </c>
      <c r="AY1361" s="159" t="s">
        <v>330</v>
      </c>
    </row>
    <row r="1362" spans="2:65" s="1" customFormat="1" ht="24.2" customHeight="1">
      <c r="B1362" s="33"/>
      <c r="C1362" s="134" t="s">
        <v>1430</v>
      </c>
      <c r="D1362" s="134" t="s">
        <v>332</v>
      </c>
      <c r="E1362" s="135" t="s">
        <v>1431</v>
      </c>
      <c r="F1362" s="136" t="s">
        <v>1432</v>
      </c>
      <c r="G1362" s="137" t="s">
        <v>169</v>
      </c>
      <c r="H1362" s="138">
        <v>111.313</v>
      </c>
      <c r="I1362" s="139">
        <v>33.21</v>
      </c>
      <c r="J1362" s="140">
        <f>ROUND(I1362*H1362,2)</f>
        <v>3696.7</v>
      </c>
      <c r="K1362" s="136" t="s">
        <v>335</v>
      </c>
      <c r="L1362" s="33"/>
      <c r="M1362" s="141" t="s">
        <v>21</v>
      </c>
      <c r="N1362" s="142" t="s">
        <v>42</v>
      </c>
      <c r="P1362" s="143">
        <f>O1362*H1362</f>
        <v>0</v>
      </c>
      <c r="Q1362" s="143">
        <v>5.5199999999999997E-3</v>
      </c>
      <c r="R1362" s="143">
        <f>Q1362*H1362</f>
        <v>0.61444776000000001</v>
      </c>
      <c r="S1362" s="143">
        <v>0</v>
      </c>
      <c r="T1362" s="144">
        <f>S1362*H1362</f>
        <v>0</v>
      </c>
      <c r="AR1362" s="145" t="s">
        <v>336</v>
      </c>
      <c r="AT1362" s="145" t="s">
        <v>332</v>
      </c>
      <c r="AU1362" s="145" t="s">
        <v>171</v>
      </c>
      <c r="AY1362" s="18" t="s">
        <v>330</v>
      </c>
      <c r="BE1362" s="146">
        <f>IF(N1362="základní",J1362,0)</f>
        <v>3696.7</v>
      </c>
      <c r="BF1362" s="146">
        <f>IF(N1362="snížená",J1362,0)</f>
        <v>0</v>
      </c>
      <c r="BG1362" s="146">
        <f>IF(N1362="zákl. přenesená",J1362,0)</f>
        <v>0</v>
      </c>
      <c r="BH1362" s="146">
        <f>IF(N1362="sníž. přenesená",J1362,0)</f>
        <v>0</v>
      </c>
      <c r="BI1362" s="146">
        <f>IF(N1362="nulová",J1362,0)</f>
        <v>0</v>
      </c>
      <c r="BJ1362" s="18" t="s">
        <v>78</v>
      </c>
      <c r="BK1362" s="146">
        <f>ROUND(I1362*H1362,2)</f>
        <v>3696.7</v>
      </c>
      <c r="BL1362" s="18" t="s">
        <v>336</v>
      </c>
      <c r="BM1362" s="145" t="s">
        <v>1433</v>
      </c>
    </row>
    <row r="1363" spans="2:65" s="1" customFormat="1">
      <c r="B1363" s="33"/>
      <c r="D1363" s="147" t="s">
        <v>338</v>
      </c>
      <c r="F1363" s="148" t="s">
        <v>1434</v>
      </c>
      <c r="I1363" s="149"/>
      <c r="L1363" s="33"/>
      <c r="M1363" s="150"/>
      <c r="T1363" s="52"/>
      <c r="AT1363" s="18" t="s">
        <v>338</v>
      </c>
      <c r="AU1363" s="18" t="s">
        <v>171</v>
      </c>
    </row>
    <row r="1364" spans="2:65" s="13" customFormat="1">
      <c r="B1364" s="158"/>
      <c r="D1364" s="152" t="s">
        <v>340</v>
      </c>
      <c r="E1364" s="159" t="s">
        <v>21</v>
      </c>
      <c r="F1364" s="160" t="s">
        <v>1408</v>
      </c>
      <c r="H1364" s="161">
        <v>111.313</v>
      </c>
      <c r="I1364" s="162"/>
      <c r="L1364" s="158"/>
      <c r="M1364" s="163"/>
      <c r="T1364" s="164"/>
      <c r="AT1364" s="159" t="s">
        <v>340</v>
      </c>
      <c r="AU1364" s="159" t="s">
        <v>171</v>
      </c>
      <c r="AV1364" s="13" t="s">
        <v>80</v>
      </c>
      <c r="AW1364" s="13" t="s">
        <v>32</v>
      </c>
      <c r="AX1364" s="13" t="s">
        <v>78</v>
      </c>
      <c r="AY1364" s="159" t="s">
        <v>330</v>
      </c>
    </row>
    <row r="1365" spans="2:65" s="1" customFormat="1" ht="16.5" customHeight="1">
      <c r="B1365" s="33"/>
      <c r="C1365" s="134" t="s">
        <v>1435</v>
      </c>
      <c r="D1365" s="134" t="s">
        <v>332</v>
      </c>
      <c r="E1365" s="135" t="s">
        <v>1436</v>
      </c>
      <c r="F1365" s="136" t="s">
        <v>1437</v>
      </c>
      <c r="G1365" s="137" t="s">
        <v>169</v>
      </c>
      <c r="H1365" s="138">
        <v>2134.431</v>
      </c>
      <c r="I1365" s="139">
        <v>27.67</v>
      </c>
      <c r="J1365" s="140">
        <f>ROUND(I1365*H1365,2)</f>
        <v>59059.71</v>
      </c>
      <c r="K1365" s="136" t="s">
        <v>335</v>
      </c>
      <c r="L1365" s="33"/>
      <c r="M1365" s="141" t="s">
        <v>21</v>
      </c>
      <c r="N1365" s="142" t="s">
        <v>42</v>
      </c>
      <c r="P1365" s="143">
        <f>O1365*H1365</f>
        <v>0</v>
      </c>
      <c r="Q1365" s="143">
        <v>2.5999999999999998E-4</v>
      </c>
      <c r="R1365" s="143">
        <f>Q1365*H1365</f>
        <v>0.55495205999999997</v>
      </c>
      <c r="S1365" s="143">
        <v>0</v>
      </c>
      <c r="T1365" s="144">
        <f>S1365*H1365</f>
        <v>0</v>
      </c>
      <c r="AR1365" s="145" t="s">
        <v>336</v>
      </c>
      <c r="AT1365" s="145" t="s">
        <v>332</v>
      </c>
      <c r="AU1365" s="145" t="s">
        <v>171</v>
      </c>
      <c r="AY1365" s="18" t="s">
        <v>330</v>
      </c>
      <c r="BE1365" s="146">
        <f>IF(N1365="základní",J1365,0)</f>
        <v>59059.71</v>
      </c>
      <c r="BF1365" s="146">
        <f>IF(N1365="snížená",J1365,0)</f>
        <v>0</v>
      </c>
      <c r="BG1365" s="146">
        <f>IF(N1365="zákl. přenesená",J1365,0)</f>
        <v>0</v>
      </c>
      <c r="BH1365" s="146">
        <f>IF(N1365="sníž. přenesená",J1365,0)</f>
        <v>0</v>
      </c>
      <c r="BI1365" s="146">
        <f>IF(N1365="nulová",J1365,0)</f>
        <v>0</v>
      </c>
      <c r="BJ1365" s="18" t="s">
        <v>78</v>
      </c>
      <c r="BK1365" s="146">
        <f>ROUND(I1365*H1365,2)</f>
        <v>59059.71</v>
      </c>
      <c r="BL1365" s="18" t="s">
        <v>336</v>
      </c>
      <c r="BM1365" s="145" t="s">
        <v>1438</v>
      </c>
    </row>
    <row r="1366" spans="2:65" s="1" customFormat="1">
      <c r="B1366" s="33"/>
      <c r="D1366" s="147" t="s">
        <v>338</v>
      </c>
      <c r="F1366" s="148" t="s">
        <v>1439</v>
      </c>
      <c r="I1366" s="149"/>
      <c r="L1366" s="33"/>
      <c r="M1366" s="150"/>
      <c r="T1366" s="52"/>
      <c r="AT1366" s="18" t="s">
        <v>338</v>
      </c>
      <c r="AU1366" s="18" t="s">
        <v>171</v>
      </c>
    </row>
    <row r="1367" spans="2:65" s="12" customFormat="1">
      <c r="B1367" s="151"/>
      <c r="D1367" s="152" t="s">
        <v>340</v>
      </c>
      <c r="E1367" s="153" t="s">
        <v>21</v>
      </c>
      <c r="F1367" s="154" t="s">
        <v>1440</v>
      </c>
      <c r="H1367" s="153" t="s">
        <v>21</v>
      </c>
      <c r="I1367" s="155"/>
      <c r="L1367" s="151"/>
      <c r="M1367" s="156"/>
      <c r="T1367" s="157"/>
      <c r="AT1367" s="153" t="s">
        <v>340</v>
      </c>
      <c r="AU1367" s="153" t="s">
        <v>171</v>
      </c>
      <c r="AV1367" s="12" t="s">
        <v>78</v>
      </c>
      <c r="AW1367" s="12" t="s">
        <v>32</v>
      </c>
      <c r="AX1367" s="12" t="s">
        <v>71</v>
      </c>
      <c r="AY1367" s="153" t="s">
        <v>330</v>
      </c>
    </row>
    <row r="1368" spans="2:65" s="13" customFormat="1">
      <c r="B1368" s="158"/>
      <c r="D1368" s="152" t="s">
        <v>340</v>
      </c>
      <c r="E1368" s="159" t="s">
        <v>21</v>
      </c>
      <c r="F1368" s="160" t="s">
        <v>1441</v>
      </c>
      <c r="H1368" s="161">
        <v>2134.431</v>
      </c>
      <c r="I1368" s="162"/>
      <c r="L1368" s="158"/>
      <c r="M1368" s="163"/>
      <c r="T1368" s="164"/>
      <c r="AT1368" s="159" t="s">
        <v>340</v>
      </c>
      <c r="AU1368" s="159" t="s">
        <v>171</v>
      </c>
      <c r="AV1368" s="13" t="s">
        <v>80</v>
      </c>
      <c r="AW1368" s="13" t="s">
        <v>32</v>
      </c>
      <c r="AX1368" s="13" t="s">
        <v>78</v>
      </c>
      <c r="AY1368" s="159" t="s">
        <v>330</v>
      </c>
    </row>
    <row r="1369" spans="2:65" s="1" customFormat="1" ht="24.2" customHeight="1">
      <c r="B1369" s="33"/>
      <c r="C1369" s="134" t="s">
        <v>1442</v>
      </c>
      <c r="D1369" s="134" t="s">
        <v>332</v>
      </c>
      <c r="E1369" s="135" t="s">
        <v>1443</v>
      </c>
      <c r="F1369" s="136" t="s">
        <v>1444</v>
      </c>
      <c r="G1369" s="137" t="s">
        <v>169</v>
      </c>
      <c r="H1369" s="138">
        <v>213.44300000000001</v>
      </c>
      <c r="I1369" s="139">
        <v>60.88</v>
      </c>
      <c r="J1369" s="140">
        <f>ROUND(I1369*H1369,2)</f>
        <v>12994.41</v>
      </c>
      <c r="K1369" s="136" t="s">
        <v>335</v>
      </c>
      <c r="L1369" s="33"/>
      <c r="M1369" s="141" t="s">
        <v>21</v>
      </c>
      <c r="N1369" s="142" t="s">
        <v>42</v>
      </c>
      <c r="P1369" s="143">
        <f>O1369*H1369</f>
        <v>0</v>
      </c>
      <c r="Q1369" s="143">
        <v>4.3800000000000002E-3</v>
      </c>
      <c r="R1369" s="143">
        <f>Q1369*H1369</f>
        <v>0.93488034000000009</v>
      </c>
      <c r="S1369" s="143">
        <v>0</v>
      </c>
      <c r="T1369" s="144">
        <f>S1369*H1369</f>
        <v>0</v>
      </c>
      <c r="AR1369" s="145" t="s">
        <v>336</v>
      </c>
      <c r="AT1369" s="145" t="s">
        <v>332</v>
      </c>
      <c r="AU1369" s="145" t="s">
        <v>171</v>
      </c>
      <c r="AY1369" s="18" t="s">
        <v>330</v>
      </c>
      <c r="BE1369" s="146">
        <f>IF(N1369="základní",J1369,0)</f>
        <v>12994.41</v>
      </c>
      <c r="BF1369" s="146">
        <f>IF(N1369="snížená",J1369,0)</f>
        <v>0</v>
      </c>
      <c r="BG1369" s="146">
        <f>IF(N1369="zákl. přenesená",J1369,0)</f>
        <v>0</v>
      </c>
      <c r="BH1369" s="146">
        <f>IF(N1369="sníž. přenesená",J1369,0)</f>
        <v>0</v>
      </c>
      <c r="BI1369" s="146">
        <f>IF(N1369="nulová",J1369,0)</f>
        <v>0</v>
      </c>
      <c r="BJ1369" s="18" t="s">
        <v>78</v>
      </c>
      <c r="BK1369" s="146">
        <f>ROUND(I1369*H1369,2)</f>
        <v>12994.41</v>
      </c>
      <c r="BL1369" s="18" t="s">
        <v>336</v>
      </c>
      <c r="BM1369" s="145" t="s">
        <v>1445</v>
      </c>
    </row>
    <row r="1370" spans="2:65" s="1" customFormat="1">
      <c r="B1370" s="33"/>
      <c r="D1370" s="147" t="s">
        <v>338</v>
      </c>
      <c r="F1370" s="148" t="s">
        <v>1446</v>
      </c>
      <c r="I1370" s="149"/>
      <c r="L1370" s="33"/>
      <c r="M1370" s="150"/>
      <c r="T1370" s="52"/>
      <c r="AT1370" s="18" t="s">
        <v>338</v>
      </c>
      <c r="AU1370" s="18" t="s">
        <v>171</v>
      </c>
    </row>
    <row r="1371" spans="2:65" s="12" customFormat="1">
      <c r="B1371" s="151"/>
      <c r="D1371" s="152" t="s">
        <v>340</v>
      </c>
      <c r="E1371" s="153" t="s">
        <v>21</v>
      </c>
      <c r="F1371" s="154" t="s">
        <v>1447</v>
      </c>
      <c r="H1371" s="153" t="s">
        <v>21</v>
      </c>
      <c r="I1371" s="155"/>
      <c r="L1371" s="151"/>
      <c r="M1371" s="156"/>
      <c r="T1371" s="157"/>
      <c r="AT1371" s="153" t="s">
        <v>340</v>
      </c>
      <c r="AU1371" s="153" t="s">
        <v>171</v>
      </c>
      <c r="AV1371" s="12" t="s">
        <v>78</v>
      </c>
      <c r="AW1371" s="12" t="s">
        <v>32</v>
      </c>
      <c r="AX1371" s="12" t="s">
        <v>71</v>
      </c>
      <c r="AY1371" s="153" t="s">
        <v>330</v>
      </c>
    </row>
    <row r="1372" spans="2:65" s="13" customFormat="1">
      <c r="B1372" s="158"/>
      <c r="D1372" s="152" t="s">
        <v>340</v>
      </c>
      <c r="E1372" s="159" t="s">
        <v>21</v>
      </c>
      <c r="F1372" s="160" t="s">
        <v>1448</v>
      </c>
      <c r="H1372" s="161">
        <v>213.44300000000001</v>
      </c>
      <c r="I1372" s="162"/>
      <c r="L1372" s="158"/>
      <c r="M1372" s="163"/>
      <c r="T1372" s="164"/>
      <c r="AT1372" s="159" t="s">
        <v>340</v>
      </c>
      <c r="AU1372" s="159" t="s">
        <v>171</v>
      </c>
      <c r="AV1372" s="13" t="s">
        <v>80</v>
      </c>
      <c r="AW1372" s="13" t="s">
        <v>32</v>
      </c>
      <c r="AX1372" s="13" t="s">
        <v>78</v>
      </c>
      <c r="AY1372" s="159" t="s">
        <v>330</v>
      </c>
    </row>
    <row r="1373" spans="2:65" s="1" customFormat="1" ht="24.2" customHeight="1">
      <c r="B1373" s="33"/>
      <c r="C1373" s="134" t="s">
        <v>1449</v>
      </c>
      <c r="D1373" s="134" t="s">
        <v>332</v>
      </c>
      <c r="E1373" s="135" t="s">
        <v>1450</v>
      </c>
      <c r="F1373" s="136" t="s">
        <v>1451</v>
      </c>
      <c r="G1373" s="137" t="s">
        <v>169</v>
      </c>
      <c r="H1373" s="138">
        <v>2134.431</v>
      </c>
      <c r="I1373" s="139">
        <v>243.51</v>
      </c>
      <c r="J1373" s="140">
        <f>ROUND(I1373*H1373,2)</f>
        <v>519755.29</v>
      </c>
      <c r="K1373" s="136" t="s">
        <v>335</v>
      </c>
      <c r="L1373" s="33"/>
      <c r="M1373" s="141" t="s">
        <v>21</v>
      </c>
      <c r="N1373" s="142" t="s">
        <v>42</v>
      </c>
      <c r="P1373" s="143">
        <f>O1373*H1373</f>
        <v>0</v>
      </c>
      <c r="Q1373" s="143">
        <v>1.103E-2</v>
      </c>
      <c r="R1373" s="143">
        <f>Q1373*H1373</f>
        <v>23.542773929999999</v>
      </c>
      <c r="S1373" s="143">
        <v>0</v>
      </c>
      <c r="T1373" s="144">
        <f>S1373*H1373</f>
        <v>0</v>
      </c>
      <c r="AR1373" s="145" t="s">
        <v>336</v>
      </c>
      <c r="AT1373" s="145" t="s">
        <v>332</v>
      </c>
      <c r="AU1373" s="145" t="s">
        <v>171</v>
      </c>
      <c r="AY1373" s="18" t="s">
        <v>330</v>
      </c>
      <c r="BE1373" s="146">
        <f>IF(N1373="základní",J1373,0)</f>
        <v>519755.29</v>
      </c>
      <c r="BF1373" s="146">
        <f>IF(N1373="snížená",J1373,0)</f>
        <v>0</v>
      </c>
      <c r="BG1373" s="146">
        <f>IF(N1373="zákl. přenesená",J1373,0)</f>
        <v>0</v>
      </c>
      <c r="BH1373" s="146">
        <f>IF(N1373="sníž. přenesená",J1373,0)</f>
        <v>0</v>
      </c>
      <c r="BI1373" s="146">
        <f>IF(N1373="nulová",J1373,0)</f>
        <v>0</v>
      </c>
      <c r="BJ1373" s="18" t="s">
        <v>78</v>
      </c>
      <c r="BK1373" s="146">
        <f>ROUND(I1373*H1373,2)</f>
        <v>519755.29</v>
      </c>
      <c r="BL1373" s="18" t="s">
        <v>336</v>
      </c>
      <c r="BM1373" s="145" t="s">
        <v>1452</v>
      </c>
    </row>
    <row r="1374" spans="2:65" s="1" customFormat="1">
      <c r="B1374" s="33"/>
      <c r="D1374" s="147" t="s">
        <v>338</v>
      </c>
      <c r="F1374" s="148" t="s">
        <v>1453</v>
      </c>
      <c r="I1374" s="149"/>
      <c r="L1374" s="33"/>
      <c r="M1374" s="150"/>
      <c r="T1374" s="52"/>
      <c r="AT1374" s="18" t="s">
        <v>338</v>
      </c>
      <c r="AU1374" s="18" t="s">
        <v>171</v>
      </c>
    </row>
    <row r="1375" spans="2:65" s="12" customFormat="1">
      <c r="B1375" s="151"/>
      <c r="D1375" s="152" t="s">
        <v>340</v>
      </c>
      <c r="E1375" s="153" t="s">
        <v>21</v>
      </c>
      <c r="F1375" s="154" t="s">
        <v>1003</v>
      </c>
      <c r="H1375" s="153" t="s">
        <v>21</v>
      </c>
      <c r="I1375" s="155"/>
      <c r="L1375" s="151"/>
      <c r="M1375" s="156"/>
      <c r="T1375" s="157"/>
      <c r="AT1375" s="153" t="s">
        <v>340</v>
      </c>
      <c r="AU1375" s="153" t="s">
        <v>171</v>
      </c>
      <c r="AV1375" s="12" t="s">
        <v>78</v>
      </c>
      <c r="AW1375" s="12" t="s">
        <v>32</v>
      </c>
      <c r="AX1375" s="12" t="s">
        <v>71</v>
      </c>
      <c r="AY1375" s="153" t="s">
        <v>330</v>
      </c>
    </row>
    <row r="1376" spans="2:65" s="12" customFormat="1">
      <c r="B1376" s="151"/>
      <c r="D1376" s="152" t="s">
        <v>340</v>
      </c>
      <c r="E1376" s="153" t="s">
        <v>21</v>
      </c>
      <c r="F1376" s="154" t="s">
        <v>1454</v>
      </c>
      <c r="H1376" s="153" t="s">
        <v>21</v>
      </c>
      <c r="I1376" s="155"/>
      <c r="L1376" s="151"/>
      <c r="M1376" s="156"/>
      <c r="T1376" s="157"/>
      <c r="AT1376" s="153" t="s">
        <v>340</v>
      </c>
      <c r="AU1376" s="153" t="s">
        <v>171</v>
      </c>
      <c r="AV1376" s="12" t="s">
        <v>78</v>
      </c>
      <c r="AW1376" s="12" t="s">
        <v>32</v>
      </c>
      <c r="AX1376" s="12" t="s">
        <v>71</v>
      </c>
      <c r="AY1376" s="153" t="s">
        <v>330</v>
      </c>
    </row>
    <row r="1377" spans="2:51" s="13" customFormat="1">
      <c r="B1377" s="158"/>
      <c r="D1377" s="152" t="s">
        <v>340</v>
      </c>
      <c r="E1377" s="159" t="s">
        <v>21</v>
      </c>
      <c r="F1377" s="160" t="s">
        <v>1455</v>
      </c>
      <c r="H1377" s="161">
        <v>30.074999999999999</v>
      </c>
      <c r="I1377" s="162"/>
      <c r="L1377" s="158"/>
      <c r="M1377" s="163"/>
      <c r="T1377" s="164"/>
      <c r="AT1377" s="159" t="s">
        <v>340</v>
      </c>
      <c r="AU1377" s="159" t="s">
        <v>171</v>
      </c>
      <c r="AV1377" s="13" t="s">
        <v>80</v>
      </c>
      <c r="AW1377" s="13" t="s">
        <v>32</v>
      </c>
      <c r="AX1377" s="13" t="s">
        <v>71</v>
      </c>
      <c r="AY1377" s="159" t="s">
        <v>330</v>
      </c>
    </row>
    <row r="1378" spans="2:51" s="13" customFormat="1">
      <c r="B1378" s="158"/>
      <c r="D1378" s="152" t="s">
        <v>340</v>
      </c>
      <c r="E1378" s="159" t="s">
        <v>21</v>
      </c>
      <c r="F1378" s="160" t="s">
        <v>1456</v>
      </c>
      <c r="H1378" s="161">
        <v>-21.751000000000001</v>
      </c>
      <c r="I1378" s="162"/>
      <c r="L1378" s="158"/>
      <c r="M1378" s="163"/>
      <c r="T1378" s="164"/>
      <c r="AT1378" s="159" t="s">
        <v>340</v>
      </c>
      <c r="AU1378" s="159" t="s">
        <v>171</v>
      </c>
      <c r="AV1378" s="13" t="s">
        <v>80</v>
      </c>
      <c r="AW1378" s="13" t="s">
        <v>32</v>
      </c>
      <c r="AX1378" s="13" t="s">
        <v>71</v>
      </c>
      <c r="AY1378" s="159" t="s">
        <v>330</v>
      </c>
    </row>
    <row r="1379" spans="2:51" s="12" customFormat="1">
      <c r="B1379" s="151"/>
      <c r="D1379" s="152" t="s">
        <v>340</v>
      </c>
      <c r="E1379" s="153" t="s">
        <v>21</v>
      </c>
      <c r="F1379" s="154" t="s">
        <v>1457</v>
      </c>
      <c r="H1379" s="153" t="s">
        <v>21</v>
      </c>
      <c r="I1379" s="155"/>
      <c r="L1379" s="151"/>
      <c r="M1379" s="156"/>
      <c r="T1379" s="157"/>
      <c r="AT1379" s="153" t="s">
        <v>340</v>
      </c>
      <c r="AU1379" s="153" t="s">
        <v>171</v>
      </c>
      <c r="AV1379" s="12" t="s">
        <v>78</v>
      </c>
      <c r="AW1379" s="12" t="s">
        <v>32</v>
      </c>
      <c r="AX1379" s="12" t="s">
        <v>71</v>
      </c>
      <c r="AY1379" s="153" t="s">
        <v>330</v>
      </c>
    </row>
    <row r="1380" spans="2:51" s="13" customFormat="1">
      <c r="B1380" s="158"/>
      <c r="D1380" s="152" t="s">
        <v>340</v>
      </c>
      <c r="E1380" s="159" t="s">
        <v>21</v>
      </c>
      <c r="F1380" s="160" t="s">
        <v>1458</v>
      </c>
      <c r="H1380" s="161">
        <v>60.03</v>
      </c>
      <c r="I1380" s="162"/>
      <c r="L1380" s="158"/>
      <c r="M1380" s="163"/>
      <c r="T1380" s="164"/>
      <c r="AT1380" s="159" t="s">
        <v>340</v>
      </c>
      <c r="AU1380" s="159" t="s">
        <v>171</v>
      </c>
      <c r="AV1380" s="13" t="s">
        <v>80</v>
      </c>
      <c r="AW1380" s="13" t="s">
        <v>32</v>
      </c>
      <c r="AX1380" s="13" t="s">
        <v>71</v>
      </c>
      <c r="AY1380" s="159" t="s">
        <v>330</v>
      </c>
    </row>
    <row r="1381" spans="2:51" s="12" customFormat="1">
      <c r="B1381" s="151"/>
      <c r="D1381" s="152" t="s">
        <v>340</v>
      </c>
      <c r="E1381" s="153" t="s">
        <v>21</v>
      </c>
      <c r="F1381" s="154" t="s">
        <v>1459</v>
      </c>
      <c r="H1381" s="153" t="s">
        <v>21</v>
      </c>
      <c r="I1381" s="155"/>
      <c r="L1381" s="151"/>
      <c r="M1381" s="156"/>
      <c r="T1381" s="157"/>
      <c r="AT1381" s="153" t="s">
        <v>340</v>
      </c>
      <c r="AU1381" s="153" t="s">
        <v>171</v>
      </c>
      <c r="AV1381" s="12" t="s">
        <v>78</v>
      </c>
      <c r="AW1381" s="12" t="s">
        <v>32</v>
      </c>
      <c r="AX1381" s="12" t="s">
        <v>71</v>
      </c>
      <c r="AY1381" s="153" t="s">
        <v>330</v>
      </c>
    </row>
    <row r="1382" spans="2:51" s="13" customFormat="1">
      <c r="B1382" s="158"/>
      <c r="D1382" s="152" t="s">
        <v>340</v>
      </c>
      <c r="E1382" s="159" t="s">
        <v>21</v>
      </c>
      <c r="F1382" s="160" t="s">
        <v>1460</v>
      </c>
      <c r="H1382" s="161">
        <v>76.19</v>
      </c>
      <c r="I1382" s="162"/>
      <c r="L1382" s="158"/>
      <c r="M1382" s="163"/>
      <c r="T1382" s="164"/>
      <c r="AT1382" s="159" t="s">
        <v>340</v>
      </c>
      <c r="AU1382" s="159" t="s">
        <v>171</v>
      </c>
      <c r="AV1382" s="13" t="s">
        <v>80</v>
      </c>
      <c r="AW1382" s="13" t="s">
        <v>32</v>
      </c>
      <c r="AX1382" s="13" t="s">
        <v>71</v>
      </c>
      <c r="AY1382" s="159" t="s">
        <v>330</v>
      </c>
    </row>
    <row r="1383" spans="2:51" s="13" customFormat="1">
      <c r="B1383" s="158"/>
      <c r="D1383" s="152" t="s">
        <v>340</v>
      </c>
      <c r="E1383" s="159" t="s">
        <v>21</v>
      </c>
      <c r="F1383" s="160" t="s">
        <v>1461</v>
      </c>
      <c r="H1383" s="161">
        <v>-21.855</v>
      </c>
      <c r="I1383" s="162"/>
      <c r="L1383" s="158"/>
      <c r="M1383" s="163"/>
      <c r="T1383" s="164"/>
      <c r="AT1383" s="159" t="s">
        <v>340</v>
      </c>
      <c r="AU1383" s="159" t="s">
        <v>171</v>
      </c>
      <c r="AV1383" s="13" t="s">
        <v>80</v>
      </c>
      <c r="AW1383" s="13" t="s">
        <v>32</v>
      </c>
      <c r="AX1383" s="13" t="s">
        <v>71</v>
      </c>
      <c r="AY1383" s="159" t="s">
        <v>330</v>
      </c>
    </row>
    <row r="1384" spans="2:51" s="13" customFormat="1">
      <c r="B1384" s="158"/>
      <c r="D1384" s="152" t="s">
        <v>340</v>
      </c>
      <c r="E1384" s="159" t="s">
        <v>21</v>
      </c>
      <c r="F1384" s="160" t="s">
        <v>1462</v>
      </c>
      <c r="H1384" s="161">
        <v>-10.875999999999999</v>
      </c>
      <c r="I1384" s="162"/>
      <c r="L1384" s="158"/>
      <c r="M1384" s="163"/>
      <c r="T1384" s="164"/>
      <c r="AT1384" s="159" t="s">
        <v>340</v>
      </c>
      <c r="AU1384" s="159" t="s">
        <v>171</v>
      </c>
      <c r="AV1384" s="13" t="s">
        <v>80</v>
      </c>
      <c r="AW1384" s="13" t="s">
        <v>32</v>
      </c>
      <c r="AX1384" s="13" t="s">
        <v>71</v>
      </c>
      <c r="AY1384" s="159" t="s">
        <v>330</v>
      </c>
    </row>
    <row r="1385" spans="2:51" s="13" customFormat="1">
      <c r="B1385" s="158"/>
      <c r="D1385" s="152" t="s">
        <v>340</v>
      </c>
      <c r="E1385" s="159" t="s">
        <v>21</v>
      </c>
      <c r="F1385" s="160" t="s">
        <v>1463</v>
      </c>
      <c r="H1385" s="161">
        <v>-18.030999999999999</v>
      </c>
      <c r="I1385" s="162"/>
      <c r="L1385" s="158"/>
      <c r="M1385" s="163"/>
      <c r="T1385" s="164"/>
      <c r="AT1385" s="159" t="s">
        <v>340</v>
      </c>
      <c r="AU1385" s="159" t="s">
        <v>171</v>
      </c>
      <c r="AV1385" s="13" t="s">
        <v>80</v>
      </c>
      <c r="AW1385" s="13" t="s">
        <v>32</v>
      </c>
      <c r="AX1385" s="13" t="s">
        <v>71</v>
      </c>
      <c r="AY1385" s="159" t="s">
        <v>330</v>
      </c>
    </row>
    <row r="1386" spans="2:51" s="12" customFormat="1">
      <c r="B1386" s="151"/>
      <c r="D1386" s="152" t="s">
        <v>340</v>
      </c>
      <c r="E1386" s="153" t="s">
        <v>21</v>
      </c>
      <c r="F1386" s="154" t="s">
        <v>1464</v>
      </c>
      <c r="H1386" s="153" t="s">
        <v>21</v>
      </c>
      <c r="I1386" s="155"/>
      <c r="L1386" s="151"/>
      <c r="M1386" s="156"/>
      <c r="T1386" s="157"/>
      <c r="AT1386" s="153" t="s">
        <v>340</v>
      </c>
      <c r="AU1386" s="153" t="s">
        <v>171</v>
      </c>
      <c r="AV1386" s="12" t="s">
        <v>78</v>
      </c>
      <c r="AW1386" s="12" t="s">
        <v>32</v>
      </c>
      <c r="AX1386" s="12" t="s">
        <v>71</v>
      </c>
      <c r="AY1386" s="153" t="s">
        <v>330</v>
      </c>
    </row>
    <row r="1387" spans="2:51" s="13" customFormat="1">
      <c r="B1387" s="158"/>
      <c r="D1387" s="152" t="s">
        <v>340</v>
      </c>
      <c r="E1387" s="159" t="s">
        <v>21</v>
      </c>
      <c r="F1387" s="160" t="s">
        <v>1465</v>
      </c>
      <c r="H1387" s="161">
        <v>52.932000000000002</v>
      </c>
      <c r="I1387" s="162"/>
      <c r="L1387" s="158"/>
      <c r="M1387" s="163"/>
      <c r="T1387" s="164"/>
      <c r="AT1387" s="159" t="s">
        <v>340</v>
      </c>
      <c r="AU1387" s="159" t="s">
        <v>171</v>
      </c>
      <c r="AV1387" s="13" t="s">
        <v>80</v>
      </c>
      <c r="AW1387" s="13" t="s">
        <v>32</v>
      </c>
      <c r="AX1387" s="13" t="s">
        <v>71</v>
      </c>
      <c r="AY1387" s="159" t="s">
        <v>330</v>
      </c>
    </row>
    <row r="1388" spans="2:51" s="13" customFormat="1">
      <c r="B1388" s="158"/>
      <c r="D1388" s="152" t="s">
        <v>340</v>
      </c>
      <c r="E1388" s="159" t="s">
        <v>21</v>
      </c>
      <c r="F1388" s="160" t="s">
        <v>1466</v>
      </c>
      <c r="H1388" s="161">
        <v>-25.664000000000001</v>
      </c>
      <c r="I1388" s="162"/>
      <c r="L1388" s="158"/>
      <c r="M1388" s="163"/>
      <c r="T1388" s="164"/>
      <c r="AT1388" s="159" t="s">
        <v>340</v>
      </c>
      <c r="AU1388" s="159" t="s">
        <v>171</v>
      </c>
      <c r="AV1388" s="13" t="s">
        <v>80</v>
      </c>
      <c r="AW1388" s="13" t="s">
        <v>32</v>
      </c>
      <c r="AX1388" s="13" t="s">
        <v>71</v>
      </c>
      <c r="AY1388" s="159" t="s">
        <v>330</v>
      </c>
    </row>
    <row r="1389" spans="2:51" s="13" customFormat="1">
      <c r="B1389" s="158"/>
      <c r="D1389" s="152" t="s">
        <v>340</v>
      </c>
      <c r="E1389" s="159" t="s">
        <v>21</v>
      </c>
      <c r="F1389" s="160" t="s">
        <v>1467</v>
      </c>
      <c r="H1389" s="161">
        <v>-8.4410000000000007</v>
      </c>
      <c r="I1389" s="162"/>
      <c r="L1389" s="158"/>
      <c r="M1389" s="163"/>
      <c r="T1389" s="164"/>
      <c r="AT1389" s="159" t="s">
        <v>340</v>
      </c>
      <c r="AU1389" s="159" t="s">
        <v>171</v>
      </c>
      <c r="AV1389" s="13" t="s">
        <v>80</v>
      </c>
      <c r="AW1389" s="13" t="s">
        <v>32</v>
      </c>
      <c r="AX1389" s="13" t="s">
        <v>71</v>
      </c>
      <c r="AY1389" s="159" t="s">
        <v>330</v>
      </c>
    </row>
    <row r="1390" spans="2:51" s="13" customFormat="1">
      <c r="B1390" s="158"/>
      <c r="D1390" s="152" t="s">
        <v>340</v>
      </c>
      <c r="E1390" s="159" t="s">
        <v>21</v>
      </c>
      <c r="F1390" s="160" t="s">
        <v>1468</v>
      </c>
      <c r="H1390" s="161">
        <v>-7.3940000000000001</v>
      </c>
      <c r="I1390" s="162"/>
      <c r="L1390" s="158"/>
      <c r="M1390" s="163"/>
      <c r="T1390" s="164"/>
      <c r="AT1390" s="159" t="s">
        <v>340</v>
      </c>
      <c r="AU1390" s="159" t="s">
        <v>171</v>
      </c>
      <c r="AV1390" s="13" t="s">
        <v>80</v>
      </c>
      <c r="AW1390" s="13" t="s">
        <v>32</v>
      </c>
      <c r="AX1390" s="13" t="s">
        <v>71</v>
      </c>
      <c r="AY1390" s="159" t="s">
        <v>330</v>
      </c>
    </row>
    <row r="1391" spans="2:51" s="13" customFormat="1">
      <c r="B1391" s="158"/>
      <c r="D1391" s="152" t="s">
        <v>340</v>
      </c>
      <c r="E1391" s="159" t="s">
        <v>21</v>
      </c>
      <c r="F1391" s="160" t="s">
        <v>1469</v>
      </c>
      <c r="H1391" s="161">
        <v>3.13</v>
      </c>
      <c r="I1391" s="162"/>
      <c r="L1391" s="158"/>
      <c r="M1391" s="163"/>
      <c r="T1391" s="164"/>
      <c r="AT1391" s="159" t="s">
        <v>340</v>
      </c>
      <c r="AU1391" s="159" t="s">
        <v>171</v>
      </c>
      <c r="AV1391" s="13" t="s">
        <v>80</v>
      </c>
      <c r="AW1391" s="13" t="s">
        <v>32</v>
      </c>
      <c r="AX1391" s="13" t="s">
        <v>71</v>
      </c>
      <c r="AY1391" s="159" t="s">
        <v>330</v>
      </c>
    </row>
    <row r="1392" spans="2:51" s="12" customFormat="1">
      <c r="B1392" s="151"/>
      <c r="D1392" s="152" t="s">
        <v>340</v>
      </c>
      <c r="E1392" s="153" t="s">
        <v>21</v>
      </c>
      <c r="F1392" s="154" t="s">
        <v>1470</v>
      </c>
      <c r="H1392" s="153" t="s">
        <v>21</v>
      </c>
      <c r="I1392" s="155"/>
      <c r="L1392" s="151"/>
      <c r="M1392" s="156"/>
      <c r="T1392" s="157"/>
      <c r="AT1392" s="153" t="s">
        <v>340</v>
      </c>
      <c r="AU1392" s="153" t="s">
        <v>171</v>
      </c>
      <c r="AV1392" s="12" t="s">
        <v>78</v>
      </c>
      <c r="AW1392" s="12" t="s">
        <v>32</v>
      </c>
      <c r="AX1392" s="12" t="s">
        <v>71</v>
      </c>
      <c r="AY1392" s="153" t="s">
        <v>330</v>
      </c>
    </row>
    <row r="1393" spans="2:51" s="13" customFormat="1">
      <c r="B1393" s="158"/>
      <c r="D1393" s="152" t="s">
        <v>340</v>
      </c>
      <c r="E1393" s="159" t="s">
        <v>21</v>
      </c>
      <c r="F1393" s="160" t="s">
        <v>1471</v>
      </c>
      <c r="H1393" s="161">
        <v>7.6189999999999971</v>
      </c>
      <c r="I1393" s="162"/>
      <c r="L1393" s="158"/>
      <c r="M1393" s="163"/>
      <c r="T1393" s="164"/>
      <c r="AT1393" s="159" t="s">
        <v>340</v>
      </c>
      <c r="AU1393" s="159" t="s">
        <v>171</v>
      </c>
      <c r="AV1393" s="13" t="s">
        <v>80</v>
      </c>
      <c r="AW1393" s="13" t="s">
        <v>32</v>
      </c>
      <c r="AX1393" s="13" t="s">
        <v>71</v>
      </c>
      <c r="AY1393" s="159" t="s">
        <v>330</v>
      </c>
    </row>
    <row r="1394" spans="2:51" s="12" customFormat="1">
      <c r="B1394" s="151"/>
      <c r="D1394" s="152" t="s">
        <v>340</v>
      </c>
      <c r="E1394" s="153" t="s">
        <v>21</v>
      </c>
      <c r="F1394" s="154" t="s">
        <v>1472</v>
      </c>
      <c r="H1394" s="153" t="s">
        <v>21</v>
      </c>
      <c r="I1394" s="155"/>
      <c r="L1394" s="151"/>
      <c r="M1394" s="156"/>
      <c r="T1394" s="157"/>
      <c r="AT1394" s="153" t="s">
        <v>340</v>
      </c>
      <c r="AU1394" s="153" t="s">
        <v>171</v>
      </c>
      <c r="AV1394" s="12" t="s">
        <v>78</v>
      </c>
      <c r="AW1394" s="12" t="s">
        <v>32</v>
      </c>
      <c r="AX1394" s="12" t="s">
        <v>71</v>
      </c>
      <c r="AY1394" s="153" t="s">
        <v>330</v>
      </c>
    </row>
    <row r="1395" spans="2:51" s="13" customFormat="1">
      <c r="B1395" s="158"/>
      <c r="D1395" s="152" t="s">
        <v>340</v>
      </c>
      <c r="E1395" s="159" t="s">
        <v>21</v>
      </c>
      <c r="F1395" s="160" t="s">
        <v>1473</v>
      </c>
      <c r="H1395" s="161">
        <v>8.8620000000000001</v>
      </c>
      <c r="I1395" s="162"/>
      <c r="L1395" s="158"/>
      <c r="M1395" s="163"/>
      <c r="T1395" s="164"/>
      <c r="AT1395" s="159" t="s">
        <v>340</v>
      </c>
      <c r="AU1395" s="159" t="s">
        <v>171</v>
      </c>
      <c r="AV1395" s="13" t="s">
        <v>80</v>
      </c>
      <c r="AW1395" s="13" t="s">
        <v>32</v>
      </c>
      <c r="AX1395" s="13" t="s">
        <v>71</v>
      </c>
      <c r="AY1395" s="159" t="s">
        <v>330</v>
      </c>
    </row>
    <row r="1396" spans="2:51" s="13" customFormat="1">
      <c r="B1396" s="158"/>
      <c r="D1396" s="152" t="s">
        <v>340</v>
      </c>
      <c r="E1396" s="159" t="s">
        <v>21</v>
      </c>
      <c r="F1396" s="160" t="s">
        <v>1474</v>
      </c>
      <c r="H1396" s="161">
        <v>-2.8</v>
      </c>
      <c r="I1396" s="162"/>
      <c r="L1396" s="158"/>
      <c r="M1396" s="163"/>
      <c r="T1396" s="164"/>
      <c r="AT1396" s="159" t="s">
        <v>340</v>
      </c>
      <c r="AU1396" s="159" t="s">
        <v>171</v>
      </c>
      <c r="AV1396" s="13" t="s">
        <v>80</v>
      </c>
      <c r="AW1396" s="13" t="s">
        <v>32</v>
      </c>
      <c r="AX1396" s="13" t="s">
        <v>71</v>
      </c>
      <c r="AY1396" s="159" t="s">
        <v>330</v>
      </c>
    </row>
    <row r="1397" spans="2:51" s="13" customFormat="1">
      <c r="B1397" s="158"/>
      <c r="D1397" s="152" t="s">
        <v>340</v>
      </c>
      <c r="E1397" s="159" t="s">
        <v>21</v>
      </c>
      <c r="F1397" s="160" t="s">
        <v>1475</v>
      </c>
      <c r="H1397" s="161">
        <v>1.7</v>
      </c>
      <c r="I1397" s="162"/>
      <c r="L1397" s="158"/>
      <c r="M1397" s="163"/>
      <c r="T1397" s="164"/>
      <c r="AT1397" s="159" t="s">
        <v>340</v>
      </c>
      <c r="AU1397" s="159" t="s">
        <v>171</v>
      </c>
      <c r="AV1397" s="13" t="s">
        <v>80</v>
      </c>
      <c r="AW1397" s="13" t="s">
        <v>32</v>
      </c>
      <c r="AX1397" s="13" t="s">
        <v>71</v>
      </c>
      <c r="AY1397" s="159" t="s">
        <v>330</v>
      </c>
    </row>
    <row r="1398" spans="2:51" s="12" customFormat="1">
      <c r="B1398" s="151"/>
      <c r="D1398" s="152" t="s">
        <v>340</v>
      </c>
      <c r="E1398" s="153" t="s">
        <v>21</v>
      </c>
      <c r="F1398" s="154" t="s">
        <v>1476</v>
      </c>
      <c r="H1398" s="153" t="s">
        <v>21</v>
      </c>
      <c r="I1398" s="155"/>
      <c r="L1398" s="151"/>
      <c r="M1398" s="156"/>
      <c r="T1398" s="157"/>
      <c r="AT1398" s="153" t="s">
        <v>340</v>
      </c>
      <c r="AU1398" s="153" t="s">
        <v>171</v>
      </c>
      <c r="AV1398" s="12" t="s">
        <v>78</v>
      </c>
      <c r="AW1398" s="12" t="s">
        <v>32</v>
      </c>
      <c r="AX1398" s="12" t="s">
        <v>71</v>
      </c>
      <c r="AY1398" s="153" t="s">
        <v>330</v>
      </c>
    </row>
    <row r="1399" spans="2:51" s="13" customFormat="1">
      <c r="B1399" s="158"/>
      <c r="D1399" s="152" t="s">
        <v>340</v>
      </c>
      <c r="E1399" s="159" t="s">
        <v>21</v>
      </c>
      <c r="F1399" s="160" t="s">
        <v>1477</v>
      </c>
      <c r="H1399" s="161">
        <v>4.8120000000000003</v>
      </c>
      <c r="I1399" s="162"/>
      <c r="L1399" s="158"/>
      <c r="M1399" s="163"/>
      <c r="T1399" s="164"/>
      <c r="AT1399" s="159" t="s">
        <v>340</v>
      </c>
      <c r="AU1399" s="159" t="s">
        <v>171</v>
      </c>
      <c r="AV1399" s="13" t="s">
        <v>80</v>
      </c>
      <c r="AW1399" s="13" t="s">
        <v>32</v>
      </c>
      <c r="AX1399" s="13" t="s">
        <v>71</v>
      </c>
      <c r="AY1399" s="159" t="s">
        <v>330</v>
      </c>
    </row>
    <row r="1400" spans="2:51" s="12" customFormat="1">
      <c r="B1400" s="151"/>
      <c r="D1400" s="152" t="s">
        <v>340</v>
      </c>
      <c r="E1400" s="153" t="s">
        <v>21</v>
      </c>
      <c r="F1400" s="154" t="s">
        <v>1478</v>
      </c>
      <c r="H1400" s="153" t="s">
        <v>21</v>
      </c>
      <c r="I1400" s="155"/>
      <c r="L1400" s="151"/>
      <c r="M1400" s="156"/>
      <c r="T1400" s="157"/>
      <c r="AT1400" s="153" t="s">
        <v>340</v>
      </c>
      <c r="AU1400" s="153" t="s">
        <v>171</v>
      </c>
      <c r="AV1400" s="12" t="s">
        <v>78</v>
      </c>
      <c r="AW1400" s="12" t="s">
        <v>32</v>
      </c>
      <c r="AX1400" s="12" t="s">
        <v>71</v>
      </c>
      <c r="AY1400" s="153" t="s">
        <v>330</v>
      </c>
    </row>
    <row r="1401" spans="2:51" s="13" customFormat="1">
      <c r="B1401" s="158"/>
      <c r="D1401" s="152" t="s">
        <v>340</v>
      </c>
      <c r="E1401" s="159" t="s">
        <v>21</v>
      </c>
      <c r="F1401" s="160" t="s">
        <v>1479</v>
      </c>
      <c r="H1401" s="161">
        <v>6.3159999999999998</v>
      </c>
      <c r="I1401" s="162"/>
      <c r="L1401" s="158"/>
      <c r="M1401" s="163"/>
      <c r="T1401" s="164"/>
      <c r="AT1401" s="159" t="s">
        <v>340</v>
      </c>
      <c r="AU1401" s="159" t="s">
        <v>171</v>
      </c>
      <c r="AV1401" s="13" t="s">
        <v>80</v>
      </c>
      <c r="AW1401" s="13" t="s">
        <v>32</v>
      </c>
      <c r="AX1401" s="13" t="s">
        <v>71</v>
      </c>
      <c r="AY1401" s="159" t="s">
        <v>330</v>
      </c>
    </row>
    <row r="1402" spans="2:51" s="12" customFormat="1">
      <c r="B1402" s="151"/>
      <c r="D1402" s="152" t="s">
        <v>340</v>
      </c>
      <c r="E1402" s="153" t="s">
        <v>21</v>
      </c>
      <c r="F1402" s="154" t="s">
        <v>1480</v>
      </c>
      <c r="H1402" s="153" t="s">
        <v>21</v>
      </c>
      <c r="I1402" s="155"/>
      <c r="L1402" s="151"/>
      <c r="M1402" s="156"/>
      <c r="T1402" s="157"/>
      <c r="AT1402" s="153" t="s">
        <v>340</v>
      </c>
      <c r="AU1402" s="153" t="s">
        <v>171</v>
      </c>
      <c r="AV1402" s="12" t="s">
        <v>78</v>
      </c>
      <c r="AW1402" s="12" t="s">
        <v>32</v>
      </c>
      <c r="AX1402" s="12" t="s">
        <v>71</v>
      </c>
      <c r="AY1402" s="153" t="s">
        <v>330</v>
      </c>
    </row>
    <row r="1403" spans="2:51" s="13" customFormat="1">
      <c r="B1403" s="158"/>
      <c r="D1403" s="152" t="s">
        <v>340</v>
      </c>
      <c r="E1403" s="159" t="s">
        <v>21</v>
      </c>
      <c r="F1403" s="160" t="s">
        <v>1481</v>
      </c>
      <c r="H1403" s="161">
        <v>17.021999999999998</v>
      </c>
      <c r="I1403" s="162"/>
      <c r="L1403" s="158"/>
      <c r="M1403" s="163"/>
      <c r="T1403" s="164"/>
      <c r="AT1403" s="159" t="s">
        <v>340</v>
      </c>
      <c r="AU1403" s="159" t="s">
        <v>171</v>
      </c>
      <c r="AV1403" s="13" t="s">
        <v>80</v>
      </c>
      <c r="AW1403" s="13" t="s">
        <v>32</v>
      </c>
      <c r="AX1403" s="13" t="s">
        <v>71</v>
      </c>
      <c r="AY1403" s="159" t="s">
        <v>330</v>
      </c>
    </row>
    <row r="1404" spans="2:51" s="13" customFormat="1">
      <c r="B1404" s="158"/>
      <c r="D1404" s="152" t="s">
        <v>340</v>
      </c>
      <c r="E1404" s="159" t="s">
        <v>21</v>
      </c>
      <c r="F1404" s="160" t="s">
        <v>1482</v>
      </c>
      <c r="H1404" s="161">
        <v>-8.49</v>
      </c>
      <c r="I1404" s="162"/>
      <c r="L1404" s="158"/>
      <c r="M1404" s="163"/>
      <c r="T1404" s="164"/>
      <c r="AT1404" s="159" t="s">
        <v>340</v>
      </c>
      <c r="AU1404" s="159" t="s">
        <v>171</v>
      </c>
      <c r="AV1404" s="13" t="s">
        <v>80</v>
      </c>
      <c r="AW1404" s="13" t="s">
        <v>32</v>
      </c>
      <c r="AX1404" s="13" t="s">
        <v>71</v>
      </c>
      <c r="AY1404" s="159" t="s">
        <v>330</v>
      </c>
    </row>
    <row r="1405" spans="2:51" s="13" customFormat="1">
      <c r="B1405" s="158"/>
      <c r="D1405" s="152" t="s">
        <v>340</v>
      </c>
      <c r="E1405" s="159" t="s">
        <v>21</v>
      </c>
      <c r="F1405" s="160" t="s">
        <v>1483</v>
      </c>
      <c r="H1405" s="161">
        <v>3.1230000000000002</v>
      </c>
      <c r="I1405" s="162"/>
      <c r="L1405" s="158"/>
      <c r="M1405" s="163"/>
      <c r="T1405" s="164"/>
      <c r="AT1405" s="159" t="s">
        <v>340</v>
      </c>
      <c r="AU1405" s="159" t="s">
        <v>171</v>
      </c>
      <c r="AV1405" s="13" t="s">
        <v>80</v>
      </c>
      <c r="AW1405" s="13" t="s">
        <v>32</v>
      </c>
      <c r="AX1405" s="13" t="s">
        <v>71</v>
      </c>
      <c r="AY1405" s="159" t="s">
        <v>330</v>
      </c>
    </row>
    <row r="1406" spans="2:51" s="12" customFormat="1">
      <c r="B1406" s="151"/>
      <c r="D1406" s="152" t="s">
        <v>340</v>
      </c>
      <c r="E1406" s="153" t="s">
        <v>21</v>
      </c>
      <c r="F1406" s="154" t="s">
        <v>1484</v>
      </c>
      <c r="H1406" s="153" t="s">
        <v>21</v>
      </c>
      <c r="I1406" s="155"/>
      <c r="L1406" s="151"/>
      <c r="M1406" s="156"/>
      <c r="T1406" s="157"/>
      <c r="AT1406" s="153" t="s">
        <v>340</v>
      </c>
      <c r="AU1406" s="153" t="s">
        <v>171</v>
      </c>
      <c r="AV1406" s="12" t="s">
        <v>78</v>
      </c>
      <c r="AW1406" s="12" t="s">
        <v>32</v>
      </c>
      <c r="AX1406" s="12" t="s">
        <v>71</v>
      </c>
      <c r="AY1406" s="153" t="s">
        <v>330</v>
      </c>
    </row>
    <row r="1407" spans="2:51" s="13" customFormat="1">
      <c r="B1407" s="158"/>
      <c r="D1407" s="152" t="s">
        <v>340</v>
      </c>
      <c r="E1407" s="159" t="s">
        <v>21</v>
      </c>
      <c r="F1407" s="160" t="s">
        <v>1485</v>
      </c>
      <c r="H1407" s="161">
        <v>16.04</v>
      </c>
      <c r="I1407" s="162"/>
      <c r="L1407" s="158"/>
      <c r="M1407" s="163"/>
      <c r="T1407" s="164"/>
      <c r="AT1407" s="159" t="s">
        <v>340</v>
      </c>
      <c r="AU1407" s="159" t="s">
        <v>171</v>
      </c>
      <c r="AV1407" s="13" t="s">
        <v>80</v>
      </c>
      <c r="AW1407" s="13" t="s">
        <v>32</v>
      </c>
      <c r="AX1407" s="13" t="s">
        <v>71</v>
      </c>
      <c r="AY1407" s="159" t="s">
        <v>330</v>
      </c>
    </row>
    <row r="1408" spans="2:51" s="13" customFormat="1">
      <c r="B1408" s="158"/>
      <c r="D1408" s="152" t="s">
        <v>340</v>
      </c>
      <c r="E1408" s="159" t="s">
        <v>21</v>
      </c>
      <c r="F1408" s="160" t="s">
        <v>1486</v>
      </c>
      <c r="H1408" s="161">
        <v>-5.7</v>
      </c>
      <c r="I1408" s="162"/>
      <c r="L1408" s="158"/>
      <c r="M1408" s="163"/>
      <c r="T1408" s="164"/>
      <c r="AT1408" s="159" t="s">
        <v>340</v>
      </c>
      <c r="AU1408" s="159" t="s">
        <v>171</v>
      </c>
      <c r="AV1408" s="13" t="s">
        <v>80</v>
      </c>
      <c r="AW1408" s="13" t="s">
        <v>32</v>
      </c>
      <c r="AX1408" s="13" t="s">
        <v>71</v>
      </c>
      <c r="AY1408" s="159" t="s">
        <v>330</v>
      </c>
    </row>
    <row r="1409" spans="2:51" s="13" customFormat="1">
      <c r="B1409" s="158"/>
      <c r="D1409" s="152" t="s">
        <v>340</v>
      </c>
      <c r="E1409" s="159" t="s">
        <v>21</v>
      </c>
      <c r="F1409" s="160" t="s">
        <v>1487</v>
      </c>
      <c r="H1409" s="161">
        <v>2.4249999999999998</v>
      </c>
      <c r="I1409" s="162"/>
      <c r="L1409" s="158"/>
      <c r="M1409" s="163"/>
      <c r="T1409" s="164"/>
      <c r="AT1409" s="159" t="s">
        <v>340</v>
      </c>
      <c r="AU1409" s="159" t="s">
        <v>171</v>
      </c>
      <c r="AV1409" s="13" t="s">
        <v>80</v>
      </c>
      <c r="AW1409" s="13" t="s">
        <v>32</v>
      </c>
      <c r="AX1409" s="13" t="s">
        <v>71</v>
      </c>
      <c r="AY1409" s="159" t="s">
        <v>330</v>
      </c>
    </row>
    <row r="1410" spans="2:51" s="12" customFormat="1">
      <c r="B1410" s="151"/>
      <c r="D1410" s="152" t="s">
        <v>340</v>
      </c>
      <c r="E1410" s="153" t="s">
        <v>21</v>
      </c>
      <c r="F1410" s="154" t="s">
        <v>1488</v>
      </c>
      <c r="H1410" s="153" t="s">
        <v>21</v>
      </c>
      <c r="I1410" s="155"/>
      <c r="L1410" s="151"/>
      <c r="M1410" s="156"/>
      <c r="T1410" s="157"/>
      <c r="AT1410" s="153" t="s">
        <v>340</v>
      </c>
      <c r="AU1410" s="153" t="s">
        <v>171</v>
      </c>
      <c r="AV1410" s="12" t="s">
        <v>78</v>
      </c>
      <c r="AW1410" s="12" t="s">
        <v>32</v>
      </c>
      <c r="AX1410" s="12" t="s">
        <v>71</v>
      </c>
      <c r="AY1410" s="153" t="s">
        <v>330</v>
      </c>
    </row>
    <row r="1411" spans="2:51" s="13" customFormat="1">
      <c r="B1411" s="158"/>
      <c r="D1411" s="152" t="s">
        <v>340</v>
      </c>
      <c r="E1411" s="159" t="s">
        <v>21</v>
      </c>
      <c r="F1411" s="160" t="s">
        <v>1489</v>
      </c>
      <c r="H1411" s="161">
        <v>11.629</v>
      </c>
      <c r="I1411" s="162"/>
      <c r="L1411" s="158"/>
      <c r="M1411" s="163"/>
      <c r="T1411" s="164"/>
      <c r="AT1411" s="159" t="s">
        <v>340</v>
      </c>
      <c r="AU1411" s="159" t="s">
        <v>171</v>
      </c>
      <c r="AV1411" s="13" t="s">
        <v>80</v>
      </c>
      <c r="AW1411" s="13" t="s">
        <v>32</v>
      </c>
      <c r="AX1411" s="13" t="s">
        <v>71</v>
      </c>
      <c r="AY1411" s="159" t="s">
        <v>330</v>
      </c>
    </row>
    <row r="1412" spans="2:51" s="12" customFormat="1">
      <c r="B1412" s="151"/>
      <c r="D1412" s="152" t="s">
        <v>340</v>
      </c>
      <c r="E1412" s="153" t="s">
        <v>21</v>
      </c>
      <c r="F1412" s="154" t="s">
        <v>1490</v>
      </c>
      <c r="H1412" s="153" t="s">
        <v>21</v>
      </c>
      <c r="I1412" s="155"/>
      <c r="L1412" s="151"/>
      <c r="M1412" s="156"/>
      <c r="T1412" s="157"/>
      <c r="AT1412" s="153" t="s">
        <v>340</v>
      </c>
      <c r="AU1412" s="153" t="s">
        <v>171</v>
      </c>
      <c r="AV1412" s="12" t="s">
        <v>78</v>
      </c>
      <c r="AW1412" s="12" t="s">
        <v>32</v>
      </c>
      <c r="AX1412" s="12" t="s">
        <v>71</v>
      </c>
      <c r="AY1412" s="153" t="s">
        <v>330</v>
      </c>
    </row>
    <row r="1413" spans="2:51" s="13" customFormat="1">
      <c r="B1413" s="158"/>
      <c r="D1413" s="152" t="s">
        <v>340</v>
      </c>
      <c r="E1413" s="159" t="s">
        <v>21</v>
      </c>
      <c r="F1413" s="160" t="s">
        <v>1491</v>
      </c>
      <c r="H1413" s="161">
        <v>8.8219999999999992</v>
      </c>
      <c r="I1413" s="162"/>
      <c r="L1413" s="158"/>
      <c r="M1413" s="163"/>
      <c r="T1413" s="164"/>
      <c r="AT1413" s="159" t="s">
        <v>340</v>
      </c>
      <c r="AU1413" s="159" t="s">
        <v>171</v>
      </c>
      <c r="AV1413" s="13" t="s">
        <v>80</v>
      </c>
      <c r="AW1413" s="13" t="s">
        <v>32</v>
      </c>
      <c r="AX1413" s="13" t="s">
        <v>71</v>
      </c>
      <c r="AY1413" s="159" t="s">
        <v>330</v>
      </c>
    </row>
    <row r="1414" spans="2:51" s="12" customFormat="1">
      <c r="B1414" s="151"/>
      <c r="D1414" s="152" t="s">
        <v>340</v>
      </c>
      <c r="E1414" s="153" t="s">
        <v>21</v>
      </c>
      <c r="F1414" s="154" t="s">
        <v>1492</v>
      </c>
      <c r="H1414" s="153" t="s">
        <v>21</v>
      </c>
      <c r="I1414" s="155"/>
      <c r="L1414" s="151"/>
      <c r="M1414" s="156"/>
      <c r="T1414" s="157"/>
      <c r="AT1414" s="153" t="s">
        <v>340</v>
      </c>
      <c r="AU1414" s="153" t="s">
        <v>171</v>
      </c>
      <c r="AV1414" s="12" t="s">
        <v>78</v>
      </c>
      <c r="AW1414" s="12" t="s">
        <v>32</v>
      </c>
      <c r="AX1414" s="12" t="s">
        <v>71</v>
      </c>
      <c r="AY1414" s="153" t="s">
        <v>330</v>
      </c>
    </row>
    <row r="1415" spans="2:51" s="13" customFormat="1">
      <c r="B1415" s="158"/>
      <c r="D1415" s="152" t="s">
        <v>340</v>
      </c>
      <c r="E1415" s="159" t="s">
        <v>21</v>
      </c>
      <c r="F1415" s="160" t="s">
        <v>1493</v>
      </c>
      <c r="H1415" s="161">
        <v>42.305999999999997</v>
      </c>
      <c r="I1415" s="162"/>
      <c r="L1415" s="158"/>
      <c r="M1415" s="163"/>
      <c r="T1415" s="164"/>
      <c r="AT1415" s="159" t="s">
        <v>340</v>
      </c>
      <c r="AU1415" s="159" t="s">
        <v>171</v>
      </c>
      <c r="AV1415" s="13" t="s">
        <v>80</v>
      </c>
      <c r="AW1415" s="13" t="s">
        <v>32</v>
      </c>
      <c r="AX1415" s="13" t="s">
        <v>71</v>
      </c>
      <c r="AY1415" s="159" t="s">
        <v>330</v>
      </c>
    </row>
    <row r="1416" spans="2:51" s="13" customFormat="1">
      <c r="B1416" s="158"/>
      <c r="D1416" s="152" t="s">
        <v>340</v>
      </c>
      <c r="E1416" s="159" t="s">
        <v>21</v>
      </c>
      <c r="F1416" s="160" t="s">
        <v>1494</v>
      </c>
      <c r="H1416" s="161">
        <v>-2.7</v>
      </c>
      <c r="I1416" s="162"/>
      <c r="L1416" s="158"/>
      <c r="M1416" s="163"/>
      <c r="T1416" s="164"/>
      <c r="AT1416" s="159" t="s">
        <v>340</v>
      </c>
      <c r="AU1416" s="159" t="s">
        <v>171</v>
      </c>
      <c r="AV1416" s="13" t="s">
        <v>80</v>
      </c>
      <c r="AW1416" s="13" t="s">
        <v>32</v>
      </c>
      <c r="AX1416" s="13" t="s">
        <v>71</v>
      </c>
      <c r="AY1416" s="159" t="s">
        <v>330</v>
      </c>
    </row>
    <row r="1417" spans="2:51" s="13" customFormat="1">
      <c r="B1417" s="158"/>
      <c r="D1417" s="152" t="s">
        <v>340</v>
      </c>
      <c r="E1417" s="159" t="s">
        <v>21</v>
      </c>
      <c r="F1417" s="160" t="s">
        <v>1495</v>
      </c>
      <c r="H1417" s="161">
        <v>-0.98</v>
      </c>
      <c r="I1417" s="162"/>
      <c r="L1417" s="158"/>
      <c r="M1417" s="163"/>
      <c r="T1417" s="164"/>
      <c r="AT1417" s="159" t="s">
        <v>340</v>
      </c>
      <c r="AU1417" s="159" t="s">
        <v>171</v>
      </c>
      <c r="AV1417" s="13" t="s">
        <v>80</v>
      </c>
      <c r="AW1417" s="13" t="s">
        <v>32</v>
      </c>
      <c r="AX1417" s="13" t="s">
        <v>71</v>
      </c>
      <c r="AY1417" s="159" t="s">
        <v>330</v>
      </c>
    </row>
    <row r="1418" spans="2:51" s="13" customFormat="1">
      <c r="B1418" s="158"/>
      <c r="D1418" s="152" t="s">
        <v>340</v>
      </c>
      <c r="E1418" s="159" t="s">
        <v>21</v>
      </c>
      <c r="F1418" s="160" t="s">
        <v>1496</v>
      </c>
      <c r="H1418" s="161">
        <v>1.4</v>
      </c>
      <c r="I1418" s="162"/>
      <c r="L1418" s="158"/>
      <c r="M1418" s="163"/>
      <c r="T1418" s="164"/>
      <c r="AT1418" s="159" t="s">
        <v>340</v>
      </c>
      <c r="AU1418" s="159" t="s">
        <v>171</v>
      </c>
      <c r="AV1418" s="13" t="s">
        <v>80</v>
      </c>
      <c r="AW1418" s="13" t="s">
        <v>32</v>
      </c>
      <c r="AX1418" s="13" t="s">
        <v>71</v>
      </c>
      <c r="AY1418" s="159" t="s">
        <v>330</v>
      </c>
    </row>
    <row r="1419" spans="2:51" s="12" customFormat="1">
      <c r="B1419" s="151"/>
      <c r="D1419" s="152" t="s">
        <v>340</v>
      </c>
      <c r="E1419" s="153" t="s">
        <v>21</v>
      </c>
      <c r="F1419" s="154" t="s">
        <v>1497</v>
      </c>
      <c r="H1419" s="153" t="s">
        <v>21</v>
      </c>
      <c r="I1419" s="155"/>
      <c r="L1419" s="151"/>
      <c r="M1419" s="156"/>
      <c r="T1419" s="157"/>
      <c r="AT1419" s="153" t="s">
        <v>340</v>
      </c>
      <c r="AU1419" s="153" t="s">
        <v>171</v>
      </c>
      <c r="AV1419" s="12" t="s">
        <v>78</v>
      </c>
      <c r="AW1419" s="12" t="s">
        <v>32</v>
      </c>
      <c r="AX1419" s="12" t="s">
        <v>71</v>
      </c>
      <c r="AY1419" s="153" t="s">
        <v>330</v>
      </c>
    </row>
    <row r="1420" spans="2:51" s="13" customFormat="1">
      <c r="B1420" s="158"/>
      <c r="D1420" s="152" t="s">
        <v>340</v>
      </c>
      <c r="E1420" s="159" t="s">
        <v>21</v>
      </c>
      <c r="F1420" s="160" t="s">
        <v>1498</v>
      </c>
      <c r="H1420" s="161">
        <v>1.0029999999999999</v>
      </c>
      <c r="I1420" s="162"/>
      <c r="L1420" s="158"/>
      <c r="M1420" s="163"/>
      <c r="T1420" s="164"/>
      <c r="AT1420" s="159" t="s">
        <v>340</v>
      </c>
      <c r="AU1420" s="159" t="s">
        <v>171</v>
      </c>
      <c r="AV1420" s="13" t="s">
        <v>80</v>
      </c>
      <c r="AW1420" s="13" t="s">
        <v>32</v>
      </c>
      <c r="AX1420" s="13" t="s">
        <v>71</v>
      </c>
      <c r="AY1420" s="159" t="s">
        <v>330</v>
      </c>
    </row>
    <row r="1421" spans="2:51" s="12" customFormat="1">
      <c r="B1421" s="151"/>
      <c r="D1421" s="152" t="s">
        <v>340</v>
      </c>
      <c r="E1421" s="153" t="s">
        <v>21</v>
      </c>
      <c r="F1421" s="154" t="s">
        <v>1499</v>
      </c>
      <c r="H1421" s="153" t="s">
        <v>21</v>
      </c>
      <c r="I1421" s="155"/>
      <c r="L1421" s="151"/>
      <c r="M1421" s="156"/>
      <c r="T1421" s="157"/>
      <c r="AT1421" s="153" t="s">
        <v>340</v>
      </c>
      <c r="AU1421" s="153" t="s">
        <v>171</v>
      </c>
      <c r="AV1421" s="12" t="s">
        <v>78</v>
      </c>
      <c r="AW1421" s="12" t="s">
        <v>32</v>
      </c>
      <c r="AX1421" s="12" t="s">
        <v>71</v>
      </c>
      <c r="AY1421" s="153" t="s">
        <v>330</v>
      </c>
    </row>
    <row r="1422" spans="2:51" s="13" customFormat="1">
      <c r="B1422" s="158"/>
      <c r="D1422" s="152" t="s">
        <v>340</v>
      </c>
      <c r="E1422" s="159" t="s">
        <v>21</v>
      </c>
      <c r="F1422" s="160" t="s">
        <v>1500</v>
      </c>
      <c r="H1422" s="161">
        <v>8.6219999999999999</v>
      </c>
      <c r="I1422" s="162"/>
      <c r="L1422" s="158"/>
      <c r="M1422" s="163"/>
      <c r="T1422" s="164"/>
      <c r="AT1422" s="159" t="s">
        <v>340</v>
      </c>
      <c r="AU1422" s="159" t="s">
        <v>171</v>
      </c>
      <c r="AV1422" s="13" t="s">
        <v>80</v>
      </c>
      <c r="AW1422" s="13" t="s">
        <v>32</v>
      </c>
      <c r="AX1422" s="13" t="s">
        <v>71</v>
      </c>
      <c r="AY1422" s="159" t="s">
        <v>330</v>
      </c>
    </row>
    <row r="1423" spans="2:51" s="12" customFormat="1">
      <c r="B1423" s="151"/>
      <c r="D1423" s="152" t="s">
        <v>340</v>
      </c>
      <c r="E1423" s="153" t="s">
        <v>21</v>
      </c>
      <c r="F1423" s="154" t="s">
        <v>1501</v>
      </c>
      <c r="H1423" s="153" t="s">
        <v>21</v>
      </c>
      <c r="I1423" s="155"/>
      <c r="L1423" s="151"/>
      <c r="M1423" s="156"/>
      <c r="T1423" s="157"/>
      <c r="AT1423" s="153" t="s">
        <v>340</v>
      </c>
      <c r="AU1423" s="153" t="s">
        <v>171</v>
      </c>
      <c r="AV1423" s="12" t="s">
        <v>78</v>
      </c>
      <c r="AW1423" s="12" t="s">
        <v>32</v>
      </c>
      <c r="AX1423" s="12" t="s">
        <v>71</v>
      </c>
      <c r="AY1423" s="153" t="s">
        <v>330</v>
      </c>
    </row>
    <row r="1424" spans="2:51" s="13" customFormat="1">
      <c r="B1424" s="158"/>
      <c r="D1424" s="152" t="s">
        <v>340</v>
      </c>
      <c r="E1424" s="159" t="s">
        <v>21</v>
      </c>
      <c r="F1424" s="160" t="s">
        <v>1502</v>
      </c>
      <c r="H1424" s="161">
        <v>6.4160000000000004</v>
      </c>
      <c r="I1424" s="162"/>
      <c r="L1424" s="158"/>
      <c r="M1424" s="163"/>
      <c r="T1424" s="164"/>
      <c r="AT1424" s="159" t="s">
        <v>340</v>
      </c>
      <c r="AU1424" s="159" t="s">
        <v>171</v>
      </c>
      <c r="AV1424" s="13" t="s">
        <v>80</v>
      </c>
      <c r="AW1424" s="13" t="s">
        <v>32</v>
      </c>
      <c r="AX1424" s="13" t="s">
        <v>71</v>
      </c>
      <c r="AY1424" s="159" t="s">
        <v>330</v>
      </c>
    </row>
    <row r="1425" spans="2:51" s="13" customFormat="1">
      <c r="B1425" s="158"/>
      <c r="D1425" s="152" t="s">
        <v>340</v>
      </c>
      <c r="E1425" s="159" t="s">
        <v>21</v>
      </c>
      <c r="F1425" s="160" t="s">
        <v>1503</v>
      </c>
      <c r="H1425" s="161">
        <v>-2.5379999999999998</v>
      </c>
      <c r="I1425" s="162"/>
      <c r="L1425" s="158"/>
      <c r="M1425" s="163"/>
      <c r="T1425" s="164"/>
      <c r="AT1425" s="159" t="s">
        <v>340</v>
      </c>
      <c r="AU1425" s="159" t="s">
        <v>171</v>
      </c>
      <c r="AV1425" s="13" t="s">
        <v>80</v>
      </c>
      <c r="AW1425" s="13" t="s">
        <v>32</v>
      </c>
      <c r="AX1425" s="13" t="s">
        <v>71</v>
      </c>
      <c r="AY1425" s="159" t="s">
        <v>330</v>
      </c>
    </row>
    <row r="1426" spans="2:51" s="13" customFormat="1">
      <c r="B1426" s="158"/>
      <c r="D1426" s="152" t="s">
        <v>340</v>
      </c>
      <c r="E1426" s="159" t="s">
        <v>21</v>
      </c>
      <c r="F1426" s="160" t="s">
        <v>1504</v>
      </c>
      <c r="H1426" s="161">
        <v>1.73</v>
      </c>
      <c r="I1426" s="162"/>
      <c r="L1426" s="158"/>
      <c r="M1426" s="163"/>
      <c r="T1426" s="164"/>
      <c r="AT1426" s="159" t="s">
        <v>340</v>
      </c>
      <c r="AU1426" s="159" t="s">
        <v>171</v>
      </c>
      <c r="AV1426" s="13" t="s">
        <v>80</v>
      </c>
      <c r="AW1426" s="13" t="s">
        <v>32</v>
      </c>
      <c r="AX1426" s="13" t="s">
        <v>71</v>
      </c>
      <c r="AY1426" s="159" t="s">
        <v>330</v>
      </c>
    </row>
    <row r="1427" spans="2:51" s="12" customFormat="1">
      <c r="B1427" s="151"/>
      <c r="D1427" s="152" t="s">
        <v>340</v>
      </c>
      <c r="E1427" s="153" t="s">
        <v>21</v>
      </c>
      <c r="F1427" s="154" t="s">
        <v>1505</v>
      </c>
      <c r="H1427" s="153" t="s">
        <v>21</v>
      </c>
      <c r="I1427" s="155"/>
      <c r="L1427" s="151"/>
      <c r="M1427" s="156"/>
      <c r="T1427" s="157"/>
      <c r="AT1427" s="153" t="s">
        <v>340</v>
      </c>
      <c r="AU1427" s="153" t="s">
        <v>171</v>
      </c>
      <c r="AV1427" s="12" t="s">
        <v>78</v>
      </c>
      <c r="AW1427" s="12" t="s">
        <v>32</v>
      </c>
      <c r="AX1427" s="12" t="s">
        <v>71</v>
      </c>
      <c r="AY1427" s="153" t="s">
        <v>330</v>
      </c>
    </row>
    <row r="1428" spans="2:51" s="13" customFormat="1">
      <c r="B1428" s="158"/>
      <c r="D1428" s="152" t="s">
        <v>340</v>
      </c>
      <c r="E1428" s="159" t="s">
        <v>21</v>
      </c>
      <c r="F1428" s="160" t="s">
        <v>1506</v>
      </c>
      <c r="H1428" s="161">
        <v>18.245999999999999</v>
      </c>
      <c r="I1428" s="162"/>
      <c r="L1428" s="158"/>
      <c r="M1428" s="163"/>
      <c r="T1428" s="164"/>
      <c r="AT1428" s="159" t="s">
        <v>340</v>
      </c>
      <c r="AU1428" s="159" t="s">
        <v>171</v>
      </c>
      <c r="AV1428" s="13" t="s">
        <v>80</v>
      </c>
      <c r="AW1428" s="13" t="s">
        <v>32</v>
      </c>
      <c r="AX1428" s="13" t="s">
        <v>71</v>
      </c>
      <c r="AY1428" s="159" t="s">
        <v>330</v>
      </c>
    </row>
    <row r="1429" spans="2:51" s="12" customFormat="1">
      <c r="B1429" s="151"/>
      <c r="D1429" s="152" t="s">
        <v>340</v>
      </c>
      <c r="E1429" s="153" t="s">
        <v>21</v>
      </c>
      <c r="F1429" s="154" t="s">
        <v>1507</v>
      </c>
      <c r="H1429" s="153" t="s">
        <v>21</v>
      </c>
      <c r="I1429" s="155"/>
      <c r="L1429" s="151"/>
      <c r="M1429" s="156"/>
      <c r="T1429" s="157"/>
      <c r="AT1429" s="153" t="s">
        <v>340</v>
      </c>
      <c r="AU1429" s="153" t="s">
        <v>171</v>
      </c>
      <c r="AV1429" s="12" t="s">
        <v>78</v>
      </c>
      <c r="AW1429" s="12" t="s">
        <v>32</v>
      </c>
      <c r="AX1429" s="12" t="s">
        <v>71</v>
      </c>
      <c r="AY1429" s="153" t="s">
        <v>330</v>
      </c>
    </row>
    <row r="1430" spans="2:51" s="13" customFormat="1">
      <c r="B1430" s="158"/>
      <c r="D1430" s="152" t="s">
        <v>340</v>
      </c>
      <c r="E1430" s="159" t="s">
        <v>21</v>
      </c>
      <c r="F1430" s="160" t="s">
        <v>1508</v>
      </c>
      <c r="H1430" s="161">
        <v>4.01</v>
      </c>
      <c r="I1430" s="162"/>
      <c r="L1430" s="158"/>
      <c r="M1430" s="163"/>
      <c r="T1430" s="164"/>
      <c r="AT1430" s="159" t="s">
        <v>340</v>
      </c>
      <c r="AU1430" s="159" t="s">
        <v>171</v>
      </c>
      <c r="AV1430" s="13" t="s">
        <v>80</v>
      </c>
      <c r="AW1430" s="13" t="s">
        <v>32</v>
      </c>
      <c r="AX1430" s="13" t="s">
        <v>71</v>
      </c>
      <c r="AY1430" s="159" t="s">
        <v>330</v>
      </c>
    </row>
    <row r="1431" spans="2:51" s="12" customFormat="1">
      <c r="B1431" s="151"/>
      <c r="D1431" s="152" t="s">
        <v>340</v>
      </c>
      <c r="E1431" s="153" t="s">
        <v>21</v>
      </c>
      <c r="F1431" s="154" t="s">
        <v>1509</v>
      </c>
      <c r="H1431" s="153" t="s">
        <v>21</v>
      </c>
      <c r="I1431" s="155"/>
      <c r="L1431" s="151"/>
      <c r="M1431" s="156"/>
      <c r="T1431" s="157"/>
      <c r="AT1431" s="153" t="s">
        <v>340</v>
      </c>
      <c r="AU1431" s="153" t="s">
        <v>171</v>
      </c>
      <c r="AV1431" s="12" t="s">
        <v>78</v>
      </c>
      <c r="AW1431" s="12" t="s">
        <v>32</v>
      </c>
      <c r="AX1431" s="12" t="s">
        <v>71</v>
      </c>
      <c r="AY1431" s="153" t="s">
        <v>330</v>
      </c>
    </row>
    <row r="1432" spans="2:51" s="13" customFormat="1">
      <c r="B1432" s="158"/>
      <c r="D1432" s="152" t="s">
        <v>340</v>
      </c>
      <c r="E1432" s="159" t="s">
        <v>21</v>
      </c>
      <c r="F1432" s="160" t="s">
        <v>1510</v>
      </c>
      <c r="H1432" s="161">
        <v>24.06</v>
      </c>
      <c r="I1432" s="162"/>
      <c r="L1432" s="158"/>
      <c r="M1432" s="163"/>
      <c r="T1432" s="164"/>
      <c r="AT1432" s="159" t="s">
        <v>340</v>
      </c>
      <c r="AU1432" s="159" t="s">
        <v>171</v>
      </c>
      <c r="AV1432" s="13" t="s">
        <v>80</v>
      </c>
      <c r="AW1432" s="13" t="s">
        <v>32</v>
      </c>
      <c r="AX1432" s="13" t="s">
        <v>71</v>
      </c>
      <c r="AY1432" s="159" t="s">
        <v>330</v>
      </c>
    </row>
    <row r="1433" spans="2:51" s="12" customFormat="1">
      <c r="B1433" s="151"/>
      <c r="D1433" s="152" t="s">
        <v>340</v>
      </c>
      <c r="E1433" s="153" t="s">
        <v>21</v>
      </c>
      <c r="F1433" s="154" t="s">
        <v>1511</v>
      </c>
      <c r="H1433" s="153" t="s">
        <v>21</v>
      </c>
      <c r="I1433" s="155"/>
      <c r="L1433" s="151"/>
      <c r="M1433" s="156"/>
      <c r="T1433" s="157"/>
      <c r="AT1433" s="153" t="s">
        <v>340</v>
      </c>
      <c r="AU1433" s="153" t="s">
        <v>171</v>
      </c>
      <c r="AV1433" s="12" t="s">
        <v>78</v>
      </c>
      <c r="AW1433" s="12" t="s">
        <v>32</v>
      </c>
      <c r="AX1433" s="12" t="s">
        <v>71</v>
      </c>
      <c r="AY1433" s="153" t="s">
        <v>330</v>
      </c>
    </row>
    <row r="1434" spans="2:51" s="13" customFormat="1">
      <c r="B1434" s="158"/>
      <c r="D1434" s="152" t="s">
        <v>340</v>
      </c>
      <c r="E1434" s="159" t="s">
        <v>21</v>
      </c>
      <c r="F1434" s="160" t="s">
        <v>1512</v>
      </c>
      <c r="H1434" s="161">
        <v>18.045000000000002</v>
      </c>
      <c r="I1434" s="162"/>
      <c r="L1434" s="158"/>
      <c r="M1434" s="163"/>
      <c r="T1434" s="164"/>
      <c r="AT1434" s="159" t="s">
        <v>340</v>
      </c>
      <c r="AU1434" s="159" t="s">
        <v>171</v>
      </c>
      <c r="AV1434" s="13" t="s">
        <v>80</v>
      </c>
      <c r="AW1434" s="13" t="s">
        <v>32</v>
      </c>
      <c r="AX1434" s="13" t="s">
        <v>71</v>
      </c>
      <c r="AY1434" s="159" t="s">
        <v>330</v>
      </c>
    </row>
    <row r="1435" spans="2:51" s="12" customFormat="1">
      <c r="B1435" s="151"/>
      <c r="D1435" s="152" t="s">
        <v>340</v>
      </c>
      <c r="E1435" s="153" t="s">
        <v>21</v>
      </c>
      <c r="F1435" s="154" t="s">
        <v>1513</v>
      </c>
      <c r="H1435" s="153" t="s">
        <v>21</v>
      </c>
      <c r="I1435" s="155"/>
      <c r="L1435" s="151"/>
      <c r="M1435" s="156"/>
      <c r="T1435" s="157"/>
      <c r="AT1435" s="153" t="s">
        <v>340</v>
      </c>
      <c r="AU1435" s="153" t="s">
        <v>171</v>
      </c>
      <c r="AV1435" s="12" t="s">
        <v>78</v>
      </c>
      <c r="AW1435" s="12" t="s">
        <v>32</v>
      </c>
      <c r="AX1435" s="12" t="s">
        <v>71</v>
      </c>
      <c r="AY1435" s="153" t="s">
        <v>330</v>
      </c>
    </row>
    <row r="1436" spans="2:51" s="13" customFormat="1">
      <c r="B1436" s="158"/>
      <c r="D1436" s="152" t="s">
        <v>340</v>
      </c>
      <c r="E1436" s="159" t="s">
        <v>21</v>
      </c>
      <c r="F1436" s="160" t="s">
        <v>1514</v>
      </c>
      <c r="H1436" s="161">
        <v>10.827</v>
      </c>
      <c r="I1436" s="162"/>
      <c r="L1436" s="158"/>
      <c r="M1436" s="163"/>
      <c r="T1436" s="164"/>
      <c r="AT1436" s="159" t="s">
        <v>340</v>
      </c>
      <c r="AU1436" s="159" t="s">
        <v>171</v>
      </c>
      <c r="AV1436" s="13" t="s">
        <v>80</v>
      </c>
      <c r="AW1436" s="13" t="s">
        <v>32</v>
      </c>
      <c r="AX1436" s="13" t="s">
        <v>71</v>
      </c>
      <c r="AY1436" s="159" t="s">
        <v>330</v>
      </c>
    </row>
    <row r="1437" spans="2:51" s="12" customFormat="1">
      <c r="B1437" s="151"/>
      <c r="D1437" s="152" t="s">
        <v>340</v>
      </c>
      <c r="E1437" s="153" t="s">
        <v>21</v>
      </c>
      <c r="F1437" s="154" t="s">
        <v>1515</v>
      </c>
      <c r="H1437" s="153" t="s">
        <v>21</v>
      </c>
      <c r="I1437" s="155"/>
      <c r="L1437" s="151"/>
      <c r="M1437" s="156"/>
      <c r="T1437" s="157"/>
      <c r="AT1437" s="153" t="s">
        <v>340</v>
      </c>
      <c r="AU1437" s="153" t="s">
        <v>171</v>
      </c>
      <c r="AV1437" s="12" t="s">
        <v>78</v>
      </c>
      <c r="AW1437" s="12" t="s">
        <v>32</v>
      </c>
      <c r="AX1437" s="12" t="s">
        <v>71</v>
      </c>
      <c r="AY1437" s="153" t="s">
        <v>330</v>
      </c>
    </row>
    <row r="1438" spans="2:51" s="13" customFormat="1">
      <c r="B1438" s="158"/>
      <c r="D1438" s="152" t="s">
        <v>340</v>
      </c>
      <c r="E1438" s="159" t="s">
        <v>21</v>
      </c>
      <c r="F1438" s="160" t="s">
        <v>1516</v>
      </c>
      <c r="H1438" s="161">
        <v>16.641999999999999</v>
      </c>
      <c r="I1438" s="162"/>
      <c r="L1438" s="158"/>
      <c r="M1438" s="163"/>
      <c r="T1438" s="164"/>
      <c r="AT1438" s="159" t="s">
        <v>340</v>
      </c>
      <c r="AU1438" s="159" t="s">
        <v>171</v>
      </c>
      <c r="AV1438" s="13" t="s">
        <v>80</v>
      </c>
      <c r="AW1438" s="13" t="s">
        <v>32</v>
      </c>
      <c r="AX1438" s="13" t="s">
        <v>71</v>
      </c>
      <c r="AY1438" s="159" t="s">
        <v>330</v>
      </c>
    </row>
    <row r="1439" spans="2:51" s="13" customFormat="1">
      <c r="B1439" s="158"/>
      <c r="D1439" s="152" t="s">
        <v>340</v>
      </c>
      <c r="E1439" s="159" t="s">
        <v>21</v>
      </c>
      <c r="F1439" s="160" t="s">
        <v>1517</v>
      </c>
      <c r="H1439" s="161">
        <v>-5.6</v>
      </c>
      <c r="I1439" s="162"/>
      <c r="L1439" s="158"/>
      <c r="M1439" s="163"/>
      <c r="T1439" s="164"/>
      <c r="AT1439" s="159" t="s">
        <v>340</v>
      </c>
      <c r="AU1439" s="159" t="s">
        <v>171</v>
      </c>
      <c r="AV1439" s="13" t="s">
        <v>80</v>
      </c>
      <c r="AW1439" s="13" t="s">
        <v>32</v>
      </c>
      <c r="AX1439" s="13" t="s">
        <v>71</v>
      </c>
      <c r="AY1439" s="159" t="s">
        <v>330</v>
      </c>
    </row>
    <row r="1440" spans="2:51" s="13" customFormat="1">
      <c r="B1440" s="158"/>
      <c r="D1440" s="152" t="s">
        <v>340</v>
      </c>
      <c r="E1440" s="159" t="s">
        <v>21</v>
      </c>
      <c r="F1440" s="160" t="s">
        <v>1518</v>
      </c>
      <c r="H1440" s="161">
        <v>2.4</v>
      </c>
      <c r="I1440" s="162"/>
      <c r="L1440" s="158"/>
      <c r="M1440" s="163"/>
      <c r="T1440" s="164"/>
      <c r="AT1440" s="159" t="s">
        <v>340</v>
      </c>
      <c r="AU1440" s="159" t="s">
        <v>171</v>
      </c>
      <c r="AV1440" s="13" t="s">
        <v>80</v>
      </c>
      <c r="AW1440" s="13" t="s">
        <v>32</v>
      </c>
      <c r="AX1440" s="13" t="s">
        <v>71</v>
      </c>
      <c r="AY1440" s="159" t="s">
        <v>330</v>
      </c>
    </row>
    <row r="1441" spans="2:51" s="12" customFormat="1">
      <c r="B1441" s="151"/>
      <c r="D1441" s="152" t="s">
        <v>340</v>
      </c>
      <c r="E1441" s="153" t="s">
        <v>21</v>
      </c>
      <c r="F1441" s="154" t="s">
        <v>1519</v>
      </c>
      <c r="H1441" s="153" t="s">
        <v>21</v>
      </c>
      <c r="I1441" s="155"/>
      <c r="L1441" s="151"/>
      <c r="M1441" s="156"/>
      <c r="T1441" s="157"/>
      <c r="AT1441" s="153" t="s">
        <v>340</v>
      </c>
      <c r="AU1441" s="153" t="s">
        <v>171</v>
      </c>
      <c r="AV1441" s="12" t="s">
        <v>78</v>
      </c>
      <c r="AW1441" s="12" t="s">
        <v>32</v>
      </c>
      <c r="AX1441" s="12" t="s">
        <v>71</v>
      </c>
      <c r="AY1441" s="153" t="s">
        <v>330</v>
      </c>
    </row>
    <row r="1442" spans="2:51" s="13" customFormat="1">
      <c r="B1442" s="158"/>
      <c r="D1442" s="152" t="s">
        <v>340</v>
      </c>
      <c r="E1442" s="159" t="s">
        <v>21</v>
      </c>
      <c r="F1442" s="160" t="s">
        <v>1520</v>
      </c>
      <c r="H1442" s="161">
        <v>14.035</v>
      </c>
      <c r="I1442" s="162"/>
      <c r="L1442" s="158"/>
      <c r="M1442" s="163"/>
      <c r="T1442" s="164"/>
      <c r="AT1442" s="159" t="s">
        <v>340</v>
      </c>
      <c r="AU1442" s="159" t="s">
        <v>171</v>
      </c>
      <c r="AV1442" s="13" t="s">
        <v>80</v>
      </c>
      <c r="AW1442" s="13" t="s">
        <v>32</v>
      </c>
      <c r="AX1442" s="13" t="s">
        <v>71</v>
      </c>
      <c r="AY1442" s="159" t="s">
        <v>330</v>
      </c>
    </row>
    <row r="1443" spans="2:51" s="13" customFormat="1">
      <c r="B1443" s="158"/>
      <c r="D1443" s="152" t="s">
        <v>340</v>
      </c>
      <c r="E1443" s="159" t="s">
        <v>21</v>
      </c>
      <c r="F1443" s="160" t="s">
        <v>1521</v>
      </c>
      <c r="H1443" s="161">
        <v>-6</v>
      </c>
      <c r="I1443" s="162"/>
      <c r="L1443" s="158"/>
      <c r="M1443" s="163"/>
      <c r="T1443" s="164"/>
      <c r="AT1443" s="159" t="s">
        <v>340</v>
      </c>
      <c r="AU1443" s="159" t="s">
        <v>171</v>
      </c>
      <c r="AV1443" s="13" t="s">
        <v>80</v>
      </c>
      <c r="AW1443" s="13" t="s">
        <v>32</v>
      </c>
      <c r="AX1443" s="13" t="s">
        <v>71</v>
      </c>
      <c r="AY1443" s="159" t="s">
        <v>330</v>
      </c>
    </row>
    <row r="1444" spans="2:51" s="13" customFormat="1">
      <c r="B1444" s="158"/>
      <c r="D1444" s="152" t="s">
        <v>340</v>
      </c>
      <c r="E1444" s="159" t="s">
        <v>21</v>
      </c>
      <c r="F1444" s="160" t="s">
        <v>1522</v>
      </c>
      <c r="H1444" s="161">
        <v>2.5</v>
      </c>
      <c r="I1444" s="162"/>
      <c r="L1444" s="158"/>
      <c r="M1444" s="163"/>
      <c r="T1444" s="164"/>
      <c r="AT1444" s="159" t="s">
        <v>340</v>
      </c>
      <c r="AU1444" s="159" t="s">
        <v>171</v>
      </c>
      <c r="AV1444" s="13" t="s">
        <v>80</v>
      </c>
      <c r="AW1444" s="13" t="s">
        <v>32</v>
      </c>
      <c r="AX1444" s="13" t="s">
        <v>71</v>
      </c>
      <c r="AY1444" s="159" t="s">
        <v>330</v>
      </c>
    </row>
    <row r="1445" spans="2:51" s="12" customFormat="1">
      <c r="B1445" s="151"/>
      <c r="D1445" s="152" t="s">
        <v>340</v>
      </c>
      <c r="E1445" s="153" t="s">
        <v>21</v>
      </c>
      <c r="F1445" s="154" t="s">
        <v>1523</v>
      </c>
      <c r="H1445" s="153" t="s">
        <v>21</v>
      </c>
      <c r="I1445" s="155"/>
      <c r="L1445" s="151"/>
      <c r="M1445" s="156"/>
      <c r="T1445" s="157"/>
      <c r="AT1445" s="153" t="s">
        <v>340</v>
      </c>
      <c r="AU1445" s="153" t="s">
        <v>171</v>
      </c>
      <c r="AV1445" s="12" t="s">
        <v>78</v>
      </c>
      <c r="AW1445" s="12" t="s">
        <v>32</v>
      </c>
      <c r="AX1445" s="12" t="s">
        <v>71</v>
      </c>
      <c r="AY1445" s="153" t="s">
        <v>330</v>
      </c>
    </row>
    <row r="1446" spans="2:51" s="13" customFormat="1">
      <c r="B1446" s="158"/>
      <c r="D1446" s="152" t="s">
        <v>340</v>
      </c>
      <c r="E1446" s="159" t="s">
        <v>21</v>
      </c>
      <c r="F1446" s="160" t="s">
        <v>1524</v>
      </c>
      <c r="H1446" s="161">
        <v>8.5009999999999977</v>
      </c>
      <c r="I1446" s="162"/>
      <c r="L1446" s="158"/>
      <c r="M1446" s="163"/>
      <c r="T1446" s="164"/>
      <c r="AT1446" s="159" t="s">
        <v>340</v>
      </c>
      <c r="AU1446" s="159" t="s">
        <v>171</v>
      </c>
      <c r="AV1446" s="13" t="s">
        <v>80</v>
      </c>
      <c r="AW1446" s="13" t="s">
        <v>32</v>
      </c>
      <c r="AX1446" s="13" t="s">
        <v>71</v>
      </c>
      <c r="AY1446" s="159" t="s">
        <v>330</v>
      </c>
    </row>
    <row r="1447" spans="2:51" s="13" customFormat="1">
      <c r="B1447" s="158"/>
      <c r="D1447" s="152" t="s">
        <v>340</v>
      </c>
      <c r="E1447" s="159" t="s">
        <v>21</v>
      </c>
      <c r="F1447" s="160" t="s">
        <v>1525</v>
      </c>
      <c r="H1447" s="161">
        <v>-4.24</v>
      </c>
      <c r="I1447" s="162"/>
      <c r="L1447" s="158"/>
      <c r="M1447" s="163"/>
      <c r="T1447" s="164"/>
      <c r="AT1447" s="159" t="s">
        <v>340</v>
      </c>
      <c r="AU1447" s="159" t="s">
        <v>171</v>
      </c>
      <c r="AV1447" s="13" t="s">
        <v>80</v>
      </c>
      <c r="AW1447" s="13" t="s">
        <v>32</v>
      </c>
      <c r="AX1447" s="13" t="s">
        <v>71</v>
      </c>
      <c r="AY1447" s="159" t="s">
        <v>330</v>
      </c>
    </row>
    <row r="1448" spans="2:51" s="13" customFormat="1">
      <c r="B1448" s="158"/>
      <c r="D1448" s="152" t="s">
        <v>340</v>
      </c>
      <c r="E1448" s="159" t="s">
        <v>21</v>
      </c>
      <c r="F1448" s="160" t="s">
        <v>1526</v>
      </c>
      <c r="H1448" s="161">
        <v>2.06</v>
      </c>
      <c r="I1448" s="162"/>
      <c r="L1448" s="158"/>
      <c r="M1448" s="163"/>
      <c r="T1448" s="164"/>
      <c r="AT1448" s="159" t="s">
        <v>340</v>
      </c>
      <c r="AU1448" s="159" t="s">
        <v>171</v>
      </c>
      <c r="AV1448" s="13" t="s">
        <v>80</v>
      </c>
      <c r="AW1448" s="13" t="s">
        <v>32</v>
      </c>
      <c r="AX1448" s="13" t="s">
        <v>71</v>
      </c>
      <c r="AY1448" s="159" t="s">
        <v>330</v>
      </c>
    </row>
    <row r="1449" spans="2:51" s="12" customFormat="1">
      <c r="B1449" s="151"/>
      <c r="D1449" s="152" t="s">
        <v>340</v>
      </c>
      <c r="E1449" s="153" t="s">
        <v>21</v>
      </c>
      <c r="F1449" s="154" t="s">
        <v>1527</v>
      </c>
      <c r="H1449" s="153" t="s">
        <v>21</v>
      </c>
      <c r="I1449" s="155"/>
      <c r="L1449" s="151"/>
      <c r="M1449" s="156"/>
      <c r="T1449" s="157"/>
      <c r="AT1449" s="153" t="s">
        <v>340</v>
      </c>
      <c r="AU1449" s="153" t="s">
        <v>171</v>
      </c>
      <c r="AV1449" s="12" t="s">
        <v>78</v>
      </c>
      <c r="AW1449" s="12" t="s">
        <v>32</v>
      </c>
      <c r="AX1449" s="12" t="s">
        <v>71</v>
      </c>
      <c r="AY1449" s="153" t="s">
        <v>330</v>
      </c>
    </row>
    <row r="1450" spans="2:51" s="13" customFormat="1">
      <c r="B1450" s="158"/>
      <c r="D1450" s="152" t="s">
        <v>340</v>
      </c>
      <c r="E1450" s="159" t="s">
        <v>21</v>
      </c>
      <c r="F1450" s="160" t="s">
        <v>1528</v>
      </c>
      <c r="H1450" s="161">
        <v>62.595999999999997</v>
      </c>
      <c r="I1450" s="162"/>
      <c r="L1450" s="158"/>
      <c r="M1450" s="163"/>
      <c r="T1450" s="164"/>
      <c r="AT1450" s="159" t="s">
        <v>340</v>
      </c>
      <c r="AU1450" s="159" t="s">
        <v>171</v>
      </c>
      <c r="AV1450" s="13" t="s">
        <v>80</v>
      </c>
      <c r="AW1450" s="13" t="s">
        <v>32</v>
      </c>
      <c r="AX1450" s="13" t="s">
        <v>71</v>
      </c>
      <c r="AY1450" s="159" t="s">
        <v>330</v>
      </c>
    </row>
    <row r="1451" spans="2:51" s="13" customFormat="1">
      <c r="B1451" s="158"/>
      <c r="D1451" s="152" t="s">
        <v>340</v>
      </c>
      <c r="E1451" s="159" t="s">
        <v>21</v>
      </c>
      <c r="F1451" s="160" t="s">
        <v>1529</v>
      </c>
      <c r="H1451" s="161">
        <v>-4.21</v>
      </c>
      <c r="I1451" s="162"/>
      <c r="L1451" s="158"/>
      <c r="M1451" s="163"/>
      <c r="T1451" s="164"/>
      <c r="AT1451" s="159" t="s">
        <v>340</v>
      </c>
      <c r="AU1451" s="159" t="s">
        <v>171</v>
      </c>
      <c r="AV1451" s="13" t="s">
        <v>80</v>
      </c>
      <c r="AW1451" s="13" t="s">
        <v>32</v>
      </c>
      <c r="AX1451" s="13" t="s">
        <v>71</v>
      </c>
      <c r="AY1451" s="159" t="s">
        <v>330</v>
      </c>
    </row>
    <row r="1452" spans="2:51" s="13" customFormat="1">
      <c r="B1452" s="158"/>
      <c r="D1452" s="152" t="s">
        <v>340</v>
      </c>
      <c r="E1452" s="159" t="s">
        <v>21</v>
      </c>
      <c r="F1452" s="160" t="s">
        <v>1530</v>
      </c>
      <c r="H1452" s="161">
        <v>-22.055</v>
      </c>
      <c r="I1452" s="162"/>
      <c r="L1452" s="158"/>
      <c r="M1452" s="163"/>
      <c r="T1452" s="164"/>
      <c r="AT1452" s="159" t="s">
        <v>340</v>
      </c>
      <c r="AU1452" s="159" t="s">
        <v>171</v>
      </c>
      <c r="AV1452" s="13" t="s">
        <v>80</v>
      </c>
      <c r="AW1452" s="13" t="s">
        <v>32</v>
      </c>
      <c r="AX1452" s="13" t="s">
        <v>71</v>
      </c>
      <c r="AY1452" s="159" t="s">
        <v>330</v>
      </c>
    </row>
    <row r="1453" spans="2:51" s="13" customFormat="1">
      <c r="B1453" s="158"/>
      <c r="D1453" s="152" t="s">
        <v>340</v>
      </c>
      <c r="E1453" s="159" t="s">
        <v>21</v>
      </c>
      <c r="F1453" s="160" t="s">
        <v>1531</v>
      </c>
      <c r="H1453" s="161">
        <v>-1.26</v>
      </c>
      <c r="I1453" s="162"/>
      <c r="L1453" s="158"/>
      <c r="M1453" s="163"/>
      <c r="T1453" s="164"/>
      <c r="AT1453" s="159" t="s">
        <v>340</v>
      </c>
      <c r="AU1453" s="159" t="s">
        <v>171</v>
      </c>
      <c r="AV1453" s="13" t="s">
        <v>80</v>
      </c>
      <c r="AW1453" s="13" t="s">
        <v>32</v>
      </c>
      <c r="AX1453" s="13" t="s">
        <v>71</v>
      </c>
      <c r="AY1453" s="159" t="s">
        <v>330</v>
      </c>
    </row>
    <row r="1454" spans="2:51" s="13" customFormat="1">
      <c r="B1454" s="158"/>
      <c r="D1454" s="152" t="s">
        <v>340</v>
      </c>
      <c r="E1454" s="159" t="s">
        <v>21</v>
      </c>
      <c r="F1454" s="160" t="s">
        <v>1529</v>
      </c>
      <c r="H1454" s="161">
        <v>-4.21</v>
      </c>
      <c r="I1454" s="162"/>
      <c r="L1454" s="158"/>
      <c r="M1454" s="163"/>
      <c r="T1454" s="164"/>
      <c r="AT1454" s="159" t="s">
        <v>340</v>
      </c>
      <c r="AU1454" s="159" t="s">
        <v>171</v>
      </c>
      <c r="AV1454" s="13" t="s">
        <v>80</v>
      </c>
      <c r="AW1454" s="13" t="s">
        <v>32</v>
      </c>
      <c r="AX1454" s="13" t="s">
        <v>71</v>
      </c>
      <c r="AY1454" s="159" t="s">
        <v>330</v>
      </c>
    </row>
    <row r="1455" spans="2:51" s="13" customFormat="1">
      <c r="B1455" s="158"/>
      <c r="D1455" s="152" t="s">
        <v>340</v>
      </c>
      <c r="E1455" s="159" t="s">
        <v>21</v>
      </c>
      <c r="F1455" s="160" t="s">
        <v>1532</v>
      </c>
      <c r="H1455" s="161">
        <v>2.0529999999999999</v>
      </c>
      <c r="I1455" s="162"/>
      <c r="L1455" s="158"/>
      <c r="M1455" s="163"/>
      <c r="T1455" s="164"/>
      <c r="AT1455" s="159" t="s">
        <v>340</v>
      </c>
      <c r="AU1455" s="159" t="s">
        <v>171</v>
      </c>
      <c r="AV1455" s="13" t="s">
        <v>80</v>
      </c>
      <c r="AW1455" s="13" t="s">
        <v>32</v>
      </c>
      <c r="AX1455" s="13" t="s">
        <v>71</v>
      </c>
      <c r="AY1455" s="159" t="s">
        <v>330</v>
      </c>
    </row>
    <row r="1456" spans="2:51" s="15" customFormat="1">
      <c r="B1456" s="183"/>
      <c r="D1456" s="152" t="s">
        <v>340</v>
      </c>
      <c r="E1456" s="184" t="s">
        <v>21</v>
      </c>
      <c r="F1456" s="185" t="s">
        <v>769</v>
      </c>
      <c r="H1456" s="186">
        <v>373.38400000000001</v>
      </c>
      <c r="I1456" s="187"/>
      <c r="L1456" s="183"/>
      <c r="M1456" s="188"/>
      <c r="T1456" s="189"/>
      <c r="AT1456" s="184" t="s">
        <v>340</v>
      </c>
      <c r="AU1456" s="184" t="s">
        <v>171</v>
      </c>
      <c r="AV1456" s="15" t="s">
        <v>171</v>
      </c>
      <c r="AW1456" s="15" t="s">
        <v>32</v>
      </c>
      <c r="AX1456" s="15" t="s">
        <v>71</v>
      </c>
      <c r="AY1456" s="184" t="s">
        <v>330</v>
      </c>
    </row>
    <row r="1457" spans="2:51" s="12" customFormat="1">
      <c r="B1457" s="151"/>
      <c r="D1457" s="152" t="s">
        <v>340</v>
      </c>
      <c r="E1457" s="153" t="s">
        <v>21</v>
      </c>
      <c r="F1457" s="154" t="s">
        <v>770</v>
      </c>
      <c r="H1457" s="153" t="s">
        <v>21</v>
      </c>
      <c r="I1457" s="155"/>
      <c r="L1457" s="151"/>
      <c r="M1457" s="156"/>
      <c r="T1457" s="157"/>
      <c r="AT1457" s="153" t="s">
        <v>340</v>
      </c>
      <c r="AU1457" s="153" t="s">
        <v>171</v>
      </c>
      <c r="AV1457" s="12" t="s">
        <v>78</v>
      </c>
      <c r="AW1457" s="12" t="s">
        <v>32</v>
      </c>
      <c r="AX1457" s="12" t="s">
        <v>71</v>
      </c>
      <c r="AY1457" s="153" t="s">
        <v>330</v>
      </c>
    </row>
    <row r="1458" spans="2:51" s="12" customFormat="1">
      <c r="B1458" s="151"/>
      <c r="D1458" s="152" t="s">
        <v>340</v>
      </c>
      <c r="E1458" s="153" t="s">
        <v>21</v>
      </c>
      <c r="F1458" s="154" t="s">
        <v>1454</v>
      </c>
      <c r="H1458" s="153" t="s">
        <v>21</v>
      </c>
      <c r="I1458" s="155"/>
      <c r="L1458" s="151"/>
      <c r="M1458" s="156"/>
      <c r="T1458" s="157"/>
      <c r="AT1458" s="153" t="s">
        <v>340</v>
      </c>
      <c r="AU1458" s="153" t="s">
        <v>171</v>
      </c>
      <c r="AV1458" s="12" t="s">
        <v>78</v>
      </c>
      <c r="AW1458" s="12" t="s">
        <v>32</v>
      </c>
      <c r="AX1458" s="12" t="s">
        <v>71</v>
      </c>
      <c r="AY1458" s="153" t="s">
        <v>330</v>
      </c>
    </row>
    <row r="1459" spans="2:51" s="13" customFormat="1">
      <c r="B1459" s="158"/>
      <c r="D1459" s="152" t="s">
        <v>340</v>
      </c>
      <c r="E1459" s="159" t="s">
        <v>21</v>
      </c>
      <c r="F1459" s="160" t="s">
        <v>1533</v>
      </c>
      <c r="H1459" s="161">
        <v>15.577999999999999</v>
      </c>
      <c r="I1459" s="162"/>
      <c r="L1459" s="158"/>
      <c r="M1459" s="163"/>
      <c r="T1459" s="164"/>
      <c r="AT1459" s="159" t="s">
        <v>340</v>
      </c>
      <c r="AU1459" s="159" t="s">
        <v>171</v>
      </c>
      <c r="AV1459" s="13" t="s">
        <v>80</v>
      </c>
      <c r="AW1459" s="13" t="s">
        <v>32</v>
      </c>
      <c r="AX1459" s="13" t="s">
        <v>71</v>
      </c>
      <c r="AY1459" s="159" t="s">
        <v>330</v>
      </c>
    </row>
    <row r="1460" spans="2:51" s="13" customFormat="1">
      <c r="B1460" s="158"/>
      <c r="D1460" s="152" t="s">
        <v>340</v>
      </c>
      <c r="E1460" s="159" t="s">
        <v>21</v>
      </c>
      <c r="F1460" s="160" t="s">
        <v>1534</v>
      </c>
      <c r="H1460" s="161">
        <v>50.15</v>
      </c>
      <c r="I1460" s="162"/>
      <c r="L1460" s="158"/>
      <c r="M1460" s="163"/>
      <c r="T1460" s="164"/>
      <c r="AT1460" s="159" t="s">
        <v>340</v>
      </c>
      <c r="AU1460" s="159" t="s">
        <v>171</v>
      </c>
      <c r="AV1460" s="13" t="s">
        <v>80</v>
      </c>
      <c r="AW1460" s="13" t="s">
        <v>32</v>
      </c>
      <c r="AX1460" s="13" t="s">
        <v>71</v>
      </c>
      <c r="AY1460" s="159" t="s">
        <v>330</v>
      </c>
    </row>
    <row r="1461" spans="2:51" s="13" customFormat="1">
      <c r="B1461" s="158"/>
      <c r="D1461" s="152" t="s">
        <v>340</v>
      </c>
      <c r="E1461" s="159" t="s">
        <v>21</v>
      </c>
      <c r="F1461" s="160" t="s">
        <v>1468</v>
      </c>
      <c r="H1461" s="161">
        <v>-7.3940000000000001</v>
      </c>
      <c r="I1461" s="162"/>
      <c r="L1461" s="158"/>
      <c r="M1461" s="163"/>
      <c r="T1461" s="164"/>
      <c r="AT1461" s="159" t="s">
        <v>340</v>
      </c>
      <c r="AU1461" s="159" t="s">
        <v>171</v>
      </c>
      <c r="AV1461" s="13" t="s">
        <v>80</v>
      </c>
      <c r="AW1461" s="13" t="s">
        <v>32</v>
      </c>
      <c r="AX1461" s="13" t="s">
        <v>71</v>
      </c>
      <c r="AY1461" s="159" t="s">
        <v>330</v>
      </c>
    </row>
    <row r="1462" spans="2:51" s="13" customFormat="1">
      <c r="B1462" s="158"/>
      <c r="D1462" s="152" t="s">
        <v>340</v>
      </c>
      <c r="E1462" s="159" t="s">
        <v>21</v>
      </c>
      <c r="F1462" s="160" t="s">
        <v>1535</v>
      </c>
      <c r="H1462" s="161">
        <v>1.5649999999999999</v>
      </c>
      <c r="I1462" s="162"/>
      <c r="L1462" s="158"/>
      <c r="M1462" s="163"/>
      <c r="T1462" s="164"/>
      <c r="AT1462" s="159" t="s">
        <v>340</v>
      </c>
      <c r="AU1462" s="159" t="s">
        <v>171</v>
      </c>
      <c r="AV1462" s="13" t="s">
        <v>80</v>
      </c>
      <c r="AW1462" s="13" t="s">
        <v>32</v>
      </c>
      <c r="AX1462" s="13" t="s">
        <v>71</v>
      </c>
      <c r="AY1462" s="159" t="s">
        <v>330</v>
      </c>
    </row>
    <row r="1463" spans="2:51" s="13" customFormat="1">
      <c r="B1463" s="158"/>
      <c r="D1463" s="152" t="s">
        <v>340</v>
      </c>
      <c r="E1463" s="159" t="s">
        <v>21</v>
      </c>
      <c r="F1463" s="160" t="s">
        <v>1536</v>
      </c>
      <c r="H1463" s="161">
        <v>-12.132</v>
      </c>
      <c r="I1463" s="162"/>
      <c r="L1463" s="158"/>
      <c r="M1463" s="163"/>
      <c r="T1463" s="164"/>
      <c r="AT1463" s="159" t="s">
        <v>340</v>
      </c>
      <c r="AU1463" s="159" t="s">
        <v>171</v>
      </c>
      <c r="AV1463" s="13" t="s">
        <v>80</v>
      </c>
      <c r="AW1463" s="13" t="s">
        <v>32</v>
      </c>
      <c r="AX1463" s="13" t="s">
        <v>71</v>
      </c>
      <c r="AY1463" s="159" t="s">
        <v>330</v>
      </c>
    </row>
    <row r="1464" spans="2:51" s="13" customFormat="1">
      <c r="B1464" s="158"/>
      <c r="D1464" s="152" t="s">
        <v>340</v>
      </c>
      <c r="E1464" s="159" t="s">
        <v>21</v>
      </c>
      <c r="F1464" s="160" t="s">
        <v>1537</v>
      </c>
      <c r="H1464" s="161">
        <v>3.4849999999999999</v>
      </c>
      <c r="I1464" s="162"/>
      <c r="L1464" s="158"/>
      <c r="M1464" s="163"/>
      <c r="T1464" s="164"/>
      <c r="AT1464" s="159" t="s">
        <v>340</v>
      </c>
      <c r="AU1464" s="159" t="s">
        <v>171</v>
      </c>
      <c r="AV1464" s="13" t="s">
        <v>80</v>
      </c>
      <c r="AW1464" s="13" t="s">
        <v>32</v>
      </c>
      <c r="AX1464" s="13" t="s">
        <v>71</v>
      </c>
      <c r="AY1464" s="159" t="s">
        <v>330</v>
      </c>
    </row>
    <row r="1465" spans="2:51" s="12" customFormat="1">
      <c r="B1465" s="151"/>
      <c r="D1465" s="152" t="s">
        <v>340</v>
      </c>
      <c r="E1465" s="153" t="s">
        <v>21</v>
      </c>
      <c r="F1465" s="154" t="s">
        <v>1464</v>
      </c>
      <c r="H1465" s="153" t="s">
        <v>21</v>
      </c>
      <c r="I1465" s="155"/>
      <c r="L1465" s="151"/>
      <c r="M1465" s="156"/>
      <c r="T1465" s="157"/>
      <c r="AT1465" s="153" t="s">
        <v>340</v>
      </c>
      <c r="AU1465" s="153" t="s">
        <v>171</v>
      </c>
      <c r="AV1465" s="12" t="s">
        <v>78</v>
      </c>
      <c r="AW1465" s="12" t="s">
        <v>32</v>
      </c>
      <c r="AX1465" s="12" t="s">
        <v>71</v>
      </c>
      <c r="AY1465" s="153" t="s">
        <v>330</v>
      </c>
    </row>
    <row r="1466" spans="2:51" s="13" customFormat="1">
      <c r="B1466" s="158"/>
      <c r="D1466" s="152" t="s">
        <v>340</v>
      </c>
      <c r="E1466" s="159" t="s">
        <v>21</v>
      </c>
      <c r="F1466" s="160" t="s">
        <v>1538</v>
      </c>
      <c r="H1466" s="161">
        <v>102.426</v>
      </c>
      <c r="I1466" s="162"/>
      <c r="L1466" s="158"/>
      <c r="M1466" s="163"/>
      <c r="T1466" s="164"/>
      <c r="AT1466" s="159" t="s">
        <v>340</v>
      </c>
      <c r="AU1466" s="159" t="s">
        <v>171</v>
      </c>
      <c r="AV1466" s="13" t="s">
        <v>80</v>
      </c>
      <c r="AW1466" s="13" t="s">
        <v>32</v>
      </c>
      <c r="AX1466" s="13" t="s">
        <v>71</v>
      </c>
      <c r="AY1466" s="159" t="s">
        <v>330</v>
      </c>
    </row>
    <row r="1467" spans="2:51" s="13" customFormat="1">
      <c r="B1467" s="158"/>
      <c r="D1467" s="152" t="s">
        <v>340</v>
      </c>
      <c r="E1467" s="159" t="s">
        <v>21</v>
      </c>
      <c r="F1467" s="160" t="s">
        <v>1539</v>
      </c>
      <c r="H1467" s="161">
        <v>-14.494999999999999</v>
      </c>
      <c r="I1467" s="162"/>
      <c r="L1467" s="158"/>
      <c r="M1467" s="163"/>
      <c r="T1467" s="164"/>
      <c r="AT1467" s="159" t="s">
        <v>340</v>
      </c>
      <c r="AU1467" s="159" t="s">
        <v>171</v>
      </c>
      <c r="AV1467" s="13" t="s">
        <v>80</v>
      </c>
      <c r="AW1467" s="13" t="s">
        <v>32</v>
      </c>
      <c r="AX1467" s="13" t="s">
        <v>71</v>
      </c>
      <c r="AY1467" s="159" t="s">
        <v>330</v>
      </c>
    </row>
    <row r="1468" spans="2:51" s="13" customFormat="1">
      <c r="B1468" s="158"/>
      <c r="D1468" s="152" t="s">
        <v>340</v>
      </c>
      <c r="E1468" s="159" t="s">
        <v>21</v>
      </c>
      <c r="F1468" s="160" t="s">
        <v>1540</v>
      </c>
      <c r="H1468" s="161">
        <v>2.694</v>
      </c>
      <c r="I1468" s="162"/>
      <c r="L1468" s="158"/>
      <c r="M1468" s="163"/>
      <c r="T1468" s="164"/>
      <c r="AT1468" s="159" t="s">
        <v>340</v>
      </c>
      <c r="AU1468" s="159" t="s">
        <v>171</v>
      </c>
      <c r="AV1468" s="13" t="s">
        <v>80</v>
      </c>
      <c r="AW1468" s="13" t="s">
        <v>32</v>
      </c>
      <c r="AX1468" s="13" t="s">
        <v>71</v>
      </c>
      <c r="AY1468" s="159" t="s">
        <v>330</v>
      </c>
    </row>
    <row r="1469" spans="2:51" s="13" customFormat="1">
      <c r="B1469" s="158"/>
      <c r="D1469" s="152" t="s">
        <v>340</v>
      </c>
      <c r="E1469" s="159" t="s">
        <v>21</v>
      </c>
      <c r="F1469" s="160" t="s">
        <v>1541</v>
      </c>
      <c r="H1469" s="161">
        <v>-10.8</v>
      </c>
      <c r="I1469" s="162"/>
      <c r="L1469" s="158"/>
      <c r="M1469" s="163"/>
      <c r="T1469" s="164"/>
      <c r="AT1469" s="159" t="s">
        <v>340</v>
      </c>
      <c r="AU1469" s="159" t="s">
        <v>171</v>
      </c>
      <c r="AV1469" s="13" t="s">
        <v>80</v>
      </c>
      <c r="AW1469" s="13" t="s">
        <v>32</v>
      </c>
      <c r="AX1469" s="13" t="s">
        <v>71</v>
      </c>
      <c r="AY1469" s="159" t="s">
        <v>330</v>
      </c>
    </row>
    <row r="1470" spans="2:51" s="13" customFormat="1">
      <c r="B1470" s="158"/>
      <c r="D1470" s="152" t="s">
        <v>340</v>
      </c>
      <c r="E1470" s="159" t="s">
        <v>21</v>
      </c>
      <c r="F1470" s="160" t="s">
        <v>1542</v>
      </c>
      <c r="H1470" s="161">
        <v>-5.4</v>
      </c>
      <c r="I1470" s="162"/>
      <c r="L1470" s="158"/>
      <c r="M1470" s="163"/>
      <c r="T1470" s="164"/>
      <c r="AT1470" s="159" t="s">
        <v>340</v>
      </c>
      <c r="AU1470" s="159" t="s">
        <v>171</v>
      </c>
      <c r="AV1470" s="13" t="s">
        <v>80</v>
      </c>
      <c r="AW1470" s="13" t="s">
        <v>32</v>
      </c>
      <c r="AX1470" s="13" t="s">
        <v>71</v>
      </c>
      <c r="AY1470" s="159" t="s">
        <v>330</v>
      </c>
    </row>
    <row r="1471" spans="2:51" s="13" customFormat="1">
      <c r="B1471" s="158"/>
      <c r="D1471" s="152" t="s">
        <v>340</v>
      </c>
      <c r="E1471" s="159" t="s">
        <v>21</v>
      </c>
      <c r="F1471" s="160" t="s">
        <v>1543</v>
      </c>
      <c r="H1471" s="161">
        <v>3.7</v>
      </c>
      <c r="I1471" s="162"/>
      <c r="L1471" s="158"/>
      <c r="M1471" s="163"/>
      <c r="T1471" s="164"/>
      <c r="AT1471" s="159" t="s">
        <v>340</v>
      </c>
      <c r="AU1471" s="159" t="s">
        <v>171</v>
      </c>
      <c r="AV1471" s="13" t="s">
        <v>80</v>
      </c>
      <c r="AW1471" s="13" t="s">
        <v>32</v>
      </c>
      <c r="AX1471" s="13" t="s">
        <v>71</v>
      </c>
      <c r="AY1471" s="159" t="s">
        <v>330</v>
      </c>
    </row>
    <row r="1472" spans="2:51" s="13" customFormat="1">
      <c r="B1472" s="158"/>
      <c r="D1472" s="152" t="s">
        <v>340</v>
      </c>
      <c r="E1472" s="159" t="s">
        <v>21</v>
      </c>
      <c r="F1472" s="160" t="s">
        <v>1544</v>
      </c>
      <c r="H1472" s="161">
        <v>3.2</v>
      </c>
      <c r="I1472" s="162"/>
      <c r="L1472" s="158"/>
      <c r="M1472" s="163"/>
      <c r="T1472" s="164"/>
      <c r="AT1472" s="159" t="s">
        <v>340</v>
      </c>
      <c r="AU1472" s="159" t="s">
        <v>171</v>
      </c>
      <c r="AV1472" s="13" t="s">
        <v>80</v>
      </c>
      <c r="AW1472" s="13" t="s">
        <v>32</v>
      </c>
      <c r="AX1472" s="13" t="s">
        <v>71</v>
      </c>
      <c r="AY1472" s="159" t="s">
        <v>330</v>
      </c>
    </row>
    <row r="1473" spans="2:51" s="12" customFormat="1">
      <c r="B1473" s="151"/>
      <c r="D1473" s="152" t="s">
        <v>340</v>
      </c>
      <c r="E1473" s="153" t="s">
        <v>21</v>
      </c>
      <c r="F1473" s="154" t="s">
        <v>1545</v>
      </c>
      <c r="H1473" s="153" t="s">
        <v>21</v>
      </c>
      <c r="I1473" s="155"/>
      <c r="L1473" s="151"/>
      <c r="M1473" s="156"/>
      <c r="T1473" s="157"/>
      <c r="AT1473" s="153" t="s">
        <v>340</v>
      </c>
      <c r="AU1473" s="153" t="s">
        <v>171</v>
      </c>
      <c r="AV1473" s="12" t="s">
        <v>78</v>
      </c>
      <c r="AW1473" s="12" t="s">
        <v>32</v>
      </c>
      <c r="AX1473" s="12" t="s">
        <v>71</v>
      </c>
      <c r="AY1473" s="153" t="s">
        <v>330</v>
      </c>
    </row>
    <row r="1474" spans="2:51" s="13" customFormat="1">
      <c r="B1474" s="158"/>
      <c r="D1474" s="152" t="s">
        <v>340</v>
      </c>
      <c r="E1474" s="159" t="s">
        <v>21</v>
      </c>
      <c r="F1474" s="160" t="s">
        <v>1546</v>
      </c>
      <c r="H1474" s="161">
        <v>30.484999999999999</v>
      </c>
      <c r="I1474" s="162"/>
      <c r="L1474" s="158"/>
      <c r="M1474" s="163"/>
      <c r="T1474" s="164"/>
      <c r="AT1474" s="159" t="s">
        <v>340</v>
      </c>
      <c r="AU1474" s="159" t="s">
        <v>171</v>
      </c>
      <c r="AV1474" s="13" t="s">
        <v>80</v>
      </c>
      <c r="AW1474" s="13" t="s">
        <v>32</v>
      </c>
      <c r="AX1474" s="13" t="s">
        <v>71</v>
      </c>
      <c r="AY1474" s="159" t="s">
        <v>330</v>
      </c>
    </row>
    <row r="1475" spans="2:51" s="13" customFormat="1">
      <c r="B1475" s="158"/>
      <c r="D1475" s="152" t="s">
        <v>340</v>
      </c>
      <c r="E1475" s="159" t="s">
        <v>21</v>
      </c>
      <c r="F1475" s="160" t="s">
        <v>1542</v>
      </c>
      <c r="H1475" s="161">
        <v>-5.4</v>
      </c>
      <c r="I1475" s="162"/>
      <c r="L1475" s="158"/>
      <c r="M1475" s="163"/>
      <c r="T1475" s="164"/>
      <c r="AT1475" s="159" t="s">
        <v>340</v>
      </c>
      <c r="AU1475" s="159" t="s">
        <v>171</v>
      </c>
      <c r="AV1475" s="13" t="s">
        <v>80</v>
      </c>
      <c r="AW1475" s="13" t="s">
        <v>32</v>
      </c>
      <c r="AX1475" s="13" t="s">
        <v>71</v>
      </c>
      <c r="AY1475" s="159" t="s">
        <v>330</v>
      </c>
    </row>
    <row r="1476" spans="2:51" s="13" customFormat="1">
      <c r="B1476" s="158"/>
      <c r="D1476" s="152" t="s">
        <v>340</v>
      </c>
      <c r="E1476" s="159" t="s">
        <v>21</v>
      </c>
      <c r="F1476" s="160" t="s">
        <v>1544</v>
      </c>
      <c r="H1476" s="161">
        <v>3.2</v>
      </c>
      <c r="I1476" s="162"/>
      <c r="L1476" s="158"/>
      <c r="M1476" s="163"/>
      <c r="T1476" s="164"/>
      <c r="AT1476" s="159" t="s">
        <v>340</v>
      </c>
      <c r="AU1476" s="159" t="s">
        <v>171</v>
      </c>
      <c r="AV1476" s="13" t="s">
        <v>80</v>
      </c>
      <c r="AW1476" s="13" t="s">
        <v>32</v>
      </c>
      <c r="AX1476" s="13" t="s">
        <v>71</v>
      </c>
      <c r="AY1476" s="159" t="s">
        <v>330</v>
      </c>
    </row>
    <row r="1477" spans="2:51" s="12" customFormat="1">
      <c r="B1477" s="151"/>
      <c r="D1477" s="152" t="s">
        <v>340</v>
      </c>
      <c r="E1477" s="153" t="s">
        <v>21</v>
      </c>
      <c r="F1477" s="154" t="s">
        <v>1470</v>
      </c>
      <c r="H1477" s="153" t="s">
        <v>21</v>
      </c>
      <c r="I1477" s="155"/>
      <c r="L1477" s="151"/>
      <c r="M1477" s="156"/>
      <c r="T1477" s="157"/>
      <c r="AT1477" s="153" t="s">
        <v>340</v>
      </c>
      <c r="AU1477" s="153" t="s">
        <v>171</v>
      </c>
      <c r="AV1477" s="12" t="s">
        <v>78</v>
      </c>
      <c r="AW1477" s="12" t="s">
        <v>32</v>
      </c>
      <c r="AX1477" s="12" t="s">
        <v>71</v>
      </c>
      <c r="AY1477" s="153" t="s">
        <v>330</v>
      </c>
    </row>
    <row r="1478" spans="2:51" s="13" customFormat="1">
      <c r="B1478" s="158"/>
      <c r="D1478" s="152" t="s">
        <v>340</v>
      </c>
      <c r="E1478" s="159" t="s">
        <v>21</v>
      </c>
      <c r="F1478" s="160" t="s">
        <v>1547</v>
      </c>
      <c r="H1478" s="161">
        <v>13.568</v>
      </c>
      <c r="I1478" s="162"/>
      <c r="L1478" s="158"/>
      <c r="M1478" s="163"/>
      <c r="T1478" s="164"/>
      <c r="AT1478" s="159" t="s">
        <v>340</v>
      </c>
      <c r="AU1478" s="159" t="s">
        <v>171</v>
      </c>
      <c r="AV1478" s="13" t="s">
        <v>80</v>
      </c>
      <c r="AW1478" s="13" t="s">
        <v>32</v>
      </c>
      <c r="AX1478" s="13" t="s">
        <v>71</v>
      </c>
      <c r="AY1478" s="159" t="s">
        <v>330</v>
      </c>
    </row>
    <row r="1479" spans="2:51" s="13" customFormat="1">
      <c r="B1479" s="158"/>
      <c r="D1479" s="152" t="s">
        <v>340</v>
      </c>
      <c r="E1479" s="159" t="s">
        <v>21</v>
      </c>
      <c r="F1479" s="160" t="s">
        <v>1548</v>
      </c>
      <c r="H1479" s="161">
        <v>-5.8</v>
      </c>
      <c r="I1479" s="162"/>
      <c r="L1479" s="158"/>
      <c r="M1479" s="163"/>
      <c r="T1479" s="164"/>
      <c r="AT1479" s="159" t="s">
        <v>340</v>
      </c>
      <c r="AU1479" s="159" t="s">
        <v>171</v>
      </c>
      <c r="AV1479" s="13" t="s">
        <v>80</v>
      </c>
      <c r="AW1479" s="13" t="s">
        <v>32</v>
      </c>
      <c r="AX1479" s="13" t="s">
        <v>71</v>
      </c>
      <c r="AY1479" s="159" t="s">
        <v>330</v>
      </c>
    </row>
    <row r="1480" spans="2:51" s="13" customFormat="1">
      <c r="B1480" s="158"/>
      <c r="D1480" s="152" t="s">
        <v>340</v>
      </c>
      <c r="E1480" s="159" t="s">
        <v>21</v>
      </c>
      <c r="F1480" s="160" t="s">
        <v>1549</v>
      </c>
      <c r="H1480" s="161">
        <v>2.4500000000000002</v>
      </c>
      <c r="I1480" s="162"/>
      <c r="L1480" s="158"/>
      <c r="M1480" s="163"/>
      <c r="T1480" s="164"/>
      <c r="AT1480" s="159" t="s">
        <v>340</v>
      </c>
      <c r="AU1480" s="159" t="s">
        <v>171</v>
      </c>
      <c r="AV1480" s="13" t="s">
        <v>80</v>
      </c>
      <c r="AW1480" s="13" t="s">
        <v>32</v>
      </c>
      <c r="AX1480" s="13" t="s">
        <v>71</v>
      </c>
      <c r="AY1480" s="159" t="s">
        <v>330</v>
      </c>
    </row>
    <row r="1481" spans="2:51" s="12" customFormat="1">
      <c r="B1481" s="151"/>
      <c r="D1481" s="152" t="s">
        <v>340</v>
      </c>
      <c r="E1481" s="153" t="s">
        <v>21</v>
      </c>
      <c r="F1481" s="154" t="s">
        <v>1550</v>
      </c>
      <c r="H1481" s="153" t="s">
        <v>21</v>
      </c>
      <c r="I1481" s="155"/>
      <c r="L1481" s="151"/>
      <c r="M1481" s="156"/>
      <c r="T1481" s="157"/>
      <c r="AT1481" s="153" t="s">
        <v>340</v>
      </c>
      <c r="AU1481" s="153" t="s">
        <v>171</v>
      </c>
      <c r="AV1481" s="12" t="s">
        <v>78</v>
      </c>
      <c r="AW1481" s="12" t="s">
        <v>32</v>
      </c>
      <c r="AX1481" s="12" t="s">
        <v>71</v>
      </c>
      <c r="AY1481" s="153" t="s">
        <v>330</v>
      </c>
    </row>
    <row r="1482" spans="2:51" s="13" customFormat="1">
      <c r="B1482" s="158"/>
      <c r="D1482" s="152" t="s">
        <v>340</v>
      </c>
      <c r="E1482" s="159" t="s">
        <v>21</v>
      </c>
      <c r="F1482" s="160" t="s">
        <v>1551</v>
      </c>
      <c r="H1482" s="161">
        <v>6.3650000000000002</v>
      </c>
      <c r="I1482" s="162"/>
      <c r="L1482" s="158"/>
      <c r="M1482" s="163"/>
      <c r="T1482" s="164"/>
      <c r="AT1482" s="159" t="s">
        <v>340</v>
      </c>
      <c r="AU1482" s="159" t="s">
        <v>171</v>
      </c>
      <c r="AV1482" s="13" t="s">
        <v>80</v>
      </c>
      <c r="AW1482" s="13" t="s">
        <v>32</v>
      </c>
      <c r="AX1482" s="13" t="s">
        <v>71</v>
      </c>
      <c r="AY1482" s="159" t="s">
        <v>330</v>
      </c>
    </row>
    <row r="1483" spans="2:51" s="13" customFormat="1">
      <c r="B1483" s="158"/>
      <c r="D1483" s="152" t="s">
        <v>340</v>
      </c>
      <c r="E1483" s="159" t="s">
        <v>21</v>
      </c>
      <c r="F1483" s="160" t="s">
        <v>1552</v>
      </c>
      <c r="H1483" s="161">
        <v>-3.8</v>
      </c>
      <c r="I1483" s="162"/>
      <c r="L1483" s="158"/>
      <c r="M1483" s="163"/>
      <c r="T1483" s="164"/>
      <c r="AT1483" s="159" t="s">
        <v>340</v>
      </c>
      <c r="AU1483" s="159" t="s">
        <v>171</v>
      </c>
      <c r="AV1483" s="13" t="s">
        <v>80</v>
      </c>
      <c r="AW1483" s="13" t="s">
        <v>32</v>
      </c>
      <c r="AX1483" s="13" t="s">
        <v>71</v>
      </c>
      <c r="AY1483" s="159" t="s">
        <v>330</v>
      </c>
    </row>
    <row r="1484" spans="2:51" s="13" customFormat="1">
      <c r="B1484" s="158"/>
      <c r="D1484" s="152" t="s">
        <v>340</v>
      </c>
      <c r="E1484" s="159" t="s">
        <v>21</v>
      </c>
      <c r="F1484" s="160" t="s">
        <v>1553</v>
      </c>
      <c r="H1484" s="161">
        <v>1.95</v>
      </c>
      <c r="I1484" s="162"/>
      <c r="L1484" s="158"/>
      <c r="M1484" s="163"/>
      <c r="T1484" s="164"/>
      <c r="AT1484" s="159" t="s">
        <v>340</v>
      </c>
      <c r="AU1484" s="159" t="s">
        <v>171</v>
      </c>
      <c r="AV1484" s="13" t="s">
        <v>80</v>
      </c>
      <c r="AW1484" s="13" t="s">
        <v>32</v>
      </c>
      <c r="AX1484" s="13" t="s">
        <v>71</v>
      </c>
      <c r="AY1484" s="159" t="s">
        <v>330</v>
      </c>
    </row>
    <row r="1485" spans="2:51" s="12" customFormat="1">
      <c r="B1485" s="151"/>
      <c r="D1485" s="152" t="s">
        <v>340</v>
      </c>
      <c r="E1485" s="153" t="s">
        <v>21</v>
      </c>
      <c r="F1485" s="154" t="s">
        <v>1554</v>
      </c>
      <c r="H1485" s="153" t="s">
        <v>21</v>
      </c>
      <c r="I1485" s="155"/>
      <c r="L1485" s="151"/>
      <c r="M1485" s="156"/>
      <c r="T1485" s="157"/>
      <c r="AT1485" s="153" t="s">
        <v>340</v>
      </c>
      <c r="AU1485" s="153" t="s">
        <v>171</v>
      </c>
      <c r="AV1485" s="12" t="s">
        <v>78</v>
      </c>
      <c r="AW1485" s="12" t="s">
        <v>32</v>
      </c>
      <c r="AX1485" s="12" t="s">
        <v>71</v>
      </c>
      <c r="AY1485" s="153" t="s">
        <v>330</v>
      </c>
    </row>
    <row r="1486" spans="2:51" s="13" customFormat="1">
      <c r="B1486" s="158"/>
      <c r="D1486" s="152" t="s">
        <v>340</v>
      </c>
      <c r="E1486" s="159" t="s">
        <v>21</v>
      </c>
      <c r="F1486" s="160" t="s">
        <v>1555</v>
      </c>
      <c r="H1486" s="161">
        <v>8.7100000000000009</v>
      </c>
      <c r="I1486" s="162"/>
      <c r="L1486" s="158"/>
      <c r="M1486" s="163"/>
      <c r="T1486" s="164"/>
      <c r="AT1486" s="159" t="s">
        <v>340</v>
      </c>
      <c r="AU1486" s="159" t="s">
        <v>171</v>
      </c>
      <c r="AV1486" s="13" t="s">
        <v>80</v>
      </c>
      <c r="AW1486" s="13" t="s">
        <v>32</v>
      </c>
      <c r="AX1486" s="13" t="s">
        <v>71</v>
      </c>
      <c r="AY1486" s="159" t="s">
        <v>330</v>
      </c>
    </row>
    <row r="1487" spans="2:51" s="13" customFormat="1">
      <c r="B1487" s="158"/>
      <c r="D1487" s="152" t="s">
        <v>340</v>
      </c>
      <c r="E1487" s="159" t="s">
        <v>21</v>
      </c>
      <c r="F1487" s="160" t="s">
        <v>1474</v>
      </c>
      <c r="H1487" s="161">
        <v>-2.8</v>
      </c>
      <c r="I1487" s="162"/>
      <c r="L1487" s="158"/>
      <c r="M1487" s="163"/>
      <c r="T1487" s="164"/>
      <c r="AT1487" s="159" t="s">
        <v>340</v>
      </c>
      <c r="AU1487" s="159" t="s">
        <v>171</v>
      </c>
      <c r="AV1487" s="13" t="s">
        <v>80</v>
      </c>
      <c r="AW1487" s="13" t="s">
        <v>32</v>
      </c>
      <c r="AX1487" s="13" t="s">
        <v>71</v>
      </c>
      <c r="AY1487" s="159" t="s">
        <v>330</v>
      </c>
    </row>
    <row r="1488" spans="2:51" s="13" customFormat="1">
      <c r="B1488" s="158"/>
      <c r="D1488" s="152" t="s">
        <v>340</v>
      </c>
      <c r="E1488" s="159" t="s">
        <v>21</v>
      </c>
      <c r="F1488" s="160" t="s">
        <v>1475</v>
      </c>
      <c r="H1488" s="161">
        <v>1.7</v>
      </c>
      <c r="I1488" s="162"/>
      <c r="L1488" s="158"/>
      <c r="M1488" s="163"/>
      <c r="T1488" s="164"/>
      <c r="AT1488" s="159" t="s">
        <v>340</v>
      </c>
      <c r="AU1488" s="159" t="s">
        <v>171</v>
      </c>
      <c r="AV1488" s="13" t="s">
        <v>80</v>
      </c>
      <c r="AW1488" s="13" t="s">
        <v>32</v>
      </c>
      <c r="AX1488" s="13" t="s">
        <v>71</v>
      </c>
      <c r="AY1488" s="159" t="s">
        <v>330</v>
      </c>
    </row>
    <row r="1489" spans="2:51" s="12" customFormat="1">
      <c r="B1489" s="151"/>
      <c r="D1489" s="152" t="s">
        <v>340</v>
      </c>
      <c r="E1489" s="153" t="s">
        <v>21</v>
      </c>
      <c r="F1489" s="154" t="s">
        <v>1480</v>
      </c>
      <c r="H1489" s="153" t="s">
        <v>21</v>
      </c>
      <c r="I1489" s="155"/>
      <c r="L1489" s="151"/>
      <c r="M1489" s="156"/>
      <c r="T1489" s="157"/>
      <c r="AT1489" s="153" t="s">
        <v>340</v>
      </c>
      <c r="AU1489" s="153" t="s">
        <v>171</v>
      </c>
      <c r="AV1489" s="12" t="s">
        <v>78</v>
      </c>
      <c r="AW1489" s="12" t="s">
        <v>32</v>
      </c>
      <c r="AX1489" s="12" t="s">
        <v>71</v>
      </c>
      <c r="AY1489" s="153" t="s">
        <v>330</v>
      </c>
    </row>
    <row r="1490" spans="2:51" s="13" customFormat="1">
      <c r="B1490" s="158"/>
      <c r="D1490" s="152" t="s">
        <v>340</v>
      </c>
      <c r="E1490" s="159" t="s">
        <v>21</v>
      </c>
      <c r="F1490" s="160" t="s">
        <v>1556</v>
      </c>
      <c r="H1490" s="161">
        <v>11.055</v>
      </c>
      <c r="I1490" s="162"/>
      <c r="L1490" s="158"/>
      <c r="M1490" s="163"/>
      <c r="T1490" s="164"/>
      <c r="AT1490" s="159" t="s">
        <v>340</v>
      </c>
      <c r="AU1490" s="159" t="s">
        <v>171</v>
      </c>
      <c r="AV1490" s="13" t="s">
        <v>80</v>
      </c>
      <c r="AW1490" s="13" t="s">
        <v>32</v>
      </c>
      <c r="AX1490" s="13" t="s">
        <v>71</v>
      </c>
      <c r="AY1490" s="159" t="s">
        <v>330</v>
      </c>
    </row>
    <row r="1491" spans="2:51" s="13" customFormat="1">
      <c r="B1491" s="158"/>
      <c r="D1491" s="152" t="s">
        <v>340</v>
      </c>
      <c r="E1491" s="159" t="s">
        <v>21</v>
      </c>
      <c r="F1491" s="160" t="s">
        <v>1557</v>
      </c>
      <c r="H1491" s="161">
        <v>-6.6</v>
      </c>
      <c r="I1491" s="162"/>
      <c r="L1491" s="158"/>
      <c r="M1491" s="163"/>
      <c r="T1491" s="164"/>
      <c r="AT1491" s="159" t="s">
        <v>340</v>
      </c>
      <c r="AU1491" s="159" t="s">
        <v>171</v>
      </c>
      <c r="AV1491" s="13" t="s">
        <v>80</v>
      </c>
      <c r="AW1491" s="13" t="s">
        <v>32</v>
      </c>
      <c r="AX1491" s="13" t="s">
        <v>71</v>
      </c>
      <c r="AY1491" s="159" t="s">
        <v>330</v>
      </c>
    </row>
    <row r="1492" spans="2:51" s="13" customFormat="1">
      <c r="B1492" s="158"/>
      <c r="D1492" s="152" t="s">
        <v>340</v>
      </c>
      <c r="E1492" s="159" t="s">
        <v>21</v>
      </c>
      <c r="F1492" s="160" t="s">
        <v>1558</v>
      </c>
      <c r="H1492" s="161">
        <v>2.65</v>
      </c>
      <c r="I1492" s="162"/>
      <c r="L1492" s="158"/>
      <c r="M1492" s="163"/>
      <c r="T1492" s="164"/>
      <c r="AT1492" s="159" t="s">
        <v>340</v>
      </c>
      <c r="AU1492" s="159" t="s">
        <v>171</v>
      </c>
      <c r="AV1492" s="13" t="s">
        <v>80</v>
      </c>
      <c r="AW1492" s="13" t="s">
        <v>32</v>
      </c>
      <c r="AX1492" s="13" t="s">
        <v>71</v>
      </c>
      <c r="AY1492" s="159" t="s">
        <v>330</v>
      </c>
    </row>
    <row r="1493" spans="2:51" s="12" customFormat="1">
      <c r="B1493" s="151"/>
      <c r="D1493" s="152" t="s">
        <v>340</v>
      </c>
      <c r="E1493" s="153" t="s">
        <v>21</v>
      </c>
      <c r="F1493" s="154" t="s">
        <v>1484</v>
      </c>
      <c r="H1493" s="153" t="s">
        <v>21</v>
      </c>
      <c r="I1493" s="155"/>
      <c r="L1493" s="151"/>
      <c r="M1493" s="156"/>
      <c r="T1493" s="157"/>
      <c r="AT1493" s="153" t="s">
        <v>340</v>
      </c>
      <c r="AU1493" s="153" t="s">
        <v>171</v>
      </c>
      <c r="AV1493" s="12" t="s">
        <v>78</v>
      </c>
      <c r="AW1493" s="12" t="s">
        <v>32</v>
      </c>
      <c r="AX1493" s="12" t="s">
        <v>71</v>
      </c>
      <c r="AY1493" s="153" t="s">
        <v>330</v>
      </c>
    </row>
    <row r="1494" spans="2:51" s="13" customFormat="1">
      <c r="B1494" s="158"/>
      <c r="D1494" s="152" t="s">
        <v>340</v>
      </c>
      <c r="E1494" s="159" t="s">
        <v>21</v>
      </c>
      <c r="F1494" s="160" t="s">
        <v>1559</v>
      </c>
      <c r="H1494" s="161">
        <v>12.11</v>
      </c>
      <c r="I1494" s="162"/>
      <c r="L1494" s="158"/>
      <c r="M1494" s="163"/>
      <c r="T1494" s="164"/>
      <c r="AT1494" s="159" t="s">
        <v>340</v>
      </c>
      <c r="AU1494" s="159" t="s">
        <v>171</v>
      </c>
      <c r="AV1494" s="13" t="s">
        <v>80</v>
      </c>
      <c r="AW1494" s="13" t="s">
        <v>32</v>
      </c>
      <c r="AX1494" s="13" t="s">
        <v>71</v>
      </c>
      <c r="AY1494" s="159" t="s">
        <v>330</v>
      </c>
    </row>
    <row r="1495" spans="2:51" s="13" customFormat="1">
      <c r="B1495" s="158"/>
      <c r="D1495" s="152" t="s">
        <v>340</v>
      </c>
      <c r="E1495" s="159" t="s">
        <v>21</v>
      </c>
      <c r="F1495" s="160" t="s">
        <v>1560</v>
      </c>
      <c r="H1495" s="161">
        <v>-5.0999999999999996</v>
      </c>
      <c r="I1495" s="162"/>
      <c r="L1495" s="158"/>
      <c r="M1495" s="163"/>
      <c r="T1495" s="164"/>
      <c r="AT1495" s="159" t="s">
        <v>340</v>
      </c>
      <c r="AU1495" s="159" t="s">
        <v>171</v>
      </c>
      <c r="AV1495" s="13" t="s">
        <v>80</v>
      </c>
      <c r="AW1495" s="13" t="s">
        <v>32</v>
      </c>
      <c r="AX1495" s="13" t="s">
        <v>71</v>
      </c>
      <c r="AY1495" s="159" t="s">
        <v>330</v>
      </c>
    </row>
    <row r="1496" spans="2:51" s="13" customFormat="1">
      <c r="B1496" s="158"/>
      <c r="D1496" s="152" t="s">
        <v>340</v>
      </c>
      <c r="E1496" s="159" t="s">
        <v>21</v>
      </c>
      <c r="F1496" s="160" t="s">
        <v>1561</v>
      </c>
      <c r="H1496" s="161">
        <v>2.2749999999999999</v>
      </c>
      <c r="I1496" s="162"/>
      <c r="L1496" s="158"/>
      <c r="M1496" s="163"/>
      <c r="T1496" s="164"/>
      <c r="AT1496" s="159" t="s">
        <v>340</v>
      </c>
      <c r="AU1496" s="159" t="s">
        <v>171</v>
      </c>
      <c r="AV1496" s="13" t="s">
        <v>80</v>
      </c>
      <c r="AW1496" s="13" t="s">
        <v>32</v>
      </c>
      <c r="AX1496" s="13" t="s">
        <v>71</v>
      </c>
      <c r="AY1496" s="159" t="s">
        <v>330</v>
      </c>
    </row>
    <row r="1497" spans="2:51" s="12" customFormat="1">
      <c r="B1497" s="151"/>
      <c r="D1497" s="152" t="s">
        <v>340</v>
      </c>
      <c r="E1497" s="153" t="s">
        <v>21</v>
      </c>
      <c r="F1497" s="154" t="s">
        <v>1488</v>
      </c>
      <c r="H1497" s="153" t="s">
        <v>21</v>
      </c>
      <c r="I1497" s="155"/>
      <c r="L1497" s="151"/>
      <c r="M1497" s="156"/>
      <c r="T1497" s="157"/>
      <c r="AT1497" s="153" t="s">
        <v>340</v>
      </c>
      <c r="AU1497" s="153" t="s">
        <v>171</v>
      </c>
      <c r="AV1497" s="12" t="s">
        <v>78</v>
      </c>
      <c r="AW1497" s="12" t="s">
        <v>32</v>
      </c>
      <c r="AX1497" s="12" t="s">
        <v>71</v>
      </c>
      <c r="AY1497" s="153" t="s">
        <v>330</v>
      </c>
    </row>
    <row r="1498" spans="2:51" s="13" customFormat="1">
      <c r="B1498" s="158"/>
      <c r="D1498" s="152" t="s">
        <v>340</v>
      </c>
      <c r="E1498" s="159" t="s">
        <v>21</v>
      </c>
      <c r="F1498" s="160" t="s">
        <v>1562</v>
      </c>
      <c r="H1498" s="161">
        <v>11.926</v>
      </c>
      <c r="I1498" s="162"/>
      <c r="L1498" s="158"/>
      <c r="M1498" s="163"/>
      <c r="T1498" s="164"/>
      <c r="AT1498" s="159" t="s">
        <v>340</v>
      </c>
      <c r="AU1498" s="159" t="s">
        <v>171</v>
      </c>
      <c r="AV1498" s="13" t="s">
        <v>80</v>
      </c>
      <c r="AW1498" s="13" t="s">
        <v>32</v>
      </c>
      <c r="AX1498" s="13" t="s">
        <v>71</v>
      </c>
      <c r="AY1498" s="159" t="s">
        <v>330</v>
      </c>
    </row>
    <row r="1499" spans="2:51" s="13" customFormat="1">
      <c r="B1499" s="158"/>
      <c r="D1499" s="152" t="s">
        <v>340</v>
      </c>
      <c r="E1499" s="159" t="s">
        <v>21</v>
      </c>
      <c r="F1499" s="160" t="s">
        <v>1563</v>
      </c>
      <c r="H1499" s="161">
        <v>-6.62</v>
      </c>
      <c r="I1499" s="162"/>
      <c r="L1499" s="158"/>
      <c r="M1499" s="163"/>
      <c r="T1499" s="164"/>
      <c r="AT1499" s="159" t="s">
        <v>340</v>
      </c>
      <c r="AU1499" s="159" t="s">
        <v>171</v>
      </c>
      <c r="AV1499" s="13" t="s">
        <v>80</v>
      </c>
      <c r="AW1499" s="13" t="s">
        <v>32</v>
      </c>
      <c r="AX1499" s="13" t="s">
        <v>71</v>
      </c>
      <c r="AY1499" s="159" t="s">
        <v>330</v>
      </c>
    </row>
    <row r="1500" spans="2:51" s="13" customFormat="1">
      <c r="B1500" s="158"/>
      <c r="D1500" s="152" t="s">
        <v>340</v>
      </c>
      <c r="E1500" s="159" t="s">
        <v>21</v>
      </c>
      <c r="F1500" s="160" t="s">
        <v>1564</v>
      </c>
      <c r="H1500" s="161">
        <v>2.6549999999999998</v>
      </c>
      <c r="I1500" s="162"/>
      <c r="L1500" s="158"/>
      <c r="M1500" s="163"/>
      <c r="T1500" s="164"/>
      <c r="AT1500" s="159" t="s">
        <v>340</v>
      </c>
      <c r="AU1500" s="159" t="s">
        <v>171</v>
      </c>
      <c r="AV1500" s="13" t="s">
        <v>80</v>
      </c>
      <c r="AW1500" s="13" t="s">
        <v>32</v>
      </c>
      <c r="AX1500" s="13" t="s">
        <v>71</v>
      </c>
      <c r="AY1500" s="159" t="s">
        <v>330</v>
      </c>
    </row>
    <row r="1501" spans="2:51" s="12" customFormat="1">
      <c r="B1501" s="151"/>
      <c r="D1501" s="152" t="s">
        <v>340</v>
      </c>
      <c r="E1501" s="153" t="s">
        <v>21</v>
      </c>
      <c r="F1501" s="154" t="s">
        <v>1490</v>
      </c>
      <c r="H1501" s="153" t="s">
        <v>21</v>
      </c>
      <c r="I1501" s="155"/>
      <c r="L1501" s="151"/>
      <c r="M1501" s="156"/>
      <c r="T1501" s="157"/>
      <c r="AT1501" s="153" t="s">
        <v>340</v>
      </c>
      <c r="AU1501" s="153" t="s">
        <v>171</v>
      </c>
      <c r="AV1501" s="12" t="s">
        <v>78</v>
      </c>
      <c r="AW1501" s="12" t="s">
        <v>32</v>
      </c>
      <c r="AX1501" s="12" t="s">
        <v>71</v>
      </c>
      <c r="AY1501" s="153" t="s">
        <v>330</v>
      </c>
    </row>
    <row r="1502" spans="2:51" s="13" customFormat="1">
      <c r="B1502" s="158"/>
      <c r="D1502" s="152" t="s">
        <v>340</v>
      </c>
      <c r="E1502" s="159" t="s">
        <v>21</v>
      </c>
      <c r="F1502" s="160" t="s">
        <v>1565</v>
      </c>
      <c r="H1502" s="161">
        <v>11.105</v>
      </c>
      <c r="I1502" s="162"/>
      <c r="L1502" s="158"/>
      <c r="M1502" s="163"/>
      <c r="T1502" s="164"/>
      <c r="AT1502" s="159" t="s">
        <v>340</v>
      </c>
      <c r="AU1502" s="159" t="s">
        <v>171</v>
      </c>
      <c r="AV1502" s="13" t="s">
        <v>80</v>
      </c>
      <c r="AW1502" s="13" t="s">
        <v>32</v>
      </c>
      <c r="AX1502" s="13" t="s">
        <v>71</v>
      </c>
      <c r="AY1502" s="159" t="s">
        <v>330</v>
      </c>
    </row>
    <row r="1503" spans="2:51" s="13" customFormat="1">
      <c r="B1503" s="158"/>
      <c r="D1503" s="152" t="s">
        <v>340</v>
      </c>
      <c r="E1503" s="159" t="s">
        <v>21</v>
      </c>
      <c r="F1503" s="160" t="s">
        <v>1566</v>
      </c>
      <c r="H1503" s="161">
        <v>-5</v>
      </c>
      <c r="I1503" s="162"/>
      <c r="L1503" s="158"/>
      <c r="M1503" s="163"/>
      <c r="T1503" s="164"/>
      <c r="AT1503" s="159" t="s">
        <v>340</v>
      </c>
      <c r="AU1503" s="159" t="s">
        <v>171</v>
      </c>
      <c r="AV1503" s="13" t="s">
        <v>80</v>
      </c>
      <c r="AW1503" s="13" t="s">
        <v>32</v>
      </c>
      <c r="AX1503" s="13" t="s">
        <v>71</v>
      </c>
      <c r="AY1503" s="159" t="s">
        <v>330</v>
      </c>
    </row>
    <row r="1504" spans="2:51" s="13" customFormat="1">
      <c r="B1504" s="158"/>
      <c r="D1504" s="152" t="s">
        <v>340</v>
      </c>
      <c r="E1504" s="159" t="s">
        <v>21</v>
      </c>
      <c r="F1504" s="160" t="s">
        <v>1567</v>
      </c>
      <c r="H1504" s="161">
        <v>2.25</v>
      </c>
      <c r="I1504" s="162"/>
      <c r="L1504" s="158"/>
      <c r="M1504" s="163"/>
      <c r="T1504" s="164"/>
      <c r="AT1504" s="159" t="s">
        <v>340</v>
      </c>
      <c r="AU1504" s="159" t="s">
        <v>171</v>
      </c>
      <c r="AV1504" s="13" t="s">
        <v>80</v>
      </c>
      <c r="AW1504" s="13" t="s">
        <v>32</v>
      </c>
      <c r="AX1504" s="13" t="s">
        <v>71</v>
      </c>
      <c r="AY1504" s="159" t="s">
        <v>330</v>
      </c>
    </row>
    <row r="1505" spans="2:51" s="12" customFormat="1">
      <c r="B1505" s="151"/>
      <c r="D1505" s="152" t="s">
        <v>340</v>
      </c>
      <c r="E1505" s="153" t="s">
        <v>21</v>
      </c>
      <c r="F1505" s="154" t="s">
        <v>1568</v>
      </c>
      <c r="H1505" s="153" t="s">
        <v>21</v>
      </c>
      <c r="I1505" s="155"/>
      <c r="L1505" s="151"/>
      <c r="M1505" s="156"/>
      <c r="T1505" s="157"/>
      <c r="AT1505" s="153" t="s">
        <v>340</v>
      </c>
      <c r="AU1505" s="153" t="s">
        <v>171</v>
      </c>
      <c r="AV1505" s="12" t="s">
        <v>78</v>
      </c>
      <c r="AW1505" s="12" t="s">
        <v>32</v>
      </c>
      <c r="AX1505" s="12" t="s">
        <v>71</v>
      </c>
      <c r="AY1505" s="153" t="s">
        <v>330</v>
      </c>
    </row>
    <row r="1506" spans="2:51" s="13" customFormat="1">
      <c r="B1506" s="158"/>
      <c r="D1506" s="152" t="s">
        <v>340</v>
      </c>
      <c r="E1506" s="159" t="s">
        <v>21</v>
      </c>
      <c r="F1506" s="160" t="s">
        <v>1562</v>
      </c>
      <c r="H1506" s="161">
        <v>11.926</v>
      </c>
      <c r="I1506" s="162"/>
      <c r="L1506" s="158"/>
      <c r="M1506" s="163"/>
      <c r="T1506" s="164"/>
      <c r="AT1506" s="159" t="s">
        <v>340</v>
      </c>
      <c r="AU1506" s="159" t="s">
        <v>171</v>
      </c>
      <c r="AV1506" s="13" t="s">
        <v>80</v>
      </c>
      <c r="AW1506" s="13" t="s">
        <v>32</v>
      </c>
      <c r="AX1506" s="13" t="s">
        <v>71</v>
      </c>
      <c r="AY1506" s="159" t="s">
        <v>330</v>
      </c>
    </row>
    <row r="1507" spans="2:51" s="13" customFormat="1">
      <c r="B1507" s="158"/>
      <c r="D1507" s="152" t="s">
        <v>340</v>
      </c>
      <c r="E1507" s="159" t="s">
        <v>21</v>
      </c>
      <c r="F1507" s="160" t="s">
        <v>1563</v>
      </c>
      <c r="H1507" s="161">
        <v>-6.62</v>
      </c>
      <c r="I1507" s="162"/>
      <c r="L1507" s="158"/>
      <c r="M1507" s="163"/>
      <c r="T1507" s="164"/>
      <c r="AT1507" s="159" t="s">
        <v>340</v>
      </c>
      <c r="AU1507" s="159" t="s">
        <v>171</v>
      </c>
      <c r="AV1507" s="13" t="s">
        <v>80</v>
      </c>
      <c r="AW1507" s="13" t="s">
        <v>32</v>
      </c>
      <c r="AX1507" s="13" t="s">
        <v>71</v>
      </c>
      <c r="AY1507" s="159" t="s">
        <v>330</v>
      </c>
    </row>
    <row r="1508" spans="2:51" s="13" customFormat="1">
      <c r="B1508" s="158"/>
      <c r="D1508" s="152" t="s">
        <v>340</v>
      </c>
      <c r="E1508" s="159" t="s">
        <v>21</v>
      </c>
      <c r="F1508" s="160" t="s">
        <v>1564</v>
      </c>
      <c r="H1508" s="161">
        <v>2.6549999999999998</v>
      </c>
      <c r="I1508" s="162"/>
      <c r="L1508" s="158"/>
      <c r="M1508" s="163"/>
      <c r="T1508" s="164"/>
      <c r="AT1508" s="159" t="s">
        <v>340</v>
      </c>
      <c r="AU1508" s="159" t="s">
        <v>171</v>
      </c>
      <c r="AV1508" s="13" t="s">
        <v>80</v>
      </c>
      <c r="AW1508" s="13" t="s">
        <v>32</v>
      </c>
      <c r="AX1508" s="13" t="s">
        <v>71</v>
      </c>
      <c r="AY1508" s="159" t="s">
        <v>330</v>
      </c>
    </row>
    <row r="1509" spans="2:51" s="12" customFormat="1">
      <c r="B1509" s="151"/>
      <c r="D1509" s="152" t="s">
        <v>340</v>
      </c>
      <c r="E1509" s="153" t="s">
        <v>21</v>
      </c>
      <c r="F1509" s="154" t="s">
        <v>1569</v>
      </c>
      <c r="H1509" s="153" t="s">
        <v>21</v>
      </c>
      <c r="I1509" s="155"/>
      <c r="L1509" s="151"/>
      <c r="M1509" s="156"/>
      <c r="T1509" s="157"/>
      <c r="AT1509" s="153" t="s">
        <v>340</v>
      </c>
      <c r="AU1509" s="153" t="s">
        <v>171</v>
      </c>
      <c r="AV1509" s="12" t="s">
        <v>78</v>
      </c>
      <c r="AW1509" s="12" t="s">
        <v>32</v>
      </c>
      <c r="AX1509" s="12" t="s">
        <v>71</v>
      </c>
      <c r="AY1509" s="153" t="s">
        <v>330</v>
      </c>
    </row>
    <row r="1510" spans="2:51" s="13" customFormat="1">
      <c r="B1510" s="158"/>
      <c r="D1510" s="152" t="s">
        <v>340</v>
      </c>
      <c r="E1510" s="159" t="s">
        <v>21</v>
      </c>
      <c r="F1510" s="160" t="s">
        <v>1570</v>
      </c>
      <c r="H1510" s="161">
        <v>30.184000000000001</v>
      </c>
      <c r="I1510" s="162"/>
      <c r="L1510" s="158"/>
      <c r="M1510" s="163"/>
      <c r="T1510" s="164"/>
      <c r="AT1510" s="159" t="s">
        <v>340</v>
      </c>
      <c r="AU1510" s="159" t="s">
        <v>171</v>
      </c>
      <c r="AV1510" s="13" t="s">
        <v>80</v>
      </c>
      <c r="AW1510" s="13" t="s">
        <v>32</v>
      </c>
      <c r="AX1510" s="13" t="s">
        <v>71</v>
      </c>
      <c r="AY1510" s="159" t="s">
        <v>330</v>
      </c>
    </row>
    <row r="1511" spans="2:51" s="13" customFormat="1">
      <c r="B1511" s="158"/>
      <c r="D1511" s="152" t="s">
        <v>340</v>
      </c>
      <c r="E1511" s="159" t="s">
        <v>21</v>
      </c>
      <c r="F1511" s="160" t="s">
        <v>1486</v>
      </c>
      <c r="H1511" s="161">
        <v>-5.7</v>
      </c>
      <c r="I1511" s="162"/>
      <c r="L1511" s="158"/>
      <c r="M1511" s="163"/>
      <c r="T1511" s="164"/>
      <c r="AT1511" s="159" t="s">
        <v>340</v>
      </c>
      <c r="AU1511" s="159" t="s">
        <v>171</v>
      </c>
      <c r="AV1511" s="13" t="s">
        <v>80</v>
      </c>
      <c r="AW1511" s="13" t="s">
        <v>32</v>
      </c>
      <c r="AX1511" s="13" t="s">
        <v>71</v>
      </c>
      <c r="AY1511" s="159" t="s">
        <v>330</v>
      </c>
    </row>
    <row r="1512" spans="2:51" s="13" customFormat="1">
      <c r="B1512" s="158"/>
      <c r="D1512" s="152" t="s">
        <v>340</v>
      </c>
      <c r="E1512" s="159" t="s">
        <v>21</v>
      </c>
      <c r="F1512" s="160" t="s">
        <v>1487</v>
      </c>
      <c r="H1512" s="161">
        <v>2.4249999999999998</v>
      </c>
      <c r="I1512" s="162"/>
      <c r="L1512" s="158"/>
      <c r="M1512" s="163"/>
      <c r="T1512" s="164"/>
      <c r="AT1512" s="159" t="s">
        <v>340</v>
      </c>
      <c r="AU1512" s="159" t="s">
        <v>171</v>
      </c>
      <c r="AV1512" s="13" t="s">
        <v>80</v>
      </c>
      <c r="AW1512" s="13" t="s">
        <v>32</v>
      </c>
      <c r="AX1512" s="13" t="s">
        <v>71</v>
      </c>
      <c r="AY1512" s="159" t="s">
        <v>330</v>
      </c>
    </row>
    <row r="1513" spans="2:51" s="12" customFormat="1">
      <c r="B1513" s="151"/>
      <c r="D1513" s="152" t="s">
        <v>340</v>
      </c>
      <c r="E1513" s="153" t="s">
        <v>21</v>
      </c>
      <c r="F1513" s="154" t="s">
        <v>1492</v>
      </c>
      <c r="H1513" s="153" t="s">
        <v>21</v>
      </c>
      <c r="I1513" s="155"/>
      <c r="L1513" s="151"/>
      <c r="M1513" s="156"/>
      <c r="T1513" s="157"/>
      <c r="AT1513" s="153" t="s">
        <v>340</v>
      </c>
      <c r="AU1513" s="153" t="s">
        <v>171</v>
      </c>
      <c r="AV1513" s="12" t="s">
        <v>78</v>
      </c>
      <c r="AW1513" s="12" t="s">
        <v>32</v>
      </c>
      <c r="AX1513" s="12" t="s">
        <v>71</v>
      </c>
      <c r="AY1513" s="153" t="s">
        <v>330</v>
      </c>
    </row>
    <row r="1514" spans="2:51" s="13" customFormat="1">
      <c r="B1514" s="158"/>
      <c r="D1514" s="152" t="s">
        <v>340</v>
      </c>
      <c r="E1514" s="159" t="s">
        <v>21</v>
      </c>
      <c r="F1514" s="160" t="s">
        <v>1571</v>
      </c>
      <c r="H1514" s="161">
        <v>30.1</v>
      </c>
      <c r="I1514" s="162"/>
      <c r="L1514" s="158"/>
      <c r="M1514" s="163"/>
      <c r="T1514" s="164"/>
      <c r="AT1514" s="159" t="s">
        <v>340</v>
      </c>
      <c r="AU1514" s="159" t="s">
        <v>171</v>
      </c>
      <c r="AV1514" s="13" t="s">
        <v>80</v>
      </c>
      <c r="AW1514" s="13" t="s">
        <v>32</v>
      </c>
      <c r="AX1514" s="13" t="s">
        <v>71</v>
      </c>
      <c r="AY1514" s="159" t="s">
        <v>330</v>
      </c>
    </row>
    <row r="1515" spans="2:51" s="13" customFormat="1">
      <c r="B1515" s="158"/>
      <c r="D1515" s="152" t="s">
        <v>340</v>
      </c>
      <c r="E1515" s="159" t="s">
        <v>21</v>
      </c>
      <c r="F1515" s="160" t="s">
        <v>1548</v>
      </c>
      <c r="H1515" s="161">
        <v>-5.8</v>
      </c>
      <c r="I1515" s="162"/>
      <c r="L1515" s="158"/>
      <c r="M1515" s="163"/>
      <c r="T1515" s="164"/>
      <c r="AT1515" s="159" t="s">
        <v>340</v>
      </c>
      <c r="AU1515" s="159" t="s">
        <v>171</v>
      </c>
      <c r="AV1515" s="13" t="s">
        <v>80</v>
      </c>
      <c r="AW1515" s="13" t="s">
        <v>32</v>
      </c>
      <c r="AX1515" s="13" t="s">
        <v>71</v>
      </c>
      <c r="AY1515" s="159" t="s">
        <v>330</v>
      </c>
    </row>
    <row r="1516" spans="2:51" s="13" customFormat="1">
      <c r="B1516" s="158"/>
      <c r="D1516" s="152" t="s">
        <v>340</v>
      </c>
      <c r="E1516" s="159" t="s">
        <v>21</v>
      </c>
      <c r="F1516" s="160" t="s">
        <v>1549</v>
      </c>
      <c r="H1516" s="161">
        <v>2.4500000000000002</v>
      </c>
      <c r="I1516" s="162"/>
      <c r="L1516" s="158"/>
      <c r="M1516" s="163"/>
      <c r="T1516" s="164"/>
      <c r="AT1516" s="159" t="s">
        <v>340</v>
      </c>
      <c r="AU1516" s="159" t="s">
        <v>171</v>
      </c>
      <c r="AV1516" s="13" t="s">
        <v>80</v>
      </c>
      <c r="AW1516" s="13" t="s">
        <v>32</v>
      </c>
      <c r="AX1516" s="13" t="s">
        <v>71</v>
      </c>
      <c r="AY1516" s="159" t="s">
        <v>330</v>
      </c>
    </row>
    <row r="1517" spans="2:51" s="12" customFormat="1">
      <c r="B1517" s="151"/>
      <c r="D1517" s="152" t="s">
        <v>340</v>
      </c>
      <c r="E1517" s="153" t="s">
        <v>21</v>
      </c>
      <c r="F1517" s="154" t="s">
        <v>1572</v>
      </c>
      <c r="H1517" s="153" t="s">
        <v>21</v>
      </c>
      <c r="I1517" s="155"/>
      <c r="L1517" s="151"/>
      <c r="M1517" s="156"/>
      <c r="T1517" s="157"/>
      <c r="AT1517" s="153" t="s">
        <v>340</v>
      </c>
      <c r="AU1517" s="153" t="s">
        <v>171</v>
      </c>
      <c r="AV1517" s="12" t="s">
        <v>78</v>
      </c>
      <c r="AW1517" s="12" t="s">
        <v>32</v>
      </c>
      <c r="AX1517" s="12" t="s">
        <v>71</v>
      </c>
      <c r="AY1517" s="153" t="s">
        <v>330</v>
      </c>
    </row>
    <row r="1518" spans="2:51" s="13" customFormat="1">
      <c r="B1518" s="158"/>
      <c r="D1518" s="152" t="s">
        <v>340</v>
      </c>
      <c r="E1518" s="159" t="s">
        <v>21</v>
      </c>
      <c r="F1518" s="160" t="s">
        <v>1573</v>
      </c>
      <c r="H1518" s="161">
        <v>13.417</v>
      </c>
      <c r="I1518" s="162"/>
      <c r="L1518" s="158"/>
      <c r="M1518" s="163"/>
      <c r="T1518" s="164"/>
      <c r="AT1518" s="159" t="s">
        <v>340</v>
      </c>
      <c r="AU1518" s="159" t="s">
        <v>171</v>
      </c>
      <c r="AV1518" s="13" t="s">
        <v>80</v>
      </c>
      <c r="AW1518" s="13" t="s">
        <v>32</v>
      </c>
      <c r="AX1518" s="13" t="s">
        <v>71</v>
      </c>
      <c r="AY1518" s="159" t="s">
        <v>330</v>
      </c>
    </row>
    <row r="1519" spans="2:51" s="13" customFormat="1">
      <c r="B1519" s="158"/>
      <c r="D1519" s="152" t="s">
        <v>340</v>
      </c>
      <c r="E1519" s="159" t="s">
        <v>21</v>
      </c>
      <c r="F1519" s="160" t="s">
        <v>1574</v>
      </c>
      <c r="H1519" s="161">
        <v>-6.71</v>
      </c>
      <c r="I1519" s="162"/>
      <c r="L1519" s="158"/>
      <c r="M1519" s="163"/>
      <c r="T1519" s="164"/>
      <c r="AT1519" s="159" t="s">
        <v>340</v>
      </c>
      <c r="AU1519" s="159" t="s">
        <v>171</v>
      </c>
      <c r="AV1519" s="13" t="s">
        <v>80</v>
      </c>
      <c r="AW1519" s="13" t="s">
        <v>32</v>
      </c>
      <c r="AX1519" s="13" t="s">
        <v>71</v>
      </c>
      <c r="AY1519" s="159" t="s">
        <v>330</v>
      </c>
    </row>
    <row r="1520" spans="2:51" s="13" customFormat="1">
      <c r="B1520" s="158"/>
      <c r="D1520" s="152" t="s">
        <v>340</v>
      </c>
      <c r="E1520" s="159" t="s">
        <v>21</v>
      </c>
      <c r="F1520" s="160" t="s">
        <v>1575</v>
      </c>
      <c r="H1520" s="161">
        <v>2.6779999999999999</v>
      </c>
      <c r="I1520" s="162"/>
      <c r="L1520" s="158"/>
      <c r="M1520" s="163"/>
      <c r="T1520" s="164"/>
      <c r="AT1520" s="159" t="s">
        <v>340</v>
      </c>
      <c r="AU1520" s="159" t="s">
        <v>171</v>
      </c>
      <c r="AV1520" s="13" t="s">
        <v>80</v>
      </c>
      <c r="AW1520" s="13" t="s">
        <v>32</v>
      </c>
      <c r="AX1520" s="13" t="s">
        <v>71</v>
      </c>
      <c r="AY1520" s="159" t="s">
        <v>330</v>
      </c>
    </row>
    <row r="1521" spans="2:51" s="12" customFormat="1">
      <c r="B1521" s="151"/>
      <c r="D1521" s="152" t="s">
        <v>340</v>
      </c>
      <c r="E1521" s="153" t="s">
        <v>21</v>
      </c>
      <c r="F1521" s="154" t="s">
        <v>1576</v>
      </c>
      <c r="H1521" s="153" t="s">
        <v>21</v>
      </c>
      <c r="I1521" s="155"/>
      <c r="L1521" s="151"/>
      <c r="M1521" s="156"/>
      <c r="T1521" s="157"/>
      <c r="AT1521" s="153" t="s">
        <v>340</v>
      </c>
      <c r="AU1521" s="153" t="s">
        <v>171</v>
      </c>
      <c r="AV1521" s="12" t="s">
        <v>78</v>
      </c>
      <c r="AW1521" s="12" t="s">
        <v>32</v>
      </c>
      <c r="AX1521" s="12" t="s">
        <v>71</v>
      </c>
      <c r="AY1521" s="153" t="s">
        <v>330</v>
      </c>
    </row>
    <row r="1522" spans="2:51" s="13" customFormat="1">
      <c r="B1522" s="158"/>
      <c r="D1522" s="152" t="s">
        <v>340</v>
      </c>
      <c r="E1522" s="159" t="s">
        <v>21</v>
      </c>
      <c r="F1522" s="160" t="s">
        <v>1577</v>
      </c>
      <c r="H1522" s="161">
        <v>2.1779999999999999</v>
      </c>
      <c r="I1522" s="162"/>
      <c r="L1522" s="158"/>
      <c r="M1522" s="163"/>
      <c r="T1522" s="164"/>
      <c r="AT1522" s="159" t="s">
        <v>340</v>
      </c>
      <c r="AU1522" s="159" t="s">
        <v>171</v>
      </c>
      <c r="AV1522" s="13" t="s">
        <v>80</v>
      </c>
      <c r="AW1522" s="13" t="s">
        <v>32</v>
      </c>
      <c r="AX1522" s="13" t="s">
        <v>71</v>
      </c>
      <c r="AY1522" s="159" t="s">
        <v>330</v>
      </c>
    </row>
    <row r="1523" spans="2:51" s="12" customFormat="1">
      <c r="B1523" s="151"/>
      <c r="D1523" s="152" t="s">
        <v>340</v>
      </c>
      <c r="E1523" s="153" t="s">
        <v>21</v>
      </c>
      <c r="F1523" s="154" t="s">
        <v>1578</v>
      </c>
      <c r="H1523" s="153" t="s">
        <v>21</v>
      </c>
      <c r="I1523" s="155"/>
      <c r="L1523" s="151"/>
      <c r="M1523" s="156"/>
      <c r="T1523" s="157"/>
      <c r="AT1523" s="153" t="s">
        <v>340</v>
      </c>
      <c r="AU1523" s="153" t="s">
        <v>171</v>
      </c>
      <c r="AV1523" s="12" t="s">
        <v>78</v>
      </c>
      <c r="AW1523" s="12" t="s">
        <v>32</v>
      </c>
      <c r="AX1523" s="12" t="s">
        <v>71</v>
      </c>
      <c r="AY1523" s="153" t="s">
        <v>330</v>
      </c>
    </row>
    <row r="1524" spans="2:51" s="13" customFormat="1">
      <c r="B1524" s="158"/>
      <c r="D1524" s="152" t="s">
        <v>340</v>
      </c>
      <c r="E1524" s="159" t="s">
        <v>21</v>
      </c>
      <c r="F1524" s="160" t="s">
        <v>1579</v>
      </c>
      <c r="H1524" s="161">
        <v>11.256</v>
      </c>
      <c r="I1524" s="162"/>
      <c r="L1524" s="158"/>
      <c r="M1524" s="163"/>
      <c r="T1524" s="164"/>
      <c r="AT1524" s="159" t="s">
        <v>340</v>
      </c>
      <c r="AU1524" s="159" t="s">
        <v>171</v>
      </c>
      <c r="AV1524" s="13" t="s">
        <v>80</v>
      </c>
      <c r="AW1524" s="13" t="s">
        <v>32</v>
      </c>
      <c r="AX1524" s="13" t="s">
        <v>71</v>
      </c>
      <c r="AY1524" s="159" t="s">
        <v>330</v>
      </c>
    </row>
    <row r="1525" spans="2:51" s="13" customFormat="1">
      <c r="B1525" s="158"/>
      <c r="D1525" s="152" t="s">
        <v>340</v>
      </c>
      <c r="E1525" s="159" t="s">
        <v>21</v>
      </c>
      <c r="F1525" s="160" t="s">
        <v>1521</v>
      </c>
      <c r="H1525" s="161">
        <v>-6</v>
      </c>
      <c r="I1525" s="162"/>
      <c r="L1525" s="158"/>
      <c r="M1525" s="163"/>
      <c r="T1525" s="164"/>
      <c r="AT1525" s="159" t="s">
        <v>340</v>
      </c>
      <c r="AU1525" s="159" t="s">
        <v>171</v>
      </c>
      <c r="AV1525" s="13" t="s">
        <v>80</v>
      </c>
      <c r="AW1525" s="13" t="s">
        <v>32</v>
      </c>
      <c r="AX1525" s="13" t="s">
        <v>71</v>
      </c>
      <c r="AY1525" s="159" t="s">
        <v>330</v>
      </c>
    </row>
    <row r="1526" spans="2:51" s="13" customFormat="1">
      <c r="B1526" s="158"/>
      <c r="D1526" s="152" t="s">
        <v>340</v>
      </c>
      <c r="E1526" s="159" t="s">
        <v>21</v>
      </c>
      <c r="F1526" s="160" t="s">
        <v>1522</v>
      </c>
      <c r="H1526" s="161">
        <v>2.5</v>
      </c>
      <c r="I1526" s="162"/>
      <c r="L1526" s="158"/>
      <c r="M1526" s="163"/>
      <c r="T1526" s="164"/>
      <c r="AT1526" s="159" t="s">
        <v>340</v>
      </c>
      <c r="AU1526" s="159" t="s">
        <v>171</v>
      </c>
      <c r="AV1526" s="13" t="s">
        <v>80</v>
      </c>
      <c r="AW1526" s="13" t="s">
        <v>32</v>
      </c>
      <c r="AX1526" s="13" t="s">
        <v>71</v>
      </c>
      <c r="AY1526" s="159" t="s">
        <v>330</v>
      </c>
    </row>
    <row r="1527" spans="2:51" s="12" customFormat="1">
      <c r="B1527" s="151"/>
      <c r="D1527" s="152" t="s">
        <v>340</v>
      </c>
      <c r="E1527" s="153" t="s">
        <v>21</v>
      </c>
      <c r="F1527" s="154" t="s">
        <v>1505</v>
      </c>
      <c r="H1527" s="153" t="s">
        <v>21</v>
      </c>
      <c r="I1527" s="155"/>
      <c r="L1527" s="151"/>
      <c r="M1527" s="156"/>
      <c r="T1527" s="157"/>
      <c r="AT1527" s="153" t="s">
        <v>340</v>
      </c>
      <c r="AU1527" s="153" t="s">
        <v>171</v>
      </c>
      <c r="AV1527" s="12" t="s">
        <v>78</v>
      </c>
      <c r="AW1527" s="12" t="s">
        <v>32</v>
      </c>
      <c r="AX1527" s="12" t="s">
        <v>71</v>
      </c>
      <c r="AY1527" s="153" t="s">
        <v>330</v>
      </c>
    </row>
    <row r="1528" spans="2:51" s="13" customFormat="1">
      <c r="B1528" s="158"/>
      <c r="D1528" s="152" t="s">
        <v>340</v>
      </c>
      <c r="E1528" s="159" t="s">
        <v>21</v>
      </c>
      <c r="F1528" s="160" t="s">
        <v>1580</v>
      </c>
      <c r="H1528" s="161">
        <v>13.015000000000001</v>
      </c>
      <c r="I1528" s="162"/>
      <c r="L1528" s="158"/>
      <c r="M1528" s="163"/>
      <c r="T1528" s="164"/>
      <c r="AT1528" s="159" t="s">
        <v>340</v>
      </c>
      <c r="AU1528" s="159" t="s">
        <v>171</v>
      </c>
      <c r="AV1528" s="13" t="s">
        <v>80</v>
      </c>
      <c r="AW1528" s="13" t="s">
        <v>32</v>
      </c>
      <c r="AX1528" s="13" t="s">
        <v>71</v>
      </c>
      <c r="AY1528" s="159" t="s">
        <v>330</v>
      </c>
    </row>
    <row r="1529" spans="2:51" s="13" customFormat="1">
      <c r="B1529" s="158"/>
      <c r="D1529" s="152" t="s">
        <v>340</v>
      </c>
      <c r="E1529" s="159" t="s">
        <v>21</v>
      </c>
      <c r="F1529" s="160" t="s">
        <v>1521</v>
      </c>
      <c r="H1529" s="161">
        <v>-6</v>
      </c>
      <c r="I1529" s="162"/>
      <c r="L1529" s="158"/>
      <c r="M1529" s="163"/>
      <c r="T1529" s="164"/>
      <c r="AT1529" s="159" t="s">
        <v>340</v>
      </c>
      <c r="AU1529" s="159" t="s">
        <v>171</v>
      </c>
      <c r="AV1529" s="13" t="s">
        <v>80</v>
      </c>
      <c r="AW1529" s="13" t="s">
        <v>32</v>
      </c>
      <c r="AX1529" s="13" t="s">
        <v>71</v>
      </c>
      <c r="AY1529" s="159" t="s">
        <v>330</v>
      </c>
    </row>
    <row r="1530" spans="2:51" s="13" customFormat="1">
      <c r="B1530" s="158"/>
      <c r="D1530" s="152" t="s">
        <v>340</v>
      </c>
      <c r="E1530" s="159" t="s">
        <v>21</v>
      </c>
      <c r="F1530" s="160" t="s">
        <v>1522</v>
      </c>
      <c r="H1530" s="161">
        <v>2.5</v>
      </c>
      <c r="I1530" s="162"/>
      <c r="L1530" s="158"/>
      <c r="M1530" s="163"/>
      <c r="T1530" s="164"/>
      <c r="AT1530" s="159" t="s">
        <v>340</v>
      </c>
      <c r="AU1530" s="159" t="s">
        <v>171</v>
      </c>
      <c r="AV1530" s="13" t="s">
        <v>80</v>
      </c>
      <c r="AW1530" s="13" t="s">
        <v>32</v>
      </c>
      <c r="AX1530" s="13" t="s">
        <v>71</v>
      </c>
      <c r="AY1530" s="159" t="s">
        <v>330</v>
      </c>
    </row>
    <row r="1531" spans="2:51" s="12" customFormat="1">
      <c r="B1531" s="151"/>
      <c r="D1531" s="152" t="s">
        <v>340</v>
      </c>
      <c r="E1531" s="153" t="s">
        <v>21</v>
      </c>
      <c r="F1531" s="154" t="s">
        <v>1581</v>
      </c>
      <c r="H1531" s="153" t="s">
        <v>21</v>
      </c>
      <c r="I1531" s="155"/>
      <c r="L1531" s="151"/>
      <c r="M1531" s="156"/>
      <c r="T1531" s="157"/>
      <c r="AT1531" s="153" t="s">
        <v>340</v>
      </c>
      <c r="AU1531" s="153" t="s">
        <v>171</v>
      </c>
      <c r="AV1531" s="12" t="s">
        <v>78</v>
      </c>
      <c r="AW1531" s="12" t="s">
        <v>32</v>
      </c>
      <c r="AX1531" s="12" t="s">
        <v>71</v>
      </c>
      <c r="AY1531" s="153" t="s">
        <v>330</v>
      </c>
    </row>
    <row r="1532" spans="2:51" s="13" customFormat="1">
      <c r="B1532" s="158"/>
      <c r="D1532" s="152" t="s">
        <v>340</v>
      </c>
      <c r="E1532" s="159" t="s">
        <v>21</v>
      </c>
      <c r="F1532" s="160" t="s">
        <v>1577</v>
      </c>
      <c r="H1532" s="161">
        <v>2.1779999999999999</v>
      </c>
      <c r="I1532" s="162"/>
      <c r="L1532" s="158"/>
      <c r="M1532" s="163"/>
      <c r="T1532" s="164"/>
      <c r="AT1532" s="159" t="s">
        <v>340</v>
      </c>
      <c r="AU1532" s="159" t="s">
        <v>171</v>
      </c>
      <c r="AV1532" s="13" t="s">
        <v>80</v>
      </c>
      <c r="AW1532" s="13" t="s">
        <v>32</v>
      </c>
      <c r="AX1532" s="13" t="s">
        <v>71</v>
      </c>
      <c r="AY1532" s="159" t="s">
        <v>330</v>
      </c>
    </row>
    <row r="1533" spans="2:51" s="12" customFormat="1">
      <c r="B1533" s="151"/>
      <c r="D1533" s="152" t="s">
        <v>340</v>
      </c>
      <c r="E1533" s="153" t="s">
        <v>21</v>
      </c>
      <c r="F1533" s="154" t="s">
        <v>1507</v>
      </c>
      <c r="H1533" s="153" t="s">
        <v>21</v>
      </c>
      <c r="I1533" s="155"/>
      <c r="L1533" s="151"/>
      <c r="M1533" s="156"/>
      <c r="T1533" s="157"/>
      <c r="AT1533" s="153" t="s">
        <v>340</v>
      </c>
      <c r="AU1533" s="153" t="s">
        <v>171</v>
      </c>
      <c r="AV1533" s="12" t="s">
        <v>78</v>
      </c>
      <c r="AW1533" s="12" t="s">
        <v>32</v>
      </c>
      <c r="AX1533" s="12" t="s">
        <v>71</v>
      </c>
      <c r="AY1533" s="153" t="s">
        <v>330</v>
      </c>
    </row>
    <row r="1534" spans="2:51" s="13" customFormat="1">
      <c r="B1534" s="158"/>
      <c r="D1534" s="152" t="s">
        <v>340</v>
      </c>
      <c r="E1534" s="159" t="s">
        <v>21</v>
      </c>
      <c r="F1534" s="160" t="s">
        <v>1582</v>
      </c>
      <c r="H1534" s="161">
        <v>11.138999999999999</v>
      </c>
      <c r="I1534" s="162"/>
      <c r="L1534" s="158"/>
      <c r="M1534" s="163"/>
      <c r="T1534" s="164"/>
      <c r="AT1534" s="159" t="s">
        <v>340</v>
      </c>
      <c r="AU1534" s="159" t="s">
        <v>171</v>
      </c>
      <c r="AV1534" s="13" t="s">
        <v>80</v>
      </c>
      <c r="AW1534" s="13" t="s">
        <v>32</v>
      </c>
      <c r="AX1534" s="13" t="s">
        <v>71</v>
      </c>
      <c r="AY1534" s="159" t="s">
        <v>330</v>
      </c>
    </row>
    <row r="1535" spans="2:51" s="13" customFormat="1">
      <c r="B1535" s="158"/>
      <c r="D1535" s="152" t="s">
        <v>340</v>
      </c>
      <c r="E1535" s="159" t="s">
        <v>21</v>
      </c>
      <c r="F1535" s="160" t="s">
        <v>1583</v>
      </c>
      <c r="H1535" s="161">
        <v>-6.3</v>
      </c>
      <c r="I1535" s="162"/>
      <c r="L1535" s="158"/>
      <c r="M1535" s="163"/>
      <c r="T1535" s="164"/>
      <c r="AT1535" s="159" t="s">
        <v>340</v>
      </c>
      <c r="AU1535" s="159" t="s">
        <v>171</v>
      </c>
      <c r="AV1535" s="13" t="s">
        <v>80</v>
      </c>
      <c r="AW1535" s="13" t="s">
        <v>32</v>
      </c>
      <c r="AX1535" s="13" t="s">
        <v>71</v>
      </c>
      <c r="AY1535" s="159" t="s">
        <v>330</v>
      </c>
    </row>
    <row r="1536" spans="2:51" s="13" customFormat="1">
      <c r="B1536" s="158"/>
      <c r="D1536" s="152" t="s">
        <v>340</v>
      </c>
      <c r="E1536" s="159" t="s">
        <v>21</v>
      </c>
      <c r="F1536" s="160" t="s">
        <v>1584</v>
      </c>
      <c r="H1536" s="161">
        <v>2.5750000000000002</v>
      </c>
      <c r="I1536" s="162"/>
      <c r="L1536" s="158"/>
      <c r="M1536" s="163"/>
      <c r="T1536" s="164"/>
      <c r="AT1536" s="159" t="s">
        <v>340</v>
      </c>
      <c r="AU1536" s="159" t="s">
        <v>171</v>
      </c>
      <c r="AV1536" s="13" t="s">
        <v>80</v>
      </c>
      <c r="AW1536" s="13" t="s">
        <v>32</v>
      </c>
      <c r="AX1536" s="13" t="s">
        <v>71</v>
      </c>
      <c r="AY1536" s="159" t="s">
        <v>330</v>
      </c>
    </row>
    <row r="1537" spans="2:51" s="12" customFormat="1">
      <c r="B1537" s="151"/>
      <c r="D1537" s="152" t="s">
        <v>340</v>
      </c>
      <c r="E1537" s="153" t="s">
        <v>21</v>
      </c>
      <c r="F1537" s="154" t="s">
        <v>1509</v>
      </c>
      <c r="H1537" s="153" t="s">
        <v>21</v>
      </c>
      <c r="I1537" s="155"/>
      <c r="L1537" s="151"/>
      <c r="M1537" s="156"/>
      <c r="T1537" s="157"/>
      <c r="AT1537" s="153" t="s">
        <v>340</v>
      </c>
      <c r="AU1537" s="153" t="s">
        <v>171</v>
      </c>
      <c r="AV1537" s="12" t="s">
        <v>78</v>
      </c>
      <c r="AW1537" s="12" t="s">
        <v>32</v>
      </c>
      <c r="AX1537" s="12" t="s">
        <v>71</v>
      </c>
      <c r="AY1537" s="153" t="s">
        <v>330</v>
      </c>
    </row>
    <row r="1538" spans="2:51" s="13" customFormat="1">
      <c r="B1538" s="158"/>
      <c r="D1538" s="152" t="s">
        <v>340</v>
      </c>
      <c r="E1538" s="159" t="s">
        <v>21</v>
      </c>
      <c r="F1538" s="160" t="s">
        <v>1582</v>
      </c>
      <c r="H1538" s="161">
        <v>11.138999999999999</v>
      </c>
      <c r="I1538" s="162"/>
      <c r="L1538" s="158"/>
      <c r="M1538" s="163"/>
      <c r="T1538" s="164"/>
      <c r="AT1538" s="159" t="s">
        <v>340</v>
      </c>
      <c r="AU1538" s="159" t="s">
        <v>171</v>
      </c>
      <c r="AV1538" s="13" t="s">
        <v>80</v>
      </c>
      <c r="AW1538" s="13" t="s">
        <v>32</v>
      </c>
      <c r="AX1538" s="13" t="s">
        <v>71</v>
      </c>
      <c r="AY1538" s="159" t="s">
        <v>330</v>
      </c>
    </row>
    <row r="1539" spans="2:51" s="13" customFormat="1">
      <c r="B1539" s="158"/>
      <c r="D1539" s="152" t="s">
        <v>340</v>
      </c>
      <c r="E1539" s="159" t="s">
        <v>21</v>
      </c>
      <c r="F1539" s="160" t="s">
        <v>1517</v>
      </c>
      <c r="H1539" s="161">
        <v>-5.6</v>
      </c>
      <c r="I1539" s="162"/>
      <c r="L1539" s="158"/>
      <c r="M1539" s="163"/>
      <c r="T1539" s="164"/>
      <c r="AT1539" s="159" t="s">
        <v>340</v>
      </c>
      <c r="AU1539" s="159" t="s">
        <v>171</v>
      </c>
      <c r="AV1539" s="13" t="s">
        <v>80</v>
      </c>
      <c r="AW1539" s="13" t="s">
        <v>32</v>
      </c>
      <c r="AX1539" s="13" t="s">
        <v>71</v>
      </c>
      <c r="AY1539" s="159" t="s">
        <v>330</v>
      </c>
    </row>
    <row r="1540" spans="2:51" s="13" customFormat="1">
      <c r="B1540" s="158"/>
      <c r="D1540" s="152" t="s">
        <v>340</v>
      </c>
      <c r="E1540" s="159" t="s">
        <v>21</v>
      </c>
      <c r="F1540" s="160" t="s">
        <v>1518</v>
      </c>
      <c r="H1540" s="161">
        <v>2.4</v>
      </c>
      <c r="I1540" s="162"/>
      <c r="L1540" s="158"/>
      <c r="M1540" s="163"/>
      <c r="T1540" s="164"/>
      <c r="AT1540" s="159" t="s">
        <v>340</v>
      </c>
      <c r="AU1540" s="159" t="s">
        <v>171</v>
      </c>
      <c r="AV1540" s="13" t="s">
        <v>80</v>
      </c>
      <c r="AW1540" s="13" t="s">
        <v>32</v>
      </c>
      <c r="AX1540" s="13" t="s">
        <v>71</v>
      </c>
      <c r="AY1540" s="159" t="s">
        <v>330</v>
      </c>
    </row>
    <row r="1541" spans="2:51" s="12" customFormat="1">
      <c r="B1541" s="151"/>
      <c r="D1541" s="152" t="s">
        <v>340</v>
      </c>
      <c r="E1541" s="153" t="s">
        <v>21</v>
      </c>
      <c r="F1541" s="154" t="s">
        <v>1513</v>
      </c>
      <c r="H1541" s="153" t="s">
        <v>21</v>
      </c>
      <c r="I1541" s="155"/>
      <c r="L1541" s="151"/>
      <c r="M1541" s="156"/>
      <c r="T1541" s="157"/>
      <c r="AT1541" s="153" t="s">
        <v>340</v>
      </c>
      <c r="AU1541" s="153" t="s">
        <v>171</v>
      </c>
      <c r="AV1541" s="12" t="s">
        <v>78</v>
      </c>
      <c r="AW1541" s="12" t="s">
        <v>32</v>
      </c>
      <c r="AX1541" s="12" t="s">
        <v>71</v>
      </c>
      <c r="AY1541" s="153" t="s">
        <v>330</v>
      </c>
    </row>
    <row r="1542" spans="2:51" s="13" customFormat="1">
      <c r="B1542" s="158"/>
      <c r="D1542" s="152" t="s">
        <v>340</v>
      </c>
      <c r="E1542" s="159" t="s">
        <v>21</v>
      </c>
      <c r="F1542" s="160" t="s">
        <v>1585</v>
      </c>
      <c r="H1542" s="161">
        <v>32.052999999999997</v>
      </c>
      <c r="I1542" s="162"/>
      <c r="L1542" s="158"/>
      <c r="M1542" s="163"/>
      <c r="T1542" s="164"/>
      <c r="AT1542" s="159" t="s">
        <v>340</v>
      </c>
      <c r="AU1542" s="159" t="s">
        <v>171</v>
      </c>
      <c r="AV1542" s="13" t="s">
        <v>80</v>
      </c>
      <c r="AW1542" s="13" t="s">
        <v>32</v>
      </c>
      <c r="AX1542" s="13" t="s">
        <v>71</v>
      </c>
      <c r="AY1542" s="159" t="s">
        <v>330</v>
      </c>
    </row>
    <row r="1543" spans="2:51" s="13" customFormat="1">
      <c r="B1543" s="158"/>
      <c r="D1543" s="152" t="s">
        <v>340</v>
      </c>
      <c r="E1543" s="159" t="s">
        <v>21</v>
      </c>
      <c r="F1543" s="160" t="s">
        <v>1531</v>
      </c>
      <c r="H1543" s="161">
        <v>-1.26</v>
      </c>
      <c r="I1543" s="162"/>
      <c r="L1543" s="158"/>
      <c r="M1543" s="163"/>
      <c r="T1543" s="164"/>
      <c r="AT1543" s="159" t="s">
        <v>340</v>
      </c>
      <c r="AU1543" s="159" t="s">
        <v>171</v>
      </c>
      <c r="AV1543" s="13" t="s">
        <v>80</v>
      </c>
      <c r="AW1543" s="13" t="s">
        <v>32</v>
      </c>
      <c r="AX1543" s="13" t="s">
        <v>71</v>
      </c>
      <c r="AY1543" s="159" t="s">
        <v>330</v>
      </c>
    </row>
    <row r="1544" spans="2:51" s="13" customFormat="1">
      <c r="B1544" s="158"/>
      <c r="D1544" s="152" t="s">
        <v>340</v>
      </c>
      <c r="E1544" s="159" t="s">
        <v>21</v>
      </c>
      <c r="F1544" s="160" t="s">
        <v>1586</v>
      </c>
      <c r="H1544" s="161">
        <v>-6.5860000000000003</v>
      </c>
      <c r="I1544" s="162"/>
      <c r="L1544" s="158"/>
      <c r="M1544" s="163"/>
      <c r="T1544" s="164"/>
      <c r="AT1544" s="159" t="s">
        <v>340</v>
      </c>
      <c r="AU1544" s="159" t="s">
        <v>171</v>
      </c>
      <c r="AV1544" s="13" t="s">
        <v>80</v>
      </c>
      <c r="AW1544" s="13" t="s">
        <v>32</v>
      </c>
      <c r="AX1544" s="13" t="s">
        <v>71</v>
      </c>
      <c r="AY1544" s="159" t="s">
        <v>330</v>
      </c>
    </row>
    <row r="1545" spans="2:51" s="13" customFormat="1">
      <c r="B1545" s="158"/>
      <c r="D1545" s="152" t="s">
        <v>340</v>
      </c>
      <c r="E1545" s="159" t="s">
        <v>21</v>
      </c>
      <c r="F1545" s="160" t="s">
        <v>1587</v>
      </c>
      <c r="H1545" s="161">
        <v>2.6469999999999998</v>
      </c>
      <c r="I1545" s="162"/>
      <c r="L1545" s="158"/>
      <c r="M1545" s="163"/>
      <c r="T1545" s="164"/>
      <c r="AT1545" s="159" t="s">
        <v>340</v>
      </c>
      <c r="AU1545" s="159" t="s">
        <v>171</v>
      </c>
      <c r="AV1545" s="13" t="s">
        <v>80</v>
      </c>
      <c r="AW1545" s="13" t="s">
        <v>32</v>
      </c>
      <c r="AX1545" s="13" t="s">
        <v>71</v>
      </c>
      <c r="AY1545" s="159" t="s">
        <v>330</v>
      </c>
    </row>
    <row r="1546" spans="2:51" s="15" customFormat="1">
      <c r="B1546" s="183"/>
      <c r="D1546" s="152" t="s">
        <v>340</v>
      </c>
      <c r="E1546" s="184" t="s">
        <v>21</v>
      </c>
      <c r="F1546" s="185" t="s">
        <v>769</v>
      </c>
      <c r="H1546" s="186">
        <v>350.75</v>
      </c>
      <c r="I1546" s="187"/>
      <c r="L1546" s="183"/>
      <c r="M1546" s="188"/>
      <c r="T1546" s="189"/>
      <c r="AT1546" s="184" t="s">
        <v>340</v>
      </c>
      <c r="AU1546" s="184" t="s">
        <v>171</v>
      </c>
      <c r="AV1546" s="15" t="s">
        <v>171</v>
      </c>
      <c r="AW1546" s="15" t="s">
        <v>32</v>
      </c>
      <c r="AX1546" s="15" t="s">
        <v>71</v>
      </c>
      <c r="AY1546" s="184" t="s">
        <v>330</v>
      </c>
    </row>
    <row r="1547" spans="2:51" s="12" customFormat="1">
      <c r="B1547" s="151"/>
      <c r="D1547" s="152" t="s">
        <v>340</v>
      </c>
      <c r="E1547" s="153" t="s">
        <v>21</v>
      </c>
      <c r="F1547" s="154" t="s">
        <v>789</v>
      </c>
      <c r="H1547" s="153" t="s">
        <v>21</v>
      </c>
      <c r="I1547" s="155"/>
      <c r="L1547" s="151"/>
      <c r="M1547" s="156"/>
      <c r="T1547" s="157"/>
      <c r="AT1547" s="153" t="s">
        <v>340</v>
      </c>
      <c r="AU1547" s="153" t="s">
        <v>171</v>
      </c>
      <c r="AV1547" s="12" t="s">
        <v>78</v>
      </c>
      <c r="AW1547" s="12" t="s">
        <v>32</v>
      </c>
      <c r="AX1547" s="12" t="s">
        <v>71</v>
      </c>
      <c r="AY1547" s="153" t="s">
        <v>330</v>
      </c>
    </row>
    <row r="1548" spans="2:51" s="12" customFormat="1">
      <c r="B1548" s="151"/>
      <c r="D1548" s="152" t="s">
        <v>340</v>
      </c>
      <c r="E1548" s="153" t="s">
        <v>21</v>
      </c>
      <c r="F1548" s="154" t="s">
        <v>1454</v>
      </c>
      <c r="H1548" s="153" t="s">
        <v>21</v>
      </c>
      <c r="I1548" s="155"/>
      <c r="L1548" s="151"/>
      <c r="M1548" s="156"/>
      <c r="T1548" s="157"/>
      <c r="AT1548" s="153" t="s">
        <v>340</v>
      </c>
      <c r="AU1548" s="153" t="s">
        <v>171</v>
      </c>
      <c r="AV1548" s="12" t="s">
        <v>78</v>
      </c>
      <c r="AW1548" s="12" t="s">
        <v>32</v>
      </c>
      <c r="AX1548" s="12" t="s">
        <v>71</v>
      </c>
      <c r="AY1548" s="153" t="s">
        <v>330</v>
      </c>
    </row>
    <row r="1549" spans="2:51" s="13" customFormat="1">
      <c r="B1549" s="158"/>
      <c r="D1549" s="152" t="s">
        <v>340</v>
      </c>
      <c r="E1549" s="159" t="s">
        <v>21</v>
      </c>
      <c r="F1549" s="160" t="s">
        <v>1588</v>
      </c>
      <c r="H1549" s="161">
        <v>16.164000000000001</v>
      </c>
      <c r="I1549" s="162"/>
      <c r="L1549" s="158"/>
      <c r="M1549" s="163"/>
      <c r="T1549" s="164"/>
      <c r="AT1549" s="159" t="s">
        <v>340</v>
      </c>
      <c r="AU1549" s="159" t="s">
        <v>171</v>
      </c>
      <c r="AV1549" s="13" t="s">
        <v>80</v>
      </c>
      <c r="AW1549" s="13" t="s">
        <v>32</v>
      </c>
      <c r="AX1549" s="13" t="s">
        <v>71</v>
      </c>
      <c r="AY1549" s="159" t="s">
        <v>330</v>
      </c>
    </row>
    <row r="1550" spans="2:51" s="13" customFormat="1">
      <c r="B1550" s="158"/>
      <c r="D1550" s="152" t="s">
        <v>340</v>
      </c>
      <c r="E1550" s="159" t="s">
        <v>21</v>
      </c>
      <c r="F1550" s="160" t="s">
        <v>1589</v>
      </c>
      <c r="H1550" s="161">
        <v>50.15</v>
      </c>
      <c r="I1550" s="162"/>
      <c r="L1550" s="158"/>
      <c r="M1550" s="163"/>
      <c r="T1550" s="164"/>
      <c r="AT1550" s="159" t="s">
        <v>340</v>
      </c>
      <c r="AU1550" s="159" t="s">
        <v>171</v>
      </c>
      <c r="AV1550" s="13" t="s">
        <v>80</v>
      </c>
      <c r="AW1550" s="13" t="s">
        <v>32</v>
      </c>
      <c r="AX1550" s="13" t="s">
        <v>71</v>
      </c>
      <c r="AY1550" s="159" t="s">
        <v>330</v>
      </c>
    </row>
    <row r="1551" spans="2:51" s="13" customFormat="1">
      <c r="B1551" s="158"/>
      <c r="D1551" s="152" t="s">
        <v>340</v>
      </c>
      <c r="E1551" s="159" t="s">
        <v>21</v>
      </c>
      <c r="F1551" s="160" t="s">
        <v>1468</v>
      </c>
      <c r="H1551" s="161">
        <v>-7.3940000000000001</v>
      </c>
      <c r="I1551" s="162"/>
      <c r="L1551" s="158"/>
      <c r="M1551" s="163"/>
      <c r="T1551" s="164"/>
      <c r="AT1551" s="159" t="s">
        <v>340</v>
      </c>
      <c r="AU1551" s="159" t="s">
        <v>171</v>
      </c>
      <c r="AV1551" s="13" t="s">
        <v>80</v>
      </c>
      <c r="AW1551" s="13" t="s">
        <v>32</v>
      </c>
      <c r="AX1551" s="13" t="s">
        <v>71</v>
      </c>
      <c r="AY1551" s="159" t="s">
        <v>330</v>
      </c>
    </row>
    <row r="1552" spans="2:51" s="13" customFormat="1">
      <c r="B1552" s="158"/>
      <c r="D1552" s="152" t="s">
        <v>340</v>
      </c>
      <c r="E1552" s="159" t="s">
        <v>21</v>
      </c>
      <c r="F1552" s="160" t="s">
        <v>1469</v>
      </c>
      <c r="H1552" s="161">
        <v>3.13</v>
      </c>
      <c r="I1552" s="162"/>
      <c r="L1552" s="158"/>
      <c r="M1552" s="163"/>
      <c r="T1552" s="164"/>
      <c r="AT1552" s="159" t="s">
        <v>340</v>
      </c>
      <c r="AU1552" s="159" t="s">
        <v>171</v>
      </c>
      <c r="AV1552" s="13" t="s">
        <v>80</v>
      </c>
      <c r="AW1552" s="13" t="s">
        <v>32</v>
      </c>
      <c r="AX1552" s="13" t="s">
        <v>71</v>
      </c>
      <c r="AY1552" s="159" t="s">
        <v>330</v>
      </c>
    </row>
    <row r="1553" spans="2:51" s="13" customFormat="1">
      <c r="B1553" s="158"/>
      <c r="D1553" s="152" t="s">
        <v>340</v>
      </c>
      <c r="E1553" s="159" t="s">
        <v>21</v>
      </c>
      <c r="F1553" s="160" t="s">
        <v>1536</v>
      </c>
      <c r="H1553" s="161">
        <v>-12.132</v>
      </c>
      <c r="I1553" s="162"/>
      <c r="L1553" s="158"/>
      <c r="M1553" s="163"/>
      <c r="T1553" s="164"/>
      <c r="AT1553" s="159" t="s">
        <v>340</v>
      </c>
      <c r="AU1553" s="159" t="s">
        <v>171</v>
      </c>
      <c r="AV1553" s="13" t="s">
        <v>80</v>
      </c>
      <c r="AW1553" s="13" t="s">
        <v>32</v>
      </c>
      <c r="AX1553" s="13" t="s">
        <v>71</v>
      </c>
      <c r="AY1553" s="159" t="s">
        <v>330</v>
      </c>
    </row>
    <row r="1554" spans="2:51" s="13" customFormat="1">
      <c r="B1554" s="158"/>
      <c r="D1554" s="152" t="s">
        <v>340</v>
      </c>
      <c r="E1554" s="159" t="s">
        <v>21</v>
      </c>
      <c r="F1554" s="160" t="s">
        <v>1537</v>
      </c>
      <c r="H1554" s="161">
        <v>3.4849999999999999</v>
      </c>
      <c r="I1554" s="162"/>
      <c r="L1554" s="158"/>
      <c r="M1554" s="163"/>
      <c r="T1554" s="164"/>
      <c r="AT1554" s="159" t="s">
        <v>340</v>
      </c>
      <c r="AU1554" s="159" t="s">
        <v>171</v>
      </c>
      <c r="AV1554" s="13" t="s">
        <v>80</v>
      </c>
      <c r="AW1554" s="13" t="s">
        <v>32</v>
      </c>
      <c r="AX1554" s="13" t="s">
        <v>71</v>
      </c>
      <c r="AY1554" s="159" t="s">
        <v>330</v>
      </c>
    </row>
    <row r="1555" spans="2:51" s="12" customFormat="1">
      <c r="B1555" s="151"/>
      <c r="D1555" s="152" t="s">
        <v>340</v>
      </c>
      <c r="E1555" s="153" t="s">
        <v>21</v>
      </c>
      <c r="F1555" s="154" t="s">
        <v>1464</v>
      </c>
      <c r="H1555" s="153" t="s">
        <v>21</v>
      </c>
      <c r="I1555" s="155"/>
      <c r="L1555" s="151"/>
      <c r="M1555" s="156"/>
      <c r="T1555" s="157"/>
      <c r="AT1555" s="153" t="s">
        <v>340</v>
      </c>
      <c r="AU1555" s="153" t="s">
        <v>171</v>
      </c>
      <c r="AV1555" s="12" t="s">
        <v>78</v>
      </c>
      <c r="AW1555" s="12" t="s">
        <v>32</v>
      </c>
      <c r="AX1555" s="12" t="s">
        <v>71</v>
      </c>
      <c r="AY1555" s="153" t="s">
        <v>330</v>
      </c>
    </row>
    <row r="1556" spans="2:51" s="13" customFormat="1">
      <c r="B1556" s="158"/>
      <c r="D1556" s="152" t="s">
        <v>340</v>
      </c>
      <c r="E1556" s="159" t="s">
        <v>21</v>
      </c>
      <c r="F1556" s="160" t="s">
        <v>1590</v>
      </c>
      <c r="H1556" s="161">
        <v>82.41</v>
      </c>
      <c r="I1556" s="162"/>
      <c r="L1556" s="158"/>
      <c r="M1556" s="163"/>
      <c r="T1556" s="164"/>
      <c r="AT1556" s="159" t="s">
        <v>340</v>
      </c>
      <c r="AU1556" s="159" t="s">
        <v>171</v>
      </c>
      <c r="AV1556" s="13" t="s">
        <v>80</v>
      </c>
      <c r="AW1556" s="13" t="s">
        <v>32</v>
      </c>
      <c r="AX1556" s="13" t="s">
        <v>71</v>
      </c>
      <c r="AY1556" s="159" t="s">
        <v>330</v>
      </c>
    </row>
    <row r="1557" spans="2:51" s="13" customFormat="1">
      <c r="B1557" s="158"/>
      <c r="D1557" s="152" t="s">
        <v>340</v>
      </c>
      <c r="E1557" s="159" t="s">
        <v>21</v>
      </c>
      <c r="F1557" s="160" t="s">
        <v>1591</v>
      </c>
      <c r="H1557" s="161">
        <v>-2</v>
      </c>
      <c r="I1557" s="162"/>
      <c r="L1557" s="158"/>
      <c r="M1557" s="163"/>
      <c r="T1557" s="164"/>
      <c r="AT1557" s="159" t="s">
        <v>340</v>
      </c>
      <c r="AU1557" s="159" t="s">
        <v>171</v>
      </c>
      <c r="AV1557" s="13" t="s">
        <v>80</v>
      </c>
      <c r="AW1557" s="13" t="s">
        <v>32</v>
      </c>
      <c r="AX1557" s="13" t="s">
        <v>71</v>
      </c>
      <c r="AY1557" s="159" t="s">
        <v>330</v>
      </c>
    </row>
    <row r="1558" spans="2:51" s="13" customFormat="1">
      <c r="B1558" s="158"/>
      <c r="D1558" s="152" t="s">
        <v>340</v>
      </c>
      <c r="E1558" s="159" t="s">
        <v>21</v>
      </c>
      <c r="F1558" s="160" t="s">
        <v>1592</v>
      </c>
      <c r="H1558" s="161">
        <v>1.5</v>
      </c>
      <c r="I1558" s="162"/>
      <c r="L1558" s="158"/>
      <c r="M1558" s="163"/>
      <c r="T1558" s="164"/>
      <c r="AT1558" s="159" t="s">
        <v>340</v>
      </c>
      <c r="AU1558" s="159" t="s">
        <v>171</v>
      </c>
      <c r="AV1558" s="13" t="s">
        <v>80</v>
      </c>
      <c r="AW1558" s="13" t="s">
        <v>32</v>
      </c>
      <c r="AX1558" s="13" t="s">
        <v>71</v>
      </c>
      <c r="AY1558" s="159" t="s">
        <v>330</v>
      </c>
    </row>
    <row r="1559" spans="2:51" s="13" customFormat="1">
      <c r="B1559" s="158"/>
      <c r="D1559" s="152" t="s">
        <v>340</v>
      </c>
      <c r="E1559" s="159" t="s">
        <v>21</v>
      </c>
      <c r="F1559" s="160" t="s">
        <v>1593</v>
      </c>
      <c r="H1559" s="161">
        <v>-10.8</v>
      </c>
      <c r="I1559" s="162"/>
      <c r="L1559" s="158"/>
      <c r="M1559" s="163"/>
      <c r="T1559" s="164"/>
      <c r="AT1559" s="159" t="s">
        <v>340</v>
      </c>
      <c r="AU1559" s="159" t="s">
        <v>171</v>
      </c>
      <c r="AV1559" s="13" t="s">
        <v>80</v>
      </c>
      <c r="AW1559" s="13" t="s">
        <v>32</v>
      </c>
      <c r="AX1559" s="13" t="s">
        <v>71</v>
      </c>
      <c r="AY1559" s="159" t="s">
        <v>330</v>
      </c>
    </row>
    <row r="1560" spans="2:51" s="13" customFormat="1">
      <c r="B1560" s="158"/>
      <c r="D1560" s="152" t="s">
        <v>340</v>
      </c>
      <c r="E1560" s="159" t="s">
        <v>21</v>
      </c>
      <c r="F1560" s="160" t="s">
        <v>1594</v>
      </c>
      <c r="H1560" s="161">
        <v>-5.4</v>
      </c>
      <c r="I1560" s="162"/>
      <c r="L1560" s="158"/>
      <c r="M1560" s="163"/>
      <c r="T1560" s="164"/>
      <c r="AT1560" s="159" t="s">
        <v>340</v>
      </c>
      <c r="AU1560" s="159" t="s">
        <v>171</v>
      </c>
      <c r="AV1560" s="13" t="s">
        <v>80</v>
      </c>
      <c r="AW1560" s="13" t="s">
        <v>32</v>
      </c>
      <c r="AX1560" s="13" t="s">
        <v>71</v>
      </c>
      <c r="AY1560" s="159" t="s">
        <v>330</v>
      </c>
    </row>
    <row r="1561" spans="2:51" s="13" customFormat="1">
      <c r="B1561" s="158"/>
      <c r="D1561" s="152" t="s">
        <v>340</v>
      </c>
      <c r="E1561" s="159" t="s">
        <v>21</v>
      </c>
      <c r="F1561" s="160" t="s">
        <v>1595</v>
      </c>
      <c r="H1561" s="161">
        <v>6.4</v>
      </c>
      <c r="I1561" s="162"/>
      <c r="L1561" s="158"/>
      <c r="M1561" s="163"/>
      <c r="T1561" s="164"/>
      <c r="AT1561" s="159" t="s">
        <v>340</v>
      </c>
      <c r="AU1561" s="159" t="s">
        <v>171</v>
      </c>
      <c r="AV1561" s="13" t="s">
        <v>80</v>
      </c>
      <c r="AW1561" s="13" t="s">
        <v>32</v>
      </c>
      <c r="AX1561" s="13" t="s">
        <v>71</v>
      </c>
      <c r="AY1561" s="159" t="s">
        <v>330</v>
      </c>
    </row>
    <row r="1562" spans="2:51" s="13" customFormat="1">
      <c r="B1562" s="158"/>
      <c r="D1562" s="152" t="s">
        <v>340</v>
      </c>
      <c r="E1562" s="159" t="s">
        <v>21</v>
      </c>
      <c r="F1562" s="160" t="s">
        <v>1596</v>
      </c>
      <c r="H1562" s="161">
        <v>1.85</v>
      </c>
      <c r="I1562" s="162"/>
      <c r="L1562" s="158"/>
      <c r="M1562" s="163"/>
      <c r="T1562" s="164"/>
      <c r="AT1562" s="159" t="s">
        <v>340</v>
      </c>
      <c r="AU1562" s="159" t="s">
        <v>171</v>
      </c>
      <c r="AV1562" s="13" t="s">
        <v>80</v>
      </c>
      <c r="AW1562" s="13" t="s">
        <v>32</v>
      </c>
      <c r="AX1562" s="13" t="s">
        <v>71</v>
      </c>
      <c r="AY1562" s="159" t="s">
        <v>330</v>
      </c>
    </row>
    <row r="1563" spans="2:51" s="12" customFormat="1">
      <c r="B1563" s="151"/>
      <c r="D1563" s="152" t="s">
        <v>340</v>
      </c>
      <c r="E1563" s="153" t="s">
        <v>21</v>
      </c>
      <c r="F1563" s="154" t="s">
        <v>1545</v>
      </c>
      <c r="H1563" s="153" t="s">
        <v>21</v>
      </c>
      <c r="I1563" s="155"/>
      <c r="L1563" s="151"/>
      <c r="M1563" s="156"/>
      <c r="T1563" s="157"/>
      <c r="AT1563" s="153" t="s">
        <v>340</v>
      </c>
      <c r="AU1563" s="153" t="s">
        <v>171</v>
      </c>
      <c r="AV1563" s="12" t="s">
        <v>78</v>
      </c>
      <c r="AW1563" s="12" t="s">
        <v>32</v>
      </c>
      <c r="AX1563" s="12" t="s">
        <v>71</v>
      </c>
      <c r="AY1563" s="153" t="s">
        <v>330</v>
      </c>
    </row>
    <row r="1564" spans="2:51" s="13" customFormat="1">
      <c r="B1564" s="158"/>
      <c r="D1564" s="152" t="s">
        <v>340</v>
      </c>
      <c r="E1564" s="159" t="s">
        <v>21</v>
      </c>
      <c r="F1564" s="160" t="s">
        <v>1597</v>
      </c>
      <c r="H1564" s="161">
        <v>30.904</v>
      </c>
      <c r="I1564" s="162"/>
      <c r="L1564" s="158"/>
      <c r="M1564" s="163"/>
      <c r="T1564" s="164"/>
      <c r="AT1564" s="159" t="s">
        <v>340</v>
      </c>
      <c r="AU1564" s="159" t="s">
        <v>171</v>
      </c>
      <c r="AV1564" s="13" t="s">
        <v>80</v>
      </c>
      <c r="AW1564" s="13" t="s">
        <v>32</v>
      </c>
      <c r="AX1564" s="13" t="s">
        <v>71</v>
      </c>
      <c r="AY1564" s="159" t="s">
        <v>330</v>
      </c>
    </row>
    <row r="1565" spans="2:51" s="13" customFormat="1">
      <c r="B1565" s="158"/>
      <c r="D1565" s="152" t="s">
        <v>340</v>
      </c>
      <c r="E1565" s="159" t="s">
        <v>21</v>
      </c>
      <c r="F1565" s="160" t="s">
        <v>1594</v>
      </c>
      <c r="H1565" s="161">
        <v>-5.4</v>
      </c>
      <c r="I1565" s="162"/>
      <c r="L1565" s="158"/>
      <c r="M1565" s="163"/>
      <c r="T1565" s="164"/>
      <c r="AT1565" s="159" t="s">
        <v>340</v>
      </c>
      <c r="AU1565" s="159" t="s">
        <v>171</v>
      </c>
      <c r="AV1565" s="13" t="s">
        <v>80</v>
      </c>
      <c r="AW1565" s="13" t="s">
        <v>32</v>
      </c>
      <c r="AX1565" s="13" t="s">
        <v>71</v>
      </c>
      <c r="AY1565" s="159" t="s">
        <v>330</v>
      </c>
    </row>
    <row r="1566" spans="2:51" s="13" customFormat="1">
      <c r="B1566" s="158"/>
      <c r="D1566" s="152" t="s">
        <v>340</v>
      </c>
      <c r="E1566" s="159" t="s">
        <v>21</v>
      </c>
      <c r="F1566" s="160" t="s">
        <v>1596</v>
      </c>
      <c r="H1566" s="161">
        <v>1.85</v>
      </c>
      <c r="I1566" s="162"/>
      <c r="L1566" s="158"/>
      <c r="M1566" s="163"/>
      <c r="T1566" s="164"/>
      <c r="AT1566" s="159" t="s">
        <v>340</v>
      </c>
      <c r="AU1566" s="159" t="s">
        <v>171</v>
      </c>
      <c r="AV1566" s="13" t="s">
        <v>80</v>
      </c>
      <c r="AW1566" s="13" t="s">
        <v>32</v>
      </c>
      <c r="AX1566" s="13" t="s">
        <v>71</v>
      </c>
      <c r="AY1566" s="159" t="s">
        <v>330</v>
      </c>
    </row>
    <row r="1567" spans="2:51" s="12" customFormat="1">
      <c r="B1567" s="151"/>
      <c r="D1567" s="152" t="s">
        <v>340</v>
      </c>
      <c r="E1567" s="153" t="s">
        <v>21</v>
      </c>
      <c r="F1567" s="154" t="s">
        <v>1470</v>
      </c>
      <c r="H1567" s="153" t="s">
        <v>21</v>
      </c>
      <c r="I1567" s="155"/>
      <c r="L1567" s="151"/>
      <c r="M1567" s="156"/>
      <c r="T1567" s="157"/>
      <c r="AT1567" s="153" t="s">
        <v>340</v>
      </c>
      <c r="AU1567" s="153" t="s">
        <v>171</v>
      </c>
      <c r="AV1567" s="12" t="s">
        <v>78</v>
      </c>
      <c r="AW1567" s="12" t="s">
        <v>32</v>
      </c>
      <c r="AX1567" s="12" t="s">
        <v>71</v>
      </c>
      <c r="AY1567" s="153" t="s">
        <v>330</v>
      </c>
    </row>
    <row r="1568" spans="2:51" s="13" customFormat="1">
      <c r="B1568" s="158"/>
      <c r="D1568" s="152" t="s">
        <v>340</v>
      </c>
      <c r="E1568" s="159" t="s">
        <v>21</v>
      </c>
      <c r="F1568" s="160" t="s">
        <v>1598</v>
      </c>
      <c r="H1568" s="161">
        <v>14.137</v>
      </c>
      <c r="I1568" s="162"/>
      <c r="L1568" s="158"/>
      <c r="M1568" s="163"/>
      <c r="T1568" s="164"/>
      <c r="AT1568" s="159" t="s">
        <v>340</v>
      </c>
      <c r="AU1568" s="159" t="s">
        <v>171</v>
      </c>
      <c r="AV1568" s="13" t="s">
        <v>80</v>
      </c>
      <c r="AW1568" s="13" t="s">
        <v>32</v>
      </c>
      <c r="AX1568" s="13" t="s">
        <v>71</v>
      </c>
      <c r="AY1568" s="159" t="s">
        <v>330</v>
      </c>
    </row>
    <row r="1569" spans="2:51" s="13" customFormat="1">
      <c r="B1569" s="158"/>
      <c r="D1569" s="152" t="s">
        <v>340</v>
      </c>
      <c r="E1569" s="159" t="s">
        <v>21</v>
      </c>
      <c r="F1569" s="160" t="s">
        <v>1548</v>
      </c>
      <c r="H1569" s="161">
        <v>-5.8</v>
      </c>
      <c r="I1569" s="162"/>
      <c r="L1569" s="158"/>
      <c r="M1569" s="163"/>
      <c r="T1569" s="164"/>
      <c r="AT1569" s="159" t="s">
        <v>340</v>
      </c>
      <c r="AU1569" s="159" t="s">
        <v>171</v>
      </c>
      <c r="AV1569" s="13" t="s">
        <v>80</v>
      </c>
      <c r="AW1569" s="13" t="s">
        <v>32</v>
      </c>
      <c r="AX1569" s="13" t="s">
        <v>71</v>
      </c>
      <c r="AY1569" s="159" t="s">
        <v>330</v>
      </c>
    </row>
    <row r="1570" spans="2:51" s="13" customFormat="1">
      <c r="B1570" s="158"/>
      <c r="D1570" s="152" t="s">
        <v>340</v>
      </c>
      <c r="E1570" s="159" t="s">
        <v>21</v>
      </c>
      <c r="F1570" s="160" t="s">
        <v>1549</v>
      </c>
      <c r="H1570" s="161">
        <v>2.4500000000000002</v>
      </c>
      <c r="I1570" s="162"/>
      <c r="L1570" s="158"/>
      <c r="M1570" s="163"/>
      <c r="T1570" s="164"/>
      <c r="AT1570" s="159" t="s">
        <v>340</v>
      </c>
      <c r="AU1570" s="159" t="s">
        <v>171</v>
      </c>
      <c r="AV1570" s="13" t="s">
        <v>80</v>
      </c>
      <c r="AW1570" s="13" t="s">
        <v>32</v>
      </c>
      <c r="AX1570" s="13" t="s">
        <v>71</v>
      </c>
      <c r="AY1570" s="159" t="s">
        <v>330</v>
      </c>
    </row>
    <row r="1571" spans="2:51" s="12" customFormat="1">
      <c r="B1571" s="151"/>
      <c r="D1571" s="152" t="s">
        <v>340</v>
      </c>
      <c r="E1571" s="153" t="s">
        <v>21</v>
      </c>
      <c r="F1571" s="154" t="s">
        <v>1550</v>
      </c>
      <c r="H1571" s="153" t="s">
        <v>21</v>
      </c>
      <c r="I1571" s="155"/>
      <c r="L1571" s="151"/>
      <c r="M1571" s="156"/>
      <c r="T1571" s="157"/>
      <c r="AT1571" s="153" t="s">
        <v>340</v>
      </c>
      <c r="AU1571" s="153" t="s">
        <v>171</v>
      </c>
      <c r="AV1571" s="12" t="s">
        <v>78</v>
      </c>
      <c r="AW1571" s="12" t="s">
        <v>32</v>
      </c>
      <c r="AX1571" s="12" t="s">
        <v>71</v>
      </c>
      <c r="AY1571" s="153" t="s">
        <v>330</v>
      </c>
    </row>
    <row r="1572" spans="2:51" s="13" customFormat="1">
      <c r="B1572" s="158"/>
      <c r="D1572" s="152" t="s">
        <v>340</v>
      </c>
      <c r="E1572" s="159" t="s">
        <v>21</v>
      </c>
      <c r="F1572" s="160" t="s">
        <v>1551</v>
      </c>
      <c r="H1572" s="161">
        <v>6.3650000000000002</v>
      </c>
      <c r="I1572" s="162"/>
      <c r="L1572" s="158"/>
      <c r="M1572" s="163"/>
      <c r="T1572" s="164"/>
      <c r="AT1572" s="159" t="s">
        <v>340</v>
      </c>
      <c r="AU1572" s="159" t="s">
        <v>171</v>
      </c>
      <c r="AV1572" s="13" t="s">
        <v>80</v>
      </c>
      <c r="AW1572" s="13" t="s">
        <v>32</v>
      </c>
      <c r="AX1572" s="13" t="s">
        <v>71</v>
      </c>
      <c r="AY1572" s="159" t="s">
        <v>330</v>
      </c>
    </row>
    <row r="1573" spans="2:51" s="13" customFormat="1">
      <c r="B1573" s="158"/>
      <c r="D1573" s="152" t="s">
        <v>340</v>
      </c>
      <c r="E1573" s="159" t="s">
        <v>21</v>
      </c>
      <c r="F1573" s="160" t="s">
        <v>1552</v>
      </c>
      <c r="H1573" s="161">
        <v>-3.8</v>
      </c>
      <c r="I1573" s="162"/>
      <c r="L1573" s="158"/>
      <c r="M1573" s="163"/>
      <c r="T1573" s="164"/>
      <c r="AT1573" s="159" t="s">
        <v>340</v>
      </c>
      <c r="AU1573" s="159" t="s">
        <v>171</v>
      </c>
      <c r="AV1573" s="13" t="s">
        <v>80</v>
      </c>
      <c r="AW1573" s="13" t="s">
        <v>32</v>
      </c>
      <c r="AX1573" s="13" t="s">
        <v>71</v>
      </c>
      <c r="AY1573" s="159" t="s">
        <v>330</v>
      </c>
    </row>
    <row r="1574" spans="2:51" s="13" customFormat="1">
      <c r="B1574" s="158"/>
      <c r="D1574" s="152" t="s">
        <v>340</v>
      </c>
      <c r="E1574" s="159" t="s">
        <v>21</v>
      </c>
      <c r="F1574" s="160" t="s">
        <v>1553</v>
      </c>
      <c r="H1574" s="161">
        <v>1.95</v>
      </c>
      <c r="I1574" s="162"/>
      <c r="L1574" s="158"/>
      <c r="M1574" s="163"/>
      <c r="T1574" s="164"/>
      <c r="AT1574" s="159" t="s">
        <v>340</v>
      </c>
      <c r="AU1574" s="159" t="s">
        <v>171</v>
      </c>
      <c r="AV1574" s="13" t="s">
        <v>80</v>
      </c>
      <c r="AW1574" s="13" t="s">
        <v>32</v>
      </c>
      <c r="AX1574" s="13" t="s">
        <v>71</v>
      </c>
      <c r="AY1574" s="159" t="s">
        <v>330</v>
      </c>
    </row>
    <row r="1575" spans="2:51" s="12" customFormat="1">
      <c r="B1575" s="151"/>
      <c r="D1575" s="152" t="s">
        <v>340</v>
      </c>
      <c r="E1575" s="153" t="s">
        <v>21</v>
      </c>
      <c r="F1575" s="154" t="s">
        <v>1554</v>
      </c>
      <c r="H1575" s="153" t="s">
        <v>21</v>
      </c>
      <c r="I1575" s="155"/>
      <c r="L1575" s="151"/>
      <c r="M1575" s="156"/>
      <c r="T1575" s="157"/>
      <c r="AT1575" s="153" t="s">
        <v>340</v>
      </c>
      <c r="AU1575" s="153" t="s">
        <v>171</v>
      </c>
      <c r="AV1575" s="12" t="s">
        <v>78</v>
      </c>
      <c r="AW1575" s="12" t="s">
        <v>32</v>
      </c>
      <c r="AX1575" s="12" t="s">
        <v>71</v>
      </c>
      <c r="AY1575" s="153" t="s">
        <v>330</v>
      </c>
    </row>
    <row r="1576" spans="2:51" s="13" customFormat="1">
      <c r="B1576" s="158"/>
      <c r="D1576" s="152" t="s">
        <v>340</v>
      </c>
      <c r="E1576" s="159" t="s">
        <v>21</v>
      </c>
      <c r="F1576" s="160" t="s">
        <v>1555</v>
      </c>
      <c r="H1576" s="161">
        <v>8.7100000000000009</v>
      </c>
      <c r="I1576" s="162"/>
      <c r="L1576" s="158"/>
      <c r="M1576" s="163"/>
      <c r="T1576" s="164"/>
      <c r="AT1576" s="159" t="s">
        <v>340</v>
      </c>
      <c r="AU1576" s="159" t="s">
        <v>171</v>
      </c>
      <c r="AV1576" s="13" t="s">
        <v>80</v>
      </c>
      <c r="AW1576" s="13" t="s">
        <v>32</v>
      </c>
      <c r="AX1576" s="13" t="s">
        <v>71</v>
      </c>
      <c r="AY1576" s="159" t="s">
        <v>330</v>
      </c>
    </row>
    <row r="1577" spans="2:51" s="13" customFormat="1">
      <c r="B1577" s="158"/>
      <c r="D1577" s="152" t="s">
        <v>340</v>
      </c>
      <c r="E1577" s="159" t="s">
        <v>21</v>
      </c>
      <c r="F1577" s="160" t="s">
        <v>1474</v>
      </c>
      <c r="H1577" s="161">
        <v>-2.8</v>
      </c>
      <c r="I1577" s="162"/>
      <c r="L1577" s="158"/>
      <c r="M1577" s="163"/>
      <c r="T1577" s="164"/>
      <c r="AT1577" s="159" t="s">
        <v>340</v>
      </c>
      <c r="AU1577" s="159" t="s">
        <v>171</v>
      </c>
      <c r="AV1577" s="13" t="s">
        <v>80</v>
      </c>
      <c r="AW1577" s="13" t="s">
        <v>32</v>
      </c>
      <c r="AX1577" s="13" t="s">
        <v>71</v>
      </c>
      <c r="AY1577" s="159" t="s">
        <v>330</v>
      </c>
    </row>
    <row r="1578" spans="2:51" s="13" customFormat="1">
      <c r="B1578" s="158"/>
      <c r="D1578" s="152" t="s">
        <v>340</v>
      </c>
      <c r="E1578" s="159" t="s">
        <v>21</v>
      </c>
      <c r="F1578" s="160" t="s">
        <v>1475</v>
      </c>
      <c r="H1578" s="161">
        <v>1.7</v>
      </c>
      <c r="I1578" s="162"/>
      <c r="L1578" s="158"/>
      <c r="M1578" s="163"/>
      <c r="T1578" s="164"/>
      <c r="AT1578" s="159" t="s">
        <v>340</v>
      </c>
      <c r="AU1578" s="159" t="s">
        <v>171</v>
      </c>
      <c r="AV1578" s="13" t="s">
        <v>80</v>
      </c>
      <c r="AW1578" s="13" t="s">
        <v>32</v>
      </c>
      <c r="AX1578" s="13" t="s">
        <v>71</v>
      </c>
      <c r="AY1578" s="159" t="s">
        <v>330</v>
      </c>
    </row>
    <row r="1579" spans="2:51" s="12" customFormat="1">
      <c r="B1579" s="151"/>
      <c r="D1579" s="152" t="s">
        <v>340</v>
      </c>
      <c r="E1579" s="153" t="s">
        <v>21</v>
      </c>
      <c r="F1579" s="154" t="s">
        <v>1599</v>
      </c>
      <c r="H1579" s="153" t="s">
        <v>21</v>
      </c>
      <c r="I1579" s="155"/>
      <c r="L1579" s="151"/>
      <c r="M1579" s="156"/>
      <c r="T1579" s="157"/>
      <c r="AT1579" s="153" t="s">
        <v>340</v>
      </c>
      <c r="AU1579" s="153" t="s">
        <v>171</v>
      </c>
      <c r="AV1579" s="12" t="s">
        <v>78</v>
      </c>
      <c r="AW1579" s="12" t="s">
        <v>32</v>
      </c>
      <c r="AX1579" s="12" t="s">
        <v>71</v>
      </c>
      <c r="AY1579" s="153" t="s">
        <v>330</v>
      </c>
    </row>
    <row r="1580" spans="2:51" s="13" customFormat="1">
      <c r="B1580" s="158"/>
      <c r="D1580" s="152" t="s">
        <v>340</v>
      </c>
      <c r="E1580" s="159" t="s">
        <v>21</v>
      </c>
      <c r="F1580" s="160" t="s">
        <v>1600</v>
      </c>
      <c r="H1580" s="161">
        <v>176.244</v>
      </c>
      <c r="I1580" s="162"/>
      <c r="L1580" s="158"/>
      <c r="M1580" s="163"/>
      <c r="T1580" s="164"/>
      <c r="AT1580" s="159" t="s">
        <v>340</v>
      </c>
      <c r="AU1580" s="159" t="s">
        <v>171</v>
      </c>
      <c r="AV1580" s="13" t="s">
        <v>80</v>
      </c>
      <c r="AW1580" s="13" t="s">
        <v>32</v>
      </c>
      <c r="AX1580" s="13" t="s">
        <v>71</v>
      </c>
      <c r="AY1580" s="159" t="s">
        <v>330</v>
      </c>
    </row>
    <row r="1581" spans="2:51" s="13" customFormat="1">
      <c r="B1581" s="158"/>
      <c r="D1581" s="152" t="s">
        <v>340</v>
      </c>
      <c r="E1581" s="159" t="s">
        <v>21</v>
      </c>
      <c r="F1581" s="160" t="s">
        <v>1601</v>
      </c>
      <c r="H1581" s="161">
        <v>-10.17</v>
      </c>
      <c r="I1581" s="162"/>
      <c r="L1581" s="158"/>
      <c r="M1581" s="163"/>
      <c r="T1581" s="164"/>
      <c r="AT1581" s="159" t="s">
        <v>340</v>
      </c>
      <c r="AU1581" s="159" t="s">
        <v>171</v>
      </c>
      <c r="AV1581" s="13" t="s">
        <v>80</v>
      </c>
      <c r="AW1581" s="13" t="s">
        <v>32</v>
      </c>
      <c r="AX1581" s="13" t="s">
        <v>71</v>
      </c>
      <c r="AY1581" s="159" t="s">
        <v>330</v>
      </c>
    </row>
    <row r="1582" spans="2:51" s="13" customFormat="1">
      <c r="B1582" s="158"/>
      <c r="D1582" s="152" t="s">
        <v>340</v>
      </c>
      <c r="E1582" s="159" t="s">
        <v>21</v>
      </c>
      <c r="F1582" s="160" t="s">
        <v>1602</v>
      </c>
      <c r="H1582" s="161">
        <v>-15.03</v>
      </c>
      <c r="I1582" s="162"/>
      <c r="L1582" s="158"/>
      <c r="M1582" s="163"/>
      <c r="T1582" s="164"/>
      <c r="AT1582" s="159" t="s">
        <v>340</v>
      </c>
      <c r="AU1582" s="159" t="s">
        <v>171</v>
      </c>
      <c r="AV1582" s="13" t="s">
        <v>80</v>
      </c>
      <c r="AW1582" s="13" t="s">
        <v>32</v>
      </c>
      <c r="AX1582" s="13" t="s">
        <v>71</v>
      </c>
      <c r="AY1582" s="159" t="s">
        <v>330</v>
      </c>
    </row>
    <row r="1583" spans="2:51" s="13" customFormat="1">
      <c r="B1583" s="158"/>
      <c r="D1583" s="152" t="s">
        <v>340</v>
      </c>
      <c r="E1583" s="159" t="s">
        <v>21</v>
      </c>
      <c r="F1583" s="160" t="s">
        <v>1603</v>
      </c>
      <c r="H1583" s="161">
        <v>-18</v>
      </c>
      <c r="I1583" s="162"/>
      <c r="L1583" s="158"/>
      <c r="M1583" s="163"/>
      <c r="T1583" s="164"/>
      <c r="AT1583" s="159" t="s">
        <v>340</v>
      </c>
      <c r="AU1583" s="159" t="s">
        <v>171</v>
      </c>
      <c r="AV1583" s="13" t="s">
        <v>80</v>
      </c>
      <c r="AW1583" s="13" t="s">
        <v>32</v>
      </c>
      <c r="AX1583" s="13" t="s">
        <v>71</v>
      </c>
      <c r="AY1583" s="159" t="s">
        <v>330</v>
      </c>
    </row>
    <row r="1584" spans="2:51" s="13" customFormat="1">
      <c r="B1584" s="158"/>
      <c r="D1584" s="152" t="s">
        <v>340</v>
      </c>
      <c r="E1584" s="159" t="s">
        <v>21</v>
      </c>
      <c r="F1584" s="160" t="s">
        <v>1604</v>
      </c>
      <c r="H1584" s="161">
        <v>-8.1</v>
      </c>
      <c r="I1584" s="162"/>
      <c r="L1584" s="158"/>
      <c r="M1584" s="163"/>
      <c r="T1584" s="164"/>
      <c r="AT1584" s="159" t="s">
        <v>340</v>
      </c>
      <c r="AU1584" s="159" t="s">
        <v>171</v>
      </c>
      <c r="AV1584" s="13" t="s">
        <v>80</v>
      </c>
      <c r="AW1584" s="13" t="s">
        <v>32</v>
      </c>
      <c r="AX1584" s="13" t="s">
        <v>71</v>
      </c>
      <c r="AY1584" s="159" t="s">
        <v>330</v>
      </c>
    </row>
    <row r="1585" spans="2:51" s="13" customFormat="1">
      <c r="B1585" s="158"/>
      <c r="D1585" s="152" t="s">
        <v>340</v>
      </c>
      <c r="E1585" s="159" t="s">
        <v>21</v>
      </c>
      <c r="F1585" s="160" t="s">
        <v>1605</v>
      </c>
      <c r="H1585" s="161">
        <v>-3.6190000000000002</v>
      </c>
      <c r="I1585" s="162"/>
      <c r="L1585" s="158"/>
      <c r="M1585" s="163"/>
      <c r="T1585" s="164"/>
      <c r="AT1585" s="159" t="s">
        <v>340</v>
      </c>
      <c r="AU1585" s="159" t="s">
        <v>171</v>
      </c>
      <c r="AV1585" s="13" t="s">
        <v>80</v>
      </c>
      <c r="AW1585" s="13" t="s">
        <v>32</v>
      </c>
      <c r="AX1585" s="13" t="s">
        <v>71</v>
      </c>
      <c r="AY1585" s="159" t="s">
        <v>330</v>
      </c>
    </row>
    <row r="1586" spans="2:51" s="13" customFormat="1">
      <c r="B1586" s="158"/>
      <c r="D1586" s="152" t="s">
        <v>340</v>
      </c>
      <c r="E1586" s="159" t="s">
        <v>21</v>
      </c>
      <c r="F1586" s="160" t="s">
        <v>1606</v>
      </c>
      <c r="H1586" s="161">
        <v>-10.8</v>
      </c>
      <c r="I1586" s="162"/>
      <c r="L1586" s="158"/>
      <c r="M1586" s="163"/>
      <c r="T1586" s="164"/>
      <c r="AT1586" s="159" t="s">
        <v>340</v>
      </c>
      <c r="AU1586" s="159" t="s">
        <v>171</v>
      </c>
      <c r="AV1586" s="13" t="s">
        <v>80</v>
      </c>
      <c r="AW1586" s="13" t="s">
        <v>32</v>
      </c>
      <c r="AX1586" s="13" t="s">
        <v>71</v>
      </c>
      <c r="AY1586" s="159" t="s">
        <v>330</v>
      </c>
    </row>
    <row r="1587" spans="2:51" s="13" customFormat="1">
      <c r="B1587" s="158"/>
      <c r="D1587" s="152" t="s">
        <v>340</v>
      </c>
      <c r="E1587" s="159" t="s">
        <v>21</v>
      </c>
      <c r="F1587" s="160" t="s">
        <v>1607</v>
      </c>
      <c r="H1587" s="161">
        <v>3.5430000000000001</v>
      </c>
      <c r="I1587" s="162"/>
      <c r="L1587" s="158"/>
      <c r="M1587" s="163"/>
      <c r="T1587" s="164"/>
      <c r="AT1587" s="159" t="s">
        <v>340</v>
      </c>
      <c r="AU1587" s="159" t="s">
        <v>171</v>
      </c>
      <c r="AV1587" s="13" t="s">
        <v>80</v>
      </c>
      <c r="AW1587" s="13" t="s">
        <v>32</v>
      </c>
      <c r="AX1587" s="13" t="s">
        <v>71</v>
      </c>
      <c r="AY1587" s="159" t="s">
        <v>330</v>
      </c>
    </row>
    <row r="1588" spans="2:51" s="13" customFormat="1">
      <c r="B1588" s="158"/>
      <c r="D1588" s="152" t="s">
        <v>340</v>
      </c>
      <c r="E1588" s="159" t="s">
        <v>21</v>
      </c>
      <c r="F1588" s="160" t="s">
        <v>1608</v>
      </c>
      <c r="H1588" s="161">
        <v>4.758</v>
      </c>
      <c r="I1588" s="162"/>
      <c r="L1588" s="158"/>
      <c r="M1588" s="163"/>
      <c r="T1588" s="164"/>
      <c r="AT1588" s="159" t="s">
        <v>340</v>
      </c>
      <c r="AU1588" s="159" t="s">
        <v>171</v>
      </c>
      <c r="AV1588" s="13" t="s">
        <v>80</v>
      </c>
      <c r="AW1588" s="13" t="s">
        <v>32</v>
      </c>
      <c r="AX1588" s="13" t="s">
        <v>71</v>
      </c>
      <c r="AY1588" s="159" t="s">
        <v>330</v>
      </c>
    </row>
    <row r="1589" spans="2:51" s="13" customFormat="1">
      <c r="B1589" s="158"/>
      <c r="D1589" s="152" t="s">
        <v>340</v>
      </c>
      <c r="E1589" s="159" t="s">
        <v>21</v>
      </c>
      <c r="F1589" s="160" t="s">
        <v>1609</v>
      </c>
      <c r="H1589" s="161">
        <v>6.5</v>
      </c>
      <c r="I1589" s="162"/>
      <c r="L1589" s="158"/>
      <c r="M1589" s="163"/>
      <c r="T1589" s="164"/>
      <c r="AT1589" s="159" t="s">
        <v>340</v>
      </c>
      <c r="AU1589" s="159" t="s">
        <v>171</v>
      </c>
      <c r="AV1589" s="13" t="s">
        <v>80</v>
      </c>
      <c r="AW1589" s="13" t="s">
        <v>32</v>
      </c>
      <c r="AX1589" s="13" t="s">
        <v>71</v>
      </c>
      <c r="AY1589" s="159" t="s">
        <v>330</v>
      </c>
    </row>
    <row r="1590" spans="2:51" s="13" customFormat="1">
      <c r="B1590" s="158"/>
      <c r="D1590" s="152" t="s">
        <v>340</v>
      </c>
      <c r="E1590" s="159" t="s">
        <v>21</v>
      </c>
      <c r="F1590" s="160" t="s">
        <v>1610</v>
      </c>
      <c r="H1590" s="161">
        <v>3.0249999999999999</v>
      </c>
      <c r="I1590" s="162"/>
      <c r="L1590" s="158"/>
      <c r="M1590" s="163"/>
      <c r="T1590" s="164"/>
      <c r="AT1590" s="159" t="s">
        <v>340</v>
      </c>
      <c r="AU1590" s="159" t="s">
        <v>171</v>
      </c>
      <c r="AV1590" s="13" t="s">
        <v>80</v>
      </c>
      <c r="AW1590" s="13" t="s">
        <v>32</v>
      </c>
      <c r="AX1590" s="13" t="s">
        <v>71</v>
      </c>
      <c r="AY1590" s="159" t="s">
        <v>330</v>
      </c>
    </row>
    <row r="1591" spans="2:51" s="13" customFormat="1">
      <c r="B1591" s="158"/>
      <c r="D1591" s="152" t="s">
        <v>340</v>
      </c>
      <c r="E1591" s="159" t="s">
        <v>21</v>
      </c>
      <c r="F1591" s="160" t="s">
        <v>1611</v>
      </c>
      <c r="H1591" s="161">
        <v>1.5049999999999999</v>
      </c>
      <c r="I1591" s="162"/>
      <c r="L1591" s="158"/>
      <c r="M1591" s="163"/>
      <c r="T1591" s="164"/>
      <c r="AT1591" s="159" t="s">
        <v>340</v>
      </c>
      <c r="AU1591" s="159" t="s">
        <v>171</v>
      </c>
      <c r="AV1591" s="13" t="s">
        <v>80</v>
      </c>
      <c r="AW1591" s="13" t="s">
        <v>32</v>
      </c>
      <c r="AX1591" s="13" t="s">
        <v>71</v>
      </c>
      <c r="AY1591" s="159" t="s">
        <v>330</v>
      </c>
    </row>
    <row r="1592" spans="2:51" s="13" customFormat="1">
      <c r="B1592" s="158"/>
      <c r="D1592" s="152" t="s">
        <v>340</v>
      </c>
      <c r="E1592" s="159" t="s">
        <v>21</v>
      </c>
      <c r="F1592" s="160" t="s">
        <v>1612</v>
      </c>
      <c r="H1592" s="161">
        <v>3.7</v>
      </c>
      <c r="I1592" s="162"/>
      <c r="L1592" s="158"/>
      <c r="M1592" s="163"/>
      <c r="T1592" s="164"/>
      <c r="AT1592" s="159" t="s">
        <v>340</v>
      </c>
      <c r="AU1592" s="159" t="s">
        <v>171</v>
      </c>
      <c r="AV1592" s="13" t="s">
        <v>80</v>
      </c>
      <c r="AW1592" s="13" t="s">
        <v>32</v>
      </c>
      <c r="AX1592" s="13" t="s">
        <v>71</v>
      </c>
      <c r="AY1592" s="159" t="s">
        <v>330</v>
      </c>
    </row>
    <row r="1593" spans="2:51" s="12" customFormat="1">
      <c r="B1593" s="151"/>
      <c r="D1593" s="152" t="s">
        <v>340</v>
      </c>
      <c r="E1593" s="153" t="s">
        <v>21</v>
      </c>
      <c r="F1593" s="154" t="s">
        <v>1478</v>
      </c>
      <c r="H1593" s="153" t="s">
        <v>21</v>
      </c>
      <c r="I1593" s="155"/>
      <c r="L1593" s="151"/>
      <c r="M1593" s="156"/>
      <c r="T1593" s="157"/>
      <c r="AT1593" s="153" t="s">
        <v>340</v>
      </c>
      <c r="AU1593" s="153" t="s">
        <v>171</v>
      </c>
      <c r="AV1593" s="12" t="s">
        <v>78</v>
      </c>
      <c r="AW1593" s="12" t="s">
        <v>32</v>
      </c>
      <c r="AX1593" s="12" t="s">
        <v>71</v>
      </c>
      <c r="AY1593" s="153" t="s">
        <v>330</v>
      </c>
    </row>
    <row r="1594" spans="2:51" s="13" customFormat="1">
      <c r="B1594" s="158"/>
      <c r="D1594" s="152" t="s">
        <v>340</v>
      </c>
      <c r="E1594" s="159" t="s">
        <v>21</v>
      </c>
      <c r="F1594" s="160" t="s">
        <v>1613</v>
      </c>
      <c r="H1594" s="161">
        <v>13.785</v>
      </c>
      <c r="I1594" s="162"/>
      <c r="L1594" s="158"/>
      <c r="M1594" s="163"/>
      <c r="T1594" s="164"/>
      <c r="AT1594" s="159" t="s">
        <v>340</v>
      </c>
      <c r="AU1594" s="159" t="s">
        <v>171</v>
      </c>
      <c r="AV1594" s="13" t="s">
        <v>80</v>
      </c>
      <c r="AW1594" s="13" t="s">
        <v>32</v>
      </c>
      <c r="AX1594" s="13" t="s">
        <v>71</v>
      </c>
      <c r="AY1594" s="159" t="s">
        <v>330</v>
      </c>
    </row>
    <row r="1595" spans="2:51" s="13" customFormat="1">
      <c r="B1595" s="158"/>
      <c r="D1595" s="152" t="s">
        <v>340</v>
      </c>
      <c r="E1595" s="159" t="s">
        <v>21</v>
      </c>
      <c r="F1595" s="160" t="s">
        <v>1614</v>
      </c>
      <c r="H1595" s="161">
        <v>-8.23</v>
      </c>
      <c r="I1595" s="162"/>
      <c r="L1595" s="158"/>
      <c r="M1595" s="163"/>
      <c r="T1595" s="164"/>
      <c r="AT1595" s="159" t="s">
        <v>340</v>
      </c>
      <c r="AU1595" s="159" t="s">
        <v>171</v>
      </c>
      <c r="AV1595" s="13" t="s">
        <v>80</v>
      </c>
      <c r="AW1595" s="13" t="s">
        <v>32</v>
      </c>
      <c r="AX1595" s="13" t="s">
        <v>71</v>
      </c>
      <c r="AY1595" s="159" t="s">
        <v>330</v>
      </c>
    </row>
    <row r="1596" spans="2:51" s="13" customFormat="1">
      <c r="B1596" s="158"/>
      <c r="D1596" s="152" t="s">
        <v>340</v>
      </c>
      <c r="E1596" s="159" t="s">
        <v>21</v>
      </c>
      <c r="F1596" s="160" t="s">
        <v>1615</v>
      </c>
      <c r="H1596" s="161">
        <v>3.0579999999999998</v>
      </c>
      <c r="I1596" s="162"/>
      <c r="L1596" s="158"/>
      <c r="M1596" s="163"/>
      <c r="T1596" s="164"/>
      <c r="AT1596" s="159" t="s">
        <v>340</v>
      </c>
      <c r="AU1596" s="159" t="s">
        <v>171</v>
      </c>
      <c r="AV1596" s="13" t="s">
        <v>80</v>
      </c>
      <c r="AW1596" s="13" t="s">
        <v>32</v>
      </c>
      <c r="AX1596" s="13" t="s">
        <v>71</v>
      </c>
      <c r="AY1596" s="159" t="s">
        <v>330</v>
      </c>
    </row>
    <row r="1597" spans="2:51" s="12" customFormat="1">
      <c r="B1597" s="151"/>
      <c r="D1597" s="152" t="s">
        <v>340</v>
      </c>
      <c r="E1597" s="153" t="s">
        <v>21</v>
      </c>
      <c r="F1597" s="154" t="s">
        <v>1484</v>
      </c>
      <c r="H1597" s="153" t="s">
        <v>21</v>
      </c>
      <c r="I1597" s="155"/>
      <c r="L1597" s="151"/>
      <c r="M1597" s="156"/>
      <c r="T1597" s="157"/>
      <c r="AT1597" s="153" t="s">
        <v>340</v>
      </c>
      <c r="AU1597" s="153" t="s">
        <v>171</v>
      </c>
      <c r="AV1597" s="12" t="s">
        <v>78</v>
      </c>
      <c r="AW1597" s="12" t="s">
        <v>32</v>
      </c>
      <c r="AX1597" s="12" t="s">
        <v>71</v>
      </c>
      <c r="AY1597" s="153" t="s">
        <v>330</v>
      </c>
    </row>
    <row r="1598" spans="2:51" s="13" customFormat="1">
      <c r="B1598" s="158"/>
      <c r="D1598" s="152" t="s">
        <v>340</v>
      </c>
      <c r="E1598" s="159" t="s">
        <v>21</v>
      </c>
      <c r="F1598" s="160" t="s">
        <v>1616</v>
      </c>
      <c r="H1598" s="161">
        <v>10.385</v>
      </c>
      <c r="I1598" s="162"/>
      <c r="L1598" s="158"/>
      <c r="M1598" s="163"/>
      <c r="T1598" s="164"/>
      <c r="AT1598" s="159" t="s">
        <v>340</v>
      </c>
      <c r="AU1598" s="159" t="s">
        <v>171</v>
      </c>
      <c r="AV1598" s="13" t="s">
        <v>80</v>
      </c>
      <c r="AW1598" s="13" t="s">
        <v>32</v>
      </c>
      <c r="AX1598" s="13" t="s">
        <v>71</v>
      </c>
      <c r="AY1598" s="159" t="s">
        <v>330</v>
      </c>
    </row>
    <row r="1599" spans="2:51" s="12" customFormat="1">
      <c r="B1599" s="151"/>
      <c r="D1599" s="152" t="s">
        <v>340</v>
      </c>
      <c r="E1599" s="153" t="s">
        <v>21</v>
      </c>
      <c r="F1599" s="154" t="s">
        <v>1576</v>
      </c>
      <c r="H1599" s="153" t="s">
        <v>21</v>
      </c>
      <c r="I1599" s="155"/>
      <c r="L1599" s="151"/>
      <c r="M1599" s="156"/>
      <c r="T1599" s="157"/>
      <c r="AT1599" s="153" t="s">
        <v>340</v>
      </c>
      <c r="AU1599" s="153" t="s">
        <v>171</v>
      </c>
      <c r="AV1599" s="12" t="s">
        <v>78</v>
      </c>
      <c r="AW1599" s="12" t="s">
        <v>32</v>
      </c>
      <c r="AX1599" s="12" t="s">
        <v>71</v>
      </c>
      <c r="AY1599" s="153" t="s">
        <v>330</v>
      </c>
    </row>
    <row r="1600" spans="2:51" s="13" customFormat="1">
      <c r="B1600" s="158"/>
      <c r="D1600" s="152" t="s">
        <v>340</v>
      </c>
      <c r="E1600" s="159" t="s">
        <v>21</v>
      </c>
      <c r="F1600" s="160" t="s">
        <v>1617</v>
      </c>
      <c r="H1600" s="161">
        <v>7.2030000000000003</v>
      </c>
      <c r="I1600" s="162"/>
      <c r="L1600" s="158"/>
      <c r="M1600" s="163"/>
      <c r="T1600" s="164"/>
      <c r="AT1600" s="159" t="s">
        <v>340</v>
      </c>
      <c r="AU1600" s="159" t="s">
        <v>171</v>
      </c>
      <c r="AV1600" s="13" t="s">
        <v>80</v>
      </c>
      <c r="AW1600" s="13" t="s">
        <v>32</v>
      </c>
      <c r="AX1600" s="13" t="s">
        <v>71</v>
      </c>
      <c r="AY1600" s="159" t="s">
        <v>330</v>
      </c>
    </row>
    <row r="1601" spans="2:51" s="13" customFormat="1">
      <c r="B1601" s="158"/>
      <c r="D1601" s="152" t="s">
        <v>340</v>
      </c>
      <c r="E1601" s="159" t="s">
        <v>21</v>
      </c>
      <c r="F1601" s="160" t="s">
        <v>1618</v>
      </c>
      <c r="H1601" s="161">
        <v>-4.3</v>
      </c>
      <c r="I1601" s="162"/>
      <c r="L1601" s="158"/>
      <c r="M1601" s="163"/>
      <c r="T1601" s="164"/>
      <c r="AT1601" s="159" t="s">
        <v>340</v>
      </c>
      <c r="AU1601" s="159" t="s">
        <v>171</v>
      </c>
      <c r="AV1601" s="13" t="s">
        <v>80</v>
      </c>
      <c r="AW1601" s="13" t="s">
        <v>32</v>
      </c>
      <c r="AX1601" s="13" t="s">
        <v>71</v>
      </c>
      <c r="AY1601" s="159" t="s">
        <v>330</v>
      </c>
    </row>
    <row r="1602" spans="2:51" s="13" customFormat="1">
      <c r="B1602" s="158"/>
      <c r="D1602" s="152" t="s">
        <v>340</v>
      </c>
      <c r="E1602" s="159" t="s">
        <v>21</v>
      </c>
      <c r="F1602" s="160" t="s">
        <v>1619</v>
      </c>
      <c r="H1602" s="161">
        <v>2.0750000000000002</v>
      </c>
      <c r="I1602" s="162"/>
      <c r="L1602" s="158"/>
      <c r="M1602" s="163"/>
      <c r="T1602" s="164"/>
      <c r="AT1602" s="159" t="s">
        <v>340</v>
      </c>
      <c r="AU1602" s="159" t="s">
        <v>171</v>
      </c>
      <c r="AV1602" s="13" t="s">
        <v>80</v>
      </c>
      <c r="AW1602" s="13" t="s">
        <v>32</v>
      </c>
      <c r="AX1602" s="13" t="s">
        <v>71</v>
      </c>
      <c r="AY1602" s="159" t="s">
        <v>330</v>
      </c>
    </row>
    <row r="1603" spans="2:51" s="12" customFormat="1">
      <c r="B1603" s="151"/>
      <c r="D1603" s="152" t="s">
        <v>340</v>
      </c>
      <c r="E1603" s="153" t="s">
        <v>21</v>
      </c>
      <c r="F1603" s="154" t="s">
        <v>1578</v>
      </c>
      <c r="H1603" s="153" t="s">
        <v>21</v>
      </c>
      <c r="I1603" s="155"/>
      <c r="L1603" s="151"/>
      <c r="M1603" s="156"/>
      <c r="T1603" s="157"/>
      <c r="AT1603" s="153" t="s">
        <v>340</v>
      </c>
      <c r="AU1603" s="153" t="s">
        <v>171</v>
      </c>
      <c r="AV1603" s="12" t="s">
        <v>78</v>
      </c>
      <c r="AW1603" s="12" t="s">
        <v>32</v>
      </c>
      <c r="AX1603" s="12" t="s">
        <v>71</v>
      </c>
      <c r="AY1603" s="153" t="s">
        <v>330</v>
      </c>
    </row>
    <row r="1604" spans="2:51" s="13" customFormat="1">
      <c r="B1604" s="158"/>
      <c r="D1604" s="152" t="s">
        <v>340</v>
      </c>
      <c r="E1604" s="159" t="s">
        <v>21</v>
      </c>
      <c r="F1604" s="160" t="s">
        <v>1620</v>
      </c>
      <c r="H1604" s="161">
        <v>6.03</v>
      </c>
      <c r="I1604" s="162"/>
      <c r="L1604" s="158"/>
      <c r="M1604" s="163"/>
      <c r="T1604" s="164"/>
      <c r="AT1604" s="159" t="s">
        <v>340</v>
      </c>
      <c r="AU1604" s="159" t="s">
        <v>171</v>
      </c>
      <c r="AV1604" s="13" t="s">
        <v>80</v>
      </c>
      <c r="AW1604" s="13" t="s">
        <v>32</v>
      </c>
      <c r="AX1604" s="13" t="s">
        <v>71</v>
      </c>
      <c r="AY1604" s="159" t="s">
        <v>330</v>
      </c>
    </row>
    <row r="1605" spans="2:51" s="12" customFormat="1">
      <c r="B1605" s="151"/>
      <c r="D1605" s="152" t="s">
        <v>340</v>
      </c>
      <c r="E1605" s="153" t="s">
        <v>21</v>
      </c>
      <c r="F1605" s="154" t="s">
        <v>1505</v>
      </c>
      <c r="H1605" s="153" t="s">
        <v>21</v>
      </c>
      <c r="I1605" s="155"/>
      <c r="L1605" s="151"/>
      <c r="M1605" s="156"/>
      <c r="T1605" s="157"/>
      <c r="AT1605" s="153" t="s">
        <v>340</v>
      </c>
      <c r="AU1605" s="153" t="s">
        <v>171</v>
      </c>
      <c r="AV1605" s="12" t="s">
        <v>78</v>
      </c>
      <c r="AW1605" s="12" t="s">
        <v>32</v>
      </c>
      <c r="AX1605" s="12" t="s">
        <v>71</v>
      </c>
      <c r="AY1605" s="153" t="s">
        <v>330</v>
      </c>
    </row>
    <row r="1606" spans="2:51" s="13" customFormat="1">
      <c r="B1606" s="158"/>
      <c r="D1606" s="152" t="s">
        <v>340</v>
      </c>
      <c r="E1606" s="159" t="s">
        <v>21</v>
      </c>
      <c r="F1606" s="160" t="s">
        <v>1621</v>
      </c>
      <c r="H1606" s="161">
        <v>7.37</v>
      </c>
      <c r="I1606" s="162"/>
      <c r="L1606" s="158"/>
      <c r="M1606" s="163"/>
      <c r="T1606" s="164"/>
      <c r="AT1606" s="159" t="s">
        <v>340</v>
      </c>
      <c r="AU1606" s="159" t="s">
        <v>171</v>
      </c>
      <c r="AV1606" s="13" t="s">
        <v>80</v>
      </c>
      <c r="AW1606" s="13" t="s">
        <v>32</v>
      </c>
      <c r="AX1606" s="13" t="s">
        <v>71</v>
      </c>
      <c r="AY1606" s="159" t="s">
        <v>330</v>
      </c>
    </row>
    <row r="1607" spans="2:51" s="12" customFormat="1">
      <c r="B1607" s="151"/>
      <c r="D1607" s="152" t="s">
        <v>340</v>
      </c>
      <c r="E1607" s="153" t="s">
        <v>21</v>
      </c>
      <c r="F1607" s="154" t="s">
        <v>1581</v>
      </c>
      <c r="H1607" s="153" t="s">
        <v>21</v>
      </c>
      <c r="I1607" s="155"/>
      <c r="L1607" s="151"/>
      <c r="M1607" s="156"/>
      <c r="T1607" s="157"/>
      <c r="AT1607" s="153" t="s">
        <v>340</v>
      </c>
      <c r="AU1607" s="153" t="s">
        <v>171</v>
      </c>
      <c r="AV1607" s="12" t="s">
        <v>78</v>
      </c>
      <c r="AW1607" s="12" t="s">
        <v>32</v>
      </c>
      <c r="AX1607" s="12" t="s">
        <v>71</v>
      </c>
      <c r="AY1607" s="153" t="s">
        <v>330</v>
      </c>
    </row>
    <row r="1608" spans="2:51" s="13" customFormat="1">
      <c r="B1608" s="158"/>
      <c r="D1608" s="152" t="s">
        <v>340</v>
      </c>
      <c r="E1608" s="159" t="s">
        <v>21</v>
      </c>
      <c r="F1608" s="160" t="s">
        <v>1622</v>
      </c>
      <c r="H1608" s="161">
        <v>1.34</v>
      </c>
      <c r="I1608" s="162"/>
      <c r="L1608" s="158"/>
      <c r="M1608" s="163"/>
      <c r="T1608" s="164"/>
      <c r="AT1608" s="159" t="s">
        <v>340</v>
      </c>
      <c r="AU1608" s="159" t="s">
        <v>171</v>
      </c>
      <c r="AV1608" s="13" t="s">
        <v>80</v>
      </c>
      <c r="AW1608" s="13" t="s">
        <v>32</v>
      </c>
      <c r="AX1608" s="13" t="s">
        <v>71</v>
      </c>
      <c r="AY1608" s="159" t="s">
        <v>330</v>
      </c>
    </row>
    <row r="1609" spans="2:51" s="12" customFormat="1">
      <c r="B1609" s="151"/>
      <c r="D1609" s="152" t="s">
        <v>340</v>
      </c>
      <c r="E1609" s="153" t="s">
        <v>21</v>
      </c>
      <c r="F1609" s="154" t="s">
        <v>1623</v>
      </c>
      <c r="H1609" s="153" t="s">
        <v>21</v>
      </c>
      <c r="I1609" s="155"/>
      <c r="L1609" s="151"/>
      <c r="M1609" s="156"/>
      <c r="T1609" s="157"/>
      <c r="AT1609" s="153" t="s">
        <v>340</v>
      </c>
      <c r="AU1609" s="153" t="s">
        <v>171</v>
      </c>
      <c r="AV1609" s="12" t="s">
        <v>78</v>
      </c>
      <c r="AW1609" s="12" t="s">
        <v>32</v>
      </c>
      <c r="AX1609" s="12" t="s">
        <v>71</v>
      </c>
      <c r="AY1609" s="153" t="s">
        <v>330</v>
      </c>
    </row>
    <row r="1610" spans="2:51" s="13" customFormat="1">
      <c r="B1610" s="158"/>
      <c r="D1610" s="152" t="s">
        <v>340</v>
      </c>
      <c r="E1610" s="159" t="s">
        <v>21</v>
      </c>
      <c r="F1610" s="160" t="s">
        <v>1624</v>
      </c>
      <c r="H1610" s="161">
        <v>18.742999999999999</v>
      </c>
      <c r="I1610" s="162"/>
      <c r="L1610" s="158"/>
      <c r="M1610" s="163"/>
      <c r="T1610" s="164"/>
      <c r="AT1610" s="159" t="s">
        <v>340</v>
      </c>
      <c r="AU1610" s="159" t="s">
        <v>171</v>
      </c>
      <c r="AV1610" s="13" t="s">
        <v>80</v>
      </c>
      <c r="AW1610" s="13" t="s">
        <v>32</v>
      </c>
      <c r="AX1610" s="13" t="s">
        <v>71</v>
      </c>
      <c r="AY1610" s="159" t="s">
        <v>330</v>
      </c>
    </row>
    <row r="1611" spans="2:51" s="13" customFormat="1">
      <c r="B1611" s="158"/>
      <c r="D1611" s="152" t="s">
        <v>340</v>
      </c>
      <c r="E1611" s="159" t="s">
        <v>21</v>
      </c>
      <c r="F1611" s="160" t="s">
        <v>1625</v>
      </c>
      <c r="H1611" s="161">
        <v>-11.19</v>
      </c>
      <c r="I1611" s="162"/>
      <c r="L1611" s="158"/>
      <c r="M1611" s="163"/>
      <c r="T1611" s="164"/>
      <c r="AT1611" s="159" t="s">
        <v>340</v>
      </c>
      <c r="AU1611" s="159" t="s">
        <v>171</v>
      </c>
      <c r="AV1611" s="13" t="s">
        <v>80</v>
      </c>
      <c r="AW1611" s="13" t="s">
        <v>32</v>
      </c>
      <c r="AX1611" s="13" t="s">
        <v>71</v>
      </c>
      <c r="AY1611" s="159" t="s">
        <v>330</v>
      </c>
    </row>
    <row r="1612" spans="2:51" s="13" customFormat="1">
      <c r="B1612" s="158"/>
      <c r="D1612" s="152" t="s">
        <v>340</v>
      </c>
      <c r="E1612" s="159" t="s">
        <v>21</v>
      </c>
      <c r="F1612" s="160" t="s">
        <v>1626</v>
      </c>
      <c r="H1612" s="161">
        <v>3.798</v>
      </c>
      <c r="I1612" s="162"/>
      <c r="L1612" s="158"/>
      <c r="M1612" s="163"/>
      <c r="T1612" s="164"/>
      <c r="AT1612" s="159" t="s">
        <v>340</v>
      </c>
      <c r="AU1612" s="159" t="s">
        <v>171</v>
      </c>
      <c r="AV1612" s="13" t="s">
        <v>80</v>
      </c>
      <c r="AW1612" s="13" t="s">
        <v>32</v>
      </c>
      <c r="AX1612" s="13" t="s">
        <v>71</v>
      </c>
      <c r="AY1612" s="159" t="s">
        <v>330</v>
      </c>
    </row>
    <row r="1613" spans="2:51" s="15" customFormat="1">
      <c r="B1613" s="183"/>
      <c r="D1613" s="152" t="s">
        <v>340</v>
      </c>
      <c r="E1613" s="184" t="s">
        <v>21</v>
      </c>
      <c r="F1613" s="185" t="s">
        <v>769</v>
      </c>
      <c r="H1613" s="186">
        <v>361.25200000000001</v>
      </c>
      <c r="I1613" s="187"/>
      <c r="L1613" s="183"/>
      <c r="M1613" s="188"/>
      <c r="T1613" s="189"/>
      <c r="AT1613" s="184" t="s">
        <v>340</v>
      </c>
      <c r="AU1613" s="184" t="s">
        <v>171</v>
      </c>
      <c r="AV1613" s="15" t="s">
        <v>171</v>
      </c>
      <c r="AW1613" s="15" t="s">
        <v>32</v>
      </c>
      <c r="AX1613" s="15" t="s">
        <v>71</v>
      </c>
      <c r="AY1613" s="184" t="s">
        <v>330</v>
      </c>
    </row>
    <row r="1614" spans="2:51" s="12" customFormat="1">
      <c r="B1614" s="151"/>
      <c r="D1614" s="152" t="s">
        <v>340</v>
      </c>
      <c r="E1614" s="153" t="s">
        <v>21</v>
      </c>
      <c r="F1614" s="154" t="s">
        <v>800</v>
      </c>
      <c r="H1614" s="153" t="s">
        <v>21</v>
      </c>
      <c r="I1614" s="155"/>
      <c r="L1614" s="151"/>
      <c r="M1614" s="156"/>
      <c r="T1614" s="157"/>
      <c r="AT1614" s="153" t="s">
        <v>340</v>
      </c>
      <c r="AU1614" s="153" t="s">
        <v>171</v>
      </c>
      <c r="AV1614" s="12" t="s">
        <v>78</v>
      </c>
      <c r="AW1614" s="12" t="s">
        <v>32</v>
      </c>
      <c r="AX1614" s="12" t="s">
        <v>71</v>
      </c>
      <c r="AY1614" s="153" t="s">
        <v>330</v>
      </c>
    </row>
    <row r="1615" spans="2:51" s="12" customFormat="1">
      <c r="B1615" s="151"/>
      <c r="D1615" s="152" t="s">
        <v>340</v>
      </c>
      <c r="E1615" s="153" t="s">
        <v>21</v>
      </c>
      <c r="F1615" s="154" t="s">
        <v>1454</v>
      </c>
      <c r="H1615" s="153" t="s">
        <v>21</v>
      </c>
      <c r="I1615" s="155"/>
      <c r="L1615" s="151"/>
      <c r="M1615" s="156"/>
      <c r="T1615" s="157"/>
      <c r="AT1615" s="153" t="s">
        <v>340</v>
      </c>
      <c r="AU1615" s="153" t="s">
        <v>171</v>
      </c>
      <c r="AV1615" s="12" t="s">
        <v>78</v>
      </c>
      <c r="AW1615" s="12" t="s">
        <v>32</v>
      </c>
      <c r="AX1615" s="12" t="s">
        <v>71</v>
      </c>
      <c r="AY1615" s="153" t="s">
        <v>330</v>
      </c>
    </row>
    <row r="1616" spans="2:51" s="13" customFormat="1">
      <c r="B1616" s="158"/>
      <c r="D1616" s="152" t="s">
        <v>340</v>
      </c>
      <c r="E1616" s="159" t="s">
        <v>21</v>
      </c>
      <c r="F1616" s="160" t="s">
        <v>1588</v>
      </c>
      <c r="H1616" s="161">
        <v>16.164000000000001</v>
      </c>
      <c r="I1616" s="162"/>
      <c r="L1616" s="158"/>
      <c r="M1616" s="163"/>
      <c r="T1616" s="164"/>
      <c r="AT1616" s="159" t="s">
        <v>340</v>
      </c>
      <c r="AU1616" s="159" t="s">
        <v>171</v>
      </c>
      <c r="AV1616" s="13" t="s">
        <v>80</v>
      </c>
      <c r="AW1616" s="13" t="s">
        <v>32</v>
      </c>
      <c r="AX1616" s="13" t="s">
        <v>71</v>
      </c>
      <c r="AY1616" s="159" t="s">
        <v>330</v>
      </c>
    </row>
    <row r="1617" spans="2:51" s="13" customFormat="1">
      <c r="B1617" s="158"/>
      <c r="D1617" s="152" t="s">
        <v>340</v>
      </c>
      <c r="E1617" s="159" t="s">
        <v>21</v>
      </c>
      <c r="F1617" s="160" t="s">
        <v>1589</v>
      </c>
      <c r="H1617" s="161">
        <v>50.15</v>
      </c>
      <c r="I1617" s="162"/>
      <c r="L1617" s="158"/>
      <c r="M1617" s="163"/>
      <c r="T1617" s="164"/>
      <c r="AT1617" s="159" t="s">
        <v>340</v>
      </c>
      <c r="AU1617" s="159" t="s">
        <v>171</v>
      </c>
      <c r="AV1617" s="13" t="s">
        <v>80</v>
      </c>
      <c r="AW1617" s="13" t="s">
        <v>32</v>
      </c>
      <c r="AX1617" s="13" t="s">
        <v>71</v>
      </c>
      <c r="AY1617" s="159" t="s">
        <v>330</v>
      </c>
    </row>
    <row r="1618" spans="2:51" s="13" customFormat="1">
      <c r="B1618" s="158"/>
      <c r="D1618" s="152" t="s">
        <v>340</v>
      </c>
      <c r="E1618" s="159" t="s">
        <v>21</v>
      </c>
      <c r="F1618" s="160" t="s">
        <v>1468</v>
      </c>
      <c r="H1618" s="161">
        <v>-7.3940000000000001</v>
      </c>
      <c r="I1618" s="162"/>
      <c r="L1618" s="158"/>
      <c r="M1618" s="163"/>
      <c r="T1618" s="164"/>
      <c r="AT1618" s="159" t="s">
        <v>340</v>
      </c>
      <c r="AU1618" s="159" t="s">
        <v>171</v>
      </c>
      <c r="AV1618" s="13" t="s">
        <v>80</v>
      </c>
      <c r="AW1618" s="13" t="s">
        <v>32</v>
      </c>
      <c r="AX1618" s="13" t="s">
        <v>71</v>
      </c>
      <c r="AY1618" s="159" t="s">
        <v>330</v>
      </c>
    </row>
    <row r="1619" spans="2:51" s="13" customFormat="1">
      <c r="B1619" s="158"/>
      <c r="D1619" s="152" t="s">
        <v>340</v>
      </c>
      <c r="E1619" s="159" t="s">
        <v>21</v>
      </c>
      <c r="F1619" s="160" t="s">
        <v>1469</v>
      </c>
      <c r="H1619" s="161">
        <v>3.13</v>
      </c>
      <c r="I1619" s="162"/>
      <c r="L1619" s="158"/>
      <c r="M1619" s="163"/>
      <c r="T1619" s="164"/>
      <c r="AT1619" s="159" t="s">
        <v>340</v>
      </c>
      <c r="AU1619" s="159" t="s">
        <v>171</v>
      </c>
      <c r="AV1619" s="13" t="s">
        <v>80</v>
      </c>
      <c r="AW1619" s="13" t="s">
        <v>32</v>
      </c>
      <c r="AX1619" s="13" t="s">
        <v>71</v>
      </c>
      <c r="AY1619" s="159" t="s">
        <v>330</v>
      </c>
    </row>
    <row r="1620" spans="2:51" s="13" customFormat="1">
      <c r="B1620" s="158"/>
      <c r="D1620" s="152" t="s">
        <v>340</v>
      </c>
      <c r="E1620" s="159" t="s">
        <v>21</v>
      </c>
      <c r="F1620" s="160" t="s">
        <v>1627</v>
      </c>
      <c r="H1620" s="161">
        <v>-11.353</v>
      </c>
      <c r="I1620" s="162"/>
      <c r="L1620" s="158"/>
      <c r="M1620" s="163"/>
      <c r="T1620" s="164"/>
      <c r="AT1620" s="159" t="s">
        <v>340</v>
      </c>
      <c r="AU1620" s="159" t="s">
        <v>171</v>
      </c>
      <c r="AV1620" s="13" t="s">
        <v>80</v>
      </c>
      <c r="AW1620" s="13" t="s">
        <v>32</v>
      </c>
      <c r="AX1620" s="13" t="s">
        <v>71</v>
      </c>
      <c r="AY1620" s="159" t="s">
        <v>330</v>
      </c>
    </row>
    <row r="1621" spans="2:51" s="13" customFormat="1">
      <c r="B1621" s="158"/>
      <c r="D1621" s="152" t="s">
        <v>340</v>
      </c>
      <c r="E1621" s="159" t="s">
        <v>21</v>
      </c>
      <c r="F1621" s="160" t="s">
        <v>1628</v>
      </c>
      <c r="H1621" s="161">
        <v>3.37</v>
      </c>
      <c r="I1621" s="162"/>
      <c r="L1621" s="158"/>
      <c r="M1621" s="163"/>
      <c r="T1621" s="164"/>
      <c r="AT1621" s="159" t="s">
        <v>340</v>
      </c>
      <c r="AU1621" s="159" t="s">
        <v>171</v>
      </c>
      <c r="AV1621" s="13" t="s">
        <v>80</v>
      </c>
      <c r="AW1621" s="13" t="s">
        <v>32</v>
      </c>
      <c r="AX1621" s="13" t="s">
        <v>71</v>
      </c>
      <c r="AY1621" s="159" t="s">
        <v>330</v>
      </c>
    </row>
    <row r="1622" spans="2:51" s="12" customFormat="1">
      <c r="B1622" s="151"/>
      <c r="D1622" s="152" t="s">
        <v>340</v>
      </c>
      <c r="E1622" s="153" t="s">
        <v>21</v>
      </c>
      <c r="F1622" s="154" t="s">
        <v>1464</v>
      </c>
      <c r="H1622" s="153" t="s">
        <v>21</v>
      </c>
      <c r="I1622" s="155"/>
      <c r="L1622" s="151"/>
      <c r="M1622" s="156"/>
      <c r="T1622" s="157"/>
      <c r="AT1622" s="153" t="s">
        <v>340</v>
      </c>
      <c r="AU1622" s="153" t="s">
        <v>171</v>
      </c>
      <c r="AV1622" s="12" t="s">
        <v>78</v>
      </c>
      <c r="AW1622" s="12" t="s">
        <v>32</v>
      </c>
      <c r="AX1622" s="12" t="s">
        <v>71</v>
      </c>
      <c r="AY1622" s="153" t="s">
        <v>330</v>
      </c>
    </row>
    <row r="1623" spans="2:51" s="13" customFormat="1">
      <c r="B1623" s="158"/>
      <c r="D1623" s="152" t="s">
        <v>340</v>
      </c>
      <c r="E1623" s="159" t="s">
        <v>21</v>
      </c>
      <c r="F1623" s="160" t="s">
        <v>1629</v>
      </c>
      <c r="H1623" s="161">
        <v>142.15700000000001</v>
      </c>
      <c r="I1623" s="162"/>
      <c r="L1623" s="158"/>
      <c r="M1623" s="163"/>
      <c r="T1623" s="164"/>
      <c r="AT1623" s="159" t="s">
        <v>340</v>
      </c>
      <c r="AU1623" s="159" t="s">
        <v>171</v>
      </c>
      <c r="AV1623" s="13" t="s">
        <v>80</v>
      </c>
      <c r="AW1623" s="13" t="s">
        <v>32</v>
      </c>
      <c r="AX1623" s="13" t="s">
        <v>71</v>
      </c>
      <c r="AY1623" s="159" t="s">
        <v>330</v>
      </c>
    </row>
    <row r="1624" spans="2:51" s="13" customFormat="1">
      <c r="B1624" s="158"/>
      <c r="D1624" s="152" t="s">
        <v>340</v>
      </c>
      <c r="E1624" s="159" t="s">
        <v>21</v>
      </c>
      <c r="F1624" s="160" t="s">
        <v>1591</v>
      </c>
      <c r="H1624" s="161">
        <v>-2</v>
      </c>
      <c r="I1624" s="162"/>
      <c r="L1624" s="158"/>
      <c r="M1624" s="163"/>
      <c r="T1624" s="164"/>
      <c r="AT1624" s="159" t="s">
        <v>340</v>
      </c>
      <c r="AU1624" s="159" t="s">
        <v>171</v>
      </c>
      <c r="AV1624" s="13" t="s">
        <v>80</v>
      </c>
      <c r="AW1624" s="13" t="s">
        <v>32</v>
      </c>
      <c r="AX1624" s="13" t="s">
        <v>71</v>
      </c>
      <c r="AY1624" s="159" t="s">
        <v>330</v>
      </c>
    </row>
    <row r="1625" spans="2:51" s="13" customFormat="1">
      <c r="B1625" s="158"/>
      <c r="D1625" s="152" t="s">
        <v>340</v>
      </c>
      <c r="E1625" s="159" t="s">
        <v>21</v>
      </c>
      <c r="F1625" s="160" t="s">
        <v>1592</v>
      </c>
      <c r="H1625" s="161">
        <v>1.5</v>
      </c>
      <c r="I1625" s="162"/>
      <c r="L1625" s="158"/>
      <c r="M1625" s="163"/>
      <c r="T1625" s="164"/>
      <c r="AT1625" s="159" t="s">
        <v>340</v>
      </c>
      <c r="AU1625" s="159" t="s">
        <v>171</v>
      </c>
      <c r="AV1625" s="13" t="s">
        <v>80</v>
      </c>
      <c r="AW1625" s="13" t="s">
        <v>32</v>
      </c>
      <c r="AX1625" s="13" t="s">
        <v>71</v>
      </c>
      <c r="AY1625" s="159" t="s">
        <v>330</v>
      </c>
    </row>
    <row r="1626" spans="2:51" s="13" customFormat="1">
      <c r="B1626" s="158"/>
      <c r="D1626" s="152" t="s">
        <v>340</v>
      </c>
      <c r="E1626" s="159" t="s">
        <v>21</v>
      </c>
      <c r="F1626" s="160" t="s">
        <v>1605</v>
      </c>
      <c r="H1626" s="161">
        <v>-3.6190000000000002</v>
      </c>
      <c r="I1626" s="162"/>
      <c r="L1626" s="158"/>
      <c r="M1626" s="163"/>
      <c r="T1626" s="164"/>
      <c r="AT1626" s="159" t="s">
        <v>340</v>
      </c>
      <c r="AU1626" s="159" t="s">
        <v>171</v>
      </c>
      <c r="AV1626" s="13" t="s">
        <v>80</v>
      </c>
      <c r="AW1626" s="13" t="s">
        <v>32</v>
      </c>
      <c r="AX1626" s="13" t="s">
        <v>71</v>
      </c>
      <c r="AY1626" s="159" t="s">
        <v>330</v>
      </c>
    </row>
    <row r="1627" spans="2:51" s="13" customFormat="1">
      <c r="B1627" s="158"/>
      <c r="D1627" s="152" t="s">
        <v>340</v>
      </c>
      <c r="E1627" s="159" t="s">
        <v>21</v>
      </c>
      <c r="F1627" s="160" t="s">
        <v>1611</v>
      </c>
      <c r="H1627" s="161">
        <v>1.5049999999999999</v>
      </c>
      <c r="I1627" s="162"/>
      <c r="L1627" s="158"/>
      <c r="M1627" s="163"/>
      <c r="T1627" s="164"/>
      <c r="AT1627" s="159" t="s">
        <v>340</v>
      </c>
      <c r="AU1627" s="159" t="s">
        <v>171</v>
      </c>
      <c r="AV1627" s="13" t="s">
        <v>80</v>
      </c>
      <c r="AW1627" s="13" t="s">
        <v>32</v>
      </c>
      <c r="AX1627" s="13" t="s">
        <v>71</v>
      </c>
      <c r="AY1627" s="159" t="s">
        <v>330</v>
      </c>
    </row>
    <row r="1628" spans="2:51" s="13" customFormat="1">
      <c r="B1628" s="158"/>
      <c r="D1628" s="152" t="s">
        <v>340</v>
      </c>
      <c r="E1628" s="159" t="s">
        <v>21</v>
      </c>
      <c r="F1628" s="160" t="s">
        <v>1630</v>
      </c>
      <c r="H1628" s="161">
        <v>-5.52</v>
      </c>
      <c r="I1628" s="162"/>
      <c r="L1628" s="158"/>
      <c r="M1628" s="163"/>
      <c r="T1628" s="164"/>
      <c r="AT1628" s="159" t="s">
        <v>340</v>
      </c>
      <c r="AU1628" s="159" t="s">
        <v>171</v>
      </c>
      <c r="AV1628" s="13" t="s">
        <v>80</v>
      </c>
      <c r="AW1628" s="13" t="s">
        <v>32</v>
      </c>
      <c r="AX1628" s="13" t="s">
        <v>71</v>
      </c>
      <c r="AY1628" s="159" t="s">
        <v>330</v>
      </c>
    </row>
    <row r="1629" spans="2:51" s="13" customFormat="1">
      <c r="B1629" s="158"/>
      <c r="D1629" s="152" t="s">
        <v>340</v>
      </c>
      <c r="E1629" s="159" t="s">
        <v>21</v>
      </c>
      <c r="F1629" s="160" t="s">
        <v>1631</v>
      </c>
      <c r="H1629" s="161">
        <v>2.38</v>
      </c>
      <c r="I1629" s="162"/>
      <c r="L1629" s="158"/>
      <c r="M1629" s="163"/>
      <c r="T1629" s="164"/>
      <c r="AT1629" s="159" t="s">
        <v>340</v>
      </c>
      <c r="AU1629" s="159" t="s">
        <v>171</v>
      </c>
      <c r="AV1629" s="13" t="s">
        <v>80</v>
      </c>
      <c r="AW1629" s="13" t="s">
        <v>32</v>
      </c>
      <c r="AX1629" s="13" t="s">
        <v>71</v>
      </c>
      <c r="AY1629" s="159" t="s">
        <v>330</v>
      </c>
    </row>
    <row r="1630" spans="2:51" s="13" customFormat="1">
      <c r="B1630" s="158"/>
      <c r="D1630" s="152" t="s">
        <v>340</v>
      </c>
      <c r="E1630" s="159" t="s">
        <v>21</v>
      </c>
      <c r="F1630" s="160" t="s">
        <v>1632</v>
      </c>
      <c r="H1630" s="161">
        <v>-14.2</v>
      </c>
      <c r="I1630" s="162"/>
      <c r="L1630" s="158"/>
      <c r="M1630" s="163"/>
      <c r="T1630" s="164"/>
      <c r="AT1630" s="159" t="s">
        <v>340</v>
      </c>
      <c r="AU1630" s="159" t="s">
        <v>171</v>
      </c>
      <c r="AV1630" s="13" t="s">
        <v>80</v>
      </c>
      <c r="AW1630" s="13" t="s">
        <v>32</v>
      </c>
      <c r="AX1630" s="13" t="s">
        <v>71</v>
      </c>
      <c r="AY1630" s="159" t="s">
        <v>330</v>
      </c>
    </row>
    <row r="1631" spans="2:51" s="13" customFormat="1">
      <c r="B1631" s="158"/>
      <c r="D1631" s="152" t="s">
        <v>340</v>
      </c>
      <c r="E1631" s="159" t="s">
        <v>21</v>
      </c>
      <c r="F1631" s="160" t="s">
        <v>1633</v>
      </c>
      <c r="H1631" s="161">
        <v>4.55</v>
      </c>
      <c r="I1631" s="162"/>
      <c r="L1631" s="158"/>
      <c r="M1631" s="163"/>
      <c r="T1631" s="164"/>
      <c r="AT1631" s="159" t="s">
        <v>340</v>
      </c>
      <c r="AU1631" s="159" t="s">
        <v>171</v>
      </c>
      <c r="AV1631" s="13" t="s">
        <v>80</v>
      </c>
      <c r="AW1631" s="13" t="s">
        <v>32</v>
      </c>
      <c r="AX1631" s="13" t="s">
        <v>71</v>
      </c>
      <c r="AY1631" s="159" t="s">
        <v>330</v>
      </c>
    </row>
    <row r="1632" spans="2:51" s="13" customFormat="1">
      <c r="B1632" s="158"/>
      <c r="D1632" s="152" t="s">
        <v>340</v>
      </c>
      <c r="E1632" s="159" t="s">
        <v>21</v>
      </c>
      <c r="F1632" s="160" t="s">
        <v>1634</v>
      </c>
      <c r="H1632" s="161">
        <v>-8.8000000000000007</v>
      </c>
      <c r="I1632" s="162"/>
      <c r="L1632" s="158"/>
      <c r="M1632" s="163"/>
      <c r="T1632" s="164"/>
      <c r="AT1632" s="159" t="s">
        <v>340</v>
      </c>
      <c r="AU1632" s="159" t="s">
        <v>171</v>
      </c>
      <c r="AV1632" s="13" t="s">
        <v>80</v>
      </c>
      <c r="AW1632" s="13" t="s">
        <v>32</v>
      </c>
      <c r="AX1632" s="13" t="s">
        <v>71</v>
      </c>
      <c r="AY1632" s="159" t="s">
        <v>330</v>
      </c>
    </row>
    <row r="1633" spans="2:51" s="13" customFormat="1">
      <c r="B1633" s="158"/>
      <c r="D1633" s="152" t="s">
        <v>340</v>
      </c>
      <c r="E1633" s="159" t="s">
        <v>21</v>
      </c>
      <c r="F1633" s="160" t="s">
        <v>1635</v>
      </c>
      <c r="H1633" s="161">
        <v>3.2</v>
      </c>
      <c r="I1633" s="162"/>
      <c r="L1633" s="158"/>
      <c r="M1633" s="163"/>
      <c r="T1633" s="164"/>
      <c r="AT1633" s="159" t="s">
        <v>340</v>
      </c>
      <c r="AU1633" s="159" t="s">
        <v>171</v>
      </c>
      <c r="AV1633" s="13" t="s">
        <v>80</v>
      </c>
      <c r="AW1633" s="13" t="s">
        <v>32</v>
      </c>
      <c r="AX1633" s="13" t="s">
        <v>71</v>
      </c>
      <c r="AY1633" s="159" t="s">
        <v>330</v>
      </c>
    </row>
    <row r="1634" spans="2:51" s="13" customFormat="1">
      <c r="B1634" s="158"/>
      <c r="D1634" s="152" t="s">
        <v>340</v>
      </c>
      <c r="E1634" s="159" t="s">
        <v>21</v>
      </c>
      <c r="F1634" s="160" t="s">
        <v>1636</v>
      </c>
      <c r="H1634" s="161">
        <v>-8.1</v>
      </c>
      <c r="I1634" s="162"/>
      <c r="L1634" s="158"/>
      <c r="M1634" s="163"/>
      <c r="T1634" s="164"/>
      <c r="AT1634" s="159" t="s">
        <v>340</v>
      </c>
      <c r="AU1634" s="159" t="s">
        <v>171</v>
      </c>
      <c r="AV1634" s="13" t="s">
        <v>80</v>
      </c>
      <c r="AW1634" s="13" t="s">
        <v>32</v>
      </c>
      <c r="AX1634" s="13" t="s">
        <v>71</v>
      </c>
      <c r="AY1634" s="159" t="s">
        <v>330</v>
      </c>
    </row>
    <row r="1635" spans="2:51" s="13" customFormat="1">
      <c r="B1635" s="158"/>
      <c r="D1635" s="152" t="s">
        <v>340</v>
      </c>
      <c r="E1635" s="159" t="s">
        <v>21</v>
      </c>
      <c r="F1635" s="160" t="s">
        <v>1594</v>
      </c>
      <c r="H1635" s="161">
        <v>-5.4</v>
      </c>
      <c r="I1635" s="162"/>
      <c r="L1635" s="158"/>
      <c r="M1635" s="163"/>
      <c r="T1635" s="164"/>
      <c r="AT1635" s="159" t="s">
        <v>340</v>
      </c>
      <c r="AU1635" s="159" t="s">
        <v>171</v>
      </c>
      <c r="AV1635" s="13" t="s">
        <v>80</v>
      </c>
      <c r="AW1635" s="13" t="s">
        <v>32</v>
      </c>
      <c r="AX1635" s="13" t="s">
        <v>71</v>
      </c>
      <c r="AY1635" s="159" t="s">
        <v>330</v>
      </c>
    </row>
    <row r="1636" spans="2:51" s="13" customFormat="1">
      <c r="B1636" s="158"/>
      <c r="D1636" s="152" t="s">
        <v>340</v>
      </c>
      <c r="E1636" s="159" t="s">
        <v>21</v>
      </c>
      <c r="F1636" s="160" t="s">
        <v>1637</v>
      </c>
      <c r="H1636" s="161">
        <v>4.8</v>
      </c>
      <c r="I1636" s="162"/>
      <c r="L1636" s="158"/>
      <c r="M1636" s="163"/>
      <c r="T1636" s="164"/>
      <c r="AT1636" s="159" t="s">
        <v>340</v>
      </c>
      <c r="AU1636" s="159" t="s">
        <v>171</v>
      </c>
      <c r="AV1636" s="13" t="s">
        <v>80</v>
      </c>
      <c r="AW1636" s="13" t="s">
        <v>32</v>
      </c>
      <c r="AX1636" s="13" t="s">
        <v>71</v>
      </c>
      <c r="AY1636" s="159" t="s">
        <v>330</v>
      </c>
    </row>
    <row r="1637" spans="2:51" s="13" customFormat="1">
      <c r="B1637" s="158"/>
      <c r="D1637" s="152" t="s">
        <v>340</v>
      </c>
      <c r="E1637" s="159" t="s">
        <v>21</v>
      </c>
      <c r="F1637" s="160" t="s">
        <v>1596</v>
      </c>
      <c r="H1637" s="161">
        <v>1.85</v>
      </c>
      <c r="I1637" s="162"/>
      <c r="L1637" s="158"/>
      <c r="M1637" s="163"/>
      <c r="T1637" s="164"/>
      <c r="AT1637" s="159" t="s">
        <v>340</v>
      </c>
      <c r="AU1637" s="159" t="s">
        <v>171</v>
      </c>
      <c r="AV1637" s="13" t="s">
        <v>80</v>
      </c>
      <c r="AW1637" s="13" t="s">
        <v>32</v>
      </c>
      <c r="AX1637" s="13" t="s">
        <v>71</v>
      </c>
      <c r="AY1637" s="159" t="s">
        <v>330</v>
      </c>
    </row>
    <row r="1638" spans="2:51" s="12" customFormat="1">
      <c r="B1638" s="151"/>
      <c r="D1638" s="152" t="s">
        <v>340</v>
      </c>
      <c r="E1638" s="153" t="s">
        <v>21</v>
      </c>
      <c r="F1638" s="154" t="s">
        <v>1545</v>
      </c>
      <c r="H1638" s="153" t="s">
        <v>21</v>
      </c>
      <c r="I1638" s="155"/>
      <c r="L1638" s="151"/>
      <c r="M1638" s="156"/>
      <c r="T1638" s="157"/>
      <c r="AT1638" s="153" t="s">
        <v>340</v>
      </c>
      <c r="AU1638" s="153" t="s">
        <v>171</v>
      </c>
      <c r="AV1638" s="12" t="s">
        <v>78</v>
      </c>
      <c r="AW1638" s="12" t="s">
        <v>32</v>
      </c>
      <c r="AX1638" s="12" t="s">
        <v>71</v>
      </c>
      <c r="AY1638" s="153" t="s">
        <v>330</v>
      </c>
    </row>
    <row r="1639" spans="2:51" s="13" customFormat="1">
      <c r="B1639" s="158"/>
      <c r="D1639" s="152" t="s">
        <v>340</v>
      </c>
      <c r="E1639" s="159" t="s">
        <v>21</v>
      </c>
      <c r="F1639" s="160" t="s">
        <v>1638</v>
      </c>
      <c r="H1639" s="161">
        <v>67.200999999999993</v>
      </c>
      <c r="I1639" s="162"/>
      <c r="L1639" s="158"/>
      <c r="M1639" s="163"/>
      <c r="T1639" s="164"/>
      <c r="AT1639" s="159" t="s">
        <v>340</v>
      </c>
      <c r="AU1639" s="159" t="s">
        <v>171</v>
      </c>
      <c r="AV1639" s="13" t="s">
        <v>80</v>
      </c>
      <c r="AW1639" s="13" t="s">
        <v>32</v>
      </c>
      <c r="AX1639" s="13" t="s">
        <v>71</v>
      </c>
      <c r="AY1639" s="159" t="s">
        <v>330</v>
      </c>
    </row>
    <row r="1640" spans="2:51" s="13" customFormat="1">
      <c r="B1640" s="158"/>
      <c r="D1640" s="152" t="s">
        <v>340</v>
      </c>
      <c r="E1640" s="159" t="s">
        <v>21</v>
      </c>
      <c r="F1640" s="160" t="s">
        <v>1639</v>
      </c>
      <c r="H1640" s="161">
        <v>-2.7</v>
      </c>
      <c r="I1640" s="162"/>
      <c r="L1640" s="158"/>
      <c r="M1640" s="163"/>
      <c r="T1640" s="164"/>
      <c r="AT1640" s="159" t="s">
        <v>340</v>
      </c>
      <c r="AU1640" s="159" t="s">
        <v>171</v>
      </c>
      <c r="AV1640" s="13" t="s">
        <v>80</v>
      </c>
      <c r="AW1640" s="13" t="s">
        <v>32</v>
      </c>
      <c r="AX1640" s="13" t="s">
        <v>71</v>
      </c>
      <c r="AY1640" s="159" t="s">
        <v>330</v>
      </c>
    </row>
    <row r="1641" spans="2:51" s="13" customFormat="1">
      <c r="B1641" s="158"/>
      <c r="D1641" s="152" t="s">
        <v>340</v>
      </c>
      <c r="E1641" s="159" t="s">
        <v>21</v>
      </c>
      <c r="F1641" s="160" t="s">
        <v>1594</v>
      </c>
      <c r="H1641" s="161">
        <v>-5.4</v>
      </c>
      <c r="I1641" s="162"/>
      <c r="L1641" s="158"/>
      <c r="M1641" s="163"/>
      <c r="T1641" s="164"/>
      <c r="AT1641" s="159" t="s">
        <v>340</v>
      </c>
      <c r="AU1641" s="159" t="s">
        <v>171</v>
      </c>
      <c r="AV1641" s="13" t="s">
        <v>80</v>
      </c>
      <c r="AW1641" s="13" t="s">
        <v>32</v>
      </c>
      <c r="AX1641" s="13" t="s">
        <v>71</v>
      </c>
      <c r="AY1641" s="159" t="s">
        <v>330</v>
      </c>
    </row>
    <row r="1642" spans="2:51" s="13" customFormat="1">
      <c r="B1642" s="158"/>
      <c r="D1642" s="152" t="s">
        <v>340</v>
      </c>
      <c r="E1642" s="159" t="s">
        <v>21</v>
      </c>
      <c r="F1642" s="160" t="s">
        <v>1640</v>
      </c>
      <c r="H1642" s="161">
        <v>-12.4</v>
      </c>
      <c r="I1642" s="162"/>
      <c r="L1642" s="158"/>
      <c r="M1642" s="163"/>
      <c r="T1642" s="164"/>
      <c r="AT1642" s="159" t="s">
        <v>340</v>
      </c>
      <c r="AU1642" s="159" t="s">
        <v>171</v>
      </c>
      <c r="AV1642" s="13" t="s">
        <v>80</v>
      </c>
      <c r="AW1642" s="13" t="s">
        <v>32</v>
      </c>
      <c r="AX1642" s="13" t="s">
        <v>71</v>
      </c>
      <c r="AY1642" s="159" t="s">
        <v>330</v>
      </c>
    </row>
    <row r="1643" spans="2:51" s="13" customFormat="1">
      <c r="B1643" s="158"/>
      <c r="D1643" s="152" t="s">
        <v>340</v>
      </c>
      <c r="E1643" s="159" t="s">
        <v>21</v>
      </c>
      <c r="F1643" s="160" t="s">
        <v>1641</v>
      </c>
      <c r="H1643" s="161">
        <v>1.6</v>
      </c>
      <c r="I1643" s="162"/>
      <c r="L1643" s="158"/>
      <c r="M1643" s="163"/>
      <c r="T1643" s="164"/>
      <c r="AT1643" s="159" t="s">
        <v>340</v>
      </c>
      <c r="AU1643" s="159" t="s">
        <v>171</v>
      </c>
      <c r="AV1643" s="13" t="s">
        <v>80</v>
      </c>
      <c r="AW1643" s="13" t="s">
        <v>32</v>
      </c>
      <c r="AX1643" s="13" t="s">
        <v>71</v>
      </c>
      <c r="AY1643" s="159" t="s">
        <v>330</v>
      </c>
    </row>
    <row r="1644" spans="2:51" s="13" customFormat="1">
      <c r="B1644" s="158"/>
      <c r="D1644" s="152" t="s">
        <v>340</v>
      </c>
      <c r="E1644" s="159" t="s">
        <v>21</v>
      </c>
      <c r="F1644" s="160" t="s">
        <v>1596</v>
      </c>
      <c r="H1644" s="161">
        <v>1.85</v>
      </c>
      <c r="I1644" s="162"/>
      <c r="L1644" s="158"/>
      <c r="M1644" s="163"/>
      <c r="T1644" s="164"/>
      <c r="AT1644" s="159" t="s">
        <v>340</v>
      </c>
      <c r="AU1644" s="159" t="s">
        <v>171</v>
      </c>
      <c r="AV1644" s="13" t="s">
        <v>80</v>
      </c>
      <c r="AW1644" s="13" t="s">
        <v>32</v>
      </c>
      <c r="AX1644" s="13" t="s">
        <v>71</v>
      </c>
      <c r="AY1644" s="159" t="s">
        <v>330</v>
      </c>
    </row>
    <row r="1645" spans="2:51" s="13" customFormat="1">
      <c r="B1645" s="158"/>
      <c r="D1645" s="152" t="s">
        <v>340</v>
      </c>
      <c r="E1645" s="159" t="s">
        <v>21</v>
      </c>
      <c r="F1645" s="160" t="s">
        <v>1642</v>
      </c>
      <c r="H1645" s="161">
        <v>4.0999999999999996</v>
      </c>
      <c r="I1645" s="162"/>
      <c r="L1645" s="158"/>
      <c r="M1645" s="163"/>
      <c r="T1645" s="164"/>
      <c r="AT1645" s="159" t="s">
        <v>340</v>
      </c>
      <c r="AU1645" s="159" t="s">
        <v>171</v>
      </c>
      <c r="AV1645" s="13" t="s">
        <v>80</v>
      </c>
      <c r="AW1645" s="13" t="s">
        <v>32</v>
      </c>
      <c r="AX1645" s="13" t="s">
        <v>71</v>
      </c>
      <c r="AY1645" s="159" t="s">
        <v>330</v>
      </c>
    </row>
    <row r="1646" spans="2:51" s="12" customFormat="1">
      <c r="B1646" s="151"/>
      <c r="D1646" s="152" t="s">
        <v>340</v>
      </c>
      <c r="E1646" s="153" t="s">
        <v>21</v>
      </c>
      <c r="F1646" s="154" t="s">
        <v>1470</v>
      </c>
      <c r="H1646" s="153" t="s">
        <v>21</v>
      </c>
      <c r="I1646" s="155"/>
      <c r="L1646" s="151"/>
      <c r="M1646" s="156"/>
      <c r="T1646" s="157"/>
      <c r="AT1646" s="153" t="s">
        <v>340</v>
      </c>
      <c r="AU1646" s="153" t="s">
        <v>171</v>
      </c>
      <c r="AV1646" s="12" t="s">
        <v>78</v>
      </c>
      <c r="AW1646" s="12" t="s">
        <v>32</v>
      </c>
      <c r="AX1646" s="12" t="s">
        <v>71</v>
      </c>
      <c r="AY1646" s="153" t="s">
        <v>330</v>
      </c>
    </row>
    <row r="1647" spans="2:51" s="13" customFormat="1">
      <c r="B1647" s="158"/>
      <c r="D1647" s="152" t="s">
        <v>340</v>
      </c>
      <c r="E1647" s="159" t="s">
        <v>21</v>
      </c>
      <c r="F1647" s="160" t="s">
        <v>1643</v>
      </c>
      <c r="H1647" s="161">
        <v>11.725</v>
      </c>
      <c r="I1647" s="162"/>
      <c r="L1647" s="158"/>
      <c r="M1647" s="163"/>
      <c r="T1647" s="164"/>
      <c r="AT1647" s="159" t="s">
        <v>340</v>
      </c>
      <c r="AU1647" s="159" t="s">
        <v>171</v>
      </c>
      <c r="AV1647" s="13" t="s">
        <v>80</v>
      </c>
      <c r="AW1647" s="13" t="s">
        <v>32</v>
      </c>
      <c r="AX1647" s="13" t="s">
        <v>71</v>
      </c>
      <c r="AY1647" s="159" t="s">
        <v>330</v>
      </c>
    </row>
    <row r="1648" spans="2:51" s="13" customFormat="1">
      <c r="B1648" s="158"/>
      <c r="D1648" s="152" t="s">
        <v>340</v>
      </c>
      <c r="E1648" s="159" t="s">
        <v>21</v>
      </c>
      <c r="F1648" s="160" t="s">
        <v>1521</v>
      </c>
      <c r="H1648" s="161">
        <v>-6</v>
      </c>
      <c r="I1648" s="162"/>
      <c r="L1648" s="158"/>
      <c r="M1648" s="163"/>
      <c r="T1648" s="164"/>
      <c r="AT1648" s="159" t="s">
        <v>340</v>
      </c>
      <c r="AU1648" s="159" t="s">
        <v>171</v>
      </c>
      <c r="AV1648" s="13" t="s">
        <v>80</v>
      </c>
      <c r="AW1648" s="13" t="s">
        <v>32</v>
      </c>
      <c r="AX1648" s="13" t="s">
        <v>71</v>
      </c>
      <c r="AY1648" s="159" t="s">
        <v>330</v>
      </c>
    </row>
    <row r="1649" spans="2:51" s="13" customFormat="1">
      <c r="B1649" s="158"/>
      <c r="D1649" s="152" t="s">
        <v>340</v>
      </c>
      <c r="E1649" s="159" t="s">
        <v>21</v>
      </c>
      <c r="F1649" s="160" t="s">
        <v>1522</v>
      </c>
      <c r="H1649" s="161">
        <v>2.5</v>
      </c>
      <c r="I1649" s="162"/>
      <c r="L1649" s="158"/>
      <c r="M1649" s="163"/>
      <c r="T1649" s="164"/>
      <c r="AT1649" s="159" t="s">
        <v>340</v>
      </c>
      <c r="AU1649" s="159" t="s">
        <v>171</v>
      </c>
      <c r="AV1649" s="13" t="s">
        <v>80</v>
      </c>
      <c r="AW1649" s="13" t="s">
        <v>32</v>
      </c>
      <c r="AX1649" s="13" t="s">
        <v>71</v>
      </c>
      <c r="AY1649" s="159" t="s">
        <v>330</v>
      </c>
    </row>
    <row r="1650" spans="2:51" s="12" customFormat="1">
      <c r="B1650" s="151"/>
      <c r="D1650" s="152" t="s">
        <v>340</v>
      </c>
      <c r="E1650" s="153" t="s">
        <v>21</v>
      </c>
      <c r="F1650" s="154" t="s">
        <v>1550</v>
      </c>
      <c r="H1650" s="153" t="s">
        <v>21</v>
      </c>
      <c r="I1650" s="155"/>
      <c r="L1650" s="151"/>
      <c r="M1650" s="156"/>
      <c r="T1650" s="157"/>
      <c r="AT1650" s="153" t="s">
        <v>340</v>
      </c>
      <c r="AU1650" s="153" t="s">
        <v>171</v>
      </c>
      <c r="AV1650" s="12" t="s">
        <v>78</v>
      </c>
      <c r="AW1650" s="12" t="s">
        <v>32</v>
      </c>
      <c r="AX1650" s="12" t="s">
        <v>71</v>
      </c>
      <c r="AY1650" s="153" t="s">
        <v>330</v>
      </c>
    </row>
    <row r="1651" spans="2:51" s="13" customFormat="1">
      <c r="B1651" s="158"/>
      <c r="D1651" s="152" t="s">
        <v>340</v>
      </c>
      <c r="E1651" s="159" t="s">
        <v>21</v>
      </c>
      <c r="F1651" s="160" t="s">
        <v>1551</v>
      </c>
      <c r="H1651" s="161">
        <v>6.3650000000000002</v>
      </c>
      <c r="I1651" s="162"/>
      <c r="L1651" s="158"/>
      <c r="M1651" s="163"/>
      <c r="T1651" s="164"/>
      <c r="AT1651" s="159" t="s">
        <v>340</v>
      </c>
      <c r="AU1651" s="159" t="s">
        <v>171</v>
      </c>
      <c r="AV1651" s="13" t="s">
        <v>80</v>
      </c>
      <c r="AW1651" s="13" t="s">
        <v>32</v>
      </c>
      <c r="AX1651" s="13" t="s">
        <v>71</v>
      </c>
      <c r="AY1651" s="159" t="s">
        <v>330</v>
      </c>
    </row>
    <row r="1652" spans="2:51" s="13" customFormat="1">
      <c r="B1652" s="158"/>
      <c r="D1652" s="152" t="s">
        <v>340</v>
      </c>
      <c r="E1652" s="159" t="s">
        <v>21</v>
      </c>
      <c r="F1652" s="160" t="s">
        <v>1552</v>
      </c>
      <c r="H1652" s="161">
        <v>-3.8</v>
      </c>
      <c r="I1652" s="162"/>
      <c r="L1652" s="158"/>
      <c r="M1652" s="163"/>
      <c r="T1652" s="164"/>
      <c r="AT1652" s="159" t="s">
        <v>340</v>
      </c>
      <c r="AU1652" s="159" t="s">
        <v>171</v>
      </c>
      <c r="AV1652" s="13" t="s">
        <v>80</v>
      </c>
      <c r="AW1652" s="13" t="s">
        <v>32</v>
      </c>
      <c r="AX1652" s="13" t="s">
        <v>71</v>
      </c>
      <c r="AY1652" s="159" t="s">
        <v>330</v>
      </c>
    </row>
    <row r="1653" spans="2:51" s="13" customFormat="1">
      <c r="B1653" s="158"/>
      <c r="D1653" s="152" t="s">
        <v>340</v>
      </c>
      <c r="E1653" s="159" t="s">
        <v>21</v>
      </c>
      <c r="F1653" s="160" t="s">
        <v>1553</v>
      </c>
      <c r="H1653" s="161">
        <v>1.95</v>
      </c>
      <c r="I1653" s="162"/>
      <c r="L1653" s="158"/>
      <c r="M1653" s="163"/>
      <c r="T1653" s="164"/>
      <c r="AT1653" s="159" t="s">
        <v>340</v>
      </c>
      <c r="AU1653" s="159" t="s">
        <v>171</v>
      </c>
      <c r="AV1653" s="13" t="s">
        <v>80</v>
      </c>
      <c r="AW1653" s="13" t="s">
        <v>32</v>
      </c>
      <c r="AX1653" s="13" t="s">
        <v>71</v>
      </c>
      <c r="AY1653" s="159" t="s">
        <v>330</v>
      </c>
    </row>
    <row r="1654" spans="2:51" s="12" customFormat="1">
      <c r="B1654" s="151"/>
      <c r="D1654" s="152" t="s">
        <v>340</v>
      </c>
      <c r="E1654" s="153" t="s">
        <v>21</v>
      </c>
      <c r="F1654" s="154" t="s">
        <v>1554</v>
      </c>
      <c r="H1654" s="153" t="s">
        <v>21</v>
      </c>
      <c r="I1654" s="155"/>
      <c r="L1654" s="151"/>
      <c r="M1654" s="156"/>
      <c r="T1654" s="157"/>
      <c r="AT1654" s="153" t="s">
        <v>340</v>
      </c>
      <c r="AU1654" s="153" t="s">
        <v>171</v>
      </c>
      <c r="AV1654" s="12" t="s">
        <v>78</v>
      </c>
      <c r="AW1654" s="12" t="s">
        <v>32</v>
      </c>
      <c r="AX1654" s="12" t="s">
        <v>71</v>
      </c>
      <c r="AY1654" s="153" t="s">
        <v>330</v>
      </c>
    </row>
    <row r="1655" spans="2:51" s="13" customFormat="1">
      <c r="B1655" s="158"/>
      <c r="D1655" s="152" t="s">
        <v>340</v>
      </c>
      <c r="E1655" s="159" t="s">
        <v>21</v>
      </c>
      <c r="F1655" s="160" t="s">
        <v>1644</v>
      </c>
      <c r="H1655" s="161">
        <v>8.8780000000000001</v>
      </c>
      <c r="I1655" s="162"/>
      <c r="L1655" s="158"/>
      <c r="M1655" s="163"/>
      <c r="T1655" s="164"/>
      <c r="AT1655" s="159" t="s">
        <v>340</v>
      </c>
      <c r="AU1655" s="159" t="s">
        <v>171</v>
      </c>
      <c r="AV1655" s="13" t="s">
        <v>80</v>
      </c>
      <c r="AW1655" s="13" t="s">
        <v>32</v>
      </c>
      <c r="AX1655" s="13" t="s">
        <v>71</v>
      </c>
      <c r="AY1655" s="159" t="s">
        <v>330</v>
      </c>
    </row>
    <row r="1656" spans="2:51" s="13" customFormat="1">
      <c r="B1656" s="158"/>
      <c r="D1656" s="152" t="s">
        <v>340</v>
      </c>
      <c r="E1656" s="159" t="s">
        <v>21</v>
      </c>
      <c r="F1656" s="160" t="s">
        <v>1474</v>
      </c>
      <c r="H1656" s="161">
        <v>-2.8</v>
      </c>
      <c r="I1656" s="162"/>
      <c r="L1656" s="158"/>
      <c r="M1656" s="163"/>
      <c r="T1656" s="164"/>
      <c r="AT1656" s="159" t="s">
        <v>340</v>
      </c>
      <c r="AU1656" s="159" t="s">
        <v>171</v>
      </c>
      <c r="AV1656" s="13" t="s">
        <v>80</v>
      </c>
      <c r="AW1656" s="13" t="s">
        <v>32</v>
      </c>
      <c r="AX1656" s="13" t="s">
        <v>71</v>
      </c>
      <c r="AY1656" s="159" t="s">
        <v>330</v>
      </c>
    </row>
    <row r="1657" spans="2:51" s="13" customFormat="1">
      <c r="B1657" s="158"/>
      <c r="D1657" s="152" t="s">
        <v>340</v>
      </c>
      <c r="E1657" s="159" t="s">
        <v>21</v>
      </c>
      <c r="F1657" s="160" t="s">
        <v>1475</v>
      </c>
      <c r="H1657" s="161">
        <v>1.7</v>
      </c>
      <c r="I1657" s="162"/>
      <c r="L1657" s="158"/>
      <c r="M1657" s="163"/>
      <c r="T1657" s="164"/>
      <c r="AT1657" s="159" t="s">
        <v>340</v>
      </c>
      <c r="AU1657" s="159" t="s">
        <v>171</v>
      </c>
      <c r="AV1657" s="13" t="s">
        <v>80</v>
      </c>
      <c r="AW1657" s="13" t="s">
        <v>32</v>
      </c>
      <c r="AX1657" s="13" t="s">
        <v>71</v>
      </c>
      <c r="AY1657" s="159" t="s">
        <v>330</v>
      </c>
    </row>
    <row r="1658" spans="2:51" s="12" customFormat="1">
      <c r="B1658" s="151"/>
      <c r="D1658" s="152" t="s">
        <v>340</v>
      </c>
      <c r="E1658" s="153" t="s">
        <v>21</v>
      </c>
      <c r="F1658" s="154" t="s">
        <v>1480</v>
      </c>
      <c r="H1658" s="153" t="s">
        <v>21</v>
      </c>
      <c r="I1658" s="155"/>
      <c r="L1658" s="151"/>
      <c r="M1658" s="156"/>
      <c r="T1658" s="157"/>
      <c r="AT1658" s="153" t="s">
        <v>340</v>
      </c>
      <c r="AU1658" s="153" t="s">
        <v>171</v>
      </c>
      <c r="AV1658" s="12" t="s">
        <v>78</v>
      </c>
      <c r="AW1658" s="12" t="s">
        <v>32</v>
      </c>
      <c r="AX1658" s="12" t="s">
        <v>71</v>
      </c>
      <c r="AY1658" s="153" t="s">
        <v>330</v>
      </c>
    </row>
    <row r="1659" spans="2:51" s="13" customFormat="1">
      <c r="B1659" s="158"/>
      <c r="D1659" s="152" t="s">
        <v>340</v>
      </c>
      <c r="E1659" s="159" t="s">
        <v>21</v>
      </c>
      <c r="F1659" s="160" t="s">
        <v>1645</v>
      </c>
      <c r="H1659" s="161">
        <v>15.510999999999999</v>
      </c>
      <c r="I1659" s="162"/>
      <c r="L1659" s="158"/>
      <c r="M1659" s="163"/>
      <c r="T1659" s="164"/>
      <c r="AT1659" s="159" t="s">
        <v>340</v>
      </c>
      <c r="AU1659" s="159" t="s">
        <v>171</v>
      </c>
      <c r="AV1659" s="13" t="s">
        <v>80</v>
      </c>
      <c r="AW1659" s="13" t="s">
        <v>32</v>
      </c>
      <c r="AX1659" s="13" t="s">
        <v>71</v>
      </c>
      <c r="AY1659" s="159" t="s">
        <v>330</v>
      </c>
    </row>
    <row r="1660" spans="2:51" s="13" customFormat="1">
      <c r="B1660" s="158"/>
      <c r="D1660" s="152" t="s">
        <v>340</v>
      </c>
      <c r="E1660" s="159" t="s">
        <v>21</v>
      </c>
      <c r="F1660" s="160" t="s">
        <v>1646</v>
      </c>
      <c r="H1660" s="161">
        <v>-5.16</v>
      </c>
      <c r="I1660" s="162"/>
      <c r="L1660" s="158"/>
      <c r="M1660" s="163"/>
      <c r="T1660" s="164"/>
      <c r="AT1660" s="159" t="s">
        <v>340</v>
      </c>
      <c r="AU1660" s="159" t="s">
        <v>171</v>
      </c>
      <c r="AV1660" s="13" t="s">
        <v>80</v>
      </c>
      <c r="AW1660" s="13" t="s">
        <v>32</v>
      </c>
      <c r="AX1660" s="13" t="s">
        <v>71</v>
      </c>
      <c r="AY1660" s="159" t="s">
        <v>330</v>
      </c>
    </row>
    <row r="1661" spans="2:51" s="13" customFormat="1">
      <c r="B1661" s="158"/>
      <c r="D1661" s="152" t="s">
        <v>340</v>
      </c>
      <c r="E1661" s="159" t="s">
        <v>21</v>
      </c>
      <c r="F1661" s="160" t="s">
        <v>1647</v>
      </c>
      <c r="H1661" s="161">
        <v>2.29</v>
      </c>
      <c r="I1661" s="162"/>
      <c r="L1661" s="158"/>
      <c r="M1661" s="163"/>
      <c r="T1661" s="164"/>
      <c r="AT1661" s="159" t="s">
        <v>340</v>
      </c>
      <c r="AU1661" s="159" t="s">
        <v>171</v>
      </c>
      <c r="AV1661" s="13" t="s">
        <v>80</v>
      </c>
      <c r="AW1661" s="13" t="s">
        <v>32</v>
      </c>
      <c r="AX1661" s="13" t="s">
        <v>71</v>
      </c>
      <c r="AY1661" s="159" t="s">
        <v>330</v>
      </c>
    </row>
    <row r="1662" spans="2:51" s="12" customFormat="1">
      <c r="B1662" s="151"/>
      <c r="D1662" s="152" t="s">
        <v>340</v>
      </c>
      <c r="E1662" s="153" t="s">
        <v>21</v>
      </c>
      <c r="F1662" s="154" t="s">
        <v>1488</v>
      </c>
      <c r="H1662" s="153" t="s">
        <v>21</v>
      </c>
      <c r="I1662" s="155"/>
      <c r="L1662" s="151"/>
      <c r="M1662" s="156"/>
      <c r="T1662" s="157"/>
      <c r="AT1662" s="153" t="s">
        <v>340</v>
      </c>
      <c r="AU1662" s="153" t="s">
        <v>171</v>
      </c>
      <c r="AV1662" s="12" t="s">
        <v>78</v>
      </c>
      <c r="AW1662" s="12" t="s">
        <v>32</v>
      </c>
      <c r="AX1662" s="12" t="s">
        <v>71</v>
      </c>
      <c r="AY1662" s="153" t="s">
        <v>330</v>
      </c>
    </row>
    <row r="1663" spans="2:51" s="13" customFormat="1">
      <c r="B1663" s="158"/>
      <c r="D1663" s="152" t="s">
        <v>340</v>
      </c>
      <c r="E1663" s="159" t="s">
        <v>21</v>
      </c>
      <c r="F1663" s="160" t="s">
        <v>1643</v>
      </c>
      <c r="H1663" s="161">
        <v>11.725</v>
      </c>
      <c r="I1663" s="162"/>
      <c r="L1663" s="158"/>
      <c r="M1663" s="163"/>
      <c r="T1663" s="164"/>
      <c r="AT1663" s="159" t="s">
        <v>340</v>
      </c>
      <c r="AU1663" s="159" t="s">
        <v>171</v>
      </c>
      <c r="AV1663" s="13" t="s">
        <v>80</v>
      </c>
      <c r="AW1663" s="13" t="s">
        <v>32</v>
      </c>
      <c r="AX1663" s="13" t="s">
        <v>71</v>
      </c>
      <c r="AY1663" s="159" t="s">
        <v>330</v>
      </c>
    </row>
    <row r="1664" spans="2:51" s="12" customFormat="1">
      <c r="B1664" s="151"/>
      <c r="D1664" s="152" t="s">
        <v>340</v>
      </c>
      <c r="E1664" s="153" t="s">
        <v>21</v>
      </c>
      <c r="F1664" s="154" t="s">
        <v>1490</v>
      </c>
      <c r="H1664" s="153" t="s">
        <v>21</v>
      </c>
      <c r="I1664" s="155"/>
      <c r="L1664" s="151"/>
      <c r="M1664" s="156"/>
      <c r="T1664" s="157"/>
      <c r="AT1664" s="153" t="s">
        <v>340</v>
      </c>
      <c r="AU1664" s="153" t="s">
        <v>171</v>
      </c>
      <c r="AV1664" s="12" t="s">
        <v>78</v>
      </c>
      <c r="AW1664" s="12" t="s">
        <v>32</v>
      </c>
      <c r="AX1664" s="12" t="s">
        <v>71</v>
      </c>
      <c r="AY1664" s="153" t="s">
        <v>330</v>
      </c>
    </row>
    <row r="1665" spans="2:51" s="13" customFormat="1">
      <c r="B1665" s="158"/>
      <c r="D1665" s="152" t="s">
        <v>340</v>
      </c>
      <c r="E1665" s="159" t="s">
        <v>21</v>
      </c>
      <c r="F1665" s="160" t="s">
        <v>1648</v>
      </c>
      <c r="H1665" s="161">
        <v>15.074999999999999</v>
      </c>
      <c r="I1665" s="162"/>
      <c r="L1665" s="158"/>
      <c r="M1665" s="163"/>
      <c r="T1665" s="164"/>
      <c r="AT1665" s="159" t="s">
        <v>340</v>
      </c>
      <c r="AU1665" s="159" t="s">
        <v>171</v>
      </c>
      <c r="AV1665" s="13" t="s">
        <v>80</v>
      </c>
      <c r="AW1665" s="13" t="s">
        <v>32</v>
      </c>
      <c r="AX1665" s="13" t="s">
        <v>71</v>
      </c>
      <c r="AY1665" s="159" t="s">
        <v>330</v>
      </c>
    </row>
    <row r="1666" spans="2:51" s="13" customFormat="1">
      <c r="B1666" s="158"/>
      <c r="D1666" s="152" t="s">
        <v>340</v>
      </c>
      <c r="E1666" s="159" t="s">
        <v>21</v>
      </c>
      <c r="F1666" s="160" t="s">
        <v>1649</v>
      </c>
      <c r="H1666" s="161">
        <v>-7.4</v>
      </c>
      <c r="I1666" s="162"/>
      <c r="L1666" s="158"/>
      <c r="M1666" s="163"/>
      <c r="T1666" s="164"/>
      <c r="AT1666" s="159" t="s">
        <v>340</v>
      </c>
      <c r="AU1666" s="159" t="s">
        <v>171</v>
      </c>
      <c r="AV1666" s="13" t="s">
        <v>80</v>
      </c>
      <c r="AW1666" s="13" t="s">
        <v>32</v>
      </c>
      <c r="AX1666" s="13" t="s">
        <v>71</v>
      </c>
      <c r="AY1666" s="159" t="s">
        <v>330</v>
      </c>
    </row>
    <row r="1667" spans="2:51" s="13" customFormat="1">
      <c r="B1667" s="158"/>
      <c r="D1667" s="152" t="s">
        <v>340</v>
      </c>
      <c r="E1667" s="159" t="s">
        <v>21</v>
      </c>
      <c r="F1667" s="160" t="s">
        <v>1650</v>
      </c>
      <c r="H1667" s="161">
        <v>2.85</v>
      </c>
      <c r="I1667" s="162"/>
      <c r="L1667" s="158"/>
      <c r="M1667" s="163"/>
      <c r="T1667" s="164"/>
      <c r="AT1667" s="159" t="s">
        <v>340</v>
      </c>
      <c r="AU1667" s="159" t="s">
        <v>171</v>
      </c>
      <c r="AV1667" s="13" t="s">
        <v>80</v>
      </c>
      <c r="AW1667" s="13" t="s">
        <v>32</v>
      </c>
      <c r="AX1667" s="13" t="s">
        <v>71</v>
      </c>
      <c r="AY1667" s="159" t="s">
        <v>330</v>
      </c>
    </row>
    <row r="1668" spans="2:51" s="12" customFormat="1">
      <c r="B1668" s="151"/>
      <c r="D1668" s="152" t="s">
        <v>340</v>
      </c>
      <c r="E1668" s="153" t="s">
        <v>21</v>
      </c>
      <c r="F1668" s="154" t="s">
        <v>1569</v>
      </c>
      <c r="H1668" s="153" t="s">
        <v>21</v>
      </c>
      <c r="I1668" s="155"/>
      <c r="L1668" s="151"/>
      <c r="M1668" s="156"/>
      <c r="T1668" s="157"/>
      <c r="AT1668" s="153" t="s">
        <v>340</v>
      </c>
      <c r="AU1668" s="153" t="s">
        <v>171</v>
      </c>
      <c r="AV1668" s="12" t="s">
        <v>78</v>
      </c>
      <c r="AW1668" s="12" t="s">
        <v>32</v>
      </c>
      <c r="AX1668" s="12" t="s">
        <v>71</v>
      </c>
      <c r="AY1668" s="153" t="s">
        <v>330</v>
      </c>
    </row>
    <row r="1669" spans="2:51" s="13" customFormat="1">
      <c r="B1669" s="158"/>
      <c r="D1669" s="152" t="s">
        <v>340</v>
      </c>
      <c r="E1669" s="159" t="s">
        <v>21</v>
      </c>
      <c r="F1669" s="160" t="s">
        <v>1651</v>
      </c>
      <c r="H1669" s="161">
        <v>48.207000000000001</v>
      </c>
      <c r="I1669" s="162"/>
      <c r="L1669" s="158"/>
      <c r="M1669" s="163"/>
      <c r="T1669" s="164"/>
      <c r="AT1669" s="159" t="s">
        <v>340</v>
      </c>
      <c r="AU1669" s="159" t="s">
        <v>171</v>
      </c>
      <c r="AV1669" s="13" t="s">
        <v>80</v>
      </c>
      <c r="AW1669" s="13" t="s">
        <v>32</v>
      </c>
      <c r="AX1669" s="13" t="s">
        <v>71</v>
      </c>
      <c r="AY1669" s="159" t="s">
        <v>330</v>
      </c>
    </row>
    <row r="1670" spans="2:51" s="13" customFormat="1">
      <c r="B1670" s="158"/>
      <c r="D1670" s="152" t="s">
        <v>340</v>
      </c>
      <c r="E1670" s="159" t="s">
        <v>21</v>
      </c>
      <c r="F1670" s="160" t="s">
        <v>1602</v>
      </c>
      <c r="H1670" s="161">
        <v>-15.03</v>
      </c>
      <c r="I1670" s="162"/>
      <c r="L1670" s="158"/>
      <c r="M1670" s="163"/>
      <c r="T1670" s="164"/>
      <c r="AT1670" s="159" t="s">
        <v>340</v>
      </c>
      <c r="AU1670" s="159" t="s">
        <v>171</v>
      </c>
      <c r="AV1670" s="13" t="s">
        <v>80</v>
      </c>
      <c r="AW1670" s="13" t="s">
        <v>32</v>
      </c>
      <c r="AX1670" s="13" t="s">
        <v>71</v>
      </c>
      <c r="AY1670" s="159" t="s">
        <v>330</v>
      </c>
    </row>
    <row r="1671" spans="2:51" s="13" customFormat="1">
      <c r="B1671" s="158"/>
      <c r="D1671" s="152" t="s">
        <v>340</v>
      </c>
      <c r="E1671" s="159" t="s">
        <v>21</v>
      </c>
      <c r="F1671" s="160" t="s">
        <v>1652</v>
      </c>
      <c r="H1671" s="161">
        <v>-3</v>
      </c>
      <c r="I1671" s="162"/>
      <c r="L1671" s="158"/>
      <c r="M1671" s="163"/>
      <c r="T1671" s="164"/>
      <c r="AT1671" s="159" t="s">
        <v>340</v>
      </c>
      <c r="AU1671" s="159" t="s">
        <v>171</v>
      </c>
      <c r="AV1671" s="13" t="s">
        <v>80</v>
      </c>
      <c r="AW1671" s="13" t="s">
        <v>32</v>
      </c>
      <c r="AX1671" s="13" t="s">
        <v>71</v>
      </c>
      <c r="AY1671" s="159" t="s">
        <v>330</v>
      </c>
    </row>
    <row r="1672" spans="2:51" s="13" customFormat="1">
      <c r="B1672" s="158"/>
      <c r="D1672" s="152" t="s">
        <v>340</v>
      </c>
      <c r="E1672" s="159" t="s">
        <v>21</v>
      </c>
      <c r="F1672" s="160" t="s">
        <v>1608</v>
      </c>
      <c r="H1672" s="161">
        <v>4.758</v>
      </c>
      <c r="I1672" s="162"/>
      <c r="L1672" s="158"/>
      <c r="M1672" s="163"/>
      <c r="T1672" s="164"/>
      <c r="AT1672" s="159" t="s">
        <v>340</v>
      </c>
      <c r="AU1672" s="159" t="s">
        <v>171</v>
      </c>
      <c r="AV1672" s="13" t="s">
        <v>80</v>
      </c>
      <c r="AW1672" s="13" t="s">
        <v>32</v>
      </c>
      <c r="AX1672" s="13" t="s">
        <v>71</v>
      </c>
      <c r="AY1672" s="159" t="s">
        <v>330</v>
      </c>
    </row>
    <row r="1673" spans="2:51" s="13" customFormat="1">
      <c r="B1673" s="158"/>
      <c r="D1673" s="152" t="s">
        <v>340</v>
      </c>
      <c r="E1673" s="159" t="s">
        <v>21</v>
      </c>
      <c r="F1673" s="160" t="s">
        <v>1653</v>
      </c>
      <c r="H1673" s="161">
        <v>1.75</v>
      </c>
      <c r="I1673" s="162"/>
      <c r="L1673" s="158"/>
      <c r="M1673" s="163"/>
      <c r="T1673" s="164"/>
      <c r="AT1673" s="159" t="s">
        <v>340</v>
      </c>
      <c r="AU1673" s="159" t="s">
        <v>171</v>
      </c>
      <c r="AV1673" s="13" t="s">
        <v>80</v>
      </c>
      <c r="AW1673" s="13" t="s">
        <v>32</v>
      </c>
      <c r="AX1673" s="13" t="s">
        <v>71</v>
      </c>
      <c r="AY1673" s="159" t="s">
        <v>330</v>
      </c>
    </row>
    <row r="1674" spans="2:51" s="12" customFormat="1">
      <c r="B1674" s="151"/>
      <c r="D1674" s="152" t="s">
        <v>340</v>
      </c>
      <c r="E1674" s="153" t="s">
        <v>21</v>
      </c>
      <c r="F1674" s="154" t="s">
        <v>1492</v>
      </c>
      <c r="H1674" s="153" t="s">
        <v>21</v>
      </c>
      <c r="I1674" s="155"/>
      <c r="L1674" s="151"/>
      <c r="M1674" s="156"/>
      <c r="T1674" s="157"/>
      <c r="AT1674" s="153" t="s">
        <v>340</v>
      </c>
      <c r="AU1674" s="153" t="s">
        <v>171</v>
      </c>
      <c r="AV1674" s="12" t="s">
        <v>78</v>
      </c>
      <c r="AW1674" s="12" t="s">
        <v>32</v>
      </c>
      <c r="AX1674" s="12" t="s">
        <v>71</v>
      </c>
      <c r="AY1674" s="153" t="s">
        <v>330</v>
      </c>
    </row>
    <row r="1675" spans="2:51" s="13" customFormat="1">
      <c r="B1675" s="158"/>
      <c r="D1675" s="152" t="s">
        <v>340</v>
      </c>
      <c r="E1675" s="159" t="s">
        <v>21</v>
      </c>
      <c r="F1675" s="160" t="s">
        <v>1654</v>
      </c>
      <c r="H1675" s="161">
        <v>11.590999999999999</v>
      </c>
      <c r="I1675" s="162"/>
      <c r="L1675" s="158"/>
      <c r="M1675" s="163"/>
      <c r="T1675" s="164"/>
      <c r="AT1675" s="159" t="s">
        <v>340</v>
      </c>
      <c r="AU1675" s="159" t="s">
        <v>171</v>
      </c>
      <c r="AV1675" s="13" t="s">
        <v>80</v>
      </c>
      <c r="AW1675" s="13" t="s">
        <v>32</v>
      </c>
      <c r="AX1675" s="13" t="s">
        <v>71</v>
      </c>
      <c r="AY1675" s="159" t="s">
        <v>330</v>
      </c>
    </row>
    <row r="1676" spans="2:51" s="13" customFormat="1">
      <c r="B1676" s="158"/>
      <c r="D1676" s="152" t="s">
        <v>340</v>
      </c>
      <c r="E1676" s="159" t="s">
        <v>21</v>
      </c>
      <c r="F1676" s="160" t="s">
        <v>1655</v>
      </c>
      <c r="H1676" s="161">
        <v>-5.4</v>
      </c>
      <c r="I1676" s="162"/>
      <c r="L1676" s="158"/>
      <c r="M1676" s="163"/>
      <c r="T1676" s="164"/>
      <c r="AT1676" s="159" t="s">
        <v>340</v>
      </c>
      <c r="AU1676" s="159" t="s">
        <v>171</v>
      </c>
      <c r="AV1676" s="13" t="s">
        <v>80</v>
      </c>
      <c r="AW1676" s="13" t="s">
        <v>32</v>
      </c>
      <c r="AX1676" s="13" t="s">
        <v>71</v>
      </c>
      <c r="AY1676" s="159" t="s">
        <v>330</v>
      </c>
    </row>
    <row r="1677" spans="2:51" s="13" customFormat="1">
      <c r="B1677" s="158"/>
      <c r="D1677" s="152" t="s">
        <v>340</v>
      </c>
      <c r="E1677" s="159" t="s">
        <v>21</v>
      </c>
      <c r="F1677" s="160" t="s">
        <v>1656</v>
      </c>
      <c r="H1677" s="161">
        <v>2.35</v>
      </c>
      <c r="I1677" s="162"/>
      <c r="L1677" s="158"/>
      <c r="M1677" s="163"/>
      <c r="T1677" s="164"/>
      <c r="AT1677" s="159" t="s">
        <v>340</v>
      </c>
      <c r="AU1677" s="159" t="s">
        <v>171</v>
      </c>
      <c r="AV1677" s="13" t="s">
        <v>80</v>
      </c>
      <c r="AW1677" s="13" t="s">
        <v>32</v>
      </c>
      <c r="AX1677" s="13" t="s">
        <v>71</v>
      </c>
      <c r="AY1677" s="159" t="s">
        <v>330</v>
      </c>
    </row>
    <row r="1678" spans="2:51" s="12" customFormat="1">
      <c r="B1678" s="151"/>
      <c r="D1678" s="152" t="s">
        <v>340</v>
      </c>
      <c r="E1678" s="153" t="s">
        <v>21</v>
      </c>
      <c r="F1678" s="154" t="s">
        <v>1572</v>
      </c>
      <c r="H1678" s="153" t="s">
        <v>21</v>
      </c>
      <c r="I1678" s="155"/>
      <c r="L1678" s="151"/>
      <c r="M1678" s="156"/>
      <c r="T1678" s="157"/>
      <c r="AT1678" s="153" t="s">
        <v>340</v>
      </c>
      <c r="AU1678" s="153" t="s">
        <v>171</v>
      </c>
      <c r="AV1678" s="12" t="s">
        <v>78</v>
      </c>
      <c r="AW1678" s="12" t="s">
        <v>32</v>
      </c>
      <c r="AX1678" s="12" t="s">
        <v>71</v>
      </c>
      <c r="AY1678" s="153" t="s">
        <v>330</v>
      </c>
    </row>
    <row r="1679" spans="2:51" s="13" customFormat="1">
      <c r="B1679" s="158"/>
      <c r="D1679" s="152" t="s">
        <v>340</v>
      </c>
      <c r="E1679" s="159" t="s">
        <v>21</v>
      </c>
      <c r="F1679" s="160" t="s">
        <v>1657</v>
      </c>
      <c r="H1679" s="161">
        <v>33.231999999999999</v>
      </c>
      <c r="I1679" s="162"/>
      <c r="L1679" s="158"/>
      <c r="M1679" s="163"/>
      <c r="T1679" s="164"/>
      <c r="AT1679" s="159" t="s">
        <v>340</v>
      </c>
      <c r="AU1679" s="159" t="s">
        <v>171</v>
      </c>
      <c r="AV1679" s="13" t="s">
        <v>80</v>
      </c>
      <c r="AW1679" s="13" t="s">
        <v>32</v>
      </c>
      <c r="AX1679" s="13" t="s">
        <v>71</v>
      </c>
      <c r="AY1679" s="159" t="s">
        <v>330</v>
      </c>
    </row>
    <row r="1680" spans="2:51" s="13" customFormat="1">
      <c r="B1680" s="158"/>
      <c r="D1680" s="152" t="s">
        <v>340</v>
      </c>
      <c r="E1680" s="159" t="s">
        <v>21</v>
      </c>
      <c r="F1680" s="160" t="s">
        <v>1658</v>
      </c>
      <c r="H1680" s="161">
        <v>-12.6</v>
      </c>
      <c r="I1680" s="162"/>
      <c r="L1680" s="158"/>
      <c r="M1680" s="163"/>
      <c r="T1680" s="164"/>
      <c r="AT1680" s="159" t="s">
        <v>340</v>
      </c>
      <c r="AU1680" s="159" t="s">
        <v>171</v>
      </c>
      <c r="AV1680" s="13" t="s">
        <v>80</v>
      </c>
      <c r="AW1680" s="13" t="s">
        <v>32</v>
      </c>
      <c r="AX1680" s="13" t="s">
        <v>71</v>
      </c>
      <c r="AY1680" s="159" t="s">
        <v>330</v>
      </c>
    </row>
    <row r="1681" spans="2:51" s="13" customFormat="1">
      <c r="B1681" s="158"/>
      <c r="D1681" s="152" t="s">
        <v>340</v>
      </c>
      <c r="E1681" s="159" t="s">
        <v>21</v>
      </c>
      <c r="F1681" s="160" t="s">
        <v>1659</v>
      </c>
      <c r="H1681" s="161">
        <v>4.1500000000000004</v>
      </c>
      <c r="I1681" s="162"/>
      <c r="L1681" s="158"/>
      <c r="M1681" s="163"/>
      <c r="T1681" s="164"/>
      <c r="AT1681" s="159" t="s">
        <v>340</v>
      </c>
      <c r="AU1681" s="159" t="s">
        <v>171</v>
      </c>
      <c r="AV1681" s="13" t="s">
        <v>80</v>
      </c>
      <c r="AW1681" s="13" t="s">
        <v>32</v>
      </c>
      <c r="AX1681" s="13" t="s">
        <v>71</v>
      </c>
      <c r="AY1681" s="159" t="s">
        <v>330</v>
      </c>
    </row>
    <row r="1682" spans="2:51" s="12" customFormat="1">
      <c r="B1682" s="151"/>
      <c r="D1682" s="152" t="s">
        <v>340</v>
      </c>
      <c r="E1682" s="153" t="s">
        <v>21</v>
      </c>
      <c r="F1682" s="154" t="s">
        <v>1578</v>
      </c>
      <c r="H1682" s="153" t="s">
        <v>21</v>
      </c>
      <c r="I1682" s="155"/>
      <c r="L1682" s="151"/>
      <c r="M1682" s="156"/>
      <c r="T1682" s="157"/>
      <c r="AT1682" s="153" t="s">
        <v>340</v>
      </c>
      <c r="AU1682" s="153" t="s">
        <v>171</v>
      </c>
      <c r="AV1682" s="12" t="s">
        <v>78</v>
      </c>
      <c r="AW1682" s="12" t="s">
        <v>32</v>
      </c>
      <c r="AX1682" s="12" t="s">
        <v>71</v>
      </c>
      <c r="AY1682" s="153" t="s">
        <v>330</v>
      </c>
    </row>
    <row r="1683" spans="2:51" s="13" customFormat="1">
      <c r="B1683" s="158"/>
      <c r="D1683" s="152" t="s">
        <v>340</v>
      </c>
      <c r="E1683" s="159" t="s">
        <v>21</v>
      </c>
      <c r="F1683" s="160" t="s">
        <v>1660</v>
      </c>
      <c r="H1683" s="161">
        <v>8.2080000000000002</v>
      </c>
      <c r="I1683" s="162"/>
      <c r="L1683" s="158"/>
      <c r="M1683" s="163"/>
      <c r="T1683" s="164"/>
      <c r="AT1683" s="159" t="s">
        <v>340</v>
      </c>
      <c r="AU1683" s="159" t="s">
        <v>171</v>
      </c>
      <c r="AV1683" s="13" t="s">
        <v>80</v>
      </c>
      <c r="AW1683" s="13" t="s">
        <v>32</v>
      </c>
      <c r="AX1683" s="13" t="s">
        <v>71</v>
      </c>
      <c r="AY1683" s="159" t="s">
        <v>330</v>
      </c>
    </row>
    <row r="1684" spans="2:51" s="12" customFormat="1">
      <c r="B1684" s="151"/>
      <c r="D1684" s="152" t="s">
        <v>340</v>
      </c>
      <c r="E1684" s="153" t="s">
        <v>21</v>
      </c>
      <c r="F1684" s="154" t="s">
        <v>1661</v>
      </c>
      <c r="H1684" s="153" t="s">
        <v>21</v>
      </c>
      <c r="I1684" s="155"/>
      <c r="L1684" s="151"/>
      <c r="M1684" s="156"/>
      <c r="T1684" s="157"/>
      <c r="AT1684" s="153" t="s">
        <v>340</v>
      </c>
      <c r="AU1684" s="153" t="s">
        <v>171</v>
      </c>
      <c r="AV1684" s="12" t="s">
        <v>78</v>
      </c>
      <c r="AW1684" s="12" t="s">
        <v>32</v>
      </c>
      <c r="AX1684" s="12" t="s">
        <v>71</v>
      </c>
      <c r="AY1684" s="153" t="s">
        <v>330</v>
      </c>
    </row>
    <row r="1685" spans="2:51" s="13" customFormat="1">
      <c r="B1685" s="158"/>
      <c r="D1685" s="152" t="s">
        <v>340</v>
      </c>
      <c r="E1685" s="159" t="s">
        <v>21</v>
      </c>
      <c r="F1685" s="160" t="s">
        <v>1662</v>
      </c>
      <c r="H1685" s="161">
        <v>4.0199999999999996</v>
      </c>
      <c r="I1685" s="162"/>
      <c r="L1685" s="158"/>
      <c r="M1685" s="163"/>
      <c r="T1685" s="164"/>
      <c r="AT1685" s="159" t="s">
        <v>340</v>
      </c>
      <c r="AU1685" s="159" t="s">
        <v>171</v>
      </c>
      <c r="AV1685" s="13" t="s">
        <v>80</v>
      </c>
      <c r="AW1685" s="13" t="s">
        <v>32</v>
      </c>
      <c r="AX1685" s="13" t="s">
        <v>71</v>
      </c>
      <c r="AY1685" s="159" t="s">
        <v>330</v>
      </c>
    </row>
    <row r="1686" spans="2:51" s="15" customFormat="1">
      <c r="B1686" s="183"/>
      <c r="D1686" s="152" t="s">
        <v>340</v>
      </c>
      <c r="E1686" s="184" t="s">
        <v>21</v>
      </c>
      <c r="F1686" s="185" t="s">
        <v>769</v>
      </c>
      <c r="H1686" s="186">
        <v>360.26600000000002</v>
      </c>
      <c r="I1686" s="187"/>
      <c r="L1686" s="183"/>
      <c r="M1686" s="188"/>
      <c r="T1686" s="189"/>
      <c r="AT1686" s="184" t="s">
        <v>340</v>
      </c>
      <c r="AU1686" s="184" t="s">
        <v>171</v>
      </c>
      <c r="AV1686" s="15" t="s">
        <v>171</v>
      </c>
      <c r="AW1686" s="15" t="s">
        <v>32</v>
      </c>
      <c r="AX1686" s="15" t="s">
        <v>71</v>
      </c>
      <c r="AY1686" s="184" t="s">
        <v>330</v>
      </c>
    </row>
    <row r="1687" spans="2:51" s="12" customFormat="1">
      <c r="B1687" s="151"/>
      <c r="D1687" s="152" t="s">
        <v>340</v>
      </c>
      <c r="E1687" s="153" t="s">
        <v>21</v>
      </c>
      <c r="F1687" s="154" t="s">
        <v>808</v>
      </c>
      <c r="H1687" s="153" t="s">
        <v>21</v>
      </c>
      <c r="I1687" s="155"/>
      <c r="L1687" s="151"/>
      <c r="M1687" s="156"/>
      <c r="T1687" s="157"/>
      <c r="AT1687" s="153" t="s">
        <v>340</v>
      </c>
      <c r="AU1687" s="153" t="s">
        <v>171</v>
      </c>
      <c r="AV1687" s="12" t="s">
        <v>78</v>
      </c>
      <c r="AW1687" s="12" t="s">
        <v>32</v>
      </c>
      <c r="AX1687" s="12" t="s">
        <v>71</v>
      </c>
      <c r="AY1687" s="153" t="s">
        <v>330</v>
      </c>
    </row>
    <row r="1688" spans="2:51" s="12" customFormat="1">
      <c r="B1688" s="151"/>
      <c r="D1688" s="152" t="s">
        <v>340</v>
      </c>
      <c r="E1688" s="153" t="s">
        <v>21</v>
      </c>
      <c r="F1688" s="154" t="s">
        <v>1454</v>
      </c>
      <c r="H1688" s="153" t="s">
        <v>21</v>
      </c>
      <c r="I1688" s="155"/>
      <c r="L1688" s="151"/>
      <c r="M1688" s="156"/>
      <c r="T1688" s="157"/>
      <c r="AT1688" s="153" t="s">
        <v>340</v>
      </c>
      <c r="AU1688" s="153" t="s">
        <v>171</v>
      </c>
      <c r="AV1688" s="12" t="s">
        <v>78</v>
      </c>
      <c r="AW1688" s="12" t="s">
        <v>32</v>
      </c>
      <c r="AX1688" s="12" t="s">
        <v>71</v>
      </c>
      <c r="AY1688" s="153" t="s">
        <v>330</v>
      </c>
    </row>
    <row r="1689" spans="2:51" s="13" customFormat="1">
      <c r="B1689" s="158"/>
      <c r="D1689" s="152" t="s">
        <v>340</v>
      </c>
      <c r="E1689" s="159" t="s">
        <v>21</v>
      </c>
      <c r="F1689" s="160" t="s">
        <v>1588</v>
      </c>
      <c r="H1689" s="161">
        <v>16.164000000000001</v>
      </c>
      <c r="I1689" s="162"/>
      <c r="L1689" s="158"/>
      <c r="M1689" s="163"/>
      <c r="T1689" s="164"/>
      <c r="AT1689" s="159" t="s">
        <v>340</v>
      </c>
      <c r="AU1689" s="159" t="s">
        <v>171</v>
      </c>
      <c r="AV1689" s="13" t="s">
        <v>80</v>
      </c>
      <c r="AW1689" s="13" t="s">
        <v>32</v>
      </c>
      <c r="AX1689" s="13" t="s">
        <v>71</v>
      </c>
      <c r="AY1689" s="159" t="s">
        <v>330</v>
      </c>
    </row>
    <row r="1690" spans="2:51" s="13" customFormat="1">
      <c r="B1690" s="158"/>
      <c r="D1690" s="152" t="s">
        <v>340</v>
      </c>
      <c r="E1690" s="159" t="s">
        <v>21</v>
      </c>
      <c r="F1690" s="160" t="s">
        <v>1589</v>
      </c>
      <c r="H1690" s="161">
        <v>50.15</v>
      </c>
      <c r="I1690" s="162"/>
      <c r="L1690" s="158"/>
      <c r="M1690" s="163"/>
      <c r="T1690" s="164"/>
      <c r="AT1690" s="159" t="s">
        <v>340</v>
      </c>
      <c r="AU1690" s="159" t="s">
        <v>171</v>
      </c>
      <c r="AV1690" s="13" t="s">
        <v>80</v>
      </c>
      <c r="AW1690" s="13" t="s">
        <v>32</v>
      </c>
      <c r="AX1690" s="13" t="s">
        <v>71</v>
      </c>
      <c r="AY1690" s="159" t="s">
        <v>330</v>
      </c>
    </row>
    <row r="1691" spans="2:51" s="13" customFormat="1">
      <c r="B1691" s="158"/>
      <c r="D1691" s="152" t="s">
        <v>340</v>
      </c>
      <c r="E1691" s="159" t="s">
        <v>21</v>
      </c>
      <c r="F1691" s="160" t="s">
        <v>1468</v>
      </c>
      <c r="H1691" s="161">
        <v>-7.3940000000000001</v>
      </c>
      <c r="I1691" s="162"/>
      <c r="L1691" s="158"/>
      <c r="M1691" s="163"/>
      <c r="T1691" s="164"/>
      <c r="AT1691" s="159" t="s">
        <v>340</v>
      </c>
      <c r="AU1691" s="159" t="s">
        <v>171</v>
      </c>
      <c r="AV1691" s="13" t="s">
        <v>80</v>
      </c>
      <c r="AW1691" s="13" t="s">
        <v>32</v>
      </c>
      <c r="AX1691" s="13" t="s">
        <v>71</v>
      </c>
      <c r="AY1691" s="159" t="s">
        <v>330</v>
      </c>
    </row>
    <row r="1692" spans="2:51" s="13" customFormat="1">
      <c r="B1692" s="158"/>
      <c r="D1692" s="152" t="s">
        <v>340</v>
      </c>
      <c r="E1692" s="159" t="s">
        <v>21</v>
      </c>
      <c r="F1692" s="160" t="s">
        <v>1469</v>
      </c>
      <c r="H1692" s="161">
        <v>3.13</v>
      </c>
      <c r="I1692" s="162"/>
      <c r="L1692" s="158"/>
      <c r="M1692" s="163"/>
      <c r="T1692" s="164"/>
      <c r="AT1692" s="159" t="s">
        <v>340</v>
      </c>
      <c r="AU1692" s="159" t="s">
        <v>171</v>
      </c>
      <c r="AV1692" s="13" t="s">
        <v>80</v>
      </c>
      <c r="AW1692" s="13" t="s">
        <v>32</v>
      </c>
      <c r="AX1692" s="13" t="s">
        <v>71</v>
      </c>
      <c r="AY1692" s="159" t="s">
        <v>330</v>
      </c>
    </row>
    <row r="1693" spans="2:51" s="13" customFormat="1">
      <c r="B1693" s="158"/>
      <c r="D1693" s="152" t="s">
        <v>340</v>
      </c>
      <c r="E1693" s="159" t="s">
        <v>21</v>
      </c>
      <c r="F1693" s="160" t="s">
        <v>1627</v>
      </c>
      <c r="H1693" s="161">
        <v>-11.353</v>
      </c>
      <c r="I1693" s="162"/>
      <c r="L1693" s="158"/>
      <c r="M1693" s="163"/>
      <c r="T1693" s="164"/>
      <c r="AT1693" s="159" t="s">
        <v>340</v>
      </c>
      <c r="AU1693" s="159" t="s">
        <v>171</v>
      </c>
      <c r="AV1693" s="13" t="s">
        <v>80</v>
      </c>
      <c r="AW1693" s="13" t="s">
        <v>32</v>
      </c>
      <c r="AX1693" s="13" t="s">
        <v>71</v>
      </c>
      <c r="AY1693" s="159" t="s">
        <v>330</v>
      </c>
    </row>
    <row r="1694" spans="2:51" s="13" customFormat="1">
      <c r="B1694" s="158"/>
      <c r="D1694" s="152" t="s">
        <v>340</v>
      </c>
      <c r="E1694" s="159" t="s">
        <v>21</v>
      </c>
      <c r="F1694" s="160" t="s">
        <v>1628</v>
      </c>
      <c r="H1694" s="161">
        <v>3.37</v>
      </c>
      <c r="I1694" s="162"/>
      <c r="L1694" s="158"/>
      <c r="M1694" s="163"/>
      <c r="T1694" s="164"/>
      <c r="AT1694" s="159" t="s">
        <v>340</v>
      </c>
      <c r="AU1694" s="159" t="s">
        <v>171</v>
      </c>
      <c r="AV1694" s="13" t="s">
        <v>80</v>
      </c>
      <c r="AW1694" s="13" t="s">
        <v>32</v>
      </c>
      <c r="AX1694" s="13" t="s">
        <v>71</v>
      </c>
      <c r="AY1694" s="159" t="s">
        <v>330</v>
      </c>
    </row>
    <row r="1695" spans="2:51" s="12" customFormat="1">
      <c r="B1695" s="151"/>
      <c r="D1695" s="152" t="s">
        <v>340</v>
      </c>
      <c r="E1695" s="153" t="s">
        <v>21</v>
      </c>
      <c r="F1695" s="154" t="s">
        <v>1464</v>
      </c>
      <c r="H1695" s="153" t="s">
        <v>21</v>
      </c>
      <c r="I1695" s="155"/>
      <c r="L1695" s="151"/>
      <c r="M1695" s="156"/>
      <c r="T1695" s="157"/>
      <c r="AT1695" s="153" t="s">
        <v>340</v>
      </c>
      <c r="AU1695" s="153" t="s">
        <v>171</v>
      </c>
      <c r="AV1695" s="12" t="s">
        <v>78</v>
      </c>
      <c r="AW1695" s="12" t="s">
        <v>32</v>
      </c>
      <c r="AX1695" s="12" t="s">
        <v>71</v>
      </c>
      <c r="AY1695" s="153" t="s">
        <v>330</v>
      </c>
    </row>
    <row r="1696" spans="2:51" s="13" customFormat="1">
      <c r="B1696" s="158"/>
      <c r="D1696" s="152" t="s">
        <v>340</v>
      </c>
      <c r="E1696" s="159" t="s">
        <v>21</v>
      </c>
      <c r="F1696" s="160" t="s">
        <v>1663</v>
      </c>
      <c r="H1696" s="161">
        <v>22.7</v>
      </c>
      <c r="I1696" s="162"/>
      <c r="L1696" s="158"/>
      <c r="M1696" s="163"/>
      <c r="T1696" s="164"/>
      <c r="AT1696" s="159" t="s">
        <v>340</v>
      </c>
      <c r="AU1696" s="159" t="s">
        <v>171</v>
      </c>
      <c r="AV1696" s="13" t="s">
        <v>80</v>
      </c>
      <c r="AW1696" s="13" t="s">
        <v>32</v>
      </c>
      <c r="AX1696" s="13" t="s">
        <v>71</v>
      </c>
      <c r="AY1696" s="159" t="s">
        <v>330</v>
      </c>
    </row>
    <row r="1697" spans="2:51" s="13" customFormat="1">
      <c r="B1697" s="158"/>
      <c r="D1697" s="152" t="s">
        <v>340</v>
      </c>
      <c r="E1697" s="159" t="s">
        <v>21</v>
      </c>
      <c r="F1697" s="160" t="s">
        <v>1664</v>
      </c>
      <c r="H1697" s="161">
        <v>-5.8</v>
      </c>
      <c r="I1697" s="162"/>
      <c r="L1697" s="158"/>
      <c r="M1697" s="163"/>
      <c r="T1697" s="164"/>
      <c r="AT1697" s="159" t="s">
        <v>340</v>
      </c>
      <c r="AU1697" s="159" t="s">
        <v>171</v>
      </c>
      <c r="AV1697" s="13" t="s">
        <v>80</v>
      </c>
      <c r="AW1697" s="13" t="s">
        <v>32</v>
      </c>
      <c r="AX1697" s="13" t="s">
        <v>71</v>
      </c>
      <c r="AY1697" s="159" t="s">
        <v>330</v>
      </c>
    </row>
    <row r="1698" spans="2:51" s="13" customFormat="1">
      <c r="B1698" s="158"/>
      <c r="D1698" s="152" t="s">
        <v>340</v>
      </c>
      <c r="E1698" s="159" t="s">
        <v>21</v>
      </c>
      <c r="F1698" s="160" t="s">
        <v>1665</v>
      </c>
      <c r="H1698" s="161">
        <v>-11.6</v>
      </c>
      <c r="I1698" s="162"/>
      <c r="L1698" s="158"/>
      <c r="M1698" s="163"/>
      <c r="T1698" s="164"/>
      <c r="AT1698" s="159" t="s">
        <v>340</v>
      </c>
      <c r="AU1698" s="159" t="s">
        <v>171</v>
      </c>
      <c r="AV1698" s="13" t="s">
        <v>80</v>
      </c>
      <c r="AW1698" s="13" t="s">
        <v>32</v>
      </c>
      <c r="AX1698" s="13" t="s">
        <v>71</v>
      </c>
      <c r="AY1698" s="159" t="s">
        <v>330</v>
      </c>
    </row>
    <row r="1699" spans="2:51" s="13" customFormat="1">
      <c r="B1699" s="158"/>
      <c r="D1699" s="152" t="s">
        <v>340</v>
      </c>
      <c r="E1699" s="159" t="s">
        <v>21</v>
      </c>
      <c r="F1699" s="160" t="s">
        <v>1666</v>
      </c>
      <c r="H1699" s="161">
        <v>3.4</v>
      </c>
      <c r="I1699" s="162"/>
      <c r="L1699" s="158"/>
      <c r="M1699" s="163"/>
      <c r="T1699" s="164"/>
      <c r="AT1699" s="159" t="s">
        <v>340</v>
      </c>
      <c r="AU1699" s="159" t="s">
        <v>171</v>
      </c>
      <c r="AV1699" s="13" t="s">
        <v>80</v>
      </c>
      <c r="AW1699" s="13" t="s">
        <v>32</v>
      </c>
      <c r="AX1699" s="13" t="s">
        <v>71</v>
      </c>
      <c r="AY1699" s="159" t="s">
        <v>330</v>
      </c>
    </row>
    <row r="1700" spans="2:51" s="13" customFormat="1">
      <c r="B1700" s="158"/>
      <c r="D1700" s="152" t="s">
        <v>340</v>
      </c>
      <c r="E1700" s="159" t="s">
        <v>21</v>
      </c>
      <c r="F1700" s="160" t="s">
        <v>1667</v>
      </c>
      <c r="H1700" s="161">
        <v>3.9</v>
      </c>
      <c r="I1700" s="162"/>
      <c r="L1700" s="158"/>
      <c r="M1700" s="163"/>
      <c r="T1700" s="164"/>
      <c r="AT1700" s="159" t="s">
        <v>340</v>
      </c>
      <c r="AU1700" s="159" t="s">
        <v>171</v>
      </c>
      <c r="AV1700" s="13" t="s">
        <v>80</v>
      </c>
      <c r="AW1700" s="13" t="s">
        <v>32</v>
      </c>
      <c r="AX1700" s="13" t="s">
        <v>71</v>
      </c>
      <c r="AY1700" s="159" t="s">
        <v>330</v>
      </c>
    </row>
    <row r="1701" spans="2:51" s="12" customFormat="1">
      <c r="B1701" s="151"/>
      <c r="D1701" s="152" t="s">
        <v>340</v>
      </c>
      <c r="E1701" s="153" t="s">
        <v>21</v>
      </c>
      <c r="F1701" s="154" t="s">
        <v>1545</v>
      </c>
      <c r="H1701" s="153" t="s">
        <v>21</v>
      </c>
      <c r="I1701" s="155"/>
      <c r="L1701" s="151"/>
      <c r="M1701" s="156"/>
      <c r="T1701" s="157"/>
      <c r="AT1701" s="153" t="s">
        <v>340</v>
      </c>
      <c r="AU1701" s="153" t="s">
        <v>171</v>
      </c>
      <c r="AV1701" s="12" t="s">
        <v>78</v>
      </c>
      <c r="AW1701" s="12" t="s">
        <v>32</v>
      </c>
      <c r="AX1701" s="12" t="s">
        <v>71</v>
      </c>
      <c r="AY1701" s="153" t="s">
        <v>330</v>
      </c>
    </row>
    <row r="1702" spans="2:51" s="13" customFormat="1">
      <c r="B1702" s="158"/>
      <c r="D1702" s="152" t="s">
        <v>340</v>
      </c>
      <c r="E1702" s="159" t="s">
        <v>21</v>
      </c>
      <c r="F1702" s="160" t="s">
        <v>1668</v>
      </c>
      <c r="H1702" s="161">
        <v>41.305999999999997</v>
      </c>
      <c r="I1702" s="162"/>
      <c r="L1702" s="158"/>
      <c r="M1702" s="163"/>
      <c r="T1702" s="164"/>
      <c r="AT1702" s="159" t="s">
        <v>340</v>
      </c>
      <c r="AU1702" s="159" t="s">
        <v>171</v>
      </c>
      <c r="AV1702" s="13" t="s">
        <v>80</v>
      </c>
      <c r="AW1702" s="13" t="s">
        <v>32</v>
      </c>
      <c r="AX1702" s="13" t="s">
        <v>71</v>
      </c>
      <c r="AY1702" s="159" t="s">
        <v>330</v>
      </c>
    </row>
    <row r="1703" spans="2:51" s="13" customFormat="1">
      <c r="B1703" s="158"/>
      <c r="D1703" s="152" t="s">
        <v>340</v>
      </c>
      <c r="E1703" s="159" t="s">
        <v>21</v>
      </c>
      <c r="F1703" s="160" t="s">
        <v>1664</v>
      </c>
      <c r="H1703" s="161">
        <v>-5.8</v>
      </c>
      <c r="I1703" s="162"/>
      <c r="L1703" s="158"/>
      <c r="M1703" s="163"/>
      <c r="T1703" s="164"/>
      <c r="AT1703" s="159" t="s">
        <v>340</v>
      </c>
      <c r="AU1703" s="159" t="s">
        <v>171</v>
      </c>
      <c r="AV1703" s="13" t="s">
        <v>80</v>
      </c>
      <c r="AW1703" s="13" t="s">
        <v>32</v>
      </c>
      <c r="AX1703" s="13" t="s">
        <v>71</v>
      </c>
      <c r="AY1703" s="159" t="s">
        <v>330</v>
      </c>
    </row>
    <row r="1704" spans="2:51" s="13" customFormat="1">
      <c r="B1704" s="158"/>
      <c r="D1704" s="152" t="s">
        <v>340</v>
      </c>
      <c r="E1704" s="159" t="s">
        <v>21</v>
      </c>
      <c r="F1704" s="160" t="s">
        <v>1666</v>
      </c>
      <c r="H1704" s="161">
        <v>3.4</v>
      </c>
      <c r="I1704" s="162"/>
      <c r="L1704" s="158"/>
      <c r="M1704" s="163"/>
      <c r="T1704" s="164"/>
      <c r="AT1704" s="159" t="s">
        <v>340</v>
      </c>
      <c r="AU1704" s="159" t="s">
        <v>171</v>
      </c>
      <c r="AV1704" s="13" t="s">
        <v>80</v>
      </c>
      <c r="AW1704" s="13" t="s">
        <v>32</v>
      </c>
      <c r="AX1704" s="13" t="s">
        <v>71</v>
      </c>
      <c r="AY1704" s="159" t="s">
        <v>330</v>
      </c>
    </row>
    <row r="1705" spans="2:51" s="13" customFormat="1">
      <c r="B1705" s="158"/>
      <c r="D1705" s="152" t="s">
        <v>340</v>
      </c>
      <c r="E1705" s="159" t="s">
        <v>21</v>
      </c>
      <c r="F1705" s="160" t="s">
        <v>1669</v>
      </c>
      <c r="H1705" s="161">
        <v>-1.9</v>
      </c>
      <c r="I1705" s="162"/>
      <c r="L1705" s="158"/>
      <c r="M1705" s="163"/>
      <c r="T1705" s="164"/>
      <c r="AT1705" s="159" t="s">
        <v>340</v>
      </c>
      <c r="AU1705" s="159" t="s">
        <v>171</v>
      </c>
      <c r="AV1705" s="13" t="s">
        <v>80</v>
      </c>
      <c r="AW1705" s="13" t="s">
        <v>32</v>
      </c>
      <c r="AX1705" s="13" t="s">
        <v>71</v>
      </c>
      <c r="AY1705" s="159" t="s">
        <v>330</v>
      </c>
    </row>
    <row r="1706" spans="2:51" s="13" customFormat="1">
      <c r="B1706" s="158"/>
      <c r="D1706" s="152" t="s">
        <v>340</v>
      </c>
      <c r="E1706" s="159" t="s">
        <v>21</v>
      </c>
      <c r="F1706" s="160" t="s">
        <v>1670</v>
      </c>
      <c r="H1706" s="161">
        <v>1.4750000000000001</v>
      </c>
      <c r="I1706" s="162"/>
      <c r="L1706" s="158"/>
      <c r="M1706" s="163"/>
      <c r="T1706" s="164"/>
      <c r="AT1706" s="159" t="s">
        <v>340</v>
      </c>
      <c r="AU1706" s="159" t="s">
        <v>171</v>
      </c>
      <c r="AV1706" s="13" t="s">
        <v>80</v>
      </c>
      <c r="AW1706" s="13" t="s">
        <v>32</v>
      </c>
      <c r="AX1706" s="13" t="s">
        <v>71</v>
      </c>
      <c r="AY1706" s="159" t="s">
        <v>330</v>
      </c>
    </row>
    <row r="1707" spans="2:51" s="12" customFormat="1">
      <c r="B1707" s="151"/>
      <c r="D1707" s="152" t="s">
        <v>340</v>
      </c>
      <c r="E1707" s="153" t="s">
        <v>21</v>
      </c>
      <c r="F1707" s="154" t="s">
        <v>1470</v>
      </c>
      <c r="H1707" s="153" t="s">
        <v>21</v>
      </c>
      <c r="I1707" s="155"/>
      <c r="L1707" s="151"/>
      <c r="M1707" s="156"/>
      <c r="T1707" s="157"/>
      <c r="AT1707" s="153" t="s">
        <v>340</v>
      </c>
      <c r="AU1707" s="153" t="s">
        <v>171</v>
      </c>
      <c r="AV1707" s="12" t="s">
        <v>78</v>
      </c>
      <c r="AW1707" s="12" t="s">
        <v>32</v>
      </c>
      <c r="AX1707" s="12" t="s">
        <v>71</v>
      </c>
      <c r="AY1707" s="153" t="s">
        <v>330</v>
      </c>
    </row>
    <row r="1708" spans="2:51" s="13" customFormat="1">
      <c r="B1708" s="158"/>
      <c r="D1708" s="152" t="s">
        <v>340</v>
      </c>
      <c r="E1708" s="159" t="s">
        <v>21</v>
      </c>
      <c r="F1708" s="160" t="s">
        <v>1671</v>
      </c>
      <c r="H1708" s="161">
        <v>13.568</v>
      </c>
      <c r="I1708" s="162"/>
      <c r="L1708" s="158"/>
      <c r="M1708" s="163"/>
      <c r="T1708" s="164"/>
      <c r="AT1708" s="159" t="s">
        <v>340</v>
      </c>
      <c r="AU1708" s="159" t="s">
        <v>171</v>
      </c>
      <c r="AV1708" s="13" t="s">
        <v>80</v>
      </c>
      <c r="AW1708" s="13" t="s">
        <v>32</v>
      </c>
      <c r="AX1708" s="13" t="s">
        <v>71</v>
      </c>
      <c r="AY1708" s="159" t="s">
        <v>330</v>
      </c>
    </row>
    <row r="1709" spans="2:51" s="13" customFormat="1">
      <c r="B1709" s="158"/>
      <c r="D1709" s="152" t="s">
        <v>340</v>
      </c>
      <c r="E1709" s="159" t="s">
        <v>21</v>
      </c>
      <c r="F1709" s="160" t="s">
        <v>1583</v>
      </c>
      <c r="H1709" s="161">
        <v>-6.3</v>
      </c>
      <c r="I1709" s="162"/>
      <c r="L1709" s="158"/>
      <c r="M1709" s="163"/>
      <c r="T1709" s="164"/>
      <c r="AT1709" s="159" t="s">
        <v>340</v>
      </c>
      <c r="AU1709" s="159" t="s">
        <v>171</v>
      </c>
      <c r="AV1709" s="13" t="s">
        <v>80</v>
      </c>
      <c r="AW1709" s="13" t="s">
        <v>32</v>
      </c>
      <c r="AX1709" s="13" t="s">
        <v>71</v>
      </c>
      <c r="AY1709" s="159" t="s">
        <v>330</v>
      </c>
    </row>
    <row r="1710" spans="2:51" s="13" customFormat="1">
      <c r="B1710" s="158"/>
      <c r="D1710" s="152" t="s">
        <v>340</v>
      </c>
      <c r="E1710" s="159" t="s">
        <v>21</v>
      </c>
      <c r="F1710" s="160" t="s">
        <v>1584</v>
      </c>
      <c r="H1710" s="161">
        <v>2.5750000000000002</v>
      </c>
      <c r="I1710" s="162"/>
      <c r="L1710" s="158"/>
      <c r="M1710" s="163"/>
      <c r="T1710" s="164"/>
      <c r="AT1710" s="159" t="s">
        <v>340</v>
      </c>
      <c r="AU1710" s="159" t="s">
        <v>171</v>
      </c>
      <c r="AV1710" s="13" t="s">
        <v>80</v>
      </c>
      <c r="AW1710" s="13" t="s">
        <v>32</v>
      </c>
      <c r="AX1710" s="13" t="s">
        <v>71</v>
      </c>
      <c r="AY1710" s="159" t="s">
        <v>330</v>
      </c>
    </row>
    <row r="1711" spans="2:51" s="12" customFormat="1">
      <c r="B1711" s="151"/>
      <c r="D1711" s="152" t="s">
        <v>340</v>
      </c>
      <c r="E1711" s="153" t="s">
        <v>21</v>
      </c>
      <c r="F1711" s="154" t="s">
        <v>1672</v>
      </c>
      <c r="H1711" s="153" t="s">
        <v>21</v>
      </c>
      <c r="I1711" s="155"/>
      <c r="L1711" s="151"/>
      <c r="M1711" s="156"/>
      <c r="T1711" s="157"/>
      <c r="AT1711" s="153" t="s">
        <v>340</v>
      </c>
      <c r="AU1711" s="153" t="s">
        <v>171</v>
      </c>
      <c r="AV1711" s="12" t="s">
        <v>78</v>
      </c>
      <c r="AW1711" s="12" t="s">
        <v>32</v>
      </c>
      <c r="AX1711" s="12" t="s">
        <v>71</v>
      </c>
      <c r="AY1711" s="153" t="s">
        <v>330</v>
      </c>
    </row>
    <row r="1712" spans="2:51" s="13" customFormat="1">
      <c r="B1712" s="158"/>
      <c r="D1712" s="152" t="s">
        <v>340</v>
      </c>
      <c r="E1712" s="159" t="s">
        <v>21</v>
      </c>
      <c r="F1712" s="160" t="s">
        <v>1673</v>
      </c>
      <c r="H1712" s="161">
        <v>8.375</v>
      </c>
      <c r="I1712" s="162"/>
      <c r="L1712" s="158"/>
      <c r="M1712" s="163"/>
      <c r="T1712" s="164"/>
      <c r="AT1712" s="159" t="s">
        <v>340</v>
      </c>
      <c r="AU1712" s="159" t="s">
        <v>171</v>
      </c>
      <c r="AV1712" s="13" t="s">
        <v>80</v>
      </c>
      <c r="AW1712" s="13" t="s">
        <v>32</v>
      </c>
      <c r="AX1712" s="13" t="s">
        <v>71</v>
      </c>
      <c r="AY1712" s="159" t="s">
        <v>330</v>
      </c>
    </row>
    <row r="1713" spans="2:51" s="13" customFormat="1">
      <c r="B1713" s="158"/>
      <c r="D1713" s="152" t="s">
        <v>340</v>
      </c>
      <c r="E1713" s="159" t="s">
        <v>21</v>
      </c>
      <c r="F1713" s="160" t="s">
        <v>1566</v>
      </c>
      <c r="H1713" s="161">
        <v>-5</v>
      </c>
      <c r="I1713" s="162"/>
      <c r="L1713" s="158"/>
      <c r="M1713" s="163"/>
      <c r="T1713" s="164"/>
      <c r="AT1713" s="159" t="s">
        <v>340</v>
      </c>
      <c r="AU1713" s="159" t="s">
        <v>171</v>
      </c>
      <c r="AV1713" s="13" t="s">
        <v>80</v>
      </c>
      <c r="AW1713" s="13" t="s">
        <v>32</v>
      </c>
      <c r="AX1713" s="13" t="s">
        <v>71</v>
      </c>
      <c r="AY1713" s="159" t="s">
        <v>330</v>
      </c>
    </row>
    <row r="1714" spans="2:51" s="13" customFormat="1">
      <c r="B1714" s="158"/>
      <c r="D1714" s="152" t="s">
        <v>340</v>
      </c>
      <c r="E1714" s="159" t="s">
        <v>21</v>
      </c>
      <c r="F1714" s="160" t="s">
        <v>1567</v>
      </c>
      <c r="H1714" s="161">
        <v>2.25</v>
      </c>
      <c r="I1714" s="162"/>
      <c r="L1714" s="158"/>
      <c r="M1714" s="163"/>
      <c r="T1714" s="164"/>
      <c r="AT1714" s="159" t="s">
        <v>340</v>
      </c>
      <c r="AU1714" s="159" t="s">
        <v>171</v>
      </c>
      <c r="AV1714" s="13" t="s">
        <v>80</v>
      </c>
      <c r="AW1714" s="13" t="s">
        <v>32</v>
      </c>
      <c r="AX1714" s="13" t="s">
        <v>71</v>
      </c>
      <c r="AY1714" s="159" t="s">
        <v>330</v>
      </c>
    </row>
    <row r="1715" spans="2:51" s="12" customFormat="1">
      <c r="B1715" s="151"/>
      <c r="D1715" s="152" t="s">
        <v>340</v>
      </c>
      <c r="E1715" s="153" t="s">
        <v>21</v>
      </c>
      <c r="F1715" s="154" t="s">
        <v>1550</v>
      </c>
      <c r="H1715" s="153" t="s">
        <v>21</v>
      </c>
      <c r="I1715" s="155"/>
      <c r="L1715" s="151"/>
      <c r="M1715" s="156"/>
      <c r="T1715" s="157"/>
      <c r="AT1715" s="153" t="s">
        <v>340</v>
      </c>
      <c r="AU1715" s="153" t="s">
        <v>171</v>
      </c>
      <c r="AV1715" s="12" t="s">
        <v>78</v>
      </c>
      <c r="AW1715" s="12" t="s">
        <v>32</v>
      </c>
      <c r="AX1715" s="12" t="s">
        <v>71</v>
      </c>
      <c r="AY1715" s="153" t="s">
        <v>330</v>
      </c>
    </row>
    <row r="1716" spans="2:51" s="13" customFormat="1">
      <c r="B1716" s="158"/>
      <c r="D1716" s="152" t="s">
        <v>340</v>
      </c>
      <c r="E1716" s="159" t="s">
        <v>21</v>
      </c>
      <c r="F1716" s="160" t="s">
        <v>1674</v>
      </c>
      <c r="H1716" s="161">
        <v>9.2129999999999992</v>
      </c>
      <c r="I1716" s="162"/>
      <c r="L1716" s="158"/>
      <c r="M1716" s="163"/>
      <c r="T1716" s="164"/>
      <c r="AT1716" s="159" t="s">
        <v>340</v>
      </c>
      <c r="AU1716" s="159" t="s">
        <v>171</v>
      </c>
      <c r="AV1716" s="13" t="s">
        <v>80</v>
      </c>
      <c r="AW1716" s="13" t="s">
        <v>32</v>
      </c>
      <c r="AX1716" s="13" t="s">
        <v>71</v>
      </c>
      <c r="AY1716" s="159" t="s">
        <v>330</v>
      </c>
    </row>
    <row r="1717" spans="2:51" s="13" customFormat="1">
      <c r="B1717" s="158"/>
      <c r="D1717" s="152" t="s">
        <v>340</v>
      </c>
      <c r="E1717" s="159" t="s">
        <v>21</v>
      </c>
      <c r="F1717" s="160" t="s">
        <v>1675</v>
      </c>
      <c r="H1717" s="161">
        <v>-4</v>
      </c>
      <c r="I1717" s="162"/>
      <c r="L1717" s="158"/>
      <c r="M1717" s="163"/>
      <c r="T1717" s="164"/>
      <c r="AT1717" s="159" t="s">
        <v>340</v>
      </c>
      <c r="AU1717" s="159" t="s">
        <v>171</v>
      </c>
      <c r="AV1717" s="13" t="s">
        <v>80</v>
      </c>
      <c r="AW1717" s="13" t="s">
        <v>32</v>
      </c>
      <c r="AX1717" s="13" t="s">
        <v>71</v>
      </c>
      <c r="AY1717" s="159" t="s">
        <v>330</v>
      </c>
    </row>
    <row r="1718" spans="2:51" s="13" customFormat="1">
      <c r="B1718" s="158"/>
      <c r="D1718" s="152" t="s">
        <v>340</v>
      </c>
      <c r="E1718" s="159" t="s">
        <v>21</v>
      </c>
      <c r="F1718" s="160" t="s">
        <v>1676</v>
      </c>
      <c r="H1718" s="161">
        <v>2</v>
      </c>
      <c r="I1718" s="162"/>
      <c r="L1718" s="158"/>
      <c r="M1718" s="163"/>
      <c r="T1718" s="164"/>
      <c r="AT1718" s="159" t="s">
        <v>340</v>
      </c>
      <c r="AU1718" s="159" t="s">
        <v>171</v>
      </c>
      <c r="AV1718" s="13" t="s">
        <v>80</v>
      </c>
      <c r="AW1718" s="13" t="s">
        <v>32</v>
      </c>
      <c r="AX1718" s="13" t="s">
        <v>71</v>
      </c>
      <c r="AY1718" s="159" t="s">
        <v>330</v>
      </c>
    </row>
    <row r="1719" spans="2:51" s="12" customFormat="1">
      <c r="B1719" s="151"/>
      <c r="D1719" s="152" t="s">
        <v>340</v>
      </c>
      <c r="E1719" s="153" t="s">
        <v>21</v>
      </c>
      <c r="F1719" s="154" t="s">
        <v>1476</v>
      </c>
      <c r="H1719" s="153" t="s">
        <v>21</v>
      </c>
      <c r="I1719" s="155"/>
      <c r="L1719" s="151"/>
      <c r="M1719" s="156"/>
      <c r="T1719" s="157"/>
      <c r="AT1719" s="153" t="s">
        <v>340</v>
      </c>
      <c r="AU1719" s="153" t="s">
        <v>171</v>
      </c>
      <c r="AV1719" s="12" t="s">
        <v>78</v>
      </c>
      <c r="AW1719" s="12" t="s">
        <v>32</v>
      </c>
      <c r="AX1719" s="12" t="s">
        <v>71</v>
      </c>
      <c r="AY1719" s="153" t="s">
        <v>330</v>
      </c>
    </row>
    <row r="1720" spans="2:51" s="13" customFormat="1">
      <c r="B1720" s="158"/>
      <c r="D1720" s="152" t="s">
        <v>340</v>
      </c>
      <c r="E1720" s="159" t="s">
        <v>21</v>
      </c>
      <c r="F1720" s="160" t="s">
        <v>1551</v>
      </c>
      <c r="H1720" s="161">
        <v>6.3650000000000002</v>
      </c>
      <c r="I1720" s="162"/>
      <c r="L1720" s="158"/>
      <c r="M1720" s="163"/>
      <c r="T1720" s="164"/>
      <c r="AT1720" s="159" t="s">
        <v>340</v>
      </c>
      <c r="AU1720" s="159" t="s">
        <v>171</v>
      </c>
      <c r="AV1720" s="13" t="s">
        <v>80</v>
      </c>
      <c r="AW1720" s="13" t="s">
        <v>32</v>
      </c>
      <c r="AX1720" s="13" t="s">
        <v>71</v>
      </c>
      <c r="AY1720" s="159" t="s">
        <v>330</v>
      </c>
    </row>
    <row r="1721" spans="2:51" s="13" customFormat="1">
      <c r="B1721" s="158"/>
      <c r="D1721" s="152" t="s">
        <v>340</v>
      </c>
      <c r="E1721" s="159" t="s">
        <v>21</v>
      </c>
      <c r="F1721" s="160" t="s">
        <v>1552</v>
      </c>
      <c r="H1721" s="161">
        <v>-3.8</v>
      </c>
      <c r="I1721" s="162"/>
      <c r="L1721" s="158"/>
      <c r="M1721" s="163"/>
      <c r="T1721" s="164"/>
      <c r="AT1721" s="159" t="s">
        <v>340</v>
      </c>
      <c r="AU1721" s="159" t="s">
        <v>171</v>
      </c>
      <c r="AV1721" s="13" t="s">
        <v>80</v>
      </c>
      <c r="AW1721" s="13" t="s">
        <v>32</v>
      </c>
      <c r="AX1721" s="13" t="s">
        <v>71</v>
      </c>
      <c r="AY1721" s="159" t="s">
        <v>330</v>
      </c>
    </row>
    <row r="1722" spans="2:51" s="13" customFormat="1">
      <c r="B1722" s="158"/>
      <c r="D1722" s="152" t="s">
        <v>340</v>
      </c>
      <c r="E1722" s="159" t="s">
        <v>21</v>
      </c>
      <c r="F1722" s="160" t="s">
        <v>1553</v>
      </c>
      <c r="H1722" s="161">
        <v>1.95</v>
      </c>
      <c r="I1722" s="162"/>
      <c r="L1722" s="158"/>
      <c r="M1722" s="163"/>
      <c r="T1722" s="164"/>
      <c r="AT1722" s="159" t="s">
        <v>340</v>
      </c>
      <c r="AU1722" s="159" t="s">
        <v>171</v>
      </c>
      <c r="AV1722" s="13" t="s">
        <v>80</v>
      </c>
      <c r="AW1722" s="13" t="s">
        <v>32</v>
      </c>
      <c r="AX1722" s="13" t="s">
        <v>71</v>
      </c>
      <c r="AY1722" s="159" t="s">
        <v>330</v>
      </c>
    </row>
    <row r="1723" spans="2:51" s="12" customFormat="1">
      <c r="B1723" s="151"/>
      <c r="D1723" s="152" t="s">
        <v>340</v>
      </c>
      <c r="E1723" s="153" t="s">
        <v>21</v>
      </c>
      <c r="F1723" s="154" t="s">
        <v>1677</v>
      </c>
      <c r="H1723" s="153" t="s">
        <v>21</v>
      </c>
      <c r="I1723" s="155"/>
      <c r="L1723" s="151"/>
      <c r="M1723" s="156"/>
      <c r="T1723" s="157"/>
      <c r="AT1723" s="153" t="s">
        <v>340</v>
      </c>
      <c r="AU1723" s="153" t="s">
        <v>171</v>
      </c>
      <c r="AV1723" s="12" t="s">
        <v>78</v>
      </c>
      <c r="AW1723" s="12" t="s">
        <v>32</v>
      </c>
      <c r="AX1723" s="12" t="s">
        <v>71</v>
      </c>
      <c r="AY1723" s="153" t="s">
        <v>330</v>
      </c>
    </row>
    <row r="1724" spans="2:51" s="13" customFormat="1">
      <c r="B1724" s="158"/>
      <c r="D1724" s="152" t="s">
        <v>340</v>
      </c>
      <c r="E1724" s="159" t="s">
        <v>21</v>
      </c>
      <c r="F1724" s="160" t="s">
        <v>1678</v>
      </c>
      <c r="H1724" s="161">
        <v>8.9109999999999978</v>
      </c>
      <c r="I1724" s="162"/>
      <c r="L1724" s="158"/>
      <c r="M1724" s="163"/>
      <c r="T1724" s="164"/>
      <c r="AT1724" s="159" t="s">
        <v>340</v>
      </c>
      <c r="AU1724" s="159" t="s">
        <v>171</v>
      </c>
      <c r="AV1724" s="13" t="s">
        <v>80</v>
      </c>
      <c r="AW1724" s="13" t="s">
        <v>32</v>
      </c>
      <c r="AX1724" s="13" t="s">
        <v>71</v>
      </c>
      <c r="AY1724" s="159" t="s">
        <v>330</v>
      </c>
    </row>
    <row r="1725" spans="2:51" s="13" customFormat="1">
      <c r="B1725" s="158"/>
      <c r="D1725" s="152" t="s">
        <v>340</v>
      </c>
      <c r="E1725" s="159" t="s">
        <v>21</v>
      </c>
      <c r="F1725" s="160" t="s">
        <v>1474</v>
      </c>
      <c r="H1725" s="161">
        <v>-2.8</v>
      </c>
      <c r="I1725" s="162"/>
      <c r="L1725" s="158"/>
      <c r="M1725" s="163"/>
      <c r="T1725" s="164"/>
      <c r="AT1725" s="159" t="s">
        <v>340</v>
      </c>
      <c r="AU1725" s="159" t="s">
        <v>171</v>
      </c>
      <c r="AV1725" s="13" t="s">
        <v>80</v>
      </c>
      <c r="AW1725" s="13" t="s">
        <v>32</v>
      </c>
      <c r="AX1725" s="13" t="s">
        <v>71</v>
      </c>
      <c r="AY1725" s="159" t="s">
        <v>330</v>
      </c>
    </row>
    <row r="1726" spans="2:51" s="13" customFormat="1">
      <c r="B1726" s="158"/>
      <c r="D1726" s="152" t="s">
        <v>340</v>
      </c>
      <c r="E1726" s="159" t="s">
        <v>21</v>
      </c>
      <c r="F1726" s="160" t="s">
        <v>1475</v>
      </c>
      <c r="H1726" s="161">
        <v>1.7</v>
      </c>
      <c r="I1726" s="162"/>
      <c r="L1726" s="158"/>
      <c r="M1726" s="163"/>
      <c r="T1726" s="164"/>
      <c r="AT1726" s="159" t="s">
        <v>340</v>
      </c>
      <c r="AU1726" s="159" t="s">
        <v>171</v>
      </c>
      <c r="AV1726" s="13" t="s">
        <v>80</v>
      </c>
      <c r="AW1726" s="13" t="s">
        <v>32</v>
      </c>
      <c r="AX1726" s="13" t="s">
        <v>71</v>
      </c>
      <c r="AY1726" s="159" t="s">
        <v>330</v>
      </c>
    </row>
    <row r="1727" spans="2:51" s="12" customFormat="1">
      <c r="B1727" s="151"/>
      <c r="D1727" s="152" t="s">
        <v>340</v>
      </c>
      <c r="E1727" s="153" t="s">
        <v>21</v>
      </c>
      <c r="F1727" s="154" t="s">
        <v>1568</v>
      </c>
      <c r="H1727" s="153" t="s">
        <v>21</v>
      </c>
      <c r="I1727" s="155"/>
      <c r="L1727" s="151"/>
      <c r="M1727" s="156"/>
      <c r="T1727" s="157"/>
      <c r="AT1727" s="153" t="s">
        <v>340</v>
      </c>
      <c r="AU1727" s="153" t="s">
        <v>171</v>
      </c>
      <c r="AV1727" s="12" t="s">
        <v>78</v>
      </c>
      <c r="AW1727" s="12" t="s">
        <v>32</v>
      </c>
      <c r="AX1727" s="12" t="s">
        <v>71</v>
      </c>
      <c r="AY1727" s="153" t="s">
        <v>330</v>
      </c>
    </row>
    <row r="1728" spans="2:51" s="13" customFormat="1">
      <c r="B1728" s="158"/>
      <c r="D1728" s="152" t="s">
        <v>340</v>
      </c>
      <c r="E1728" s="159" t="s">
        <v>21</v>
      </c>
      <c r="F1728" s="160" t="s">
        <v>1679</v>
      </c>
      <c r="H1728" s="161">
        <v>15.343</v>
      </c>
      <c r="I1728" s="162"/>
      <c r="L1728" s="158"/>
      <c r="M1728" s="163"/>
      <c r="T1728" s="164"/>
      <c r="AT1728" s="159" t="s">
        <v>340</v>
      </c>
      <c r="AU1728" s="159" t="s">
        <v>171</v>
      </c>
      <c r="AV1728" s="13" t="s">
        <v>80</v>
      </c>
      <c r="AW1728" s="13" t="s">
        <v>32</v>
      </c>
      <c r="AX1728" s="13" t="s">
        <v>71</v>
      </c>
      <c r="AY1728" s="159" t="s">
        <v>330</v>
      </c>
    </row>
    <row r="1729" spans="2:51" s="13" customFormat="1">
      <c r="B1729" s="158"/>
      <c r="D1729" s="152" t="s">
        <v>340</v>
      </c>
      <c r="E1729" s="159" t="s">
        <v>21</v>
      </c>
      <c r="F1729" s="160" t="s">
        <v>1680</v>
      </c>
      <c r="H1729" s="161">
        <v>-6.96</v>
      </c>
      <c r="I1729" s="162"/>
      <c r="L1729" s="158"/>
      <c r="M1729" s="163"/>
      <c r="T1729" s="164"/>
      <c r="AT1729" s="159" t="s">
        <v>340</v>
      </c>
      <c r="AU1729" s="159" t="s">
        <v>171</v>
      </c>
      <c r="AV1729" s="13" t="s">
        <v>80</v>
      </c>
      <c r="AW1729" s="13" t="s">
        <v>32</v>
      </c>
      <c r="AX1729" s="13" t="s">
        <v>71</v>
      </c>
      <c r="AY1729" s="159" t="s">
        <v>330</v>
      </c>
    </row>
    <row r="1730" spans="2:51" s="13" customFormat="1">
      <c r="B1730" s="158"/>
      <c r="D1730" s="152" t="s">
        <v>340</v>
      </c>
      <c r="E1730" s="159" t="s">
        <v>21</v>
      </c>
      <c r="F1730" s="160" t="s">
        <v>1681</v>
      </c>
      <c r="H1730" s="161">
        <v>2.74</v>
      </c>
      <c r="I1730" s="162"/>
      <c r="L1730" s="158"/>
      <c r="M1730" s="163"/>
      <c r="T1730" s="164"/>
      <c r="AT1730" s="159" t="s">
        <v>340</v>
      </c>
      <c r="AU1730" s="159" t="s">
        <v>171</v>
      </c>
      <c r="AV1730" s="13" t="s">
        <v>80</v>
      </c>
      <c r="AW1730" s="13" t="s">
        <v>32</v>
      </c>
      <c r="AX1730" s="13" t="s">
        <v>71</v>
      </c>
      <c r="AY1730" s="159" t="s">
        <v>330</v>
      </c>
    </row>
    <row r="1731" spans="2:51" s="12" customFormat="1">
      <c r="B1731" s="151"/>
      <c r="D1731" s="152" t="s">
        <v>340</v>
      </c>
      <c r="E1731" s="153" t="s">
        <v>21</v>
      </c>
      <c r="F1731" s="154" t="s">
        <v>1682</v>
      </c>
      <c r="H1731" s="153" t="s">
        <v>21</v>
      </c>
      <c r="I1731" s="155"/>
      <c r="L1731" s="151"/>
      <c r="M1731" s="156"/>
      <c r="T1731" s="157"/>
      <c r="AT1731" s="153" t="s">
        <v>340</v>
      </c>
      <c r="AU1731" s="153" t="s">
        <v>171</v>
      </c>
      <c r="AV1731" s="12" t="s">
        <v>78</v>
      </c>
      <c r="AW1731" s="12" t="s">
        <v>32</v>
      </c>
      <c r="AX1731" s="12" t="s">
        <v>71</v>
      </c>
      <c r="AY1731" s="153" t="s">
        <v>330</v>
      </c>
    </row>
    <row r="1732" spans="2:51" s="13" customFormat="1">
      <c r="B1732" s="158"/>
      <c r="D1732" s="152" t="s">
        <v>340</v>
      </c>
      <c r="E1732" s="159" t="s">
        <v>21</v>
      </c>
      <c r="F1732" s="160" t="s">
        <v>1683</v>
      </c>
      <c r="H1732" s="161">
        <v>12.579000000000001</v>
      </c>
      <c r="I1732" s="162"/>
      <c r="L1732" s="158"/>
      <c r="M1732" s="163"/>
      <c r="T1732" s="164"/>
      <c r="AT1732" s="159" t="s">
        <v>340</v>
      </c>
      <c r="AU1732" s="159" t="s">
        <v>171</v>
      </c>
      <c r="AV1732" s="13" t="s">
        <v>80</v>
      </c>
      <c r="AW1732" s="13" t="s">
        <v>32</v>
      </c>
      <c r="AX1732" s="13" t="s">
        <v>71</v>
      </c>
      <c r="AY1732" s="159" t="s">
        <v>330</v>
      </c>
    </row>
    <row r="1733" spans="2:51" s="13" customFormat="1">
      <c r="B1733" s="158"/>
      <c r="D1733" s="152" t="s">
        <v>340</v>
      </c>
      <c r="E1733" s="159" t="s">
        <v>21</v>
      </c>
      <c r="F1733" s="160" t="s">
        <v>1684</v>
      </c>
      <c r="H1733" s="161">
        <v>-4.7</v>
      </c>
      <c r="I1733" s="162"/>
      <c r="L1733" s="158"/>
      <c r="M1733" s="163"/>
      <c r="T1733" s="164"/>
      <c r="AT1733" s="159" t="s">
        <v>340</v>
      </c>
      <c r="AU1733" s="159" t="s">
        <v>171</v>
      </c>
      <c r="AV1733" s="13" t="s">
        <v>80</v>
      </c>
      <c r="AW1733" s="13" t="s">
        <v>32</v>
      </c>
      <c r="AX1733" s="13" t="s">
        <v>71</v>
      </c>
      <c r="AY1733" s="159" t="s">
        <v>330</v>
      </c>
    </row>
    <row r="1734" spans="2:51" s="13" customFormat="1">
      <c r="B1734" s="158"/>
      <c r="D1734" s="152" t="s">
        <v>340</v>
      </c>
      <c r="E1734" s="159" t="s">
        <v>21</v>
      </c>
      <c r="F1734" s="160" t="s">
        <v>1685</v>
      </c>
      <c r="H1734" s="161">
        <v>2.1749999999999998</v>
      </c>
      <c r="I1734" s="162"/>
      <c r="L1734" s="158"/>
      <c r="M1734" s="163"/>
      <c r="T1734" s="164"/>
      <c r="AT1734" s="159" t="s">
        <v>340</v>
      </c>
      <c r="AU1734" s="159" t="s">
        <v>171</v>
      </c>
      <c r="AV1734" s="13" t="s">
        <v>80</v>
      </c>
      <c r="AW1734" s="13" t="s">
        <v>32</v>
      </c>
      <c r="AX1734" s="13" t="s">
        <v>71</v>
      </c>
      <c r="AY1734" s="159" t="s">
        <v>330</v>
      </c>
    </row>
    <row r="1735" spans="2:51" s="12" customFormat="1">
      <c r="B1735" s="151"/>
      <c r="D1735" s="152" t="s">
        <v>340</v>
      </c>
      <c r="E1735" s="153" t="s">
        <v>21</v>
      </c>
      <c r="F1735" s="154" t="s">
        <v>1492</v>
      </c>
      <c r="H1735" s="153" t="s">
        <v>21</v>
      </c>
      <c r="I1735" s="155"/>
      <c r="L1735" s="151"/>
      <c r="M1735" s="156"/>
      <c r="T1735" s="157"/>
      <c r="AT1735" s="153" t="s">
        <v>340</v>
      </c>
      <c r="AU1735" s="153" t="s">
        <v>171</v>
      </c>
      <c r="AV1735" s="12" t="s">
        <v>78</v>
      </c>
      <c r="AW1735" s="12" t="s">
        <v>32</v>
      </c>
      <c r="AX1735" s="12" t="s">
        <v>71</v>
      </c>
      <c r="AY1735" s="153" t="s">
        <v>330</v>
      </c>
    </row>
    <row r="1736" spans="2:51" s="13" customFormat="1">
      <c r="B1736" s="158"/>
      <c r="D1736" s="152" t="s">
        <v>340</v>
      </c>
      <c r="E1736" s="159" t="s">
        <v>21</v>
      </c>
      <c r="F1736" s="160" t="s">
        <v>1686</v>
      </c>
      <c r="H1736" s="161">
        <v>30.837</v>
      </c>
      <c r="I1736" s="162"/>
      <c r="L1736" s="158"/>
      <c r="M1736" s="163"/>
      <c r="T1736" s="164"/>
      <c r="AT1736" s="159" t="s">
        <v>340</v>
      </c>
      <c r="AU1736" s="159" t="s">
        <v>171</v>
      </c>
      <c r="AV1736" s="13" t="s">
        <v>80</v>
      </c>
      <c r="AW1736" s="13" t="s">
        <v>32</v>
      </c>
      <c r="AX1736" s="13" t="s">
        <v>71</v>
      </c>
      <c r="AY1736" s="159" t="s">
        <v>330</v>
      </c>
    </row>
    <row r="1737" spans="2:51" s="13" customFormat="1">
      <c r="B1737" s="158"/>
      <c r="D1737" s="152" t="s">
        <v>340</v>
      </c>
      <c r="E1737" s="159" t="s">
        <v>21</v>
      </c>
      <c r="F1737" s="160" t="s">
        <v>1521</v>
      </c>
      <c r="H1737" s="161">
        <v>-6</v>
      </c>
      <c r="I1737" s="162"/>
      <c r="L1737" s="158"/>
      <c r="M1737" s="163"/>
      <c r="T1737" s="164"/>
      <c r="AT1737" s="159" t="s">
        <v>340</v>
      </c>
      <c r="AU1737" s="159" t="s">
        <v>171</v>
      </c>
      <c r="AV1737" s="13" t="s">
        <v>80</v>
      </c>
      <c r="AW1737" s="13" t="s">
        <v>32</v>
      </c>
      <c r="AX1737" s="13" t="s">
        <v>71</v>
      </c>
      <c r="AY1737" s="159" t="s">
        <v>330</v>
      </c>
    </row>
    <row r="1738" spans="2:51" s="13" customFormat="1">
      <c r="B1738" s="158"/>
      <c r="D1738" s="152" t="s">
        <v>340</v>
      </c>
      <c r="E1738" s="159" t="s">
        <v>21</v>
      </c>
      <c r="F1738" s="160" t="s">
        <v>1522</v>
      </c>
      <c r="H1738" s="161">
        <v>2.5</v>
      </c>
      <c r="I1738" s="162"/>
      <c r="L1738" s="158"/>
      <c r="M1738" s="163"/>
      <c r="T1738" s="164"/>
      <c r="AT1738" s="159" t="s">
        <v>340</v>
      </c>
      <c r="AU1738" s="159" t="s">
        <v>171</v>
      </c>
      <c r="AV1738" s="13" t="s">
        <v>80</v>
      </c>
      <c r="AW1738" s="13" t="s">
        <v>32</v>
      </c>
      <c r="AX1738" s="13" t="s">
        <v>71</v>
      </c>
      <c r="AY1738" s="159" t="s">
        <v>330</v>
      </c>
    </row>
    <row r="1739" spans="2:51" s="12" customFormat="1">
      <c r="B1739" s="151"/>
      <c r="D1739" s="152" t="s">
        <v>340</v>
      </c>
      <c r="E1739" s="153" t="s">
        <v>21</v>
      </c>
      <c r="F1739" s="154" t="s">
        <v>1576</v>
      </c>
      <c r="H1739" s="153" t="s">
        <v>21</v>
      </c>
      <c r="I1739" s="155"/>
      <c r="L1739" s="151"/>
      <c r="M1739" s="156"/>
      <c r="T1739" s="157"/>
      <c r="AT1739" s="153" t="s">
        <v>340</v>
      </c>
      <c r="AU1739" s="153" t="s">
        <v>171</v>
      </c>
      <c r="AV1739" s="12" t="s">
        <v>78</v>
      </c>
      <c r="AW1739" s="12" t="s">
        <v>32</v>
      </c>
      <c r="AX1739" s="12" t="s">
        <v>71</v>
      </c>
      <c r="AY1739" s="153" t="s">
        <v>330</v>
      </c>
    </row>
    <row r="1740" spans="2:51" s="13" customFormat="1">
      <c r="B1740" s="158"/>
      <c r="D1740" s="152" t="s">
        <v>340</v>
      </c>
      <c r="E1740" s="159" t="s">
        <v>21</v>
      </c>
      <c r="F1740" s="160" t="s">
        <v>1687</v>
      </c>
      <c r="H1740" s="161">
        <v>21.774999999999999</v>
      </c>
      <c r="I1740" s="162"/>
      <c r="L1740" s="158"/>
      <c r="M1740" s="163"/>
      <c r="T1740" s="164"/>
      <c r="AT1740" s="159" t="s">
        <v>340</v>
      </c>
      <c r="AU1740" s="159" t="s">
        <v>171</v>
      </c>
      <c r="AV1740" s="13" t="s">
        <v>80</v>
      </c>
      <c r="AW1740" s="13" t="s">
        <v>32</v>
      </c>
      <c r="AX1740" s="13" t="s">
        <v>71</v>
      </c>
      <c r="AY1740" s="159" t="s">
        <v>330</v>
      </c>
    </row>
    <row r="1741" spans="2:51" s="13" customFormat="1">
      <c r="B1741" s="158"/>
      <c r="D1741" s="152" t="s">
        <v>340</v>
      </c>
      <c r="E1741" s="159" t="s">
        <v>21</v>
      </c>
      <c r="F1741" s="160" t="s">
        <v>1688</v>
      </c>
      <c r="H1741" s="161">
        <v>-3.15</v>
      </c>
      <c r="I1741" s="162"/>
      <c r="L1741" s="158"/>
      <c r="M1741" s="163"/>
      <c r="T1741" s="164"/>
      <c r="AT1741" s="159" t="s">
        <v>340</v>
      </c>
      <c r="AU1741" s="159" t="s">
        <v>171</v>
      </c>
      <c r="AV1741" s="13" t="s">
        <v>80</v>
      </c>
      <c r="AW1741" s="13" t="s">
        <v>32</v>
      </c>
      <c r="AX1741" s="13" t="s">
        <v>71</v>
      </c>
      <c r="AY1741" s="159" t="s">
        <v>330</v>
      </c>
    </row>
    <row r="1742" spans="2:51" s="13" customFormat="1">
      <c r="B1742" s="158"/>
      <c r="D1742" s="152" t="s">
        <v>340</v>
      </c>
      <c r="E1742" s="159" t="s">
        <v>21</v>
      </c>
      <c r="F1742" s="160" t="s">
        <v>1689</v>
      </c>
      <c r="H1742" s="161">
        <v>1.49</v>
      </c>
      <c r="I1742" s="162"/>
      <c r="L1742" s="158"/>
      <c r="M1742" s="163"/>
      <c r="T1742" s="164"/>
      <c r="AT1742" s="159" t="s">
        <v>340</v>
      </c>
      <c r="AU1742" s="159" t="s">
        <v>171</v>
      </c>
      <c r="AV1742" s="13" t="s">
        <v>80</v>
      </c>
      <c r="AW1742" s="13" t="s">
        <v>32</v>
      </c>
      <c r="AX1742" s="13" t="s">
        <v>71</v>
      </c>
      <c r="AY1742" s="159" t="s">
        <v>330</v>
      </c>
    </row>
    <row r="1743" spans="2:51" s="13" customFormat="1">
      <c r="B1743" s="158"/>
      <c r="D1743" s="152" t="s">
        <v>340</v>
      </c>
      <c r="E1743" s="159" t="s">
        <v>21</v>
      </c>
      <c r="F1743" s="160" t="s">
        <v>1566</v>
      </c>
      <c r="H1743" s="161">
        <v>-5</v>
      </c>
      <c r="I1743" s="162"/>
      <c r="L1743" s="158"/>
      <c r="M1743" s="163"/>
      <c r="T1743" s="164"/>
      <c r="AT1743" s="159" t="s">
        <v>340</v>
      </c>
      <c r="AU1743" s="159" t="s">
        <v>171</v>
      </c>
      <c r="AV1743" s="13" t="s">
        <v>80</v>
      </c>
      <c r="AW1743" s="13" t="s">
        <v>32</v>
      </c>
      <c r="AX1743" s="13" t="s">
        <v>71</v>
      </c>
      <c r="AY1743" s="159" t="s">
        <v>330</v>
      </c>
    </row>
    <row r="1744" spans="2:51" s="13" customFormat="1">
      <c r="B1744" s="158"/>
      <c r="D1744" s="152" t="s">
        <v>340</v>
      </c>
      <c r="E1744" s="159" t="s">
        <v>21</v>
      </c>
      <c r="F1744" s="160" t="s">
        <v>1567</v>
      </c>
      <c r="H1744" s="161">
        <v>2.25</v>
      </c>
      <c r="I1744" s="162"/>
      <c r="L1744" s="158"/>
      <c r="M1744" s="163"/>
      <c r="T1744" s="164"/>
      <c r="AT1744" s="159" t="s">
        <v>340</v>
      </c>
      <c r="AU1744" s="159" t="s">
        <v>171</v>
      </c>
      <c r="AV1744" s="13" t="s">
        <v>80</v>
      </c>
      <c r="AW1744" s="13" t="s">
        <v>32</v>
      </c>
      <c r="AX1744" s="13" t="s">
        <v>71</v>
      </c>
      <c r="AY1744" s="159" t="s">
        <v>330</v>
      </c>
    </row>
    <row r="1745" spans="2:51" s="13" customFormat="1">
      <c r="B1745" s="158"/>
      <c r="D1745" s="152" t="s">
        <v>340</v>
      </c>
      <c r="E1745" s="159" t="s">
        <v>21</v>
      </c>
      <c r="F1745" s="160" t="s">
        <v>1591</v>
      </c>
      <c r="H1745" s="161">
        <v>-2</v>
      </c>
      <c r="I1745" s="162"/>
      <c r="L1745" s="158"/>
      <c r="M1745" s="163"/>
      <c r="T1745" s="164"/>
      <c r="AT1745" s="159" t="s">
        <v>340</v>
      </c>
      <c r="AU1745" s="159" t="s">
        <v>171</v>
      </c>
      <c r="AV1745" s="13" t="s">
        <v>80</v>
      </c>
      <c r="AW1745" s="13" t="s">
        <v>32</v>
      </c>
      <c r="AX1745" s="13" t="s">
        <v>71</v>
      </c>
      <c r="AY1745" s="159" t="s">
        <v>330</v>
      </c>
    </row>
    <row r="1746" spans="2:51" s="13" customFormat="1">
      <c r="B1746" s="158"/>
      <c r="D1746" s="152" t="s">
        <v>340</v>
      </c>
      <c r="E1746" s="159" t="s">
        <v>21</v>
      </c>
      <c r="F1746" s="160" t="s">
        <v>1592</v>
      </c>
      <c r="H1746" s="161">
        <v>1.5</v>
      </c>
      <c r="I1746" s="162"/>
      <c r="L1746" s="158"/>
      <c r="M1746" s="163"/>
      <c r="T1746" s="164"/>
      <c r="AT1746" s="159" t="s">
        <v>340</v>
      </c>
      <c r="AU1746" s="159" t="s">
        <v>171</v>
      </c>
      <c r="AV1746" s="13" t="s">
        <v>80</v>
      </c>
      <c r="AW1746" s="13" t="s">
        <v>32</v>
      </c>
      <c r="AX1746" s="13" t="s">
        <v>71</v>
      </c>
      <c r="AY1746" s="159" t="s">
        <v>330</v>
      </c>
    </row>
    <row r="1747" spans="2:51" s="12" customFormat="1">
      <c r="B1747" s="151"/>
      <c r="D1747" s="152" t="s">
        <v>340</v>
      </c>
      <c r="E1747" s="153" t="s">
        <v>21</v>
      </c>
      <c r="F1747" s="154" t="s">
        <v>1578</v>
      </c>
      <c r="H1747" s="153" t="s">
        <v>21</v>
      </c>
      <c r="I1747" s="155"/>
      <c r="L1747" s="151"/>
      <c r="M1747" s="156"/>
      <c r="T1747" s="157"/>
      <c r="AT1747" s="153" t="s">
        <v>340</v>
      </c>
      <c r="AU1747" s="153" t="s">
        <v>171</v>
      </c>
      <c r="AV1747" s="12" t="s">
        <v>78</v>
      </c>
      <c r="AW1747" s="12" t="s">
        <v>32</v>
      </c>
      <c r="AX1747" s="12" t="s">
        <v>71</v>
      </c>
      <c r="AY1747" s="153" t="s">
        <v>330</v>
      </c>
    </row>
    <row r="1748" spans="2:51" s="13" customFormat="1">
      <c r="B1748" s="158"/>
      <c r="D1748" s="152" t="s">
        <v>340</v>
      </c>
      <c r="E1748" s="159" t="s">
        <v>21</v>
      </c>
      <c r="F1748" s="160" t="s">
        <v>1690</v>
      </c>
      <c r="H1748" s="161">
        <v>28.257000000000001</v>
      </c>
      <c r="I1748" s="162"/>
      <c r="L1748" s="158"/>
      <c r="M1748" s="163"/>
      <c r="T1748" s="164"/>
      <c r="AT1748" s="159" t="s">
        <v>340</v>
      </c>
      <c r="AU1748" s="159" t="s">
        <v>171</v>
      </c>
      <c r="AV1748" s="13" t="s">
        <v>80</v>
      </c>
      <c r="AW1748" s="13" t="s">
        <v>32</v>
      </c>
      <c r="AX1748" s="13" t="s">
        <v>71</v>
      </c>
      <c r="AY1748" s="159" t="s">
        <v>330</v>
      </c>
    </row>
    <row r="1749" spans="2:51" s="13" customFormat="1">
      <c r="B1749" s="158"/>
      <c r="D1749" s="152" t="s">
        <v>340</v>
      </c>
      <c r="E1749" s="159" t="s">
        <v>21</v>
      </c>
      <c r="F1749" s="160" t="s">
        <v>1691</v>
      </c>
      <c r="H1749" s="161">
        <v>-4.5</v>
      </c>
      <c r="I1749" s="162"/>
      <c r="L1749" s="158"/>
      <c r="M1749" s="163"/>
      <c r="T1749" s="164"/>
      <c r="AT1749" s="159" t="s">
        <v>340</v>
      </c>
      <c r="AU1749" s="159" t="s">
        <v>171</v>
      </c>
      <c r="AV1749" s="13" t="s">
        <v>80</v>
      </c>
      <c r="AW1749" s="13" t="s">
        <v>32</v>
      </c>
      <c r="AX1749" s="13" t="s">
        <v>71</v>
      </c>
      <c r="AY1749" s="159" t="s">
        <v>330</v>
      </c>
    </row>
    <row r="1750" spans="2:51" s="13" customFormat="1">
      <c r="B1750" s="158"/>
      <c r="D1750" s="152" t="s">
        <v>340</v>
      </c>
      <c r="E1750" s="159" t="s">
        <v>21</v>
      </c>
      <c r="F1750" s="160" t="s">
        <v>1692</v>
      </c>
      <c r="H1750" s="161">
        <v>2.125</v>
      </c>
      <c r="I1750" s="162"/>
      <c r="L1750" s="158"/>
      <c r="M1750" s="163"/>
      <c r="T1750" s="164"/>
      <c r="AT1750" s="159" t="s">
        <v>340</v>
      </c>
      <c r="AU1750" s="159" t="s">
        <v>171</v>
      </c>
      <c r="AV1750" s="13" t="s">
        <v>80</v>
      </c>
      <c r="AW1750" s="13" t="s">
        <v>32</v>
      </c>
      <c r="AX1750" s="13" t="s">
        <v>71</v>
      </c>
      <c r="AY1750" s="159" t="s">
        <v>330</v>
      </c>
    </row>
    <row r="1751" spans="2:51" s="13" customFormat="1">
      <c r="B1751" s="158"/>
      <c r="D1751" s="152" t="s">
        <v>340</v>
      </c>
      <c r="E1751" s="159" t="s">
        <v>21</v>
      </c>
      <c r="F1751" s="160" t="s">
        <v>1693</v>
      </c>
      <c r="H1751" s="161">
        <v>-7.2</v>
      </c>
      <c r="I1751" s="162"/>
      <c r="L1751" s="158"/>
      <c r="M1751" s="163"/>
      <c r="T1751" s="164"/>
      <c r="AT1751" s="159" t="s">
        <v>340</v>
      </c>
      <c r="AU1751" s="159" t="s">
        <v>171</v>
      </c>
      <c r="AV1751" s="13" t="s">
        <v>80</v>
      </c>
      <c r="AW1751" s="13" t="s">
        <v>32</v>
      </c>
      <c r="AX1751" s="13" t="s">
        <v>71</v>
      </c>
      <c r="AY1751" s="159" t="s">
        <v>330</v>
      </c>
    </row>
    <row r="1752" spans="2:51" s="13" customFormat="1">
      <c r="B1752" s="158"/>
      <c r="D1752" s="152" t="s">
        <v>340</v>
      </c>
      <c r="E1752" s="159" t="s">
        <v>21</v>
      </c>
      <c r="F1752" s="160" t="s">
        <v>1694</v>
      </c>
      <c r="H1752" s="161">
        <v>2.8</v>
      </c>
      <c r="I1752" s="162"/>
      <c r="L1752" s="158"/>
      <c r="M1752" s="163"/>
      <c r="T1752" s="164"/>
      <c r="AT1752" s="159" t="s">
        <v>340</v>
      </c>
      <c r="AU1752" s="159" t="s">
        <v>171</v>
      </c>
      <c r="AV1752" s="13" t="s">
        <v>80</v>
      </c>
      <c r="AW1752" s="13" t="s">
        <v>32</v>
      </c>
      <c r="AX1752" s="13" t="s">
        <v>71</v>
      </c>
      <c r="AY1752" s="159" t="s">
        <v>330</v>
      </c>
    </row>
    <row r="1753" spans="2:51" s="12" customFormat="1">
      <c r="B1753" s="151"/>
      <c r="D1753" s="152" t="s">
        <v>340</v>
      </c>
      <c r="E1753" s="153" t="s">
        <v>21</v>
      </c>
      <c r="F1753" s="154" t="s">
        <v>1505</v>
      </c>
      <c r="H1753" s="153" t="s">
        <v>21</v>
      </c>
      <c r="I1753" s="155"/>
      <c r="L1753" s="151"/>
      <c r="M1753" s="156"/>
      <c r="T1753" s="157"/>
      <c r="AT1753" s="153" t="s">
        <v>340</v>
      </c>
      <c r="AU1753" s="153" t="s">
        <v>171</v>
      </c>
      <c r="AV1753" s="12" t="s">
        <v>78</v>
      </c>
      <c r="AW1753" s="12" t="s">
        <v>32</v>
      </c>
      <c r="AX1753" s="12" t="s">
        <v>71</v>
      </c>
      <c r="AY1753" s="153" t="s">
        <v>330</v>
      </c>
    </row>
    <row r="1754" spans="2:51" s="13" customFormat="1">
      <c r="B1754" s="158"/>
      <c r="D1754" s="152" t="s">
        <v>340</v>
      </c>
      <c r="E1754" s="159" t="s">
        <v>21</v>
      </c>
      <c r="F1754" s="160" t="s">
        <v>1695</v>
      </c>
      <c r="H1754" s="161">
        <v>9.548</v>
      </c>
      <c r="I1754" s="162"/>
      <c r="L1754" s="158"/>
      <c r="M1754" s="163"/>
      <c r="T1754" s="164"/>
      <c r="AT1754" s="159" t="s">
        <v>340</v>
      </c>
      <c r="AU1754" s="159" t="s">
        <v>171</v>
      </c>
      <c r="AV1754" s="13" t="s">
        <v>80</v>
      </c>
      <c r="AW1754" s="13" t="s">
        <v>32</v>
      </c>
      <c r="AX1754" s="13" t="s">
        <v>71</v>
      </c>
      <c r="AY1754" s="159" t="s">
        <v>330</v>
      </c>
    </row>
    <row r="1755" spans="2:51" s="12" customFormat="1">
      <c r="B1755" s="151"/>
      <c r="D1755" s="152" t="s">
        <v>340</v>
      </c>
      <c r="E1755" s="153" t="s">
        <v>21</v>
      </c>
      <c r="F1755" s="154" t="s">
        <v>1581</v>
      </c>
      <c r="H1755" s="153" t="s">
        <v>21</v>
      </c>
      <c r="I1755" s="155"/>
      <c r="L1755" s="151"/>
      <c r="M1755" s="156"/>
      <c r="T1755" s="157"/>
      <c r="AT1755" s="153" t="s">
        <v>340</v>
      </c>
      <c r="AU1755" s="153" t="s">
        <v>171</v>
      </c>
      <c r="AV1755" s="12" t="s">
        <v>78</v>
      </c>
      <c r="AW1755" s="12" t="s">
        <v>32</v>
      </c>
      <c r="AX1755" s="12" t="s">
        <v>71</v>
      </c>
      <c r="AY1755" s="153" t="s">
        <v>330</v>
      </c>
    </row>
    <row r="1756" spans="2:51" s="13" customFormat="1">
      <c r="B1756" s="158"/>
      <c r="D1756" s="152" t="s">
        <v>340</v>
      </c>
      <c r="E1756" s="159" t="s">
        <v>21</v>
      </c>
      <c r="F1756" s="160" t="s">
        <v>1696</v>
      </c>
      <c r="H1756" s="161">
        <v>9.1790000000000003</v>
      </c>
      <c r="I1756" s="162"/>
      <c r="L1756" s="158"/>
      <c r="M1756" s="163"/>
      <c r="T1756" s="164"/>
      <c r="AT1756" s="159" t="s">
        <v>340</v>
      </c>
      <c r="AU1756" s="159" t="s">
        <v>171</v>
      </c>
      <c r="AV1756" s="13" t="s">
        <v>80</v>
      </c>
      <c r="AW1756" s="13" t="s">
        <v>32</v>
      </c>
      <c r="AX1756" s="13" t="s">
        <v>71</v>
      </c>
      <c r="AY1756" s="159" t="s">
        <v>330</v>
      </c>
    </row>
    <row r="1757" spans="2:51" s="13" customFormat="1">
      <c r="B1757" s="158"/>
      <c r="D1757" s="152" t="s">
        <v>340</v>
      </c>
      <c r="E1757" s="159" t="s">
        <v>21</v>
      </c>
      <c r="F1757" s="160" t="s">
        <v>1697</v>
      </c>
      <c r="H1757" s="161">
        <v>-5.2</v>
      </c>
      <c r="I1757" s="162"/>
      <c r="L1757" s="158"/>
      <c r="M1757" s="163"/>
      <c r="T1757" s="164"/>
      <c r="AT1757" s="159" t="s">
        <v>340</v>
      </c>
      <c r="AU1757" s="159" t="s">
        <v>171</v>
      </c>
      <c r="AV1757" s="13" t="s">
        <v>80</v>
      </c>
      <c r="AW1757" s="13" t="s">
        <v>32</v>
      </c>
      <c r="AX1757" s="13" t="s">
        <v>71</v>
      </c>
      <c r="AY1757" s="159" t="s">
        <v>330</v>
      </c>
    </row>
    <row r="1758" spans="2:51" s="13" customFormat="1">
      <c r="B1758" s="158"/>
      <c r="D1758" s="152" t="s">
        <v>340</v>
      </c>
      <c r="E1758" s="159" t="s">
        <v>21</v>
      </c>
      <c r="F1758" s="160" t="s">
        <v>1698</v>
      </c>
      <c r="H1758" s="161">
        <v>2.2999999999999998</v>
      </c>
      <c r="I1758" s="162"/>
      <c r="L1758" s="158"/>
      <c r="M1758" s="163"/>
      <c r="T1758" s="164"/>
      <c r="AT1758" s="159" t="s">
        <v>340</v>
      </c>
      <c r="AU1758" s="159" t="s">
        <v>171</v>
      </c>
      <c r="AV1758" s="13" t="s">
        <v>80</v>
      </c>
      <c r="AW1758" s="13" t="s">
        <v>32</v>
      </c>
      <c r="AX1758" s="13" t="s">
        <v>71</v>
      </c>
      <c r="AY1758" s="159" t="s">
        <v>330</v>
      </c>
    </row>
    <row r="1759" spans="2:51" s="12" customFormat="1">
      <c r="B1759" s="151"/>
      <c r="D1759" s="152" t="s">
        <v>340</v>
      </c>
      <c r="E1759" s="153" t="s">
        <v>21</v>
      </c>
      <c r="F1759" s="154" t="s">
        <v>1507</v>
      </c>
      <c r="H1759" s="153" t="s">
        <v>21</v>
      </c>
      <c r="I1759" s="155"/>
      <c r="L1759" s="151"/>
      <c r="M1759" s="156"/>
      <c r="T1759" s="157"/>
      <c r="AT1759" s="153" t="s">
        <v>340</v>
      </c>
      <c r="AU1759" s="153" t="s">
        <v>171</v>
      </c>
      <c r="AV1759" s="12" t="s">
        <v>78</v>
      </c>
      <c r="AW1759" s="12" t="s">
        <v>32</v>
      </c>
      <c r="AX1759" s="12" t="s">
        <v>71</v>
      </c>
      <c r="AY1759" s="153" t="s">
        <v>330</v>
      </c>
    </row>
    <row r="1760" spans="2:51" s="13" customFormat="1">
      <c r="B1760" s="158"/>
      <c r="D1760" s="152" t="s">
        <v>340</v>
      </c>
      <c r="E1760" s="159" t="s">
        <v>21</v>
      </c>
      <c r="F1760" s="160" t="s">
        <v>1699</v>
      </c>
      <c r="H1760" s="161">
        <v>0.5</v>
      </c>
      <c r="I1760" s="162"/>
      <c r="L1760" s="158"/>
      <c r="M1760" s="163"/>
      <c r="T1760" s="164"/>
      <c r="AT1760" s="159" t="s">
        <v>340</v>
      </c>
      <c r="AU1760" s="159" t="s">
        <v>171</v>
      </c>
      <c r="AV1760" s="13" t="s">
        <v>80</v>
      </c>
      <c r="AW1760" s="13" t="s">
        <v>32</v>
      </c>
      <c r="AX1760" s="13" t="s">
        <v>71</v>
      </c>
      <c r="AY1760" s="159" t="s">
        <v>330</v>
      </c>
    </row>
    <row r="1761" spans="2:51" s="12" customFormat="1">
      <c r="B1761" s="151"/>
      <c r="D1761" s="152" t="s">
        <v>340</v>
      </c>
      <c r="E1761" s="153" t="s">
        <v>21</v>
      </c>
      <c r="F1761" s="154" t="s">
        <v>1511</v>
      </c>
      <c r="H1761" s="153" t="s">
        <v>21</v>
      </c>
      <c r="I1761" s="155"/>
      <c r="L1761" s="151"/>
      <c r="M1761" s="156"/>
      <c r="T1761" s="157"/>
      <c r="AT1761" s="153" t="s">
        <v>340</v>
      </c>
      <c r="AU1761" s="153" t="s">
        <v>171</v>
      </c>
      <c r="AV1761" s="12" t="s">
        <v>78</v>
      </c>
      <c r="AW1761" s="12" t="s">
        <v>32</v>
      </c>
      <c r="AX1761" s="12" t="s">
        <v>71</v>
      </c>
      <c r="AY1761" s="153" t="s">
        <v>330</v>
      </c>
    </row>
    <row r="1762" spans="2:51" s="13" customFormat="1">
      <c r="B1762" s="158"/>
      <c r="D1762" s="152" t="s">
        <v>340</v>
      </c>
      <c r="E1762" s="159" t="s">
        <v>21</v>
      </c>
      <c r="F1762" s="160" t="s">
        <v>1700</v>
      </c>
      <c r="H1762" s="161">
        <v>16.75</v>
      </c>
      <c r="I1762" s="162"/>
      <c r="L1762" s="158"/>
      <c r="M1762" s="163"/>
      <c r="T1762" s="164"/>
      <c r="AT1762" s="159" t="s">
        <v>340</v>
      </c>
      <c r="AU1762" s="159" t="s">
        <v>171</v>
      </c>
      <c r="AV1762" s="13" t="s">
        <v>80</v>
      </c>
      <c r="AW1762" s="13" t="s">
        <v>32</v>
      </c>
      <c r="AX1762" s="13" t="s">
        <v>71</v>
      </c>
      <c r="AY1762" s="159" t="s">
        <v>330</v>
      </c>
    </row>
    <row r="1763" spans="2:51" s="13" customFormat="1">
      <c r="B1763" s="158"/>
      <c r="D1763" s="152" t="s">
        <v>340</v>
      </c>
      <c r="E1763" s="159" t="s">
        <v>21</v>
      </c>
      <c r="F1763" s="160" t="s">
        <v>1701</v>
      </c>
      <c r="H1763" s="161">
        <v>-6.4</v>
      </c>
      <c r="I1763" s="162"/>
      <c r="L1763" s="158"/>
      <c r="M1763" s="163"/>
      <c r="T1763" s="164"/>
      <c r="AT1763" s="159" t="s">
        <v>340</v>
      </c>
      <c r="AU1763" s="159" t="s">
        <v>171</v>
      </c>
      <c r="AV1763" s="13" t="s">
        <v>80</v>
      </c>
      <c r="AW1763" s="13" t="s">
        <v>32</v>
      </c>
      <c r="AX1763" s="13" t="s">
        <v>71</v>
      </c>
      <c r="AY1763" s="159" t="s">
        <v>330</v>
      </c>
    </row>
    <row r="1764" spans="2:51" s="13" customFormat="1">
      <c r="B1764" s="158"/>
      <c r="D1764" s="152" t="s">
        <v>340</v>
      </c>
      <c r="E1764" s="159" t="s">
        <v>21</v>
      </c>
      <c r="F1764" s="160" t="s">
        <v>1702</v>
      </c>
      <c r="H1764" s="161">
        <v>2.6</v>
      </c>
      <c r="I1764" s="162"/>
      <c r="L1764" s="158"/>
      <c r="M1764" s="163"/>
      <c r="T1764" s="164"/>
      <c r="AT1764" s="159" t="s">
        <v>340</v>
      </c>
      <c r="AU1764" s="159" t="s">
        <v>171</v>
      </c>
      <c r="AV1764" s="13" t="s">
        <v>80</v>
      </c>
      <c r="AW1764" s="13" t="s">
        <v>32</v>
      </c>
      <c r="AX1764" s="13" t="s">
        <v>71</v>
      </c>
      <c r="AY1764" s="159" t="s">
        <v>330</v>
      </c>
    </row>
    <row r="1765" spans="2:51" s="12" customFormat="1">
      <c r="B1765" s="151"/>
      <c r="D1765" s="152" t="s">
        <v>340</v>
      </c>
      <c r="E1765" s="153" t="s">
        <v>21</v>
      </c>
      <c r="F1765" s="154" t="s">
        <v>1515</v>
      </c>
      <c r="H1765" s="153" t="s">
        <v>21</v>
      </c>
      <c r="I1765" s="155"/>
      <c r="L1765" s="151"/>
      <c r="M1765" s="156"/>
      <c r="T1765" s="157"/>
      <c r="AT1765" s="153" t="s">
        <v>340</v>
      </c>
      <c r="AU1765" s="153" t="s">
        <v>171</v>
      </c>
      <c r="AV1765" s="12" t="s">
        <v>78</v>
      </c>
      <c r="AW1765" s="12" t="s">
        <v>32</v>
      </c>
      <c r="AX1765" s="12" t="s">
        <v>71</v>
      </c>
      <c r="AY1765" s="153" t="s">
        <v>330</v>
      </c>
    </row>
    <row r="1766" spans="2:51" s="13" customFormat="1">
      <c r="B1766" s="158"/>
      <c r="D1766" s="152" t="s">
        <v>340</v>
      </c>
      <c r="E1766" s="159" t="s">
        <v>21</v>
      </c>
      <c r="F1766" s="160" t="s">
        <v>1703</v>
      </c>
      <c r="H1766" s="161">
        <v>9.3800000000000008</v>
      </c>
      <c r="I1766" s="162"/>
      <c r="L1766" s="158"/>
      <c r="M1766" s="163"/>
      <c r="T1766" s="164"/>
      <c r="AT1766" s="159" t="s">
        <v>340</v>
      </c>
      <c r="AU1766" s="159" t="s">
        <v>171</v>
      </c>
      <c r="AV1766" s="13" t="s">
        <v>80</v>
      </c>
      <c r="AW1766" s="13" t="s">
        <v>32</v>
      </c>
      <c r="AX1766" s="13" t="s">
        <v>71</v>
      </c>
      <c r="AY1766" s="159" t="s">
        <v>330</v>
      </c>
    </row>
    <row r="1767" spans="2:51" s="13" customFormat="1">
      <c r="B1767" s="158"/>
      <c r="D1767" s="152" t="s">
        <v>340</v>
      </c>
      <c r="E1767" s="159" t="s">
        <v>21</v>
      </c>
      <c r="F1767" s="160" t="s">
        <v>1517</v>
      </c>
      <c r="H1767" s="161">
        <v>-5.6</v>
      </c>
      <c r="I1767" s="162"/>
      <c r="L1767" s="158"/>
      <c r="M1767" s="163"/>
      <c r="T1767" s="164"/>
      <c r="AT1767" s="159" t="s">
        <v>340</v>
      </c>
      <c r="AU1767" s="159" t="s">
        <v>171</v>
      </c>
      <c r="AV1767" s="13" t="s">
        <v>80</v>
      </c>
      <c r="AW1767" s="13" t="s">
        <v>32</v>
      </c>
      <c r="AX1767" s="13" t="s">
        <v>71</v>
      </c>
      <c r="AY1767" s="159" t="s">
        <v>330</v>
      </c>
    </row>
    <row r="1768" spans="2:51" s="13" customFormat="1">
      <c r="B1768" s="158"/>
      <c r="D1768" s="152" t="s">
        <v>340</v>
      </c>
      <c r="E1768" s="159" t="s">
        <v>21</v>
      </c>
      <c r="F1768" s="160" t="s">
        <v>1518</v>
      </c>
      <c r="H1768" s="161">
        <v>2.4</v>
      </c>
      <c r="I1768" s="162"/>
      <c r="L1768" s="158"/>
      <c r="M1768" s="163"/>
      <c r="T1768" s="164"/>
      <c r="AT1768" s="159" t="s">
        <v>340</v>
      </c>
      <c r="AU1768" s="159" t="s">
        <v>171</v>
      </c>
      <c r="AV1768" s="13" t="s">
        <v>80</v>
      </c>
      <c r="AW1768" s="13" t="s">
        <v>32</v>
      </c>
      <c r="AX1768" s="13" t="s">
        <v>71</v>
      </c>
      <c r="AY1768" s="159" t="s">
        <v>330</v>
      </c>
    </row>
    <row r="1769" spans="2:51" s="12" customFormat="1">
      <c r="B1769" s="151"/>
      <c r="D1769" s="152" t="s">
        <v>340</v>
      </c>
      <c r="E1769" s="153" t="s">
        <v>21</v>
      </c>
      <c r="F1769" s="154" t="s">
        <v>1527</v>
      </c>
      <c r="H1769" s="153" t="s">
        <v>21</v>
      </c>
      <c r="I1769" s="155"/>
      <c r="L1769" s="151"/>
      <c r="M1769" s="156"/>
      <c r="T1769" s="157"/>
      <c r="AT1769" s="153" t="s">
        <v>340</v>
      </c>
      <c r="AU1769" s="153" t="s">
        <v>171</v>
      </c>
      <c r="AV1769" s="12" t="s">
        <v>78</v>
      </c>
      <c r="AW1769" s="12" t="s">
        <v>32</v>
      </c>
      <c r="AX1769" s="12" t="s">
        <v>71</v>
      </c>
      <c r="AY1769" s="153" t="s">
        <v>330</v>
      </c>
    </row>
    <row r="1770" spans="2:51" s="13" customFormat="1">
      <c r="B1770" s="158"/>
      <c r="D1770" s="152" t="s">
        <v>340</v>
      </c>
      <c r="E1770" s="159" t="s">
        <v>21</v>
      </c>
      <c r="F1770" s="160" t="s">
        <v>1704</v>
      </c>
      <c r="H1770" s="161">
        <v>12.06</v>
      </c>
      <c r="I1770" s="162"/>
      <c r="L1770" s="158"/>
      <c r="M1770" s="163"/>
      <c r="T1770" s="164"/>
      <c r="AT1770" s="159" t="s">
        <v>340</v>
      </c>
      <c r="AU1770" s="159" t="s">
        <v>171</v>
      </c>
      <c r="AV1770" s="13" t="s">
        <v>80</v>
      </c>
      <c r="AW1770" s="13" t="s">
        <v>32</v>
      </c>
      <c r="AX1770" s="13" t="s">
        <v>71</v>
      </c>
      <c r="AY1770" s="159" t="s">
        <v>330</v>
      </c>
    </row>
    <row r="1771" spans="2:51" s="13" customFormat="1">
      <c r="B1771" s="158"/>
      <c r="D1771" s="152" t="s">
        <v>340</v>
      </c>
      <c r="E1771" s="159" t="s">
        <v>21</v>
      </c>
      <c r="F1771" s="160" t="s">
        <v>1705</v>
      </c>
      <c r="H1771" s="161">
        <v>-4.5999999999999996</v>
      </c>
      <c r="I1771" s="162"/>
      <c r="L1771" s="158"/>
      <c r="M1771" s="163"/>
      <c r="T1771" s="164"/>
      <c r="AT1771" s="159" t="s">
        <v>340</v>
      </c>
      <c r="AU1771" s="159" t="s">
        <v>171</v>
      </c>
      <c r="AV1771" s="13" t="s">
        <v>80</v>
      </c>
      <c r="AW1771" s="13" t="s">
        <v>32</v>
      </c>
      <c r="AX1771" s="13" t="s">
        <v>71</v>
      </c>
      <c r="AY1771" s="159" t="s">
        <v>330</v>
      </c>
    </row>
    <row r="1772" spans="2:51" s="13" customFormat="1">
      <c r="B1772" s="158"/>
      <c r="D1772" s="152" t="s">
        <v>340</v>
      </c>
      <c r="E1772" s="159" t="s">
        <v>21</v>
      </c>
      <c r="F1772" s="160" t="s">
        <v>1706</v>
      </c>
      <c r="H1772" s="161">
        <v>2.15</v>
      </c>
      <c r="I1772" s="162"/>
      <c r="L1772" s="158"/>
      <c r="M1772" s="163"/>
      <c r="T1772" s="164"/>
      <c r="AT1772" s="159" t="s">
        <v>340</v>
      </c>
      <c r="AU1772" s="159" t="s">
        <v>171</v>
      </c>
      <c r="AV1772" s="13" t="s">
        <v>80</v>
      </c>
      <c r="AW1772" s="13" t="s">
        <v>32</v>
      </c>
      <c r="AX1772" s="13" t="s">
        <v>71</v>
      </c>
      <c r="AY1772" s="159" t="s">
        <v>330</v>
      </c>
    </row>
    <row r="1773" spans="2:51" s="12" customFormat="1">
      <c r="B1773" s="151"/>
      <c r="D1773" s="152" t="s">
        <v>340</v>
      </c>
      <c r="E1773" s="153" t="s">
        <v>21</v>
      </c>
      <c r="F1773" s="154" t="s">
        <v>1707</v>
      </c>
      <c r="H1773" s="153" t="s">
        <v>21</v>
      </c>
      <c r="I1773" s="155"/>
      <c r="L1773" s="151"/>
      <c r="M1773" s="156"/>
      <c r="T1773" s="157"/>
      <c r="AT1773" s="153" t="s">
        <v>340</v>
      </c>
      <c r="AU1773" s="153" t="s">
        <v>171</v>
      </c>
      <c r="AV1773" s="12" t="s">
        <v>78</v>
      </c>
      <c r="AW1773" s="12" t="s">
        <v>32</v>
      </c>
      <c r="AX1773" s="12" t="s">
        <v>71</v>
      </c>
      <c r="AY1773" s="153" t="s">
        <v>330</v>
      </c>
    </row>
    <row r="1774" spans="2:51" s="13" customFormat="1">
      <c r="B1774" s="158"/>
      <c r="D1774" s="152" t="s">
        <v>340</v>
      </c>
      <c r="E1774" s="159" t="s">
        <v>21</v>
      </c>
      <c r="F1774" s="160" t="s">
        <v>1703</v>
      </c>
      <c r="H1774" s="161">
        <v>9.3800000000000008</v>
      </c>
      <c r="I1774" s="162"/>
      <c r="L1774" s="158"/>
      <c r="M1774" s="163"/>
      <c r="T1774" s="164"/>
      <c r="AT1774" s="159" t="s">
        <v>340</v>
      </c>
      <c r="AU1774" s="159" t="s">
        <v>171</v>
      </c>
      <c r="AV1774" s="13" t="s">
        <v>80</v>
      </c>
      <c r="AW1774" s="13" t="s">
        <v>32</v>
      </c>
      <c r="AX1774" s="13" t="s">
        <v>71</v>
      </c>
      <c r="AY1774" s="159" t="s">
        <v>330</v>
      </c>
    </row>
    <row r="1775" spans="2:51" s="13" customFormat="1">
      <c r="B1775" s="158"/>
      <c r="D1775" s="152" t="s">
        <v>340</v>
      </c>
      <c r="E1775" s="159" t="s">
        <v>21</v>
      </c>
      <c r="F1775" s="160" t="s">
        <v>1705</v>
      </c>
      <c r="H1775" s="161">
        <v>-4.5999999999999996</v>
      </c>
      <c r="I1775" s="162"/>
      <c r="L1775" s="158"/>
      <c r="M1775" s="163"/>
      <c r="T1775" s="164"/>
      <c r="AT1775" s="159" t="s">
        <v>340</v>
      </c>
      <c r="AU1775" s="159" t="s">
        <v>171</v>
      </c>
      <c r="AV1775" s="13" t="s">
        <v>80</v>
      </c>
      <c r="AW1775" s="13" t="s">
        <v>32</v>
      </c>
      <c r="AX1775" s="13" t="s">
        <v>71</v>
      </c>
      <c r="AY1775" s="159" t="s">
        <v>330</v>
      </c>
    </row>
    <row r="1776" spans="2:51" s="13" customFormat="1">
      <c r="B1776" s="158"/>
      <c r="D1776" s="152" t="s">
        <v>340</v>
      </c>
      <c r="E1776" s="159" t="s">
        <v>21</v>
      </c>
      <c r="F1776" s="160" t="s">
        <v>1706</v>
      </c>
      <c r="H1776" s="161">
        <v>2.15</v>
      </c>
      <c r="I1776" s="162"/>
      <c r="L1776" s="158"/>
      <c r="M1776" s="163"/>
      <c r="T1776" s="164"/>
      <c r="AT1776" s="159" t="s">
        <v>340</v>
      </c>
      <c r="AU1776" s="159" t="s">
        <v>171</v>
      </c>
      <c r="AV1776" s="13" t="s">
        <v>80</v>
      </c>
      <c r="AW1776" s="13" t="s">
        <v>32</v>
      </c>
      <c r="AX1776" s="13" t="s">
        <v>71</v>
      </c>
      <c r="AY1776" s="159" t="s">
        <v>330</v>
      </c>
    </row>
    <row r="1777" spans="2:51" s="12" customFormat="1">
      <c r="B1777" s="151"/>
      <c r="D1777" s="152" t="s">
        <v>340</v>
      </c>
      <c r="E1777" s="153" t="s">
        <v>21</v>
      </c>
      <c r="F1777" s="154" t="s">
        <v>1708</v>
      </c>
      <c r="H1777" s="153" t="s">
        <v>21</v>
      </c>
      <c r="I1777" s="155"/>
      <c r="L1777" s="151"/>
      <c r="M1777" s="156"/>
      <c r="T1777" s="157"/>
      <c r="AT1777" s="153" t="s">
        <v>340</v>
      </c>
      <c r="AU1777" s="153" t="s">
        <v>171</v>
      </c>
      <c r="AV1777" s="12" t="s">
        <v>78</v>
      </c>
      <c r="AW1777" s="12" t="s">
        <v>32</v>
      </c>
      <c r="AX1777" s="12" t="s">
        <v>71</v>
      </c>
      <c r="AY1777" s="153" t="s">
        <v>330</v>
      </c>
    </row>
    <row r="1778" spans="2:51" s="13" customFormat="1">
      <c r="B1778" s="158"/>
      <c r="D1778" s="152" t="s">
        <v>340</v>
      </c>
      <c r="E1778" s="159" t="s">
        <v>21</v>
      </c>
      <c r="F1778" s="160" t="s">
        <v>1709</v>
      </c>
      <c r="H1778" s="161">
        <v>42.795999999999999</v>
      </c>
      <c r="I1778" s="162"/>
      <c r="L1778" s="158"/>
      <c r="M1778" s="163"/>
      <c r="T1778" s="164"/>
      <c r="AT1778" s="159" t="s">
        <v>340</v>
      </c>
      <c r="AU1778" s="159" t="s">
        <v>171</v>
      </c>
      <c r="AV1778" s="13" t="s">
        <v>80</v>
      </c>
      <c r="AW1778" s="13" t="s">
        <v>32</v>
      </c>
      <c r="AX1778" s="13" t="s">
        <v>71</v>
      </c>
      <c r="AY1778" s="159" t="s">
        <v>330</v>
      </c>
    </row>
    <row r="1779" spans="2:51" s="13" customFormat="1">
      <c r="B1779" s="158"/>
      <c r="D1779" s="152" t="s">
        <v>340</v>
      </c>
      <c r="E1779" s="159" t="s">
        <v>21</v>
      </c>
      <c r="F1779" s="160" t="s">
        <v>1710</v>
      </c>
      <c r="H1779" s="161">
        <v>-10.85</v>
      </c>
      <c r="I1779" s="162"/>
      <c r="L1779" s="158"/>
      <c r="M1779" s="163"/>
      <c r="T1779" s="164"/>
      <c r="AT1779" s="159" t="s">
        <v>340</v>
      </c>
      <c r="AU1779" s="159" t="s">
        <v>171</v>
      </c>
      <c r="AV1779" s="13" t="s">
        <v>80</v>
      </c>
      <c r="AW1779" s="13" t="s">
        <v>32</v>
      </c>
      <c r="AX1779" s="13" t="s">
        <v>71</v>
      </c>
      <c r="AY1779" s="159" t="s">
        <v>330</v>
      </c>
    </row>
    <row r="1780" spans="2:51" s="13" customFormat="1">
      <c r="B1780" s="158"/>
      <c r="D1780" s="152" t="s">
        <v>340</v>
      </c>
      <c r="E1780" s="159" t="s">
        <v>21</v>
      </c>
      <c r="F1780" s="160" t="s">
        <v>1711</v>
      </c>
      <c r="H1780" s="161">
        <v>3.7130000000000001</v>
      </c>
      <c r="I1780" s="162"/>
      <c r="L1780" s="158"/>
      <c r="M1780" s="163"/>
      <c r="T1780" s="164"/>
      <c r="AT1780" s="159" t="s">
        <v>340</v>
      </c>
      <c r="AU1780" s="159" t="s">
        <v>171</v>
      </c>
      <c r="AV1780" s="13" t="s">
        <v>80</v>
      </c>
      <c r="AW1780" s="13" t="s">
        <v>32</v>
      </c>
      <c r="AX1780" s="13" t="s">
        <v>71</v>
      </c>
      <c r="AY1780" s="159" t="s">
        <v>330</v>
      </c>
    </row>
    <row r="1781" spans="2:51" s="15" customFormat="1">
      <c r="B1781" s="183"/>
      <c r="D1781" s="152" t="s">
        <v>340</v>
      </c>
      <c r="E1781" s="184" t="s">
        <v>21</v>
      </c>
      <c r="F1781" s="185" t="s">
        <v>769</v>
      </c>
      <c r="H1781" s="186">
        <v>314.67200000000003</v>
      </c>
      <c r="I1781" s="187"/>
      <c r="L1781" s="183"/>
      <c r="M1781" s="188"/>
      <c r="T1781" s="189"/>
      <c r="AT1781" s="184" t="s">
        <v>340</v>
      </c>
      <c r="AU1781" s="184" t="s">
        <v>171</v>
      </c>
      <c r="AV1781" s="15" t="s">
        <v>171</v>
      </c>
      <c r="AW1781" s="15" t="s">
        <v>32</v>
      </c>
      <c r="AX1781" s="15" t="s">
        <v>71</v>
      </c>
      <c r="AY1781" s="184" t="s">
        <v>330</v>
      </c>
    </row>
    <row r="1782" spans="2:51" s="12" customFormat="1">
      <c r="B1782" s="151"/>
      <c r="D1782" s="152" t="s">
        <v>340</v>
      </c>
      <c r="E1782" s="153" t="s">
        <v>21</v>
      </c>
      <c r="F1782" s="154" t="s">
        <v>818</v>
      </c>
      <c r="H1782" s="153" t="s">
        <v>21</v>
      </c>
      <c r="I1782" s="155"/>
      <c r="L1782" s="151"/>
      <c r="M1782" s="156"/>
      <c r="T1782" s="157"/>
      <c r="AT1782" s="153" t="s">
        <v>340</v>
      </c>
      <c r="AU1782" s="153" t="s">
        <v>171</v>
      </c>
      <c r="AV1782" s="12" t="s">
        <v>78</v>
      </c>
      <c r="AW1782" s="12" t="s">
        <v>32</v>
      </c>
      <c r="AX1782" s="12" t="s">
        <v>71</v>
      </c>
      <c r="AY1782" s="153" t="s">
        <v>330</v>
      </c>
    </row>
    <row r="1783" spans="2:51" s="12" customFormat="1">
      <c r="B1783" s="151"/>
      <c r="D1783" s="152" t="s">
        <v>340</v>
      </c>
      <c r="E1783" s="153" t="s">
        <v>21</v>
      </c>
      <c r="F1783" s="154" t="s">
        <v>1454</v>
      </c>
      <c r="H1783" s="153" t="s">
        <v>21</v>
      </c>
      <c r="I1783" s="155"/>
      <c r="L1783" s="151"/>
      <c r="M1783" s="156"/>
      <c r="T1783" s="157"/>
      <c r="AT1783" s="153" t="s">
        <v>340</v>
      </c>
      <c r="AU1783" s="153" t="s">
        <v>171</v>
      </c>
      <c r="AV1783" s="12" t="s">
        <v>78</v>
      </c>
      <c r="AW1783" s="12" t="s">
        <v>32</v>
      </c>
      <c r="AX1783" s="12" t="s">
        <v>71</v>
      </c>
      <c r="AY1783" s="153" t="s">
        <v>330</v>
      </c>
    </row>
    <row r="1784" spans="2:51" s="13" customFormat="1">
      <c r="B1784" s="158"/>
      <c r="D1784" s="152" t="s">
        <v>340</v>
      </c>
      <c r="E1784" s="159" t="s">
        <v>21</v>
      </c>
      <c r="F1784" s="160" t="s">
        <v>1712</v>
      </c>
      <c r="H1784" s="161">
        <v>52.55</v>
      </c>
      <c r="I1784" s="162"/>
      <c r="L1784" s="158"/>
      <c r="M1784" s="163"/>
      <c r="T1784" s="164"/>
      <c r="AT1784" s="159" t="s">
        <v>340</v>
      </c>
      <c r="AU1784" s="159" t="s">
        <v>171</v>
      </c>
      <c r="AV1784" s="13" t="s">
        <v>80</v>
      </c>
      <c r="AW1784" s="13" t="s">
        <v>32</v>
      </c>
      <c r="AX1784" s="13" t="s">
        <v>71</v>
      </c>
      <c r="AY1784" s="159" t="s">
        <v>330</v>
      </c>
    </row>
    <row r="1785" spans="2:51" s="13" customFormat="1">
      <c r="B1785" s="158"/>
      <c r="D1785" s="152" t="s">
        <v>340</v>
      </c>
      <c r="E1785" s="159" t="s">
        <v>21</v>
      </c>
      <c r="F1785" s="160" t="s">
        <v>1675</v>
      </c>
      <c r="H1785" s="161">
        <v>-4</v>
      </c>
      <c r="I1785" s="162"/>
      <c r="L1785" s="158"/>
      <c r="M1785" s="163"/>
      <c r="T1785" s="164"/>
      <c r="AT1785" s="159" t="s">
        <v>340</v>
      </c>
      <c r="AU1785" s="159" t="s">
        <v>171</v>
      </c>
      <c r="AV1785" s="13" t="s">
        <v>80</v>
      </c>
      <c r="AW1785" s="13" t="s">
        <v>32</v>
      </c>
      <c r="AX1785" s="13" t="s">
        <v>71</v>
      </c>
      <c r="AY1785" s="159" t="s">
        <v>330</v>
      </c>
    </row>
    <row r="1786" spans="2:51" s="13" customFormat="1">
      <c r="B1786" s="158"/>
      <c r="D1786" s="152" t="s">
        <v>340</v>
      </c>
      <c r="E1786" s="159" t="s">
        <v>21</v>
      </c>
      <c r="F1786" s="160" t="s">
        <v>1713</v>
      </c>
      <c r="H1786" s="161">
        <v>-2.093</v>
      </c>
      <c r="I1786" s="162"/>
      <c r="L1786" s="158"/>
      <c r="M1786" s="163"/>
      <c r="T1786" s="164"/>
      <c r="AT1786" s="159" t="s">
        <v>340</v>
      </c>
      <c r="AU1786" s="159" t="s">
        <v>171</v>
      </c>
      <c r="AV1786" s="13" t="s">
        <v>80</v>
      </c>
      <c r="AW1786" s="13" t="s">
        <v>32</v>
      </c>
      <c r="AX1786" s="13" t="s">
        <v>71</v>
      </c>
      <c r="AY1786" s="159" t="s">
        <v>330</v>
      </c>
    </row>
    <row r="1787" spans="2:51" s="13" customFormat="1">
      <c r="B1787" s="158"/>
      <c r="D1787" s="152" t="s">
        <v>340</v>
      </c>
      <c r="E1787" s="159" t="s">
        <v>21</v>
      </c>
      <c r="F1787" s="160" t="s">
        <v>1714</v>
      </c>
      <c r="H1787" s="161">
        <v>2</v>
      </c>
      <c r="I1787" s="162"/>
      <c r="L1787" s="158"/>
      <c r="M1787" s="163"/>
      <c r="T1787" s="164"/>
      <c r="AT1787" s="159" t="s">
        <v>340</v>
      </c>
      <c r="AU1787" s="159" t="s">
        <v>171</v>
      </c>
      <c r="AV1787" s="13" t="s">
        <v>80</v>
      </c>
      <c r="AW1787" s="13" t="s">
        <v>32</v>
      </c>
      <c r="AX1787" s="13" t="s">
        <v>71</v>
      </c>
      <c r="AY1787" s="159" t="s">
        <v>330</v>
      </c>
    </row>
    <row r="1788" spans="2:51" s="13" customFormat="1">
      <c r="B1788" s="158"/>
      <c r="D1788" s="152" t="s">
        <v>340</v>
      </c>
      <c r="E1788" s="159" t="s">
        <v>21</v>
      </c>
      <c r="F1788" s="160" t="s">
        <v>1715</v>
      </c>
      <c r="H1788" s="161">
        <v>1.33</v>
      </c>
      <c r="I1788" s="162"/>
      <c r="L1788" s="158"/>
      <c r="M1788" s="163"/>
      <c r="T1788" s="164"/>
      <c r="AT1788" s="159" t="s">
        <v>340</v>
      </c>
      <c r="AU1788" s="159" t="s">
        <v>171</v>
      </c>
      <c r="AV1788" s="13" t="s">
        <v>80</v>
      </c>
      <c r="AW1788" s="13" t="s">
        <v>32</v>
      </c>
      <c r="AX1788" s="13" t="s">
        <v>71</v>
      </c>
      <c r="AY1788" s="159" t="s">
        <v>330</v>
      </c>
    </row>
    <row r="1789" spans="2:51" s="12" customFormat="1">
      <c r="B1789" s="151"/>
      <c r="D1789" s="152" t="s">
        <v>340</v>
      </c>
      <c r="E1789" s="153" t="s">
        <v>21</v>
      </c>
      <c r="F1789" s="154" t="s">
        <v>1464</v>
      </c>
      <c r="H1789" s="153" t="s">
        <v>21</v>
      </c>
      <c r="I1789" s="155"/>
      <c r="L1789" s="151"/>
      <c r="M1789" s="156"/>
      <c r="T1789" s="157"/>
      <c r="AT1789" s="153" t="s">
        <v>340</v>
      </c>
      <c r="AU1789" s="153" t="s">
        <v>171</v>
      </c>
      <c r="AV1789" s="12" t="s">
        <v>78</v>
      </c>
      <c r="AW1789" s="12" t="s">
        <v>32</v>
      </c>
      <c r="AX1789" s="12" t="s">
        <v>71</v>
      </c>
      <c r="AY1789" s="153" t="s">
        <v>330</v>
      </c>
    </row>
    <row r="1790" spans="2:51" s="13" customFormat="1">
      <c r="B1790" s="158"/>
      <c r="D1790" s="152" t="s">
        <v>340</v>
      </c>
      <c r="E1790" s="159" t="s">
        <v>21</v>
      </c>
      <c r="F1790" s="160" t="s">
        <v>1716</v>
      </c>
      <c r="H1790" s="161">
        <v>10.755000000000001</v>
      </c>
      <c r="I1790" s="162"/>
      <c r="L1790" s="158"/>
      <c r="M1790" s="163"/>
      <c r="T1790" s="164"/>
      <c r="AT1790" s="159" t="s">
        <v>340</v>
      </c>
      <c r="AU1790" s="159" t="s">
        <v>171</v>
      </c>
      <c r="AV1790" s="13" t="s">
        <v>80</v>
      </c>
      <c r="AW1790" s="13" t="s">
        <v>32</v>
      </c>
      <c r="AX1790" s="13" t="s">
        <v>71</v>
      </c>
      <c r="AY1790" s="159" t="s">
        <v>330</v>
      </c>
    </row>
    <row r="1791" spans="2:51" s="12" customFormat="1">
      <c r="B1791" s="151"/>
      <c r="D1791" s="152" t="s">
        <v>340</v>
      </c>
      <c r="E1791" s="153" t="s">
        <v>21</v>
      </c>
      <c r="F1791" s="154" t="s">
        <v>1464</v>
      </c>
      <c r="H1791" s="153" t="s">
        <v>21</v>
      </c>
      <c r="I1791" s="155"/>
      <c r="L1791" s="151"/>
      <c r="M1791" s="156"/>
      <c r="T1791" s="157"/>
      <c r="AT1791" s="153" t="s">
        <v>340</v>
      </c>
      <c r="AU1791" s="153" t="s">
        <v>171</v>
      </c>
      <c r="AV1791" s="12" t="s">
        <v>78</v>
      </c>
      <c r="AW1791" s="12" t="s">
        <v>32</v>
      </c>
      <c r="AX1791" s="12" t="s">
        <v>71</v>
      </c>
      <c r="AY1791" s="153" t="s">
        <v>330</v>
      </c>
    </row>
    <row r="1792" spans="2:51" s="13" customFormat="1">
      <c r="B1792" s="158"/>
      <c r="D1792" s="152" t="s">
        <v>340</v>
      </c>
      <c r="E1792" s="159" t="s">
        <v>21</v>
      </c>
      <c r="F1792" s="160" t="s">
        <v>1717</v>
      </c>
      <c r="H1792" s="161">
        <v>23.603000000000002</v>
      </c>
      <c r="I1792" s="162"/>
      <c r="L1792" s="158"/>
      <c r="M1792" s="163"/>
      <c r="T1792" s="164"/>
      <c r="AT1792" s="159" t="s">
        <v>340</v>
      </c>
      <c r="AU1792" s="159" t="s">
        <v>171</v>
      </c>
      <c r="AV1792" s="13" t="s">
        <v>80</v>
      </c>
      <c r="AW1792" s="13" t="s">
        <v>32</v>
      </c>
      <c r="AX1792" s="13" t="s">
        <v>71</v>
      </c>
      <c r="AY1792" s="159" t="s">
        <v>330</v>
      </c>
    </row>
    <row r="1793" spans="2:51" s="12" customFormat="1">
      <c r="B1793" s="151"/>
      <c r="D1793" s="152" t="s">
        <v>340</v>
      </c>
      <c r="E1793" s="153" t="s">
        <v>21</v>
      </c>
      <c r="F1793" s="154" t="s">
        <v>1545</v>
      </c>
      <c r="H1793" s="153" t="s">
        <v>21</v>
      </c>
      <c r="I1793" s="155"/>
      <c r="L1793" s="151"/>
      <c r="M1793" s="156"/>
      <c r="T1793" s="157"/>
      <c r="AT1793" s="153" t="s">
        <v>340</v>
      </c>
      <c r="AU1793" s="153" t="s">
        <v>171</v>
      </c>
      <c r="AV1793" s="12" t="s">
        <v>78</v>
      </c>
      <c r="AW1793" s="12" t="s">
        <v>32</v>
      </c>
      <c r="AX1793" s="12" t="s">
        <v>71</v>
      </c>
      <c r="AY1793" s="153" t="s">
        <v>330</v>
      </c>
    </row>
    <row r="1794" spans="2:51" s="13" customFormat="1">
      <c r="B1794" s="158"/>
      <c r="D1794" s="152" t="s">
        <v>340</v>
      </c>
      <c r="E1794" s="159" t="s">
        <v>21</v>
      </c>
      <c r="F1794" s="160" t="s">
        <v>1718</v>
      </c>
      <c r="H1794" s="161">
        <v>268.548</v>
      </c>
      <c r="I1794" s="162"/>
      <c r="L1794" s="158"/>
      <c r="M1794" s="163"/>
      <c r="T1794" s="164"/>
      <c r="AT1794" s="159" t="s">
        <v>340</v>
      </c>
      <c r="AU1794" s="159" t="s">
        <v>171</v>
      </c>
      <c r="AV1794" s="13" t="s">
        <v>80</v>
      </c>
      <c r="AW1794" s="13" t="s">
        <v>32</v>
      </c>
      <c r="AX1794" s="13" t="s">
        <v>71</v>
      </c>
      <c r="AY1794" s="159" t="s">
        <v>330</v>
      </c>
    </row>
    <row r="1795" spans="2:51" s="13" customFormat="1">
      <c r="B1795" s="158"/>
      <c r="D1795" s="152" t="s">
        <v>340</v>
      </c>
      <c r="E1795" s="159" t="s">
        <v>21</v>
      </c>
      <c r="F1795" s="160" t="s">
        <v>1719</v>
      </c>
      <c r="H1795" s="161">
        <v>-32.070999999999998</v>
      </c>
      <c r="I1795" s="162"/>
      <c r="L1795" s="158"/>
      <c r="M1795" s="163"/>
      <c r="T1795" s="164"/>
      <c r="AT1795" s="159" t="s">
        <v>340</v>
      </c>
      <c r="AU1795" s="159" t="s">
        <v>171</v>
      </c>
      <c r="AV1795" s="13" t="s">
        <v>80</v>
      </c>
      <c r="AW1795" s="13" t="s">
        <v>32</v>
      </c>
      <c r="AX1795" s="13" t="s">
        <v>71</v>
      </c>
      <c r="AY1795" s="159" t="s">
        <v>330</v>
      </c>
    </row>
    <row r="1796" spans="2:51" s="13" customFormat="1">
      <c r="B1796" s="158"/>
      <c r="D1796" s="152" t="s">
        <v>340</v>
      </c>
      <c r="E1796" s="159" t="s">
        <v>21</v>
      </c>
      <c r="F1796" s="160" t="s">
        <v>1720</v>
      </c>
      <c r="H1796" s="161">
        <v>-2.1</v>
      </c>
      <c r="I1796" s="162"/>
      <c r="L1796" s="158"/>
      <c r="M1796" s="163"/>
      <c r="T1796" s="164"/>
      <c r="AT1796" s="159" t="s">
        <v>340</v>
      </c>
      <c r="AU1796" s="159" t="s">
        <v>171</v>
      </c>
      <c r="AV1796" s="13" t="s">
        <v>80</v>
      </c>
      <c r="AW1796" s="13" t="s">
        <v>32</v>
      </c>
      <c r="AX1796" s="13" t="s">
        <v>71</v>
      </c>
      <c r="AY1796" s="159" t="s">
        <v>330</v>
      </c>
    </row>
    <row r="1797" spans="2:51" s="13" customFormat="1">
      <c r="B1797" s="158"/>
      <c r="D1797" s="152" t="s">
        <v>340</v>
      </c>
      <c r="E1797" s="159" t="s">
        <v>21</v>
      </c>
      <c r="F1797" s="160" t="s">
        <v>1721</v>
      </c>
      <c r="H1797" s="161">
        <v>-3.36</v>
      </c>
      <c r="I1797" s="162"/>
      <c r="L1797" s="158"/>
      <c r="M1797" s="163"/>
      <c r="T1797" s="164"/>
      <c r="AT1797" s="159" t="s">
        <v>340</v>
      </c>
      <c r="AU1797" s="159" t="s">
        <v>171</v>
      </c>
      <c r="AV1797" s="13" t="s">
        <v>80</v>
      </c>
      <c r="AW1797" s="13" t="s">
        <v>32</v>
      </c>
      <c r="AX1797" s="13" t="s">
        <v>71</v>
      </c>
      <c r="AY1797" s="159" t="s">
        <v>330</v>
      </c>
    </row>
    <row r="1798" spans="2:51" s="13" customFormat="1">
      <c r="B1798" s="158"/>
      <c r="D1798" s="152" t="s">
        <v>340</v>
      </c>
      <c r="E1798" s="159" t="s">
        <v>21</v>
      </c>
      <c r="F1798" s="160" t="s">
        <v>1722</v>
      </c>
      <c r="H1798" s="161">
        <v>-0.63</v>
      </c>
      <c r="I1798" s="162"/>
      <c r="L1798" s="158"/>
      <c r="M1798" s="163"/>
      <c r="T1798" s="164"/>
      <c r="AT1798" s="159" t="s">
        <v>340</v>
      </c>
      <c r="AU1798" s="159" t="s">
        <v>171</v>
      </c>
      <c r="AV1798" s="13" t="s">
        <v>80</v>
      </c>
      <c r="AW1798" s="13" t="s">
        <v>32</v>
      </c>
      <c r="AX1798" s="13" t="s">
        <v>71</v>
      </c>
      <c r="AY1798" s="159" t="s">
        <v>330</v>
      </c>
    </row>
    <row r="1799" spans="2:51" s="13" customFormat="1">
      <c r="B1799" s="158"/>
      <c r="D1799" s="152" t="s">
        <v>340</v>
      </c>
      <c r="E1799" s="159" t="s">
        <v>21</v>
      </c>
      <c r="F1799" s="160" t="s">
        <v>1723</v>
      </c>
      <c r="H1799" s="161">
        <v>3.1920000000000002</v>
      </c>
      <c r="I1799" s="162"/>
      <c r="L1799" s="158"/>
      <c r="M1799" s="163"/>
      <c r="T1799" s="164"/>
      <c r="AT1799" s="159" t="s">
        <v>340</v>
      </c>
      <c r="AU1799" s="159" t="s">
        <v>171</v>
      </c>
      <c r="AV1799" s="13" t="s">
        <v>80</v>
      </c>
      <c r="AW1799" s="13" t="s">
        <v>32</v>
      </c>
      <c r="AX1799" s="13" t="s">
        <v>71</v>
      </c>
      <c r="AY1799" s="159" t="s">
        <v>330</v>
      </c>
    </row>
    <row r="1800" spans="2:51" s="13" customFormat="1">
      <c r="B1800" s="158"/>
      <c r="D1800" s="152" t="s">
        <v>340</v>
      </c>
      <c r="E1800" s="159" t="s">
        <v>21</v>
      </c>
      <c r="F1800" s="160" t="s">
        <v>1724</v>
      </c>
      <c r="H1800" s="161">
        <v>0.96</v>
      </c>
      <c r="I1800" s="162"/>
      <c r="L1800" s="158"/>
      <c r="M1800" s="163"/>
      <c r="T1800" s="164"/>
      <c r="AT1800" s="159" t="s">
        <v>340</v>
      </c>
      <c r="AU1800" s="159" t="s">
        <v>171</v>
      </c>
      <c r="AV1800" s="13" t="s">
        <v>80</v>
      </c>
      <c r="AW1800" s="13" t="s">
        <v>32</v>
      </c>
      <c r="AX1800" s="13" t="s">
        <v>71</v>
      </c>
      <c r="AY1800" s="159" t="s">
        <v>330</v>
      </c>
    </row>
    <row r="1801" spans="2:51" s="13" customFormat="1">
      <c r="B1801" s="158"/>
      <c r="D1801" s="152" t="s">
        <v>340</v>
      </c>
      <c r="E1801" s="159" t="s">
        <v>21</v>
      </c>
      <c r="F1801" s="160" t="s">
        <v>1725</v>
      </c>
      <c r="H1801" s="161">
        <v>-1.419</v>
      </c>
      <c r="I1801" s="162"/>
      <c r="L1801" s="158"/>
      <c r="M1801" s="163"/>
      <c r="T1801" s="164"/>
      <c r="AT1801" s="159" t="s">
        <v>340</v>
      </c>
      <c r="AU1801" s="159" t="s">
        <v>171</v>
      </c>
      <c r="AV1801" s="13" t="s">
        <v>80</v>
      </c>
      <c r="AW1801" s="13" t="s">
        <v>32</v>
      </c>
      <c r="AX1801" s="13" t="s">
        <v>71</v>
      </c>
      <c r="AY1801" s="159" t="s">
        <v>330</v>
      </c>
    </row>
    <row r="1802" spans="2:51" s="13" customFormat="1">
      <c r="B1802" s="158"/>
      <c r="D1802" s="152" t="s">
        <v>340</v>
      </c>
      <c r="E1802" s="159" t="s">
        <v>21</v>
      </c>
      <c r="F1802" s="160" t="s">
        <v>1726</v>
      </c>
      <c r="H1802" s="161">
        <v>-1.161</v>
      </c>
      <c r="I1802" s="162"/>
      <c r="L1802" s="158"/>
      <c r="M1802" s="163"/>
      <c r="T1802" s="164"/>
      <c r="AT1802" s="159" t="s">
        <v>340</v>
      </c>
      <c r="AU1802" s="159" t="s">
        <v>171</v>
      </c>
      <c r="AV1802" s="13" t="s">
        <v>80</v>
      </c>
      <c r="AW1802" s="13" t="s">
        <v>32</v>
      </c>
      <c r="AX1802" s="13" t="s">
        <v>71</v>
      </c>
      <c r="AY1802" s="159" t="s">
        <v>330</v>
      </c>
    </row>
    <row r="1803" spans="2:51" s="13" customFormat="1">
      <c r="B1803" s="158"/>
      <c r="D1803" s="152" t="s">
        <v>340</v>
      </c>
      <c r="E1803" s="159" t="s">
        <v>21</v>
      </c>
      <c r="F1803" s="160" t="s">
        <v>1727</v>
      </c>
      <c r="H1803" s="161">
        <v>-1.075</v>
      </c>
      <c r="I1803" s="162"/>
      <c r="L1803" s="158"/>
      <c r="M1803" s="163"/>
      <c r="T1803" s="164"/>
      <c r="AT1803" s="159" t="s">
        <v>340</v>
      </c>
      <c r="AU1803" s="159" t="s">
        <v>171</v>
      </c>
      <c r="AV1803" s="13" t="s">
        <v>80</v>
      </c>
      <c r="AW1803" s="13" t="s">
        <v>32</v>
      </c>
      <c r="AX1803" s="13" t="s">
        <v>71</v>
      </c>
      <c r="AY1803" s="159" t="s">
        <v>330</v>
      </c>
    </row>
    <row r="1804" spans="2:51" s="13" customFormat="1">
      <c r="B1804" s="158"/>
      <c r="D1804" s="152" t="s">
        <v>340</v>
      </c>
      <c r="E1804" s="159" t="s">
        <v>21</v>
      </c>
      <c r="F1804" s="160" t="s">
        <v>1728</v>
      </c>
      <c r="H1804" s="161">
        <v>-1.2729999999999999</v>
      </c>
      <c r="I1804" s="162"/>
      <c r="L1804" s="158"/>
      <c r="M1804" s="163"/>
      <c r="T1804" s="164"/>
      <c r="AT1804" s="159" t="s">
        <v>340</v>
      </c>
      <c r="AU1804" s="159" t="s">
        <v>171</v>
      </c>
      <c r="AV1804" s="13" t="s">
        <v>80</v>
      </c>
      <c r="AW1804" s="13" t="s">
        <v>32</v>
      </c>
      <c r="AX1804" s="13" t="s">
        <v>71</v>
      </c>
      <c r="AY1804" s="159" t="s">
        <v>330</v>
      </c>
    </row>
    <row r="1805" spans="2:51" s="13" customFormat="1">
      <c r="B1805" s="158"/>
      <c r="D1805" s="152" t="s">
        <v>340</v>
      </c>
      <c r="E1805" s="159" t="s">
        <v>21</v>
      </c>
      <c r="F1805" s="160" t="s">
        <v>1729</v>
      </c>
      <c r="H1805" s="161">
        <v>1.506</v>
      </c>
      <c r="I1805" s="162"/>
      <c r="L1805" s="158"/>
      <c r="M1805" s="163"/>
      <c r="T1805" s="164"/>
      <c r="AT1805" s="159" t="s">
        <v>340</v>
      </c>
      <c r="AU1805" s="159" t="s">
        <v>171</v>
      </c>
      <c r="AV1805" s="13" t="s">
        <v>80</v>
      </c>
      <c r="AW1805" s="13" t="s">
        <v>32</v>
      </c>
      <c r="AX1805" s="13" t="s">
        <v>71</v>
      </c>
      <c r="AY1805" s="159" t="s">
        <v>330</v>
      </c>
    </row>
    <row r="1806" spans="2:51" s="13" customFormat="1">
      <c r="B1806" s="158"/>
      <c r="D1806" s="152" t="s">
        <v>340</v>
      </c>
      <c r="E1806" s="159" t="s">
        <v>21</v>
      </c>
      <c r="F1806" s="160" t="s">
        <v>1730</v>
      </c>
      <c r="H1806" s="161">
        <v>1.3260000000000001</v>
      </c>
      <c r="I1806" s="162"/>
      <c r="L1806" s="158"/>
      <c r="M1806" s="163"/>
      <c r="T1806" s="164"/>
      <c r="AT1806" s="159" t="s">
        <v>340</v>
      </c>
      <c r="AU1806" s="159" t="s">
        <v>171</v>
      </c>
      <c r="AV1806" s="13" t="s">
        <v>80</v>
      </c>
      <c r="AW1806" s="13" t="s">
        <v>32</v>
      </c>
      <c r="AX1806" s="13" t="s">
        <v>71</v>
      </c>
      <c r="AY1806" s="159" t="s">
        <v>330</v>
      </c>
    </row>
    <row r="1807" spans="2:51" s="13" customFormat="1">
      <c r="B1807" s="158"/>
      <c r="D1807" s="152" t="s">
        <v>340</v>
      </c>
      <c r="E1807" s="159" t="s">
        <v>21</v>
      </c>
      <c r="F1807" s="160" t="s">
        <v>1731</v>
      </c>
      <c r="H1807" s="161">
        <v>1.266</v>
      </c>
      <c r="I1807" s="162"/>
      <c r="L1807" s="158"/>
      <c r="M1807" s="163"/>
      <c r="T1807" s="164"/>
      <c r="AT1807" s="159" t="s">
        <v>340</v>
      </c>
      <c r="AU1807" s="159" t="s">
        <v>171</v>
      </c>
      <c r="AV1807" s="13" t="s">
        <v>80</v>
      </c>
      <c r="AW1807" s="13" t="s">
        <v>32</v>
      </c>
      <c r="AX1807" s="13" t="s">
        <v>71</v>
      </c>
      <c r="AY1807" s="159" t="s">
        <v>330</v>
      </c>
    </row>
    <row r="1808" spans="2:51" s="13" customFormat="1">
      <c r="B1808" s="158"/>
      <c r="D1808" s="152" t="s">
        <v>340</v>
      </c>
      <c r="E1808" s="159" t="s">
        <v>21</v>
      </c>
      <c r="F1808" s="160" t="s">
        <v>1732</v>
      </c>
      <c r="H1808" s="161">
        <v>1.4039999999999999</v>
      </c>
      <c r="I1808" s="162"/>
      <c r="L1808" s="158"/>
      <c r="M1808" s="163"/>
      <c r="T1808" s="164"/>
      <c r="AT1808" s="159" t="s">
        <v>340</v>
      </c>
      <c r="AU1808" s="159" t="s">
        <v>171</v>
      </c>
      <c r="AV1808" s="13" t="s">
        <v>80</v>
      </c>
      <c r="AW1808" s="13" t="s">
        <v>32</v>
      </c>
      <c r="AX1808" s="13" t="s">
        <v>71</v>
      </c>
      <c r="AY1808" s="159" t="s">
        <v>330</v>
      </c>
    </row>
    <row r="1809" spans="2:65" s="12" customFormat="1">
      <c r="B1809" s="151"/>
      <c r="D1809" s="152" t="s">
        <v>340</v>
      </c>
      <c r="E1809" s="153" t="s">
        <v>21</v>
      </c>
      <c r="F1809" s="154" t="s">
        <v>1470</v>
      </c>
      <c r="H1809" s="153" t="s">
        <v>21</v>
      </c>
      <c r="I1809" s="155"/>
      <c r="L1809" s="151"/>
      <c r="M1809" s="156"/>
      <c r="T1809" s="157"/>
      <c r="AT1809" s="153" t="s">
        <v>340</v>
      </c>
      <c r="AU1809" s="153" t="s">
        <v>171</v>
      </c>
      <c r="AV1809" s="12" t="s">
        <v>78</v>
      </c>
      <c r="AW1809" s="12" t="s">
        <v>32</v>
      </c>
      <c r="AX1809" s="12" t="s">
        <v>71</v>
      </c>
      <c r="AY1809" s="153" t="s">
        <v>330</v>
      </c>
    </row>
    <row r="1810" spans="2:65" s="13" customFormat="1">
      <c r="B1810" s="158"/>
      <c r="D1810" s="152" t="s">
        <v>340</v>
      </c>
      <c r="E1810" s="159" t="s">
        <v>21</v>
      </c>
      <c r="F1810" s="160" t="s">
        <v>1733</v>
      </c>
      <c r="H1810" s="161">
        <v>57.219000000000001</v>
      </c>
      <c r="I1810" s="162"/>
      <c r="L1810" s="158"/>
      <c r="M1810" s="163"/>
      <c r="T1810" s="164"/>
      <c r="AT1810" s="159" t="s">
        <v>340</v>
      </c>
      <c r="AU1810" s="159" t="s">
        <v>171</v>
      </c>
      <c r="AV1810" s="13" t="s">
        <v>80</v>
      </c>
      <c r="AW1810" s="13" t="s">
        <v>32</v>
      </c>
      <c r="AX1810" s="13" t="s">
        <v>71</v>
      </c>
      <c r="AY1810" s="159" t="s">
        <v>330</v>
      </c>
    </row>
    <row r="1811" spans="2:65" s="13" customFormat="1">
      <c r="B1811" s="158"/>
      <c r="D1811" s="152" t="s">
        <v>340</v>
      </c>
      <c r="E1811" s="159" t="s">
        <v>21</v>
      </c>
      <c r="F1811" s="160" t="s">
        <v>1720</v>
      </c>
      <c r="H1811" s="161">
        <v>-2.1</v>
      </c>
      <c r="I1811" s="162"/>
      <c r="L1811" s="158"/>
      <c r="M1811" s="163"/>
      <c r="T1811" s="164"/>
      <c r="AT1811" s="159" t="s">
        <v>340</v>
      </c>
      <c r="AU1811" s="159" t="s">
        <v>171</v>
      </c>
      <c r="AV1811" s="13" t="s">
        <v>80</v>
      </c>
      <c r="AW1811" s="13" t="s">
        <v>32</v>
      </c>
      <c r="AX1811" s="13" t="s">
        <v>71</v>
      </c>
      <c r="AY1811" s="159" t="s">
        <v>330</v>
      </c>
    </row>
    <row r="1812" spans="2:65" s="13" customFormat="1">
      <c r="B1812" s="158"/>
      <c r="D1812" s="152" t="s">
        <v>340</v>
      </c>
      <c r="E1812" s="159" t="s">
        <v>21</v>
      </c>
      <c r="F1812" s="160" t="s">
        <v>1734</v>
      </c>
      <c r="H1812" s="161">
        <v>-1.95</v>
      </c>
      <c r="I1812" s="162"/>
      <c r="L1812" s="158"/>
      <c r="M1812" s="163"/>
      <c r="T1812" s="164"/>
      <c r="AT1812" s="159" t="s">
        <v>340</v>
      </c>
      <c r="AU1812" s="159" t="s">
        <v>171</v>
      </c>
      <c r="AV1812" s="13" t="s">
        <v>80</v>
      </c>
      <c r="AW1812" s="13" t="s">
        <v>32</v>
      </c>
      <c r="AX1812" s="13" t="s">
        <v>71</v>
      </c>
      <c r="AY1812" s="159" t="s">
        <v>330</v>
      </c>
    </row>
    <row r="1813" spans="2:65" s="13" customFormat="1">
      <c r="B1813" s="158"/>
      <c r="D1813" s="152" t="s">
        <v>340</v>
      </c>
      <c r="E1813" s="159" t="s">
        <v>21</v>
      </c>
      <c r="F1813" s="160" t="s">
        <v>1735</v>
      </c>
      <c r="H1813" s="161">
        <v>1.68</v>
      </c>
      <c r="I1813" s="162"/>
      <c r="L1813" s="158"/>
      <c r="M1813" s="163"/>
      <c r="T1813" s="164"/>
      <c r="AT1813" s="159" t="s">
        <v>340</v>
      </c>
      <c r="AU1813" s="159" t="s">
        <v>171</v>
      </c>
      <c r="AV1813" s="13" t="s">
        <v>80</v>
      </c>
      <c r="AW1813" s="13" t="s">
        <v>32</v>
      </c>
      <c r="AX1813" s="13" t="s">
        <v>71</v>
      </c>
      <c r="AY1813" s="159" t="s">
        <v>330</v>
      </c>
    </row>
    <row r="1814" spans="2:65" s="14" customFormat="1">
      <c r="B1814" s="166"/>
      <c r="D1814" s="152" t="s">
        <v>340</v>
      </c>
      <c r="E1814" s="167" t="s">
        <v>21</v>
      </c>
      <c r="F1814" s="168" t="s">
        <v>443</v>
      </c>
      <c r="H1814" s="169">
        <v>2134.431</v>
      </c>
      <c r="I1814" s="170"/>
      <c r="L1814" s="166"/>
      <c r="M1814" s="171"/>
      <c r="T1814" s="172"/>
      <c r="AT1814" s="167" t="s">
        <v>340</v>
      </c>
      <c r="AU1814" s="167" t="s">
        <v>171</v>
      </c>
      <c r="AV1814" s="14" t="s">
        <v>336</v>
      </c>
      <c r="AW1814" s="14" t="s">
        <v>32</v>
      </c>
      <c r="AX1814" s="14" t="s">
        <v>78</v>
      </c>
      <c r="AY1814" s="167" t="s">
        <v>330</v>
      </c>
    </row>
    <row r="1815" spans="2:65" s="1" customFormat="1" ht="24.2" customHeight="1">
      <c r="B1815" s="33"/>
      <c r="C1815" s="134" t="s">
        <v>1736</v>
      </c>
      <c r="D1815" s="134" t="s">
        <v>332</v>
      </c>
      <c r="E1815" s="135" t="s">
        <v>1737</v>
      </c>
      <c r="F1815" s="136" t="s">
        <v>1738</v>
      </c>
      <c r="G1815" s="137" t="s">
        <v>169</v>
      </c>
      <c r="H1815" s="138">
        <v>533.60799999999995</v>
      </c>
      <c r="I1815" s="139">
        <v>60.88</v>
      </c>
      <c r="J1815" s="140">
        <f>ROUND(I1815*H1815,2)</f>
        <v>32486.06</v>
      </c>
      <c r="K1815" s="136" t="s">
        <v>335</v>
      </c>
      <c r="L1815" s="33"/>
      <c r="M1815" s="141" t="s">
        <v>21</v>
      </c>
      <c r="N1815" s="142" t="s">
        <v>42</v>
      </c>
      <c r="P1815" s="143">
        <f>O1815*H1815</f>
        <v>0</v>
      </c>
      <c r="Q1815" s="143">
        <v>5.5199999999999997E-3</v>
      </c>
      <c r="R1815" s="143">
        <f>Q1815*H1815</f>
        <v>2.9455161599999995</v>
      </c>
      <c r="S1815" s="143">
        <v>0</v>
      </c>
      <c r="T1815" s="144">
        <f>S1815*H1815</f>
        <v>0</v>
      </c>
      <c r="AR1815" s="145" t="s">
        <v>336</v>
      </c>
      <c r="AT1815" s="145" t="s">
        <v>332</v>
      </c>
      <c r="AU1815" s="145" t="s">
        <v>171</v>
      </c>
      <c r="AY1815" s="18" t="s">
        <v>330</v>
      </c>
      <c r="BE1815" s="146">
        <f>IF(N1815="základní",J1815,0)</f>
        <v>32486.06</v>
      </c>
      <c r="BF1815" s="146">
        <f>IF(N1815="snížená",J1815,0)</f>
        <v>0</v>
      </c>
      <c r="BG1815" s="146">
        <f>IF(N1815="zákl. přenesená",J1815,0)</f>
        <v>0</v>
      </c>
      <c r="BH1815" s="146">
        <f>IF(N1815="sníž. přenesená",J1815,0)</f>
        <v>0</v>
      </c>
      <c r="BI1815" s="146">
        <f>IF(N1815="nulová",J1815,0)</f>
        <v>0</v>
      </c>
      <c r="BJ1815" s="18" t="s">
        <v>78</v>
      </c>
      <c r="BK1815" s="146">
        <f>ROUND(I1815*H1815,2)</f>
        <v>32486.06</v>
      </c>
      <c r="BL1815" s="18" t="s">
        <v>336</v>
      </c>
      <c r="BM1815" s="145" t="s">
        <v>1739</v>
      </c>
    </row>
    <row r="1816" spans="2:65" s="1" customFormat="1">
      <c r="B1816" s="33"/>
      <c r="D1816" s="147" t="s">
        <v>338</v>
      </c>
      <c r="F1816" s="148" t="s">
        <v>1740</v>
      </c>
      <c r="I1816" s="149"/>
      <c r="L1816" s="33"/>
      <c r="M1816" s="150"/>
      <c r="T1816" s="52"/>
      <c r="AT1816" s="18" t="s">
        <v>338</v>
      </c>
      <c r="AU1816" s="18" t="s">
        <v>171</v>
      </c>
    </row>
    <row r="1817" spans="2:65" s="12" customFormat="1">
      <c r="B1817" s="151"/>
      <c r="D1817" s="152" t="s">
        <v>340</v>
      </c>
      <c r="E1817" s="153" t="s">
        <v>21</v>
      </c>
      <c r="F1817" s="154" t="s">
        <v>1741</v>
      </c>
      <c r="H1817" s="153" t="s">
        <v>21</v>
      </c>
      <c r="I1817" s="155"/>
      <c r="L1817" s="151"/>
      <c r="M1817" s="156"/>
      <c r="T1817" s="157"/>
      <c r="AT1817" s="153" t="s">
        <v>340</v>
      </c>
      <c r="AU1817" s="153" t="s">
        <v>171</v>
      </c>
      <c r="AV1817" s="12" t="s">
        <v>78</v>
      </c>
      <c r="AW1817" s="12" t="s">
        <v>32</v>
      </c>
      <c r="AX1817" s="12" t="s">
        <v>71</v>
      </c>
      <c r="AY1817" s="153" t="s">
        <v>330</v>
      </c>
    </row>
    <row r="1818" spans="2:65" s="12" customFormat="1">
      <c r="B1818" s="151"/>
      <c r="D1818" s="152" t="s">
        <v>340</v>
      </c>
      <c r="E1818" s="153" t="s">
        <v>21</v>
      </c>
      <c r="F1818" s="154" t="s">
        <v>1742</v>
      </c>
      <c r="H1818" s="153" t="s">
        <v>21</v>
      </c>
      <c r="I1818" s="155"/>
      <c r="L1818" s="151"/>
      <c r="M1818" s="156"/>
      <c r="T1818" s="157"/>
      <c r="AT1818" s="153" t="s">
        <v>340</v>
      </c>
      <c r="AU1818" s="153" t="s">
        <v>171</v>
      </c>
      <c r="AV1818" s="12" t="s">
        <v>78</v>
      </c>
      <c r="AW1818" s="12" t="s">
        <v>32</v>
      </c>
      <c r="AX1818" s="12" t="s">
        <v>71</v>
      </c>
      <c r="AY1818" s="153" t="s">
        <v>330</v>
      </c>
    </row>
    <row r="1819" spans="2:65" s="13" customFormat="1">
      <c r="B1819" s="158"/>
      <c r="D1819" s="152" t="s">
        <v>340</v>
      </c>
      <c r="E1819" s="159" t="s">
        <v>21</v>
      </c>
      <c r="F1819" s="160" t="s">
        <v>1743</v>
      </c>
      <c r="H1819" s="161">
        <v>533.60799999999995</v>
      </c>
      <c r="I1819" s="162"/>
      <c r="L1819" s="158"/>
      <c r="M1819" s="163"/>
      <c r="T1819" s="164"/>
      <c r="AT1819" s="159" t="s">
        <v>340</v>
      </c>
      <c r="AU1819" s="159" t="s">
        <v>171</v>
      </c>
      <c r="AV1819" s="13" t="s">
        <v>80</v>
      </c>
      <c r="AW1819" s="13" t="s">
        <v>32</v>
      </c>
      <c r="AX1819" s="13" t="s">
        <v>78</v>
      </c>
      <c r="AY1819" s="159" t="s">
        <v>330</v>
      </c>
    </row>
    <row r="1820" spans="2:65" s="1" customFormat="1" ht="24.2" customHeight="1">
      <c r="B1820" s="33"/>
      <c r="C1820" s="134" t="s">
        <v>1744</v>
      </c>
      <c r="D1820" s="134" t="s">
        <v>332</v>
      </c>
      <c r="E1820" s="135" t="s">
        <v>1745</v>
      </c>
      <c r="F1820" s="136" t="s">
        <v>1746</v>
      </c>
      <c r="G1820" s="137" t="s">
        <v>973</v>
      </c>
      <c r="H1820" s="138">
        <v>12</v>
      </c>
      <c r="I1820" s="139">
        <v>468.55</v>
      </c>
      <c r="J1820" s="140">
        <f>ROUND(I1820*H1820,2)</f>
        <v>5622.6</v>
      </c>
      <c r="K1820" s="136" t="s">
        <v>335</v>
      </c>
      <c r="L1820" s="33"/>
      <c r="M1820" s="141" t="s">
        <v>21</v>
      </c>
      <c r="N1820" s="142" t="s">
        <v>42</v>
      </c>
      <c r="P1820" s="143">
        <f>O1820*H1820</f>
        <v>0</v>
      </c>
      <c r="Q1820" s="143">
        <v>2.2259999999999999E-2</v>
      </c>
      <c r="R1820" s="143">
        <f>Q1820*H1820</f>
        <v>0.26711999999999997</v>
      </c>
      <c r="S1820" s="143">
        <v>0</v>
      </c>
      <c r="T1820" s="144">
        <f>S1820*H1820</f>
        <v>0</v>
      </c>
      <c r="AR1820" s="145" t="s">
        <v>336</v>
      </c>
      <c r="AT1820" s="145" t="s">
        <v>332</v>
      </c>
      <c r="AU1820" s="145" t="s">
        <v>171</v>
      </c>
      <c r="AY1820" s="18" t="s">
        <v>330</v>
      </c>
      <c r="BE1820" s="146">
        <f>IF(N1820="základní",J1820,0)</f>
        <v>5622.6</v>
      </c>
      <c r="BF1820" s="146">
        <f>IF(N1820="snížená",J1820,0)</f>
        <v>0</v>
      </c>
      <c r="BG1820" s="146">
        <f>IF(N1820="zákl. přenesená",J1820,0)</f>
        <v>0</v>
      </c>
      <c r="BH1820" s="146">
        <f>IF(N1820="sníž. přenesená",J1820,0)</f>
        <v>0</v>
      </c>
      <c r="BI1820" s="146">
        <f>IF(N1820="nulová",J1820,0)</f>
        <v>0</v>
      </c>
      <c r="BJ1820" s="18" t="s">
        <v>78</v>
      </c>
      <c r="BK1820" s="146">
        <f>ROUND(I1820*H1820,2)</f>
        <v>5622.6</v>
      </c>
      <c r="BL1820" s="18" t="s">
        <v>336</v>
      </c>
      <c r="BM1820" s="145" t="s">
        <v>1747</v>
      </c>
    </row>
    <row r="1821" spans="2:65" s="1" customFormat="1">
      <c r="B1821" s="33"/>
      <c r="D1821" s="147" t="s">
        <v>338</v>
      </c>
      <c r="F1821" s="148" t="s">
        <v>1748</v>
      </c>
      <c r="I1821" s="149"/>
      <c r="L1821" s="33"/>
      <c r="M1821" s="150"/>
      <c r="T1821" s="52"/>
      <c r="AT1821" s="18" t="s">
        <v>338</v>
      </c>
      <c r="AU1821" s="18" t="s">
        <v>171</v>
      </c>
    </row>
    <row r="1822" spans="2:65" s="12" customFormat="1">
      <c r="B1822" s="151"/>
      <c r="D1822" s="152" t="s">
        <v>340</v>
      </c>
      <c r="E1822" s="153" t="s">
        <v>21</v>
      </c>
      <c r="F1822" s="154" t="s">
        <v>341</v>
      </c>
      <c r="H1822" s="153" t="s">
        <v>21</v>
      </c>
      <c r="I1822" s="155"/>
      <c r="L1822" s="151"/>
      <c r="M1822" s="156"/>
      <c r="T1822" s="157"/>
      <c r="AT1822" s="153" t="s">
        <v>340</v>
      </c>
      <c r="AU1822" s="153" t="s">
        <v>171</v>
      </c>
      <c r="AV1822" s="12" t="s">
        <v>78</v>
      </c>
      <c r="AW1822" s="12" t="s">
        <v>32</v>
      </c>
      <c r="AX1822" s="12" t="s">
        <v>71</v>
      </c>
      <c r="AY1822" s="153" t="s">
        <v>330</v>
      </c>
    </row>
    <row r="1823" spans="2:65" s="12" customFormat="1">
      <c r="B1823" s="151"/>
      <c r="D1823" s="152" t="s">
        <v>340</v>
      </c>
      <c r="E1823" s="153" t="s">
        <v>21</v>
      </c>
      <c r="F1823" s="154" t="s">
        <v>1749</v>
      </c>
      <c r="H1823" s="153" t="s">
        <v>21</v>
      </c>
      <c r="I1823" s="155"/>
      <c r="L1823" s="151"/>
      <c r="M1823" s="156"/>
      <c r="T1823" s="157"/>
      <c r="AT1823" s="153" t="s">
        <v>340</v>
      </c>
      <c r="AU1823" s="153" t="s">
        <v>171</v>
      </c>
      <c r="AV1823" s="12" t="s">
        <v>78</v>
      </c>
      <c r="AW1823" s="12" t="s">
        <v>32</v>
      </c>
      <c r="AX1823" s="12" t="s">
        <v>71</v>
      </c>
      <c r="AY1823" s="153" t="s">
        <v>330</v>
      </c>
    </row>
    <row r="1824" spans="2:65" s="12" customFormat="1">
      <c r="B1824" s="151"/>
      <c r="D1824" s="152" t="s">
        <v>340</v>
      </c>
      <c r="E1824" s="153" t="s">
        <v>21</v>
      </c>
      <c r="F1824" s="154" t="s">
        <v>1750</v>
      </c>
      <c r="H1824" s="153" t="s">
        <v>21</v>
      </c>
      <c r="I1824" s="155"/>
      <c r="L1824" s="151"/>
      <c r="M1824" s="156"/>
      <c r="T1824" s="157"/>
      <c r="AT1824" s="153" t="s">
        <v>340</v>
      </c>
      <c r="AU1824" s="153" t="s">
        <v>171</v>
      </c>
      <c r="AV1824" s="12" t="s">
        <v>78</v>
      </c>
      <c r="AW1824" s="12" t="s">
        <v>32</v>
      </c>
      <c r="AX1824" s="12" t="s">
        <v>71</v>
      </c>
      <c r="AY1824" s="153" t="s">
        <v>330</v>
      </c>
    </row>
    <row r="1825" spans="2:65" s="13" customFormat="1">
      <c r="B1825" s="158"/>
      <c r="D1825" s="152" t="s">
        <v>340</v>
      </c>
      <c r="E1825" s="159" t="s">
        <v>21</v>
      </c>
      <c r="F1825" s="160" t="s">
        <v>1751</v>
      </c>
      <c r="H1825" s="161">
        <v>3</v>
      </c>
      <c r="I1825" s="162"/>
      <c r="L1825" s="158"/>
      <c r="M1825" s="163"/>
      <c r="T1825" s="164"/>
      <c r="AT1825" s="159" t="s">
        <v>340</v>
      </c>
      <c r="AU1825" s="159" t="s">
        <v>171</v>
      </c>
      <c r="AV1825" s="13" t="s">
        <v>80</v>
      </c>
      <c r="AW1825" s="13" t="s">
        <v>32</v>
      </c>
      <c r="AX1825" s="13" t="s">
        <v>71</v>
      </c>
      <c r="AY1825" s="159" t="s">
        <v>330</v>
      </c>
    </row>
    <row r="1826" spans="2:65" s="13" customFormat="1">
      <c r="B1826" s="158"/>
      <c r="D1826" s="152" t="s">
        <v>340</v>
      </c>
      <c r="E1826" s="159" t="s">
        <v>21</v>
      </c>
      <c r="F1826" s="160" t="s">
        <v>1752</v>
      </c>
      <c r="H1826" s="161">
        <v>9</v>
      </c>
      <c r="I1826" s="162"/>
      <c r="L1826" s="158"/>
      <c r="M1826" s="163"/>
      <c r="T1826" s="164"/>
      <c r="AT1826" s="159" t="s">
        <v>340</v>
      </c>
      <c r="AU1826" s="159" t="s">
        <v>171</v>
      </c>
      <c r="AV1826" s="13" t="s">
        <v>80</v>
      </c>
      <c r="AW1826" s="13" t="s">
        <v>32</v>
      </c>
      <c r="AX1826" s="13" t="s">
        <v>71</v>
      </c>
      <c r="AY1826" s="159" t="s">
        <v>330</v>
      </c>
    </row>
    <row r="1827" spans="2:65" s="14" customFormat="1">
      <c r="B1827" s="166"/>
      <c r="D1827" s="152" t="s">
        <v>340</v>
      </c>
      <c r="E1827" s="167" t="s">
        <v>21</v>
      </c>
      <c r="F1827" s="168" t="s">
        <v>443</v>
      </c>
      <c r="H1827" s="169">
        <v>12</v>
      </c>
      <c r="I1827" s="170"/>
      <c r="L1827" s="166"/>
      <c r="M1827" s="171"/>
      <c r="T1827" s="172"/>
      <c r="AT1827" s="167" t="s">
        <v>340</v>
      </c>
      <c r="AU1827" s="167" t="s">
        <v>171</v>
      </c>
      <c r="AV1827" s="14" t="s">
        <v>336</v>
      </c>
      <c r="AW1827" s="14" t="s">
        <v>32</v>
      </c>
      <c r="AX1827" s="14" t="s">
        <v>78</v>
      </c>
      <c r="AY1827" s="167" t="s">
        <v>330</v>
      </c>
    </row>
    <row r="1828" spans="2:65" s="1" customFormat="1" ht="21.75" customHeight="1">
      <c r="B1828" s="33"/>
      <c r="C1828" s="134" t="s">
        <v>1753</v>
      </c>
      <c r="D1828" s="134" t="s">
        <v>332</v>
      </c>
      <c r="E1828" s="135" t="s">
        <v>1754</v>
      </c>
      <c r="F1828" s="136" t="s">
        <v>1755</v>
      </c>
      <c r="G1828" s="137" t="s">
        <v>169</v>
      </c>
      <c r="H1828" s="138">
        <v>672.66</v>
      </c>
      <c r="I1828" s="139">
        <v>31.73</v>
      </c>
      <c r="J1828" s="140">
        <f>ROUND(I1828*H1828,2)</f>
        <v>21343.5</v>
      </c>
      <c r="K1828" s="136" t="s">
        <v>335</v>
      </c>
      <c r="L1828" s="33"/>
      <c r="M1828" s="141" t="s">
        <v>21</v>
      </c>
      <c r="N1828" s="142" t="s">
        <v>42</v>
      </c>
      <c r="P1828" s="143">
        <f>O1828*H1828</f>
        <v>0</v>
      </c>
      <c r="Q1828" s="143">
        <v>1.1E-4</v>
      </c>
      <c r="R1828" s="143">
        <f>Q1828*H1828</f>
        <v>7.3992600000000006E-2</v>
      </c>
      <c r="S1828" s="143">
        <v>6.0000000000000002E-5</v>
      </c>
      <c r="T1828" s="144">
        <f>S1828*H1828</f>
        <v>4.0359600000000002E-2</v>
      </c>
      <c r="AR1828" s="145" t="s">
        <v>336</v>
      </c>
      <c r="AT1828" s="145" t="s">
        <v>332</v>
      </c>
      <c r="AU1828" s="145" t="s">
        <v>171</v>
      </c>
      <c r="AY1828" s="18" t="s">
        <v>330</v>
      </c>
      <c r="BE1828" s="146">
        <f>IF(N1828="základní",J1828,0)</f>
        <v>21343.5</v>
      </c>
      <c r="BF1828" s="146">
        <f>IF(N1828="snížená",J1828,0)</f>
        <v>0</v>
      </c>
      <c r="BG1828" s="146">
        <f>IF(N1828="zákl. přenesená",J1828,0)</f>
        <v>0</v>
      </c>
      <c r="BH1828" s="146">
        <f>IF(N1828="sníž. přenesená",J1828,0)</f>
        <v>0</v>
      </c>
      <c r="BI1828" s="146">
        <f>IF(N1828="nulová",J1828,0)</f>
        <v>0</v>
      </c>
      <c r="BJ1828" s="18" t="s">
        <v>78</v>
      </c>
      <c r="BK1828" s="146">
        <f>ROUND(I1828*H1828,2)</f>
        <v>21343.5</v>
      </c>
      <c r="BL1828" s="18" t="s">
        <v>336</v>
      </c>
      <c r="BM1828" s="145" t="s">
        <v>1756</v>
      </c>
    </row>
    <row r="1829" spans="2:65" s="1" customFormat="1">
      <c r="B1829" s="33"/>
      <c r="D1829" s="147" t="s">
        <v>338</v>
      </c>
      <c r="F1829" s="148" t="s">
        <v>1757</v>
      </c>
      <c r="I1829" s="149"/>
      <c r="L1829" s="33"/>
      <c r="M1829" s="150"/>
      <c r="T1829" s="52"/>
      <c r="AT1829" s="18" t="s">
        <v>338</v>
      </c>
      <c r="AU1829" s="18" t="s">
        <v>171</v>
      </c>
    </row>
    <row r="1830" spans="2:65" s="12" customFormat="1">
      <c r="B1830" s="151"/>
      <c r="D1830" s="152" t="s">
        <v>340</v>
      </c>
      <c r="E1830" s="153" t="s">
        <v>21</v>
      </c>
      <c r="F1830" s="154" t="s">
        <v>1758</v>
      </c>
      <c r="H1830" s="153" t="s">
        <v>21</v>
      </c>
      <c r="I1830" s="155"/>
      <c r="L1830" s="151"/>
      <c r="M1830" s="156"/>
      <c r="T1830" s="157"/>
      <c r="AT1830" s="153" t="s">
        <v>340</v>
      </c>
      <c r="AU1830" s="153" t="s">
        <v>171</v>
      </c>
      <c r="AV1830" s="12" t="s">
        <v>78</v>
      </c>
      <c r="AW1830" s="12" t="s">
        <v>32</v>
      </c>
      <c r="AX1830" s="12" t="s">
        <v>71</v>
      </c>
      <c r="AY1830" s="153" t="s">
        <v>330</v>
      </c>
    </row>
    <row r="1831" spans="2:65" s="12" customFormat="1">
      <c r="B1831" s="151"/>
      <c r="D1831" s="152" t="s">
        <v>340</v>
      </c>
      <c r="E1831" s="153" t="s">
        <v>21</v>
      </c>
      <c r="F1831" s="154" t="s">
        <v>1003</v>
      </c>
      <c r="H1831" s="153" t="s">
        <v>21</v>
      </c>
      <c r="I1831" s="155"/>
      <c r="L1831" s="151"/>
      <c r="M1831" s="156"/>
      <c r="T1831" s="157"/>
      <c r="AT1831" s="153" t="s">
        <v>340</v>
      </c>
      <c r="AU1831" s="153" t="s">
        <v>171</v>
      </c>
      <c r="AV1831" s="12" t="s">
        <v>78</v>
      </c>
      <c r="AW1831" s="12" t="s">
        <v>32</v>
      </c>
      <c r="AX1831" s="12" t="s">
        <v>71</v>
      </c>
      <c r="AY1831" s="153" t="s">
        <v>330</v>
      </c>
    </row>
    <row r="1832" spans="2:65" s="13" customFormat="1">
      <c r="B1832" s="158"/>
      <c r="D1832" s="152" t="s">
        <v>340</v>
      </c>
      <c r="E1832" s="159" t="s">
        <v>21</v>
      </c>
      <c r="F1832" s="160" t="s">
        <v>1759</v>
      </c>
      <c r="H1832" s="161">
        <v>15.12</v>
      </c>
      <c r="I1832" s="162"/>
      <c r="L1832" s="158"/>
      <c r="M1832" s="163"/>
      <c r="T1832" s="164"/>
      <c r="AT1832" s="159" t="s">
        <v>340</v>
      </c>
      <c r="AU1832" s="159" t="s">
        <v>171</v>
      </c>
      <c r="AV1832" s="13" t="s">
        <v>80</v>
      </c>
      <c r="AW1832" s="13" t="s">
        <v>32</v>
      </c>
      <c r="AX1832" s="13" t="s">
        <v>71</v>
      </c>
      <c r="AY1832" s="159" t="s">
        <v>330</v>
      </c>
    </row>
    <row r="1833" spans="2:65" s="13" customFormat="1">
      <c r="B1833" s="158"/>
      <c r="D1833" s="152" t="s">
        <v>340</v>
      </c>
      <c r="E1833" s="159" t="s">
        <v>21</v>
      </c>
      <c r="F1833" s="160" t="s">
        <v>1760</v>
      </c>
      <c r="H1833" s="161">
        <v>5.6</v>
      </c>
      <c r="I1833" s="162"/>
      <c r="L1833" s="158"/>
      <c r="M1833" s="163"/>
      <c r="T1833" s="164"/>
      <c r="AT1833" s="159" t="s">
        <v>340</v>
      </c>
      <c r="AU1833" s="159" t="s">
        <v>171</v>
      </c>
      <c r="AV1833" s="13" t="s">
        <v>80</v>
      </c>
      <c r="AW1833" s="13" t="s">
        <v>32</v>
      </c>
      <c r="AX1833" s="13" t="s">
        <v>71</v>
      </c>
      <c r="AY1833" s="159" t="s">
        <v>330</v>
      </c>
    </row>
    <row r="1834" spans="2:65" s="13" customFormat="1">
      <c r="B1834" s="158"/>
      <c r="D1834" s="152" t="s">
        <v>340</v>
      </c>
      <c r="E1834" s="159" t="s">
        <v>21</v>
      </c>
      <c r="F1834" s="160" t="s">
        <v>1761</v>
      </c>
      <c r="H1834" s="161">
        <v>3.1059999999999999</v>
      </c>
      <c r="I1834" s="162"/>
      <c r="L1834" s="158"/>
      <c r="M1834" s="163"/>
      <c r="T1834" s="164"/>
      <c r="AT1834" s="159" t="s">
        <v>340</v>
      </c>
      <c r="AU1834" s="159" t="s">
        <v>171</v>
      </c>
      <c r="AV1834" s="13" t="s">
        <v>80</v>
      </c>
      <c r="AW1834" s="13" t="s">
        <v>32</v>
      </c>
      <c r="AX1834" s="13" t="s">
        <v>71</v>
      </c>
      <c r="AY1834" s="159" t="s">
        <v>330</v>
      </c>
    </row>
    <row r="1835" spans="2:65" s="13" customFormat="1">
      <c r="B1835" s="158"/>
      <c r="D1835" s="152" t="s">
        <v>340</v>
      </c>
      <c r="E1835" s="159" t="s">
        <v>21</v>
      </c>
      <c r="F1835" s="160" t="s">
        <v>1762</v>
      </c>
      <c r="H1835" s="161">
        <v>0.98</v>
      </c>
      <c r="I1835" s="162"/>
      <c r="L1835" s="158"/>
      <c r="M1835" s="163"/>
      <c r="T1835" s="164"/>
      <c r="AT1835" s="159" t="s">
        <v>340</v>
      </c>
      <c r="AU1835" s="159" t="s">
        <v>171</v>
      </c>
      <c r="AV1835" s="13" t="s">
        <v>80</v>
      </c>
      <c r="AW1835" s="13" t="s">
        <v>32</v>
      </c>
      <c r="AX1835" s="13" t="s">
        <v>71</v>
      </c>
      <c r="AY1835" s="159" t="s">
        <v>330</v>
      </c>
    </row>
    <row r="1836" spans="2:65" s="13" customFormat="1">
      <c r="B1836" s="158"/>
      <c r="D1836" s="152" t="s">
        <v>340</v>
      </c>
      <c r="E1836" s="159" t="s">
        <v>21</v>
      </c>
      <c r="F1836" s="160" t="s">
        <v>1763</v>
      </c>
      <c r="H1836" s="161">
        <v>2.7</v>
      </c>
      <c r="I1836" s="162"/>
      <c r="L1836" s="158"/>
      <c r="M1836" s="163"/>
      <c r="T1836" s="164"/>
      <c r="AT1836" s="159" t="s">
        <v>340</v>
      </c>
      <c r="AU1836" s="159" t="s">
        <v>171</v>
      </c>
      <c r="AV1836" s="13" t="s">
        <v>80</v>
      </c>
      <c r="AW1836" s="13" t="s">
        <v>32</v>
      </c>
      <c r="AX1836" s="13" t="s">
        <v>71</v>
      </c>
      <c r="AY1836" s="159" t="s">
        <v>330</v>
      </c>
    </row>
    <row r="1837" spans="2:65" s="13" customFormat="1">
      <c r="B1837" s="158"/>
      <c r="D1837" s="152" t="s">
        <v>340</v>
      </c>
      <c r="E1837" s="159" t="s">
        <v>21</v>
      </c>
      <c r="F1837" s="160" t="s">
        <v>1764</v>
      </c>
      <c r="H1837" s="161">
        <v>14.53</v>
      </c>
      <c r="I1837" s="162"/>
      <c r="L1837" s="158"/>
      <c r="M1837" s="163"/>
      <c r="T1837" s="164"/>
      <c r="AT1837" s="159" t="s">
        <v>340</v>
      </c>
      <c r="AU1837" s="159" t="s">
        <v>171</v>
      </c>
      <c r="AV1837" s="13" t="s">
        <v>80</v>
      </c>
      <c r="AW1837" s="13" t="s">
        <v>32</v>
      </c>
      <c r="AX1837" s="13" t="s">
        <v>71</v>
      </c>
      <c r="AY1837" s="159" t="s">
        <v>330</v>
      </c>
    </row>
    <row r="1838" spans="2:65" s="13" customFormat="1">
      <c r="B1838" s="158"/>
      <c r="D1838" s="152" t="s">
        <v>340</v>
      </c>
      <c r="E1838" s="159" t="s">
        <v>21</v>
      </c>
      <c r="F1838" s="160" t="s">
        <v>1765</v>
      </c>
      <c r="H1838" s="161">
        <v>4.88</v>
      </c>
      <c r="I1838" s="162"/>
      <c r="L1838" s="158"/>
      <c r="M1838" s="163"/>
      <c r="T1838" s="164"/>
      <c r="AT1838" s="159" t="s">
        <v>340</v>
      </c>
      <c r="AU1838" s="159" t="s">
        <v>171</v>
      </c>
      <c r="AV1838" s="13" t="s">
        <v>80</v>
      </c>
      <c r="AW1838" s="13" t="s">
        <v>32</v>
      </c>
      <c r="AX1838" s="13" t="s">
        <v>71</v>
      </c>
      <c r="AY1838" s="159" t="s">
        <v>330</v>
      </c>
    </row>
    <row r="1839" spans="2:65" s="13" customFormat="1">
      <c r="B1839" s="158"/>
      <c r="D1839" s="152" t="s">
        <v>340</v>
      </c>
      <c r="E1839" s="159" t="s">
        <v>21</v>
      </c>
      <c r="F1839" s="160" t="s">
        <v>1766</v>
      </c>
      <c r="H1839" s="161">
        <v>18.030999999999999</v>
      </c>
      <c r="I1839" s="162"/>
      <c r="L1839" s="158"/>
      <c r="M1839" s="163"/>
      <c r="T1839" s="164"/>
      <c r="AT1839" s="159" t="s">
        <v>340</v>
      </c>
      <c r="AU1839" s="159" t="s">
        <v>171</v>
      </c>
      <c r="AV1839" s="13" t="s">
        <v>80</v>
      </c>
      <c r="AW1839" s="13" t="s">
        <v>32</v>
      </c>
      <c r="AX1839" s="13" t="s">
        <v>71</v>
      </c>
      <c r="AY1839" s="159" t="s">
        <v>330</v>
      </c>
    </row>
    <row r="1840" spans="2:65" s="13" customFormat="1">
      <c r="B1840" s="158"/>
      <c r="D1840" s="152" t="s">
        <v>340</v>
      </c>
      <c r="E1840" s="159" t="s">
        <v>21</v>
      </c>
      <c r="F1840" s="160" t="s">
        <v>1767</v>
      </c>
      <c r="H1840" s="161">
        <v>17.808</v>
      </c>
      <c r="I1840" s="162"/>
      <c r="L1840" s="158"/>
      <c r="M1840" s="163"/>
      <c r="T1840" s="164"/>
      <c r="AT1840" s="159" t="s">
        <v>340</v>
      </c>
      <c r="AU1840" s="159" t="s">
        <v>171</v>
      </c>
      <c r="AV1840" s="13" t="s">
        <v>80</v>
      </c>
      <c r="AW1840" s="13" t="s">
        <v>32</v>
      </c>
      <c r="AX1840" s="13" t="s">
        <v>71</v>
      </c>
      <c r="AY1840" s="159" t="s">
        <v>330</v>
      </c>
    </row>
    <row r="1841" spans="2:51" s="12" customFormat="1">
      <c r="B1841" s="151"/>
      <c r="D1841" s="152" t="s">
        <v>340</v>
      </c>
      <c r="E1841" s="153" t="s">
        <v>21</v>
      </c>
      <c r="F1841" s="154" t="s">
        <v>770</v>
      </c>
      <c r="H1841" s="153" t="s">
        <v>21</v>
      </c>
      <c r="I1841" s="155"/>
      <c r="L1841" s="151"/>
      <c r="M1841" s="156"/>
      <c r="T1841" s="157"/>
      <c r="AT1841" s="153" t="s">
        <v>340</v>
      </c>
      <c r="AU1841" s="153" t="s">
        <v>171</v>
      </c>
      <c r="AV1841" s="12" t="s">
        <v>78</v>
      </c>
      <c r="AW1841" s="12" t="s">
        <v>32</v>
      </c>
      <c r="AX1841" s="12" t="s">
        <v>71</v>
      </c>
      <c r="AY1841" s="153" t="s">
        <v>330</v>
      </c>
    </row>
    <row r="1842" spans="2:51" s="13" customFormat="1">
      <c r="B1842" s="158"/>
      <c r="D1842" s="152" t="s">
        <v>340</v>
      </c>
      <c r="E1842" s="159" t="s">
        <v>21</v>
      </c>
      <c r="F1842" s="160" t="s">
        <v>1768</v>
      </c>
      <c r="H1842" s="161">
        <v>12.132</v>
      </c>
      <c r="I1842" s="162"/>
      <c r="L1842" s="158"/>
      <c r="M1842" s="163"/>
      <c r="T1842" s="164"/>
      <c r="AT1842" s="159" t="s">
        <v>340</v>
      </c>
      <c r="AU1842" s="159" t="s">
        <v>171</v>
      </c>
      <c r="AV1842" s="13" t="s">
        <v>80</v>
      </c>
      <c r="AW1842" s="13" t="s">
        <v>32</v>
      </c>
      <c r="AX1842" s="13" t="s">
        <v>71</v>
      </c>
      <c r="AY1842" s="159" t="s">
        <v>330</v>
      </c>
    </row>
    <row r="1843" spans="2:51" s="13" customFormat="1">
      <c r="B1843" s="158"/>
      <c r="D1843" s="152" t="s">
        <v>340</v>
      </c>
      <c r="E1843" s="159" t="s">
        <v>21</v>
      </c>
      <c r="F1843" s="160" t="s">
        <v>1769</v>
      </c>
      <c r="H1843" s="161">
        <v>25.2</v>
      </c>
      <c r="I1843" s="162"/>
      <c r="L1843" s="158"/>
      <c r="M1843" s="163"/>
      <c r="T1843" s="164"/>
      <c r="AT1843" s="159" t="s">
        <v>340</v>
      </c>
      <c r="AU1843" s="159" t="s">
        <v>171</v>
      </c>
      <c r="AV1843" s="13" t="s">
        <v>80</v>
      </c>
      <c r="AW1843" s="13" t="s">
        <v>32</v>
      </c>
      <c r="AX1843" s="13" t="s">
        <v>71</v>
      </c>
      <c r="AY1843" s="159" t="s">
        <v>330</v>
      </c>
    </row>
    <row r="1844" spans="2:51" s="13" customFormat="1">
      <c r="B1844" s="158"/>
      <c r="D1844" s="152" t="s">
        <v>340</v>
      </c>
      <c r="E1844" s="159" t="s">
        <v>21</v>
      </c>
      <c r="F1844" s="160" t="s">
        <v>1770</v>
      </c>
      <c r="H1844" s="161">
        <v>19.100000000000001</v>
      </c>
      <c r="I1844" s="162"/>
      <c r="L1844" s="158"/>
      <c r="M1844" s="163"/>
      <c r="T1844" s="164"/>
      <c r="AT1844" s="159" t="s">
        <v>340</v>
      </c>
      <c r="AU1844" s="159" t="s">
        <v>171</v>
      </c>
      <c r="AV1844" s="13" t="s">
        <v>80</v>
      </c>
      <c r="AW1844" s="13" t="s">
        <v>32</v>
      </c>
      <c r="AX1844" s="13" t="s">
        <v>71</v>
      </c>
      <c r="AY1844" s="159" t="s">
        <v>330</v>
      </c>
    </row>
    <row r="1845" spans="2:51" s="13" customFormat="1">
      <c r="B1845" s="158"/>
      <c r="D1845" s="152" t="s">
        <v>340</v>
      </c>
      <c r="E1845" s="159" t="s">
        <v>21</v>
      </c>
      <c r="F1845" s="160" t="s">
        <v>1771</v>
      </c>
      <c r="H1845" s="161">
        <v>14.494999999999999</v>
      </c>
      <c r="I1845" s="162"/>
      <c r="L1845" s="158"/>
      <c r="M1845" s="163"/>
      <c r="T1845" s="164"/>
      <c r="AT1845" s="159" t="s">
        <v>340</v>
      </c>
      <c r="AU1845" s="159" t="s">
        <v>171</v>
      </c>
      <c r="AV1845" s="13" t="s">
        <v>80</v>
      </c>
      <c r="AW1845" s="13" t="s">
        <v>32</v>
      </c>
      <c r="AX1845" s="13" t="s">
        <v>71</v>
      </c>
      <c r="AY1845" s="159" t="s">
        <v>330</v>
      </c>
    </row>
    <row r="1846" spans="2:51" s="13" customFormat="1">
      <c r="B1846" s="158"/>
      <c r="D1846" s="152" t="s">
        <v>340</v>
      </c>
      <c r="E1846" s="159" t="s">
        <v>21</v>
      </c>
      <c r="F1846" s="160" t="s">
        <v>1772</v>
      </c>
      <c r="H1846" s="161">
        <v>12.64</v>
      </c>
      <c r="I1846" s="162"/>
      <c r="L1846" s="158"/>
      <c r="M1846" s="163"/>
      <c r="T1846" s="164"/>
      <c r="AT1846" s="159" t="s">
        <v>340</v>
      </c>
      <c r="AU1846" s="159" t="s">
        <v>171</v>
      </c>
      <c r="AV1846" s="13" t="s">
        <v>80</v>
      </c>
      <c r="AW1846" s="13" t="s">
        <v>32</v>
      </c>
      <c r="AX1846" s="13" t="s">
        <v>71</v>
      </c>
      <c r="AY1846" s="159" t="s">
        <v>330</v>
      </c>
    </row>
    <row r="1847" spans="2:51" s="13" customFormat="1">
      <c r="B1847" s="158"/>
      <c r="D1847" s="152" t="s">
        <v>340</v>
      </c>
      <c r="E1847" s="159" t="s">
        <v>21</v>
      </c>
      <c r="F1847" s="160" t="s">
        <v>1773</v>
      </c>
      <c r="H1847" s="161">
        <v>17.34</v>
      </c>
      <c r="I1847" s="162"/>
      <c r="L1847" s="158"/>
      <c r="M1847" s="163"/>
      <c r="T1847" s="164"/>
      <c r="AT1847" s="159" t="s">
        <v>340</v>
      </c>
      <c r="AU1847" s="159" t="s">
        <v>171</v>
      </c>
      <c r="AV1847" s="13" t="s">
        <v>80</v>
      </c>
      <c r="AW1847" s="13" t="s">
        <v>32</v>
      </c>
      <c r="AX1847" s="13" t="s">
        <v>71</v>
      </c>
      <c r="AY1847" s="159" t="s">
        <v>330</v>
      </c>
    </row>
    <row r="1848" spans="2:51" s="13" customFormat="1">
      <c r="B1848" s="158"/>
      <c r="D1848" s="152" t="s">
        <v>340</v>
      </c>
      <c r="E1848" s="159" t="s">
        <v>21</v>
      </c>
      <c r="F1848" s="160" t="s">
        <v>1774</v>
      </c>
      <c r="H1848" s="161">
        <v>6.62</v>
      </c>
      <c r="I1848" s="162"/>
      <c r="L1848" s="158"/>
      <c r="M1848" s="163"/>
      <c r="T1848" s="164"/>
      <c r="AT1848" s="159" t="s">
        <v>340</v>
      </c>
      <c r="AU1848" s="159" t="s">
        <v>171</v>
      </c>
      <c r="AV1848" s="13" t="s">
        <v>80</v>
      </c>
      <c r="AW1848" s="13" t="s">
        <v>32</v>
      </c>
      <c r="AX1848" s="13" t="s">
        <v>71</v>
      </c>
      <c r="AY1848" s="159" t="s">
        <v>330</v>
      </c>
    </row>
    <row r="1849" spans="2:51" s="13" customFormat="1">
      <c r="B1849" s="158"/>
      <c r="D1849" s="152" t="s">
        <v>340</v>
      </c>
      <c r="E1849" s="159" t="s">
        <v>21</v>
      </c>
      <c r="F1849" s="160" t="s">
        <v>1775</v>
      </c>
      <c r="H1849" s="161">
        <v>15.16</v>
      </c>
      <c r="I1849" s="162"/>
      <c r="L1849" s="158"/>
      <c r="M1849" s="163"/>
      <c r="T1849" s="164"/>
      <c r="AT1849" s="159" t="s">
        <v>340</v>
      </c>
      <c r="AU1849" s="159" t="s">
        <v>171</v>
      </c>
      <c r="AV1849" s="13" t="s">
        <v>80</v>
      </c>
      <c r="AW1849" s="13" t="s">
        <v>32</v>
      </c>
      <c r="AX1849" s="13" t="s">
        <v>71</v>
      </c>
      <c r="AY1849" s="159" t="s">
        <v>330</v>
      </c>
    </row>
    <row r="1850" spans="2:51" s="13" customFormat="1">
      <c r="B1850" s="158"/>
      <c r="D1850" s="152" t="s">
        <v>340</v>
      </c>
      <c r="E1850" s="159" t="s">
        <v>21</v>
      </c>
      <c r="F1850" s="160" t="s">
        <v>1776</v>
      </c>
      <c r="H1850" s="161">
        <v>10.8</v>
      </c>
      <c r="I1850" s="162"/>
      <c r="L1850" s="158"/>
      <c r="M1850" s="163"/>
      <c r="T1850" s="164"/>
      <c r="AT1850" s="159" t="s">
        <v>340</v>
      </c>
      <c r="AU1850" s="159" t="s">
        <v>171</v>
      </c>
      <c r="AV1850" s="13" t="s">
        <v>80</v>
      </c>
      <c r="AW1850" s="13" t="s">
        <v>32</v>
      </c>
      <c r="AX1850" s="13" t="s">
        <v>71</v>
      </c>
      <c r="AY1850" s="159" t="s">
        <v>330</v>
      </c>
    </row>
    <row r="1851" spans="2:51" s="13" customFormat="1">
      <c r="B1851" s="158"/>
      <c r="D1851" s="152" t="s">
        <v>340</v>
      </c>
      <c r="E1851" s="159" t="s">
        <v>21</v>
      </c>
      <c r="F1851" s="160" t="s">
        <v>1777</v>
      </c>
      <c r="H1851" s="161">
        <v>10.8</v>
      </c>
      <c r="I1851" s="162"/>
      <c r="L1851" s="158"/>
      <c r="M1851" s="163"/>
      <c r="T1851" s="164"/>
      <c r="AT1851" s="159" t="s">
        <v>340</v>
      </c>
      <c r="AU1851" s="159" t="s">
        <v>171</v>
      </c>
      <c r="AV1851" s="13" t="s">
        <v>80</v>
      </c>
      <c r="AW1851" s="13" t="s">
        <v>32</v>
      </c>
      <c r="AX1851" s="13" t="s">
        <v>71</v>
      </c>
      <c r="AY1851" s="159" t="s">
        <v>330</v>
      </c>
    </row>
    <row r="1852" spans="2:51" s="12" customFormat="1">
      <c r="B1852" s="151"/>
      <c r="D1852" s="152" t="s">
        <v>340</v>
      </c>
      <c r="E1852" s="153" t="s">
        <v>21</v>
      </c>
      <c r="F1852" s="154" t="s">
        <v>789</v>
      </c>
      <c r="H1852" s="153" t="s">
        <v>21</v>
      </c>
      <c r="I1852" s="155"/>
      <c r="L1852" s="151"/>
      <c r="M1852" s="156"/>
      <c r="T1852" s="157"/>
      <c r="AT1852" s="153" t="s">
        <v>340</v>
      </c>
      <c r="AU1852" s="153" t="s">
        <v>171</v>
      </c>
      <c r="AV1852" s="12" t="s">
        <v>78</v>
      </c>
      <c r="AW1852" s="12" t="s">
        <v>32</v>
      </c>
      <c r="AX1852" s="12" t="s">
        <v>71</v>
      </c>
      <c r="AY1852" s="153" t="s">
        <v>330</v>
      </c>
    </row>
    <row r="1853" spans="2:51" s="13" customFormat="1">
      <c r="B1853" s="158"/>
      <c r="D1853" s="152" t="s">
        <v>340</v>
      </c>
      <c r="E1853" s="159" t="s">
        <v>21</v>
      </c>
      <c r="F1853" s="160" t="s">
        <v>1768</v>
      </c>
      <c r="H1853" s="161">
        <v>12.132</v>
      </c>
      <c r="I1853" s="162"/>
      <c r="L1853" s="158"/>
      <c r="M1853" s="163"/>
      <c r="T1853" s="164"/>
      <c r="AT1853" s="159" t="s">
        <v>340</v>
      </c>
      <c r="AU1853" s="159" t="s">
        <v>171</v>
      </c>
      <c r="AV1853" s="13" t="s">
        <v>80</v>
      </c>
      <c r="AW1853" s="13" t="s">
        <v>32</v>
      </c>
      <c r="AX1853" s="13" t="s">
        <v>71</v>
      </c>
      <c r="AY1853" s="159" t="s">
        <v>330</v>
      </c>
    </row>
    <row r="1854" spans="2:51" s="13" customFormat="1">
      <c r="B1854" s="158"/>
      <c r="D1854" s="152" t="s">
        <v>340</v>
      </c>
      <c r="E1854" s="159" t="s">
        <v>21</v>
      </c>
      <c r="F1854" s="160" t="s">
        <v>1778</v>
      </c>
      <c r="H1854" s="161">
        <v>15.79</v>
      </c>
      <c r="I1854" s="162"/>
      <c r="L1854" s="158"/>
      <c r="M1854" s="163"/>
      <c r="T1854" s="164"/>
      <c r="AT1854" s="159" t="s">
        <v>340</v>
      </c>
      <c r="AU1854" s="159" t="s">
        <v>171</v>
      </c>
      <c r="AV1854" s="13" t="s">
        <v>80</v>
      </c>
      <c r="AW1854" s="13" t="s">
        <v>32</v>
      </c>
      <c r="AX1854" s="13" t="s">
        <v>71</v>
      </c>
      <c r="AY1854" s="159" t="s">
        <v>330</v>
      </c>
    </row>
    <row r="1855" spans="2:51" s="13" customFormat="1">
      <c r="B1855" s="158"/>
      <c r="D1855" s="152" t="s">
        <v>340</v>
      </c>
      <c r="E1855" s="159" t="s">
        <v>21</v>
      </c>
      <c r="F1855" s="160" t="s">
        <v>1779</v>
      </c>
      <c r="H1855" s="161">
        <v>10.17</v>
      </c>
      <c r="I1855" s="162"/>
      <c r="L1855" s="158"/>
      <c r="M1855" s="163"/>
      <c r="T1855" s="164"/>
      <c r="AT1855" s="159" t="s">
        <v>340</v>
      </c>
      <c r="AU1855" s="159" t="s">
        <v>171</v>
      </c>
      <c r="AV1855" s="13" t="s">
        <v>80</v>
      </c>
      <c r="AW1855" s="13" t="s">
        <v>32</v>
      </c>
      <c r="AX1855" s="13" t="s">
        <v>71</v>
      </c>
      <c r="AY1855" s="159" t="s">
        <v>330</v>
      </c>
    </row>
    <row r="1856" spans="2:51" s="13" customFormat="1">
      <c r="B1856" s="158"/>
      <c r="D1856" s="152" t="s">
        <v>340</v>
      </c>
      <c r="E1856" s="159" t="s">
        <v>21</v>
      </c>
      <c r="F1856" s="160" t="s">
        <v>1780</v>
      </c>
      <c r="H1856" s="161">
        <v>15.03</v>
      </c>
      <c r="I1856" s="162"/>
      <c r="L1856" s="158"/>
      <c r="M1856" s="163"/>
      <c r="T1856" s="164"/>
      <c r="AT1856" s="159" t="s">
        <v>340</v>
      </c>
      <c r="AU1856" s="159" t="s">
        <v>171</v>
      </c>
      <c r="AV1856" s="13" t="s">
        <v>80</v>
      </c>
      <c r="AW1856" s="13" t="s">
        <v>32</v>
      </c>
      <c r="AX1856" s="13" t="s">
        <v>71</v>
      </c>
      <c r="AY1856" s="159" t="s">
        <v>330</v>
      </c>
    </row>
    <row r="1857" spans="2:51" s="13" customFormat="1">
      <c r="B1857" s="158"/>
      <c r="D1857" s="152" t="s">
        <v>340</v>
      </c>
      <c r="E1857" s="159" t="s">
        <v>21</v>
      </c>
      <c r="F1857" s="160" t="s">
        <v>1781</v>
      </c>
      <c r="H1857" s="161">
        <v>18</v>
      </c>
      <c r="I1857" s="162"/>
      <c r="L1857" s="158"/>
      <c r="M1857" s="163"/>
      <c r="T1857" s="164"/>
      <c r="AT1857" s="159" t="s">
        <v>340</v>
      </c>
      <c r="AU1857" s="159" t="s">
        <v>171</v>
      </c>
      <c r="AV1857" s="13" t="s">
        <v>80</v>
      </c>
      <c r="AW1857" s="13" t="s">
        <v>32</v>
      </c>
      <c r="AX1857" s="13" t="s">
        <v>71</v>
      </c>
      <c r="AY1857" s="159" t="s">
        <v>330</v>
      </c>
    </row>
    <row r="1858" spans="2:51" s="13" customFormat="1">
      <c r="B1858" s="158"/>
      <c r="D1858" s="152" t="s">
        <v>340</v>
      </c>
      <c r="E1858" s="159" t="s">
        <v>21</v>
      </c>
      <c r="F1858" s="160" t="s">
        <v>1782</v>
      </c>
      <c r="H1858" s="161">
        <v>8.1</v>
      </c>
      <c r="I1858" s="162"/>
      <c r="L1858" s="158"/>
      <c r="M1858" s="163"/>
      <c r="T1858" s="164"/>
      <c r="AT1858" s="159" t="s">
        <v>340</v>
      </c>
      <c r="AU1858" s="159" t="s">
        <v>171</v>
      </c>
      <c r="AV1858" s="13" t="s">
        <v>80</v>
      </c>
      <c r="AW1858" s="13" t="s">
        <v>32</v>
      </c>
      <c r="AX1858" s="13" t="s">
        <v>71</v>
      </c>
      <c r="AY1858" s="159" t="s">
        <v>330</v>
      </c>
    </row>
    <row r="1859" spans="2:51" s="13" customFormat="1">
      <c r="B1859" s="158"/>
      <c r="D1859" s="152" t="s">
        <v>340</v>
      </c>
      <c r="E1859" s="159" t="s">
        <v>21</v>
      </c>
      <c r="F1859" s="160" t="s">
        <v>1783</v>
      </c>
      <c r="H1859" s="161">
        <v>3.6190000000000002</v>
      </c>
      <c r="I1859" s="162"/>
      <c r="L1859" s="158"/>
      <c r="M1859" s="163"/>
      <c r="T1859" s="164"/>
      <c r="AT1859" s="159" t="s">
        <v>340</v>
      </c>
      <c r="AU1859" s="159" t="s">
        <v>171</v>
      </c>
      <c r="AV1859" s="13" t="s">
        <v>80</v>
      </c>
      <c r="AW1859" s="13" t="s">
        <v>32</v>
      </c>
      <c r="AX1859" s="13" t="s">
        <v>71</v>
      </c>
      <c r="AY1859" s="159" t="s">
        <v>330</v>
      </c>
    </row>
    <row r="1860" spans="2:51" s="13" customFormat="1">
      <c r="B1860" s="158"/>
      <c r="D1860" s="152" t="s">
        <v>340</v>
      </c>
      <c r="E1860" s="159" t="s">
        <v>21</v>
      </c>
      <c r="F1860" s="160" t="s">
        <v>1784</v>
      </c>
      <c r="H1860" s="161">
        <v>19.260000000000002</v>
      </c>
      <c r="I1860" s="162"/>
      <c r="L1860" s="158"/>
      <c r="M1860" s="163"/>
      <c r="T1860" s="164"/>
      <c r="AT1860" s="159" t="s">
        <v>340</v>
      </c>
      <c r="AU1860" s="159" t="s">
        <v>171</v>
      </c>
      <c r="AV1860" s="13" t="s">
        <v>80</v>
      </c>
      <c r="AW1860" s="13" t="s">
        <v>32</v>
      </c>
      <c r="AX1860" s="13" t="s">
        <v>71</v>
      </c>
      <c r="AY1860" s="159" t="s">
        <v>330</v>
      </c>
    </row>
    <row r="1861" spans="2:51" s="13" customFormat="1">
      <c r="B1861" s="158"/>
      <c r="D1861" s="152" t="s">
        <v>340</v>
      </c>
      <c r="E1861" s="159" t="s">
        <v>21</v>
      </c>
      <c r="F1861" s="160" t="s">
        <v>1775</v>
      </c>
      <c r="H1861" s="161">
        <v>15.16</v>
      </c>
      <c r="I1861" s="162"/>
      <c r="L1861" s="158"/>
      <c r="M1861" s="163"/>
      <c r="T1861" s="164"/>
      <c r="AT1861" s="159" t="s">
        <v>340</v>
      </c>
      <c r="AU1861" s="159" t="s">
        <v>171</v>
      </c>
      <c r="AV1861" s="13" t="s">
        <v>80</v>
      </c>
      <c r="AW1861" s="13" t="s">
        <v>32</v>
      </c>
      <c r="AX1861" s="13" t="s">
        <v>71</v>
      </c>
      <c r="AY1861" s="159" t="s">
        <v>330</v>
      </c>
    </row>
    <row r="1862" spans="2:51" s="13" customFormat="1">
      <c r="B1862" s="158"/>
      <c r="D1862" s="152" t="s">
        <v>340</v>
      </c>
      <c r="E1862" s="159" t="s">
        <v>21</v>
      </c>
      <c r="F1862" s="160" t="s">
        <v>1777</v>
      </c>
      <c r="H1862" s="161">
        <v>10.8</v>
      </c>
      <c r="I1862" s="162"/>
      <c r="L1862" s="158"/>
      <c r="M1862" s="163"/>
      <c r="T1862" s="164"/>
      <c r="AT1862" s="159" t="s">
        <v>340</v>
      </c>
      <c r="AU1862" s="159" t="s">
        <v>171</v>
      </c>
      <c r="AV1862" s="13" t="s">
        <v>80</v>
      </c>
      <c r="AW1862" s="13" t="s">
        <v>32</v>
      </c>
      <c r="AX1862" s="13" t="s">
        <v>71</v>
      </c>
      <c r="AY1862" s="159" t="s">
        <v>330</v>
      </c>
    </row>
    <row r="1863" spans="2:51" s="13" customFormat="1">
      <c r="B1863" s="158"/>
      <c r="D1863" s="152" t="s">
        <v>340</v>
      </c>
      <c r="E1863" s="159" t="s">
        <v>21</v>
      </c>
      <c r="F1863" s="160" t="s">
        <v>1776</v>
      </c>
      <c r="H1863" s="161">
        <v>10.8</v>
      </c>
      <c r="I1863" s="162"/>
      <c r="L1863" s="158"/>
      <c r="M1863" s="163"/>
      <c r="T1863" s="164"/>
      <c r="AT1863" s="159" t="s">
        <v>340</v>
      </c>
      <c r="AU1863" s="159" t="s">
        <v>171</v>
      </c>
      <c r="AV1863" s="13" t="s">
        <v>80</v>
      </c>
      <c r="AW1863" s="13" t="s">
        <v>32</v>
      </c>
      <c r="AX1863" s="13" t="s">
        <v>71</v>
      </c>
      <c r="AY1863" s="159" t="s">
        <v>330</v>
      </c>
    </row>
    <row r="1864" spans="2:51" s="12" customFormat="1">
      <c r="B1864" s="151"/>
      <c r="D1864" s="152" t="s">
        <v>340</v>
      </c>
      <c r="E1864" s="153" t="s">
        <v>21</v>
      </c>
      <c r="F1864" s="154" t="s">
        <v>800</v>
      </c>
      <c r="H1864" s="153" t="s">
        <v>21</v>
      </c>
      <c r="I1864" s="155"/>
      <c r="L1864" s="151"/>
      <c r="M1864" s="156"/>
      <c r="T1864" s="157"/>
      <c r="AT1864" s="153" t="s">
        <v>340</v>
      </c>
      <c r="AU1864" s="153" t="s">
        <v>171</v>
      </c>
      <c r="AV1864" s="12" t="s">
        <v>78</v>
      </c>
      <c r="AW1864" s="12" t="s">
        <v>32</v>
      </c>
      <c r="AX1864" s="12" t="s">
        <v>71</v>
      </c>
      <c r="AY1864" s="153" t="s">
        <v>330</v>
      </c>
    </row>
    <row r="1865" spans="2:51" s="13" customFormat="1">
      <c r="B1865" s="158"/>
      <c r="D1865" s="152" t="s">
        <v>340</v>
      </c>
      <c r="E1865" s="159" t="s">
        <v>21</v>
      </c>
      <c r="F1865" s="160" t="s">
        <v>1785</v>
      </c>
      <c r="H1865" s="161">
        <v>11.353</v>
      </c>
      <c r="I1865" s="162"/>
      <c r="L1865" s="158"/>
      <c r="M1865" s="163"/>
      <c r="T1865" s="164"/>
      <c r="AT1865" s="159" t="s">
        <v>340</v>
      </c>
      <c r="AU1865" s="159" t="s">
        <v>171</v>
      </c>
      <c r="AV1865" s="13" t="s">
        <v>80</v>
      </c>
      <c r="AW1865" s="13" t="s">
        <v>32</v>
      </c>
      <c r="AX1865" s="13" t="s">
        <v>71</v>
      </c>
      <c r="AY1865" s="159" t="s">
        <v>330</v>
      </c>
    </row>
    <row r="1866" spans="2:51" s="13" customFormat="1">
      <c r="B1866" s="158"/>
      <c r="D1866" s="152" t="s">
        <v>340</v>
      </c>
      <c r="E1866" s="159" t="s">
        <v>21</v>
      </c>
      <c r="F1866" s="160" t="s">
        <v>1786</v>
      </c>
      <c r="H1866" s="161">
        <v>12.6</v>
      </c>
      <c r="I1866" s="162"/>
      <c r="L1866" s="158"/>
      <c r="M1866" s="163"/>
      <c r="T1866" s="164"/>
      <c r="AT1866" s="159" t="s">
        <v>340</v>
      </c>
      <c r="AU1866" s="159" t="s">
        <v>171</v>
      </c>
      <c r="AV1866" s="13" t="s">
        <v>80</v>
      </c>
      <c r="AW1866" s="13" t="s">
        <v>32</v>
      </c>
      <c r="AX1866" s="13" t="s">
        <v>71</v>
      </c>
      <c r="AY1866" s="159" t="s">
        <v>330</v>
      </c>
    </row>
    <row r="1867" spans="2:51" s="13" customFormat="1">
      <c r="B1867" s="158"/>
      <c r="D1867" s="152" t="s">
        <v>340</v>
      </c>
      <c r="E1867" s="159" t="s">
        <v>21</v>
      </c>
      <c r="F1867" s="160" t="s">
        <v>1787</v>
      </c>
      <c r="H1867" s="161">
        <v>14.52</v>
      </c>
      <c r="I1867" s="162"/>
      <c r="L1867" s="158"/>
      <c r="M1867" s="163"/>
      <c r="T1867" s="164"/>
      <c r="AT1867" s="159" t="s">
        <v>340</v>
      </c>
      <c r="AU1867" s="159" t="s">
        <v>171</v>
      </c>
      <c r="AV1867" s="13" t="s">
        <v>80</v>
      </c>
      <c r="AW1867" s="13" t="s">
        <v>32</v>
      </c>
      <c r="AX1867" s="13" t="s">
        <v>71</v>
      </c>
      <c r="AY1867" s="159" t="s">
        <v>330</v>
      </c>
    </row>
    <row r="1868" spans="2:51" s="13" customFormat="1">
      <c r="B1868" s="158"/>
      <c r="D1868" s="152" t="s">
        <v>340</v>
      </c>
      <c r="E1868" s="159" t="s">
        <v>21</v>
      </c>
      <c r="F1868" s="160" t="s">
        <v>1780</v>
      </c>
      <c r="H1868" s="161">
        <v>15.03</v>
      </c>
      <c r="I1868" s="162"/>
      <c r="L1868" s="158"/>
      <c r="M1868" s="163"/>
      <c r="T1868" s="164"/>
      <c r="AT1868" s="159" t="s">
        <v>340</v>
      </c>
      <c r="AU1868" s="159" t="s">
        <v>171</v>
      </c>
      <c r="AV1868" s="13" t="s">
        <v>80</v>
      </c>
      <c r="AW1868" s="13" t="s">
        <v>32</v>
      </c>
      <c r="AX1868" s="13" t="s">
        <v>71</v>
      </c>
      <c r="AY1868" s="159" t="s">
        <v>330</v>
      </c>
    </row>
    <row r="1869" spans="2:51" s="13" customFormat="1">
      <c r="B1869" s="158"/>
      <c r="D1869" s="152" t="s">
        <v>340</v>
      </c>
      <c r="E1869" s="159" t="s">
        <v>21</v>
      </c>
      <c r="F1869" s="160" t="s">
        <v>1788</v>
      </c>
      <c r="H1869" s="161">
        <v>25.2</v>
      </c>
      <c r="I1869" s="162"/>
      <c r="L1869" s="158"/>
      <c r="M1869" s="163"/>
      <c r="T1869" s="164"/>
      <c r="AT1869" s="159" t="s">
        <v>340</v>
      </c>
      <c r="AU1869" s="159" t="s">
        <v>171</v>
      </c>
      <c r="AV1869" s="13" t="s">
        <v>80</v>
      </c>
      <c r="AW1869" s="13" t="s">
        <v>32</v>
      </c>
      <c r="AX1869" s="13" t="s">
        <v>71</v>
      </c>
      <c r="AY1869" s="159" t="s">
        <v>330</v>
      </c>
    </row>
    <row r="1870" spans="2:51" s="13" customFormat="1">
      <c r="B1870" s="158"/>
      <c r="D1870" s="152" t="s">
        <v>340</v>
      </c>
      <c r="E1870" s="159" t="s">
        <v>21</v>
      </c>
      <c r="F1870" s="160" t="s">
        <v>1789</v>
      </c>
      <c r="H1870" s="161">
        <v>5.52</v>
      </c>
      <c r="I1870" s="162"/>
      <c r="L1870" s="158"/>
      <c r="M1870" s="163"/>
      <c r="T1870" s="164"/>
      <c r="AT1870" s="159" t="s">
        <v>340</v>
      </c>
      <c r="AU1870" s="159" t="s">
        <v>171</v>
      </c>
      <c r="AV1870" s="13" t="s">
        <v>80</v>
      </c>
      <c r="AW1870" s="13" t="s">
        <v>32</v>
      </c>
      <c r="AX1870" s="13" t="s">
        <v>71</v>
      </c>
      <c r="AY1870" s="159" t="s">
        <v>330</v>
      </c>
    </row>
    <row r="1871" spans="2:51" s="13" customFormat="1">
      <c r="B1871" s="158"/>
      <c r="D1871" s="152" t="s">
        <v>340</v>
      </c>
      <c r="E1871" s="159" t="s">
        <v>21</v>
      </c>
      <c r="F1871" s="160" t="s">
        <v>1783</v>
      </c>
      <c r="H1871" s="161">
        <v>3.6190000000000002</v>
      </c>
      <c r="I1871" s="162"/>
      <c r="L1871" s="158"/>
      <c r="M1871" s="163"/>
      <c r="T1871" s="164"/>
      <c r="AT1871" s="159" t="s">
        <v>340</v>
      </c>
      <c r="AU1871" s="159" t="s">
        <v>171</v>
      </c>
      <c r="AV1871" s="13" t="s">
        <v>80</v>
      </c>
      <c r="AW1871" s="13" t="s">
        <v>32</v>
      </c>
      <c r="AX1871" s="13" t="s">
        <v>71</v>
      </c>
      <c r="AY1871" s="159" t="s">
        <v>330</v>
      </c>
    </row>
    <row r="1872" spans="2:51" s="13" customFormat="1">
      <c r="B1872" s="158"/>
      <c r="D1872" s="152" t="s">
        <v>340</v>
      </c>
      <c r="E1872" s="159" t="s">
        <v>21</v>
      </c>
      <c r="F1872" s="160" t="s">
        <v>1790</v>
      </c>
      <c r="H1872" s="161">
        <v>5.16</v>
      </c>
      <c r="I1872" s="162"/>
      <c r="L1872" s="158"/>
      <c r="M1872" s="163"/>
      <c r="T1872" s="164"/>
      <c r="AT1872" s="159" t="s">
        <v>340</v>
      </c>
      <c r="AU1872" s="159" t="s">
        <v>171</v>
      </c>
      <c r="AV1872" s="13" t="s">
        <v>80</v>
      </c>
      <c r="AW1872" s="13" t="s">
        <v>32</v>
      </c>
      <c r="AX1872" s="13" t="s">
        <v>71</v>
      </c>
      <c r="AY1872" s="159" t="s">
        <v>330</v>
      </c>
    </row>
    <row r="1873" spans="2:51" s="13" customFormat="1">
      <c r="B1873" s="158"/>
      <c r="D1873" s="152" t="s">
        <v>340</v>
      </c>
      <c r="E1873" s="159" t="s">
        <v>21</v>
      </c>
      <c r="F1873" s="160" t="s">
        <v>1791</v>
      </c>
      <c r="H1873" s="161">
        <v>9</v>
      </c>
      <c r="I1873" s="162"/>
      <c r="L1873" s="158"/>
      <c r="M1873" s="163"/>
      <c r="T1873" s="164"/>
      <c r="AT1873" s="159" t="s">
        <v>340</v>
      </c>
      <c r="AU1873" s="159" t="s">
        <v>171</v>
      </c>
      <c r="AV1873" s="13" t="s">
        <v>80</v>
      </c>
      <c r="AW1873" s="13" t="s">
        <v>32</v>
      </c>
      <c r="AX1873" s="13" t="s">
        <v>71</v>
      </c>
      <c r="AY1873" s="159" t="s">
        <v>330</v>
      </c>
    </row>
    <row r="1874" spans="2:51" s="13" customFormat="1">
      <c r="B1874" s="158"/>
      <c r="D1874" s="152" t="s">
        <v>340</v>
      </c>
      <c r="E1874" s="159" t="s">
        <v>21</v>
      </c>
      <c r="F1874" s="160" t="s">
        <v>1792</v>
      </c>
      <c r="H1874" s="161">
        <v>18.600000000000001</v>
      </c>
      <c r="I1874" s="162"/>
      <c r="L1874" s="158"/>
      <c r="M1874" s="163"/>
      <c r="T1874" s="164"/>
      <c r="AT1874" s="159" t="s">
        <v>340</v>
      </c>
      <c r="AU1874" s="159" t="s">
        <v>171</v>
      </c>
      <c r="AV1874" s="13" t="s">
        <v>80</v>
      </c>
      <c r="AW1874" s="13" t="s">
        <v>32</v>
      </c>
      <c r="AX1874" s="13" t="s">
        <v>71</v>
      </c>
      <c r="AY1874" s="159" t="s">
        <v>330</v>
      </c>
    </row>
    <row r="1875" spans="2:51" s="13" customFormat="1">
      <c r="B1875" s="158"/>
      <c r="D1875" s="152" t="s">
        <v>340</v>
      </c>
      <c r="E1875" s="159" t="s">
        <v>21</v>
      </c>
      <c r="F1875" s="160" t="s">
        <v>1777</v>
      </c>
      <c r="H1875" s="161">
        <v>10.8</v>
      </c>
      <c r="I1875" s="162"/>
      <c r="L1875" s="158"/>
      <c r="M1875" s="163"/>
      <c r="T1875" s="164"/>
      <c r="AT1875" s="159" t="s">
        <v>340</v>
      </c>
      <c r="AU1875" s="159" t="s">
        <v>171</v>
      </c>
      <c r="AV1875" s="13" t="s">
        <v>80</v>
      </c>
      <c r="AW1875" s="13" t="s">
        <v>32</v>
      </c>
      <c r="AX1875" s="13" t="s">
        <v>71</v>
      </c>
      <c r="AY1875" s="159" t="s">
        <v>330</v>
      </c>
    </row>
    <row r="1876" spans="2:51" s="13" customFormat="1">
      <c r="B1876" s="158"/>
      <c r="D1876" s="152" t="s">
        <v>340</v>
      </c>
      <c r="E1876" s="159" t="s">
        <v>21</v>
      </c>
      <c r="F1876" s="160" t="s">
        <v>1776</v>
      </c>
      <c r="H1876" s="161">
        <v>10.8</v>
      </c>
      <c r="I1876" s="162"/>
      <c r="L1876" s="158"/>
      <c r="M1876" s="163"/>
      <c r="T1876" s="164"/>
      <c r="AT1876" s="159" t="s">
        <v>340</v>
      </c>
      <c r="AU1876" s="159" t="s">
        <v>171</v>
      </c>
      <c r="AV1876" s="13" t="s">
        <v>80</v>
      </c>
      <c r="AW1876" s="13" t="s">
        <v>32</v>
      </c>
      <c r="AX1876" s="13" t="s">
        <v>71</v>
      </c>
      <c r="AY1876" s="159" t="s">
        <v>330</v>
      </c>
    </row>
    <row r="1877" spans="2:51" s="12" customFormat="1">
      <c r="B1877" s="151"/>
      <c r="D1877" s="152" t="s">
        <v>340</v>
      </c>
      <c r="E1877" s="153" t="s">
        <v>21</v>
      </c>
      <c r="F1877" s="154" t="s">
        <v>808</v>
      </c>
      <c r="H1877" s="153" t="s">
        <v>21</v>
      </c>
      <c r="I1877" s="155"/>
      <c r="L1877" s="151"/>
      <c r="M1877" s="156"/>
      <c r="T1877" s="157"/>
      <c r="AT1877" s="153" t="s">
        <v>340</v>
      </c>
      <c r="AU1877" s="153" t="s">
        <v>171</v>
      </c>
      <c r="AV1877" s="12" t="s">
        <v>78</v>
      </c>
      <c r="AW1877" s="12" t="s">
        <v>32</v>
      </c>
      <c r="AX1877" s="12" t="s">
        <v>71</v>
      </c>
      <c r="AY1877" s="153" t="s">
        <v>330</v>
      </c>
    </row>
    <row r="1878" spans="2:51" s="13" customFormat="1">
      <c r="B1878" s="158"/>
      <c r="D1878" s="152" t="s">
        <v>340</v>
      </c>
      <c r="E1878" s="159" t="s">
        <v>21</v>
      </c>
      <c r="F1878" s="160" t="s">
        <v>1785</v>
      </c>
      <c r="H1878" s="161">
        <v>11.353</v>
      </c>
      <c r="I1878" s="162"/>
      <c r="L1878" s="158"/>
      <c r="M1878" s="163"/>
      <c r="T1878" s="164"/>
      <c r="AT1878" s="159" t="s">
        <v>340</v>
      </c>
      <c r="AU1878" s="159" t="s">
        <v>171</v>
      </c>
      <c r="AV1878" s="13" t="s">
        <v>80</v>
      </c>
      <c r="AW1878" s="13" t="s">
        <v>32</v>
      </c>
      <c r="AX1878" s="13" t="s">
        <v>71</v>
      </c>
      <c r="AY1878" s="159" t="s">
        <v>330</v>
      </c>
    </row>
    <row r="1879" spans="2:51" s="13" customFormat="1">
      <c r="B1879" s="158"/>
      <c r="D1879" s="152" t="s">
        <v>340</v>
      </c>
      <c r="E1879" s="159" t="s">
        <v>21</v>
      </c>
      <c r="F1879" s="160" t="s">
        <v>1793</v>
      </c>
      <c r="H1879" s="161">
        <v>15.68</v>
      </c>
      <c r="I1879" s="162"/>
      <c r="L1879" s="158"/>
      <c r="M1879" s="163"/>
      <c r="T1879" s="164"/>
      <c r="AT1879" s="159" t="s">
        <v>340</v>
      </c>
      <c r="AU1879" s="159" t="s">
        <v>171</v>
      </c>
      <c r="AV1879" s="13" t="s">
        <v>80</v>
      </c>
      <c r="AW1879" s="13" t="s">
        <v>32</v>
      </c>
      <c r="AX1879" s="13" t="s">
        <v>71</v>
      </c>
      <c r="AY1879" s="159" t="s">
        <v>330</v>
      </c>
    </row>
    <row r="1880" spans="2:51" s="13" customFormat="1">
      <c r="B1880" s="158"/>
      <c r="D1880" s="152" t="s">
        <v>340</v>
      </c>
      <c r="E1880" s="159" t="s">
        <v>21</v>
      </c>
      <c r="F1880" s="160" t="s">
        <v>1794</v>
      </c>
      <c r="H1880" s="161">
        <v>18</v>
      </c>
      <c r="I1880" s="162"/>
      <c r="L1880" s="158"/>
      <c r="M1880" s="163"/>
      <c r="T1880" s="164"/>
      <c r="AT1880" s="159" t="s">
        <v>340</v>
      </c>
      <c r="AU1880" s="159" t="s">
        <v>171</v>
      </c>
      <c r="AV1880" s="13" t="s">
        <v>80</v>
      </c>
      <c r="AW1880" s="13" t="s">
        <v>32</v>
      </c>
      <c r="AX1880" s="13" t="s">
        <v>71</v>
      </c>
      <c r="AY1880" s="159" t="s">
        <v>330</v>
      </c>
    </row>
    <row r="1881" spans="2:51" s="13" customFormat="1">
      <c r="B1881" s="158"/>
      <c r="D1881" s="152" t="s">
        <v>340</v>
      </c>
      <c r="E1881" s="159" t="s">
        <v>21</v>
      </c>
      <c r="F1881" s="160" t="s">
        <v>1795</v>
      </c>
      <c r="H1881" s="161">
        <v>10.1</v>
      </c>
      <c r="I1881" s="162"/>
      <c r="L1881" s="158"/>
      <c r="M1881" s="163"/>
      <c r="T1881" s="164"/>
      <c r="AT1881" s="159" t="s">
        <v>340</v>
      </c>
      <c r="AU1881" s="159" t="s">
        <v>171</v>
      </c>
      <c r="AV1881" s="13" t="s">
        <v>80</v>
      </c>
      <c r="AW1881" s="13" t="s">
        <v>32</v>
      </c>
      <c r="AX1881" s="13" t="s">
        <v>71</v>
      </c>
      <c r="AY1881" s="159" t="s">
        <v>330</v>
      </c>
    </row>
    <row r="1882" spans="2:51" s="13" customFormat="1">
      <c r="B1882" s="158"/>
      <c r="D1882" s="152" t="s">
        <v>340</v>
      </c>
      <c r="E1882" s="159" t="s">
        <v>21</v>
      </c>
      <c r="F1882" s="160" t="s">
        <v>1796</v>
      </c>
      <c r="H1882" s="161">
        <v>7.2</v>
      </c>
      <c r="I1882" s="162"/>
      <c r="L1882" s="158"/>
      <c r="M1882" s="163"/>
      <c r="T1882" s="164"/>
      <c r="AT1882" s="159" t="s">
        <v>340</v>
      </c>
      <c r="AU1882" s="159" t="s">
        <v>171</v>
      </c>
      <c r="AV1882" s="13" t="s">
        <v>80</v>
      </c>
      <c r="AW1882" s="13" t="s">
        <v>32</v>
      </c>
      <c r="AX1882" s="13" t="s">
        <v>71</v>
      </c>
      <c r="AY1882" s="159" t="s">
        <v>330</v>
      </c>
    </row>
    <row r="1883" spans="2:51" s="13" customFormat="1">
      <c r="B1883" s="158"/>
      <c r="D1883" s="152" t="s">
        <v>340</v>
      </c>
      <c r="E1883" s="159" t="s">
        <v>21</v>
      </c>
      <c r="F1883" s="160" t="s">
        <v>1797</v>
      </c>
      <c r="H1883" s="161">
        <v>14.2</v>
      </c>
      <c r="I1883" s="162"/>
      <c r="L1883" s="158"/>
      <c r="M1883" s="163"/>
      <c r="T1883" s="164"/>
      <c r="AT1883" s="159" t="s">
        <v>340</v>
      </c>
      <c r="AU1883" s="159" t="s">
        <v>171</v>
      </c>
      <c r="AV1883" s="13" t="s">
        <v>80</v>
      </c>
      <c r="AW1883" s="13" t="s">
        <v>32</v>
      </c>
      <c r="AX1883" s="13" t="s">
        <v>71</v>
      </c>
      <c r="AY1883" s="159" t="s">
        <v>330</v>
      </c>
    </row>
    <row r="1884" spans="2:51" s="13" customFormat="1">
      <c r="B1884" s="158"/>
      <c r="D1884" s="152" t="s">
        <v>340</v>
      </c>
      <c r="E1884" s="159" t="s">
        <v>21</v>
      </c>
      <c r="F1884" s="160" t="s">
        <v>1798</v>
      </c>
      <c r="H1884" s="161">
        <v>10.86</v>
      </c>
      <c r="I1884" s="162"/>
      <c r="L1884" s="158"/>
      <c r="M1884" s="163"/>
      <c r="T1884" s="164"/>
      <c r="AT1884" s="159" t="s">
        <v>340</v>
      </c>
      <c r="AU1884" s="159" t="s">
        <v>171</v>
      </c>
      <c r="AV1884" s="13" t="s">
        <v>80</v>
      </c>
      <c r="AW1884" s="13" t="s">
        <v>32</v>
      </c>
      <c r="AX1884" s="13" t="s">
        <v>71</v>
      </c>
      <c r="AY1884" s="159" t="s">
        <v>330</v>
      </c>
    </row>
    <row r="1885" spans="2:51" s="13" customFormat="1">
      <c r="B1885" s="158"/>
      <c r="D1885" s="152" t="s">
        <v>340</v>
      </c>
      <c r="E1885" s="159" t="s">
        <v>21</v>
      </c>
      <c r="F1885" s="160" t="s">
        <v>1799</v>
      </c>
      <c r="H1885" s="161">
        <v>3.488</v>
      </c>
      <c r="I1885" s="162"/>
      <c r="L1885" s="158"/>
      <c r="M1885" s="163"/>
      <c r="T1885" s="164"/>
      <c r="AT1885" s="159" t="s">
        <v>340</v>
      </c>
      <c r="AU1885" s="159" t="s">
        <v>171</v>
      </c>
      <c r="AV1885" s="13" t="s">
        <v>80</v>
      </c>
      <c r="AW1885" s="13" t="s">
        <v>32</v>
      </c>
      <c r="AX1885" s="13" t="s">
        <v>71</v>
      </c>
      <c r="AY1885" s="159" t="s">
        <v>330</v>
      </c>
    </row>
    <row r="1886" spans="2:51" s="13" customFormat="1">
      <c r="B1886" s="158"/>
      <c r="D1886" s="152" t="s">
        <v>340</v>
      </c>
      <c r="E1886" s="159" t="s">
        <v>21</v>
      </c>
      <c r="F1886" s="160" t="s">
        <v>1800</v>
      </c>
      <c r="H1886" s="161">
        <v>6.96</v>
      </c>
      <c r="I1886" s="162"/>
      <c r="L1886" s="158"/>
      <c r="M1886" s="163"/>
      <c r="T1886" s="164"/>
      <c r="AT1886" s="159" t="s">
        <v>340</v>
      </c>
      <c r="AU1886" s="159" t="s">
        <v>171</v>
      </c>
      <c r="AV1886" s="13" t="s">
        <v>80</v>
      </c>
      <c r="AW1886" s="13" t="s">
        <v>32</v>
      </c>
      <c r="AX1886" s="13" t="s">
        <v>71</v>
      </c>
      <c r="AY1886" s="159" t="s">
        <v>330</v>
      </c>
    </row>
    <row r="1887" spans="2:51" s="13" customFormat="1">
      <c r="B1887" s="158"/>
      <c r="D1887" s="152" t="s">
        <v>340</v>
      </c>
      <c r="E1887" s="159" t="s">
        <v>21</v>
      </c>
      <c r="F1887" s="160" t="s">
        <v>1791</v>
      </c>
      <c r="H1887" s="161">
        <v>9</v>
      </c>
      <c r="I1887" s="162"/>
      <c r="L1887" s="158"/>
      <c r="M1887" s="163"/>
      <c r="T1887" s="164"/>
      <c r="AT1887" s="159" t="s">
        <v>340</v>
      </c>
      <c r="AU1887" s="159" t="s">
        <v>171</v>
      </c>
      <c r="AV1887" s="13" t="s">
        <v>80</v>
      </c>
      <c r="AW1887" s="13" t="s">
        <v>32</v>
      </c>
      <c r="AX1887" s="13" t="s">
        <v>71</v>
      </c>
      <c r="AY1887" s="159" t="s">
        <v>330</v>
      </c>
    </row>
    <row r="1888" spans="2:51" s="13" customFormat="1">
      <c r="B1888" s="158"/>
      <c r="D1888" s="152" t="s">
        <v>340</v>
      </c>
      <c r="E1888" s="159" t="s">
        <v>21</v>
      </c>
      <c r="F1888" s="160" t="s">
        <v>1794</v>
      </c>
      <c r="H1888" s="161">
        <v>18</v>
      </c>
      <c r="I1888" s="162"/>
      <c r="L1888" s="158"/>
      <c r="M1888" s="163"/>
      <c r="T1888" s="164"/>
      <c r="AT1888" s="159" t="s">
        <v>340</v>
      </c>
      <c r="AU1888" s="159" t="s">
        <v>171</v>
      </c>
      <c r="AV1888" s="13" t="s">
        <v>80</v>
      </c>
      <c r="AW1888" s="13" t="s">
        <v>32</v>
      </c>
      <c r="AX1888" s="13" t="s">
        <v>71</v>
      </c>
      <c r="AY1888" s="159" t="s">
        <v>330</v>
      </c>
    </row>
    <row r="1889" spans="2:65" s="13" customFormat="1">
      <c r="B1889" s="158"/>
      <c r="D1889" s="152" t="s">
        <v>340</v>
      </c>
      <c r="E1889" s="159" t="s">
        <v>21</v>
      </c>
      <c r="F1889" s="160" t="s">
        <v>1801</v>
      </c>
      <c r="H1889" s="161">
        <v>11.6</v>
      </c>
      <c r="I1889" s="162"/>
      <c r="L1889" s="158"/>
      <c r="M1889" s="163"/>
      <c r="T1889" s="164"/>
      <c r="AT1889" s="159" t="s">
        <v>340</v>
      </c>
      <c r="AU1889" s="159" t="s">
        <v>171</v>
      </c>
      <c r="AV1889" s="13" t="s">
        <v>80</v>
      </c>
      <c r="AW1889" s="13" t="s">
        <v>32</v>
      </c>
      <c r="AX1889" s="13" t="s">
        <v>71</v>
      </c>
      <c r="AY1889" s="159" t="s">
        <v>330</v>
      </c>
    </row>
    <row r="1890" spans="2:65" s="13" customFormat="1">
      <c r="B1890" s="158"/>
      <c r="D1890" s="152" t="s">
        <v>340</v>
      </c>
      <c r="E1890" s="159" t="s">
        <v>21</v>
      </c>
      <c r="F1890" s="160" t="s">
        <v>1802</v>
      </c>
      <c r="H1890" s="161">
        <v>11.6</v>
      </c>
      <c r="I1890" s="162"/>
      <c r="L1890" s="158"/>
      <c r="M1890" s="163"/>
      <c r="T1890" s="164"/>
      <c r="AT1890" s="159" t="s">
        <v>340</v>
      </c>
      <c r="AU1890" s="159" t="s">
        <v>171</v>
      </c>
      <c r="AV1890" s="13" t="s">
        <v>80</v>
      </c>
      <c r="AW1890" s="13" t="s">
        <v>32</v>
      </c>
      <c r="AX1890" s="13" t="s">
        <v>71</v>
      </c>
      <c r="AY1890" s="159" t="s">
        <v>330</v>
      </c>
    </row>
    <row r="1891" spans="2:65" s="12" customFormat="1">
      <c r="B1891" s="151"/>
      <c r="D1891" s="152" t="s">
        <v>340</v>
      </c>
      <c r="E1891" s="153" t="s">
        <v>21</v>
      </c>
      <c r="F1891" s="154" t="s">
        <v>818</v>
      </c>
      <c r="H1891" s="153" t="s">
        <v>21</v>
      </c>
      <c r="I1891" s="155"/>
      <c r="L1891" s="151"/>
      <c r="M1891" s="156"/>
      <c r="T1891" s="157"/>
      <c r="AT1891" s="153" t="s">
        <v>340</v>
      </c>
      <c r="AU1891" s="153" t="s">
        <v>171</v>
      </c>
      <c r="AV1891" s="12" t="s">
        <v>78</v>
      </c>
      <c r="AW1891" s="12" t="s">
        <v>32</v>
      </c>
      <c r="AX1891" s="12" t="s">
        <v>71</v>
      </c>
      <c r="AY1891" s="153" t="s">
        <v>330</v>
      </c>
    </row>
    <row r="1892" spans="2:65" s="13" customFormat="1">
      <c r="B1892" s="158"/>
      <c r="D1892" s="152" t="s">
        <v>340</v>
      </c>
      <c r="E1892" s="159" t="s">
        <v>21</v>
      </c>
      <c r="F1892" s="160" t="s">
        <v>1803</v>
      </c>
      <c r="H1892" s="161">
        <v>1.95</v>
      </c>
      <c r="I1892" s="162"/>
      <c r="L1892" s="158"/>
      <c r="M1892" s="163"/>
      <c r="T1892" s="164"/>
      <c r="AT1892" s="159" t="s">
        <v>340</v>
      </c>
      <c r="AU1892" s="159" t="s">
        <v>171</v>
      </c>
      <c r="AV1892" s="13" t="s">
        <v>80</v>
      </c>
      <c r="AW1892" s="13" t="s">
        <v>32</v>
      </c>
      <c r="AX1892" s="13" t="s">
        <v>71</v>
      </c>
      <c r="AY1892" s="159" t="s">
        <v>330</v>
      </c>
    </row>
    <row r="1893" spans="2:65" s="13" customFormat="1">
      <c r="B1893" s="158"/>
      <c r="D1893" s="152" t="s">
        <v>340</v>
      </c>
      <c r="E1893" s="159" t="s">
        <v>21</v>
      </c>
      <c r="F1893" s="160" t="s">
        <v>1804</v>
      </c>
      <c r="H1893" s="161">
        <v>1.419</v>
      </c>
      <c r="I1893" s="162"/>
      <c r="L1893" s="158"/>
      <c r="M1893" s="163"/>
      <c r="T1893" s="164"/>
      <c r="AT1893" s="159" t="s">
        <v>340</v>
      </c>
      <c r="AU1893" s="159" t="s">
        <v>171</v>
      </c>
      <c r="AV1893" s="13" t="s">
        <v>80</v>
      </c>
      <c r="AW1893" s="13" t="s">
        <v>32</v>
      </c>
      <c r="AX1893" s="13" t="s">
        <v>71</v>
      </c>
      <c r="AY1893" s="159" t="s">
        <v>330</v>
      </c>
    </row>
    <row r="1894" spans="2:65" s="13" customFormat="1">
      <c r="B1894" s="158"/>
      <c r="D1894" s="152" t="s">
        <v>340</v>
      </c>
      <c r="E1894" s="159" t="s">
        <v>21</v>
      </c>
      <c r="F1894" s="160" t="s">
        <v>1805</v>
      </c>
      <c r="H1894" s="161">
        <v>2.093</v>
      </c>
      <c r="I1894" s="162"/>
      <c r="L1894" s="158"/>
      <c r="M1894" s="163"/>
      <c r="T1894" s="164"/>
      <c r="AT1894" s="159" t="s">
        <v>340</v>
      </c>
      <c r="AU1894" s="159" t="s">
        <v>171</v>
      </c>
      <c r="AV1894" s="13" t="s">
        <v>80</v>
      </c>
      <c r="AW1894" s="13" t="s">
        <v>32</v>
      </c>
      <c r="AX1894" s="13" t="s">
        <v>71</v>
      </c>
      <c r="AY1894" s="159" t="s">
        <v>330</v>
      </c>
    </row>
    <row r="1895" spans="2:65" s="13" customFormat="1">
      <c r="B1895" s="158"/>
      <c r="D1895" s="152" t="s">
        <v>340</v>
      </c>
      <c r="E1895" s="159" t="s">
        <v>21</v>
      </c>
      <c r="F1895" s="160" t="s">
        <v>1806</v>
      </c>
      <c r="H1895" s="161">
        <v>1.161</v>
      </c>
      <c r="I1895" s="162"/>
      <c r="L1895" s="158"/>
      <c r="M1895" s="163"/>
      <c r="T1895" s="164"/>
      <c r="AT1895" s="159" t="s">
        <v>340</v>
      </c>
      <c r="AU1895" s="159" t="s">
        <v>171</v>
      </c>
      <c r="AV1895" s="13" t="s">
        <v>80</v>
      </c>
      <c r="AW1895" s="13" t="s">
        <v>32</v>
      </c>
      <c r="AX1895" s="13" t="s">
        <v>71</v>
      </c>
      <c r="AY1895" s="159" t="s">
        <v>330</v>
      </c>
    </row>
    <row r="1896" spans="2:65" s="13" customFormat="1">
      <c r="B1896" s="158"/>
      <c r="D1896" s="152" t="s">
        <v>340</v>
      </c>
      <c r="E1896" s="159" t="s">
        <v>21</v>
      </c>
      <c r="F1896" s="160" t="s">
        <v>1807</v>
      </c>
      <c r="H1896" s="161">
        <v>1.075</v>
      </c>
      <c r="I1896" s="162"/>
      <c r="L1896" s="158"/>
      <c r="M1896" s="163"/>
      <c r="T1896" s="164"/>
      <c r="AT1896" s="159" t="s">
        <v>340</v>
      </c>
      <c r="AU1896" s="159" t="s">
        <v>171</v>
      </c>
      <c r="AV1896" s="13" t="s">
        <v>80</v>
      </c>
      <c r="AW1896" s="13" t="s">
        <v>32</v>
      </c>
      <c r="AX1896" s="13" t="s">
        <v>71</v>
      </c>
      <c r="AY1896" s="159" t="s">
        <v>330</v>
      </c>
    </row>
    <row r="1897" spans="2:65" s="13" customFormat="1">
      <c r="B1897" s="158"/>
      <c r="D1897" s="152" t="s">
        <v>340</v>
      </c>
      <c r="E1897" s="159" t="s">
        <v>21</v>
      </c>
      <c r="F1897" s="160" t="s">
        <v>1805</v>
      </c>
      <c r="H1897" s="161">
        <v>2.093</v>
      </c>
      <c r="I1897" s="162"/>
      <c r="L1897" s="158"/>
      <c r="M1897" s="163"/>
      <c r="T1897" s="164"/>
      <c r="AT1897" s="159" t="s">
        <v>340</v>
      </c>
      <c r="AU1897" s="159" t="s">
        <v>171</v>
      </c>
      <c r="AV1897" s="13" t="s">
        <v>80</v>
      </c>
      <c r="AW1897" s="13" t="s">
        <v>32</v>
      </c>
      <c r="AX1897" s="13" t="s">
        <v>71</v>
      </c>
      <c r="AY1897" s="159" t="s">
        <v>330</v>
      </c>
    </row>
    <row r="1898" spans="2:65" s="13" customFormat="1">
      <c r="B1898" s="158"/>
      <c r="D1898" s="152" t="s">
        <v>340</v>
      </c>
      <c r="E1898" s="159" t="s">
        <v>21</v>
      </c>
      <c r="F1898" s="160" t="s">
        <v>1808</v>
      </c>
      <c r="H1898" s="161">
        <v>0.63</v>
      </c>
      <c r="I1898" s="162"/>
      <c r="L1898" s="158"/>
      <c r="M1898" s="163"/>
      <c r="T1898" s="164"/>
      <c r="AT1898" s="159" t="s">
        <v>340</v>
      </c>
      <c r="AU1898" s="159" t="s">
        <v>171</v>
      </c>
      <c r="AV1898" s="13" t="s">
        <v>80</v>
      </c>
      <c r="AW1898" s="13" t="s">
        <v>32</v>
      </c>
      <c r="AX1898" s="13" t="s">
        <v>71</v>
      </c>
      <c r="AY1898" s="159" t="s">
        <v>330</v>
      </c>
    </row>
    <row r="1899" spans="2:65" s="13" customFormat="1">
      <c r="B1899" s="158"/>
      <c r="D1899" s="152" t="s">
        <v>340</v>
      </c>
      <c r="E1899" s="159" t="s">
        <v>21</v>
      </c>
      <c r="F1899" s="160" t="s">
        <v>1805</v>
      </c>
      <c r="H1899" s="161">
        <v>2.093</v>
      </c>
      <c r="I1899" s="162"/>
      <c r="L1899" s="158"/>
      <c r="M1899" s="163"/>
      <c r="T1899" s="164"/>
      <c r="AT1899" s="159" t="s">
        <v>340</v>
      </c>
      <c r="AU1899" s="159" t="s">
        <v>171</v>
      </c>
      <c r="AV1899" s="13" t="s">
        <v>80</v>
      </c>
      <c r="AW1899" s="13" t="s">
        <v>32</v>
      </c>
      <c r="AX1899" s="13" t="s">
        <v>71</v>
      </c>
      <c r="AY1899" s="159" t="s">
        <v>330</v>
      </c>
    </row>
    <row r="1900" spans="2:65" s="13" customFormat="1">
      <c r="B1900" s="158"/>
      <c r="D1900" s="152" t="s">
        <v>340</v>
      </c>
      <c r="E1900" s="159" t="s">
        <v>21</v>
      </c>
      <c r="F1900" s="160" t="s">
        <v>1809</v>
      </c>
      <c r="H1900" s="161">
        <v>4</v>
      </c>
      <c r="I1900" s="162"/>
      <c r="L1900" s="158"/>
      <c r="M1900" s="163"/>
      <c r="T1900" s="164"/>
      <c r="AT1900" s="159" t="s">
        <v>340</v>
      </c>
      <c r="AU1900" s="159" t="s">
        <v>171</v>
      </c>
      <c r="AV1900" s="13" t="s">
        <v>80</v>
      </c>
      <c r="AW1900" s="13" t="s">
        <v>32</v>
      </c>
      <c r="AX1900" s="13" t="s">
        <v>71</v>
      </c>
      <c r="AY1900" s="159" t="s">
        <v>330</v>
      </c>
    </row>
    <row r="1901" spans="2:65" s="14" customFormat="1">
      <c r="B1901" s="166"/>
      <c r="D1901" s="152" t="s">
        <v>340</v>
      </c>
      <c r="E1901" s="167" t="s">
        <v>21</v>
      </c>
      <c r="F1901" s="168" t="s">
        <v>443</v>
      </c>
      <c r="H1901" s="169">
        <v>672.66</v>
      </c>
      <c r="I1901" s="170"/>
      <c r="L1901" s="166"/>
      <c r="M1901" s="171"/>
      <c r="T1901" s="172"/>
      <c r="AT1901" s="167" t="s">
        <v>340</v>
      </c>
      <c r="AU1901" s="167" t="s">
        <v>171</v>
      </c>
      <c r="AV1901" s="14" t="s">
        <v>336</v>
      </c>
      <c r="AW1901" s="14" t="s">
        <v>32</v>
      </c>
      <c r="AX1901" s="14" t="s">
        <v>78</v>
      </c>
      <c r="AY1901" s="167" t="s">
        <v>330</v>
      </c>
    </row>
    <row r="1902" spans="2:65" s="1" customFormat="1" ht="33" customHeight="1">
      <c r="B1902" s="33"/>
      <c r="C1902" s="134" t="s">
        <v>1810</v>
      </c>
      <c r="D1902" s="134" t="s">
        <v>332</v>
      </c>
      <c r="E1902" s="135" t="s">
        <v>1811</v>
      </c>
      <c r="F1902" s="136" t="s">
        <v>1812</v>
      </c>
      <c r="G1902" s="137" t="s">
        <v>353</v>
      </c>
      <c r="H1902" s="138">
        <v>935.43499999999995</v>
      </c>
      <c r="I1902" s="139">
        <v>24.87</v>
      </c>
      <c r="J1902" s="140">
        <f>ROUND(I1902*H1902,2)</f>
        <v>23264.27</v>
      </c>
      <c r="K1902" s="136" t="s">
        <v>335</v>
      </c>
      <c r="L1902" s="33"/>
      <c r="M1902" s="141" t="s">
        <v>21</v>
      </c>
      <c r="N1902" s="142" t="s">
        <v>42</v>
      </c>
      <c r="P1902" s="143">
        <f>O1902*H1902</f>
        <v>0</v>
      </c>
      <c r="Q1902" s="143">
        <v>0</v>
      </c>
      <c r="R1902" s="143">
        <f>Q1902*H1902</f>
        <v>0</v>
      </c>
      <c r="S1902" s="143">
        <v>0</v>
      </c>
      <c r="T1902" s="144">
        <f>S1902*H1902</f>
        <v>0</v>
      </c>
      <c r="AR1902" s="145" t="s">
        <v>336</v>
      </c>
      <c r="AT1902" s="145" t="s">
        <v>332</v>
      </c>
      <c r="AU1902" s="145" t="s">
        <v>171</v>
      </c>
      <c r="AY1902" s="18" t="s">
        <v>330</v>
      </c>
      <c r="BE1902" s="146">
        <f>IF(N1902="základní",J1902,0)</f>
        <v>23264.27</v>
      </c>
      <c r="BF1902" s="146">
        <f>IF(N1902="snížená",J1902,0)</f>
        <v>0</v>
      </c>
      <c r="BG1902" s="146">
        <f>IF(N1902="zákl. přenesená",J1902,0)</f>
        <v>0</v>
      </c>
      <c r="BH1902" s="146">
        <f>IF(N1902="sníž. přenesená",J1902,0)</f>
        <v>0</v>
      </c>
      <c r="BI1902" s="146">
        <f>IF(N1902="nulová",J1902,0)</f>
        <v>0</v>
      </c>
      <c r="BJ1902" s="18" t="s">
        <v>78</v>
      </c>
      <c r="BK1902" s="146">
        <f>ROUND(I1902*H1902,2)</f>
        <v>23264.27</v>
      </c>
      <c r="BL1902" s="18" t="s">
        <v>336</v>
      </c>
      <c r="BM1902" s="145" t="s">
        <v>1813</v>
      </c>
    </row>
    <row r="1903" spans="2:65" s="1" customFormat="1">
      <c r="B1903" s="33"/>
      <c r="D1903" s="147" t="s">
        <v>338</v>
      </c>
      <c r="F1903" s="148" t="s">
        <v>1814</v>
      </c>
      <c r="I1903" s="149"/>
      <c r="L1903" s="33"/>
      <c r="M1903" s="150"/>
      <c r="T1903" s="52"/>
      <c r="AT1903" s="18" t="s">
        <v>338</v>
      </c>
      <c r="AU1903" s="18" t="s">
        <v>171</v>
      </c>
    </row>
    <row r="1904" spans="2:65" s="12" customFormat="1">
      <c r="B1904" s="151"/>
      <c r="D1904" s="152" t="s">
        <v>340</v>
      </c>
      <c r="E1904" s="153" t="s">
        <v>21</v>
      </c>
      <c r="F1904" s="154" t="s">
        <v>1815</v>
      </c>
      <c r="H1904" s="153" t="s">
        <v>21</v>
      </c>
      <c r="I1904" s="155"/>
      <c r="L1904" s="151"/>
      <c r="M1904" s="156"/>
      <c r="T1904" s="157"/>
      <c r="AT1904" s="153" t="s">
        <v>340</v>
      </c>
      <c r="AU1904" s="153" t="s">
        <v>171</v>
      </c>
      <c r="AV1904" s="12" t="s">
        <v>78</v>
      </c>
      <c r="AW1904" s="12" t="s">
        <v>32</v>
      </c>
      <c r="AX1904" s="12" t="s">
        <v>71</v>
      </c>
      <c r="AY1904" s="153" t="s">
        <v>330</v>
      </c>
    </row>
    <row r="1905" spans="2:51" s="12" customFormat="1">
      <c r="B1905" s="151"/>
      <c r="D1905" s="152" t="s">
        <v>340</v>
      </c>
      <c r="E1905" s="153" t="s">
        <v>21</v>
      </c>
      <c r="F1905" s="154" t="s">
        <v>1758</v>
      </c>
      <c r="H1905" s="153" t="s">
        <v>21</v>
      </c>
      <c r="I1905" s="155"/>
      <c r="L1905" s="151"/>
      <c r="M1905" s="156"/>
      <c r="T1905" s="157"/>
      <c r="AT1905" s="153" t="s">
        <v>340</v>
      </c>
      <c r="AU1905" s="153" t="s">
        <v>171</v>
      </c>
      <c r="AV1905" s="12" t="s">
        <v>78</v>
      </c>
      <c r="AW1905" s="12" t="s">
        <v>32</v>
      </c>
      <c r="AX1905" s="12" t="s">
        <v>71</v>
      </c>
      <c r="AY1905" s="153" t="s">
        <v>330</v>
      </c>
    </row>
    <row r="1906" spans="2:51" s="12" customFormat="1">
      <c r="B1906" s="151"/>
      <c r="D1906" s="152" t="s">
        <v>340</v>
      </c>
      <c r="E1906" s="153" t="s">
        <v>21</v>
      </c>
      <c r="F1906" s="154" t="s">
        <v>1003</v>
      </c>
      <c r="H1906" s="153" t="s">
        <v>21</v>
      </c>
      <c r="I1906" s="155"/>
      <c r="L1906" s="151"/>
      <c r="M1906" s="156"/>
      <c r="T1906" s="157"/>
      <c r="AT1906" s="153" t="s">
        <v>340</v>
      </c>
      <c r="AU1906" s="153" t="s">
        <v>171</v>
      </c>
      <c r="AV1906" s="12" t="s">
        <v>78</v>
      </c>
      <c r="AW1906" s="12" t="s">
        <v>32</v>
      </c>
      <c r="AX1906" s="12" t="s">
        <v>71</v>
      </c>
      <c r="AY1906" s="153" t="s">
        <v>330</v>
      </c>
    </row>
    <row r="1907" spans="2:51" s="13" customFormat="1">
      <c r="B1907" s="158"/>
      <c r="D1907" s="152" t="s">
        <v>340</v>
      </c>
      <c r="E1907" s="159" t="s">
        <v>21</v>
      </c>
      <c r="F1907" s="160" t="s">
        <v>1816</v>
      </c>
      <c r="H1907" s="161">
        <v>19.12</v>
      </c>
      <c r="I1907" s="162"/>
      <c r="L1907" s="158"/>
      <c r="M1907" s="163"/>
      <c r="T1907" s="164"/>
      <c r="AT1907" s="159" t="s">
        <v>340</v>
      </c>
      <c r="AU1907" s="159" t="s">
        <v>171</v>
      </c>
      <c r="AV1907" s="13" t="s">
        <v>80</v>
      </c>
      <c r="AW1907" s="13" t="s">
        <v>32</v>
      </c>
      <c r="AX1907" s="13" t="s">
        <v>71</v>
      </c>
      <c r="AY1907" s="159" t="s">
        <v>330</v>
      </c>
    </row>
    <row r="1908" spans="2:51" s="13" customFormat="1">
      <c r="B1908" s="158"/>
      <c r="D1908" s="152" t="s">
        <v>340</v>
      </c>
      <c r="E1908" s="159" t="s">
        <v>21</v>
      </c>
      <c r="F1908" s="160" t="s">
        <v>1817</v>
      </c>
      <c r="H1908" s="161">
        <v>9.6</v>
      </c>
      <c r="I1908" s="162"/>
      <c r="L1908" s="158"/>
      <c r="M1908" s="163"/>
      <c r="T1908" s="164"/>
      <c r="AT1908" s="159" t="s">
        <v>340</v>
      </c>
      <c r="AU1908" s="159" t="s">
        <v>171</v>
      </c>
      <c r="AV1908" s="13" t="s">
        <v>80</v>
      </c>
      <c r="AW1908" s="13" t="s">
        <v>32</v>
      </c>
      <c r="AX1908" s="13" t="s">
        <v>71</v>
      </c>
      <c r="AY1908" s="159" t="s">
        <v>330</v>
      </c>
    </row>
    <row r="1909" spans="2:51" s="13" customFormat="1">
      <c r="B1909" s="158"/>
      <c r="D1909" s="152" t="s">
        <v>340</v>
      </c>
      <c r="E1909" s="159" t="s">
        <v>21</v>
      </c>
      <c r="F1909" s="160" t="s">
        <v>1818</v>
      </c>
      <c r="H1909" s="161">
        <v>6.92</v>
      </c>
      <c r="I1909" s="162"/>
      <c r="L1909" s="158"/>
      <c r="M1909" s="163"/>
      <c r="T1909" s="164"/>
      <c r="AT1909" s="159" t="s">
        <v>340</v>
      </c>
      <c r="AU1909" s="159" t="s">
        <v>171</v>
      </c>
      <c r="AV1909" s="13" t="s">
        <v>80</v>
      </c>
      <c r="AW1909" s="13" t="s">
        <v>32</v>
      </c>
      <c r="AX1909" s="13" t="s">
        <v>71</v>
      </c>
      <c r="AY1909" s="159" t="s">
        <v>330</v>
      </c>
    </row>
    <row r="1910" spans="2:51" s="13" customFormat="1">
      <c r="B1910" s="158"/>
      <c r="D1910" s="152" t="s">
        <v>340</v>
      </c>
      <c r="E1910" s="159" t="s">
        <v>21</v>
      </c>
      <c r="F1910" s="160" t="s">
        <v>1819</v>
      </c>
      <c r="H1910" s="161">
        <v>5.6</v>
      </c>
      <c r="I1910" s="162"/>
      <c r="L1910" s="158"/>
      <c r="M1910" s="163"/>
      <c r="T1910" s="164"/>
      <c r="AT1910" s="159" t="s">
        <v>340</v>
      </c>
      <c r="AU1910" s="159" t="s">
        <v>171</v>
      </c>
      <c r="AV1910" s="13" t="s">
        <v>80</v>
      </c>
      <c r="AW1910" s="13" t="s">
        <v>32</v>
      </c>
      <c r="AX1910" s="13" t="s">
        <v>71</v>
      </c>
      <c r="AY1910" s="159" t="s">
        <v>330</v>
      </c>
    </row>
    <row r="1911" spans="2:51" s="13" customFormat="1">
      <c r="B1911" s="158"/>
      <c r="D1911" s="152" t="s">
        <v>340</v>
      </c>
      <c r="E1911" s="159" t="s">
        <v>21</v>
      </c>
      <c r="F1911" s="160" t="s">
        <v>1820</v>
      </c>
      <c r="H1911" s="161">
        <v>6.6</v>
      </c>
      <c r="I1911" s="162"/>
      <c r="L1911" s="158"/>
      <c r="M1911" s="163"/>
      <c r="T1911" s="164"/>
      <c r="AT1911" s="159" t="s">
        <v>340</v>
      </c>
      <c r="AU1911" s="159" t="s">
        <v>171</v>
      </c>
      <c r="AV1911" s="13" t="s">
        <v>80</v>
      </c>
      <c r="AW1911" s="13" t="s">
        <v>32</v>
      </c>
      <c r="AX1911" s="13" t="s">
        <v>71</v>
      </c>
      <c r="AY1911" s="159" t="s">
        <v>330</v>
      </c>
    </row>
    <row r="1912" spans="2:51" s="13" customFormat="1">
      <c r="B1912" s="158"/>
      <c r="D1912" s="152" t="s">
        <v>340</v>
      </c>
      <c r="E1912" s="159" t="s">
        <v>21</v>
      </c>
      <c r="F1912" s="160" t="s">
        <v>1821</v>
      </c>
      <c r="H1912" s="161">
        <v>18.53</v>
      </c>
      <c r="I1912" s="162"/>
      <c r="L1912" s="158"/>
      <c r="M1912" s="163"/>
      <c r="T1912" s="164"/>
      <c r="AT1912" s="159" t="s">
        <v>340</v>
      </c>
      <c r="AU1912" s="159" t="s">
        <v>171</v>
      </c>
      <c r="AV1912" s="13" t="s">
        <v>80</v>
      </c>
      <c r="AW1912" s="13" t="s">
        <v>32</v>
      </c>
      <c r="AX1912" s="13" t="s">
        <v>71</v>
      </c>
      <c r="AY1912" s="159" t="s">
        <v>330</v>
      </c>
    </row>
    <row r="1913" spans="2:51" s="13" customFormat="1">
      <c r="B1913" s="158"/>
      <c r="D1913" s="152" t="s">
        <v>340</v>
      </c>
      <c r="E1913" s="159" t="s">
        <v>21</v>
      </c>
      <c r="F1913" s="160" t="s">
        <v>1822</v>
      </c>
      <c r="H1913" s="161">
        <v>8.8800000000000008</v>
      </c>
      <c r="I1913" s="162"/>
      <c r="L1913" s="158"/>
      <c r="M1913" s="163"/>
      <c r="T1913" s="164"/>
      <c r="AT1913" s="159" t="s">
        <v>340</v>
      </c>
      <c r="AU1913" s="159" t="s">
        <v>171</v>
      </c>
      <c r="AV1913" s="13" t="s">
        <v>80</v>
      </c>
      <c r="AW1913" s="13" t="s">
        <v>32</v>
      </c>
      <c r="AX1913" s="13" t="s">
        <v>71</v>
      </c>
      <c r="AY1913" s="159" t="s">
        <v>330</v>
      </c>
    </row>
    <row r="1914" spans="2:51" s="13" customFormat="1">
      <c r="B1914" s="158"/>
      <c r="D1914" s="152" t="s">
        <v>340</v>
      </c>
      <c r="E1914" s="159" t="s">
        <v>21</v>
      </c>
      <c r="F1914" s="160" t="s">
        <v>1823</v>
      </c>
      <c r="H1914" s="161">
        <v>12.03</v>
      </c>
      <c r="I1914" s="162"/>
      <c r="L1914" s="158"/>
      <c r="M1914" s="163"/>
      <c r="T1914" s="164"/>
      <c r="AT1914" s="159" t="s">
        <v>340</v>
      </c>
      <c r="AU1914" s="159" t="s">
        <v>171</v>
      </c>
      <c r="AV1914" s="13" t="s">
        <v>80</v>
      </c>
      <c r="AW1914" s="13" t="s">
        <v>32</v>
      </c>
      <c r="AX1914" s="13" t="s">
        <v>71</v>
      </c>
      <c r="AY1914" s="159" t="s">
        <v>330</v>
      </c>
    </row>
    <row r="1915" spans="2:51" s="13" customFormat="1">
      <c r="B1915" s="158"/>
      <c r="D1915" s="152" t="s">
        <v>340</v>
      </c>
      <c r="E1915" s="159" t="s">
        <v>21</v>
      </c>
      <c r="F1915" s="160" t="s">
        <v>1824</v>
      </c>
      <c r="H1915" s="161">
        <v>11.96</v>
      </c>
      <c r="I1915" s="162"/>
      <c r="L1915" s="158"/>
      <c r="M1915" s="163"/>
      <c r="T1915" s="164"/>
      <c r="AT1915" s="159" t="s">
        <v>340</v>
      </c>
      <c r="AU1915" s="159" t="s">
        <v>171</v>
      </c>
      <c r="AV1915" s="13" t="s">
        <v>80</v>
      </c>
      <c r="AW1915" s="13" t="s">
        <v>32</v>
      </c>
      <c r="AX1915" s="13" t="s">
        <v>71</v>
      </c>
      <c r="AY1915" s="159" t="s">
        <v>330</v>
      </c>
    </row>
    <row r="1916" spans="2:51" s="12" customFormat="1">
      <c r="B1916" s="151"/>
      <c r="D1916" s="152" t="s">
        <v>340</v>
      </c>
      <c r="E1916" s="153" t="s">
        <v>21</v>
      </c>
      <c r="F1916" s="154" t="s">
        <v>770</v>
      </c>
      <c r="H1916" s="153" t="s">
        <v>21</v>
      </c>
      <c r="I1916" s="155"/>
      <c r="L1916" s="151"/>
      <c r="M1916" s="156"/>
      <c r="T1916" s="157"/>
      <c r="AT1916" s="153" t="s">
        <v>340</v>
      </c>
      <c r="AU1916" s="153" t="s">
        <v>171</v>
      </c>
      <c r="AV1916" s="12" t="s">
        <v>78</v>
      </c>
      <c r="AW1916" s="12" t="s">
        <v>32</v>
      </c>
      <c r="AX1916" s="12" t="s">
        <v>71</v>
      </c>
      <c r="AY1916" s="153" t="s">
        <v>330</v>
      </c>
    </row>
    <row r="1917" spans="2:51" s="13" customFormat="1">
      <c r="B1917" s="158"/>
      <c r="D1917" s="152" t="s">
        <v>340</v>
      </c>
      <c r="E1917" s="159" t="s">
        <v>21</v>
      </c>
      <c r="F1917" s="160" t="s">
        <v>1825</v>
      </c>
      <c r="H1917" s="161">
        <v>13.94</v>
      </c>
      <c r="I1917" s="162"/>
      <c r="L1917" s="158"/>
      <c r="M1917" s="163"/>
      <c r="T1917" s="164"/>
      <c r="AT1917" s="159" t="s">
        <v>340</v>
      </c>
      <c r="AU1917" s="159" t="s">
        <v>171</v>
      </c>
      <c r="AV1917" s="13" t="s">
        <v>80</v>
      </c>
      <c r="AW1917" s="13" t="s">
        <v>32</v>
      </c>
      <c r="AX1917" s="13" t="s">
        <v>71</v>
      </c>
      <c r="AY1917" s="159" t="s">
        <v>330</v>
      </c>
    </row>
    <row r="1918" spans="2:51" s="13" customFormat="1">
      <c r="B1918" s="158"/>
      <c r="D1918" s="152" t="s">
        <v>340</v>
      </c>
      <c r="E1918" s="159" t="s">
        <v>21</v>
      </c>
      <c r="F1918" s="160" t="s">
        <v>1826</v>
      </c>
      <c r="H1918" s="161">
        <v>33.200000000000003</v>
      </c>
      <c r="I1918" s="162"/>
      <c r="L1918" s="158"/>
      <c r="M1918" s="163"/>
      <c r="T1918" s="164"/>
      <c r="AT1918" s="159" t="s">
        <v>340</v>
      </c>
      <c r="AU1918" s="159" t="s">
        <v>171</v>
      </c>
      <c r="AV1918" s="13" t="s">
        <v>80</v>
      </c>
      <c r="AW1918" s="13" t="s">
        <v>32</v>
      </c>
      <c r="AX1918" s="13" t="s">
        <v>71</v>
      </c>
      <c r="AY1918" s="159" t="s">
        <v>330</v>
      </c>
    </row>
    <row r="1919" spans="2:51" s="13" customFormat="1">
      <c r="B1919" s="158"/>
      <c r="D1919" s="152" t="s">
        <v>340</v>
      </c>
      <c r="E1919" s="159" t="s">
        <v>21</v>
      </c>
      <c r="F1919" s="160" t="s">
        <v>1827</v>
      </c>
      <c r="H1919" s="161">
        <v>23.1</v>
      </c>
      <c r="I1919" s="162"/>
      <c r="L1919" s="158"/>
      <c r="M1919" s="163"/>
      <c r="T1919" s="164"/>
      <c r="AT1919" s="159" t="s">
        <v>340</v>
      </c>
      <c r="AU1919" s="159" t="s">
        <v>171</v>
      </c>
      <c r="AV1919" s="13" t="s">
        <v>80</v>
      </c>
      <c r="AW1919" s="13" t="s">
        <v>32</v>
      </c>
      <c r="AX1919" s="13" t="s">
        <v>71</v>
      </c>
      <c r="AY1919" s="159" t="s">
        <v>330</v>
      </c>
    </row>
    <row r="1920" spans="2:51" s="13" customFormat="1">
      <c r="B1920" s="158"/>
      <c r="D1920" s="152" t="s">
        <v>340</v>
      </c>
      <c r="E1920" s="159" t="s">
        <v>21</v>
      </c>
      <c r="F1920" s="160" t="s">
        <v>1828</v>
      </c>
      <c r="H1920" s="161">
        <v>10.775</v>
      </c>
      <c r="I1920" s="162"/>
      <c r="L1920" s="158"/>
      <c r="M1920" s="163"/>
      <c r="T1920" s="164"/>
      <c r="AT1920" s="159" t="s">
        <v>340</v>
      </c>
      <c r="AU1920" s="159" t="s">
        <v>171</v>
      </c>
      <c r="AV1920" s="13" t="s">
        <v>80</v>
      </c>
      <c r="AW1920" s="13" t="s">
        <v>32</v>
      </c>
      <c r="AX1920" s="13" t="s">
        <v>71</v>
      </c>
      <c r="AY1920" s="159" t="s">
        <v>330</v>
      </c>
    </row>
    <row r="1921" spans="2:51" s="13" customFormat="1">
      <c r="B1921" s="158"/>
      <c r="D1921" s="152" t="s">
        <v>340</v>
      </c>
      <c r="E1921" s="159" t="s">
        <v>21</v>
      </c>
      <c r="F1921" s="160" t="s">
        <v>1829</v>
      </c>
      <c r="H1921" s="161">
        <v>16.64</v>
      </c>
      <c r="I1921" s="162"/>
      <c r="L1921" s="158"/>
      <c r="M1921" s="163"/>
      <c r="T1921" s="164"/>
      <c r="AT1921" s="159" t="s">
        <v>340</v>
      </c>
      <c r="AU1921" s="159" t="s">
        <v>171</v>
      </c>
      <c r="AV1921" s="13" t="s">
        <v>80</v>
      </c>
      <c r="AW1921" s="13" t="s">
        <v>32</v>
      </c>
      <c r="AX1921" s="13" t="s">
        <v>71</v>
      </c>
      <c r="AY1921" s="159" t="s">
        <v>330</v>
      </c>
    </row>
    <row r="1922" spans="2:51" s="13" customFormat="1">
      <c r="B1922" s="158"/>
      <c r="D1922" s="152" t="s">
        <v>340</v>
      </c>
      <c r="E1922" s="159" t="s">
        <v>21</v>
      </c>
      <c r="F1922" s="160" t="s">
        <v>1830</v>
      </c>
      <c r="H1922" s="161">
        <v>21.34</v>
      </c>
      <c r="I1922" s="162"/>
      <c r="L1922" s="158"/>
      <c r="M1922" s="163"/>
      <c r="T1922" s="164"/>
      <c r="AT1922" s="159" t="s">
        <v>340</v>
      </c>
      <c r="AU1922" s="159" t="s">
        <v>171</v>
      </c>
      <c r="AV1922" s="13" t="s">
        <v>80</v>
      </c>
      <c r="AW1922" s="13" t="s">
        <v>32</v>
      </c>
      <c r="AX1922" s="13" t="s">
        <v>71</v>
      </c>
      <c r="AY1922" s="159" t="s">
        <v>330</v>
      </c>
    </row>
    <row r="1923" spans="2:51" s="13" customFormat="1">
      <c r="B1923" s="158"/>
      <c r="D1923" s="152" t="s">
        <v>340</v>
      </c>
      <c r="E1923" s="159" t="s">
        <v>21</v>
      </c>
      <c r="F1923" s="160" t="s">
        <v>1831</v>
      </c>
      <c r="H1923" s="161">
        <v>10.62</v>
      </c>
      <c r="I1923" s="162"/>
      <c r="L1923" s="158"/>
      <c r="M1923" s="163"/>
      <c r="T1923" s="164"/>
      <c r="AT1923" s="159" t="s">
        <v>340</v>
      </c>
      <c r="AU1923" s="159" t="s">
        <v>171</v>
      </c>
      <c r="AV1923" s="13" t="s">
        <v>80</v>
      </c>
      <c r="AW1923" s="13" t="s">
        <v>32</v>
      </c>
      <c r="AX1923" s="13" t="s">
        <v>71</v>
      </c>
      <c r="AY1923" s="159" t="s">
        <v>330</v>
      </c>
    </row>
    <row r="1924" spans="2:51" s="13" customFormat="1">
      <c r="B1924" s="158"/>
      <c r="D1924" s="152" t="s">
        <v>340</v>
      </c>
      <c r="E1924" s="159" t="s">
        <v>21</v>
      </c>
      <c r="F1924" s="160" t="s">
        <v>1832</v>
      </c>
      <c r="H1924" s="161">
        <v>19.16</v>
      </c>
      <c r="I1924" s="162"/>
      <c r="L1924" s="158"/>
      <c r="M1924" s="163"/>
      <c r="T1924" s="164"/>
      <c r="AT1924" s="159" t="s">
        <v>340</v>
      </c>
      <c r="AU1924" s="159" t="s">
        <v>171</v>
      </c>
      <c r="AV1924" s="13" t="s">
        <v>80</v>
      </c>
      <c r="AW1924" s="13" t="s">
        <v>32</v>
      </c>
      <c r="AX1924" s="13" t="s">
        <v>71</v>
      </c>
      <c r="AY1924" s="159" t="s">
        <v>330</v>
      </c>
    </row>
    <row r="1925" spans="2:51" s="13" customFormat="1">
      <c r="B1925" s="158"/>
      <c r="D1925" s="152" t="s">
        <v>340</v>
      </c>
      <c r="E1925" s="159" t="s">
        <v>21</v>
      </c>
      <c r="F1925" s="160" t="s">
        <v>1833</v>
      </c>
      <c r="H1925" s="161">
        <v>25.6</v>
      </c>
      <c r="I1925" s="162"/>
      <c r="L1925" s="158"/>
      <c r="M1925" s="163"/>
      <c r="T1925" s="164"/>
      <c r="AT1925" s="159" t="s">
        <v>340</v>
      </c>
      <c r="AU1925" s="159" t="s">
        <v>171</v>
      </c>
      <c r="AV1925" s="13" t="s">
        <v>80</v>
      </c>
      <c r="AW1925" s="13" t="s">
        <v>32</v>
      </c>
      <c r="AX1925" s="13" t="s">
        <v>71</v>
      </c>
      <c r="AY1925" s="159" t="s">
        <v>330</v>
      </c>
    </row>
    <row r="1926" spans="2:51" s="13" customFormat="1">
      <c r="B1926" s="158"/>
      <c r="D1926" s="152" t="s">
        <v>340</v>
      </c>
      <c r="E1926" s="159" t="s">
        <v>21</v>
      </c>
      <c r="F1926" s="160" t="s">
        <v>1834</v>
      </c>
      <c r="H1926" s="161">
        <v>14.8</v>
      </c>
      <c r="I1926" s="162"/>
      <c r="L1926" s="158"/>
      <c r="M1926" s="163"/>
      <c r="T1926" s="164"/>
      <c r="AT1926" s="159" t="s">
        <v>340</v>
      </c>
      <c r="AU1926" s="159" t="s">
        <v>171</v>
      </c>
      <c r="AV1926" s="13" t="s">
        <v>80</v>
      </c>
      <c r="AW1926" s="13" t="s">
        <v>32</v>
      </c>
      <c r="AX1926" s="13" t="s">
        <v>71</v>
      </c>
      <c r="AY1926" s="159" t="s">
        <v>330</v>
      </c>
    </row>
    <row r="1927" spans="2:51" s="12" customFormat="1">
      <c r="B1927" s="151"/>
      <c r="D1927" s="152" t="s">
        <v>340</v>
      </c>
      <c r="E1927" s="153" t="s">
        <v>21</v>
      </c>
      <c r="F1927" s="154" t="s">
        <v>789</v>
      </c>
      <c r="H1927" s="153" t="s">
        <v>21</v>
      </c>
      <c r="I1927" s="155"/>
      <c r="L1927" s="151"/>
      <c r="M1927" s="156"/>
      <c r="T1927" s="157"/>
      <c r="AT1927" s="153" t="s">
        <v>340</v>
      </c>
      <c r="AU1927" s="153" t="s">
        <v>171</v>
      </c>
      <c r="AV1927" s="12" t="s">
        <v>78</v>
      </c>
      <c r="AW1927" s="12" t="s">
        <v>32</v>
      </c>
      <c r="AX1927" s="12" t="s">
        <v>71</v>
      </c>
      <c r="AY1927" s="153" t="s">
        <v>330</v>
      </c>
    </row>
    <row r="1928" spans="2:51" s="13" customFormat="1">
      <c r="B1928" s="158"/>
      <c r="D1928" s="152" t="s">
        <v>340</v>
      </c>
      <c r="E1928" s="159" t="s">
        <v>21</v>
      </c>
      <c r="F1928" s="160" t="s">
        <v>1825</v>
      </c>
      <c r="H1928" s="161">
        <v>13.94</v>
      </c>
      <c r="I1928" s="162"/>
      <c r="L1928" s="158"/>
      <c r="M1928" s="163"/>
      <c r="T1928" s="164"/>
      <c r="AT1928" s="159" t="s">
        <v>340</v>
      </c>
      <c r="AU1928" s="159" t="s">
        <v>171</v>
      </c>
      <c r="AV1928" s="13" t="s">
        <v>80</v>
      </c>
      <c r="AW1928" s="13" t="s">
        <v>32</v>
      </c>
      <c r="AX1928" s="13" t="s">
        <v>71</v>
      </c>
      <c r="AY1928" s="159" t="s">
        <v>330</v>
      </c>
    </row>
    <row r="1929" spans="2:51" s="13" customFormat="1">
      <c r="B1929" s="158"/>
      <c r="D1929" s="152" t="s">
        <v>340</v>
      </c>
      <c r="E1929" s="159" t="s">
        <v>21</v>
      </c>
      <c r="F1929" s="160" t="s">
        <v>1835</v>
      </c>
      <c r="H1929" s="161">
        <v>19.79</v>
      </c>
      <c r="I1929" s="162"/>
      <c r="L1929" s="158"/>
      <c r="M1929" s="163"/>
      <c r="T1929" s="164"/>
      <c r="AT1929" s="159" t="s">
        <v>340</v>
      </c>
      <c r="AU1929" s="159" t="s">
        <v>171</v>
      </c>
      <c r="AV1929" s="13" t="s">
        <v>80</v>
      </c>
      <c r="AW1929" s="13" t="s">
        <v>32</v>
      </c>
      <c r="AX1929" s="13" t="s">
        <v>71</v>
      </c>
      <c r="AY1929" s="159" t="s">
        <v>330</v>
      </c>
    </row>
    <row r="1930" spans="2:51" s="13" customFormat="1">
      <c r="B1930" s="158"/>
      <c r="D1930" s="152" t="s">
        <v>340</v>
      </c>
      <c r="E1930" s="159" t="s">
        <v>21</v>
      </c>
      <c r="F1930" s="160" t="s">
        <v>1836</v>
      </c>
      <c r="H1930" s="161">
        <v>14.17</v>
      </c>
      <c r="I1930" s="162"/>
      <c r="L1930" s="158"/>
      <c r="M1930" s="163"/>
      <c r="T1930" s="164"/>
      <c r="AT1930" s="159" t="s">
        <v>340</v>
      </c>
      <c r="AU1930" s="159" t="s">
        <v>171</v>
      </c>
      <c r="AV1930" s="13" t="s">
        <v>80</v>
      </c>
      <c r="AW1930" s="13" t="s">
        <v>32</v>
      </c>
      <c r="AX1930" s="13" t="s">
        <v>71</v>
      </c>
      <c r="AY1930" s="159" t="s">
        <v>330</v>
      </c>
    </row>
    <row r="1931" spans="2:51" s="13" customFormat="1">
      <c r="B1931" s="158"/>
      <c r="D1931" s="152" t="s">
        <v>340</v>
      </c>
      <c r="E1931" s="159" t="s">
        <v>21</v>
      </c>
      <c r="F1931" s="160" t="s">
        <v>1837</v>
      </c>
      <c r="H1931" s="161">
        <v>19.03</v>
      </c>
      <c r="I1931" s="162"/>
      <c r="L1931" s="158"/>
      <c r="M1931" s="163"/>
      <c r="T1931" s="164"/>
      <c r="AT1931" s="159" t="s">
        <v>340</v>
      </c>
      <c r="AU1931" s="159" t="s">
        <v>171</v>
      </c>
      <c r="AV1931" s="13" t="s">
        <v>80</v>
      </c>
      <c r="AW1931" s="13" t="s">
        <v>32</v>
      </c>
      <c r="AX1931" s="13" t="s">
        <v>71</v>
      </c>
      <c r="AY1931" s="159" t="s">
        <v>330</v>
      </c>
    </row>
    <row r="1932" spans="2:51" s="13" customFormat="1">
      <c r="B1932" s="158"/>
      <c r="D1932" s="152" t="s">
        <v>340</v>
      </c>
      <c r="E1932" s="159" t="s">
        <v>21</v>
      </c>
      <c r="F1932" s="160" t="s">
        <v>1838</v>
      </c>
      <c r="H1932" s="161">
        <v>26</v>
      </c>
      <c r="I1932" s="162"/>
      <c r="L1932" s="158"/>
      <c r="M1932" s="163"/>
      <c r="T1932" s="164"/>
      <c r="AT1932" s="159" t="s">
        <v>340</v>
      </c>
      <c r="AU1932" s="159" t="s">
        <v>171</v>
      </c>
      <c r="AV1932" s="13" t="s">
        <v>80</v>
      </c>
      <c r="AW1932" s="13" t="s">
        <v>32</v>
      </c>
      <c r="AX1932" s="13" t="s">
        <v>71</v>
      </c>
      <c r="AY1932" s="159" t="s">
        <v>330</v>
      </c>
    </row>
    <row r="1933" spans="2:51" s="13" customFormat="1">
      <c r="B1933" s="158"/>
      <c r="D1933" s="152" t="s">
        <v>340</v>
      </c>
      <c r="E1933" s="159" t="s">
        <v>21</v>
      </c>
      <c r="F1933" s="160" t="s">
        <v>1839</v>
      </c>
      <c r="H1933" s="161">
        <v>12.1</v>
      </c>
      <c r="I1933" s="162"/>
      <c r="L1933" s="158"/>
      <c r="M1933" s="163"/>
      <c r="T1933" s="164"/>
      <c r="AT1933" s="159" t="s">
        <v>340</v>
      </c>
      <c r="AU1933" s="159" t="s">
        <v>171</v>
      </c>
      <c r="AV1933" s="13" t="s">
        <v>80</v>
      </c>
      <c r="AW1933" s="13" t="s">
        <v>32</v>
      </c>
      <c r="AX1933" s="13" t="s">
        <v>71</v>
      </c>
      <c r="AY1933" s="159" t="s">
        <v>330</v>
      </c>
    </row>
    <row r="1934" spans="2:51" s="13" customFormat="1">
      <c r="B1934" s="158"/>
      <c r="D1934" s="152" t="s">
        <v>340</v>
      </c>
      <c r="E1934" s="159" t="s">
        <v>21</v>
      </c>
      <c r="F1934" s="160" t="s">
        <v>1840</v>
      </c>
      <c r="H1934" s="161">
        <v>6.02</v>
      </c>
      <c r="I1934" s="162"/>
      <c r="L1934" s="158"/>
      <c r="M1934" s="163"/>
      <c r="T1934" s="164"/>
      <c r="AT1934" s="159" t="s">
        <v>340</v>
      </c>
      <c r="AU1934" s="159" t="s">
        <v>171</v>
      </c>
      <c r="AV1934" s="13" t="s">
        <v>80</v>
      </c>
      <c r="AW1934" s="13" t="s">
        <v>32</v>
      </c>
      <c r="AX1934" s="13" t="s">
        <v>71</v>
      </c>
      <c r="AY1934" s="159" t="s">
        <v>330</v>
      </c>
    </row>
    <row r="1935" spans="2:51" s="13" customFormat="1">
      <c r="B1935" s="158"/>
      <c r="D1935" s="152" t="s">
        <v>340</v>
      </c>
      <c r="E1935" s="159" t="s">
        <v>21</v>
      </c>
      <c r="F1935" s="160" t="s">
        <v>1841</v>
      </c>
      <c r="H1935" s="161">
        <v>23.26</v>
      </c>
      <c r="I1935" s="162"/>
      <c r="L1935" s="158"/>
      <c r="M1935" s="163"/>
      <c r="T1935" s="164"/>
      <c r="AT1935" s="159" t="s">
        <v>340</v>
      </c>
      <c r="AU1935" s="159" t="s">
        <v>171</v>
      </c>
      <c r="AV1935" s="13" t="s">
        <v>80</v>
      </c>
      <c r="AW1935" s="13" t="s">
        <v>32</v>
      </c>
      <c r="AX1935" s="13" t="s">
        <v>71</v>
      </c>
      <c r="AY1935" s="159" t="s">
        <v>330</v>
      </c>
    </row>
    <row r="1936" spans="2:51" s="13" customFormat="1">
      <c r="B1936" s="158"/>
      <c r="D1936" s="152" t="s">
        <v>340</v>
      </c>
      <c r="E1936" s="159" t="s">
        <v>21</v>
      </c>
      <c r="F1936" s="160" t="s">
        <v>1832</v>
      </c>
      <c r="H1936" s="161">
        <v>19.16</v>
      </c>
      <c r="I1936" s="162"/>
      <c r="L1936" s="158"/>
      <c r="M1936" s="163"/>
      <c r="T1936" s="164"/>
      <c r="AT1936" s="159" t="s">
        <v>340</v>
      </c>
      <c r="AU1936" s="159" t="s">
        <v>171</v>
      </c>
      <c r="AV1936" s="13" t="s">
        <v>80</v>
      </c>
      <c r="AW1936" s="13" t="s">
        <v>32</v>
      </c>
      <c r="AX1936" s="13" t="s">
        <v>71</v>
      </c>
      <c r="AY1936" s="159" t="s">
        <v>330</v>
      </c>
    </row>
    <row r="1937" spans="2:51" s="13" customFormat="1">
      <c r="B1937" s="158"/>
      <c r="D1937" s="152" t="s">
        <v>340</v>
      </c>
      <c r="E1937" s="159" t="s">
        <v>21</v>
      </c>
      <c r="F1937" s="160" t="s">
        <v>1834</v>
      </c>
      <c r="H1937" s="161">
        <v>14.8</v>
      </c>
      <c r="I1937" s="162"/>
      <c r="L1937" s="158"/>
      <c r="M1937" s="163"/>
      <c r="T1937" s="164"/>
      <c r="AT1937" s="159" t="s">
        <v>340</v>
      </c>
      <c r="AU1937" s="159" t="s">
        <v>171</v>
      </c>
      <c r="AV1937" s="13" t="s">
        <v>80</v>
      </c>
      <c r="AW1937" s="13" t="s">
        <v>32</v>
      </c>
      <c r="AX1937" s="13" t="s">
        <v>71</v>
      </c>
      <c r="AY1937" s="159" t="s">
        <v>330</v>
      </c>
    </row>
    <row r="1938" spans="2:51" s="13" customFormat="1">
      <c r="B1938" s="158"/>
      <c r="D1938" s="152" t="s">
        <v>340</v>
      </c>
      <c r="E1938" s="159" t="s">
        <v>21</v>
      </c>
      <c r="F1938" s="160" t="s">
        <v>1833</v>
      </c>
      <c r="H1938" s="161">
        <v>25.6</v>
      </c>
      <c r="I1938" s="162"/>
      <c r="L1938" s="158"/>
      <c r="M1938" s="163"/>
      <c r="T1938" s="164"/>
      <c r="AT1938" s="159" t="s">
        <v>340</v>
      </c>
      <c r="AU1938" s="159" t="s">
        <v>171</v>
      </c>
      <c r="AV1938" s="13" t="s">
        <v>80</v>
      </c>
      <c r="AW1938" s="13" t="s">
        <v>32</v>
      </c>
      <c r="AX1938" s="13" t="s">
        <v>71</v>
      </c>
      <c r="AY1938" s="159" t="s">
        <v>330</v>
      </c>
    </row>
    <row r="1939" spans="2:51" s="12" customFormat="1">
      <c r="B1939" s="151"/>
      <c r="D1939" s="152" t="s">
        <v>340</v>
      </c>
      <c r="E1939" s="153" t="s">
        <v>21</v>
      </c>
      <c r="F1939" s="154" t="s">
        <v>800</v>
      </c>
      <c r="H1939" s="153" t="s">
        <v>21</v>
      </c>
      <c r="I1939" s="155"/>
      <c r="L1939" s="151"/>
      <c r="M1939" s="156"/>
      <c r="T1939" s="157"/>
      <c r="AT1939" s="153" t="s">
        <v>340</v>
      </c>
      <c r="AU1939" s="153" t="s">
        <v>171</v>
      </c>
      <c r="AV1939" s="12" t="s">
        <v>78</v>
      </c>
      <c r="AW1939" s="12" t="s">
        <v>32</v>
      </c>
      <c r="AX1939" s="12" t="s">
        <v>71</v>
      </c>
      <c r="AY1939" s="153" t="s">
        <v>330</v>
      </c>
    </row>
    <row r="1940" spans="2:51" s="13" customFormat="1">
      <c r="B1940" s="158"/>
      <c r="D1940" s="152" t="s">
        <v>340</v>
      </c>
      <c r="E1940" s="159" t="s">
        <v>21</v>
      </c>
      <c r="F1940" s="160" t="s">
        <v>1842</v>
      </c>
      <c r="H1940" s="161">
        <v>13.48</v>
      </c>
      <c r="I1940" s="162"/>
      <c r="L1940" s="158"/>
      <c r="M1940" s="163"/>
      <c r="T1940" s="164"/>
      <c r="AT1940" s="159" t="s">
        <v>340</v>
      </c>
      <c r="AU1940" s="159" t="s">
        <v>171</v>
      </c>
      <c r="AV1940" s="13" t="s">
        <v>80</v>
      </c>
      <c r="AW1940" s="13" t="s">
        <v>32</v>
      </c>
      <c r="AX1940" s="13" t="s">
        <v>71</v>
      </c>
      <c r="AY1940" s="159" t="s">
        <v>330</v>
      </c>
    </row>
    <row r="1941" spans="2:51" s="13" customFormat="1">
      <c r="B1941" s="158"/>
      <c r="D1941" s="152" t="s">
        <v>340</v>
      </c>
      <c r="E1941" s="159" t="s">
        <v>21</v>
      </c>
      <c r="F1941" s="160" t="s">
        <v>1843</v>
      </c>
      <c r="H1941" s="161">
        <v>16.600000000000001</v>
      </c>
      <c r="I1941" s="162"/>
      <c r="L1941" s="158"/>
      <c r="M1941" s="163"/>
      <c r="T1941" s="164"/>
      <c r="AT1941" s="159" t="s">
        <v>340</v>
      </c>
      <c r="AU1941" s="159" t="s">
        <v>171</v>
      </c>
      <c r="AV1941" s="13" t="s">
        <v>80</v>
      </c>
      <c r="AW1941" s="13" t="s">
        <v>32</v>
      </c>
      <c r="AX1941" s="13" t="s">
        <v>71</v>
      </c>
      <c r="AY1941" s="159" t="s">
        <v>330</v>
      </c>
    </row>
    <row r="1942" spans="2:51" s="13" customFormat="1">
      <c r="B1942" s="158"/>
      <c r="D1942" s="152" t="s">
        <v>340</v>
      </c>
      <c r="E1942" s="159" t="s">
        <v>21</v>
      </c>
      <c r="F1942" s="160" t="s">
        <v>1844</v>
      </c>
      <c r="H1942" s="161">
        <v>18.52</v>
      </c>
      <c r="I1942" s="162"/>
      <c r="L1942" s="158"/>
      <c r="M1942" s="163"/>
      <c r="T1942" s="164"/>
      <c r="AT1942" s="159" t="s">
        <v>340</v>
      </c>
      <c r="AU1942" s="159" t="s">
        <v>171</v>
      </c>
      <c r="AV1942" s="13" t="s">
        <v>80</v>
      </c>
      <c r="AW1942" s="13" t="s">
        <v>32</v>
      </c>
      <c r="AX1942" s="13" t="s">
        <v>71</v>
      </c>
      <c r="AY1942" s="159" t="s">
        <v>330</v>
      </c>
    </row>
    <row r="1943" spans="2:51" s="13" customFormat="1">
      <c r="B1943" s="158"/>
      <c r="D1943" s="152" t="s">
        <v>340</v>
      </c>
      <c r="E1943" s="159" t="s">
        <v>21</v>
      </c>
      <c r="F1943" s="160" t="s">
        <v>1837</v>
      </c>
      <c r="H1943" s="161">
        <v>19.03</v>
      </c>
      <c r="I1943" s="162"/>
      <c r="L1943" s="158"/>
      <c r="M1943" s="163"/>
      <c r="T1943" s="164"/>
      <c r="AT1943" s="159" t="s">
        <v>340</v>
      </c>
      <c r="AU1943" s="159" t="s">
        <v>171</v>
      </c>
      <c r="AV1943" s="13" t="s">
        <v>80</v>
      </c>
      <c r="AW1943" s="13" t="s">
        <v>32</v>
      </c>
      <c r="AX1943" s="13" t="s">
        <v>71</v>
      </c>
      <c r="AY1943" s="159" t="s">
        <v>330</v>
      </c>
    </row>
    <row r="1944" spans="2:51" s="13" customFormat="1">
      <c r="B1944" s="158"/>
      <c r="D1944" s="152" t="s">
        <v>340</v>
      </c>
      <c r="E1944" s="159" t="s">
        <v>21</v>
      </c>
      <c r="F1944" s="160" t="s">
        <v>1845</v>
      </c>
      <c r="H1944" s="161">
        <v>29.2</v>
      </c>
      <c r="I1944" s="162"/>
      <c r="L1944" s="158"/>
      <c r="M1944" s="163"/>
      <c r="T1944" s="164"/>
      <c r="AT1944" s="159" t="s">
        <v>340</v>
      </c>
      <c r="AU1944" s="159" t="s">
        <v>171</v>
      </c>
      <c r="AV1944" s="13" t="s">
        <v>80</v>
      </c>
      <c r="AW1944" s="13" t="s">
        <v>32</v>
      </c>
      <c r="AX1944" s="13" t="s">
        <v>71</v>
      </c>
      <c r="AY1944" s="159" t="s">
        <v>330</v>
      </c>
    </row>
    <row r="1945" spans="2:51" s="13" customFormat="1">
      <c r="B1945" s="158"/>
      <c r="D1945" s="152" t="s">
        <v>340</v>
      </c>
      <c r="E1945" s="159" t="s">
        <v>21</v>
      </c>
      <c r="F1945" s="160" t="s">
        <v>1846</v>
      </c>
      <c r="H1945" s="161">
        <v>9.52</v>
      </c>
      <c r="I1945" s="162"/>
      <c r="L1945" s="158"/>
      <c r="M1945" s="163"/>
      <c r="T1945" s="164"/>
      <c r="AT1945" s="159" t="s">
        <v>340</v>
      </c>
      <c r="AU1945" s="159" t="s">
        <v>171</v>
      </c>
      <c r="AV1945" s="13" t="s">
        <v>80</v>
      </c>
      <c r="AW1945" s="13" t="s">
        <v>32</v>
      </c>
      <c r="AX1945" s="13" t="s">
        <v>71</v>
      </c>
      <c r="AY1945" s="159" t="s">
        <v>330</v>
      </c>
    </row>
    <row r="1946" spans="2:51" s="13" customFormat="1">
      <c r="B1946" s="158"/>
      <c r="D1946" s="152" t="s">
        <v>340</v>
      </c>
      <c r="E1946" s="159" t="s">
        <v>21</v>
      </c>
      <c r="F1946" s="160" t="s">
        <v>1840</v>
      </c>
      <c r="H1946" s="161">
        <v>6.02</v>
      </c>
      <c r="I1946" s="162"/>
      <c r="L1946" s="158"/>
      <c r="M1946" s="163"/>
      <c r="T1946" s="164"/>
      <c r="AT1946" s="159" t="s">
        <v>340</v>
      </c>
      <c r="AU1946" s="159" t="s">
        <v>171</v>
      </c>
      <c r="AV1946" s="13" t="s">
        <v>80</v>
      </c>
      <c r="AW1946" s="13" t="s">
        <v>32</v>
      </c>
      <c r="AX1946" s="13" t="s">
        <v>71</v>
      </c>
      <c r="AY1946" s="159" t="s">
        <v>330</v>
      </c>
    </row>
    <row r="1947" spans="2:51" s="13" customFormat="1">
      <c r="B1947" s="158"/>
      <c r="D1947" s="152" t="s">
        <v>340</v>
      </c>
      <c r="E1947" s="159" t="s">
        <v>21</v>
      </c>
      <c r="F1947" s="160" t="s">
        <v>1847</v>
      </c>
      <c r="H1947" s="161">
        <v>9.16</v>
      </c>
      <c r="I1947" s="162"/>
      <c r="L1947" s="158"/>
      <c r="M1947" s="163"/>
      <c r="T1947" s="164"/>
      <c r="AT1947" s="159" t="s">
        <v>340</v>
      </c>
      <c r="AU1947" s="159" t="s">
        <v>171</v>
      </c>
      <c r="AV1947" s="13" t="s">
        <v>80</v>
      </c>
      <c r="AW1947" s="13" t="s">
        <v>32</v>
      </c>
      <c r="AX1947" s="13" t="s">
        <v>71</v>
      </c>
      <c r="AY1947" s="159" t="s">
        <v>330</v>
      </c>
    </row>
    <row r="1948" spans="2:51" s="13" customFormat="1">
      <c r="B1948" s="158"/>
      <c r="D1948" s="152" t="s">
        <v>340</v>
      </c>
      <c r="E1948" s="159" t="s">
        <v>21</v>
      </c>
      <c r="F1948" s="160" t="s">
        <v>1848</v>
      </c>
      <c r="H1948" s="161">
        <v>13</v>
      </c>
      <c r="I1948" s="162"/>
      <c r="L1948" s="158"/>
      <c r="M1948" s="163"/>
      <c r="T1948" s="164"/>
      <c r="AT1948" s="159" t="s">
        <v>340</v>
      </c>
      <c r="AU1948" s="159" t="s">
        <v>171</v>
      </c>
      <c r="AV1948" s="13" t="s">
        <v>80</v>
      </c>
      <c r="AW1948" s="13" t="s">
        <v>32</v>
      </c>
      <c r="AX1948" s="13" t="s">
        <v>71</v>
      </c>
      <c r="AY1948" s="159" t="s">
        <v>330</v>
      </c>
    </row>
    <row r="1949" spans="2:51" s="13" customFormat="1">
      <c r="B1949" s="158"/>
      <c r="D1949" s="152" t="s">
        <v>340</v>
      </c>
      <c r="E1949" s="159" t="s">
        <v>21</v>
      </c>
      <c r="F1949" s="160" t="s">
        <v>1849</v>
      </c>
      <c r="H1949" s="161">
        <v>22.6</v>
      </c>
      <c r="I1949" s="162"/>
      <c r="L1949" s="158"/>
      <c r="M1949" s="163"/>
      <c r="T1949" s="164"/>
      <c r="AT1949" s="159" t="s">
        <v>340</v>
      </c>
      <c r="AU1949" s="159" t="s">
        <v>171</v>
      </c>
      <c r="AV1949" s="13" t="s">
        <v>80</v>
      </c>
      <c r="AW1949" s="13" t="s">
        <v>32</v>
      </c>
      <c r="AX1949" s="13" t="s">
        <v>71</v>
      </c>
      <c r="AY1949" s="159" t="s">
        <v>330</v>
      </c>
    </row>
    <row r="1950" spans="2:51" s="13" customFormat="1">
      <c r="B1950" s="158"/>
      <c r="D1950" s="152" t="s">
        <v>340</v>
      </c>
      <c r="E1950" s="159" t="s">
        <v>21</v>
      </c>
      <c r="F1950" s="160" t="s">
        <v>1834</v>
      </c>
      <c r="H1950" s="161">
        <v>14.8</v>
      </c>
      <c r="I1950" s="162"/>
      <c r="L1950" s="158"/>
      <c r="M1950" s="163"/>
      <c r="T1950" s="164"/>
      <c r="AT1950" s="159" t="s">
        <v>340</v>
      </c>
      <c r="AU1950" s="159" t="s">
        <v>171</v>
      </c>
      <c r="AV1950" s="13" t="s">
        <v>80</v>
      </c>
      <c r="AW1950" s="13" t="s">
        <v>32</v>
      </c>
      <c r="AX1950" s="13" t="s">
        <v>71</v>
      </c>
      <c r="AY1950" s="159" t="s">
        <v>330</v>
      </c>
    </row>
    <row r="1951" spans="2:51" s="13" customFormat="1">
      <c r="B1951" s="158"/>
      <c r="D1951" s="152" t="s">
        <v>340</v>
      </c>
      <c r="E1951" s="159" t="s">
        <v>21</v>
      </c>
      <c r="F1951" s="160" t="s">
        <v>1833</v>
      </c>
      <c r="H1951" s="161">
        <v>25.6</v>
      </c>
      <c r="I1951" s="162"/>
      <c r="L1951" s="158"/>
      <c r="M1951" s="163"/>
      <c r="T1951" s="164"/>
      <c r="AT1951" s="159" t="s">
        <v>340</v>
      </c>
      <c r="AU1951" s="159" t="s">
        <v>171</v>
      </c>
      <c r="AV1951" s="13" t="s">
        <v>80</v>
      </c>
      <c r="AW1951" s="13" t="s">
        <v>32</v>
      </c>
      <c r="AX1951" s="13" t="s">
        <v>71</v>
      </c>
      <c r="AY1951" s="159" t="s">
        <v>330</v>
      </c>
    </row>
    <row r="1952" spans="2:51" s="12" customFormat="1">
      <c r="B1952" s="151"/>
      <c r="D1952" s="152" t="s">
        <v>340</v>
      </c>
      <c r="E1952" s="153" t="s">
        <v>21</v>
      </c>
      <c r="F1952" s="154" t="s">
        <v>808</v>
      </c>
      <c r="H1952" s="153" t="s">
        <v>21</v>
      </c>
      <c r="I1952" s="155"/>
      <c r="L1952" s="151"/>
      <c r="M1952" s="156"/>
      <c r="T1952" s="157"/>
      <c r="AT1952" s="153" t="s">
        <v>340</v>
      </c>
      <c r="AU1952" s="153" t="s">
        <v>171</v>
      </c>
      <c r="AV1952" s="12" t="s">
        <v>78</v>
      </c>
      <c r="AW1952" s="12" t="s">
        <v>32</v>
      </c>
      <c r="AX1952" s="12" t="s">
        <v>71</v>
      </c>
      <c r="AY1952" s="153" t="s">
        <v>330</v>
      </c>
    </row>
    <row r="1953" spans="2:51" s="13" customFormat="1">
      <c r="B1953" s="158"/>
      <c r="D1953" s="152" t="s">
        <v>340</v>
      </c>
      <c r="E1953" s="159" t="s">
        <v>21</v>
      </c>
      <c r="F1953" s="160" t="s">
        <v>1842</v>
      </c>
      <c r="H1953" s="161">
        <v>13.48</v>
      </c>
      <c r="I1953" s="162"/>
      <c r="L1953" s="158"/>
      <c r="M1953" s="163"/>
      <c r="T1953" s="164"/>
      <c r="AT1953" s="159" t="s">
        <v>340</v>
      </c>
      <c r="AU1953" s="159" t="s">
        <v>171</v>
      </c>
      <c r="AV1953" s="13" t="s">
        <v>80</v>
      </c>
      <c r="AW1953" s="13" t="s">
        <v>32</v>
      </c>
      <c r="AX1953" s="13" t="s">
        <v>71</v>
      </c>
      <c r="AY1953" s="159" t="s">
        <v>330</v>
      </c>
    </row>
    <row r="1954" spans="2:51" s="13" customFormat="1">
      <c r="B1954" s="158"/>
      <c r="D1954" s="152" t="s">
        <v>340</v>
      </c>
      <c r="E1954" s="159" t="s">
        <v>21</v>
      </c>
      <c r="F1954" s="160" t="s">
        <v>1850</v>
      </c>
      <c r="H1954" s="161">
        <v>19.68</v>
      </c>
      <c r="I1954" s="162"/>
      <c r="L1954" s="158"/>
      <c r="M1954" s="163"/>
      <c r="T1954" s="164"/>
      <c r="AT1954" s="159" t="s">
        <v>340</v>
      </c>
      <c r="AU1954" s="159" t="s">
        <v>171</v>
      </c>
      <c r="AV1954" s="13" t="s">
        <v>80</v>
      </c>
      <c r="AW1954" s="13" t="s">
        <v>32</v>
      </c>
      <c r="AX1954" s="13" t="s">
        <v>71</v>
      </c>
      <c r="AY1954" s="159" t="s">
        <v>330</v>
      </c>
    </row>
    <row r="1955" spans="2:51" s="13" customFormat="1">
      <c r="B1955" s="158"/>
      <c r="D1955" s="152" t="s">
        <v>340</v>
      </c>
      <c r="E1955" s="159" t="s">
        <v>21</v>
      </c>
      <c r="F1955" s="160" t="s">
        <v>1851</v>
      </c>
      <c r="H1955" s="161">
        <v>22</v>
      </c>
      <c r="I1955" s="162"/>
      <c r="L1955" s="158"/>
      <c r="M1955" s="163"/>
      <c r="T1955" s="164"/>
      <c r="AT1955" s="159" t="s">
        <v>340</v>
      </c>
      <c r="AU1955" s="159" t="s">
        <v>171</v>
      </c>
      <c r="AV1955" s="13" t="s">
        <v>80</v>
      </c>
      <c r="AW1955" s="13" t="s">
        <v>32</v>
      </c>
      <c r="AX1955" s="13" t="s">
        <v>71</v>
      </c>
      <c r="AY1955" s="159" t="s">
        <v>330</v>
      </c>
    </row>
    <row r="1956" spans="2:51" s="13" customFormat="1">
      <c r="B1956" s="158"/>
      <c r="D1956" s="152" t="s">
        <v>340</v>
      </c>
      <c r="E1956" s="159" t="s">
        <v>21</v>
      </c>
      <c r="F1956" s="160" t="s">
        <v>1852</v>
      </c>
      <c r="H1956" s="161">
        <v>14.1</v>
      </c>
      <c r="I1956" s="162"/>
      <c r="L1956" s="158"/>
      <c r="M1956" s="163"/>
      <c r="T1956" s="164"/>
      <c r="AT1956" s="159" t="s">
        <v>340</v>
      </c>
      <c r="AU1956" s="159" t="s">
        <v>171</v>
      </c>
      <c r="AV1956" s="13" t="s">
        <v>80</v>
      </c>
      <c r="AW1956" s="13" t="s">
        <v>32</v>
      </c>
      <c r="AX1956" s="13" t="s">
        <v>71</v>
      </c>
      <c r="AY1956" s="159" t="s">
        <v>330</v>
      </c>
    </row>
    <row r="1957" spans="2:51" s="13" customFormat="1">
      <c r="B1957" s="158"/>
      <c r="D1957" s="152" t="s">
        <v>340</v>
      </c>
      <c r="E1957" s="159" t="s">
        <v>21</v>
      </c>
      <c r="F1957" s="160" t="s">
        <v>1853</v>
      </c>
      <c r="H1957" s="161">
        <v>11.2</v>
      </c>
      <c r="I1957" s="162"/>
      <c r="L1957" s="158"/>
      <c r="M1957" s="163"/>
      <c r="T1957" s="164"/>
      <c r="AT1957" s="159" t="s">
        <v>340</v>
      </c>
      <c r="AU1957" s="159" t="s">
        <v>171</v>
      </c>
      <c r="AV1957" s="13" t="s">
        <v>80</v>
      </c>
      <c r="AW1957" s="13" t="s">
        <v>32</v>
      </c>
      <c r="AX1957" s="13" t="s">
        <v>71</v>
      </c>
      <c r="AY1957" s="159" t="s">
        <v>330</v>
      </c>
    </row>
    <row r="1958" spans="2:51" s="13" customFormat="1">
      <c r="B1958" s="158"/>
      <c r="D1958" s="152" t="s">
        <v>340</v>
      </c>
      <c r="E1958" s="159" t="s">
        <v>21</v>
      </c>
      <c r="F1958" s="160" t="s">
        <v>1854</v>
      </c>
      <c r="H1958" s="161">
        <v>18.2</v>
      </c>
      <c r="I1958" s="162"/>
      <c r="L1958" s="158"/>
      <c r="M1958" s="163"/>
      <c r="T1958" s="164"/>
      <c r="AT1958" s="159" t="s">
        <v>340</v>
      </c>
      <c r="AU1958" s="159" t="s">
        <v>171</v>
      </c>
      <c r="AV1958" s="13" t="s">
        <v>80</v>
      </c>
      <c r="AW1958" s="13" t="s">
        <v>32</v>
      </c>
      <c r="AX1958" s="13" t="s">
        <v>71</v>
      </c>
      <c r="AY1958" s="159" t="s">
        <v>330</v>
      </c>
    </row>
    <row r="1959" spans="2:51" s="13" customFormat="1">
      <c r="B1959" s="158"/>
      <c r="D1959" s="152" t="s">
        <v>340</v>
      </c>
      <c r="E1959" s="159" t="s">
        <v>21</v>
      </c>
      <c r="F1959" s="160" t="s">
        <v>1855</v>
      </c>
      <c r="H1959" s="161">
        <v>14.86</v>
      </c>
      <c r="I1959" s="162"/>
      <c r="L1959" s="158"/>
      <c r="M1959" s="163"/>
      <c r="T1959" s="164"/>
      <c r="AT1959" s="159" t="s">
        <v>340</v>
      </c>
      <c r="AU1959" s="159" t="s">
        <v>171</v>
      </c>
      <c r="AV1959" s="13" t="s">
        <v>80</v>
      </c>
      <c r="AW1959" s="13" t="s">
        <v>32</v>
      </c>
      <c r="AX1959" s="13" t="s">
        <v>71</v>
      </c>
      <c r="AY1959" s="159" t="s">
        <v>330</v>
      </c>
    </row>
    <row r="1960" spans="2:51" s="13" customFormat="1">
      <c r="B1960" s="158"/>
      <c r="D1960" s="152" t="s">
        <v>340</v>
      </c>
      <c r="E1960" s="159" t="s">
        <v>21</v>
      </c>
      <c r="F1960" s="160" t="s">
        <v>1856</v>
      </c>
      <c r="H1960" s="161">
        <v>5.96</v>
      </c>
      <c r="I1960" s="162"/>
      <c r="L1960" s="158"/>
      <c r="M1960" s="163"/>
      <c r="T1960" s="164"/>
      <c r="AT1960" s="159" t="s">
        <v>340</v>
      </c>
      <c r="AU1960" s="159" t="s">
        <v>171</v>
      </c>
      <c r="AV1960" s="13" t="s">
        <v>80</v>
      </c>
      <c r="AW1960" s="13" t="s">
        <v>32</v>
      </c>
      <c r="AX1960" s="13" t="s">
        <v>71</v>
      </c>
      <c r="AY1960" s="159" t="s">
        <v>330</v>
      </c>
    </row>
    <row r="1961" spans="2:51" s="13" customFormat="1">
      <c r="B1961" s="158"/>
      <c r="D1961" s="152" t="s">
        <v>340</v>
      </c>
      <c r="E1961" s="159" t="s">
        <v>21</v>
      </c>
      <c r="F1961" s="160" t="s">
        <v>1857</v>
      </c>
      <c r="H1961" s="161">
        <v>10.96</v>
      </c>
      <c r="I1961" s="162"/>
      <c r="L1961" s="158"/>
      <c r="M1961" s="163"/>
      <c r="T1961" s="164"/>
      <c r="AT1961" s="159" t="s">
        <v>340</v>
      </c>
      <c r="AU1961" s="159" t="s">
        <v>171</v>
      </c>
      <c r="AV1961" s="13" t="s">
        <v>80</v>
      </c>
      <c r="AW1961" s="13" t="s">
        <v>32</v>
      </c>
      <c r="AX1961" s="13" t="s">
        <v>71</v>
      </c>
      <c r="AY1961" s="159" t="s">
        <v>330</v>
      </c>
    </row>
    <row r="1962" spans="2:51" s="13" customFormat="1">
      <c r="B1962" s="158"/>
      <c r="D1962" s="152" t="s">
        <v>340</v>
      </c>
      <c r="E1962" s="159" t="s">
        <v>21</v>
      </c>
      <c r="F1962" s="160" t="s">
        <v>1848</v>
      </c>
      <c r="H1962" s="161">
        <v>13</v>
      </c>
      <c r="I1962" s="162"/>
      <c r="L1962" s="158"/>
      <c r="M1962" s="163"/>
      <c r="T1962" s="164"/>
      <c r="AT1962" s="159" t="s">
        <v>340</v>
      </c>
      <c r="AU1962" s="159" t="s">
        <v>171</v>
      </c>
      <c r="AV1962" s="13" t="s">
        <v>80</v>
      </c>
      <c r="AW1962" s="13" t="s">
        <v>32</v>
      </c>
      <c r="AX1962" s="13" t="s">
        <v>71</v>
      </c>
      <c r="AY1962" s="159" t="s">
        <v>330</v>
      </c>
    </row>
    <row r="1963" spans="2:51" s="13" customFormat="1">
      <c r="B1963" s="158"/>
      <c r="D1963" s="152" t="s">
        <v>340</v>
      </c>
      <c r="E1963" s="159" t="s">
        <v>21</v>
      </c>
      <c r="F1963" s="160" t="s">
        <v>1851</v>
      </c>
      <c r="H1963" s="161">
        <v>22</v>
      </c>
      <c r="I1963" s="162"/>
      <c r="L1963" s="158"/>
      <c r="M1963" s="163"/>
      <c r="T1963" s="164"/>
      <c r="AT1963" s="159" t="s">
        <v>340</v>
      </c>
      <c r="AU1963" s="159" t="s">
        <v>171</v>
      </c>
      <c r="AV1963" s="13" t="s">
        <v>80</v>
      </c>
      <c r="AW1963" s="13" t="s">
        <v>32</v>
      </c>
      <c r="AX1963" s="13" t="s">
        <v>71</v>
      </c>
      <c r="AY1963" s="159" t="s">
        <v>330</v>
      </c>
    </row>
    <row r="1964" spans="2:51" s="13" customFormat="1">
      <c r="B1964" s="158"/>
      <c r="D1964" s="152" t="s">
        <v>340</v>
      </c>
      <c r="E1964" s="159" t="s">
        <v>21</v>
      </c>
      <c r="F1964" s="160" t="s">
        <v>1858</v>
      </c>
      <c r="H1964" s="161">
        <v>27.2</v>
      </c>
      <c r="I1964" s="162"/>
      <c r="L1964" s="158"/>
      <c r="M1964" s="163"/>
      <c r="T1964" s="164"/>
      <c r="AT1964" s="159" t="s">
        <v>340</v>
      </c>
      <c r="AU1964" s="159" t="s">
        <v>171</v>
      </c>
      <c r="AV1964" s="13" t="s">
        <v>80</v>
      </c>
      <c r="AW1964" s="13" t="s">
        <v>32</v>
      </c>
      <c r="AX1964" s="13" t="s">
        <v>71</v>
      </c>
      <c r="AY1964" s="159" t="s">
        <v>330</v>
      </c>
    </row>
    <row r="1965" spans="2:51" s="13" customFormat="1">
      <c r="B1965" s="158"/>
      <c r="D1965" s="152" t="s">
        <v>340</v>
      </c>
      <c r="E1965" s="159" t="s">
        <v>21</v>
      </c>
      <c r="F1965" s="160" t="s">
        <v>1859</v>
      </c>
      <c r="H1965" s="161">
        <v>15.6</v>
      </c>
      <c r="I1965" s="162"/>
      <c r="L1965" s="158"/>
      <c r="M1965" s="163"/>
      <c r="T1965" s="164"/>
      <c r="AT1965" s="159" t="s">
        <v>340</v>
      </c>
      <c r="AU1965" s="159" t="s">
        <v>171</v>
      </c>
      <c r="AV1965" s="13" t="s">
        <v>80</v>
      </c>
      <c r="AW1965" s="13" t="s">
        <v>32</v>
      </c>
      <c r="AX1965" s="13" t="s">
        <v>71</v>
      </c>
      <c r="AY1965" s="159" t="s">
        <v>330</v>
      </c>
    </row>
    <row r="1966" spans="2:51" s="12" customFormat="1">
      <c r="B1966" s="151"/>
      <c r="D1966" s="152" t="s">
        <v>340</v>
      </c>
      <c r="E1966" s="153" t="s">
        <v>21</v>
      </c>
      <c r="F1966" s="154" t="s">
        <v>818</v>
      </c>
      <c r="H1966" s="153" t="s">
        <v>21</v>
      </c>
      <c r="I1966" s="155"/>
      <c r="L1966" s="151"/>
      <c r="M1966" s="156"/>
      <c r="T1966" s="157"/>
      <c r="AT1966" s="153" t="s">
        <v>340</v>
      </c>
      <c r="AU1966" s="153" t="s">
        <v>171</v>
      </c>
      <c r="AV1966" s="12" t="s">
        <v>78</v>
      </c>
      <c r="AW1966" s="12" t="s">
        <v>32</v>
      </c>
      <c r="AX1966" s="12" t="s">
        <v>71</v>
      </c>
      <c r="AY1966" s="153" t="s">
        <v>330</v>
      </c>
    </row>
    <row r="1967" spans="2:51" s="13" customFormat="1">
      <c r="B1967" s="158"/>
      <c r="D1967" s="152" t="s">
        <v>340</v>
      </c>
      <c r="E1967" s="159" t="s">
        <v>21</v>
      </c>
      <c r="F1967" s="160" t="s">
        <v>1860</v>
      </c>
      <c r="H1967" s="161">
        <v>5.6</v>
      </c>
      <c r="I1967" s="162"/>
      <c r="L1967" s="158"/>
      <c r="M1967" s="163"/>
      <c r="T1967" s="164"/>
      <c r="AT1967" s="159" t="s">
        <v>340</v>
      </c>
      <c r="AU1967" s="159" t="s">
        <v>171</v>
      </c>
      <c r="AV1967" s="13" t="s">
        <v>80</v>
      </c>
      <c r="AW1967" s="13" t="s">
        <v>32</v>
      </c>
      <c r="AX1967" s="13" t="s">
        <v>71</v>
      </c>
      <c r="AY1967" s="159" t="s">
        <v>330</v>
      </c>
    </row>
    <row r="1968" spans="2:51" s="13" customFormat="1">
      <c r="B1968" s="158"/>
      <c r="D1968" s="152" t="s">
        <v>340</v>
      </c>
      <c r="E1968" s="159" t="s">
        <v>21</v>
      </c>
      <c r="F1968" s="160" t="s">
        <v>1861</v>
      </c>
      <c r="H1968" s="161">
        <v>5.0199999999999996</v>
      </c>
      <c r="I1968" s="162"/>
      <c r="L1968" s="158"/>
      <c r="M1968" s="163"/>
      <c r="T1968" s="164"/>
      <c r="AT1968" s="159" t="s">
        <v>340</v>
      </c>
      <c r="AU1968" s="159" t="s">
        <v>171</v>
      </c>
      <c r="AV1968" s="13" t="s">
        <v>80</v>
      </c>
      <c r="AW1968" s="13" t="s">
        <v>32</v>
      </c>
      <c r="AX1968" s="13" t="s">
        <v>71</v>
      </c>
      <c r="AY1968" s="159" t="s">
        <v>330</v>
      </c>
    </row>
    <row r="1969" spans="2:65" s="13" customFormat="1">
      <c r="B1969" s="158"/>
      <c r="D1969" s="152" t="s">
        <v>340</v>
      </c>
      <c r="E1969" s="159" t="s">
        <v>21</v>
      </c>
      <c r="F1969" s="160" t="s">
        <v>1862</v>
      </c>
      <c r="H1969" s="161">
        <v>5.32</v>
      </c>
      <c r="I1969" s="162"/>
      <c r="L1969" s="158"/>
      <c r="M1969" s="163"/>
      <c r="T1969" s="164"/>
      <c r="AT1969" s="159" t="s">
        <v>340</v>
      </c>
      <c r="AU1969" s="159" t="s">
        <v>171</v>
      </c>
      <c r="AV1969" s="13" t="s">
        <v>80</v>
      </c>
      <c r="AW1969" s="13" t="s">
        <v>32</v>
      </c>
      <c r="AX1969" s="13" t="s">
        <v>71</v>
      </c>
      <c r="AY1969" s="159" t="s">
        <v>330</v>
      </c>
    </row>
    <row r="1970" spans="2:65" s="13" customFormat="1">
      <c r="B1970" s="158"/>
      <c r="D1970" s="152" t="s">
        <v>340</v>
      </c>
      <c r="E1970" s="159" t="s">
        <v>21</v>
      </c>
      <c r="F1970" s="160" t="s">
        <v>1863</v>
      </c>
      <c r="H1970" s="161">
        <v>4.42</v>
      </c>
      <c r="I1970" s="162"/>
      <c r="L1970" s="158"/>
      <c r="M1970" s="163"/>
      <c r="T1970" s="164"/>
      <c r="AT1970" s="159" t="s">
        <v>340</v>
      </c>
      <c r="AU1970" s="159" t="s">
        <v>171</v>
      </c>
      <c r="AV1970" s="13" t="s">
        <v>80</v>
      </c>
      <c r="AW1970" s="13" t="s">
        <v>32</v>
      </c>
      <c r="AX1970" s="13" t="s">
        <v>71</v>
      </c>
      <c r="AY1970" s="159" t="s">
        <v>330</v>
      </c>
    </row>
    <row r="1971" spans="2:65" s="13" customFormat="1">
      <c r="B1971" s="158"/>
      <c r="D1971" s="152" t="s">
        <v>340</v>
      </c>
      <c r="E1971" s="159" t="s">
        <v>21</v>
      </c>
      <c r="F1971" s="160" t="s">
        <v>1864</v>
      </c>
      <c r="H1971" s="161">
        <v>4.22</v>
      </c>
      <c r="I1971" s="162"/>
      <c r="L1971" s="158"/>
      <c r="M1971" s="163"/>
      <c r="T1971" s="164"/>
      <c r="AT1971" s="159" t="s">
        <v>340</v>
      </c>
      <c r="AU1971" s="159" t="s">
        <v>171</v>
      </c>
      <c r="AV1971" s="13" t="s">
        <v>80</v>
      </c>
      <c r="AW1971" s="13" t="s">
        <v>32</v>
      </c>
      <c r="AX1971" s="13" t="s">
        <v>71</v>
      </c>
      <c r="AY1971" s="159" t="s">
        <v>330</v>
      </c>
    </row>
    <row r="1972" spans="2:65" s="13" customFormat="1">
      <c r="B1972" s="158"/>
      <c r="D1972" s="152" t="s">
        <v>340</v>
      </c>
      <c r="E1972" s="159" t="s">
        <v>21</v>
      </c>
      <c r="F1972" s="160" t="s">
        <v>1865</v>
      </c>
      <c r="H1972" s="161">
        <v>6.28</v>
      </c>
      <c r="I1972" s="162"/>
      <c r="L1972" s="158"/>
      <c r="M1972" s="163"/>
      <c r="T1972" s="164"/>
      <c r="AT1972" s="159" t="s">
        <v>340</v>
      </c>
      <c r="AU1972" s="159" t="s">
        <v>171</v>
      </c>
      <c r="AV1972" s="13" t="s">
        <v>80</v>
      </c>
      <c r="AW1972" s="13" t="s">
        <v>32</v>
      </c>
      <c r="AX1972" s="13" t="s">
        <v>71</v>
      </c>
      <c r="AY1972" s="159" t="s">
        <v>330</v>
      </c>
    </row>
    <row r="1973" spans="2:65" s="13" customFormat="1">
      <c r="B1973" s="158"/>
      <c r="D1973" s="152" t="s">
        <v>340</v>
      </c>
      <c r="E1973" s="159" t="s">
        <v>21</v>
      </c>
      <c r="F1973" s="160" t="s">
        <v>1866</v>
      </c>
      <c r="H1973" s="161">
        <v>3.2</v>
      </c>
      <c r="I1973" s="162"/>
      <c r="L1973" s="158"/>
      <c r="M1973" s="163"/>
      <c r="T1973" s="164"/>
      <c r="AT1973" s="159" t="s">
        <v>340</v>
      </c>
      <c r="AU1973" s="159" t="s">
        <v>171</v>
      </c>
      <c r="AV1973" s="13" t="s">
        <v>80</v>
      </c>
      <c r="AW1973" s="13" t="s">
        <v>32</v>
      </c>
      <c r="AX1973" s="13" t="s">
        <v>71</v>
      </c>
      <c r="AY1973" s="159" t="s">
        <v>330</v>
      </c>
    </row>
    <row r="1974" spans="2:65" s="13" customFormat="1">
      <c r="B1974" s="158"/>
      <c r="D1974" s="152" t="s">
        <v>340</v>
      </c>
      <c r="E1974" s="159" t="s">
        <v>21</v>
      </c>
      <c r="F1974" s="160" t="s">
        <v>1862</v>
      </c>
      <c r="H1974" s="161">
        <v>5.32</v>
      </c>
      <c r="I1974" s="162"/>
      <c r="L1974" s="158"/>
      <c r="M1974" s="163"/>
      <c r="T1974" s="164"/>
      <c r="AT1974" s="159" t="s">
        <v>340</v>
      </c>
      <c r="AU1974" s="159" t="s">
        <v>171</v>
      </c>
      <c r="AV1974" s="13" t="s">
        <v>80</v>
      </c>
      <c r="AW1974" s="13" t="s">
        <v>32</v>
      </c>
      <c r="AX1974" s="13" t="s">
        <v>71</v>
      </c>
      <c r="AY1974" s="159" t="s">
        <v>330</v>
      </c>
    </row>
    <row r="1975" spans="2:65" s="13" customFormat="1">
      <c r="B1975" s="158"/>
      <c r="D1975" s="152" t="s">
        <v>340</v>
      </c>
      <c r="E1975" s="159" t="s">
        <v>21</v>
      </c>
      <c r="F1975" s="160" t="s">
        <v>1867</v>
      </c>
      <c r="H1975" s="161">
        <v>8</v>
      </c>
      <c r="I1975" s="162"/>
      <c r="L1975" s="158"/>
      <c r="M1975" s="163"/>
      <c r="T1975" s="164"/>
      <c r="AT1975" s="159" t="s">
        <v>340</v>
      </c>
      <c r="AU1975" s="159" t="s">
        <v>171</v>
      </c>
      <c r="AV1975" s="13" t="s">
        <v>80</v>
      </c>
      <c r="AW1975" s="13" t="s">
        <v>32</v>
      </c>
      <c r="AX1975" s="13" t="s">
        <v>71</v>
      </c>
      <c r="AY1975" s="159" t="s">
        <v>330</v>
      </c>
    </row>
    <row r="1976" spans="2:65" s="14" customFormat="1">
      <c r="B1976" s="166"/>
      <c r="D1976" s="152" t="s">
        <v>340</v>
      </c>
      <c r="E1976" s="167" t="s">
        <v>21</v>
      </c>
      <c r="F1976" s="168" t="s">
        <v>443</v>
      </c>
      <c r="H1976" s="169">
        <v>935.43499999999995</v>
      </c>
      <c r="I1976" s="170"/>
      <c r="L1976" s="166"/>
      <c r="M1976" s="171"/>
      <c r="T1976" s="172"/>
      <c r="AT1976" s="167" t="s">
        <v>340</v>
      </c>
      <c r="AU1976" s="167" t="s">
        <v>171</v>
      </c>
      <c r="AV1976" s="14" t="s">
        <v>336</v>
      </c>
      <c r="AW1976" s="14" t="s">
        <v>32</v>
      </c>
      <c r="AX1976" s="14" t="s">
        <v>78</v>
      </c>
      <c r="AY1976" s="167" t="s">
        <v>330</v>
      </c>
    </row>
    <row r="1977" spans="2:65" s="1" customFormat="1" ht="16.5" customHeight="1">
      <c r="B1977" s="33"/>
      <c r="C1977" s="173" t="s">
        <v>1868</v>
      </c>
      <c r="D1977" s="173" t="s">
        <v>475</v>
      </c>
      <c r="E1977" s="174" t="s">
        <v>1869</v>
      </c>
      <c r="F1977" s="175" t="s">
        <v>1870</v>
      </c>
      <c r="G1977" s="176" t="s">
        <v>353</v>
      </c>
      <c r="H1977" s="177">
        <v>982.20700000000011</v>
      </c>
      <c r="I1977" s="178">
        <v>99.51</v>
      </c>
      <c r="J1977" s="179">
        <f>ROUND(I1977*H1977,2)</f>
        <v>97739.42</v>
      </c>
      <c r="K1977" s="175" t="s">
        <v>335</v>
      </c>
      <c r="L1977" s="180"/>
      <c r="M1977" s="181" t="s">
        <v>21</v>
      </c>
      <c r="N1977" s="182" t="s">
        <v>42</v>
      </c>
      <c r="P1977" s="143">
        <f>O1977*H1977</f>
        <v>0</v>
      </c>
      <c r="Q1977" s="143">
        <v>2.9999999999999997E-4</v>
      </c>
      <c r="R1977" s="143">
        <f>Q1977*H1977</f>
        <v>0.29466209999999998</v>
      </c>
      <c r="S1977" s="143">
        <v>0</v>
      </c>
      <c r="T1977" s="144">
        <f>S1977*H1977</f>
        <v>0</v>
      </c>
      <c r="AR1977" s="145" t="s">
        <v>388</v>
      </c>
      <c r="AT1977" s="145" t="s">
        <v>475</v>
      </c>
      <c r="AU1977" s="145" t="s">
        <v>171</v>
      </c>
      <c r="AY1977" s="18" t="s">
        <v>330</v>
      </c>
      <c r="BE1977" s="146">
        <f>IF(N1977="základní",J1977,0)</f>
        <v>97739.42</v>
      </c>
      <c r="BF1977" s="146">
        <f>IF(N1977="snížená",J1977,0)</f>
        <v>0</v>
      </c>
      <c r="BG1977" s="146">
        <f>IF(N1977="zákl. přenesená",J1977,0)</f>
        <v>0</v>
      </c>
      <c r="BH1977" s="146">
        <f>IF(N1977="sníž. přenesená",J1977,0)</f>
        <v>0</v>
      </c>
      <c r="BI1977" s="146">
        <f>IF(N1977="nulová",J1977,0)</f>
        <v>0</v>
      </c>
      <c r="BJ1977" s="18" t="s">
        <v>78</v>
      </c>
      <c r="BK1977" s="146">
        <f>ROUND(I1977*H1977,2)</f>
        <v>97739.42</v>
      </c>
      <c r="BL1977" s="18" t="s">
        <v>336</v>
      </c>
      <c r="BM1977" s="145" t="s">
        <v>1871</v>
      </c>
    </row>
    <row r="1978" spans="2:65" s="13" customFormat="1">
      <c r="B1978" s="158"/>
      <c r="D1978" s="152" t="s">
        <v>340</v>
      </c>
      <c r="E1978" s="159" t="s">
        <v>21</v>
      </c>
      <c r="F1978" s="160" t="s">
        <v>1872</v>
      </c>
      <c r="H1978" s="161">
        <v>982.20700000000011</v>
      </c>
      <c r="I1978" s="162"/>
      <c r="L1978" s="158"/>
      <c r="M1978" s="163"/>
      <c r="T1978" s="164"/>
      <c r="AT1978" s="159" t="s">
        <v>340</v>
      </c>
      <c r="AU1978" s="159" t="s">
        <v>171</v>
      </c>
      <c r="AV1978" s="13" t="s">
        <v>80</v>
      </c>
      <c r="AW1978" s="13" t="s">
        <v>32</v>
      </c>
      <c r="AX1978" s="13" t="s">
        <v>78</v>
      </c>
      <c r="AY1978" s="159" t="s">
        <v>330</v>
      </c>
    </row>
    <row r="1979" spans="2:65" s="11" customFormat="1" ht="20.85" customHeight="1">
      <c r="B1979" s="122"/>
      <c r="D1979" s="123" t="s">
        <v>70</v>
      </c>
      <c r="E1979" s="132" t="s">
        <v>1035</v>
      </c>
      <c r="F1979" s="132" t="s">
        <v>1873</v>
      </c>
      <c r="I1979" s="125"/>
      <c r="J1979" s="133">
        <f>BK1979</f>
        <v>4951552.4799999995</v>
      </c>
      <c r="L1979" s="122"/>
      <c r="M1979" s="127"/>
      <c r="P1979" s="128">
        <f>SUM(P1980:P2399)</f>
        <v>0</v>
      </c>
      <c r="R1979" s="128">
        <f>SUM(R1980:R2399)</f>
        <v>92.344995460000021</v>
      </c>
      <c r="T1979" s="129">
        <f>SUM(T1980:T2399)</f>
        <v>0</v>
      </c>
      <c r="AR1979" s="123" t="s">
        <v>78</v>
      </c>
      <c r="AT1979" s="130" t="s">
        <v>70</v>
      </c>
      <c r="AU1979" s="130" t="s">
        <v>80</v>
      </c>
      <c r="AY1979" s="123" t="s">
        <v>330</v>
      </c>
      <c r="BK1979" s="131">
        <f>SUM(BK1980:BK2399)</f>
        <v>4951552.4799999995</v>
      </c>
    </row>
    <row r="1980" spans="2:65" s="1" customFormat="1" ht="16.5" customHeight="1">
      <c r="B1980" s="33"/>
      <c r="C1980" s="134" t="s">
        <v>1874</v>
      </c>
      <c r="D1980" s="134" t="s">
        <v>332</v>
      </c>
      <c r="E1980" s="135" t="s">
        <v>1875</v>
      </c>
      <c r="F1980" s="136" t="s">
        <v>1876</v>
      </c>
      <c r="G1980" s="137" t="s">
        <v>169</v>
      </c>
      <c r="H1980" s="138">
        <v>80.545000000000002</v>
      </c>
      <c r="I1980" s="139">
        <v>53.28</v>
      </c>
      <c r="J1980" s="140">
        <f>ROUND(I1980*H1980,2)</f>
        <v>4291.4399999999996</v>
      </c>
      <c r="K1980" s="136" t="s">
        <v>335</v>
      </c>
      <c r="L1980" s="33"/>
      <c r="M1980" s="141" t="s">
        <v>21</v>
      </c>
      <c r="N1980" s="142" t="s">
        <v>42</v>
      </c>
      <c r="P1980" s="143">
        <f>O1980*H1980</f>
        <v>0</v>
      </c>
      <c r="Q1980" s="143">
        <v>2.5999999999999998E-4</v>
      </c>
      <c r="R1980" s="143">
        <f>Q1980*H1980</f>
        <v>2.0941699999999997E-2</v>
      </c>
      <c r="S1980" s="143">
        <v>0</v>
      </c>
      <c r="T1980" s="144">
        <f>S1980*H1980</f>
        <v>0</v>
      </c>
      <c r="AR1980" s="145" t="s">
        <v>336</v>
      </c>
      <c r="AT1980" s="145" t="s">
        <v>332</v>
      </c>
      <c r="AU1980" s="145" t="s">
        <v>171</v>
      </c>
      <c r="AY1980" s="18" t="s">
        <v>330</v>
      </c>
      <c r="BE1980" s="146">
        <f>IF(N1980="základní",J1980,0)</f>
        <v>4291.4399999999996</v>
      </c>
      <c r="BF1980" s="146">
        <f>IF(N1980="snížená",J1980,0)</f>
        <v>0</v>
      </c>
      <c r="BG1980" s="146">
        <f>IF(N1980="zákl. přenesená",J1980,0)</f>
        <v>0</v>
      </c>
      <c r="BH1980" s="146">
        <f>IF(N1980="sníž. přenesená",J1980,0)</f>
        <v>0</v>
      </c>
      <c r="BI1980" s="146">
        <f>IF(N1980="nulová",J1980,0)</f>
        <v>0</v>
      </c>
      <c r="BJ1980" s="18" t="s">
        <v>78</v>
      </c>
      <c r="BK1980" s="146">
        <f>ROUND(I1980*H1980,2)</f>
        <v>4291.4399999999996</v>
      </c>
      <c r="BL1980" s="18" t="s">
        <v>336</v>
      </c>
      <c r="BM1980" s="145" t="s">
        <v>1877</v>
      </c>
    </row>
    <row r="1981" spans="2:65" s="1" customFormat="1">
      <c r="B1981" s="33"/>
      <c r="D1981" s="147" t="s">
        <v>338</v>
      </c>
      <c r="F1981" s="148" t="s">
        <v>1878</v>
      </c>
      <c r="I1981" s="149"/>
      <c r="L1981" s="33"/>
      <c r="M1981" s="150"/>
      <c r="T1981" s="52"/>
      <c r="AT1981" s="18" t="s">
        <v>338</v>
      </c>
      <c r="AU1981" s="18" t="s">
        <v>171</v>
      </c>
    </row>
    <row r="1982" spans="2:65" s="13" customFormat="1">
      <c r="B1982" s="158"/>
      <c r="D1982" s="152" t="s">
        <v>340</v>
      </c>
      <c r="E1982" s="159" t="s">
        <v>21</v>
      </c>
      <c r="F1982" s="160" t="s">
        <v>1879</v>
      </c>
      <c r="H1982" s="161">
        <v>80.545000000000002</v>
      </c>
      <c r="I1982" s="162"/>
      <c r="L1982" s="158"/>
      <c r="M1982" s="163"/>
      <c r="T1982" s="164"/>
      <c r="AT1982" s="159" t="s">
        <v>340</v>
      </c>
      <c r="AU1982" s="159" t="s">
        <v>171</v>
      </c>
      <c r="AV1982" s="13" t="s">
        <v>80</v>
      </c>
      <c r="AW1982" s="13" t="s">
        <v>32</v>
      </c>
      <c r="AX1982" s="13" t="s">
        <v>78</v>
      </c>
      <c r="AY1982" s="159" t="s">
        <v>330</v>
      </c>
    </row>
    <row r="1983" spans="2:65" s="1" customFormat="1" ht="16.5" customHeight="1">
      <c r="B1983" s="33"/>
      <c r="C1983" s="134" t="s">
        <v>1880</v>
      </c>
      <c r="D1983" s="134" t="s">
        <v>332</v>
      </c>
      <c r="E1983" s="135" t="s">
        <v>1881</v>
      </c>
      <c r="F1983" s="136" t="s">
        <v>1882</v>
      </c>
      <c r="G1983" s="137" t="s">
        <v>169</v>
      </c>
      <c r="H1983" s="138">
        <v>131.12899999999999</v>
      </c>
      <c r="I1983" s="139">
        <v>40.43</v>
      </c>
      <c r="J1983" s="140">
        <f>ROUND(I1983*H1983,2)</f>
        <v>5301.55</v>
      </c>
      <c r="K1983" s="136" t="s">
        <v>335</v>
      </c>
      <c r="L1983" s="33"/>
      <c r="M1983" s="141" t="s">
        <v>21</v>
      </c>
      <c r="N1983" s="142" t="s">
        <v>42</v>
      </c>
      <c r="P1983" s="143">
        <f>O1983*H1983</f>
        <v>0</v>
      </c>
      <c r="Q1983" s="143">
        <v>1.3999999999999999E-4</v>
      </c>
      <c r="R1983" s="143">
        <f>Q1983*H1983</f>
        <v>1.8358059999999995E-2</v>
      </c>
      <c r="S1983" s="143">
        <v>0</v>
      </c>
      <c r="T1983" s="144">
        <f>S1983*H1983</f>
        <v>0</v>
      </c>
      <c r="AR1983" s="145" t="s">
        <v>336</v>
      </c>
      <c r="AT1983" s="145" t="s">
        <v>332</v>
      </c>
      <c r="AU1983" s="145" t="s">
        <v>171</v>
      </c>
      <c r="AY1983" s="18" t="s">
        <v>330</v>
      </c>
      <c r="BE1983" s="146">
        <f>IF(N1983="základní",J1983,0)</f>
        <v>5301.55</v>
      </c>
      <c r="BF1983" s="146">
        <f>IF(N1983="snížená",J1983,0)</f>
        <v>0</v>
      </c>
      <c r="BG1983" s="146">
        <f>IF(N1983="zákl. přenesená",J1983,0)</f>
        <v>0</v>
      </c>
      <c r="BH1983" s="146">
        <f>IF(N1983="sníž. přenesená",J1983,0)</f>
        <v>0</v>
      </c>
      <c r="BI1983" s="146">
        <f>IF(N1983="nulová",J1983,0)</f>
        <v>0</v>
      </c>
      <c r="BJ1983" s="18" t="s">
        <v>78</v>
      </c>
      <c r="BK1983" s="146">
        <f>ROUND(I1983*H1983,2)</f>
        <v>5301.55</v>
      </c>
      <c r="BL1983" s="18" t="s">
        <v>336</v>
      </c>
      <c r="BM1983" s="145" t="s">
        <v>1883</v>
      </c>
    </row>
    <row r="1984" spans="2:65" s="1" customFormat="1">
      <c r="B1984" s="33"/>
      <c r="D1984" s="147" t="s">
        <v>338</v>
      </c>
      <c r="F1984" s="148" t="s">
        <v>1884</v>
      </c>
      <c r="I1984" s="149"/>
      <c r="L1984" s="33"/>
      <c r="M1984" s="150"/>
      <c r="T1984" s="52"/>
      <c r="AT1984" s="18" t="s">
        <v>338</v>
      </c>
      <c r="AU1984" s="18" t="s">
        <v>171</v>
      </c>
    </row>
    <row r="1985" spans="2:65" s="13" customFormat="1">
      <c r="B1985" s="158"/>
      <c r="D1985" s="152" t="s">
        <v>340</v>
      </c>
      <c r="E1985" s="159" t="s">
        <v>21</v>
      </c>
      <c r="F1985" s="160" t="s">
        <v>1885</v>
      </c>
      <c r="H1985" s="161">
        <v>131.12899999999999</v>
      </c>
      <c r="I1985" s="162"/>
      <c r="L1985" s="158"/>
      <c r="M1985" s="163"/>
      <c r="T1985" s="164"/>
      <c r="AT1985" s="159" t="s">
        <v>340</v>
      </c>
      <c r="AU1985" s="159" t="s">
        <v>171</v>
      </c>
      <c r="AV1985" s="13" t="s">
        <v>80</v>
      </c>
      <c r="AW1985" s="13" t="s">
        <v>32</v>
      </c>
      <c r="AX1985" s="13" t="s">
        <v>78</v>
      </c>
      <c r="AY1985" s="159" t="s">
        <v>330</v>
      </c>
    </row>
    <row r="1986" spans="2:65" s="1" customFormat="1" ht="44.25" customHeight="1">
      <c r="B1986" s="33"/>
      <c r="C1986" s="134" t="s">
        <v>1886</v>
      </c>
      <c r="D1986" s="134" t="s">
        <v>332</v>
      </c>
      <c r="E1986" s="135" t="s">
        <v>1887</v>
      </c>
      <c r="F1986" s="136" t="s">
        <v>1888</v>
      </c>
      <c r="G1986" s="137" t="s">
        <v>169</v>
      </c>
      <c r="H1986" s="138">
        <v>80.545000000000002</v>
      </c>
      <c r="I1986" s="139">
        <v>1212.29</v>
      </c>
      <c r="J1986" s="140">
        <f>ROUND(I1986*H1986,2)</f>
        <v>97643.9</v>
      </c>
      <c r="K1986" s="136" t="s">
        <v>335</v>
      </c>
      <c r="L1986" s="33"/>
      <c r="M1986" s="141" t="s">
        <v>21</v>
      </c>
      <c r="N1986" s="142" t="s">
        <v>42</v>
      </c>
      <c r="P1986" s="143">
        <f>O1986*H1986</f>
        <v>0</v>
      </c>
      <c r="Q1986" s="143">
        <v>1.2E-2</v>
      </c>
      <c r="R1986" s="143">
        <f>Q1986*H1986</f>
        <v>0.96654000000000007</v>
      </c>
      <c r="S1986" s="143">
        <v>0</v>
      </c>
      <c r="T1986" s="144">
        <f>S1986*H1986</f>
        <v>0</v>
      </c>
      <c r="AR1986" s="145" t="s">
        <v>336</v>
      </c>
      <c r="AT1986" s="145" t="s">
        <v>332</v>
      </c>
      <c r="AU1986" s="145" t="s">
        <v>171</v>
      </c>
      <c r="AY1986" s="18" t="s">
        <v>330</v>
      </c>
      <c r="BE1986" s="146">
        <f>IF(N1986="základní",J1986,0)</f>
        <v>97643.9</v>
      </c>
      <c r="BF1986" s="146">
        <f>IF(N1986="snížená",J1986,0)</f>
        <v>0</v>
      </c>
      <c r="BG1986" s="146">
        <f>IF(N1986="zákl. přenesená",J1986,0)</f>
        <v>0</v>
      </c>
      <c r="BH1986" s="146">
        <f>IF(N1986="sníž. přenesená",J1986,0)</f>
        <v>0</v>
      </c>
      <c r="BI1986" s="146">
        <f>IF(N1986="nulová",J1986,0)</f>
        <v>0</v>
      </c>
      <c r="BJ1986" s="18" t="s">
        <v>78</v>
      </c>
      <c r="BK1986" s="146">
        <f>ROUND(I1986*H1986,2)</f>
        <v>97643.9</v>
      </c>
      <c r="BL1986" s="18" t="s">
        <v>336</v>
      </c>
      <c r="BM1986" s="145" t="s">
        <v>1889</v>
      </c>
    </row>
    <row r="1987" spans="2:65" s="1" customFormat="1">
      <c r="B1987" s="33"/>
      <c r="D1987" s="147" t="s">
        <v>338</v>
      </c>
      <c r="F1987" s="148" t="s">
        <v>1890</v>
      </c>
      <c r="I1987" s="149"/>
      <c r="L1987" s="33"/>
      <c r="M1987" s="150"/>
      <c r="T1987" s="52"/>
      <c r="AT1987" s="18" t="s">
        <v>338</v>
      </c>
      <c r="AU1987" s="18" t="s">
        <v>171</v>
      </c>
    </row>
    <row r="1988" spans="2:65" s="12" customFormat="1">
      <c r="B1988" s="151"/>
      <c r="D1988" s="152" t="s">
        <v>340</v>
      </c>
      <c r="E1988" s="153" t="s">
        <v>21</v>
      </c>
      <c r="F1988" s="154" t="s">
        <v>1891</v>
      </c>
      <c r="H1988" s="153" t="s">
        <v>21</v>
      </c>
      <c r="I1988" s="155"/>
      <c r="L1988" s="151"/>
      <c r="M1988" s="156"/>
      <c r="T1988" s="157"/>
      <c r="AT1988" s="153" t="s">
        <v>340</v>
      </c>
      <c r="AU1988" s="153" t="s">
        <v>171</v>
      </c>
      <c r="AV1988" s="12" t="s">
        <v>78</v>
      </c>
      <c r="AW1988" s="12" t="s">
        <v>32</v>
      </c>
      <c r="AX1988" s="12" t="s">
        <v>71</v>
      </c>
      <c r="AY1988" s="153" t="s">
        <v>330</v>
      </c>
    </row>
    <row r="1989" spans="2:65" s="13" customFormat="1">
      <c r="B1989" s="158"/>
      <c r="D1989" s="152" t="s">
        <v>340</v>
      </c>
      <c r="E1989" s="159" t="s">
        <v>21</v>
      </c>
      <c r="F1989" s="160" t="s">
        <v>1892</v>
      </c>
      <c r="H1989" s="161">
        <v>80.545000000000002</v>
      </c>
      <c r="I1989" s="162"/>
      <c r="L1989" s="158"/>
      <c r="M1989" s="163"/>
      <c r="T1989" s="164"/>
      <c r="AT1989" s="159" t="s">
        <v>340</v>
      </c>
      <c r="AU1989" s="159" t="s">
        <v>171</v>
      </c>
      <c r="AV1989" s="13" t="s">
        <v>80</v>
      </c>
      <c r="AW1989" s="13" t="s">
        <v>32</v>
      </c>
      <c r="AX1989" s="13" t="s">
        <v>78</v>
      </c>
      <c r="AY1989" s="159" t="s">
        <v>330</v>
      </c>
    </row>
    <row r="1990" spans="2:65" s="1" customFormat="1" ht="16.5" customHeight="1">
      <c r="B1990" s="33"/>
      <c r="C1990" s="173" t="s">
        <v>1893</v>
      </c>
      <c r="D1990" s="173" t="s">
        <v>475</v>
      </c>
      <c r="E1990" s="174" t="s">
        <v>1894</v>
      </c>
      <c r="F1990" s="175" t="s">
        <v>1895</v>
      </c>
      <c r="G1990" s="176" t="s">
        <v>169</v>
      </c>
      <c r="H1990" s="177">
        <v>84.572000000000003</v>
      </c>
      <c r="I1990" s="178">
        <v>653.05000000000018</v>
      </c>
      <c r="J1990" s="179">
        <f>ROUND(I1990*H1990,2)</f>
        <v>55229.74</v>
      </c>
      <c r="K1990" s="175" t="s">
        <v>335</v>
      </c>
      <c r="L1990" s="180"/>
      <c r="M1990" s="181" t="s">
        <v>21</v>
      </c>
      <c r="N1990" s="182" t="s">
        <v>42</v>
      </c>
      <c r="P1990" s="143">
        <f>O1990*H1990</f>
        <v>0</v>
      </c>
      <c r="Q1990" s="143">
        <v>3.1199999999999999E-2</v>
      </c>
      <c r="R1990" s="143">
        <f>Q1990*H1990</f>
        <v>2.6386463999999998</v>
      </c>
      <c r="S1990" s="143">
        <v>0</v>
      </c>
      <c r="T1990" s="144">
        <f>S1990*H1990</f>
        <v>0</v>
      </c>
      <c r="AR1990" s="145" t="s">
        <v>388</v>
      </c>
      <c r="AT1990" s="145" t="s">
        <v>475</v>
      </c>
      <c r="AU1990" s="145" t="s">
        <v>171</v>
      </c>
      <c r="AY1990" s="18" t="s">
        <v>330</v>
      </c>
      <c r="BE1990" s="146">
        <f>IF(N1990="základní",J1990,0)</f>
        <v>55229.74</v>
      </c>
      <c r="BF1990" s="146">
        <f>IF(N1990="snížená",J1990,0)</f>
        <v>0</v>
      </c>
      <c r="BG1990" s="146">
        <f>IF(N1990="zákl. přenesená",J1990,0)</f>
        <v>0</v>
      </c>
      <c r="BH1990" s="146">
        <f>IF(N1990="sníž. přenesená",J1990,0)</f>
        <v>0</v>
      </c>
      <c r="BI1990" s="146">
        <f>IF(N1990="nulová",J1990,0)</f>
        <v>0</v>
      </c>
      <c r="BJ1990" s="18" t="s">
        <v>78</v>
      </c>
      <c r="BK1990" s="146">
        <f>ROUND(I1990*H1990,2)</f>
        <v>55229.74</v>
      </c>
      <c r="BL1990" s="18" t="s">
        <v>336</v>
      </c>
      <c r="BM1990" s="145" t="s">
        <v>1896</v>
      </c>
    </row>
    <row r="1991" spans="2:65" s="12" customFormat="1">
      <c r="B1991" s="151"/>
      <c r="D1991" s="152" t="s">
        <v>340</v>
      </c>
      <c r="E1991" s="153" t="s">
        <v>21</v>
      </c>
      <c r="F1991" s="154" t="s">
        <v>1897</v>
      </c>
      <c r="H1991" s="153" t="s">
        <v>21</v>
      </c>
      <c r="I1991" s="155"/>
      <c r="L1991" s="151"/>
      <c r="M1991" s="156"/>
      <c r="T1991" s="157"/>
      <c r="AT1991" s="153" t="s">
        <v>340</v>
      </c>
      <c r="AU1991" s="153" t="s">
        <v>171</v>
      </c>
      <c r="AV1991" s="12" t="s">
        <v>78</v>
      </c>
      <c r="AW1991" s="12" t="s">
        <v>32</v>
      </c>
      <c r="AX1991" s="12" t="s">
        <v>71</v>
      </c>
      <c r="AY1991" s="153" t="s">
        <v>330</v>
      </c>
    </row>
    <row r="1992" spans="2:65" s="13" customFormat="1">
      <c r="B1992" s="158"/>
      <c r="D1992" s="152" t="s">
        <v>340</v>
      </c>
      <c r="E1992" s="159" t="s">
        <v>21</v>
      </c>
      <c r="F1992" s="160" t="s">
        <v>1898</v>
      </c>
      <c r="H1992" s="161">
        <v>84.572000000000003</v>
      </c>
      <c r="I1992" s="162"/>
      <c r="L1992" s="158"/>
      <c r="M1992" s="163"/>
      <c r="T1992" s="164"/>
      <c r="AT1992" s="159" t="s">
        <v>340</v>
      </c>
      <c r="AU1992" s="159" t="s">
        <v>171</v>
      </c>
      <c r="AV1992" s="13" t="s">
        <v>80</v>
      </c>
      <c r="AW1992" s="13" t="s">
        <v>32</v>
      </c>
      <c r="AX1992" s="13" t="s">
        <v>78</v>
      </c>
      <c r="AY1992" s="159" t="s">
        <v>330</v>
      </c>
    </row>
    <row r="1993" spans="2:65" s="1" customFormat="1" ht="24.2" customHeight="1">
      <c r="B1993" s="33"/>
      <c r="C1993" s="134" t="s">
        <v>1899</v>
      </c>
      <c r="D1993" s="134" t="s">
        <v>332</v>
      </c>
      <c r="E1993" s="135" t="s">
        <v>1900</v>
      </c>
      <c r="F1993" s="136" t="s">
        <v>1901</v>
      </c>
      <c r="G1993" s="137" t="s">
        <v>169</v>
      </c>
      <c r="H1993" s="138">
        <v>80.545000000000002</v>
      </c>
      <c r="I1993" s="139">
        <v>70.760000000000005</v>
      </c>
      <c r="J1993" s="140">
        <f>ROUND(I1993*H1993,2)</f>
        <v>5699.36</v>
      </c>
      <c r="K1993" s="136" t="s">
        <v>335</v>
      </c>
      <c r="L1993" s="33"/>
      <c r="M1993" s="141" t="s">
        <v>21</v>
      </c>
      <c r="N1993" s="142" t="s">
        <v>42</v>
      </c>
      <c r="P1993" s="143">
        <f>O1993*H1993</f>
        <v>0</v>
      </c>
      <c r="Q1993" s="143">
        <v>1E-4</v>
      </c>
      <c r="R1993" s="143">
        <f>Q1993*H1993</f>
        <v>8.0545000000000009E-3</v>
      </c>
      <c r="S1993" s="143">
        <v>0</v>
      </c>
      <c r="T1993" s="144">
        <f>S1993*H1993</f>
        <v>0</v>
      </c>
      <c r="AR1993" s="145" t="s">
        <v>336</v>
      </c>
      <c r="AT1993" s="145" t="s">
        <v>332</v>
      </c>
      <c r="AU1993" s="145" t="s">
        <v>171</v>
      </c>
      <c r="AY1993" s="18" t="s">
        <v>330</v>
      </c>
      <c r="BE1993" s="146">
        <f>IF(N1993="základní",J1993,0)</f>
        <v>5699.36</v>
      </c>
      <c r="BF1993" s="146">
        <f>IF(N1993="snížená",J1993,0)</f>
        <v>0</v>
      </c>
      <c r="BG1993" s="146">
        <f>IF(N1993="zákl. přenesená",J1993,0)</f>
        <v>0</v>
      </c>
      <c r="BH1993" s="146">
        <f>IF(N1993="sníž. přenesená",J1993,0)</f>
        <v>0</v>
      </c>
      <c r="BI1993" s="146">
        <f>IF(N1993="nulová",J1993,0)</f>
        <v>0</v>
      </c>
      <c r="BJ1993" s="18" t="s">
        <v>78</v>
      </c>
      <c r="BK1993" s="146">
        <f>ROUND(I1993*H1993,2)</f>
        <v>5699.36</v>
      </c>
      <c r="BL1993" s="18" t="s">
        <v>336</v>
      </c>
      <c r="BM1993" s="145" t="s">
        <v>1902</v>
      </c>
    </row>
    <row r="1994" spans="2:65" s="1" customFormat="1">
      <c r="B1994" s="33"/>
      <c r="D1994" s="147" t="s">
        <v>338</v>
      </c>
      <c r="F1994" s="148" t="s">
        <v>1903</v>
      </c>
      <c r="I1994" s="149"/>
      <c r="L1994" s="33"/>
      <c r="M1994" s="150"/>
      <c r="T1994" s="52"/>
      <c r="AT1994" s="18" t="s">
        <v>338</v>
      </c>
      <c r="AU1994" s="18" t="s">
        <v>171</v>
      </c>
    </row>
    <row r="1995" spans="2:65" s="13" customFormat="1">
      <c r="B1995" s="158"/>
      <c r="D1995" s="152" t="s">
        <v>340</v>
      </c>
      <c r="E1995" s="159" t="s">
        <v>21</v>
      </c>
      <c r="F1995" s="160" t="s">
        <v>1879</v>
      </c>
      <c r="H1995" s="161">
        <v>80.545000000000002</v>
      </c>
      <c r="I1995" s="162"/>
      <c r="L1995" s="158"/>
      <c r="M1995" s="163"/>
      <c r="T1995" s="164"/>
      <c r="AT1995" s="159" t="s">
        <v>340</v>
      </c>
      <c r="AU1995" s="159" t="s">
        <v>171</v>
      </c>
      <c r="AV1995" s="13" t="s">
        <v>80</v>
      </c>
      <c r="AW1995" s="13" t="s">
        <v>32</v>
      </c>
      <c r="AX1995" s="13" t="s">
        <v>78</v>
      </c>
      <c r="AY1995" s="159" t="s">
        <v>330</v>
      </c>
    </row>
    <row r="1996" spans="2:65" s="1" customFormat="1" ht="24.2" customHeight="1">
      <c r="B1996" s="33"/>
      <c r="C1996" s="134" t="s">
        <v>1904</v>
      </c>
      <c r="D1996" s="134" t="s">
        <v>332</v>
      </c>
      <c r="E1996" s="135" t="s">
        <v>1905</v>
      </c>
      <c r="F1996" s="136" t="s">
        <v>1906</v>
      </c>
      <c r="G1996" s="137" t="s">
        <v>169</v>
      </c>
      <c r="H1996" s="138">
        <v>131.12899999999999</v>
      </c>
      <c r="I1996" s="139">
        <v>398.95</v>
      </c>
      <c r="J1996" s="140">
        <f>ROUND(I1996*H1996,2)</f>
        <v>52313.91</v>
      </c>
      <c r="K1996" s="136" t="s">
        <v>335</v>
      </c>
      <c r="L1996" s="33"/>
      <c r="M1996" s="141" t="s">
        <v>21</v>
      </c>
      <c r="N1996" s="142" t="s">
        <v>42</v>
      </c>
      <c r="P1996" s="143">
        <f>O1996*H1996</f>
        <v>0</v>
      </c>
      <c r="Q1996" s="143">
        <v>2.8500000000000001E-3</v>
      </c>
      <c r="R1996" s="143">
        <f>Q1996*H1996</f>
        <v>0.37371765000000001</v>
      </c>
      <c r="S1996" s="143">
        <v>0</v>
      </c>
      <c r="T1996" s="144">
        <f>S1996*H1996</f>
        <v>0</v>
      </c>
      <c r="AR1996" s="145" t="s">
        <v>336</v>
      </c>
      <c r="AT1996" s="145" t="s">
        <v>332</v>
      </c>
      <c r="AU1996" s="145" t="s">
        <v>171</v>
      </c>
      <c r="AY1996" s="18" t="s">
        <v>330</v>
      </c>
      <c r="BE1996" s="146">
        <f>IF(N1996="základní",J1996,0)</f>
        <v>52313.91</v>
      </c>
      <c r="BF1996" s="146">
        <f>IF(N1996="snížená",J1996,0)</f>
        <v>0</v>
      </c>
      <c r="BG1996" s="146">
        <f>IF(N1996="zákl. přenesená",J1996,0)</f>
        <v>0</v>
      </c>
      <c r="BH1996" s="146">
        <f>IF(N1996="sníž. přenesená",J1996,0)</f>
        <v>0</v>
      </c>
      <c r="BI1996" s="146">
        <f>IF(N1996="nulová",J1996,0)</f>
        <v>0</v>
      </c>
      <c r="BJ1996" s="18" t="s">
        <v>78</v>
      </c>
      <c r="BK1996" s="146">
        <f>ROUND(I1996*H1996,2)</f>
        <v>52313.91</v>
      </c>
      <c r="BL1996" s="18" t="s">
        <v>336</v>
      </c>
      <c r="BM1996" s="145" t="s">
        <v>1907</v>
      </c>
    </row>
    <row r="1997" spans="2:65" s="1" customFormat="1">
      <c r="B1997" s="33"/>
      <c r="D1997" s="147" t="s">
        <v>338</v>
      </c>
      <c r="F1997" s="148" t="s">
        <v>1908</v>
      </c>
      <c r="I1997" s="149"/>
      <c r="L1997" s="33"/>
      <c r="M1997" s="150"/>
      <c r="T1997" s="52"/>
      <c r="AT1997" s="18" t="s">
        <v>338</v>
      </c>
      <c r="AU1997" s="18" t="s">
        <v>171</v>
      </c>
    </row>
    <row r="1998" spans="2:65" s="13" customFormat="1">
      <c r="B1998" s="158"/>
      <c r="D1998" s="152" t="s">
        <v>340</v>
      </c>
      <c r="E1998" s="159" t="s">
        <v>21</v>
      </c>
      <c r="F1998" s="160" t="s">
        <v>1879</v>
      </c>
      <c r="H1998" s="161">
        <v>80.545000000000002</v>
      </c>
      <c r="I1998" s="162"/>
      <c r="L1998" s="158"/>
      <c r="M1998" s="163"/>
      <c r="T1998" s="164"/>
      <c r="AT1998" s="159" t="s">
        <v>340</v>
      </c>
      <c r="AU1998" s="159" t="s">
        <v>171</v>
      </c>
      <c r="AV1998" s="13" t="s">
        <v>80</v>
      </c>
      <c r="AW1998" s="13" t="s">
        <v>32</v>
      </c>
      <c r="AX1998" s="13" t="s">
        <v>71</v>
      </c>
      <c r="AY1998" s="159" t="s">
        <v>330</v>
      </c>
    </row>
    <row r="1999" spans="2:65" s="15" customFormat="1">
      <c r="B1999" s="183"/>
      <c r="D1999" s="152" t="s">
        <v>340</v>
      </c>
      <c r="E1999" s="184" t="s">
        <v>21</v>
      </c>
      <c r="F1999" s="185" t="s">
        <v>769</v>
      </c>
      <c r="H1999" s="186">
        <v>80.545000000000002</v>
      </c>
      <c r="I1999" s="187"/>
      <c r="L1999" s="183"/>
      <c r="M1999" s="188"/>
      <c r="T1999" s="189"/>
      <c r="AT1999" s="184" t="s">
        <v>340</v>
      </c>
      <c r="AU1999" s="184" t="s">
        <v>171</v>
      </c>
      <c r="AV1999" s="15" t="s">
        <v>171</v>
      </c>
      <c r="AW1999" s="15" t="s">
        <v>32</v>
      </c>
      <c r="AX1999" s="15" t="s">
        <v>71</v>
      </c>
      <c r="AY1999" s="184" t="s">
        <v>330</v>
      </c>
    </row>
    <row r="2000" spans="2:65" s="12" customFormat="1">
      <c r="B2000" s="151"/>
      <c r="D2000" s="152" t="s">
        <v>340</v>
      </c>
      <c r="E2000" s="153" t="s">
        <v>21</v>
      </c>
      <c r="F2000" s="154" t="s">
        <v>1130</v>
      </c>
      <c r="H2000" s="153" t="s">
        <v>21</v>
      </c>
      <c r="I2000" s="155"/>
      <c r="L2000" s="151"/>
      <c r="M2000" s="156"/>
      <c r="T2000" s="157"/>
      <c r="AT2000" s="153" t="s">
        <v>340</v>
      </c>
      <c r="AU2000" s="153" t="s">
        <v>171</v>
      </c>
      <c r="AV2000" s="12" t="s">
        <v>78</v>
      </c>
      <c r="AW2000" s="12" t="s">
        <v>32</v>
      </c>
      <c r="AX2000" s="12" t="s">
        <v>71</v>
      </c>
      <c r="AY2000" s="153" t="s">
        <v>330</v>
      </c>
    </row>
    <row r="2001" spans="2:65" s="13" customFormat="1">
      <c r="B2001" s="158"/>
      <c r="D2001" s="152" t="s">
        <v>340</v>
      </c>
      <c r="E2001" s="159" t="s">
        <v>21</v>
      </c>
      <c r="F2001" s="160" t="s">
        <v>1909</v>
      </c>
      <c r="H2001" s="161">
        <v>47.2</v>
      </c>
      <c r="I2001" s="162"/>
      <c r="L2001" s="158"/>
      <c r="M2001" s="163"/>
      <c r="T2001" s="164"/>
      <c r="AT2001" s="159" t="s">
        <v>340</v>
      </c>
      <c r="AU2001" s="159" t="s">
        <v>171</v>
      </c>
      <c r="AV2001" s="13" t="s">
        <v>80</v>
      </c>
      <c r="AW2001" s="13" t="s">
        <v>32</v>
      </c>
      <c r="AX2001" s="13" t="s">
        <v>71</v>
      </c>
      <c r="AY2001" s="159" t="s">
        <v>330</v>
      </c>
    </row>
    <row r="2002" spans="2:65" s="13" customFormat="1">
      <c r="B2002" s="158"/>
      <c r="D2002" s="152" t="s">
        <v>340</v>
      </c>
      <c r="E2002" s="159" t="s">
        <v>21</v>
      </c>
      <c r="F2002" s="160" t="s">
        <v>1910</v>
      </c>
      <c r="H2002" s="161">
        <v>3.3839999999999999</v>
      </c>
      <c r="I2002" s="162"/>
      <c r="L2002" s="158"/>
      <c r="M2002" s="163"/>
      <c r="T2002" s="164"/>
      <c r="AT2002" s="159" t="s">
        <v>340</v>
      </c>
      <c r="AU2002" s="159" t="s">
        <v>171</v>
      </c>
      <c r="AV2002" s="13" t="s">
        <v>80</v>
      </c>
      <c r="AW2002" s="13" t="s">
        <v>32</v>
      </c>
      <c r="AX2002" s="13" t="s">
        <v>71</v>
      </c>
      <c r="AY2002" s="159" t="s">
        <v>330</v>
      </c>
    </row>
    <row r="2003" spans="2:65" s="15" customFormat="1">
      <c r="B2003" s="183"/>
      <c r="D2003" s="152" t="s">
        <v>340</v>
      </c>
      <c r="E2003" s="184" t="s">
        <v>21</v>
      </c>
      <c r="F2003" s="185" t="s">
        <v>769</v>
      </c>
      <c r="H2003" s="186">
        <v>50.584000000000003</v>
      </c>
      <c r="I2003" s="187"/>
      <c r="L2003" s="183"/>
      <c r="M2003" s="188"/>
      <c r="T2003" s="189"/>
      <c r="AT2003" s="184" t="s">
        <v>340</v>
      </c>
      <c r="AU2003" s="184" t="s">
        <v>171</v>
      </c>
      <c r="AV2003" s="15" t="s">
        <v>171</v>
      </c>
      <c r="AW2003" s="15" t="s">
        <v>32</v>
      </c>
      <c r="AX2003" s="15" t="s">
        <v>71</v>
      </c>
      <c r="AY2003" s="184" t="s">
        <v>330</v>
      </c>
    </row>
    <row r="2004" spans="2:65" s="14" customFormat="1">
      <c r="B2004" s="166"/>
      <c r="D2004" s="152" t="s">
        <v>340</v>
      </c>
      <c r="E2004" s="167" t="s">
        <v>21</v>
      </c>
      <c r="F2004" s="168" t="s">
        <v>443</v>
      </c>
      <c r="H2004" s="169">
        <v>131.12899999999999</v>
      </c>
      <c r="I2004" s="170"/>
      <c r="L2004" s="166"/>
      <c r="M2004" s="171"/>
      <c r="T2004" s="172"/>
      <c r="AT2004" s="167" t="s">
        <v>340</v>
      </c>
      <c r="AU2004" s="167" t="s">
        <v>171</v>
      </c>
      <c r="AV2004" s="14" t="s">
        <v>336</v>
      </c>
      <c r="AW2004" s="14" t="s">
        <v>32</v>
      </c>
      <c r="AX2004" s="14" t="s">
        <v>78</v>
      </c>
      <c r="AY2004" s="167" t="s">
        <v>330</v>
      </c>
    </row>
    <row r="2005" spans="2:65" s="1" customFormat="1" ht="16.5" customHeight="1">
      <c r="B2005" s="33"/>
      <c r="C2005" s="134" t="s">
        <v>1911</v>
      </c>
      <c r="D2005" s="134" t="s">
        <v>332</v>
      </c>
      <c r="E2005" s="135" t="s">
        <v>1912</v>
      </c>
      <c r="F2005" s="136" t="s">
        <v>1913</v>
      </c>
      <c r="G2005" s="137" t="s">
        <v>169</v>
      </c>
      <c r="H2005" s="138">
        <v>1726.817</v>
      </c>
      <c r="I2005" s="139">
        <v>47.84</v>
      </c>
      <c r="J2005" s="140">
        <f>ROUND(I2005*H2005,2)</f>
        <v>82610.929999999993</v>
      </c>
      <c r="K2005" s="136" t="s">
        <v>335</v>
      </c>
      <c r="L2005" s="33"/>
      <c r="M2005" s="141" t="s">
        <v>21</v>
      </c>
      <c r="N2005" s="142" t="s">
        <v>42</v>
      </c>
      <c r="P2005" s="143">
        <f>O2005*H2005</f>
        <v>0</v>
      </c>
      <c r="Q2005" s="143">
        <v>2.5999999999999998E-4</v>
      </c>
      <c r="R2005" s="143">
        <f>Q2005*H2005</f>
        <v>0.44897241999999998</v>
      </c>
      <c r="S2005" s="143">
        <v>0</v>
      </c>
      <c r="T2005" s="144">
        <f>S2005*H2005</f>
        <v>0</v>
      </c>
      <c r="AR2005" s="145" t="s">
        <v>336</v>
      </c>
      <c r="AT2005" s="145" t="s">
        <v>332</v>
      </c>
      <c r="AU2005" s="145" t="s">
        <v>171</v>
      </c>
      <c r="AY2005" s="18" t="s">
        <v>330</v>
      </c>
      <c r="BE2005" s="146">
        <f>IF(N2005="základní",J2005,0)</f>
        <v>82610.929999999993</v>
      </c>
      <c r="BF2005" s="146">
        <f>IF(N2005="snížená",J2005,0)</f>
        <v>0</v>
      </c>
      <c r="BG2005" s="146">
        <f>IF(N2005="zákl. přenesená",J2005,0)</f>
        <v>0</v>
      </c>
      <c r="BH2005" s="146">
        <f>IF(N2005="sníž. přenesená",J2005,0)</f>
        <v>0</v>
      </c>
      <c r="BI2005" s="146">
        <f>IF(N2005="nulová",J2005,0)</f>
        <v>0</v>
      </c>
      <c r="BJ2005" s="18" t="s">
        <v>78</v>
      </c>
      <c r="BK2005" s="146">
        <f>ROUND(I2005*H2005,2)</f>
        <v>82610.929999999993</v>
      </c>
      <c r="BL2005" s="18" t="s">
        <v>336</v>
      </c>
      <c r="BM2005" s="145" t="s">
        <v>1914</v>
      </c>
    </row>
    <row r="2006" spans="2:65" s="1" customFormat="1">
      <c r="B2006" s="33"/>
      <c r="D2006" s="147" t="s">
        <v>338</v>
      </c>
      <c r="F2006" s="148" t="s">
        <v>1915</v>
      </c>
      <c r="I2006" s="149"/>
      <c r="L2006" s="33"/>
      <c r="M2006" s="150"/>
      <c r="T2006" s="52"/>
      <c r="AT2006" s="18" t="s">
        <v>338</v>
      </c>
      <c r="AU2006" s="18" t="s">
        <v>171</v>
      </c>
    </row>
    <row r="2007" spans="2:65" s="13" customFormat="1">
      <c r="B2007" s="158"/>
      <c r="D2007" s="152" t="s">
        <v>340</v>
      </c>
      <c r="E2007" s="159" t="s">
        <v>21</v>
      </c>
      <c r="F2007" s="160" t="s">
        <v>1916</v>
      </c>
      <c r="H2007" s="161">
        <v>1726.817</v>
      </c>
      <c r="I2007" s="162"/>
      <c r="L2007" s="158"/>
      <c r="M2007" s="163"/>
      <c r="T2007" s="164"/>
      <c r="AT2007" s="159" t="s">
        <v>340</v>
      </c>
      <c r="AU2007" s="159" t="s">
        <v>171</v>
      </c>
      <c r="AV2007" s="13" t="s">
        <v>80</v>
      </c>
      <c r="AW2007" s="13" t="s">
        <v>32</v>
      </c>
      <c r="AX2007" s="13" t="s">
        <v>78</v>
      </c>
      <c r="AY2007" s="159" t="s">
        <v>330</v>
      </c>
    </row>
    <row r="2008" spans="2:65" s="1" customFormat="1" ht="33" customHeight="1">
      <c r="B2008" s="33"/>
      <c r="C2008" s="134" t="s">
        <v>1917</v>
      </c>
      <c r="D2008" s="134" t="s">
        <v>332</v>
      </c>
      <c r="E2008" s="135" t="s">
        <v>1811</v>
      </c>
      <c r="F2008" s="136" t="s">
        <v>1812</v>
      </c>
      <c r="G2008" s="137" t="s">
        <v>353</v>
      </c>
      <c r="H2008" s="138">
        <v>935.43499999999995</v>
      </c>
      <c r="I2008" s="139">
        <v>24.87</v>
      </c>
      <c r="J2008" s="140">
        <f>ROUND(I2008*H2008,2)</f>
        <v>23264.27</v>
      </c>
      <c r="K2008" s="136" t="s">
        <v>335</v>
      </c>
      <c r="L2008" s="33"/>
      <c r="M2008" s="141" t="s">
        <v>21</v>
      </c>
      <c r="N2008" s="142" t="s">
        <v>42</v>
      </c>
      <c r="P2008" s="143">
        <f>O2008*H2008</f>
        <v>0</v>
      </c>
      <c r="Q2008" s="143">
        <v>0</v>
      </c>
      <c r="R2008" s="143">
        <f>Q2008*H2008</f>
        <v>0</v>
      </c>
      <c r="S2008" s="143">
        <v>0</v>
      </c>
      <c r="T2008" s="144">
        <f>S2008*H2008</f>
        <v>0</v>
      </c>
      <c r="AR2008" s="145" t="s">
        <v>336</v>
      </c>
      <c r="AT2008" s="145" t="s">
        <v>332</v>
      </c>
      <c r="AU2008" s="145" t="s">
        <v>171</v>
      </c>
      <c r="AY2008" s="18" t="s">
        <v>330</v>
      </c>
      <c r="BE2008" s="146">
        <f>IF(N2008="základní",J2008,0)</f>
        <v>23264.27</v>
      </c>
      <c r="BF2008" s="146">
        <f>IF(N2008="snížená",J2008,0)</f>
        <v>0</v>
      </c>
      <c r="BG2008" s="146">
        <f>IF(N2008="zákl. přenesená",J2008,0)</f>
        <v>0</v>
      </c>
      <c r="BH2008" s="146">
        <f>IF(N2008="sníž. přenesená",J2008,0)</f>
        <v>0</v>
      </c>
      <c r="BI2008" s="146">
        <f>IF(N2008="nulová",J2008,0)</f>
        <v>0</v>
      </c>
      <c r="BJ2008" s="18" t="s">
        <v>78</v>
      </c>
      <c r="BK2008" s="146">
        <f>ROUND(I2008*H2008,2)</f>
        <v>23264.27</v>
      </c>
      <c r="BL2008" s="18" t="s">
        <v>336</v>
      </c>
      <c r="BM2008" s="145" t="s">
        <v>1918</v>
      </c>
    </row>
    <row r="2009" spans="2:65" s="1" customFormat="1">
      <c r="B2009" s="33"/>
      <c r="D2009" s="147" t="s">
        <v>338</v>
      </c>
      <c r="F2009" s="148" t="s">
        <v>1814</v>
      </c>
      <c r="I2009" s="149"/>
      <c r="L2009" s="33"/>
      <c r="M2009" s="150"/>
      <c r="T2009" s="52"/>
      <c r="AT2009" s="18" t="s">
        <v>338</v>
      </c>
      <c r="AU2009" s="18" t="s">
        <v>171</v>
      </c>
    </row>
    <row r="2010" spans="2:65" s="12" customFormat="1">
      <c r="B2010" s="151"/>
      <c r="D2010" s="152" t="s">
        <v>340</v>
      </c>
      <c r="E2010" s="153" t="s">
        <v>21</v>
      </c>
      <c r="F2010" s="154" t="s">
        <v>1919</v>
      </c>
      <c r="H2010" s="153" t="s">
        <v>21</v>
      </c>
      <c r="I2010" s="155"/>
      <c r="L2010" s="151"/>
      <c r="M2010" s="156"/>
      <c r="T2010" s="157"/>
      <c r="AT2010" s="153" t="s">
        <v>340</v>
      </c>
      <c r="AU2010" s="153" t="s">
        <v>171</v>
      </c>
      <c r="AV2010" s="12" t="s">
        <v>78</v>
      </c>
      <c r="AW2010" s="12" t="s">
        <v>32</v>
      </c>
      <c r="AX2010" s="12" t="s">
        <v>71</v>
      </c>
      <c r="AY2010" s="153" t="s">
        <v>330</v>
      </c>
    </row>
    <row r="2011" spans="2:65" s="12" customFormat="1">
      <c r="B2011" s="151"/>
      <c r="D2011" s="152" t="s">
        <v>340</v>
      </c>
      <c r="E2011" s="153" t="s">
        <v>21</v>
      </c>
      <c r="F2011" s="154" t="s">
        <v>1920</v>
      </c>
      <c r="H2011" s="153" t="s">
        <v>21</v>
      </c>
      <c r="I2011" s="155"/>
      <c r="L2011" s="151"/>
      <c r="M2011" s="156"/>
      <c r="T2011" s="157"/>
      <c r="AT2011" s="153" t="s">
        <v>340</v>
      </c>
      <c r="AU2011" s="153" t="s">
        <v>171</v>
      </c>
      <c r="AV2011" s="12" t="s">
        <v>78</v>
      </c>
      <c r="AW2011" s="12" t="s">
        <v>32</v>
      </c>
      <c r="AX2011" s="12" t="s">
        <v>71</v>
      </c>
      <c r="AY2011" s="153" t="s">
        <v>330</v>
      </c>
    </row>
    <row r="2012" spans="2:65" s="12" customFormat="1">
      <c r="B2012" s="151"/>
      <c r="D2012" s="152" t="s">
        <v>340</v>
      </c>
      <c r="E2012" s="153" t="s">
        <v>21</v>
      </c>
      <c r="F2012" s="154" t="s">
        <v>1815</v>
      </c>
      <c r="H2012" s="153" t="s">
        <v>21</v>
      </c>
      <c r="I2012" s="155"/>
      <c r="L2012" s="151"/>
      <c r="M2012" s="156"/>
      <c r="T2012" s="157"/>
      <c r="AT2012" s="153" t="s">
        <v>340</v>
      </c>
      <c r="AU2012" s="153" t="s">
        <v>171</v>
      </c>
      <c r="AV2012" s="12" t="s">
        <v>78</v>
      </c>
      <c r="AW2012" s="12" t="s">
        <v>32</v>
      </c>
      <c r="AX2012" s="12" t="s">
        <v>71</v>
      </c>
      <c r="AY2012" s="153" t="s">
        <v>330</v>
      </c>
    </row>
    <row r="2013" spans="2:65" s="12" customFormat="1">
      <c r="B2013" s="151"/>
      <c r="D2013" s="152" t="s">
        <v>340</v>
      </c>
      <c r="E2013" s="153" t="s">
        <v>21</v>
      </c>
      <c r="F2013" s="154" t="s">
        <v>1758</v>
      </c>
      <c r="H2013" s="153" t="s">
        <v>21</v>
      </c>
      <c r="I2013" s="155"/>
      <c r="L2013" s="151"/>
      <c r="M2013" s="156"/>
      <c r="T2013" s="157"/>
      <c r="AT2013" s="153" t="s">
        <v>340</v>
      </c>
      <c r="AU2013" s="153" t="s">
        <v>171</v>
      </c>
      <c r="AV2013" s="12" t="s">
        <v>78</v>
      </c>
      <c r="AW2013" s="12" t="s">
        <v>32</v>
      </c>
      <c r="AX2013" s="12" t="s">
        <v>71</v>
      </c>
      <c r="AY2013" s="153" t="s">
        <v>330</v>
      </c>
    </row>
    <row r="2014" spans="2:65" s="12" customFormat="1">
      <c r="B2014" s="151"/>
      <c r="D2014" s="152" t="s">
        <v>340</v>
      </c>
      <c r="E2014" s="153" t="s">
        <v>21</v>
      </c>
      <c r="F2014" s="154" t="s">
        <v>1003</v>
      </c>
      <c r="H2014" s="153" t="s">
        <v>21</v>
      </c>
      <c r="I2014" s="155"/>
      <c r="L2014" s="151"/>
      <c r="M2014" s="156"/>
      <c r="T2014" s="157"/>
      <c r="AT2014" s="153" t="s">
        <v>340</v>
      </c>
      <c r="AU2014" s="153" t="s">
        <v>171</v>
      </c>
      <c r="AV2014" s="12" t="s">
        <v>78</v>
      </c>
      <c r="AW2014" s="12" t="s">
        <v>32</v>
      </c>
      <c r="AX2014" s="12" t="s">
        <v>71</v>
      </c>
      <c r="AY2014" s="153" t="s">
        <v>330</v>
      </c>
    </row>
    <row r="2015" spans="2:65" s="13" customFormat="1">
      <c r="B2015" s="158"/>
      <c r="D2015" s="152" t="s">
        <v>340</v>
      </c>
      <c r="E2015" s="159" t="s">
        <v>21</v>
      </c>
      <c r="F2015" s="160" t="s">
        <v>1816</v>
      </c>
      <c r="H2015" s="161">
        <v>19.12</v>
      </c>
      <c r="I2015" s="162"/>
      <c r="L2015" s="158"/>
      <c r="M2015" s="163"/>
      <c r="T2015" s="164"/>
      <c r="AT2015" s="159" t="s">
        <v>340</v>
      </c>
      <c r="AU2015" s="159" t="s">
        <v>171</v>
      </c>
      <c r="AV2015" s="13" t="s">
        <v>80</v>
      </c>
      <c r="AW2015" s="13" t="s">
        <v>32</v>
      </c>
      <c r="AX2015" s="13" t="s">
        <v>71</v>
      </c>
      <c r="AY2015" s="159" t="s">
        <v>330</v>
      </c>
    </row>
    <row r="2016" spans="2:65" s="13" customFormat="1">
      <c r="B2016" s="158"/>
      <c r="D2016" s="152" t="s">
        <v>340</v>
      </c>
      <c r="E2016" s="159" t="s">
        <v>21</v>
      </c>
      <c r="F2016" s="160" t="s">
        <v>1817</v>
      </c>
      <c r="H2016" s="161">
        <v>9.6</v>
      </c>
      <c r="I2016" s="162"/>
      <c r="L2016" s="158"/>
      <c r="M2016" s="163"/>
      <c r="T2016" s="164"/>
      <c r="AT2016" s="159" t="s">
        <v>340</v>
      </c>
      <c r="AU2016" s="159" t="s">
        <v>171</v>
      </c>
      <c r="AV2016" s="13" t="s">
        <v>80</v>
      </c>
      <c r="AW2016" s="13" t="s">
        <v>32</v>
      </c>
      <c r="AX2016" s="13" t="s">
        <v>71</v>
      </c>
      <c r="AY2016" s="159" t="s">
        <v>330</v>
      </c>
    </row>
    <row r="2017" spans="2:51" s="13" customFormat="1">
      <c r="B2017" s="158"/>
      <c r="D2017" s="152" t="s">
        <v>340</v>
      </c>
      <c r="E2017" s="159" t="s">
        <v>21</v>
      </c>
      <c r="F2017" s="160" t="s">
        <v>1818</v>
      </c>
      <c r="H2017" s="161">
        <v>6.92</v>
      </c>
      <c r="I2017" s="162"/>
      <c r="L2017" s="158"/>
      <c r="M2017" s="163"/>
      <c r="T2017" s="164"/>
      <c r="AT2017" s="159" t="s">
        <v>340</v>
      </c>
      <c r="AU2017" s="159" t="s">
        <v>171</v>
      </c>
      <c r="AV2017" s="13" t="s">
        <v>80</v>
      </c>
      <c r="AW2017" s="13" t="s">
        <v>32</v>
      </c>
      <c r="AX2017" s="13" t="s">
        <v>71</v>
      </c>
      <c r="AY2017" s="159" t="s">
        <v>330</v>
      </c>
    </row>
    <row r="2018" spans="2:51" s="13" customFormat="1">
      <c r="B2018" s="158"/>
      <c r="D2018" s="152" t="s">
        <v>340</v>
      </c>
      <c r="E2018" s="159" t="s">
        <v>21</v>
      </c>
      <c r="F2018" s="160" t="s">
        <v>1819</v>
      </c>
      <c r="H2018" s="161">
        <v>5.6</v>
      </c>
      <c r="I2018" s="162"/>
      <c r="L2018" s="158"/>
      <c r="M2018" s="163"/>
      <c r="T2018" s="164"/>
      <c r="AT2018" s="159" t="s">
        <v>340</v>
      </c>
      <c r="AU2018" s="159" t="s">
        <v>171</v>
      </c>
      <c r="AV2018" s="13" t="s">
        <v>80</v>
      </c>
      <c r="AW2018" s="13" t="s">
        <v>32</v>
      </c>
      <c r="AX2018" s="13" t="s">
        <v>71</v>
      </c>
      <c r="AY2018" s="159" t="s">
        <v>330</v>
      </c>
    </row>
    <row r="2019" spans="2:51" s="13" customFormat="1">
      <c r="B2019" s="158"/>
      <c r="D2019" s="152" t="s">
        <v>340</v>
      </c>
      <c r="E2019" s="159" t="s">
        <v>21</v>
      </c>
      <c r="F2019" s="160" t="s">
        <v>1820</v>
      </c>
      <c r="H2019" s="161">
        <v>6.6</v>
      </c>
      <c r="I2019" s="162"/>
      <c r="L2019" s="158"/>
      <c r="M2019" s="163"/>
      <c r="T2019" s="164"/>
      <c r="AT2019" s="159" t="s">
        <v>340</v>
      </c>
      <c r="AU2019" s="159" t="s">
        <v>171</v>
      </c>
      <c r="AV2019" s="13" t="s">
        <v>80</v>
      </c>
      <c r="AW2019" s="13" t="s">
        <v>32</v>
      </c>
      <c r="AX2019" s="13" t="s">
        <v>71</v>
      </c>
      <c r="AY2019" s="159" t="s">
        <v>330</v>
      </c>
    </row>
    <row r="2020" spans="2:51" s="13" customFormat="1">
      <c r="B2020" s="158"/>
      <c r="D2020" s="152" t="s">
        <v>340</v>
      </c>
      <c r="E2020" s="159" t="s">
        <v>21</v>
      </c>
      <c r="F2020" s="160" t="s">
        <v>1821</v>
      </c>
      <c r="H2020" s="161">
        <v>18.53</v>
      </c>
      <c r="I2020" s="162"/>
      <c r="L2020" s="158"/>
      <c r="M2020" s="163"/>
      <c r="T2020" s="164"/>
      <c r="AT2020" s="159" t="s">
        <v>340</v>
      </c>
      <c r="AU2020" s="159" t="s">
        <v>171</v>
      </c>
      <c r="AV2020" s="13" t="s">
        <v>80</v>
      </c>
      <c r="AW2020" s="13" t="s">
        <v>32</v>
      </c>
      <c r="AX2020" s="13" t="s">
        <v>71</v>
      </c>
      <c r="AY2020" s="159" t="s">
        <v>330</v>
      </c>
    </row>
    <row r="2021" spans="2:51" s="13" customFormat="1">
      <c r="B2021" s="158"/>
      <c r="D2021" s="152" t="s">
        <v>340</v>
      </c>
      <c r="E2021" s="159" t="s">
        <v>21</v>
      </c>
      <c r="F2021" s="160" t="s">
        <v>1822</v>
      </c>
      <c r="H2021" s="161">
        <v>8.8800000000000008</v>
      </c>
      <c r="I2021" s="162"/>
      <c r="L2021" s="158"/>
      <c r="M2021" s="163"/>
      <c r="T2021" s="164"/>
      <c r="AT2021" s="159" t="s">
        <v>340</v>
      </c>
      <c r="AU2021" s="159" t="s">
        <v>171</v>
      </c>
      <c r="AV2021" s="13" t="s">
        <v>80</v>
      </c>
      <c r="AW2021" s="13" t="s">
        <v>32</v>
      </c>
      <c r="AX2021" s="13" t="s">
        <v>71</v>
      </c>
      <c r="AY2021" s="159" t="s">
        <v>330</v>
      </c>
    </row>
    <row r="2022" spans="2:51" s="13" customFormat="1">
      <c r="B2022" s="158"/>
      <c r="D2022" s="152" t="s">
        <v>340</v>
      </c>
      <c r="E2022" s="159" t="s">
        <v>21</v>
      </c>
      <c r="F2022" s="160" t="s">
        <v>1823</v>
      </c>
      <c r="H2022" s="161">
        <v>12.03</v>
      </c>
      <c r="I2022" s="162"/>
      <c r="L2022" s="158"/>
      <c r="M2022" s="163"/>
      <c r="T2022" s="164"/>
      <c r="AT2022" s="159" t="s">
        <v>340</v>
      </c>
      <c r="AU2022" s="159" t="s">
        <v>171</v>
      </c>
      <c r="AV2022" s="13" t="s">
        <v>80</v>
      </c>
      <c r="AW2022" s="13" t="s">
        <v>32</v>
      </c>
      <c r="AX2022" s="13" t="s">
        <v>71</v>
      </c>
      <c r="AY2022" s="159" t="s">
        <v>330</v>
      </c>
    </row>
    <row r="2023" spans="2:51" s="13" customFormat="1">
      <c r="B2023" s="158"/>
      <c r="D2023" s="152" t="s">
        <v>340</v>
      </c>
      <c r="E2023" s="159" t="s">
        <v>21</v>
      </c>
      <c r="F2023" s="160" t="s">
        <v>1824</v>
      </c>
      <c r="H2023" s="161">
        <v>11.96</v>
      </c>
      <c r="I2023" s="162"/>
      <c r="L2023" s="158"/>
      <c r="M2023" s="163"/>
      <c r="T2023" s="164"/>
      <c r="AT2023" s="159" t="s">
        <v>340</v>
      </c>
      <c r="AU2023" s="159" t="s">
        <v>171</v>
      </c>
      <c r="AV2023" s="13" t="s">
        <v>80</v>
      </c>
      <c r="AW2023" s="13" t="s">
        <v>32</v>
      </c>
      <c r="AX2023" s="13" t="s">
        <v>71</v>
      </c>
      <c r="AY2023" s="159" t="s">
        <v>330</v>
      </c>
    </row>
    <row r="2024" spans="2:51" s="12" customFormat="1">
      <c r="B2024" s="151"/>
      <c r="D2024" s="152" t="s">
        <v>340</v>
      </c>
      <c r="E2024" s="153" t="s">
        <v>21</v>
      </c>
      <c r="F2024" s="154" t="s">
        <v>770</v>
      </c>
      <c r="H2024" s="153" t="s">
        <v>21</v>
      </c>
      <c r="I2024" s="155"/>
      <c r="L2024" s="151"/>
      <c r="M2024" s="156"/>
      <c r="T2024" s="157"/>
      <c r="AT2024" s="153" t="s">
        <v>340</v>
      </c>
      <c r="AU2024" s="153" t="s">
        <v>171</v>
      </c>
      <c r="AV2024" s="12" t="s">
        <v>78</v>
      </c>
      <c r="AW2024" s="12" t="s">
        <v>32</v>
      </c>
      <c r="AX2024" s="12" t="s">
        <v>71</v>
      </c>
      <c r="AY2024" s="153" t="s">
        <v>330</v>
      </c>
    </row>
    <row r="2025" spans="2:51" s="13" customFormat="1">
      <c r="B2025" s="158"/>
      <c r="D2025" s="152" t="s">
        <v>340</v>
      </c>
      <c r="E2025" s="159" t="s">
        <v>21</v>
      </c>
      <c r="F2025" s="160" t="s">
        <v>1825</v>
      </c>
      <c r="H2025" s="161">
        <v>13.94</v>
      </c>
      <c r="I2025" s="162"/>
      <c r="L2025" s="158"/>
      <c r="M2025" s="163"/>
      <c r="T2025" s="164"/>
      <c r="AT2025" s="159" t="s">
        <v>340</v>
      </c>
      <c r="AU2025" s="159" t="s">
        <v>171</v>
      </c>
      <c r="AV2025" s="13" t="s">
        <v>80</v>
      </c>
      <c r="AW2025" s="13" t="s">
        <v>32</v>
      </c>
      <c r="AX2025" s="13" t="s">
        <v>71</v>
      </c>
      <c r="AY2025" s="159" t="s">
        <v>330</v>
      </c>
    </row>
    <row r="2026" spans="2:51" s="13" customFormat="1">
      <c r="B2026" s="158"/>
      <c r="D2026" s="152" t="s">
        <v>340</v>
      </c>
      <c r="E2026" s="159" t="s">
        <v>21</v>
      </c>
      <c r="F2026" s="160" t="s">
        <v>1826</v>
      </c>
      <c r="H2026" s="161">
        <v>33.200000000000003</v>
      </c>
      <c r="I2026" s="162"/>
      <c r="L2026" s="158"/>
      <c r="M2026" s="163"/>
      <c r="T2026" s="164"/>
      <c r="AT2026" s="159" t="s">
        <v>340</v>
      </c>
      <c r="AU2026" s="159" t="s">
        <v>171</v>
      </c>
      <c r="AV2026" s="13" t="s">
        <v>80</v>
      </c>
      <c r="AW2026" s="13" t="s">
        <v>32</v>
      </c>
      <c r="AX2026" s="13" t="s">
        <v>71</v>
      </c>
      <c r="AY2026" s="159" t="s">
        <v>330</v>
      </c>
    </row>
    <row r="2027" spans="2:51" s="13" customFormat="1">
      <c r="B2027" s="158"/>
      <c r="D2027" s="152" t="s">
        <v>340</v>
      </c>
      <c r="E2027" s="159" t="s">
        <v>21</v>
      </c>
      <c r="F2027" s="160" t="s">
        <v>1827</v>
      </c>
      <c r="H2027" s="161">
        <v>23.1</v>
      </c>
      <c r="I2027" s="162"/>
      <c r="L2027" s="158"/>
      <c r="M2027" s="163"/>
      <c r="T2027" s="164"/>
      <c r="AT2027" s="159" t="s">
        <v>340</v>
      </c>
      <c r="AU2027" s="159" t="s">
        <v>171</v>
      </c>
      <c r="AV2027" s="13" t="s">
        <v>80</v>
      </c>
      <c r="AW2027" s="13" t="s">
        <v>32</v>
      </c>
      <c r="AX2027" s="13" t="s">
        <v>71</v>
      </c>
      <c r="AY2027" s="159" t="s">
        <v>330</v>
      </c>
    </row>
    <row r="2028" spans="2:51" s="13" customFormat="1">
      <c r="B2028" s="158"/>
      <c r="D2028" s="152" t="s">
        <v>340</v>
      </c>
      <c r="E2028" s="159" t="s">
        <v>21</v>
      </c>
      <c r="F2028" s="160" t="s">
        <v>1828</v>
      </c>
      <c r="H2028" s="161">
        <v>10.775</v>
      </c>
      <c r="I2028" s="162"/>
      <c r="L2028" s="158"/>
      <c r="M2028" s="163"/>
      <c r="T2028" s="164"/>
      <c r="AT2028" s="159" t="s">
        <v>340</v>
      </c>
      <c r="AU2028" s="159" t="s">
        <v>171</v>
      </c>
      <c r="AV2028" s="13" t="s">
        <v>80</v>
      </c>
      <c r="AW2028" s="13" t="s">
        <v>32</v>
      </c>
      <c r="AX2028" s="13" t="s">
        <v>71</v>
      </c>
      <c r="AY2028" s="159" t="s">
        <v>330</v>
      </c>
    </row>
    <row r="2029" spans="2:51" s="13" customFormat="1">
      <c r="B2029" s="158"/>
      <c r="D2029" s="152" t="s">
        <v>340</v>
      </c>
      <c r="E2029" s="159" t="s">
        <v>21</v>
      </c>
      <c r="F2029" s="160" t="s">
        <v>1829</v>
      </c>
      <c r="H2029" s="161">
        <v>16.64</v>
      </c>
      <c r="I2029" s="162"/>
      <c r="L2029" s="158"/>
      <c r="M2029" s="163"/>
      <c r="T2029" s="164"/>
      <c r="AT2029" s="159" t="s">
        <v>340</v>
      </c>
      <c r="AU2029" s="159" t="s">
        <v>171</v>
      </c>
      <c r="AV2029" s="13" t="s">
        <v>80</v>
      </c>
      <c r="AW2029" s="13" t="s">
        <v>32</v>
      </c>
      <c r="AX2029" s="13" t="s">
        <v>71</v>
      </c>
      <c r="AY2029" s="159" t="s">
        <v>330</v>
      </c>
    </row>
    <row r="2030" spans="2:51" s="13" customFormat="1">
      <c r="B2030" s="158"/>
      <c r="D2030" s="152" t="s">
        <v>340</v>
      </c>
      <c r="E2030" s="159" t="s">
        <v>21</v>
      </c>
      <c r="F2030" s="160" t="s">
        <v>1830</v>
      </c>
      <c r="H2030" s="161">
        <v>21.34</v>
      </c>
      <c r="I2030" s="162"/>
      <c r="L2030" s="158"/>
      <c r="M2030" s="163"/>
      <c r="T2030" s="164"/>
      <c r="AT2030" s="159" t="s">
        <v>340</v>
      </c>
      <c r="AU2030" s="159" t="s">
        <v>171</v>
      </c>
      <c r="AV2030" s="13" t="s">
        <v>80</v>
      </c>
      <c r="AW2030" s="13" t="s">
        <v>32</v>
      </c>
      <c r="AX2030" s="13" t="s">
        <v>71</v>
      </c>
      <c r="AY2030" s="159" t="s">
        <v>330</v>
      </c>
    </row>
    <row r="2031" spans="2:51" s="13" customFormat="1">
      <c r="B2031" s="158"/>
      <c r="D2031" s="152" t="s">
        <v>340</v>
      </c>
      <c r="E2031" s="159" t="s">
        <v>21</v>
      </c>
      <c r="F2031" s="160" t="s">
        <v>1831</v>
      </c>
      <c r="H2031" s="161">
        <v>10.62</v>
      </c>
      <c r="I2031" s="162"/>
      <c r="L2031" s="158"/>
      <c r="M2031" s="163"/>
      <c r="T2031" s="164"/>
      <c r="AT2031" s="159" t="s">
        <v>340</v>
      </c>
      <c r="AU2031" s="159" t="s">
        <v>171</v>
      </c>
      <c r="AV2031" s="13" t="s">
        <v>80</v>
      </c>
      <c r="AW2031" s="13" t="s">
        <v>32</v>
      </c>
      <c r="AX2031" s="13" t="s">
        <v>71</v>
      </c>
      <c r="AY2031" s="159" t="s">
        <v>330</v>
      </c>
    </row>
    <row r="2032" spans="2:51" s="13" customFormat="1">
      <c r="B2032" s="158"/>
      <c r="D2032" s="152" t="s">
        <v>340</v>
      </c>
      <c r="E2032" s="159" t="s">
        <v>21</v>
      </c>
      <c r="F2032" s="160" t="s">
        <v>1832</v>
      </c>
      <c r="H2032" s="161">
        <v>19.16</v>
      </c>
      <c r="I2032" s="162"/>
      <c r="L2032" s="158"/>
      <c r="M2032" s="163"/>
      <c r="T2032" s="164"/>
      <c r="AT2032" s="159" t="s">
        <v>340</v>
      </c>
      <c r="AU2032" s="159" t="s">
        <v>171</v>
      </c>
      <c r="AV2032" s="13" t="s">
        <v>80</v>
      </c>
      <c r="AW2032" s="13" t="s">
        <v>32</v>
      </c>
      <c r="AX2032" s="13" t="s">
        <v>71</v>
      </c>
      <c r="AY2032" s="159" t="s">
        <v>330</v>
      </c>
    </row>
    <row r="2033" spans="2:51" s="13" customFormat="1">
      <c r="B2033" s="158"/>
      <c r="D2033" s="152" t="s">
        <v>340</v>
      </c>
      <c r="E2033" s="159" t="s">
        <v>21</v>
      </c>
      <c r="F2033" s="160" t="s">
        <v>1833</v>
      </c>
      <c r="H2033" s="161">
        <v>25.6</v>
      </c>
      <c r="I2033" s="162"/>
      <c r="L2033" s="158"/>
      <c r="M2033" s="163"/>
      <c r="T2033" s="164"/>
      <c r="AT2033" s="159" t="s">
        <v>340</v>
      </c>
      <c r="AU2033" s="159" t="s">
        <v>171</v>
      </c>
      <c r="AV2033" s="13" t="s">
        <v>80</v>
      </c>
      <c r="AW2033" s="13" t="s">
        <v>32</v>
      </c>
      <c r="AX2033" s="13" t="s">
        <v>71</v>
      </c>
      <c r="AY2033" s="159" t="s">
        <v>330</v>
      </c>
    </row>
    <row r="2034" spans="2:51" s="13" customFormat="1">
      <c r="B2034" s="158"/>
      <c r="D2034" s="152" t="s">
        <v>340</v>
      </c>
      <c r="E2034" s="159" t="s">
        <v>21</v>
      </c>
      <c r="F2034" s="160" t="s">
        <v>1834</v>
      </c>
      <c r="H2034" s="161">
        <v>14.8</v>
      </c>
      <c r="I2034" s="162"/>
      <c r="L2034" s="158"/>
      <c r="M2034" s="163"/>
      <c r="T2034" s="164"/>
      <c r="AT2034" s="159" t="s">
        <v>340</v>
      </c>
      <c r="AU2034" s="159" t="s">
        <v>171</v>
      </c>
      <c r="AV2034" s="13" t="s">
        <v>80</v>
      </c>
      <c r="AW2034" s="13" t="s">
        <v>32</v>
      </c>
      <c r="AX2034" s="13" t="s">
        <v>71</v>
      </c>
      <c r="AY2034" s="159" t="s">
        <v>330</v>
      </c>
    </row>
    <row r="2035" spans="2:51" s="12" customFormat="1">
      <c r="B2035" s="151"/>
      <c r="D2035" s="152" t="s">
        <v>340</v>
      </c>
      <c r="E2035" s="153" t="s">
        <v>21</v>
      </c>
      <c r="F2035" s="154" t="s">
        <v>789</v>
      </c>
      <c r="H2035" s="153" t="s">
        <v>21</v>
      </c>
      <c r="I2035" s="155"/>
      <c r="L2035" s="151"/>
      <c r="M2035" s="156"/>
      <c r="T2035" s="157"/>
      <c r="AT2035" s="153" t="s">
        <v>340</v>
      </c>
      <c r="AU2035" s="153" t="s">
        <v>171</v>
      </c>
      <c r="AV2035" s="12" t="s">
        <v>78</v>
      </c>
      <c r="AW2035" s="12" t="s">
        <v>32</v>
      </c>
      <c r="AX2035" s="12" t="s">
        <v>71</v>
      </c>
      <c r="AY2035" s="153" t="s">
        <v>330</v>
      </c>
    </row>
    <row r="2036" spans="2:51" s="13" customFormat="1">
      <c r="B2036" s="158"/>
      <c r="D2036" s="152" t="s">
        <v>340</v>
      </c>
      <c r="E2036" s="159" t="s">
        <v>21</v>
      </c>
      <c r="F2036" s="160" t="s">
        <v>1825</v>
      </c>
      <c r="H2036" s="161">
        <v>13.94</v>
      </c>
      <c r="I2036" s="162"/>
      <c r="L2036" s="158"/>
      <c r="M2036" s="163"/>
      <c r="T2036" s="164"/>
      <c r="AT2036" s="159" t="s">
        <v>340</v>
      </c>
      <c r="AU2036" s="159" t="s">
        <v>171</v>
      </c>
      <c r="AV2036" s="13" t="s">
        <v>80</v>
      </c>
      <c r="AW2036" s="13" t="s">
        <v>32</v>
      </c>
      <c r="AX2036" s="13" t="s">
        <v>71</v>
      </c>
      <c r="AY2036" s="159" t="s">
        <v>330</v>
      </c>
    </row>
    <row r="2037" spans="2:51" s="13" customFormat="1">
      <c r="B2037" s="158"/>
      <c r="D2037" s="152" t="s">
        <v>340</v>
      </c>
      <c r="E2037" s="159" t="s">
        <v>21</v>
      </c>
      <c r="F2037" s="160" t="s">
        <v>1835</v>
      </c>
      <c r="H2037" s="161">
        <v>19.79</v>
      </c>
      <c r="I2037" s="162"/>
      <c r="L2037" s="158"/>
      <c r="M2037" s="163"/>
      <c r="T2037" s="164"/>
      <c r="AT2037" s="159" t="s">
        <v>340</v>
      </c>
      <c r="AU2037" s="159" t="s">
        <v>171</v>
      </c>
      <c r="AV2037" s="13" t="s">
        <v>80</v>
      </c>
      <c r="AW2037" s="13" t="s">
        <v>32</v>
      </c>
      <c r="AX2037" s="13" t="s">
        <v>71</v>
      </c>
      <c r="AY2037" s="159" t="s">
        <v>330</v>
      </c>
    </row>
    <row r="2038" spans="2:51" s="13" customFormat="1">
      <c r="B2038" s="158"/>
      <c r="D2038" s="152" t="s">
        <v>340</v>
      </c>
      <c r="E2038" s="159" t="s">
        <v>21</v>
      </c>
      <c r="F2038" s="160" t="s">
        <v>1836</v>
      </c>
      <c r="H2038" s="161">
        <v>14.17</v>
      </c>
      <c r="I2038" s="162"/>
      <c r="L2038" s="158"/>
      <c r="M2038" s="163"/>
      <c r="T2038" s="164"/>
      <c r="AT2038" s="159" t="s">
        <v>340</v>
      </c>
      <c r="AU2038" s="159" t="s">
        <v>171</v>
      </c>
      <c r="AV2038" s="13" t="s">
        <v>80</v>
      </c>
      <c r="AW2038" s="13" t="s">
        <v>32</v>
      </c>
      <c r="AX2038" s="13" t="s">
        <v>71</v>
      </c>
      <c r="AY2038" s="159" t="s">
        <v>330</v>
      </c>
    </row>
    <row r="2039" spans="2:51" s="13" customFormat="1">
      <c r="B2039" s="158"/>
      <c r="D2039" s="152" t="s">
        <v>340</v>
      </c>
      <c r="E2039" s="159" t="s">
        <v>21</v>
      </c>
      <c r="F2039" s="160" t="s">
        <v>1837</v>
      </c>
      <c r="H2039" s="161">
        <v>19.03</v>
      </c>
      <c r="I2039" s="162"/>
      <c r="L2039" s="158"/>
      <c r="M2039" s="163"/>
      <c r="T2039" s="164"/>
      <c r="AT2039" s="159" t="s">
        <v>340</v>
      </c>
      <c r="AU2039" s="159" t="s">
        <v>171</v>
      </c>
      <c r="AV2039" s="13" t="s">
        <v>80</v>
      </c>
      <c r="AW2039" s="13" t="s">
        <v>32</v>
      </c>
      <c r="AX2039" s="13" t="s">
        <v>71</v>
      </c>
      <c r="AY2039" s="159" t="s">
        <v>330</v>
      </c>
    </row>
    <row r="2040" spans="2:51" s="13" customFormat="1">
      <c r="B2040" s="158"/>
      <c r="D2040" s="152" t="s">
        <v>340</v>
      </c>
      <c r="E2040" s="159" t="s">
        <v>21</v>
      </c>
      <c r="F2040" s="160" t="s">
        <v>1838</v>
      </c>
      <c r="H2040" s="161">
        <v>26</v>
      </c>
      <c r="I2040" s="162"/>
      <c r="L2040" s="158"/>
      <c r="M2040" s="163"/>
      <c r="T2040" s="164"/>
      <c r="AT2040" s="159" t="s">
        <v>340</v>
      </c>
      <c r="AU2040" s="159" t="s">
        <v>171</v>
      </c>
      <c r="AV2040" s="13" t="s">
        <v>80</v>
      </c>
      <c r="AW2040" s="13" t="s">
        <v>32</v>
      </c>
      <c r="AX2040" s="13" t="s">
        <v>71</v>
      </c>
      <c r="AY2040" s="159" t="s">
        <v>330</v>
      </c>
    </row>
    <row r="2041" spans="2:51" s="13" customFormat="1">
      <c r="B2041" s="158"/>
      <c r="D2041" s="152" t="s">
        <v>340</v>
      </c>
      <c r="E2041" s="159" t="s">
        <v>21</v>
      </c>
      <c r="F2041" s="160" t="s">
        <v>1839</v>
      </c>
      <c r="H2041" s="161">
        <v>12.1</v>
      </c>
      <c r="I2041" s="162"/>
      <c r="L2041" s="158"/>
      <c r="M2041" s="163"/>
      <c r="T2041" s="164"/>
      <c r="AT2041" s="159" t="s">
        <v>340</v>
      </c>
      <c r="AU2041" s="159" t="s">
        <v>171</v>
      </c>
      <c r="AV2041" s="13" t="s">
        <v>80</v>
      </c>
      <c r="AW2041" s="13" t="s">
        <v>32</v>
      </c>
      <c r="AX2041" s="13" t="s">
        <v>71</v>
      </c>
      <c r="AY2041" s="159" t="s">
        <v>330</v>
      </c>
    </row>
    <row r="2042" spans="2:51" s="13" customFormat="1">
      <c r="B2042" s="158"/>
      <c r="D2042" s="152" t="s">
        <v>340</v>
      </c>
      <c r="E2042" s="159" t="s">
        <v>21</v>
      </c>
      <c r="F2042" s="160" t="s">
        <v>1840</v>
      </c>
      <c r="H2042" s="161">
        <v>6.02</v>
      </c>
      <c r="I2042" s="162"/>
      <c r="L2042" s="158"/>
      <c r="M2042" s="163"/>
      <c r="T2042" s="164"/>
      <c r="AT2042" s="159" t="s">
        <v>340</v>
      </c>
      <c r="AU2042" s="159" t="s">
        <v>171</v>
      </c>
      <c r="AV2042" s="13" t="s">
        <v>80</v>
      </c>
      <c r="AW2042" s="13" t="s">
        <v>32</v>
      </c>
      <c r="AX2042" s="13" t="s">
        <v>71</v>
      </c>
      <c r="AY2042" s="159" t="s">
        <v>330</v>
      </c>
    </row>
    <row r="2043" spans="2:51" s="13" customFormat="1">
      <c r="B2043" s="158"/>
      <c r="D2043" s="152" t="s">
        <v>340</v>
      </c>
      <c r="E2043" s="159" t="s">
        <v>21</v>
      </c>
      <c r="F2043" s="160" t="s">
        <v>1841</v>
      </c>
      <c r="H2043" s="161">
        <v>23.26</v>
      </c>
      <c r="I2043" s="162"/>
      <c r="L2043" s="158"/>
      <c r="M2043" s="163"/>
      <c r="T2043" s="164"/>
      <c r="AT2043" s="159" t="s">
        <v>340</v>
      </c>
      <c r="AU2043" s="159" t="s">
        <v>171</v>
      </c>
      <c r="AV2043" s="13" t="s">
        <v>80</v>
      </c>
      <c r="AW2043" s="13" t="s">
        <v>32</v>
      </c>
      <c r="AX2043" s="13" t="s">
        <v>71</v>
      </c>
      <c r="AY2043" s="159" t="s">
        <v>330</v>
      </c>
    </row>
    <row r="2044" spans="2:51" s="13" customFormat="1">
      <c r="B2044" s="158"/>
      <c r="D2044" s="152" t="s">
        <v>340</v>
      </c>
      <c r="E2044" s="159" t="s">
        <v>21</v>
      </c>
      <c r="F2044" s="160" t="s">
        <v>1832</v>
      </c>
      <c r="H2044" s="161">
        <v>19.16</v>
      </c>
      <c r="I2044" s="162"/>
      <c r="L2044" s="158"/>
      <c r="M2044" s="163"/>
      <c r="T2044" s="164"/>
      <c r="AT2044" s="159" t="s">
        <v>340</v>
      </c>
      <c r="AU2044" s="159" t="s">
        <v>171</v>
      </c>
      <c r="AV2044" s="13" t="s">
        <v>80</v>
      </c>
      <c r="AW2044" s="13" t="s">
        <v>32</v>
      </c>
      <c r="AX2044" s="13" t="s">
        <v>71</v>
      </c>
      <c r="AY2044" s="159" t="s">
        <v>330</v>
      </c>
    </row>
    <row r="2045" spans="2:51" s="13" customFormat="1">
      <c r="B2045" s="158"/>
      <c r="D2045" s="152" t="s">
        <v>340</v>
      </c>
      <c r="E2045" s="159" t="s">
        <v>21</v>
      </c>
      <c r="F2045" s="160" t="s">
        <v>1834</v>
      </c>
      <c r="H2045" s="161">
        <v>14.8</v>
      </c>
      <c r="I2045" s="162"/>
      <c r="L2045" s="158"/>
      <c r="M2045" s="163"/>
      <c r="T2045" s="164"/>
      <c r="AT2045" s="159" t="s">
        <v>340</v>
      </c>
      <c r="AU2045" s="159" t="s">
        <v>171</v>
      </c>
      <c r="AV2045" s="13" t="s">
        <v>80</v>
      </c>
      <c r="AW2045" s="13" t="s">
        <v>32</v>
      </c>
      <c r="AX2045" s="13" t="s">
        <v>71</v>
      </c>
      <c r="AY2045" s="159" t="s">
        <v>330</v>
      </c>
    </row>
    <row r="2046" spans="2:51" s="13" customFormat="1">
      <c r="B2046" s="158"/>
      <c r="D2046" s="152" t="s">
        <v>340</v>
      </c>
      <c r="E2046" s="159" t="s">
        <v>21</v>
      </c>
      <c r="F2046" s="160" t="s">
        <v>1833</v>
      </c>
      <c r="H2046" s="161">
        <v>25.6</v>
      </c>
      <c r="I2046" s="162"/>
      <c r="L2046" s="158"/>
      <c r="M2046" s="163"/>
      <c r="T2046" s="164"/>
      <c r="AT2046" s="159" t="s">
        <v>340</v>
      </c>
      <c r="AU2046" s="159" t="s">
        <v>171</v>
      </c>
      <c r="AV2046" s="13" t="s">
        <v>80</v>
      </c>
      <c r="AW2046" s="13" t="s">
        <v>32</v>
      </c>
      <c r="AX2046" s="13" t="s">
        <v>71</v>
      </c>
      <c r="AY2046" s="159" t="s">
        <v>330</v>
      </c>
    </row>
    <row r="2047" spans="2:51" s="12" customFormat="1">
      <c r="B2047" s="151"/>
      <c r="D2047" s="152" t="s">
        <v>340</v>
      </c>
      <c r="E2047" s="153" t="s">
        <v>21</v>
      </c>
      <c r="F2047" s="154" t="s">
        <v>800</v>
      </c>
      <c r="H2047" s="153" t="s">
        <v>21</v>
      </c>
      <c r="I2047" s="155"/>
      <c r="L2047" s="151"/>
      <c r="M2047" s="156"/>
      <c r="T2047" s="157"/>
      <c r="AT2047" s="153" t="s">
        <v>340</v>
      </c>
      <c r="AU2047" s="153" t="s">
        <v>171</v>
      </c>
      <c r="AV2047" s="12" t="s">
        <v>78</v>
      </c>
      <c r="AW2047" s="12" t="s">
        <v>32</v>
      </c>
      <c r="AX2047" s="12" t="s">
        <v>71</v>
      </c>
      <c r="AY2047" s="153" t="s">
        <v>330</v>
      </c>
    </row>
    <row r="2048" spans="2:51" s="13" customFormat="1">
      <c r="B2048" s="158"/>
      <c r="D2048" s="152" t="s">
        <v>340</v>
      </c>
      <c r="E2048" s="159" t="s">
        <v>21</v>
      </c>
      <c r="F2048" s="160" t="s">
        <v>1842</v>
      </c>
      <c r="H2048" s="161">
        <v>13.48</v>
      </c>
      <c r="I2048" s="162"/>
      <c r="L2048" s="158"/>
      <c r="M2048" s="163"/>
      <c r="T2048" s="164"/>
      <c r="AT2048" s="159" t="s">
        <v>340</v>
      </c>
      <c r="AU2048" s="159" t="s">
        <v>171</v>
      </c>
      <c r="AV2048" s="13" t="s">
        <v>80</v>
      </c>
      <c r="AW2048" s="13" t="s">
        <v>32</v>
      </c>
      <c r="AX2048" s="13" t="s">
        <v>71</v>
      </c>
      <c r="AY2048" s="159" t="s">
        <v>330</v>
      </c>
    </row>
    <row r="2049" spans="2:51" s="13" customFormat="1">
      <c r="B2049" s="158"/>
      <c r="D2049" s="152" t="s">
        <v>340</v>
      </c>
      <c r="E2049" s="159" t="s">
        <v>21</v>
      </c>
      <c r="F2049" s="160" t="s">
        <v>1843</v>
      </c>
      <c r="H2049" s="161">
        <v>16.600000000000001</v>
      </c>
      <c r="I2049" s="162"/>
      <c r="L2049" s="158"/>
      <c r="M2049" s="163"/>
      <c r="T2049" s="164"/>
      <c r="AT2049" s="159" t="s">
        <v>340</v>
      </c>
      <c r="AU2049" s="159" t="s">
        <v>171</v>
      </c>
      <c r="AV2049" s="13" t="s">
        <v>80</v>
      </c>
      <c r="AW2049" s="13" t="s">
        <v>32</v>
      </c>
      <c r="AX2049" s="13" t="s">
        <v>71</v>
      </c>
      <c r="AY2049" s="159" t="s">
        <v>330</v>
      </c>
    </row>
    <row r="2050" spans="2:51" s="13" customFormat="1">
      <c r="B2050" s="158"/>
      <c r="D2050" s="152" t="s">
        <v>340</v>
      </c>
      <c r="E2050" s="159" t="s">
        <v>21</v>
      </c>
      <c r="F2050" s="160" t="s">
        <v>1844</v>
      </c>
      <c r="H2050" s="161">
        <v>18.52</v>
      </c>
      <c r="I2050" s="162"/>
      <c r="L2050" s="158"/>
      <c r="M2050" s="163"/>
      <c r="T2050" s="164"/>
      <c r="AT2050" s="159" t="s">
        <v>340</v>
      </c>
      <c r="AU2050" s="159" t="s">
        <v>171</v>
      </c>
      <c r="AV2050" s="13" t="s">
        <v>80</v>
      </c>
      <c r="AW2050" s="13" t="s">
        <v>32</v>
      </c>
      <c r="AX2050" s="13" t="s">
        <v>71</v>
      </c>
      <c r="AY2050" s="159" t="s">
        <v>330</v>
      </c>
    </row>
    <row r="2051" spans="2:51" s="13" customFormat="1">
      <c r="B2051" s="158"/>
      <c r="D2051" s="152" t="s">
        <v>340</v>
      </c>
      <c r="E2051" s="159" t="s">
        <v>21</v>
      </c>
      <c r="F2051" s="160" t="s">
        <v>1837</v>
      </c>
      <c r="H2051" s="161">
        <v>19.03</v>
      </c>
      <c r="I2051" s="162"/>
      <c r="L2051" s="158"/>
      <c r="M2051" s="163"/>
      <c r="T2051" s="164"/>
      <c r="AT2051" s="159" t="s">
        <v>340</v>
      </c>
      <c r="AU2051" s="159" t="s">
        <v>171</v>
      </c>
      <c r="AV2051" s="13" t="s">
        <v>80</v>
      </c>
      <c r="AW2051" s="13" t="s">
        <v>32</v>
      </c>
      <c r="AX2051" s="13" t="s">
        <v>71</v>
      </c>
      <c r="AY2051" s="159" t="s">
        <v>330</v>
      </c>
    </row>
    <row r="2052" spans="2:51" s="13" customFormat="1">
      <c r="B2052" s="158"/>
      <c r="D2052" s="152" t="s">
        <v>340</v>
      </c>
      <c r="E2052" s="159" t="s">
        <v>21</v>
      </c>
      <c r="F2052" s="160" t="s">
        <v>1845</v>
      </c>
      <c r="H2052" s="161">
        <v>29.2</v>
      </c>
      <c r="I2052" s="162"/>
      <c r="L2052" s="158"/>
      <c r="M2052" s="163"/>
      <c r="T2052" s="164"/>
      <c r="AT2052" s="159" t="s">
        <v>340</v>
      </c>
      <c r="AU2052" s="159" t="s">
        <v>171</v>
      </c>
      <c r="AV2052" s="13" t="s">
        <v>80</v>
      </c>
      <c r="AW2052" s="13" t="s">
        <v>32</v>
      </c>
      <c r="AX2052" s="13" t="s">
        <v>71</v>
      </c>
      <c r="AY2052" s="159" t="s">
        <v>330</v>
      </c>
    </row>
    <row r="2053" spans="2:51" s="13" customFormat="1">
      <c r="B2053" s="158"/>
      <c r="D2053" s="152" t="s">
        <v>340</v>
      </c>
      <c r="E2053" s="159" t="s">
        <v>21</v>
      </c>
      <c r="F2053" s="160" t="s">
        <v>1846</v>
      </c>
      <c r="H2053" s="161">
        <v>9.52</v>
      </c>
      <c r="I2053" s="162"/>
      <c r="L2053" s="158"/>
      <c r="M2053" s="163"/>
      <c r="T2053" s="164"/>
      <c r="AT2053" s="159" t="s">
        <v>340</v>
      </c>
      <c r="AU2053" s="159" t="s">
        <v>171</v>
      </c>
      <c r="AV2053" s="13" t="s">
        <v>80</v>
      </c>
      <c r="AW2053" s="13" t="s">
        <v>32</v>
      </c>
      <c r="AX2053" s="13" t="s">
        <v>71</v>
      </c>
      <c r="AY2053" s="159" t="s">
        <v>330</v>
      </c>
    </row>
    <row r="2054" spans="2:51" s="13" customFormat="1">
      <c r="B2054" s="158"/>
      <c r="D2054" s="152" t="s">
        <v>340</v>
      </c>
      <c r="E2054" s="159" t="s">
        <v>21</v>
      </c>
      <c r="F2054" s="160" t="s">
        <v>1840</v>
      </c>
      <c r="H2054" s="161">
        <v>6.02</v>
      </c>
      <c r="I2054" s="162"/>
      <c r="L2054" s="158"/>
      <c r="M2054" s="163"/>
      <c r="T2054" s="164"/>
      <c r="AT2054" s="159" t="s">
        <v>340</v>
      </c>
      <c r="AU2054" s="159" t="s">
        <v>171</v>
      </c>
      <c r="AV2054" s="13" t="s">
        <v>80</v>
      </c>
      <c r="AW2054" s="13" t="s">
        <v>32</v>
      </c>
      <c r="AX2054" s="13" t="s">
        <v>71</v>
      </c>
      <c r="AY2054" s="159" t="s">
        <v>330</v>
      </c>
    </row>
    <row r="2055" spans="2:51" s="13" customFormat="1">
      <c r="B2055" s="158"/>
      <c r="D2055" s="152" t="s">
        <v>340</v>
      </c>
      <c r="E2055" s="159" t="s">
        <v>21</v>
      </c>
      <c r="F2055" s="160" t="s">
        <v>1847</v>
      </c>
      <c r="H2055" s="161">
        <v>9.16</v>
      </c>
      <c r="I2055" s="162"/>
      <c r="L2055" s="158"/>
      <c r="M2055" s="163"/>
      <c r="T2055" s="164"/>
      <c r="AT2055" s="159" t="s">
        <v>340</v>
      </c>
      <c r="AU2055" s="159" t="s">
        <v>171</v>
      </c>
      <c r="AV2055" s="13" t="s">
        <v>80</v>
      </c>
      <c r="AW2055" s="13" t="s">
        <v>32</v>
      </c>
      <c r="AX2055" s="13" t="s">
        <v>71</v>
      </c>
      <c r="AY2055" s="159" t="s">
        <v>330</v>
      </c>
    </row>
    <row r="2056" spans="2:51" s="13" customFormat="1">
      <c r="B2056" s="158"/>
      <c r="D2056" s="152" t="s">
        <v>340</v>
      </c>
      <c r="E2056" s="159" t="s">
        <v>21</v>
      </c>
      <c r="F2056" s="160" t="s">
        <v>1848</v>
      </c>
      <c r="H2056" s="161">
        <v>13</v>
      </c>
      <c r="I2056" s="162"/>
      <c r="L2056" s="158"/>
      <c r="M2056" s="163"/>
      <c r="T2056" s="164"/>
      <c r="AT2056" s="159" t="s">
        <v>340</v>
      </c>
      <c r="AU2056" s="159" t="s">
        <v>171</v>
      </c>
      <c r="AV2056" s="13" t="s">
        <v>80</v>
      </c>
      <c r="AW2056" s="13" t="s">
        <v>32</v>
      </c>
      <c r="AX2056" s="13" t="s">
        <v>71</v>
      </c>
      <c r="AY2056" s="159" t="s">
        <v>330</v>
      </c>
    </row>
    <row r="2057" spans="2:51" s="13" customFormat="1">
      <c r="B2057" s="158"/>
      <c r="D2057" s="152" t="s">
        <v>340</v>
      </c>
      <c r="E2057" s="159" t="s">
        <v>21</v>
      </c>
      <c r="F2057" s="160" t="s">
        <v>1849</v>
      </c>
      <c r="H2057" s="161">
        <v>22.6</v>
      </c>
      <c r="I2057" s="162"/>
      <c r="L2057" s="158"/>
      <c r="M2057" s="163"/>
      <c r="T2057" s="164"/>
      <c r="AT2057" s="159" t="s">
        <v>340</v>
      </c>
      <c r="AU2057" s="159" t="s">
        <v>171</v>
      </c>
      <c r="AV2057" s="13" t="s">
        <v>80</v>
      </c>
      <c r="AW2057" s="13" t="s">
        <v>32</v>
      </c>
      <c r="AX2057" s="13" t="s">
        <v>71</v>
      </c>
      <c r="AY2057" s="159" t="s">
        <v>330</v>
      </c>
    </row>
    <row r="2058" spans="2:51" s="13" customFormat="1">
      <c r="B2058" s="158"/>
      <c r="D2058" s="152" t="s">
        <v>340</v>
      </c>
      <c r="E2058" s="159" t="s">
        <v>21</v>
      </c>
      <c r="F2058" s="160" t="s">
        <v>1834</v>
      </c>
      <c r="H2058" s="161">
        <v>14.8</v>
      </c>
      <c r="I2058" s="162"/>
      <c r="L2058" s="158"/>
      <c r="M2058" s="163"/>
      <c r="T2058" s="164"/>
      <c r="AT2058" s="159" t="s">
        <v>340</v>
      </c>
      <c r="AU2058" s="159" t="s">
        <v>171</v>
      </c>
      <c r="AV2058" s="13" t="s">
        <v>80</v>
      </c>
      <c r="AW2058" s="13" t="s">
        <v>32</v>
      </c>
      <c r="AX2058" s="13" t="s">
        <v>71</v>
      </c>
      <c r="AY2058" s="159" t="s">
        <v>330</v>
      </c>
    </row>
    <row r="2059" spans="2:51" s="13" customFormat="1">
      <c r="B2059" s="158"/>
      <c r="D2059" s="152" t="s">
        <v>340</v>
      </c>
      <c r="E2059" s="159" t="s">
        <v>21</v>
      </c>
      <c r="F2059" s="160" t="s">
        <v>1833</v>
      </c>
      <c r="H2059" s="161">
        <v>25.6</v>
      </c>
      <c r="I2059" s="162"/>
      <c r="L2059" s="158"/>
      <c r="M2059" s="163"/>
      <c r="T2059" s="164"/>
      <c r="AT2059" s="159" t="s">
        <v>340</v>
      </c>
      <c r="AU2059" s="159" t="s">
        <v>171</v>
      </c>
      <c r="AV2059" s="13" t="s">
        <v>80</v>
      </c>
      <c r="AW2059" s="13" t="s">
        <v>32</v>
      </c>
      <c r="AX2059" s="13" t="s">
        <v>71</v>
      </c>
      <c r="AY2059" s="159" t="s">
        <v>330</v>
      </c>
    </row>
    <row r="2060" spans="2:51" s="12" customFormat="1">
      <c r="B2060" s="151"/>
      <c r="D2060" s="152" t="s">
        <v>340</v>
      </c>
      <c r="E2060" s="153" t="s">
        <v>21</v>
      </c>
      <c r="F2060" s="154" t="s">
        <v>808</v>
      </c>
      <c r="H2060" s="153" t="s">
        <v>21</v>
      </c>
      <c r="I2060" s="155"/>
      <c r="L2060" s="151"/>
      <c r="M2060" s="156"/>
      <c r="T2060" s="157"/>
      <c r="AT2060" s="153" t="s">
        <v>340</v>
      </c>
      <c r="AU2060" s="153" t="s">
        <v>171</v>
      </c>
      <c r="AV2060" s="12" t="s">
        <v>78</v>
      </c>
      <c r="AW2060" s="12" t="s">
        <v>32</v>
      </c>
      <c r="AX2060" s="12" t="s">
        <v>71</v>
      </c>
      <c r="AY2060" s="153" t="s">
        <v>330</v>
      </c>
    </row>
    <row r="2061" spans="2:51" s="13" customFormat="1">
      <c r="B2061" s="158"/>
      <c r="D2061" s="152" t="s">
        <v>340</v>
      </c>
      <c r="E2061" s="159" t="s">
        <v>21</v>
      </c>
      <c r="F2061" s="160" t="s">
        <v>1842</v>
      </c>
      <c r="H2061" s="161">
        <v>13.48</v>
      </c>
      <c r="I2061" s="162"/>
      <c r="L2061" s="158"/>
      <c r="M2061" s="163"/>
      <c r="T2061" s="164"/>
      <c r="AT2061" s="159" t="s">
        <v>340</v>
      </c>
      <c r="AU2061" s="159" t="s">
        <v>171</v>
      </c>
      <c r="AV2061" s="13" t="s">
        <v>80</v>
      </c>
      <c r="AW2061" s="13" t="s">
        <v>32</v>
      </c>
      <c r="AX2061" s="13" t="s">
        <v>71</v>
      </c>
      <c r="AY2061" s="159" t="s">
        <v>330</v>
      </c>
    </row>
    <row r="2062" spans="2:51" s="13" customFormat="1">
      <c r="B2062" s="158"/>
      <c r="D2062" s="152" t="s">
        <v>340</v>
      </c>
      <c r="E2062" s="159" t="s">
        <v>21</v>
      </c>
      <c r="F2062" s="160" t="s">
        <v>1850</v>
      </c>
      <c r="H2062" s="161">
        <v>19.68</v>
      </c>
      <c r="I2062" s="162"/>
      <c r="L2062" s="158"/>
      <c r="M2062" s="163"/>
      <c r="T2062" s="164"/>
      <c r="AT2062" s="159" t="s">
        <v>340</v>
      </c>
      <c r="AU2062" s="159" t="s">
        <v>171</v>
      </c>
      <c r="AV2062" s="13" t="s">
        <v>80</v>
      </c>
      <c r="AW2062" s="13" t="s">
        <v>32</v>
      </c>
      <c r="AX2062" s="13" t="s">
        <v>71</v>
      </c>
      <c r="AY2062" s="159" t="s">
        <v>330</v>
      </c>
    </row>
    <row r="2063" spans="2:51" s="13" customFormat="1">
      <c r="B2063" s="158"/>
      <c r="D2063" s="152" t="s">
        <v>340</v>
      </c>
      <c r="E2063" s="159" t="s">
        <v>21</v>
      </c>
      <c r="F2063" s="160" t="s">
        <v>1851</v>
      </c>
      <c r="H2063" s="161">
        <v>22</v>
      </c>
      <c r="I2063" s="162"/>
      <c r="L2063" s="158"/>
      <c r="M2063" s="163"/>
      <c r="T2063" s="164"/>
      <c r="AT2063" s="159" t="s">
        <v>340</v>
      </c>
      <c r="AU2063" s="159" t="s">
        <v>171</v>
      </c>
      <c r="AV2063" s="13" t="s">
        <v>80</v>
      </c>
      <c r="AW2063" s="13" t="s">
        <v>32</v>
      </c>
      <c r="AX2063" s="13" t="s">
        <v>71</v>
      </c>
      <c r="AY2063" s="159" t="s">
        <v>330</v>
      </c>
    </row>
    <row r="2064" spans="2:51" s="13" customFormat="1">
      <c r="B2064" s="158"/>
      <c r="D2064" s="152" t="s">
        <v>340</v>
      </c>
      <c r="E2064" s="159" t="s">
        <v>21</v>
      </c>
      <c r="F2064" s="160" t="s">
        <v>1852</v>
      </c>
      <c r="H2064" s="161">
        <v>14.1</v>
      </c>
      <c r="I2064" s="162"/>
      <c r="L2064" s="158"/>
      <c r="M2064" s="163"/>
      <c r="T2064" s="164"/>
      <c r="AT2064" s="159" t="s">
        <v>340</v>
      </c>
      <c r="AU2064" s="159" t="s">
        <v>171</v>
      </c>
      <c r="AV2064" s="13" t="s">
        <v>80</v>
      </c>
      <c r="AW2064" s="13" t="s">
        <v>32</v>
      </c>
      <c r="AX2064" s="13" t="s">
        <v>71</v>
      </c>
      <c r="AY2064" s="159" t="s">
        <v>330</v>
      </c>
    </row>
    <row r="2065" spans="2:51" s="13" customFormat="1">
      <c r="B2065" s="158"/>
      <c r="D2065" s="152" t="s">
        <v>340</v>
      </c>
      <c r="E2065" s="159" t="s">
        <v>21</v>
      </c>
      <c r="F2065" s="160" t="s">
        <v>1853</v>
      </c>
      <c r="H2065" s="161">
        <v>11.2</v>
      </c>
      <c r="I2065" s="162"/>
      <c r="L2065" s="158"/>
      <c r="M2065" s="163"/>
      <c r="T2065" s="164"/>
      <c r="AT2065" s="159" t="s">
        <v>340</v>
      </c>
      <c r="AU2065" s="159" t="s">
        <v>171</v>
      </c>
      <c r="AV2065" s="13" t="s">
        <v>80</v>
      </c>
      <c r="AW2065" s="13" t="s">
        <v>32</v>
      </c>
      <c r="AX2065" s="13" t="s">
        <v>71</v>
      </c>
      <c r="AY2065" s="159" t="s">
        <v>330</v>
      </c>
    </row>
    <row r="2066" spans="2:51" s="13" customFormat="1">
      <c r="B2066" s="158"/>
      <c r="D2066" s="152" t="s">
        <v>340</v>
      </c>
      <c r="E2066" s="159" t="s">
        <v>21</v>
      </c>
      <c r="F2066" s="160" t="s">
        <v>1854</v>
      </c>
      <c r="H2066" s="161">
        <v>18.2</v>
      </c>
      <c r="I2066" s="162"/>
      <c r="L2066" s="158"/>
      <c r="M2066" s="163"/>
      <c r="T2066" s="164"/>
      <c r="AT2066" s="159" t="s">
        <v>340</v>
      </c>
      <c r="AU2066" s="159" t="s">
        <v>171</v>
      </c>
      <c r="AV2066" s="13" t="s">
        <v>80</v>
      </c>
      <c r="AW2066" s="13" t="s">
        <v>32</v>
      </c>
      <c r="AX2066" s="13" t="s">
        <v>71</v>
      </c>
      <c r="AY2066" s="159" t="s">
        <v>330</v>
      </c>
    </row>
    <row r="2067" spans="2:51" s="13" customFormat="1">
      <c r="B2067" s="158"/>
      <c r="D2067" s="152" t="s">
        <v>340</v>
      </c>
      <c r="E2067" s="159" t="s">
        <v>21</v>
      </c>
      <c r="F2067" s="160" t="s">
        <v>1855</v>
      </c>
      <c r="H2067" s="161">
        <v>14.86</v>
      </c>
      <c r="I2067" s="162"/>
      <c r="L2067" s="158"/>
      <c r="M2067" s="163"/>
      <c r="T2067" s="164"/>
      <c r="AT2067" s="159" t="s">
        <v>340</v>
      </c>
      <c r="AU2067" s="159" t="s">
        <v>171</v>
      </c>
      <c r="AV2067" s="13" t="s">
        <v>80</v>
      </c>
      <c r="AW2067" s="13" t="s">
        <v>32</v>
      </c>
      <c r="AX2067" s="13" t="s">
        <v>71</v>
      </c>
      <c r="AY2067" s="159" t="s">
        <v>330</v>
      </c>
    </row>
    <row r="2068" spans="2:51" s="13" customFormat="1">
      <c r="B2068" s="158"/>
      <c r="D2068" s="152" t="s">
        <v>340</v>
      </c>
      <c r="E2068" s="159" t="s">
        <v>21</v>
      </c>
      <c r="F2068" s="160" t="s">
        <v>1856</v>
      </c>
      <c r="H2068" s="161">
        <v>5.96</v>
      </c>
      <c r="I2068" s="162"/>
      <c r="L2068" s="158"/>
      <c r="M2068" s="163"/>
      <c r="T2068" s="164"/>
      <c r="AT2068" s="159" t="s">
        <v>340</v>
      </c>
      <c r="AU2068" s="159" t="s">
        <v>171</v>
      </c>
      <c r="AV2068" s="13" t="s">
        <v>80</v>
      </c>
      <c r="AW2068" s="13" t="s">
        <v>32</v>
      </c>
      <c r="AX2068" s="13" t="s">
        <v>71</v>
      </c>
      <c r="AY2068" s="159" t="s">
        <v>330</v>
      </c>
    </row>
    <row r="2069" spans="2:51" s="13" customFormat="1">
      <c r="B2069" s="158"/>
      <c r="D2069" s="152" t="s">
        <v>340</v>
      </c>
      <c r="E2069" s="159" t="s">
        <v>21</v>
      </c>
      <c r="F2069" s="160" t="s">
        <v>1857</v>
      </c>
      <c r="H2069" s="161">
        <v>10.96</v>
      </c>
      <c r="I2069" s="162"/>
      <c r="L2069" s="158"/>
      <c r="M2069" s="163"/>
      <c r="T2069" s="164"/>
      <c r="AT2069" s="159" t="s">
        <v>340</v>
      </c>
      <c r="AU2069" s="159" t="s">
        <v>171</v>
      </c>
      <c r="AV2069" s="13" t="s">
        <v>80</v>
      </c>
      <c r="AW2069" s="13" t="s">
        <v>32</v>
      </c>
      <c r="AX2069" s="13" t="s">
        <v>71</v>
      </c>
      <c r="AY2069" s="159" t="s">
        <v>330</v>
      </c>
    </row>
    <row r="2070" spans="2:51" s="13" customFormat="1">
      <c r="B2070" s="158"/>
      <c r="D2070" s="152" t="s">
        <v>340</v>
      </c>
      <c r="E2070" s="159" t="s">
        <v>21</v>
      </c>
      <c r="F2070" s="160" t="s">
        <v>1848</v>
      </c>
      <c r="H2070" s="161">
        <v>13</v>
      </c>
      <c r="I2070" s="162"/>
      <c r="L2070" s="158"/>
      <c r="M2070" s="163"/>
      <c r="T2070" s="164"/>
      <c r="AT2070" s="159" t="s">
        <v>340</v>
      </c>
      <c r="AU2070" s="159" t="s">
        <v>171</v>
      </c>
      <c r="AV2070" s="13" t="s">
        <v>80</v>
      </c>
      <c r="AW2070" s="13" t="s">
        <v>32</v>
      </c>
      <c r="AX2070" s="13" t="s">
        <v>71</v>
      </c>
      <c r="AY2070" s="159" t="s">
        <v>330</v>
      </c>
    </row>
    <row r="2071" spans="2:51" s="13" customFormat="1">
      <c r="B2071" s="158"/>
      <c r="D2071" s="152" t="s">
        <v>340</v>
      </c>
      <c r="E2071" s="159" t="s">
        <v>21</v>
      </c>
      <c r="F2071" s="160" t="s">
        <v>1851</v>
      </c>
      <c r="H2071" s="161">
        <v>22</v>
      </c>
      <c r="I2071" s="162"/>
      <c r="L2071" s="158"/>
      <c r="M2071" s="163"/>
      <c r="T2071" s="164"/>
      <c r="AT2071" s="159" t="s">
        <v>340</v>
      </c>
      <c r="AU2071" s="159" t="s">
        <v>171</v>
      </c>
      <c r="AV2071" s="13" t="s">
        <v>80</v>
      </c>
      <c r="AW2071" s="13" t="s">
        <v>32</v>
      </c>
      <c r="AX2071" s="13" t="s">
        <v>71</v>
      </c>
      <c r="AY2071" s="159" t="s">
        <v>330</v>
      </c>
    </row>
    <row r="2072" spans="2:51" s="13" customFormat="1">
      <c r="B2072" s="158"/>
      <c r="D2072" s="152" t="s">
        <v>340</v>
      </c>
      <c r="E2072" s="159" t="s">
        <v>21</v>
      </c>
      <c r="F2072" s="160" t="s">
        <v>1858</v>
      </c>
      <c r="H2072" s="161">
        <v>27.2</v>
      </c>
      <c r="I2072" s="162"/>
      <c r="L2072" s="158"/>
      <c r="M2072" s="163"/>
      <c r="T2072" s="164"/>
      <c r="AT2072" s="159" t="s">
        <v>340</v>
      </c>
      <c r="AU2072" s="159" t="s">
        <v>171</v>
      </c>
      <c r="AV2072" s="13" t="s">
        <v>80</v>
      </c>
      <c r="AW2072" s="13" t="s">
        <v>32</v>
      </c>
      <c r="AX2072" s="13" t="s">
        <v>71</v>
      </c>
      <c r="AY2072" s="159" t="s">
        <v>330</v>
      </c>
    </row>
    <row r="2073" spans="2:51" s="13" customFormat="1">
      <c r="B2073" s="158"/>
      <c r="D2073" s="152" t="s">
        <v>340</v>
      </c>
      <c r="E2073" s="159" t="s">
        <v>21</v>
      </c>
      <c r="F2073" s="160" t="s">
        <v>1859</v>
      </c>
      <c r="H2073" s="161">
        <v>15.6</v>
      </c>
      <c r="I2073" s="162"/>
      <c r="L2073" s="158"/>
      <c r="M2073" s="163"/>
      <c r="T2073" s="164"/>
      <c r="AT2073" s="159" t="s">
        <v>340</v>
      </c>
      <c r="AU2073" s="159" t="s">
        <v>171</v>
      </c>
      <c r="AV2073" s="13" t="s">
        <v>80</v>
      </c>
      <c r="AW2073" s="13" t="s">
        <v>32</v>
      </c>
      <c r="AX2073" s="13" t="s">
        <v>71</v>
      </c>
      <c r="AY2073" s="159" t="s">
        <v>330</v>
      </c>
    </row>
    <row r="2074" spans="2:51" s="12" customFormat="1">
      <c r="B2074" s="151"/>
      <c r="D2074" s="152" t="s">
        <v>340</v>
      </c>
      <c r="E2074" s="153" t="s">
        <v>21</v>
      </c>
      <c r="F2074" s="154" t="s">
        <v>818</v>
      </c>
      <c r="H2074" s="153" t="s">
        <v>21</v>
      </c>
      <c r="I2074" s="155"/>
      <c r="L2074" s="151"/>
      <c r="M2074" s="156"/>
      <c r="T2074" s="157"/>
      <c r="AT2074" s="153" t="s">
        <v>340</v>
      </c>
      <c r="AU2074" s="153" t="s">
        <v>171</v>
      </c>
      <c r="AV2074" s="12" t="s">
        <v>78</v>
      </c>
      <c r="AW2074" s="12" t="s">
        <v>32</v>
      </c>
      <c r="AX2074" s="12" t="s">
        <v>71</v>
      </c>
      <c r="AY2074" s="153" t="s">
        <v>330</v>
      </c>
    </row>
    <row r="2075" spans="2:51" s="13" customFormat="1">
      <c r="B2075" s="158"/>
      <c r="D2075" s="152" t="s">
        <v>340</v>
      </c>
      <c r="E2075" s="159" t="s">
        <v>21</v>
      </c>
      <c r="F2075" s="160" t="s">
        <v>1860</v>
      </c>
      <c r="H2075" s="161">
        <v>5.6</v>
      </c>
      <c r="I2075" s="162"/>
      <c r="L2075" s="158"/>
      <c r="M2075" s="163"/>
      <c r="T2075" s="164"/>
      <c r="AT2075" s="159" t="s">
        <v>340</v>
      </c>
      <c r="AU2075" s="159" t="s">
        <v>171</v>
      </c>
      <c r="AV2075" s="13" t="s">
        <v>80</v>
      </c>
      <c r="AW2075" s="13" t="s">
        <v>32</v>
      </c>
      <c r="AX2075" s="13" t="s">
        <v>71</v>
      </c>
      <c r="AY2075" s="159" t="s">
        <v>330</v>
      </c>
    </row>
    <row r="2076" spans="2:51" s="13" customFormat="1">
      <c r="B2076" s="158"/>
      <c r="D2076" s="152" t="s">
        <v>340</v>
      </c>
      <c r="E2076" s="159" t="s">
        <v>21</v>
      </c>
      <c r="F2076" s="160" t="s">
        <v>1861</v>
      </c>
      <c r="H2076" s="161">
        <v>5.0199999999999996</v>
      </c>
      <c r="I2076" s="162"/>
      <c r="L2076" s="158"/>
      <c r="M2076" s="163"/>
      <c r="T2076" s="164"/>
      <c r="AT2076" s="159" t="s">
        <v>340</v>
      </c>
      <c r="AU2076" s="159" t="s">
        <v>171</v>
      </c>
      <c r="AV2076" s="13" t="s">
        <v>80</v>
      </c>
      <c r="AW2076" s="13" t="s">
        <v>32</v>
      </c>
      <c r="AX2076" s="13" t="s">
        <v>71</v>
      </c>
      <c r="AY2076" s="159" t="s">
        <v>330</v>
      </c>
    </row>
    <row r="2077" spans="2:51" s="13" customFormat="1">
      <c r="B2077" s="158"/>
      <c r="D2077" s="152" t="s">
        <v>340</v>
      </c>
      <c r="E2077" s="159" t="s">
        <v>21</v>
      </c>
      <c r="F2077" s="160" t="s">
        <v>1862</v>
      </c>
      <c r="H2077" s="161">
        <v>5.32</v>
      </c>
      <c r="I2077" s="162"/>
      <c r="L2077" s="158"/>
      <c r="M2077" s="163"/>
      <c r="T2077" s="164"/>
      <c r="AT2077" s="159" t="s">
        <v>340</v>
      </c>
      <c r="AU2077" s="159" t="s">
        <v>171</v>
      </c>
      <c r="AV2077" s="13" t="s">
        <v>80</v>
      </c>
      <c r="AW2077" s="13" t="s">
        <v>32</v>
      </c>
      <c r="AX2077" s="13" t="s">
        <v>71</v>
      </c>
      <c r="AY2077" s="159" t="s">
        <v>330</v>
      </c>
    </row>
    <row r="2078" spans="2:51" s="13" customFormat="1">
      <c r="B2078" s="158"/>
      <c r="D2078" s="152" t="s">
        <v>340</v>
      </c>
      <c r="E2078" s="159" t="s">
        <v>21</v>
      </c>
      <c r="F2078" s="160" t="s">
        <v>1863</v>
      </c>
      <c r="H2078" s="161">
        <v>4.42</v>
      </c>
      <c r="I2078" s="162"/>
      <c r="L2078" s="158"/>
      <c r="M2078" s="163"/>
      <c r="T2078" s="164"/>
      <c r="AT2078" s="159" t="s">
        <v>340</v>
      </c>
      <c r="AU2078" s="159" t="s">
        <v>171</v>
      </c>
      <c r="AV2078" s="13" t="s">
        <v>80</v>
      </c>
      <c r="AW2078" s="13" t="s">
        <v>32</v>
      </c>
      <c r="AX2078" s="13" t="s">
        <v>71</v>
      </c>
      <c r="AY2078" s="159" t="s">
        <v>330</v>
      </c>
    </row>
    <row r="2079" spans="2:51" s="13" customFormat="1">
      <c r="B2079" s="158"/>
      <c r="D2079" s="152" t="s">
        <v>340</v>
      </c>
      <c r="E2079" s="159" t="s">
        <v>21</v>
      </c>
      <c r="F2079" s="160" t="s">
        <v>1864</v>
      </c>
      <c r="H2079" s="161">
        <v>4.22</v>
      </c>
      <c r="I2079" s="162"/>
      <c r="L2079" s="158"/>
      <c r="M2079" s="163"/>
      <c r="T2079" s="164"/>
      <c r="AT2079" s="159" t="s">
        <v>340</v>
      </c>
      <c r="AU2079" s="159" t="s">
        <v>171</v>
      </c>
      <c r="AV2079" s="13" t="s">
        <v>80</v>
      </c>
      <c r="AW2079" s="13" t="s">
        <v>32</v>
      </c>
      <c r="AX2079" s="13" t="s">
        <v>71</v>
      </c>
      <c r="AY2079" s="159" t="s">
        <v>330</v>
      </c>
    </row>
    <row r="2080" spans="2:51" s="13" customFormat="1">
      <c r="B2080" s="158"/>
      <c r="D2080" s="152" t="s">
        <v>340</v>
      </c>
      <c r="E2080" s="159" t="s">
        <v>21</v>
      </c>
      <c r="F2080" s="160" t="s">
        <v>1865</v>
      </c>
      <c r="H2080" s="161">
        <v>6.28</v>
      </c>
      <c r="I2080" s="162"/>
      <c r="L2080" s="158"/>
      <c r="M2080" s="163"/>
      <c r="T2080" s="164"/>
      <c r="AT2080" s="159" t="s">
        <v>340</v>
      </c>
      <c r="AU2080" s="159" t="s">
        <v>171</v>
      </c>
      <c r="AV2080" s="13" t="s">
        <v>80</v>
      </c>
      <c r="AW2080" s="13" t="s">
        <v>32</v>
      </c>
      <c r="AX2080" s="13" t="s">
        <v>71</v>
      </c>
      <c r="AY2080" s="159" t="s">
        <v>330</v>
      </c>
    </row>
    <row r="2081" spans="2:65" s="13" customFormat="1">
      <c r="B2081" s="158"/>
      <c r="D2081" s="152" t="s">
        <v>340</v>
      </c>
      <c r="E2081" s="159" t="s">
        <v>21</v>
      </c>
      <c r="F2081" s="160" t="s">
        <v>1866</v>
      </c>
      <c r="H2081" s="161">
        <v>3.2</v>
      </c>
      <c r="I2081" s="162"/>
      <c r="L2081" s="158"/>
      <c r="M2081" s="163"/>
      <c r="T2081" s="164"/>
      <c r="AT2081" s="159" t="s">
        <v>340</v>
      </c>
      <c r="AU2081" s="159" t="s">
        <v>171</v>
      </c>
      <c r="AV2081" s="13" t="s">
        <v>80</v>
      </c>
      <c r="AW2081" s="13" t="s">
        <v>32</v>
      </c>
      <c r="AX2081" s="13" t="s">
        <v>71</v>
      </c>
      <c r="AY2081" s="159" t="s">
        <v>330</v>
      </c>
    </row>
    <row r="2082" spans="2:65" s="13" customFormat="1">
      <c r="B2082" s="158"/>
      <c r="D2082" s="152" t="s">
        <v>340</v>
      </c>
      <c r="E2082" s="159" t="s">
        <v>21</v>
      </c>
      <c r="F2082" s="160" t="s">
        <v>1862</v>
      </c>
      <c r="H2082" s="161">
        <v>5.32</v>
      </c>
      <c r="I2082" s="162"/>
      <c r="L2082" s="158"/>
      <c r="M2082" s="163"/>
      <c r="T2082" s="164"/>
      <c r="AT2082" s="159" t="s">
        <v>340</v>
      </c>
      <c r="AU2082" s="159" t="s">
        <v>171</v>
      </c>
      <c r="AV2082" s="13" t="s">
        <v>80</v>
      </c>
      <c r="AW2082" s="13" t="s">
        <v>32</v>
      </c>
      <c r="AX2082" s="13" t="s">
        <v>71</v>
      </c>
      <c r="AY2082" s="159" t="s">
        <v>330</v>
      </c>
    </row>
    <row r="2083" spans="2:65" s="13" customFormat="1">
      <c r="B2083" s="158"/>
      <c r="D2083" s="152" t="s">
        <v>340</v>
      </c>
      <c r="E2083" s="159" t="s">
        <v>21</v>
      </c>
      <c r="F2083" s="160" t="s">
        <v>1867</v>
      </c>
      <c r="H2083" s="161">
        <v>8</v>
      </c>
      <c r="I2083" s="162"/>
      <c r="L2083" s="158"/>
      <c r="M2083" s="163"/>
      <c r="T2083" s="164"/>
      <c r="AT2083" s="159" t="s">
        <v>340</v>
      </c>
      <c r="AU2083" s="159" t="s">
        <v>171</v>
      </c>
      <c r="AV2083" s="13" t="s">
        <v>80</v>
      </c>
      <c r="AW2083" s="13" t="s">
        <v>32</v>
      </c>
      <c r="AX2083" s="13" t="s">
        <v>71</v>
      </c>
      <c r="AY2083" s="159" t="s">
        <v>330</v>
      </c>
    </row>
    <row r="2084" spans="2:65" s="14" customFormat="1">
      <c r="B2084" s="166"/>
      <c r="D2084" s="152" t="s">
        <v>340</v>
      </c>
      <c r="E2084" s="167" t="s">
        <v>21</v>
      </c>
      <c r="F2084" s="168" t="s">
        <v>443</v>
      </c>
      <c r="H2084" s="169">
        <v>935.43499999999995</v>
      </c>
      <c r="I2084" s="170"/>
      <c r="L2084" s="166"/>
      <c r="M2084" s="171"/>
      <c r="T2084" s="172"/>
      <c r="AT2084" s="167" t="s">
        <v>340</v>
      </c>
      <c r="AU2084" s="167" t="s">
        <v>171</v>
      </c>
      <c r="AV2084" s="14" t="s">
        <v>336</v>
      </c>
      <c r="AW2084" s="14" t="s">
        <v>32</v>
      </c>
      <c r="AX2084" s="14" t="s">
        <v>78</v>
      </c>
      <c r="AY2084" s="167" t="s">
        <v>330</v>
      </c>
    </row>
    <row r="2085" spans="2:65" s="1" customFormat="1" ht="16.5" customHeight="1">
      <c r="B2085" s="33"/>
      <c r="C2085" s="173" t="s">
        <v>1921</v>
      </c>
      <c r="D2085" s="173" t="s">
        <v>475</v>
      </c>
      <c r="E2085" s="174" t="s">
        <v>1922</v>
      </c>
      <c r="F2085" s="175" t="s">
        <v>1923</v>
      </c>
      <c r="G2085" s="176" t="s">
        <v>353</v>
      </c>
      <c r="H2085" s="177">
        <v>981.15700000000004</v>
      </c>
      <c r="I2085" s="178">
        <v>43.39</v>
      </c>
      <c r="J2085" s="179">
        <f>ROUND(I2085*H2085,2)</f>
        <v>42572.4</v>
      </c>
      <c r="K2085" s="175" t="s">
        <v>335</v>
      </c>
      <c r="L2085" s="180"/>
      <c r="M2085" s="181" t="s">
        <v>21</v>
      </c>
      <c r="N2085" s="182" t="s">
        <v>42</v>
      </c>
      <c r="P2085" s="143">
        <f>O2085*H2085</f>
        <v>0</v>
      </c>
      <c r="Q2085" s="143">
        <v>4.0000000000000003E-5</v>
      </c>
      <c r="R2085" s="143">
        <f>Q2085*H2085</f>
        <v>3.9246280000000001E-2</v>
      </c>
      <c r="S2085" s="143">
        <v>0</v>
      </c>
      <c r="T2085" s="144">
        <f>S2085*H2085</f>
        <v>0</v>
      </c>
      <c r="AR2085" s="145" t="s">
        <v>388</v>
      </c>
      <c r="AT2085" s="145" t="s">
        <v>475</v>
      </c>
      <c r="AU2085" s="145" t="s">
        <v>171</v>
      </c>
      <c r="AY2085" s="18" t="s">
        <v>330</v>
      </c>
      <c r="BE2085" s="146">
        <f>IF(N2085="základní",J2085,0)</f>
        <v>42572.4</v>
      </c>
      <c r="BF2085" s="146">
        <f>IF(N2085="snížená",J2085,0)</f>
        <v>0</v>
      </c>
      <c r="BG2085" s="146">
        <f>IF(N2085="zákl. přenesená",J2085,0)</f>
        <v>0</v>
      </c>
      <c r="BH2085" s="146">
        <f>IF(N2085="sníž. přenesená",J2085,0)</f>
        <v>0</v>
      </c>
      <c r="BI2085" s="146">
        <f>IF(N2085="nulová",J2085,0)</f>
        <v>0</v>
      </c>
      <c r="BJ2085" s="18" t="s">
        <v>78</v>
      </c>
      <c r="BK2085" s="146">
        <f>ROUND(I2085*H2085,2)</f>
        <v>42572.4</v>
      </c>
      <c r="BL2085" s="18" t="s">
        <v>336</v>
      </c>
      <c r="BM2085" s="145" t="s">
        <v>1924</v>
      </c>
    </row>
    <row r="2086" spans="2:65" s="13" customFormat="1">
      <c r="B2086" s="158"/>
      <c r="D2086" s="152" t="s">
        <v>340</v>
      </c>
      <c r="E2086" s="159" t="s">
        <v>21</v>
      </c>
      <c r="F2086" s="160" t="s">
        <v>1925</v>
      </c>
      <c r="H2086" s="161">
        <v>981.15700000000004</v>
      </c>
      <c r="I2086" s="162"/>
      <c r="L2086" s="158"/>
      <c r="M2086" s="163"/>
      <c r="T2086" s="164"/>
      <c r="AT2086" s="159" t="s">
        <v>340</v>
      </c>
      <c r="AU2086" s="159" t="s">
        <v>171</v>
      </c>
      <c r="AV2086" s="13" t="s">
        <v>80</v>
      </c>
      <c r="AW2086" s="13" t="s">
        <v>32</v>
      </c>
      <c r="AX2086" s="13" t="s">
        <v>78</v>
      </c>
      <c r="AY2086" s="159" t="s">
        <v>330</v>
      </c>
    </row>
    <row r="2087" spans="2:65" s="1" customFormat="1" ht="16.5" customHeight="1">
      <c r="B2087" s="33"/>
      <c r="C2087" s="134" t="s">
        <v>1926</v>
      </c>
      <c r="D2087" s="134" t="s">
        <v>332</v>
      </c>
      <c r="E2087" s="135" t="s">
        <v>1927</v>
      </c>
      <c r="F2087" s="136" t="s">
        <v>1928</v>
      </c>
      <c r="G2087" s="137" t="s">
        <v>169</v>
      </c>
      <c r="H2087" s="138">
        <v>1835.076</v>
      </c>
      <c r="I2087" s="139">
        <v>37.58</v>
      </c>
      <c r="J2087" s="140">
        <f>ROUND(I2087*H2087,2)</f>
        <v>68962.16</v>
      </c>
      <c r="K2087" s="136" t="s">
        <v>335</v>
      </c>
      <c r="L2087" s="33"/>
      <c r="M2087" s="141" t="s">
        <v>21</v>
      </c>
      <c r="N2087" s="142" t="s">
        <v>42</v>
      </c>
      <c r="P2087" s="143">
        <f>O2087*H2087</f>
        <v>0</v>
      </c>
      <c r="Q2087" s="143">
        <v>1.3999999999999999E-4</v>
      </c>
      <c r="R2087" s="143">
        <f>Q2087*H2087</f>
        <v>0.25691063999999997</v>
      </c>
      <c r="S2087" s="143">
        <v>0</v>
      </c>
      <c r="T2087" s="144">
        <f>S2087*H2087</f>
        <v>0</v>
      </c>
      <c r="AR2087" s="145" t="s">
        <v>336</v>
      </c>
      <c r="AT2087" s="145" t="s">
        <v>332</v>
      </c>
      <c r="AU2087" s="145" t="s">
        <v>171</v>
      </c>
      <c r="AY2087" s="18" t="s">
        <v>330</v>
      </c>
      <c r="BE2087" s="146">
        <f>IF(N2087="základní",J2087,0)</f>
        <v>68962.16</v>
      </c>
      <c r="BF2087" s="146">
        <f>IF(N2087="snížená",J2087,0)</f>
        <v>0</v>
      </c>
      <c r="BG2087" s="146">
        <f>IF(N2087="zákl. přenesená",J2087,0)</f>
        <v>0</v>
      </c>
      <c r="BH2087" s="146">
        <f>IF(N2087="sníž. přenesená",J2087,0)</f>
        <v>0</v>
      </c>
      <c r="BI2087" s="146">
        <f>IF(N2087="nulová",J2087,0)</f>
        <v>0</v>
      </c>
      <c r="BJ2087" s="18" t="s">
        <v>78</v>
      </c>
      <c r="BK2087" s="146">
        <f>ROUND(I2087*H2087,2)</f>
        <v>68962.16</v>
      </c>
      <c r="BL2087" s="18" t="s">
        <v>336</v>
      </c>
      <c r="BM2087" s="145" t="s">
        <v>1929</v>
      </c>
    </row>
    <row r="2088" spans="2:65" s="1" customFormat="1">
      <c r="B2088" s="33"/>
      <c r="D2088" s="147" t="s">
        <v>338</v>
      </c>
      <c r="F2088" s="148" t="s">
        <v>1930</v>
      </c>
      <c r="I2088" s="149"/>
      <c r="L2088" s="33"/>
      <c r="M2088" s="150"/>
      <c r="T2088" s="52"/>
      <c r="AT2088" s="18" t="s">
        <v>338</v>
      </c>
      <c r="AU2088" s="18" t="s">
        <v>171</v>
      </c>
    </row>
    <row r="2089" spans="2:65" s="12" customFormat="1">
      <c r="B2089" s="151"/>
      <c r="D2089" s="152" t="s">
        <v>340</v>
      </c>
      <c r="E2089" s="153" t="s">
        <v>21</v>
      </c>
      <c r="F2089" s="154" t="s">
        <v>1931</v>
      </c>
      <c r="H2089" s="153" t="s">
        <v>21</v>
      </c>
      <c r="I2089" s="155"/>
      <c r="L2089" s="151"/>
      <c r="M2089" s="156"/>
      <c r="T2089" s="157"/>
      <c r="AT2089" s="153" t="s">
        <v>340</v>
      </c>
      <c r="AU2089" s="153" t="s">
        <v>171</v>
      </c>
      <c r="AV2089" s="12" t="s">
        <v>78</v>
      </c>
      <c r="AW2089" s="12" t="s">
        <v>32</v>
      </c>
      <c r="AX2089" s="12" t="s">
        <v>71</v>
      </c>
      <c r="AY2089" s="153" t="s">
        <v>330</v>
      </c>
    </row>
    <row r="2090" spans="2:65" s="13" customFormat="1">
      <c r="B2090" s="158"/>
      <c r="D2090" s="152" t="s">
        <v>340</v>
      </c>
      <c r="E2090" s="159" t="s">
        <v>21</v>
      </c>
      <c r="F2090" s="160" t="s">
        <v>1932</v>
      </c>
      <c r="H2090" s="161">
        <v>1835.076</v>
      </c>
      <c r="I2090" s="162"/>
      <c r="L2090" s="158"/>
      <c r="M2090" s="163"/>
      <c r="T2090" s="164"/>
      <c r="AT2090" s="159" t="s">
        <v>340</v>
      </c>
      <c r="AU2090" s="159" t="s">
        <v>171</v>
      </c>
      <c r="AV2090" s="13" t="s">
        <v>80</v>
      </c>
      <c r="AW2090" s="13" t="s">
        <v>32</v>
      </c>
      <c r="AX2090" s="13" t="s">
        <v>78</v>
      </c>
      <c r="AY2090" s="159" t="s">
        <v>330</v>
      </c>
    </row>
    <row r="2091" spans="2:65" s="1" customFormat="1" ht="37.9" customHeight="1">
      <c r="B2091" s="33"/>
      <c r="C2091" s="134" t="s">
        <v>1933</v>
      </c>
      <c r="D2091" s="134" t="s">
        <v>332</v>
      </c>
      <c r="E2091" s="135" t="s">
        <v>1934</v>
      </c>
      <c r="F2091" s="136" t="s">
        <v>1935</v>
      </c>
      <c r="G2091" s="137" t="s">
        <v>169</v>
      </c>
      <c r="H2091" s="138">
        <v>57.826999999999998</v>
      </c>
      <c r="I2091" s="139">
        <v>705.55</v>
      </c>
      <c r="J2091" s="140">
        <f>ROUND(I2091*H2091,2)</f>
        <v>40799.839999999997</v>
      </c>
      <c r="K2091" s="136" t="s">
        <v>335</v>
      </c>
      <c r="L2091" s="33"/>
      <c r="M2091" s="141" t="s">
        <v>21</v>
      </c>
      <c r="N2091" s="142" t="s">
        <v>42</v>
      </c>
      <c r="P2091" s="143">
        <f>O2091*H2091</f>
        <v>0</v>
      </c>
      <c r="Q2091" s="143">
        <v>8.6E-3</v>
      </c>
      <c r="R2091" s="143">
        <f>Q2091*H2091</f>
        <v>0.49731219999999998</v>
      </c>
      <c r="S2091" s="143">
        <v>0</v>
      </c>
      <c r="T2091" s="144">
        <f>S2091*H2091</f>
        <v>0</v>
      </c>
      <c r="AR2091" s="145" t="s">
        <v>336</v>
      </c>
      <c r="AT2091" s="145" t="s">
        <v>332</v>
      </c>
      <c r="AU2091" s="145" t="s">
        <v>171</v>
      </c>
      <c r="AY2091" s="18" t="s">
        <v>330</v>
      </c>
      <c r="BE2091" s="146">
        <f>IF(N2091="základní",J2091,0)</f>
        <v>40799.839999999997</v>
      </c>
      <c r="BF2091" s="146">
        <f>IF(N2091="snížená",J2091,0)</f>
        <v>0</v>
      </c>
      <c r="BG2091" s="146">
        <f>IF(N2091="zákl. přenesená",J2091,0)</f>
        <v>0</v>
      </c>
      <c r="BH2091" s="146">
        <f>IF(N2091="sníž. přenesená",J2091,0)</f>
        <v>0</v>
      </c>
      <c r="BI2091" s="146">
        <f>IF(N2091="nulová",J2091,0)</f>
        <v>0</v>
      </c>
      <c r="BJ2091" s="18" t="s">
        <v>78</v>
      </c>
      <c r="BK2091" s="146">
        <f>ROUND(I2091*H2091,2)</f>
        <v>40799.839999999997</v>
      </c>
      <c r="BL2091" s="18" t="s">
        <v>336</v>
      </c>
      <c r="BM2091" s="145" t="s">
        <v>1936</v>
      </c>
    </row>
    <row r="2092" spans="2:65" s="1" customFormat="1">
      <c r="B2092" s="33"/>
      <c r="D2092" s="147" t="s">
        <v>338</v>
      </c>
      <c r="F2092" s="148" t="s">
        <v>1937</v>
      </c>
      <c r="I2092" s="149"/>
      <c r="L2092" s="33"/>
      <c r="M2092" s="150"/>
      <c r="T2092" s="52"/>
      <c r="AT2092" s="18" t="s">
        <v>338</v>
      </c>
      <c r="AU2092" s="18" t="s">
        <v>171</v>
      </c>
    </row>
    <row r="2093" spans="2:65" s="12" customFormat="1">
      <c r="B2093" s="151"/>
      <c r="D2093" s="152" t="s">
        <v>340</v>
      </c>
      <c r="E2093" s="153" t="s">
        <v>21</v>
      </c>
      <c r="F2093" s="154" t="s">
        <v>1938</v>
      </c>
      <c r="H2093" s="153" t="s">
        <v>21</v>
      </c>
      <c r="I2093" s="155"/>
      <c r="L2093" s="151"/>
      <c r="M2093" s="156"/>
      <c r="T2093" s="157"/>
      <c r="AT2093" s="153" t="s">
        <v>340</v>
      </c>
      <c r="AU2093" s="153" t="s">
        <v>171</v>
      </c>
      <c r="AV2093" s="12" t="s">
        <v>78</v>
      </c>
      <c r="AW2093" s="12" t="s">
        <v>32</v>
      </c>
      <c r="AX2093" s="12" t="s">
        <v>71</v>
      </c>
      <c r="AY2093" s="153" t="s">
        <v>330</v>
      </c>
    </row>
    <row r="2094" spans="2:65" s="13" customFormat="1">
      <c r="B2094" s="158"/>
      <c r="D2094" s="152" t="s">
        <v>340</v>
      </c>
      <c r="E2094" s="159" t="s">
        <v>21</v>
      </c>
      <c r="F2094" s="160" t="s">
        <v>1939</v>
      </c>
      <c r="H2094" s="161">
        <v>0.79500000000000004</v>
      </c>
      <c r="I2094" s="162"/>
      <c r="L2094" s="158"/>
      <c r="M2094" s="163"/>
      <c r="T2094" s="164"/>
      <c r="AT2094" s="159" t="s">
        <v>340</v>
      </c>
      <c r="AU2094" s="159" t="s">
        <v>171</v>
      </c>
      <c r="AV2094" s="13" t="s">
        <v>80</v>
      </c>
      <c r="AW2094" s="13" t="s">
        <v>32</v>
      </c>
      <c r="AX2094" s="13" t="s">
        <v>71</v>
      </c>
      <c r="AY2094" s="159" t="s">
        <v>330</v>
      </c>
    </row>
    <row r="2095" spans="2:65" s="12" customFormat="1">
      <c r="B2095" s="151"/>
      <c r="D2095" s="152" t="s">
        <v>340</v>
      </c>
      <c r="E2095" s="153" t="s">
        <v>21</v>
      </c>
      <c r="F2095" s="154" t="s">
        <v>1940</v>
      </c>
      <c r="H2095" s="153" t="s">
        <v>21</v>
      </c>
      <c r="I2095" s="155"/>
      <c r="L2095" s="151"/>
      <c r="M2095" s="156"/>
      <c r="T2095" s="157"/>
      <c r="AT2095" s="153" t="s">
        <v>340</v>
      </c>
      <c r="AU2095" s="153" t="s">
        <v>171</v>
      </c>
      <c r="AV2095" s="12" t="s">
        <v>78</v>
      </c>
      <c r="AW2095" s="12" t="s">
        <v>32</v>
      </c>
      <c r="AX2095" s="12" t="s">
        <v>71</v>
      </c>
      <c r="AY2095" s="153" t="s">
        <v>330</v>
      </c>
    </row>
    <row r="2096" spans="2:65" s="13" customFormat="1">
      <c r="B2096" s="158"/>
      <c r="D2096" s="152" t="s">
        <v>340</v>
      </c>
      <c r="E2096" s="159" t="s">
        <v>21</v>
      </c>
      <c r="F2096" s="160" t="s">
        <v>1941</v>
      </c>
      <c r="H2096" s="161">
        <v>57.031999999999996</v>
      </c>
      <c r="I2096" s="162"/>
      <c r="L2096" s="158"/>
      <c r="M2096" s="163"/>
      <c r="T2096" s="164"/>
      <c r="AT2096" s="159" t="s">
        <v>340</v>
      </c>
      <c r="AU2096" s="159" t="s">
        <v>171</v>
      </c>
      <c r="AV2096" s="13" t="s">
        <v>80</v>
      </c>
      <c r="AW2096" s="13" t="s">
        <v>32</v>
      </c>
      <c r="AX2096" s="13" t="s">
        <v>71</v>
      </c>
      <c r="AY2096" s="159" t="s">
        <v>330</v>
      </c>
    </row>
    <row r="2097" spans="2:65" s="14" customFormat="1">
      <c r="B2097" s="166"/>
      <c r="D2097" s="152" t="s">
        <v>340</v>
      </c>
      <c r="E2097" s="167" t="s">
        <v>21</v>
      </c>
      <c r="F2097" s="168" t="s">
        <v>443</v>
      </c>
      <c r="H2097" s="169">
        <v>57.826999999999998</v>
      </c>
      <c r="I2097" s="170"/>
      <c r="L2097" s="166"/>
      <c r="M2097" s="171"/>
      <c r="T2097" s="172"/>
      <c r="AT2097" s="167" t="s">
        <v>340</v>
      </c>
      <c r="AU2097" s="167" t="s">
        <v>171</v>
      </c>
      <c r="AV2097" s="14" t="s">
        <v>336</v>
      </c>
      <c r="AW2097" s="14" t="s">
        <v>32</v>
      </c>
      <c r="AX2097" s="14" t="s">
        <v>78</v>
      </c>
      <c r="AY2097" s="167" t="s">
        <v>330</v>
      </c>
    </row>
    <row r="2098" spans="2:65" s="1" customFormat="1" ht="37.9" customHeight="1">
      <c r="B2098" s="33"/>
      <c r="C2098" s="134" t="s">
        <v>1942</v>
      </c>
      <c r="D2098" s="134" t="s">
        <v>332</v>
      </c>
      <c r="E2098" s="135" t="s">
        <v>1943</v>
      </c>
      <c r="F2098" s="136" t="s">
        <v>1944</v>
      </c>
      <c r="G2098" s="137" t="s">
        <v>169</v>
      </c>
      <c r="H2098" s="138">
        <v>11.08</v>
      </c>
      <c r="I2098" s="139">
        <v>758</v>
      </c>
      <c r="J2098" s="140">
        <f>ROUND(I2098*H2098,2)</f>
        <v>8398.64</v>
      </c>
      <c r="K2098" s="136" t="s">
        <v>335</v>
      </c>
      <c r="L2098" s="33"/>
      <c r="M2098" s="141" t="s">
        <v>21</v>
      </c>
      <c r="N2098" s="142" t="s">
        <v>42</v>
      </c>
      <c r="P2098" s="143">
        <f>O2098*H2098</f>
        <v>0</v>
      </c>
      <c r="Q2098" s="143">
        <v>8.6800000000000002E-3</v>
      </c>
      <c r="R2098" s="143">
        <f>Q2098*H2098</f>
        <v>9.6174400000000007E-2</v>
      </c>
      <c r="S2098" s="143">
        <v>0</v>
      </c>
      <c r="T2098" s="144">
        <f>S2098*H2098</f>
        <v>0</v>
      </c>
      <c r="AR2098" s="145" t="s">
        <v>336</v>
      </c>
      <c r="AT2098" s="145" t="s">
        <v>332</v>
      </c>
      <c r="AU2098" s="145" t="s">
        <v>171</v>
      </c>
      <c r="AY2098" s="18" t="s">
        <v>330</v>
      </c>
      <c r="BE2098" s="146">
        <f>IF(N2098="základní",J2098,0)</f>
        <v>8398.64</v>
      </c>
      <c r="BF2098" s="146">
        <f>IF(N2098="snížená",J2098,0)</f>
        <v>0</v>
      </c>
      <c r="BG2098" s="146">
        <f>IF(N2098="zákl. přenesená",J2098,0)</f>
        <v>0</v>
      </c>
      <c r="BH2098" s="146">
        <f>IF(N2098="sníž. přenesená",J2098,0)</f>
        <v>0</v>
      </c>
      <c r="BI2098" s="146">
        <f>IF(N2098="nulová",J2098,0)</f>
        <v>0</v>
      </c>
      <c r="BJ2098" s="18" t="s">
        <v>78</v>
      </c>
      <c r="BK2098" s="146">
        <f>ROUND(I2098*H2098,2)</f>
        <v>8398.64</v>
      </c>
      <c r="BL2098" s="18" t="s">
        <v>336</v>
      </c>
      <c r="BM2098" s="145" t="s">
        <v>1945</v>
      </c>
    </row>
    <row r="2099" spans="2:65" s="1" customFormat="1">
      <c r="B2099" s="33"/>
      <c r="D2099" s="147" t="s">
        <v>338</v>
      </c>
      <c r="F2099" s="148" t="s">
        <v>1946</v>
      </c>
      <c r="I2099" s="149"/>
      <c r="L2099" s="33"/>
      <c r="M2099" s="150"/>
      <c r="T2099" s="52"/>
      <c r="AT2099" s="18" t="s">
        <v>338</v>
      </c>
      <c r="AU2099" s="18" t="s">
        <v>171</v>
      </c>
    </row>
    <row r="2100" spans="2:65" s="12" customFormat="1">
      <c r="B2100" s="151"/>
      <c r="D2100" s="152" t="s">
        <v>340</v>
      </c>
      <c r="E2100" s="153" t="s">
        <v>21</v>
      </c>
      <c r="F2100" s="154" t="s">
        <v>1940</v>
      </c>
      <c r="H2100" s="153" t="s">
        <v>21</v>
      </c>
      <c r="I2100" s="155"/>
      <c r="L2100" s="151"/>
      <c r="M2100" s="156"/>
      <c r="T2100" s="157"/>
      <c r="AT2100" s="153" t="s">
        <v>340</v>
      </c>
      <c r="AU2100" s="153" t="s">
        <v>171</v>
      </c>
      <c r="AV2100" s="12" t="s">
        <v>78</v>
      </c>
      <c r="AW2100" s="12" t="s">
        <v>32</v>
      </c>
      <c r="AX2100" s="12" t="s">
        <v>71</v>
      </c>
      <c r="AY2100" s="153" t="s">
        <v>330</v>
      </c>
    </row>
    <row r="2101" spans="2:65" s="13" customFormat="1">
      <c r="B2101" s="158"/>
      <c r="D2101" s="152" t="s">
        <v>340</v>
      </c>
      <c r="E2101" s="159" t="s">
        <v>21</v>
      </c>
      <c r="F2101" s="160" t="s">
        <v>1947</v>
      </c>
      <c r="H2101" s="161">
        <v>11.08</v>
      </c>
      <c r="I2101" s="162"/>
      <c r="L2101" s="158"/>
      <c r="M2101" s="163"/>
      <c r="T2101" s="164"/>
      <c r="AT2101" s="159" t="s">
        <v>340</v>
      </c>
      <c r="AU2101" s="159" t="s">
        <v>171</v>
      </c>
      <c r="AV2101" s="13" t="s">
        <v>80</v>
      </c>
      <c r="AW2101" s="13" t="s">
        <v>32</v>
      </c>
      <c r="AX2101" s="13" t="s">
        <v>78</v>
      </c>
      <c r="AY2101" s="159" t="s">
        <v>330</v>
      </c>
    </row>
    <row r="2102" spans="2:65" s="1" customFormat="1" ht="37.9" customHeight="1">
      <c r="B2102" s="33"/>
      <c r="C2102" s="134" t="s">
        <v>1948</v>
      </c>
      <c r="D2102" s="134" t="s">
        <v>332</v>
      </c>
      <c r="E2102" s="135" t="s">
        <v>1949</v>
      </c>
      <c r="F2102" s="136" t="s">
        <v>1950</v>
      </c>
      <c r="G2102" s="137" t="s">
        <v>169</v>
      </c>
      <c r="H2102" s="138">
        <v>26.678999999999998</v>
      </c>
      <c r="I2102" s="139">
        <v>935.53</v>
      </c>
      <c r="J2102" s="140">
        <f>ROUND(I2102*H2102,2)</f>
        <v>24959</v>
      </c>
      <c r="K2102" s="136" t="s">
        <v>335</v>
      </c>
      <c r="L2102" s="33"/>
      <c r="M2102" s="141" t="s">
        <v>21</v>
      </c>
      <c r="N2102" s="142" t="s">
        <v>42</v>
      </c>
      <c r="P2102" s="143">
        <f>O2102*H2102</f>
        <v>0</v>
      </c>
      <c r="Q2102" s="143">
        <v>8.8400000000000006E-3</v>
      </c>
      <c r="R2102" s="143">
        <f>Q2102*H2102</f>
        <v>0.23584236</v>
      </c>
      <c r="S2102" s="143">
        <v>0</v>
      </c>
      <c r="T2102" s="144">
        <f>S2102*H2102</f>
        <v>0</v>
      </c>
      <c r="AR2102" s="145" t="s">
        <v>336</v>
      </c>
      <c r="AT2102" s="145" t="s">
        <v>332</v>
      </c>
      <c r="AU2102" s="145" t="s">
        <v>171</v>
      </c>
      <c r="AY2102" s="18" t="s">
        <v>330</v>
      </c>
      <c r="BE2102" s="146">
        <f>IF(N2102="základní",J2102,0)</f>
        <v>24959</v>
      </c>
      <c r="BF2102" s="146">
        <f>IF(N2102="snížená",J2102,0)</f>
        <v>0</v>
      </c>
      <c r="BG2102" s="146">
        <f>IF(N2102="zákl. přenesená",J2102,0)</f>
        <v>0</v>
      </c>
      <c r="BH2102" s="146">
        <f>IF(N2102="sníž. přenesená",J2102,0)</f>
        <v>0</v>
      </c>
      <c r="BI2102" s="146">
        <f>IF(N2102="nulová",J2102,0)</f>
        <v>0</v>
      </c>
      <c r="BJ2102" s="18" t="s">
        <v>78</v>
      </c>
      <c r="BK2102" s="146">
        <f>ROUND(I2102*H2102,2)</f>
        <v>24959</v>
      </c>
      <c r="BL2102" s="18" t="s">
        <v>336</v>
      </c>
      <c r="BM2102" s="145" t="s">
        <v>1951</v>
      </c>
    </row>
    <row r="2103" spans="2:65" s="1" customFormat="1">
      <c r="B2103" s="33"/>
      <c r="D2103" s="147" t="s">
        <v>338</v>
      </c>
      <c r="F2103" s="148" t="s">
        <v>1952</v>
      </c>
      <c r="I2103" s="149"/>
      <c r="L2103" s="33"/>
      <c r="M2103" s="150"/>
      <c r="T2103" s="52"/>
      <c r="AT2103" s="18" t="s">
        <v>338</v>
      </c>
      <c r="AU2103" s="18" t="s">
        <v>171</v>
      </c>
    </row>
    <row r="2104" spans="2:65" s="12" customFormat="1">
      <c r="B2104" s="151"/>
      <c r="D2104" s="152" t="s">
        <v>340</v>
      </c>
      <c r="E2104" s="153" t="s">
        <v>21</v>
      </c>
      <c r="F2104" s="154" t="s">
        <v>1953</v>
      </c>
      <c r="H2104" s="153" t="s">
        <v>21</v>
      </c>
      <c r="I2104" s="155"/>
      <c r="L2104" s="151"/>
      <c r="M2104" s="156"/>
      <c r="T2104" s="157"/>
      <c r="AT2104" s="153" t="s">
        <v>340</v>
      </c>
      <c r="AU2104" s="153" t="s">
        <v>171</v>
      </c>
      <c r="AV2104" s="12" t="s">
        <v>78</v>
      </c>
      <c r="AW2104" s="12" t="s">
        <v>32</v>
      </c>
      <c r="AX2104" s="12" t="s">
        <v>71</v>
      </c>
      <c r="AY2104" s="153" t="s">
        <v>330</v>
      </c>
    </row>
    <row r="2105" spans="2:65" s="12" customFormat="1">
      <c r="B2105" s="151"/>
      <c r="D2105" s="152" t="s">
        <v>340</v>
      </c>
      <c r="E2105" s="153" t="s">
        <v>21</v>
      </c>
      <c r="F2105" s="154" t="s">
        <v>1954</v>
      </c>
      <c r="H2105" s="153" t="s">
        <v>21</v>
      </c>
      <c r="I2105" s="155"/>
      <c r="L2105" s="151"/>
      <c r="M2105" s="156"/>
      <c r="T2105" s="157"/>
      <c r="AT2105" s="153" t="s">
        <v>340</v>
      </c>
      <c r="AU2105" s="153" t="s">
        <v>171</v>
      </c>
      <c r="AV2105" s="12" t="s">
        <v>78</v>
      </c>
      <c r="AW2105" s="12" t="s">
        <v>32</v>
      </c>
      <c r="AX2105" s="12" t="s">
        <v>71</v>
      </c>
      <c r="AY2105" s="153" t="s">
        <v>330</v>
      </c>
    </row>
    <row r="2106" spans="2:65" s="13" customFormat="1">
      <c r="B2106" s="158"/>
      <c r="D2106" s="152" t="s">
        <v>340</v>
      </c>
      <c r="E2106" s="159" t="s">
        <v>21</v>
      </c>
      <c r="F2106" s="160" t="s">
        <v>1955</v>
      </c>
      <c r="H2106" s="161">
        <v>1.53</v>
      </c>
      <c r="I2106" s="162"/>
      <c r="L2106" s="158"/>
      <c r="M2106" s="163"/>
      <c r="T2106" s="164"/>
      <c r="AT2106" s="159" t="s">
        <v>340</v>
      </c>
      <c r="AU2106" s="159" t="s">
        <v>171</v>
      </c>
      <c r="AV2106" s="13" t="s">
        <v>80</v>
      </c>
      <c r="AW2106" s="13" t="s">
        <v>32</v>
      </c>
      <c r="AX2106" s="13" t="s">
        <v>71</v>
      </c>
      <c r="AY2106" s="159" t="s">
        <v>330</v>
      </c>
    </row>
    <row r="2107" spans="2:65" s="15" customFormat="1">
      <c r="B2107" s="183"/>
      <c r="D2107" s="152" t="s">
        <v>340</v>
      </c>
      <c r="E2107" s="184" t="s">
        <v>21</v>
      </c>
      <c r="F2107" s="185" t="s">
        <v>769</v>
      </c>
      <c r="H2107" s="186">
        <v>1.53</v>
      </c>
      <c r="I2107" s="187"/>
      <c r="L2107" s="183"/>
      <c r="M2107" s="188"/>
      <c r="T2107" s="189"/>
      <c r="AT2107" s="184" t="s">
        <v>340</v>
      </c>
      <c r="AU2107" s="184" t="s">
        <v>171</v>
      </c>
      <c r="AV2107" s="15" t="s">
        <v>171</v>
      </c>
      <c r="AW2107" s="15" t="s">
        <v>32</v>
      </c>
      <c r="AX2107" s="15" t="s">
        <v>71</v>
      </c>
      <c r="AY2107" s="184" t="s">
        <v>330</v>
      </c>
    </row>
    <row r="2108" spans="2:65" s="12" customFormat="1">
      <c r="B2108" s="151"/>
      <c r="D2108" s="152" t="s">
        <v>340</v>
      </c>
      <c r="E2108" s="153" t="s">
        <v>21</v>
      </c>
      <c r="F2108" s="154" t="s">
        <v>1956</v>
      </c>
      <c r="H2108" s="153" t="s">
        <v>21</v>
      </c>
      <c r="I2108" s="155"/>
      <c r="L2108" s="151"/>
      <c r="M2108" s="156"/>
      <c r="T2108" s="157"/>
      <c r="AT2108" s="153" t="s">
        <v>340</v>
      </c>
      <c r="AU2108" s="153" t="s">
        <v>171</v>
      </c>
      <c r="AV2108" s="12" t="s">
        <v>78</v>
      </c>
      <c r="AW2108" s="12" t="s">
        <v>32</v>
      </c>
      <c r="AX2108" s="12" t="s">
        <v>71</v>
      </c>
      <c r="AY2108" s="153" t="s">
        <v>330</v>
      </c>
    </row>
    <row r="2109" spans="2:65" s="12" customFormat="1">
      <c r="B2109" s="151"/>
      <c r="D2109" s="152" t="s">
        <v>340</v>
      </c>
      <c r="E2109" s="153" t="s">
        <v>21</v>
      </c>
      <c r="F2109" s="154" t="s">
        <v>1957</v>
      </c>
      <c r="H2109" s="153" t="s">
        <v>21</v>
      </c>
      <c r="I2109" s="155"/>
      <c r="L2109" s="151"/>
      <c r="M2109" s="156"/>
      <c r="T2109" s="157"/>
      <c r="AT2109" s="153" t="s">
        <v>340</v>
      </c>
      <c r="AU2109" s="153" t="s">
        <v>171</v>
      </c>
      <c r="AV2109" s="12" t="s">
        <v>78</v>
      </c>
      <c r="AW2109" s="12" t="s">
        <v>32</v>
      </c>
      <c r="AX2109" s="12" t="s">
        <v>71</v>
      </c>
      <c r="AY2109" s="153" t="s">
        <v>330</v>
      </c>
    </row>
    <row r="2110" spans="2:65" s="12" customFormat="1">
      <c r="B2110" s="151"/>
      <c r="D2110" s="152" t="s">
        <v>340</v>
      </c>
      <c r="E2110" s="153" t="s">
        <v>21</v>
      </c>
      <c r="F2110" s="154" t="s">
        <v>1003</v>
      </c>
      <c r="H2110" s="153" t="s">
        <v>21</v>
      </c>
      <c r="I2110" s="155"/>
      <c r="L2110" s="151"/>
      <c r="M2110" s="156"/>
      <c r="T2110" s="157"/>
      <c r="AT2110" s="153" t="s">
        <v>340</v>
      </c>
      <c r="AU2110" s="153" t="s">
        <v>171</v>
      </c>
      <c r="AV2110" s="12" t="s">
        <v>78</v>
      </c>
      <c r="AW2110" s="12" t="s">
        <v>32</v>
      </c>
      <c r="AX2110" s="12" t="s">
        <v>71</v>
      </c>
      <c r="AY2110" s="153" t="s">
        <v>330</v>
      </c>
    </row>
    <row r="2111" spans="2:65" s="13" customFormat="1">
      <c r="B2111" s="158"/>
      <c r="D2111" s="152" t="s">
        <v>340</v>
      </c>
      <c r="E2111" s="159" t="s">
        <v>21</v>
      </c>
      <c r="F2111" s="160" t="s">
        <v>1958</v>
      </c>
      <c r="H2111" s="161">
        <v>10.08</v>
      </c>
      <c r="I2111" s="162"/>
      <c r="L2111" s="158"/>
      <c r="M2111" s="163"/>
      <c r="T2111" s="164"/>
      <c r="AT2111" s="159" t="s">
        <v>340</v>
      </c>
      <c r="AU2111" s="159" t="s">
        <v>171</v>
      </c>
      <c r="AV2111" s="13" t="s">
        <v>80</v>
      </c>
      <c r="AW2111" s="13" t="s">
        <v>32</v>
      </c>
      <c r="AX2111" s="13" t="s">
        <v>71</v>
      </c>
      <c r="AY2111" s="159" t="s">
        <v>330</v>
      </c>
    </row>
    <row r="2112" spans="2:65" s="13" customFormat="1">
      <c r="B2112" s="158"/>
      <c r="D2112" s="152" t="s">
        <v>340</v>
      </c>
      <c r="E2112" s="159" t="s">
        <v>21</v>
      </c>
      <c r="F2112" s="160" t="s">
        <v>1959</v>
      </c>
      <c r="H2112" s="161">
        <v>-0.15</v>
      </c>
      <c r="I2112" s="162"/>
      <c r="L2112" s="158"/>
      <c r="M2112" s="163"/>
      <c r="T2112" s="164"/>
      <c r="AT2112" s="159" t="s">
        <v>340</v>
      </c>
      <c r="AU2112" s="159" t="s">
        <v>171</v>
      </c>
      <c r="AV2112" s="13" t="s">
        <v>80</v>
      </c>
      <c r="AW2112" s="13" t="s">
        <v>32</v>
      </c>
      <c r="AX2112" s="13" t="s">
        <v>71</v>
      </c>
      <c r="AY2112" s="159" t="s">
        <v>330</v>
      </c>
    </row>
    <row r="2113" spans="2:65" s="13" customFormat="1">
      <c r="B2113" s="158"/>
      <c r="D2113" s="152" t="s">
        <v>340</v>
      </c>
      <c r="E2113" s="159" t="s">
        <v>21</v>
      </c>
      <c r="F2113" s="160" t="s">
        <v>1960</v>
      </c>
      <c r="H2113" s="161">
        <v>-0.318</v>
      </c>
      <c r="I2113" s="162"/>
      <c r="L2113" s="158"/>
      <c r="M2113" s="163"/>
      <c r="T2113" s="164"/>
      <c r="AT2113" s="159" t="s">
        <v>340</v>
      </c>
      <c r="AU2113" s="159" t="s">
        <v>171</v>
      </c>
      <c r="AV2113" s="13" t="s">
        <v>80</v>
      </c>
      <c r="AW2113" s="13" t="s">
        <v>32</v>
      </c>
      <c r="AX2113" s="13" t="s">
        <v>71</v>
      </c>
      <c r="AY2113" s="159" t="s">
        <v>330</v>
      </c>
    </row>
    <row r="2114" spans="2:65" s="12" customFormat="1">
      <c r="B2114" s="151"/>
      <c r="D2114" s="152" t="s">
        <v>340</v>
      </c>
      <c r="E2114" s="153" t="s">
        <v>21</v>
      </c>
      <c r="F2114" s="154" t="s">
        <v>1961</v>
      </c>
      <c r="H2114" s="153" t="s">
        <v>21</v>
      </c>
      <c r="I2114" s="155"/>
      <c r="L2114" s="151"/>
      <c r="M2114" s="156"/>
      <c r="T2114" s="157"/>
      <c r="AT2114" s="153" t="s">
        <v>340</v>
      </c>
      <c r="AU2114" s="153" t="s">
        <v>171</v>
      </c>
      <c r="AV2114" s="12" t="s">
        <v>78</v>
      </c>
      <c r="AW2114" s="12" t="s">
        <v>32</v>
      </c>
      <c r="AX2114" s="12" t="s">
        <v>71</v>
      </c>
      <c r="AY2114" s="153" t="s">
        <v>330</v>
      </c>
    </row>
    <row r="2115" spans="2:65" s="12" customFormat="1">
      <c r="B2115" s="151"/>
      <c r="D2115" s="152" t="s">
        <v>340</v>
      </c>
      <c r="E2115" s="153" t="s">
        <v>21</v>
      </c>
      <c r="F2115" s="154" t="s">
        <v>1003</v>
      </c>
      <c r="H2115" s="153" t="s">
        <v>21</v>
      </c>
      <c r="I2115" s="155"/>
      <c r="L2115" s="151"/>
      <c r="M2115" s="156"/>
      <c r="T2115" s="157"/>
      <c r="AT2115" s="153" t="s">
        <v>340</v>
      </c>
      <c r="AU2115" s="153" t="s">
        <v>171</v>
      </c>
      <c r="AV2115" s="12" t="s">
        <v>78</v>
      </c>
      <c r="AW2115" s="12" t="s">
        <v>32</v>
      </c>
      <c r="AX2115" s="12" t="s">
        <v>71</v>
      </c>
      <c r="AY2115" s="153" t="s">
        <v>330</v>
      </c>
    </row>
    <row r="2116" spans="2:65" s="13" customFormat="1">
      <c r="B2116" s="158"/>
      <c r="D2116" s="152" t="s">
        <v>340</v>
      </c>
      <c r="E2116" s="159" t="s">
        <v>21</v>
      </c>
      <c r="F2116" s="160" t="s">
        <v>1958</v>
      </c>
      <c r="H2116" s="161">
        <v>10.08</v>
      </c>
      <c r="I2116" s="162"/>
      <c r="L2116" s="158"/>
      <c r="M2116" s="163"/>
      <c r="T2116" s="164"/>
      <c r="AT2116" s="159" t="s">
        <v>340</v>
      </c>
      <c r="AU2116" s="159" t="s">
        <v>171</v>
      </c>
      <c r="AV2116" s="13" t="s">
        <v>80</v>
      </c>
      <c r="AW2116" s="13" t="s">
        <v>32</v>
      </c>
      <c r="AX2116" s="13" t="s">
        <v>71</v>
      </c>
      <c r="AY2116" s="159" t="s">
        <v>330</v>
      </c>
    </row>
    <row r="2117" spans="2:65" s="13" customFormat="1">
      <c r="B2117" s="158"/>
      <c r="D2117" s="152" t="s">
        <v>340</v>
      </c>
      <c r="E2117" s="159" t="s">
        <v>21</v>
      </c>
      <c r="F2117" s="160" t="s">
        <v>1962</v>
      </c>
      <c r="H2117" s="161">
        <v>-0.54</v>
      </c>
      <c r="I2117" s="162"/>
      <c r="L2117" s="158"/>
      <c r="M2117" s="163"/>
      <c r="T2117" s="164"/>
      <c r="AT2117" s="159" t="s">
        <v>340</v>
      </c>
      <c r="AU2117" s="159" t="s">
        <v>171</v>
      </c>
      <c r="AV2117" s="13" t="s">
        <v>80</v>
      </c>
      <c r="AW2117" s="13" t="s">
        <v>32</v>
      </c>
      <c r="AX2117" s="13" t="s">
        <v>71</v>
      </c>
      <c r="AY2117" s="159" t="s">
        <v>330</v>
      </c>
    </row>
    <row r="2118" spans="2:65" s="12" customFormat="1">
      <c r="B2118" s="151"/>
      <c r="D2118" s="152" t="s">
        <v>340</v>
      </c>
      <c r="E2118" s="153" t="s">
        <v>21</v>
      </c>
      <c r="F2118" s="154" t="s">
        <v>1963</v>
      </c>
      <c r="H2118" s="153" t="s">
        <v>21</v>
      </c>
      <c r="I2118" s="155"/>
      <c r="L2118" s="151"/>
      <c r="M2118" s="156"/>
      <c r="T2118" s="157"/>
      <c r="AT2118" s="153" t="s">
        <v>340</v>
      </c>
      <c r="AU2118" s="153" t="s">
        <v>171</v>
      </c>
      <c r="AV2118" s="12" t="s">
        <v>78</v>
      </c>
      <c r="AW2118" s="12" t="s">
        <v>32</v>
      </c>
      <c r="AX2118" s="12" t="s">
        <v>71</v>
      </c>
      <c r="AY2118" s="153" t="s">
        <v>330</v>
      </c>
    </row>
    <row r="2119" spans="2:65" s="13" customFormat="1">
      <c r="B2119" s="158"/>
      <c r="D2119" s="152" t="s">
        <v>340</v>
      </c>
      <c r="E2119" s="159" t="s">
        <v>21</v>
      </c>
      <c r="F2119" s="160" t="s">
        <v>1964</v>
      </c>
      <c r="H2119" s="161">
        <v>5.43</v>
      </c>
      <c r="I2119" s="162"/>
      <c r="L2119" s="158"/>
      <c r="M2119" s="163"/>
      <c r="T2119" s="164"/>
      <c r="AT2119" s="159" t="s">
        <v>340</v>
      </c>
      <c r="AU2119" s="159" t="s">
        <v>171</v>
      </c>
      <c r="AV2119" s="13" t="s">
        <v>80</v>
      </c>
      <c r="AW2119" s="13" t="s">
        <v>32</v>
      </c>
      <c r="AX2119" s="13" t="s">
        <v>71</v>
      </c>
      <c r="AY2119" s="159" t="s">
        <v>330</v>
      </c>
    </row>
    <row r="2120" spans="2:65" s="13" customFormat="1">
      <c r="B2120" s="158"/>
      <c r="D2120" s="152" t="s">
        <v>340</v>
      </c>
      <c r="E2120" s="159" t="s">
        <v>21</v>
      </c>
      <c r="F2120" s="160" t="s">
        <v>1965</v>
      </c>
      <c r="H2120" s="161">
        <v>-1.673</v>
      </c>
      <c r="I2120" s="162"/>
      <c r="L2120" s="158"/>
      <c r="M2120" s="163"/>
      <c r="T2120" s="164"/>
      <c r="AT2120" s="159" t="s">
        <v>340</v>
      </c>
      <c r="AU2120" s="159" t="s">
        <v>171</v>
      </c>
      <c r="AV2120" s="13" t="s">
        <v>80</v>
      </c>
      <c r="AW2120" s="13" t="s">
        <v>32</v>
      </c>
      <c r="AX2120" s="13" t="s">
        <v>71</v>
      </c>
      <c r="AY2120" s="159" t="s">
        <v>330</v>
      </c>
    </row>
    <row r="2121" spans="2:65" s="12" customFormat="1">
      <c r="B2121" s="151"/>
      <c r="D2121" s="152" t="s">
        <v>340</v>
      </c>
      <c r="E2121" s="153" t="s">
        <v>21</v>
      </c>
      <c r="F2121" s="154" t="s">
        <v>1966</v>
      </c>
      <c r="H2121" s="153" t="s">
        <v>21</v>
      </c>
      <c r="I2121" s="155"/>
      <c r="L2121" s="151"/>
      <c r="M2121" s="156"/>
      <c r="T2121" s="157"/>
      <c r="AT2121" s="153" t="s">
        <v>340</v>
      </c>
      <c r="AU2121" s="153" t="s">
        <v>171</v>
      </c>
      <c r="AV2121" s="12" t="s">
        <v>78</v>
      </c>
      <c r="AW2121" s="12" t="s">
        <v>32</v>
      </c>
      <c r="AX2121" s="12" t="s">
        <v>71</v>
      </c>
      <c r="AY2121" s="153" t="s">
        <v>330</v>
      </c>
    </row>
    <row r="2122" spans="2:65" s="13" customFormat="1">
      <c r="B2122" s="158"/>
      <c r="D2122" s="152" t="s">
        <v>340</v>
      </c>
      <c r="E2122" s="159" t="s">
        <v>21</v>
      </c>
      <c r="F2122" s="160" t="s">
        <v>1967</v>
      </c>
      <c r="H2122" s="161">
        <v>2.2400000000000002</v>
      </c>
      <c r="I2122" s="162"/>
      <c r="L2122" s="158"/>
      <c r="M2122" s="163"/>
      <c r="T2122" s="164"/>
      <c r="AT2122" s="159" t="s">
        <v>340</v>
      </c>
      <c r="AU2122" s="159" t="s">
        <v>171</v>
      </c>
      <c r="AV2122" s="13" t="s">
        <v>80</v>
      </c>
      <c r="AW2122" s="13" t="s">
        <v>32</v>
      </c>
      <c r="AX2122" s="13" t="s">
        <v>71</v>
      </c>
      <c r="AY2122" s="159" t="s">
        <v>330</v>
      </c>
    </row>
    <row r="2123" spans="2:65" s="15" customFormat="1">
      <c r="B2123" s="183"/>
      <c r="D2123" s="152" t="s">
        <v>340</v>
      </c>
      <c r="E2123" s="184" t="s">
        <v>21</v>
      </c>
      <c r="F2123" s="185" t="s">
        <v>769</v>
      </c>
      <c r="H2123" s="186">
        <v>25.149000000000001</v>
      </c>
      <c r="I2123" s="187"/>
      <c r="L2123" s="183"/>
      <c r="M2123" s="188"/>
      <c r="T2123" s="189"/>
      <c r="AT2123" s="184" t="s">
        <v>340</v>
      </c>
      <c r="AU2123" s="184" t="s">
        <v>171</v>
      </c>
      <c r="AV2123" s="15" t="s">
        <v>171</v>
      </c>
      <c r="AW2123" s="15" t="s">
        <v>32</v>
      </c>
      <c r="AX2123" s="15" t="s">
        <v>71</v>
      </c>
      <c r="AY2123" s="184" t="s">
        <v>330</v>
      </c>
    </row>
    <row r="2124" spans="2:65" s="14" customFormat="1">
      <c r="B2124" s="166"/>
      <c r="D2124" s="152" t="s">
        <v>340</v>
      </c>
      <c r="E2124" s="167" t="s">
        <v>21</v>
      </c>
      <c r="F2124" s="168" t="s">
        <v>443</v>
      </c>
      <c r="H2124" s="169">
        <v>26.678999999999998</v>
      </c>
      <c r="I2124" s="170"/>
      <c r="L2124" s="166"/>
      <c r="M2124" s="171"/>
      <c r="T2124" s="172"/>
      <c r="AT2124" s="167" t="s">
        <v>340</v>
      </c>
      <c r="AU2124" s="167" t="s">
        <v>171</v>
      </c>
      <c r="AV2124" s="14" t="s">
        <v>336</v>
      </c>
      <c r="AW2124" s="14" t="s">
        <v>32</v>
      </c>
      <c r="AX2124" s="14" t="s">
        <v>78</v>
      </c>
      <c r="AY2124" s="167" t="s">
        <v>330</v>
      </c>
    </row>
    <row r="2125" spans="2:65" s="1" customFormat="1" ht="16.5" customHeight="1">
      <c r="B2125" s="33"/>
      <c r="C2125" s="173" t="s">
        <v>1968</v>
      </c>
      <c r="D2125" s="173" t="s">
        <v>475</v>
      </c>
      <c r="E2125" s="174" t="s">
        <v>1969</v>
      </c>
      <c r="F2125" s="175" t="s">
        <v>1970</v>
      </c>
      <c r="G2125" s="176" t="s">
        <v>381</v>
      </c>
      <c r="H2125" s="177">
        <v>7.0839999999999996</v>
      </c>
      <c r="I2125" s="178">
        <v>6785.09</v>
      </c>
      <c r="J2125" s="179">
        <f>ROUND(I2125*H2125,2)</f>
        <v>48065.58</v>
      </c>
      <c r="K2125" s="175" t="s">
        <v>335</v>
      </c>
      <c r="L2125" s="180"/>
      <c r="M2125" s="181" t="s">
        <v>21</v>
      </c>
      <c r="N2125" s="182" t="s">
        <v>42</v>
      </c>
      <c r="P2125" s="143">
        <f>O2125*H2125</f>
        <v>0</v>
      </c>
      <c r="Q2125" s="143">
        <v>0.03</v>
      </c>
      <c r="R2125" s="143">
        <f>Q2125*H2125</f>
        <v>0.21251999999999999</v>
      </c>
      <c r="S2125" s="143">
        <v>0</v>
      </c>
      <c r="T2125" s="144">
        <f>S2125*H2125</f>
        <v>0</v>
      </c>
      <c r="AR2125" s="145" t="s">
        <v>388</v>
      </c>
      <c r="AT2125" s="145" t="s">
        <v>475</v>
      </c>
      <c r="AU2125" s="145" t="s">
        <v>171</v>
      </c>
      <c r="AY2125" s="18" t="s">
        <v>330</v>
      </c>
      <c r="BE2125" s="146">
        <f>IF(N2125="základní",J2125,0)</f>
        <v>48065.58</v>
      </c>
      <c r="BF2125" s="146">
        <f>IF(N2125="snížená",J2125,0)</f>
        <v>0</v>
      </c>
      <c r="BG2125" s="146">
        <f>IF(N2125="zákl. přenesená",J2125,0)</f>
        <v>0</v>
      </c>
      <c r="BH2125" s="146">
        <f>IF(N2125="sníž. přenesená",J2125,0)</f>
        <v>0</v>
      </c>
      <c r="BI2125" s="146">
        <f>IF(N2125="nulová",J2125,0)</f>
        <v>0</v>
      </c>
      <c r="BJ2125" s="18" t="s">
        <v>78</v>
      </c>
      <c r="BK2125" s="146">
        <f>ROUND(I2125*H2125,2)</f>
        <v>48065.58</v>
      </c>
      <c r="BL2125" s="18" t="s">
        <v>336</v>
      </c>
      <c r="BM2125" s="145" t="s">
        <v>1971</v>
      </c>
    </row>
    <row r="2126" spans="2:65" s="13" customFormat="1">
      <c r="B2126" s="158"/>
      <c r="D2126" s="152" t="s">
        <v>340</v>
      </c>
      <c r="E2126" s="159" t="s">
        <v>21</v>
      </c>
      <c r="F2126" s="160" t="s">
        <v>1972</v>
      </c>
      <c r="H2126" s="161">
        <v>0.48199999999999998</v>
      </c>
      <c r="I2126" s="162"/>
      <c r="L2126" s="158"/>
      <c r="M2126" s="163"/>
      <c r="T2126" s="164"/>
      <c r="AT2126" s="159" t="s">
        <v>340</v>
      </c>
      <c r="AU2126" s="159" t="s">
        <v>171</v>
      </c>
      <c r="AV2126" s="13" t="s">
        <v>80</v>
      </c>
      <c r="AW2126" s="13" t="s">
        <v>32</v>
      </c>
      <c r="AX2126" s="13" t="s">
        <v>71</v>
      </c>
      <c r="AY2126" s="159" t="s">
        <v>330</v>
      </c>
    </row>
    <row r="2127" spans="2:65" s="13" customFormat="1">
      <c r="B2127" s="158"/>
      <c r="D2127" s="152" t="s">
        <v>340</v>
      </c>
      <c r="E2127" s="159" t="s">
        <v>21</v>
      </c>
      <c r="F2127" s="160" t="s">
        <v>1973</v>
      </c>
      <c r="H2127" s="161">
        <v>6.6020000000000003</v>
      </c>
      <c r="I2127" s="162"/>
      <c r="L2127" s="158"/>
      <c r="M2127" s="163"/>
      <c r="T2127" s="164"/>
      <c r="AT2127" s="159" t="s">
        <v>340</v>
      </c>
      <c r="AU2127" s="159" t="s">
        <v>171</v>
      </c>
      <c r="AV2127" s="13" t="s">
        <v>80</v>
      </c>
      <c r="AW2127" s="13" t="s">
        <v>32</v>
      </c>
      <c r="AX2127" s="13" t="s">
        <v>71</v>
      </c>
      <c r="AY2127" s="159" t="s">
        <v>330</v>
      </c>
    </row>
    <row r="2128" spans="2:65" s="14" customFormat="1">
      <c r="B2128" s="166"/>
      <c r="D2128" s="152" t="s">
        <v>340</v>
      </c>
      <c r="E2128" s="167" t="s">
        <v>21</v>
      </c>
      <c r="F2128" s="168" t="s">
        <v>443</v>
      </c>
      <c r="H2128" s="169">
        <v>7.0839999999999996</v>
      </c>
      <c r="I2128" s="170"/>
      <c r="L2128" s="166"/>
      <c r="M2128" s="171"/>
      <c r="T2128" s="172"/>
      <c r="AT2128" s="167" t="s">
        <v>340</v>
      </c>
      <c r="AU2128" s="167" t="s">
        <v>171</v>
      </c>
      <c r="AV2128" s="14" t="s">
        <v>336</v>
      </c>
      <c r="AW2128" s="14" t="s">
        <v>32</v>
      </c>
      <c r="AX2128" s="14" t="s">
        <v>78</v>
      </c>
      <c r="AY2128" s="167" t="s">
        <v>330</v>
      </c>
    </row>
    <row r="2129" spans="2:65" s="1" customFormat="1" ht="16.5" customHeight="1">
      <c r="B2129" s="33"/>
      <c r="C2129" s="173" t="s">
        <v>1974</v>
      </c>
      <c r="D2129" s="173" t="s">
        <v>475</v>
      </c>
      <c r="E2129" s="174" t="s">
        <v>1975</v>
      </c>
      <c r="F2129" s="175" t="s">
        <v>1976</v>
      </c>
      <c r="G2129" s="176" t="s">
        <v>169</v>
      </c>
      <c r="H2129" s="177">
        <v>60.718000000000004</v>
      </c>
      <c r="I2129" s="178">
        <v>847.86</v>
      </c>
      <c r="J2129" s="179">
        <f>ROUND(I2129*H2129,2)</f>
        <v>51480.36</v>
      </c>
      <c r="K2129" s="175" t="s">
        <v>335</v>
      </c>
      <c r="L2129" s="180"/>
      <c r="M2129" s="181" t="s">
        <v>21</v>
      </c>
      <c r="N2129" s="182" t="s">
        <v>42</v>
      </c>
      <c r="P2129" s="143">
        <f>O2129*H2129</f>
        <v>0</v>
      </c>
      <c r="Q2129" s="143">
        <v>4.4999999999999997E-3</v>
      </c>
      <c r="R2129" s="143">
        <f>Q2129*H2129</f>
        <v>0.273231</v>
      </c>
      <c r="S2129" s="143">
        <v>0</v>
      </c>
      <c r="T2129" s="144">
        <f>S2129*H2129</f>
        <v>0</v>
      </c>
      <c r="AR2129" s="145" t="s">
        <v>388</v>
      </c>
      <c r="AT2129" s="145" t="s">
        <v>475</v>
      </c>
      <c r="AU2129" s="145" t="s">
        <v>171</v>
      </c>
      <c r="AY2129" s="18" t="s">
        <v>330</v>
      </c>
      <c r="BE2129" s="146">
        <f>IF(N2129="základní",J2129,0)</f>
        <v>51480.36</v>
      </c>
      <c r="BF2129" s="146">
        <f>IF(N2129="snížená",J2129,0)</f>
        <v>0</v>
      </c>
      <c r="BG2129" s="146">
        <f>IF(N2129="zákl. přenesená",J2129,0)</f>
        <v>0</v>
      </c>
      <c r="BH2129" s="146">
        <f>IF(N2129="sníž. přenesená",J2129,0)</f>
        <v>0</v>
      </c>
      <c r="BI2129" s="146">
        <f>IF(N2129="nulová",J2129,0)</f>
        <v>0</v>
      </c>
      <c r="BJ2129" s="18" t="s">
        <v>78</v>
      </c>
      <c r="BK2129" s="146">
        <f>ROUND(I2129*H2129,2)</f>
        <v>51480.36</v>
      </c>
      <c r="BL2129" s="18" t="s">
        <v>336</v>
      </c>
      <c r="BM2129" s="145" t="s">
        <v>1977</v>
      </c>
    </row>
    <row r="2130" spans="2:65" s="13" customFormat="1">
      <c r="B2130" s="158"/>
      <c r="D2130" s="152" t="s">
        <v>340</v>
      </c>
      <c r="E2130" s="159" t="s">
        <v>21</v>
      </c>
      <c r="F2130" s="160" t="s">
        <v>1978</v>
      </c>
      <c r="H2130" s="161">
        <v>60.718000000000004</v>
      </c>
      <c r="I2130" s="162"/>
      <c r="L2130" s="158"/>
      <c r="M2130" s="163"/>
      <c r="T2130" s="164"/>
      <c r="AT2130" s="159" t="s">
        <v>340</v>
      </c>
      <c r="AU2130" s="159" t="s">
        <v>171</v>
      </c>
      <c r="AV2130" s="13" t="s">
        <v>80</v>
      </c>
      <c r="AW2130" s="13" t="s">
        <v>32</v>
      </c>
      <c r="AX2130" s="13" t="s">
        <v>78</v>
      </c>
      <c r="AY2130" s="159" t="s">
        <v>330</v>
      </c>
    </row>
    <row r="2131" spans="2:65" s="1" customFormat="1" ht="16.5" customHeight="1">
      <c r="B2131" s="33"/>
      <c r="C2131" s="173" t="s">
        <v>1979</v>
      </c>
      <c r="D2131" s="173" t="s">
        <v>475</v>
      </c>
      <c r="E2131" s="174" t="s">
        <v>1980</v>
      </c>
      <c r="F2131" s="175" t="s">
        <v>1981</v>
      </c>
      <c r="G2131" s="176" t="s">
        <v>169</v>
      </c>
      <c r="H2131" s="177">
        <v>11.634</v>
      </c>
      <c r="I2131" s="178">
        <v>1129</v>
      </c>
      <c r="J2131" s="179">
        <f>ROUND(I2131*H2131,2)</f>
        <v>13134.79</v>
      </c>
      <c r="K2131" s="175" t="s">
        <v>335</v>
      </c>
      <c r="L2131" s="180"/>
      <c r="M2131" s="181" t="s">
        <v>21</v>
      </c>
      <c r="N2131" s="182" t="s">
        <v>42</v>
      </c>
      <c r="P2131" s="143">
        <f>O2131*H2131</f>
        <v>0</v>
      </c>
      <c r="Q2131" s="143">
        <v>6.0000000000000001E-3</v>
      </c>
      <c r="R2131" s="143">
        <f>Q2131*H2131</f>
        <v>6.9804000000000005E-2</v>
      </c>
      <c r="S2131" s="143">
        <v>0</v>
      </c>
      <c r="T2131" s="144">
        <f>S2131*H2131</f>
        <v>0</v>
      </c>
      <c r="AR2131" s="145" t="s">
        <v>388</v>
      </c>
      <c r="AT2131" s="145" t="s">
        <v>475</v>
      </c>
      <c r="AU2131" s="145" t="s">
        <v>171</v>
      </c>
      <c r="AY2131" s="18" t="s">
        <v>330</v>
      </c>
      <c r="BE2131" s="146">
        <f>IF(N2131="základní",J2131,0)</f>
        <v>13134.79</v>
      </c>
      <c r="BF2131" s="146">
        <f>IF(N2131="snížená",J2131,0)</f>
        <v>0</v>
      </c>
      <c r="BG2131" s="146">
        <f>IF(N2131="zákl. přenesená",J2131,0)</f>
        <v>0</v>
      </c>
      <c r="BH2131" s="146">
        <f>IF(N2131="sníž. přenesená",J2131,0)</f>
        <v>0</v>
      </c>
      <c r="BI2131" s="146">
        <f>IF(N2131="nulová",J2131,0)</f>
        <v>0</v>
      </c>
      <c r="BJ2131" s="18" t="s">
        <v>78</v>
      </c>
      <c r="BK2131" s="146">
        <f>ROUND(I2131*H2131,2)</f>
        <v>13134.79</v>
      </c>
      <c r="BL2131" s="18" t="s">
        <v>336</v>
      </c>
      <c r="BM2131" s="145" t="s">
        <v>1982</v>
      </c>
    </row>
    <row r="2132" spans="2:65" s="13" customFormat="1">
      <c r="B2132" s="158"/>
      <c r="D2132" s="152" t="s">
        <v>340</v>
      </c>
      <c r="E2132" s="159" t="s">
        <v>21</v>
      </c>
      <c r="F2132" s="160" t="s">
        <v>1983</v>
      </c>
      <c r="H2132" s="161">
        <v>11.634</v>
      </c>
      <c r="I2132" s="162"/>
      <c r="L2132" s="158"/>
      <c r="M2132" s="163"/>
      <c r="T2132" s="164"/>
      <c r="AT2132" s="159" t="s">
        <v>340</v>
      </c>
      <c r="AU2132" s="159" t="s">
        <v>171</v>
      </c>
      <c r="AV2132" s="13" t="s">
        <v>80</v>
      </c>
      <c r="AW2132" s="13" t="s">
        <v>32</v>
      </c>
      <c r="AX2132" s="13" t="s">
        <v>78</v>
      </c>
      <c r="AY2132" s="159" t="s">
        <v>330</v>
      </c>
    </row>
    <row r="2133" spans="2:65" s="1" customFormat="1" ht="44.25" customHeight="1">
      <c r="B2133" s="33"/>
      <c r="C2133" s="134" t="s">
        <v>1984</v>
      </c>
      <c r="D2133" s="134" t="s">
        <v>332</v>
      </c>
      <c r="E2133" s="135" t="s">
        <v>1985</v>
      </c>
      <c r="F2133" s="136" t="s">
        <v>1986</v>
      </c>
      <c r="G2133" s="137" t="s">
        <v>169</v>
      </c>
      <c r="H2133" s="138">
        <v>223.18</v>
      </c>
      <c r="I2133" s="139">
        <v>771.26</v>
      </c>
      <c r="J2133" s="140">
        <f>ROUND(I2133*H2133,2)</f>
        <v>172129.81</v>
      </c>
      <c r="K2133" s="136" t="s">
        <v>335</v>
      </c>
      <c r="L2133" s="33"/>
      <c r="M2133" s="141" t="s">
        <v>21</v>
      </c>
      <c r="N2133" s="142" t="s">
        <v>42</v>
      </c>
      <c r="P2133" s="143">
        <f>O2133*H2133</f>
        <v>0</v>
      </c>
      <c r="Q2133" s="143">
        <v>1.1599999999999999E-2</v>
      </c>
      <c r="R2133" s="143">
        <f>Q2133*H2133</f>
        <v>2.5888879999999999</v>
      </c>
      <c r="S2133" s="143">
        <v>0</v>
      </c>
      <c r="T2133" s="144">
        <f>S2133*H2133</f>
        <v>0</v>
      </c>
      <c r="AR2133" s="145" t="s">
        <v>336</v>
      </c>
      <c r="AT2133" s="145" t="s">
        <v>332</v>
      </c>
      <c r="AU2133" s="145" t="s">
        <v>171</v>
      </c>
      <c r="AY2133" s="18" t="s">
        <v>330</v>
      </c>
      <c r="BE2133" s="146">
        <f>IF(N2133="základní",J2133,0)</f>
        <v>172129.81</v>
      </c>
      <c r="BF2133" s="146">
        <f>IF(N2133="snížená",J2133,0)</f>
        <v>0</v>
      </c>
      <c r="BG2133" s="146">
        <f>IF(N2133="zákl. přenesená",J2133,0)</f>
        <v>0</v>
      </c>
      <c r="BH2133" s="146">
        <f>IF(N2133="sníž. přenesená",J2133,0)</f>
        <v>0</v>
      </c>
      <c r="BI2133" s="146">
        <f>IF(N2133="nulová",J2133,0)</f>
        <v>0</v>
      </c>
      <c r="BJ2133" s="18" t="s">
        <v>78</v>
      </c>
      <c r="BK2133" s="146">
        <f>ROUND(I2133*H2133,2)</f>
        <v>172129.81</v>
      </c>
      <c r="BL2133" s="18" t="s">
        <v>336</v>
      </c>
      <c r="BM2133" s="145" t="s">
        <v>1987</v>
      </c>
    </row>
    <row r="2134" spans="2:65" s="1" customFormat="1">
      <c r="B2134" s="33"/>
      <c r="D2134" s="147" t="s">
        <v>338</v>
      </c>
      <c r="F2134" s="148" t="s">
        <v>1988</v>
      </c>
      <c r="I2134" s="149"/>
      <c r="L2134" s="33"/>
      <c r="M2134" s="150"/>
      <c r="T2134" s="52"/>
      <c r="AT2134" s="18" t="s">
        <v>338</v>
      </c>
      <c r="AU2134" s="18" t="s">
        <v>171</v>
      </c>
    </row>
    <row r="2135" spans="2:65" s="12" customFormat="1">
      <c r="B2135" s="151"/>
      <c r="D2135" s="152" t="s">
        <v>340</v>
      </c>
      <c r="E2135" s="153" t="s">
        <v>21</v>
      </c>
      <c r="F2135" s="154" t="s">
        <v>1989</v>
      </c>
      <c r="H2135" s="153" t="s">
        <v>21</v>
      </c>
      <c r="I2135" s="155"/>
      <c r="L2135" s="151"/>
      <c r="M2135" s="156"/>
      <c r="T2135" s="157"/>
      <c r="AT2135" s="153" t="s">
        <v>340</v>
      </c>
      <c r="AU2135" s="153" t="s">
        <v>171</v>
      </c>
      <c r="AV2135" s="12" t="s">
        <v>78</v>
      </c>
      <c r="AW2135" s="12" t="s">
        <v>32</v>
      </c>
      <c r="AX2135" s="12" t="s">
        <v>71</v>
      </c>
      <c r="AY2135" s="153" t="s">
        <v>330</v>
      </c>
    </row>
    <row r="2136" spans="2:65" s="13" customFormat="1">
      <c r="B2136" s="158"/>
      <c r="D2136" s="152" t="s">
        <v>340</v>
      </c>
      <c r="E2136" s="159" t="s">
        <v>21</v>
      </c>
      <c r="F2136" s="160" t="s">
        <v>1990</v>
      </c>
      <c r="H2136" s="161">
        <v>9.1430000000000007</v>
      </c>
      <c r="I2136" s="162"/>
      <c r="L2136" s="158"/>
      <c r="M2136" s="163"/>
      <c r="T2136" s="164"/>
      <c r="AT2136" s="159" t="s">
        <v>340</v>
      </c>
      <c r="AU2136" s="159" t="s">
        <v>171</v>
      </c>
      <c r="AV2136" s="13" t="s">
        <v>80</v>
      </c>
      <c r="AW2136" s="13" t="s">
        <v>32</v>
      </c>
      <c r="AX2136" s="13" t="s">
        <v>71</v>
      </c>
      <c r="AY2136" s="159" t="s">
        <v>330</v>
      </c>
    </row>
    <row r="2137" spans="2:65" s="12" customFormat="1">
      <c r="B2137" s="151"/>
      <c r="D2137" s="152" t="s">
        <v>340</v>
      </c>
      <c r="E2137" s="153" t="s">
        <v>21</v>
      </c>
      <c r="F2137" s="154" t="s">
        <v>1991</v>
      </c>
      <c r="H2137" s="153" t="s">
        <v>21</v>
      </c>
      <c r="I2137" s="155"/>
      <c r="L2137" s="151"/>
      <c r="M2137" s="156"/>
      <c r="T2137" s="157"/>
      <c r="AT2137" s="153" t="s">
        <v>340</v>
      </c>
      <c r="AU2137" s="153" t="s">
        <v>171</v>
      </c>
      <c r="AV2137" s="12" t="s">
        <v>78</v>
      </c>
      <c r="AW2137" s="12" t="s">
        <v>32</v>
      </c>
      <c r="AX2137" s="12" t="s">
        <v>71</v>
      </c>
      <c r="AY2137" s="153" t="s">
        <v>330</v>
      </c>
    </row>
    <row r="2138" spans="2:65" s="13" customFormat="1">
      <c r="B2138" s="158"/>
      <c r="D2138" s="152" t="s">
        <v>340</v>
      </c>
      <c r="E2138" s="159" t="s">
        <v>21</v>
      </c>
      <c r="F2138" s="160" t="s">
        <v>1992</v>
      </c>
      <c r="H2138" s="161">
        <v>231.69300000000001</v>
      </c>
      <c r="I2138" s="162"/>
      <c r="L2138" s="158"/>
      <c r="M2138" s="163"/>
      <c r="T2138" s="164"/>
      <c r="AT2138" s="159" t="s">
        <v>340</v>
      </c>
      <c r="AU2138" s="159" t="s">
        <v>171</v>
      </c>
      <c r="AV2138" s="13" t="s">
        <v>80</v>
      </c>
      <c r="AW2138" s="13" t="s">
        <v>32</v>
      </c>
      <c r="AX2138" s="13" t="s">
        <v>71</v>
      </c>
      <c r="AY2138" s="159" t="s">
        <v>330</v>
      </c>
    </row>
    <row r="2139" spans="2:65" s="13" customFormat="1">
      <c r="B2139" s="158"/>
      <c r="D2139" s="152" t="s">
        <v>340</v>
      </c>
      <c r="E2139" s="159" t="s">
        <v>21</v>
      </c>
      <c r="F2139" s="160" t="s">
        <v>1734</v>
      </c>
      <c r="H2139" s="161">
        <v>-1.95</v>
      </c>
      <c r="I2139" s="162"/>
      <c r="L2139" s="158"/>
      <c r="M2139" s="163"/>
      <c r="T2139" s="164"/>
      <c r="AT2139" s="159" t="s">
        <v>340</v>
      </c>
      <c r="AU2139" s="159" t="s">
        <v>171</v>
      </c>
      <c r="AV2139" s="13" t="s">
        <v>80</v>
      </c>
      <c r="AW2139" s="13" t="s">
        <v>32</v>
      </c>
      <c r="AX2139" s="13" t="s">
        <v>71</v>
      </c>
      <c r="AY2139" s="159" t="s">
        <v>330</v>
      </c>
    </row>
    <row r="2140" spans="2:65" s="13" customFormat="1">
      <c r="B2140" s="158"/>
      <c r="D2140" s="152" t="s">
        <v>340</v>
      </c>
      <c r="E2140" s="159" t="s">
        <v>21</v>
      </c>
      <c r="F2140" s="160" t="s">
        <v>1725</v>
      </c>
      <c r="H2140" s="161">
        <v>-1.419</v>
      </c>
      <c r="I2140" s="162"/>
      <c r="L2140" s="158"/>
      <c r="M2140" s="163"/>
      <c r="T2140" s="164"/>
      <c r="AT2140" s="159" t="s">
        <v>340</v>
      </c>
      <c r="AU2140" s="159" t="s">
        <v>171</v>
      </c>
      <c r="AV2140" s="13" t="s">
        <v>80</v>
      </c>
      <c r="AW2140" s="13" t="s">
        <v>32</v>
      </c>
      <c r="AX2140" s="13" t="s">
        <v>71</v>
      </c>
      <c r="AY2140" s="159" t="s">
        <v>330</v>
      </c>
    </row>
    <row r="2141" spans="2:65" s="13" customFormat="1">
      <c r="B2141" s="158"/>
      <c r="D2141" s="152" t="s">
        <v>340</v>
      </c>
      <c r="E2141" s="159" t="s">
        <v>21</v>
      </c>
      <c r="F2141" s="160" t="s">
        <v>1993</v>
      </c>
      <c r="H2141" s="161">
        <v>-1.962</v>
      </c>
      <c r="I2141" s="162"/>
      <c r="L2141" s="158"/>
      <c r="M2141" s="163"/>
      <c r="T2141" s="164"/>
      <c r="AT2141" s="159" t="s">
        <v>340</v>
      </c>
      <c r="AU2141" s="159" t="s">
        <v>171</v>
      </c>
      <c r="AV2141" s="13" t="s">
        <v>80</v>
      </c>
      <c r="AW2141" s="13" t="s">
        <v>32</v>
      </c>
      <c r="AX2141" s="13" t="s">
        <v>71</v>
      </c>
      <c r="AY2141" s="159" t="s">
        <v>330</v>
      </c>
    </row>
    <row r="2142" spans="2:65" s="13" customFormat="1">
      <c r="B2142" s="158"/>
      <c r="D2142" s="152" t="s">
        <v>340</v>
      </c>
      <c r="E2142" s="159" t="s">
        <v>21</v>
      </c>
      <c r="F2142" s="160" t="s">
        <v>1726</v>
      </c>
      <c r="H2142" s="161">
        <v>-1.161</v>
      </c>
      <c r="I2142" s="162"/>
      <c r="L2142" s="158"/>
      <c r="M2142" s="163"/>
      <c r="T2142" s="164"/>
      <c r="AT2142" s="159" t="s">
        <v>340</v>
      </c>
      <c r="AU2142" s="159" t="s">
        <v>171</v>
      </c>
      <c r="AV2142" s="13" t="s">
        <v>80</v>
      </c>
      <c r="AW2142" s="13" t="s">
        <v>32</v>
      </c>
      <c r="AX2142" s="13" t="s">
        <v>71</v>
      </c>
      <c r="AY2142" s="159" t="s">
        <v>330</v>
      </c>
    </row>
    <row r="2143" spans="2:65" s="13" customFormat="1">
      <c r="B2143" s="158"/>
      <c r="D2143" s="152" t="s">
        <v>340</v>
      </c>
      <c r="E2143" s="159" t="s">
        <v>21</v>
      </c>
      <c r="F2143" s="160" t="s">
        <v>1727</v>
      </c>
      <c r="H2143" s="161">
        <v>-1.075</v>
      </c>
      <c r="I2143" s="162"/>
      <c r="L2143" s="158"/>
      <c r="M2143" s="163"/>
      <c r="T2143" s="164"/>
      <c r="AT2143" s="159" t="s">
        <v>340</v>
      </c>
      <c r="AU2143" s="159" t="s">
        <v>171</v>
      </c>
      <c r="AV2143" s="13" t="s">
        <v>80</v>
      </c>
      <c r="AW2143" s="13" t="s">
        <v>32</v>
      </c>
      <c r="AX2143" s="13" t="s">
        <v>71</v>
      </c>
      <c r="AY2143" s="159" t="s">
        <v>330</v>
      </c>
    </row>
    <row r="2144" spans="2:65" s="13" customFormat="1">
      <c r="B2144" s="158"/>
      <c r="D2144" s="152" t="s">
        <v>340</v>
      </c>
      <c r="E2144" s="159" t="s">
        <v>21</v>
      </c>
      <c r="F2144" s="160" t="s">
        <v>1713</v>
      </c>
      <c r="H2144" s="161">
        <v>-2.093</v>
      </c>
      <c r="I2144" s="162"/>
      <c r="L2144" s="158"/>
      <c r="M2144" s="163"/>
      <c r="T2144" s="164"/>
      <c r="AT2144" s="159" t="s">
        <v>340</v>
      </c>
      <c r="AU2144" s="159" t="s">
        <v>171</v>
      </c>
      <c r="AV2144" s="13" t="s">
        <v>80</v>
      </c>
      <c r="AW2144" s="13" t="s">
        <v>32</v>
      </c>
      <c r="AX2144" s="13" t="s">
        <v>71</v>
      </c>
      <c r="AY2144" s="159" t="s">
        <v>330</v>
      </c>
    </row>
    <row r="2145" spans="2:65" s="13" customFormat="1">
      <c r="B2145" s="158"/>
      <c r="D2145" s="152" t="s">
        <v>340</v>
      </c>
      <c r="E2145" s="159" t="s">
        <v>21</v>
      </c>
      <c r="F2145" s="160" t="s">
        <v>1728</v>
      </c>
      <c r="H2145" s="161">
        <v>-1.2729999999999999</v>
      </c>
      <c r="I2145" s="162"/>
      <c r="L2145" s="158"/>
      <c r="M2145" s="163"/>
      <c r="T2145" s="164"/>
      <c r="AT2145" s="159" t="s">
        <v>340</v>
      </c>
      <c r="AU2145" s="159" t="s">
        <v>171</v>
      </c>
      <c r="AV2145" s="13" t="s">
        <v>80</v>
      </c>
      <c r="AW2145" s="13" t="s">
        <v>32</v>
      </c>
      <c r="AX2145" s="13" t="s">
        <v>71</v>
      </c>
      <c r="AY2145" s="159" t="s">
        <v>330</v>
      </c>
    </row>
    <row r="2146" spans="2:65" s="13" customFormat="1">
      <c r="B2146" s="158"/>
      <c r="D2146" s="152" t="s">
        <v>340</v>
      </c>
      <c r="E2146" s="159" t="s">
        <v>21</v>
      </c>
      <c r="F2146" s="160" t="s">
        <v>1722</v>
      </c>
      <c r="H2146" s="161">
        <v>-0.63</v>
      </c>
      <c r="I2146" s="162"/>
      <c r="L2146" s="158"/>
      <c r="M2146" s="163"/>
      <c r="T2146" s="164"/>
      <c r="AT2146" s="159" t="s">
        <v>340</v>
      </c>
      <c r="AU2146" s="159" t="s">
        <v>171</v>
      </c>
      <c r="AV2146" s="13" t="s">
        <v>80</v>
      </c>
      <c r="AW2146" s="13" t="s">
        <v>32</v>
      </c>
      <c r="AX2146" s="13" t="s">
        <v>71</v>
      </c>
      <c r="AY2146" s="159" t="s">
        <v>330</v>
      </c>
    </row>
    <row r="2147" spans="2:65" s="13" customFormat="1">
      <c r="B2147" s="158"/>
      <c r="D2147" s="152" t="s">
        <v>340</v>
      </c>
      <c r="E2147" s="159" t="s">
        <v>21</v>
      </c>
      <c r="F2147" s="160" t="s">
        <v>1713</v>
      </c>
      <c r="H2147" s="161">
        <v>-2.093</v>
      </c>
      <c r="I2147" s="162"/>
      <c r="L2147" s="158"/>
      <c r="M2147" s="163"/>
      <c r="T2147" s="164"/>
      <c r="AT2147" s="159" t="s">
        <v>340</v>
      </c>
      <c r="AU2147" s="159" t="s">
        <v>171</v>
      </c>
      <c r="AV2147" s="13" t="s">
        <v>80</v>
      </c>
      <c r="AW2147" s="13" t="s">
        <v>32</v>
      </c>
      <c r="AX2147" s="13" t="s">
        <v>71</v>
      </c>
      <c r="AY2147" s="159" t="s">
        <v>330</v>
      </c>
    </row>
    <row r="2148" spans="2:65" s="13" customFormat="1">
      <c r="B2148" s="158"/>
      <c r="D2148" s="152" t="s">
        <v>340</v>
      </c>
      <c r="E2148" s="159" t="s">
        <v>21</v>
      </c>
      <c r="F2148" s="160" t="s">
        <v>1675</v>
      </c>
      <c r="H2148" s="161">
        <v>-4</v>
      </c>
      <c r="I2148" s="162"/>
      <c r="L2148" s="158"/>
      <c r="M2148" s="163"/>
      <c r="T2148" s="164"/>
      <c r="AT2148" s="159" t="s">
        <v>340</v>
      </c>
      <c r="AU2148" s="159" t="s">
        <v>171</v>
      </c>
      <c r="AV2148" s="13" t="s">
        <v>80</v>
      </c>
      <c r="AW2148" s="13" t="s">
        <v>32</v>
      </c>
      <c r="AX2148" s="13" t="s">
        <v>71</v>
      </c>
      <c r="AY2148" s="159" t="s">
        <v>330</v>
      </c>
    </row>
    <row r="2149" spans="2:65" s="14" customFormat="1">
      <c r="B2149" s="166"/>
      <c r="D2149" s="152" t="s">
        <v>340</v>
      </c>
      <c r="E2149" s="167" t="s">
        <v>21</v>
      </c>
      <c r="F2149" s="168" t="s">
        <v>443</v>
      </c>
      <c r="H2149" s="169">
        <v>223.18</v>
      </c>
      <c r="I2149" s="170"/>
      <c r="L2149" s="166"/>
      <c r="M2149" s="171"/>
      <c r="T2149" s="172"/>
      <c r="AT2149" s="167" t="s">
        <v>340</v>
      </c>
      <c r="AU2149" s="167" t="s">
        <v>171</v>
      </c>
      <c r="AV2149" s="14" t="s">
        <v>336</v>
      </c>
      <c r="AW2149" s="14" t="s">
        <v>32</v>
      </c>
      <c r="AX2149" s="14" t="s">
        <v>78</v>
      </c>
      <c r="AY2149" s="167" t="s">
        <v>330</v>
      </c>
    </row>
    <row r="2150" spans="2:65" s="1" customFormat="1" ht="16.5" customHeight="1">
      <c r="B2150" s="33"/>
      <c r="C2150" s="173" t="s">
        <v>1994</v>
      </c>
      <c r="D2150" s="173" t="s">
        <v>475</v>
      </c>
      <c r="E2150" s="174" t="s">
        <v>1995</v>
      </c>
      <c r="F2150" s="175" t="s">
        <v>1996</v>
      </c>
      <c r="G2150" s="176" t="s">
        <v>169</v>
      </c>
      <c r="H2150" s="177">
        <v>234.339</v>
      </c>
      <c r="I2150" s="178">
        <v>459.35</v>
      </c>
      <c r="J2150" s="179">
        <f>ROUND(I2150*H2150,2)</f>
        <v>107643.62</v>
      </c>
      <c r="K2150" s="175" t="s">
        <v>335</v>
      </c>
      <c r="L2150" s="180"/>
      <c r="M2150" s="181" t="s">
        <v>21</v>
      </c>
      <c r="N2150" s="182" t="s">
        <v>42</v>
      </c>
      <c r="P2150" s="143">
        <f>O2150*H2150</f>
        <v>0</v>
      </c>
      <c r="Q2150" s="143">
        <v>2.2749999999999999E-2</v>
      </c>
      <c r="R2150" s="143">
        <f>Q2150*H2150</f>
        <v>5.3312122500000001</v>
      </c>
      <c r="S2150" s="143">
        <v>0</v>
      </c>
      <c r="T2150" s="144">
        <f>S2150*H2150</f>
        <v>0</v>
      </c>
      <c r="AR2150" s="145" t="s">
        <v>388</v>
      </c>
      <c r="AT2150" s="145" t="s">
        <v>475</v>
      </c>
      <c r="AU2150" s="145" t="s">
        <v>171</v>
      </c>
      <c r="AY2150" s="18" t="s">
        <v>330</v>
      </c>
      <c r="BE2150" s="146">
        <f>IF(N2150="základní",J2150,0)</f>
        <v>107643.62</v>
      </c>
      <c r="BF2150" s="146">
        <f>IF(N2150="snížená",J2150,0)</f>
        <v>0</v>
      </c>
      <c r="BG2150" s="146">
        <f>IF(N2150="zákl. přenesená",J2150,0)</f>
        <v>0</v>
      </c>
      <c r="BH2150" s="146">
        <f>IF(N2150="sníž. přenesená",J2150,0)</f>
        <v>0</v>
      </c>
      <c r="BI2150" s="146">
        <f>IF(N2150="nulová",J2150,0)</f>
        <v>0</v>
      </c>
      <c r="BJ2150" s="18" t="s">
        <v>78</v>
      </c>
      <c r="BK2150" s="146">
        <f>ROUND(I2150*H2150,2)</f>
        <v>107643.62</v>
      </c>
      <c r="BL2150" s="18" t="s">
        <v>336</v>
      </c>
      <c r="BM2150" s="145" t="s">
        <v>1997</v>
      </c>
    </row>
    <row r="2151" spans="2:65" s="13" customFormat="1">
      <c r="B2151" s="158"/>
      <c r="D2151" s="152" t="s">
        <v>340</v>
      </c>
      <c r="E2151" s="159" t="s">
        <v>21</v>
      </c>
      <c r="F2151" s="160" t="s">
        <v>1998</v>
      </c>
      <c r="H2151" s="161">
        <v>234.339</v>
      </c>
      <c r="I2151" s="162"/>
      <c r="L2151" s="158"/>
      <c r="M2151" s="163"/>
      <c r="T2151" s="164"/>
      <c r="AT2151" s="159" t="s">
        <v>340</v>
      </c>
      <c r="AU2151" s="159" t="s">
        <v>171</v>
      </c>
      <c r="AV2151" s="13" t="s">
        <v>80</v>
      </c>
      <c r="AW2151" s="13" t="s">
        <v>32</v>
      </c>
      <c r="AX2151" s="13" t="s">
        <v>78</v>
      </c>
      <c r="AY2151" s="159" t="s">
        <v>330</v>
      </c>
    </row>
    <row r="2152" spans="2:65" s="1" customFormat="1" ht="44.25" customHeight="1">
      <c r="B2152" s="33"/>
      <c r="C2152" s="134" t="s">
        <v>1999</v>
      </c>
      <c r="D2152" s="134" t="s">
        <v>332</v>
      </c>
      <c r="E2152" s="135" t="s">
        <v>2000</v>
      </c>
      <c r="F2152" s="136" t="s">
        <v>2001</v>
      </c>
      <c r="G2152" s="137" t="s">
        <v>169</v>
      </c>
      <c r="H2152" s="138">
        <v>1400.0509999999999</v>
      </c>
      <c r="I2152" s="139">
        <v>1001.16</v>
      </c>
      <c r="J2152" s="140">
        <f>ROUND(I2152*H2152,2)</f>
        <v>1401675.06</v>
      </c>
      <c r="K2152" s="136" t="s">
        <v>335</v>
      </c>
      <c r="L2152" s="33"/>
      <c r="M2152" s="141" t="s">
        <v>21</v>
      </c>
      <c r="N2152" s="142" t="s">
        <v>42</v>
      </c>
      <c r="P2152" s="143">
        <f>O2152*H2152</f>
        <v>0</v>
      </c>
      <c r="Q2152" s="143">
        <v>1.184E-2</v>
      </c>
      <c r="R2152" s="143">
        <f>Q2152*H2152</f>
        <v>16.576603840000001</v>
      </c>
      <c r="S2152" s="143">
        <v>0</v>
      </c>
      <c r="T2152" s="144">
        <f>S2152*H2152</f>
        <v>0</v>
      </c>
      <c r="AR2152" s="145" t="s">
        <v>336</v>
      </c>
      <c r="AT2152" s="145" t="s">
        <v>332</v>
      </c>
      <c r="AU2152" s="145" t="s">
        <v>171</v>
      </c>
      <c r="AY2152" s="18" t="s">
        <v>330</v>
      </c>
      <c r="BE2152" s="146">
        <f>IF(N2152="základní",J2152,0)</f>
        <v>1401675.06</v>
      </c>
      <c r="BF2152" s="146">
        <f>IF(N2152="snížená",J2152,0)</f>
        <v>0</v>
      </c>
      <c r="BG2152" s="146">
        <f>IF(N2152="zákl. přenesená",J2152,0)</f>
        <v>0</v>
      </c>
      <c r="BH2152" s="146">
        <f>IF(N2152="sníž. přenesená",J2152,0)</f>
        <v>0</v>
      </c>
      <c r="BI2152" s="146">
        <f>IF(N2152="nulová",J2152,0)</f>
        <v>0</v>
      </c>
      <c r="BJ2152" s="18" t="s">
        <v>78</v>
      </c>
      <c r="BK2152" s="146">
        <f>ROUND(I2152*H2152,2)</f>
        <v>1401675.06</v>
      </c>
      <c r="BL2152" s="18" t="s">
        <v>336</v>
      </c>
      <c r="BM2152" s="145" t="s">
        <v>2002</v>
      </c>
    </row>
    <row r="2153" spans="2:65" s="1" customFormat="1">
      <c r="B2153" s="33"/>
      <c r="D2153" s="147" t="s">
        <v>338</v>
      </c>
      <c r="F2153" s="148" t="s">
        <v>2003</v>
      </c>
      <c r="I2153" s="149"/>
      <c r="L2153" s="33"/>
      <c r="M2153" s="150"/>
      <c r="T2153" s="52"/>
      <c r="AT2153" s="18" t="s">
        <v>338</v>
      </c>
      <c r="AU2153" s="18" t="s">
        <v>171</v>
      </c>
    </row>
    <row r="2154" spans="2:65" s="12" customFormat="1">
      <c r="B2154" s="151"/>
      <c r="D2154" s="152" t="s">
        <v>340</v>
      </c>
      <c r="E2154" s="153" t="s">
        <v>21</v>
      </c>
      <c r="F2154" s="154" t="s">
        <v>2004</v>
      </c>
      <c r="H2154" s="153" t="s">
        <v>21</v>
      </c>
      <c r="I2154" s="155"/>
      <c r="L2154" s="151"/>
      <c r="M2154" s="156"/>
      <c r="T2154" s="157"/>
      <c r="AT2154" s="153" t="s">
        <v>340</v>
      </c>
      <c r="AU2154" s="153" t="s">
        <v>171</v>
      </c>
      <c r="AV2154" s="12" t="s">
        <v>78</v>
      </c>
      <c r="AW2154" s="12" t="s">
        <v>32</v>
      </c>
      <c r="AX2154" s="12" t="s">
        <v>71</v>
      </c>
      <c r="AY2154" s="153" t="s">
        <v>330</v>
      </c>
    </row>
    <row r="2155" spans="2:65" s="12" customFormat="1">
      <c r="B2155" s="151"/>
      <c r="D2155" s="152" t="s">
        <v>340</v>
      </c>
      <c r="E2155" s="153" t="s">
        <v>21</v>
      </c>
      <c r="F2155" s="154" t="s">
        <v>818</v>
      </c>
      <c r="H2155" s="153" t="s">
        <v>21</v>
      </c>
      <c r="I2155" s="155"/>
      <c r="L2155" s="151"/>
      <c r="M2155" s="156"/>
      <c r="T2155" s="157"/>
      <c r="AT2155" s="153" t="s">
        <v>340</v>
      </c>
      <c r="AU2155" s="153" t="s">
        <v>171</v>
      </c>
      <c r="AV2155" s="12" t="s">
        <v>78</v>
      </c>
      <c r="AW2155" s="12" t="s">
        <v>32</v>
      </c>
      <c r="AX2155" s="12" t="s">
        <v>71</v>
      </c>
      <c r="AY2155" s="153" t="s">
        <v>330</v>
      </c>
    </row>
    <row r="2156" spans="2:65" s="13" customFormat="1">
      <c r="B2156" s="158"/>
      <c r="D2156" s="152" t="s">
        <v>340</v>
      </c>
      <c r="E2156" s="159" t="s">
        <v>21</v>
      </c>
      <c r="F2156" s="160" t="s">
        <v>2005</v>
      </c>
      <c r="H2156" s="161">
        <v>45.012999999999998</v>
      </c>
      <c r="I2156" s="162"/>
      <c r="L2156" s="158"/>
      <c r="M2156" s="163"/>
      <c r="T2156" s="164"/>
      <c r="AT2156" s="159" t="s">
        <v>340</v>
      </c>
      <c r="AU2156" s="159" t="s">
        <v>171</v>
      </c>
      <c r="AV2156" s="13" t="s">
        <v>80</v>
      </c>
      <c r="AW2156" s="13" t="s">
        <v>32</v>
      </c>
      <c r="AX2156" s="13" t="s">
        <v>71</v>
      </c>
      <c r="AY2156" s="159" t="s">
        <v>330</v>
      </c>
    </row>
    <row r="2157" spans="2:65" s="13" customFormat="1">
      <c r="B2157" s="158"/>
      <c r="D2157" s="152" t="s">
        <v>340</v>
      </c>
      <c r="E2157" s="159" t="s">
        <v>21</v>
      </c>
      <c r="F2157" s="160" t="s">
        <v>1734</v>
      </c>
      <c r="H2157" s="161">
        <v>-1.95</v>
      </c>
      <c r="I2157" s="162"/>
      <c r="L2157" s="158"/>
      <c r="M2157" s="163"/>
      <c r="T2157" s="164"/>
      <c r="AT2157" s="159" t="s">
        <v>340</v>
      </c>
      <c r="AU2157" s="159" t="s">
        <v>171</v>
      </c>
      <c r="AV2157" s="13" t="s">
        <v>80</v>
      </c>
      <c r="AW2157" s="13" t="s">
        <v>32</v>
      </c>
      <c r="AX2157" s="13" t="s">
        <v>71</v>
      </c>
      <c r="AY2157" s="159" t="s">
        <v>330</v>
      </c>
    </row>
    <row r="2158" spans="2:65" s="15" customFormat="1">
      <c r="B2158" s="183"/>
      <c r="D2158" s="152" t="s">
        <v>340</v>
      </c>
      <c r="E2158" s="184" t="s">
        <v>21</v>
      </c>
      <c r="F2158" s="185" t="s">
        <v>769</v>
      </c>
      <c r="H2158" s="186">
        <v>43.063000000000002</v>
      </c>
      <c r="I2158" s="187"/>
      <c r="L2158" s="183"/>
      <c r="M2158" s="188"/>
      <c r="T2158" s="189"/>
      <c r="AT2158" s="184" t="s">
        <v>340</v>
      </c>
      <c r="AU2158" s="184" t="s">
        <v>171</v>
      </c>
      <c r="AV2158" s="15" t="s">
        <v>171</v>
      </c>
      <c r="AW2158" s="15" t="s">
        <v>32</v>
      </c>
      <c r="AX2158" s="15" t="s">
        <v>71</v>
      </c>
      <c r="AY2158" s="184" t="s">
        <v>330</v>
      </c>
    </row>
    <row r="2159" spans="2:65" s="12" customFormat="1">
      <c r="B2159" s="151"/>
      <c r="D2159" s="152" t="s">
        <v>340</v>
      </c>
      <c r="E2159" s="153" t="s">
        <v>21</v>
      </c>
      <c r="F2159" s="154" t="s">
        <v>2006</v>
      </c>
      <c r="H2159" s="153" t="s">
        <v>21</v>
      </c>
      <c r="I2159" s="155"/>
      <c r="L2159" s="151"/>
      <c r="M2159" s="156"/>
      <c r="T2159" s="157"/>
      <c r="AT2159" s="153" t="s">
        <v>340</v>
      </c>
      <c r="AU2159" s="153" t="s">
        <v>171</v>
      </c>
      <c r="AV2159" s="12" t="s">
        <v>78</v>
      </c>
      <c r="AW2159" s="12" t="s">
        <v>32</v>
      </c>
      <c r="AX2159" s="12" t="s">
        <v>71</v>
      </c>
      <c r="AY2159" s="153" t="s">
        <v>330</v>
      </c>
    </row>
    <row r="2160" spans="2:65" s="12" customFormat="1">
      <c r="B2160" s="151"/>
      <c r="D2160" s="152" t="s">
        <v>340</v>
      </c>
      <c r="E2160" s="153" t="s">
        <v>21</v>
      </c>
      <c r="F2160" s="154" t="s">
        <v>2007</v>
      </c>
      <c r="H2160" s="153" t="s">
        <v>21</v>
      </c>
      <c r="I2160" s="155"/>
      <c r="L2160" s="151"/>
      <c r="M2160" s="156"/>
      <c r="T2160" s="157"/>
      <c r="AT2160" s="153" t="s">
        <v>340</v>
      </c>
      <c r="AU2160" s="153" t="s">
        <v>171</v>
      </c>
      <c r="AV2160" s="12" t="s">
        <v>78</v>
      </c>
      <c r="AW2160" s="12" t="s">
        <v>32</v>
      </c>
      <c r="AX2160" s="12" t="s">
        <v>71</v>
      </c>
      <c r="AY2160" s="153" t="s">
        <v>330</v>
      </c>
    </row>
    <row r="2161" spans="2:51" s="13" customFormat="1">
      <c r="B2161" s="158"/>
      <c r="D2161" s="152" t="s">
        <v>340</v>
      </c>
      <c r="E2161" s="159" t="s">
        <v>21</v>
      </c>
      <c r="F2161" s="160" t="s">
        <v>2008</v>
      </c>
      <c r="H2161" s="161">
        <v>290.053</v>
      </c>
      <c r="I2161" s="162"/>
      <c r="L2161" s="158"/>
      <c r="M2161" s="163"/>
      <c r="T2161" s="164"/>
      <c r="AT2161" s="159" t="s">
        <v>340</v>
      </c>
      <c r="AU2161" s="159" t="s">
        <v>171</v>
      </c>
      <c r="AV2161" s="13" t="s">
        <v>80</v>
      </c>
      <c r="AW2161" s="13" t="s">
        <v>32</v>
      </c>
      <c r="AX2161" s="13" t="s">
        <v>71</v>
      </c>
      <c r="AY2161" s="159" t="s">
        <v>330</v>
      </c>
    </row>
    <row r="2162" spans="2:51" s="12" customFormat="1">
      <c r="B2162" s="151"/>
      <c r="D2162" s="152" t="s">
        <v>340</v>
      </c>
      <c r="E2162" s="153" t="s">
        <v>21</v>
      </c>
      <c r="F2162" s="154" t="s">
        <v>2009</v>
      </c>
      <c r="H2162" s="153" t="s">
        <v>21</v>
      </c>
      <c r="I2162" s="155"/>
      <c r="L2162" s="151"/>
      <c r="M2162" s="156"/>
      <c r="T2162" s="157"/>
      <c r="AT2162" s="153" t="s">
        <v>340</v>
      </c>
      <c r="AU2162" s="153" t="s">
        <v>171</v>
      </c>
      <c r="AV2162" s="12" t="s">
        <v>78</v>
      </c>
      <c r="AW2162" s="12" t="s">
        <v>32</v>
      </c>
      <c r="AX2162" s="12" t="s">
        <v>71</v>
      </c>
      <c r="AY2162" s="153" t="s">
        <v>330</v>
      </c>
    </row>
    <row r="2163" spans="2:51" s="13" customFormat="1">
      <c r="B2163" s="158"/>
      <c r="D2163" s="152" t="s">
        <v>340</v>
      </c>
      <c r="E2163" s="159" t="s">
        <v>21</v>
      </c>
      <c r="F2163" s="160" t="s">
        <v>2010</v>
      </c>
      <c r="H2163" s="161">
        <v>-230.4</v>
      </c>
      <c r="I2163" s="162"/>
      <c r="L2163" s="158"/>
      <c r="M2163" s="163"/>
      <c r="T2163" s="164"/>
      <c r="AT2163" s="159" t="s">
        <v>340</v>
      </c>
      <c r="AU2163" s="159" t="s">
        <v>171</v>
      </c>
      <c r="AV2163" s="13" t="s">
        <v>80</v>
      </c>
      <c r="AW2163" s="13" t="s">
        <v>32</v>
      </c>
      <c r="AX2163" s="13" t="s">
        <v>71</v>
      </c>
      <c r="AY2163" s="159" t="s">
        <v>330</v>
      </c>
    </row>
    <row r="2164" spans="2:51" s="12" customFormat="1">
      <c r="B2164" s="151"/>
      <c r="D2164" s="152" t="s">
        <v>340</v>
      </c>
      <c r="E2164" s="153" t="s">
        <v>21</v>
      </c>
      <c r="F2164" s="154" t="s">
        <v>1957</v>
      </c>
      <c r="H2164" s="153" t="s">
        <v>21</v>
      </c>
      <c r="I2164" s="155"/>
      <c r="L2164" s="151"/>
      <c r="M2164" s="156"/>
      <c r="T2164" s="157"/>
      <c r="AT2164" s="153" t="s">
        <v>340</v>
      </c>
      <c r="AU2164" s="153" t="s">
        <v>171</v>
      </c>
      <c r="AV2164" s="12" t="s">
        <v>78</v>
      </c>
      <c r="AW2164" s="12" t="s">
        <v>32</v>
      </c>
      <c r="AX2164" s="12" t="s">
        <v>71</v>
      </c>
      <c r="AY2164" s="153" t="s">
        <v>330</v>
      </c>
    </row>
    <row r="2165" spans="2:51" s="12" customFormat="1">
      <c r="B2165" s="151"/>
      <c r="D2165" s="152" t="s">
        <v>340</v>
      </c>
      <c r="E2165" s="153" t="s">
        <v>21</v>
      </c>
      <c r="F2165" s="154" t="s">
        <v>1003</v>
      </c>
      <c r="H2165" s="153" t="s">
        <v>21</v>
      </c>
      <c r="I2165" s="155"/>
      <c r="L2165" s="151"/>
      <c r="M2165" s="156"/>
      <c r="T2165" s="157"/>
      <c r="AT2165" s="153" t="s">
        <v>340</v>
      </c>
      <c r="AU2165" s="153" t="s">
        <v>171</v>
      </c>
      <c r="AV2165" s="12" t="s">
        <v>78</v>
      </c>
      <c r="AW2165" s="12" t="s">
        <v>32</v>
      </c>
      <c r="AX2165" s="12" t="s">
        <v>71</v>
      </c>
      <c r="AY2165" s="153" t="s">
        <v>330</v>
      </c>
    </row>
    <row r="2166" spans="2:51" s="13" customFormat="1">
      <c r="B2166" s="158"/>
      <c r="D2166" s="152" t="s">
        <v>340</v>
      </c>
      <c r="E2166" s="159" t="s">
        <v>21</v>
      </c>
      <c r="F2166" s="160" t="s">
        <v>2011</v>
      </c>
      <c r="H2166" s="161">
        <v>109.536</v>
      </c>
      <c r="I2166" s="162"/>
      <c r="L2166" s="158"/>
      <c r="M2166" s="163"/>
      <c r="T2166" s="164"/>
      <c r="AT2166" s="159" t="s">
        <v>340</v>
      </c>
      <c r="AU2166" s="159" t="s">
        <v>171</v>
      </c>
      <c r="AV2166" s="13" t="s">
        <v>80</v>
      </c>
      <c r="AW2166" s="13" t="s">
        <v>32</v>
      </c>
      <c r="AX2166" s="13" t="s">
        <v>71</v>
      </c>
      <c r="AY2166" s="159" t="s">
        <v>330</v>
      </c>
    </row>
    <row r="2167" spans="2:51" s="13" customFormat="1">
      <c r="B2167" s="158"/>
      <c r="D2167" s="152" t="s">
        <v>340</v>
      </c>
      <c r="E2167" s="159" t="s">
        <v>21</v>
      </c>
      <c r="F2167" s="160" t="s">
        <v>2012</v>
      </c>
      <c r="H2167" s="161">
        <v>-1.63</v>
      </c>
      <c r="I2167" s="162"/>
      <c r="L2167" s="158"/>
      <c r="M2167" s="163"/>
      <c r="T2167" s="164"/>
      <c r="AT2167" s="159" t="s">
        <v>340</v>
      </c>
      <c r="AU2167" s="159" t="s">
        <v>171</v>
      </c>
      <c r="AV2167" s="13" t="s">
        <v>80</v>
      </c>
      <c r="AW2167" s="13" t="s">
        <v>32</v>
      </c>
      <c r="AX2167" s="13" t="s">
        <v>71</v>
      </c>
      <c r="AY2167" s="159" t="s">
        <v>330</v>
      </c>
    </row>
    <row r="2168" spans="2:51" s="13" customFormat="1">
      <c r="B2168" s="158"/>
      <c r="D2168" s="152" t="s">
        <v>340</v>
      </c>
      <c r="E2168" s="159" t="s">
        <v>21</v>
      </c>
      <c r="F2168" s="160" t="s">
        <v>2013</v>
      </c>
      <c r="H2168" s="161">
        <v>-15.12</v>
      </c>
      <c r="I2168" s="162"/>
      <c r="L2168" s="158"/>
      <c r="M2168" s="163"/>
      <c r="T2168" s="164"/>
      <c r="AT2168" s="159" t="s">
        <v>340</v>
      </c>
      <c r="AU2168" s="159" t="s">
        <v>171</v>
      </c>
      <c r="AV2168" s="13" t="s">
        <v>80</v>
      </c>
      <c r="AW2168" s="13" t="s">
        <v>32</v>
      </c>
      <c r="AX2168" s="13" t="s">
        <v>71</v>
      </c>
      <c r="AY2168" s="159" t="s">
        <v>330</v>
      </c>
    </row>
    <row r="2169" spans="2:51" s="13" customFormat="1">
      <c r="B2169" s="158"/>
      <c r="D2169" s="152" t="s">
        <v>340</v>
      </c>
      <c r="E2169" s="159" t="s">
        <v>21</v>
      </c>
      <c r="F2169" s="160" t="s">
        <v>1517</v>
      </c>
      <c r="H2169" s="161">
        <v>-5.6</v>
      </c>
      <c r="I2169" s="162"/>
      <c r="L2169" s="158"/>
      <c r="M2169" s="163"/>
      <c r="T2169" s="164"/>
      <c r="AT2169" s="159" t="s">
        <v>340</v>
      </c>
      <c r="AU2169" s="159" t="s">
        <v>171</v>
      </c>
      <c r="AV2169" s="13" t="s">
        <v>80</v>
      </c>
      <c r="AW2169" s="13" t="s">
        <v>32</v>
      </c>
      <c r="AX2169" s="13" t="s">
        <v>71</v>
      </c>
      <c r="AY2169" s="159" t="s">
        <v>330</v>
      </c>
    </row>
    <row r="2170" spans="2:51" s="13" customFormat="1">
      <c r="B2170" s="158"/>
      <c r="D2170" s="152" t="s">
        <v>340</v>
      </c>
      <c r="E2170" s="159" t="s">
        <v>21</v>
      </c>
      <c r="F2170" s="160" t="s">
        <v>2014</v>
      </c>
      <c r="H2170" s="161">
        <v>-3.1059999999999999</v>
      </c>
      <c r="I2170" s="162"/>
      <c r="L2170" s="158"/>
      <c r="M2170" s="163"/>
      <c r="T2170" s="164"/>
      <c r="AT2170" s="159" t="s">
        <v>340</v>
      </c>
      <c r="AU2170" s="159" t="s">
        <v>171</v>
      </c>
      <c r="AV2170" s="13" t="s">
        <v>80</v>
      </c>
      <c r="AW2170" s="13" t="s">
        <v>32</v>
      </c>
      <c r="AX2170" s="13" t="s">
        <v>71</v>
      </c>
      <c r="AY2170" s="159" t="s">
        <v>330</v>
      </c>
    </row>
    <row r="2171" spans="2:51" s="13" customFormat="1">
      <c r="B2171" s="158"/>
      <c r="D2171" s="152" t="s">
        <v>340</v>
      </c>
      <c r="E2171" s="159" t="s">
        <v>21</v>
      </c>
      <c r="F2171" s="160" t="s">
        <v>2015</v>
      </c>
      <c r="H2171" s="161">
        <v>-15.695</v>
      </c>
      <c r="I2171" s="162"/>
      <c r="L2171" s="158"/>
      <c r="M2171" s="163"/>
      <c r="T2171" s="164"/>
      <c r="AT2171" s="159" t="s">
        <v>340</v>
      </c>
      <c r="AU2171" s="159" t="s">
        <v>171</v>
      </c>
      <c r="AV2171" s="13" t="s">
        <v>80</v>
      </c>
      <c r="AW2171" s="13" t="s">
        <v>32</v>
      </c>
      <c r="AX2171" s="13" t="s">
        <v>71</v>
      </c>
      <c r="AY2171" s="159" t="s">
        <v>330</v>
      </c>
    </row>
    <row r="2172" spans="2:51" s="12" customFormat="1">
      <c r="B2172" s="151"/>
      <c r="D2172" s="152" t="s">
        <v>340</v>
      </c>
      <c r="E2172" s="153" t="s">
        <v>21</v>
      </c>
      <c r="F2172" s="154" t="s">
        <v>2016</v>
      </c>
      <c r="H2172" s="153" t="s">
        <v>21</v>
      </c>
      <c r="I2172" s="155"/>
      <c r="L2172" s="151"/>
      <c r="M2172" s="156"/>
      <c r="T2172" s="157"/>
      <c r="AT2172" s="153" t="s">
        <v>340</v>
      </c>
      <c r="AU2172" s="153" t="s">
        <v>171</v>
      </c>
      <c r="AV2172" s="12" t="s">
        <v>78</v>
      </c>
      <c r="AW2172" s="12" t="s">
        <v>32</v>
      </c>
      <c r="AX2172" s="12" t="s">
        <v>71</v>
      </c>
      <c r="AY2172" s="153" t="s">
        <v>330</v>
      </c>
    </row>
    <row r="2173" spans="2:51" s="13" customFormat="1">
      <c r="B2173" s="158"/>
      <c r="D2173" s="152" t="s">
        <v>340</v>
      </c>
      <c r="E2173" s="159" t="s">
        <v>21</v>
      </c>
      <c r="F2173" s="160" t="s">
        <v>2017</v>
      </c>
      <c r="H2173" s="161">
        <v>608.149</v>
      </c>
      <c r="I2173" s="162"/>
      <c r="L2173" s="158"/>
      <c r="M2173" s="163"/>
      <c r="T2173" s="164"/>
      <c r="AT2173" s="159" t="s">
        <v>340</v>
      </c>
      <c r="AU2173" s="159" t="s">
        <v>171</v>
      </c>
      <c r="AV2173" s="13" t="s">
        <v>80</v>
      </c>
      <c r="AW2173" s="13" t="s">
        <v>32</v>
      </c>
      <c r="AX2173" s="13" t="s">
        <v>71</v>
      </c>
      <c r="AY2173" s="159" t="s">
        <v>330</v>
      </c>
    </row>
    <row r="2174" spans="2:51" s="12" customFormat="1">
      <c r="B2174" s="151"/>
      <c r="D2174" s="152" t="s">
        <v>340</v>
      </c>
      <c r="E2174" s="153" t="s">
        <v>21</v>
      </c>
      <c r="F2174" s="154" t="s">
        <v>770</v>
      </c>
      <c r="H2174" s="153" t="s">
        <v>21</v>
      </c>
      <c r="I2174" s="155"/>
      <c r="L2174" s="151"/>
      <c r="M2174" s="156"/>
      <c r="T2174" s="157"/>
      <c r="AT2174" s="153" t="s">
        <v>340</v>
      </c>
      <c r="AU2174" s="153" t="s">
        <v>171</v>
      </c>
      <c r="AV2174" s="12" t="s">
        <v>78</v>
      </c>
      <c r="AW2174" s="12" t="s">
        <v>32</v>
      </c>
      <c r="AX2174" s="12" t="s">
        <v>71</v>
      </c>
      <c r="AY2174" s="153" t="s">
        <v>330</v>
      </c>
    </row>
    <row r="2175" spans="2:51" s="13" customFormat="1">
      <c r="B2175" s="158"/>
      <c r="D2175" s="152" t="s">
        <v>340</v>
      </c>
      <c r="E2175" s="159" t="s">
        <v>21</v>
      </c>
      <c r="F2175" s="160" t="s">
        <v>1536</v>
      </c>
      <c r="H2175" s="161">
        <v>-12.132</v>
      </c>
      <c r="I2175" s="162"/>
      <c r="L2175" s="158"/>
      <c r="M2175" s="163"/>
      <c r="T2175" s="164"/>
      <c r="AT2175" s="159" t="s">
        <v>340</v>
      </c>
      <c r="AU2175" s="159" t="s">
        <v>171</v>
      </c>
      <c r="AV2175" s="13" t="s">
        <v>80</v>
      </c>
      <c r="AW2175" s="13" t="s">
        <v>32</v>
      </c>
      <c r="AX2175" s="13" t="s">
        <v>71</v>
      </c>
      <c r="AY2175" s="159" t="s">
        <v>330</v>
      </c>
    </row>
    <row r="2176" spans="2:51" s="13" customFormat="1">
      <c r="B2176" s="158"/>
      <c r="D2176" s="152" t="s">
        <v>340</v>
      </c>
      <c r="E2176" s="159" t="s">
        <v>21</v>
      </c>
      <c r="F2176" s="160" t="s">
        <v>2018</v>
      </c>
      <c r="H2176" s="161">
        <v>-25.2</v>
      </c>
      <c r="I2176" s="162"/>
      <c r="L2176" s="158"/>
      <c r="M2176" s="163"/>
      <c r="T2176" s="164"/>
      <c r="AT2176" s="159" t="s">
        <v>340</v>
      </c>
      <c r="AU2176" s="159" t="s">
        <v>171</v>
      </c>
      <c r="AV2176" s="13" t="s">
        <v>80</v>
      </c>
      <c r="AW2176" s="13" t="s">
        <v>32</v>
      </c>
      <c r="AX2176" s="13" t="s">
        <v>71</v>
      </c>
      <c r="AY2176" s="159" t="s">
        <v>330</v>
      </c>
    </row>
    <row r="2177" spans="2:51" s="13" customFormat="1">
      <c r="B2177" s="158"/>
      <c r="D2177" s="152" t="s">
        <v>340</v>
      </c>
      <c r="E2177" s="159" t="s">
        <v>21</v>
      </c>
      <c r="F2177" s="160" t="s">
        <v>2019</v>
      </c>
      <c r="H2177" s="161">
        <v>-19.100000000000001</v>
      </c>
      <c r="I2177" s="162"/>
      <c r="L2177" s="158"/>
      <c r="M2177" s="163"/>
      <c r="T2177" s="164"/>
      <c r="AT2177" s="159" t="s">
        <v>340</v>
      </c>
      <c r="AU2177" s="159" t="s">
        <v>171</v>
      </c>
      <c r="AV2177" s="13" t="s">
        <v>80</v>
      </c>
      <c r="AW2177" s="13" t="s">
        <v>32</v>
      </c>
      <c r="AX2177" s="13" t="s">
        <v>71</v>
      </c>
      <c r="AY2177" s="159" t="s">
        <v>330</v>
      </c>
    </row>
    <row r="2178" spans="2:51" s="12" customFormat="1">
      <c r="B2178" s="151"/>
      <c r="D2178" s="152" t="s">
        <v>340</v>
      </c>
      <c r="E2178" s="153" t="s">
        <v>21</v>
      </c>
      <c r="F2178" s="154" t="s">
        <v>789</v>
      </c>
      <c r="H2178" s="153" t="s">
        <v>21</v>
      </c>
      <c r="I2178" s="155"/>
      <c r="L2178" s="151"/>
      <c r="M2178" s="156"/>
      <c r="T2178" s="157"/>
      <c r="AT2178" s="153" t="s">
        <v>340</v>
      </c>
      <c r="AU2178" s="153" t="s">
        <v>171</v>
      </c>
      <c r="AV2178" s="12" t="s">
        <v>78</v>
      </c>
      <c r="AW2178" s="12" t="s">
        <v>32</v>
      </c>
      <c r="AX2178" s="12" t="s">
        <v>71</v>
      </c>
      <c r="AY2178" s="153" t="s">
        <v>330</v>
      </c>
    </row>
    <row r="2179" spans="2:51" s="13" customFormat="1">
      <c r="B2179" s="158"/>
      <c r="D2179" s="152" t="s">
        <v>340</v>
      </c>
      <c r="E2179" s="159" t="s">
        <v>21</v>
      </c>
      <c r="F2179" s="160" t="s">
        <v>1536</v>
      </c>
      <c r="H2179" s="161">
        <v>-12.132</v>
      </c>
      <c r="I2179" s="162"/>
      <c r="L2179" s="158"/>
      <c r="M2179" s="163"/>
      <c r="T2179" s="164"/>
      <c r="AT2179" s="159" t="s">
        <v>340</v>
      </c>
      <c r="AU2179" s="159" t="s">
        <v>171</v>
      </c>
      <c r="AV2179" s="13" t="s">
        <v>80</v>
      </c>
      <c r="AW2179" s="13" t="s">
        <v>32</v>
      </c>
      <c r="AX2179" s="13" t="s">
        <v>71</v>
      </c>
      <c r="AY2179" s="159" t="s">
        <v>330</v>
      </c>
    </row>
    <row r="2180" spans="2:51" s="13" customFormat="1">
      <c r="B2180" s="158"/>
      <c r="D2180" s="152" t="s">
        <v>340</v>
      </c>
      <c r="E2180" s="159" t="s">
        <v>21</v>
      </c>
      <c r="F2180" s="160" t="s">
        <v>2020</v>
      </c>
      <c r="H2180" s="161">
        <v>-15.79</v>
      </c>
      <c r="I2180" s="162"/>
      <c r="L2180" s="158"/>
      <c r="M2180" s="163"/>
      <c r="T2180" s="164"/>
      <c r="AT2180" s="159" t="s">
        <v>340</v>
      </c>
      <c r="AU2180" s="159" t="s">
        <v>171</v>
      </c>
      <c r="AV2180" s="13" t="s">
        <v>80</v>
      </c>
      <c r="AW2180" s="13" t="s">
        <v>32</v>
      </c>
      <c r="AX2180" s="13" t="s">
        <v>71</v>
      </c>
      <c r="AY2180" s="159" t="s">
        <v>330</v>
      </c>
    </row>
    <row r="2181" spans="2:51" s="13" customFormat="1">
      <c r="B2181" s="158"/>
      <c r="D2181" s="152" t="s">
        <v>340</v>
      </c>
      <c r="E2181" s="159" t="s">
        <v>21</v>
      </c>
      <c r="F2181" s="160" t="s">
        <v>1601</v>
      </c>
      <c r="H2181" s="161">
        <v>-10.17</v>
      </c>
      <c r="I2181" s="162"/>
      <c r="L2181" s="158"/>
      <c r="M2181" s="163"/>
      <c r="T2181" s="164"/>
      <c r="AT2181" s="159" t="s">
        <v>340</v>
      </c>
      <c r="AU2181" s="159" t="s">
        <v>171</v>
      </c>
      <c r="AV2181" s="13" t="s">
        <v>80</v>
      </c>
      <c r="AW2181" s="13" t="s">
        <v>32</v>
      </c>
      <c r="AX2181" s="13" t="s">
        <v>71</v>
      </c>
      <c r="AY2181" s="159" t="s">
        <v>330</v>
      </c>
    </row>
    <row r="2182" spans="2:51" s="13" customFormat="1">
      <c r="B2182" s="158"/>
      <c r="D2182" s="152" t="s">
        <v>340</v>
      </c>
      <c r="E2182" s="159" t="s">
        <v>21</v>
      </c>
      <c r="F2182" s="160" t="s">
        <v>1602</v>
      </c>
      <c r="H2182" s="161">
        <v>-15.03</v>
      </c>
      <c r="I2182" s="162"/>
      <c r="L2182" s="158"/>
      <c r="M2182" s="163"/>
      <c r="T2182" s="164"/>
      <c r="AT2182" s="159" t="s">
        <v>340</v>
      </c>
      <c r="AU2182" s="159" t="s">
        <v>171</v>
      </c>
      <c r="AV2182" s="13" t="s">
        <v>80</v>
      </c>
      <c r="AW2182" s="13" t="s">
        <v>32</v>
      </c>
      <c r="AX2182" s="13" t="s">
        <v>71</v>
      </c>
      <c r="AY2182" s="159" t="s">
        <v>330</v>
      </c>
    </row>
    <row r="2183" spans="2:51" s="12" customFormat="1">
      <c r="B2183" s="151"/>
      <c r="D2183" s="152" t="s">
        <v>340</v>
      </c>
      <c r="E2183" s="153" t="s">
        <v>21</v>
      </c>
      <c r="F2183" s="154" t="s">
        <v>800</v>
      </c>
      <c r="H2183" s="153" t="s">
        <v>21</v>
      </c>
      <c r="I2183" s="155"/>
      <c r="L2183" s="151"/>
      <c r="M2183" s="156"/>
      <c r="T2183" s="157"/>
      <c r="AT2183" s="153" t="s">
        <v>340</v>
      </c>
      <c r="AU2183" s="153" t="s">
        <v>171</v>
      </c>
      <c r="AV2183" s="12" t="s">
        <v>78</v>
      </c>
      <c r="AW2183" s="12" t="s">
        <v>32</v>
      </c>
      <c r="AX2183" s="12" t="s">
        <v>71</v>
      </c>
      <c r="AY2183" s="153" t="s">
        <v>330</v>
      </c>
    </row>
    <row r="2184" spans="2:51" s="13" customFormat="1">
      <c r="B2184" s="158"/>
      <c r="D2184" s="152" t="s">
        <v>340</v>
      </c>
      <c r="E2184" s="159" t="s">
        <v>21</v>
      </c>
      <c r="F2184" s="160" t="s">
        <v>1627</v>
      </c>
      <c r="H2184" s="161">
        <v>-11.353</v>
      </c>
      <c r="I2184" s="162"/>
      <c r="L2184" s="158"/>
      <c r="M2184" s="163"/>
      <c r="T2184" s="164"/>
      <c r="AT2184" s="159" t="s">
        <v>340</v>
      </c>
      <c r="AU2184" s="159" t="s">
        <v>171</v>
      </c>
      <c r="AV2184" s="13" t="s">
        <v>80</v>
      </c>
      <c r="AW2184" s="13" t="s">
        <v>32</v>
      </c>
      <c r="AX2184" s="13" t="s">
        <v>71</v>
      </c>
      <c r="AY2184" s="159" t="s">
        <v>330</v>
      </c>
    </row>
    <row r="2185" spans="2:51" s="13" customFormat="1">
      <c r="B2185" s="158"/>
      <c r="D2185" s="152" t="s">
        <v>340</v>
      </c>
      <c r="E2185" s="159" t="s">
        <v>21</v>
      </c>
      <c r="F2185" s="160" t="s">
        <v>1658</v>
      </c>
      <c r="H2185" s="161">
        <v>-12.6</v>
      </c>
      <c r="I2185" s="162"/>
      <c r="L2185" s="158"/>
      <c r="M2185" s="163"/>
      <c r="T2185" s="164"/>
      <c r="AT2185" s="159" t="s">
        <v>340</v>
      </c>
      <c r="AU2185" s="159" t="s">
        <v>171</v>
      </c>
      <c r="AV2185" s="13" t="s">
        <v>80</v>
      </c>
      <c r="AW2185" s="13" t="s">
        <v>32</v>
      </c>
      <c r="AX2185" s="13" t="s">
        <v>71</v>
      </c>
      <c r="AY2185" s="159" t="s">
        <v>330</v>
      </c>
    </row>
    <row r="2186" spans="2:51" s="13" customFormat="1">
      <c r="B2186" s="158"/>
      <c r="D2186" s="152" t="s">
        <v>340</v>
      </c>
      <c r="E2186" s="159" t="s">
        <v>21</v>
      </c>
      <c r="F2186" s="160" t="s">
        <v>2021</v>
      </c>
      <c r="H2186" s="161">
        <v>-14.52</v>
      </c>
      <c r="I2186" s="162"/>
      <c r="L2186" s="158"/>
      <c r="M2186" s="163"/>
      <c r="T2186" s="164"/>
      <c r="AT2186" s="159" t="s">
        <v>340</v>
      </c>
      <c r="AU2186" s="159" t="s">
        <v>171</v>
      </c>
      <c r="AV2186" s="13" t="s">
        <v>80</v>
      </c>
      <c r="AW2186" s="13" t="s">
        <v>32</v>
      </c>
      <c r="AX2186" s="13" t="s">
        <v>71</v>
      </c>
      <c r="AY2186" s="159" t="s">
        <v>330</v>
      </c>
    </row>
    <row r="2187" spans="2:51" s="13" customFormat="1">
      <c r="B2187" s="158"/>
      <c r="D2187" s="152" t="s">
        <v>340</v>
      </c>
      <c r="E2187" s="159" t="s">
        <v>21</v>
      </c>
      <c r="F2187" s="160" t="s">
        <v>1602</v>
      </c>
      <c r="H2187" s="161">
        <v>-15.03</v>
      </c>
      <c r="I2187" s="162"/>
      <c r="L2187" s="158"/>
      <c r="M2187" s="163"/>
      <c r="T2187" s="164"/>
      <c r="AT2187" s="159" t="s">
        <v>340</v>
      </c>
      <c r="AU2187" s="159" t="s">
        <v>171</v>
      </c>
      <c r="AV2187" s="13" t="s">
        <v>80</v>
      </c>
      <c r="AW2187" s="13" t="s">
        <v>32</v>
      </c>
      <c r="AX2187" s="13" t="s">
        <v>71</v>
      </c>
      <c r="AY2187" s="159" t="s">
        <v>330</v>
      </c>
    </row>
    <row r="2188" spans="2:51" s="12" customFormat="1">
      <c r="B2188" s="151"/>
      <c r="D2188" s="152" t="s">
        <v>340</v>
      </c>
      <c r="E2188" s="153" t="s">
        <v>21</v>
      </c>
      <c r="F2188" s="154" t="s">
        <v>808</v>
      </c>
      <c r="H2188" s="153" t="s">
        <v>21</v>
      </c>
      <c r="I2188" s="155"/>
      <c r="L2188" s="151"/>
      <c r="M2188" s="156"/>
      <c r="T2188" s="157"/>
      <c r="AT2188" s="153" t="s">
        <v>340</v>
      </c>
      <c r="AU2188" s="153" t="s">
        <v>171</v>
      </c>
      <c r="AV2188" s="12" t="s">
        <v>78</v>
      </c>
      <c r="AW2188" s="12" t="s">
        <v>32</v>
      </c>
      <c r="AX2188" s="12" t="s">
        <v>71</v>
      </c>
      <c r="AY2188" s="153" t="s">
        <v>330</v>
      </c>
    </row>
    <row r="2189" spans="2:51" s="13" customFormat="1">
      <c r="B2189" s="158"/>
      <c r="D2189" s="152" t="s">
        <v>340</v>
      </c>
      <c r="E2189" s="159" t="s">
        <v>21</v>
      </c>
      <c r="F2189" s="160" t="s">
        <v>2022</v>
      </c>
      <c r="H2189" s="161">
        <v>-15.68</v>
      </c>
      <c r="I2189" s="162"/>
      <c r="L2189" s="158"/>
      <c r="M2189" s="163"/>
      <c r="T2189" s="164"/>
      <c r="AT2189" s="159" t="s">
        <v>340</v>
      </c>
      <c r="AU2189" s="159" t="s">
        <v>171</v>
      </c>
      <c r="AV2189" s="13" t="s">
        <v>80</v>
      </c>
      <c r="AW2189" s="13" t="s">
        <v>32</v>
      </c>
      <c r="AX2189" s="13" t="s">
        <v>71</v>
      </c>
      <c r="AY2189" s="159" t="s">
        <v>330</v>
      </c>
    </row>
    <row r="2190" spans="2:51" s="13" customFormat="1">
      <c r="B2190" s="158"/>
      <c r="D2190" s="152" t="s">
        <v>340</v>
      </c>
      <c r="E2190" s="159" t="s">
        <v>21</v>
      </c>
      <c r="F2190" s="160" t="s">
        <v>2023</v>
      </c>
      <c r="H2190" s="161">
        <v>-18</v>
      </c>
      <c r="I2190" s="162"/>
      <c r="L2190" s="158"/>
      <c r="M2190" s="163"/>
      <c r="T2190" s="164"/>
      <c r="AT2190" s="159" t="s">
        <v>340</v>
      </c>
      <c r="AU2190" s="159" t="s">
        <v>171</v>
      </c>
      <c r="AV2190" s="13" t="s">
        <v>80</v>
      </c>
      <c r="AW2190" s="13" t="s">
        <v>32</v>
      </c>
      <c r="AX2190" s="13" t="s">
        <v>71</v>
      </c>
      <c r="AY2190" s="159" t="s">
        <v>330</v>
      </c>
    </row>
    <row r="2191" spans="2:51" s="13" customFormat="1">
      <c r="B2191" s="158"/>
      <c r="D2191" s="152" t="s">
        <v>340</v>
      </c>
      <c r="E2191" s="159" t="s">
        <v>21</v>
      </c>
      <c r="F2191" s="160" t="s">
        <v>2024</v>
      </c>
      <c r="H2191" s="161">
        <v>-10.1</v>
      </c>
      <c r="I2191" s="162"/>
      <c r="L2191" s="158"/>
      <c r="M2191" s="163"/>
      <c r="T2191" s="164"/>
      <c r="AT2191" s="159" t="s">
        <v>340</v>
      </c>
      <c r="AU2191" s="159" t="s">
        <v>171</v>
      </c>
      <c r="AV2191" s="13" t="s">
        <v>80</v>
      </c>
      <c r="AW2191" s="13" t="s">
        <v>32</v>
      </c>
      <c r="AX2191" s="13" t="s">
        <v>71</v>
      </c>
      <c r="AY2191" s="159" t="s">
        <v>330</v>
      </c>
    </row>
    <row r="2192" spans="2:51" s="12" customFormat="1">
      <c r="B2192" s="151"/>
      <c r="D2192" s="152" t="s">
        <v>340</v>
      </c>
      <c r="E2192" s="153" t="s">
        <v>21</v>
      </c>
      <c r="F2192" s="154" t="s">
        <v>1961</v>
      </c>
      <c r="H2192" s="153" t="s">
        <v>21</v>
      </c>
      <c r="I2192" s="155"/>
      <c r="L2192" s="151"/>
      <c r="M2192" s="156"/>
      <c r="T2192" s="157"/>
      <c r="AT2192" s="153" t="s">
        <v>340</v>
      </c>
      <c r="AU2192" s="153" t="s">
        <v>171</v>
      </c>
      <c r="AV2192" s="12" t="s">
        <v>78</v>
      </c>
      <c r="AW2192" s="12" t="s">
        <v>32</v>
      </c>
      <c r="AX2192" s="12" t="s">
        <v>71</v>
      </c>
      <c r="AY2192" s="153" t="s">
        <v>330</v>
      </c>
    </row>
    <row r="2193" spans="2:51" s="12" customFormat="1">
      <c r="B2193" s="151"/>
      <c r="D2193" s="152" t="s">
        <v>340</v>
      </c>
      <c r="E2193" s="153" t="s">
        <v>21</v>
      </c>
      <c r="F2193" s="154" t="s">
        <v>1003</v>
      </c>
      <c r="H2193" s="153" t="s">
        <v>21</v>
      </c>
      <c r="I2193" s="155"/>
      <c r="L2193" s="151"/>
      <c r="M2193" s="156"/>
      <c r="T2193" s="157"/>
      <c r="AT2193" s="153" t="s">
        <v>340</v>
      </c>
      <c r="AU2193" s="153" t="s">
        <v>171</v>
      </c>
      <c r="AV2193" s="12" t="s">
        <v>78</v>
      </c>
      <c r="AW2193" s="12" t="s">
        <v>32</v>
      </c>
      <c r="AX2193" s="12" t="s">
        <v>71</v>
      </c>
      <c r="AY2193" s="153" t="s">
        <v>330</v>
      </c>
    </row>
    <row r="2194" spans="2:51" s="13" customFormat="1">
      <c r="B2194" s="158"/>
      <c r="D2194" s="152" t="s">
        <v>340</v>
      </c>
      <c r="E2194" s="159" t="s">
        <v>21</v>
      </c>
      <c r="F2194" s="160" t="s">
        <v>2025</v>
      </c>
      <c r="H2194" s="161">
        <v>104.16</v>
      </c>
      <c r="I2194" s="162"/>
      <c r="L2194" s="158"/>
      <c r="M2194" s="163"/>
      <c r="T2194" s="164"/>
      <c r="AT2194" s="159" t="s">
        <v>340</v>
      </c>
      <c r="AU2194" s="159" t="s">
        <v>171</v>
      </c>
      <c r="AV2194" s="13" t="s">
        <v>80</v>
      </c>
      <c r="AW2194" s="13" t="s">
        <v>32</v>
      </c>
      <c r="AX2194" s="13" t="s">
        <v>71</v>
      </c>
      <c r="AY2194" s="159" t="s">
        <v>330</v>
      </c>
    </row>
    <row r="2195" spans="2:51" s="13" customFormat="1">
      <c r="B2195" s="158"/>
      <c r="D2195" s="152" t="s">
        <v>340</v>
      </c>
      <c r="E2195" s="159" t="s">
        <v>21</v>
      </c>
      <c r="F2195" s="160" t="s">
        <v>2026</v>
      </c>
      <c r="H2195" s="161">
        <v>-3.78</v>
      </c>
      <c r="I2195" s="162"/>
      <c r="L2195" s="158"/>
      <c r="M2195" s="163"/>
      <c r="T2195" s="164"/>
      <c r="AT2195" s="159" t="s">
        <v>340</v>
      </c>
      <c r="AU2195" s="159" t="s">
        <v>171</v>
      </c>
      <c r="AV2195" s="13" t="s">
        <v>80</v>
      </c>
      <c r="AW2195" s="13" t="s">
        <v>32</v>
      </c>
      <c r="AX2195" s="13" t="s">
        <v>71</v>
      </c>
      <c r="AY2195" s="159" t="s">
        <v>330</v>
      </c>
    </row>
    <row r="2196" spans="2:51" s="13" customFormat="1">
      <c r="B2196" s="158"/>
      <c r="D2196" s="152" t="s">
        <v>340</v>
      </c>
      <c r="E2196" s="159" t="s">
        <v>21</v>
      </c>
      <c r="F2196" s="160" t="s">
        <v>2027</v>
      </c>
      <c r="H2196" s="161">
        <v>-14.53</v>
      </c>
      <c r="I2196" s="162"/>
      <c r="L2196" s="158"/>
      <c r="M2196" s="163"/>
      <c r="T2196" s="164"/>
      <c r="AT2196" s="159" t="s">
        <v>340</v>
      </c>
      <c r="AU2196" s="159" t="s">
        <v>171</v>
      </c>
      <c r="AV2196" s="13" t="s">
        <v>80</v>
      </c>
      <c r="AW2196" s="13" t="s">
        <v>32</v>
      </c>
      <c r="AX2196" s="13" t="s">
        <v>71</v>
      </c>
      <c r="AY2196" s="159" t="s">
        <v>330</v>
      </c>
    </row>
    <row r="2197" spans="2:51" s="13" customFormat="1">
      <c r="B2197" s="158"/>
      <c r="D2197" s="152" t="s">
        <v>340</v>
      </c>
      <c r="E2197" s="159" t="s">
        <v>21</v>
      </c>
      <c r="F2197" s="160" t="s">
        <v>2028</v>
      </c>
      <c r="H2197" s="161">
        <v>-4.88</v>
      </c>
      <c r="I2197" s="162"/>
      <c r="L2197" s="158"/>
      <c r="M2197" s="163"/>
      <c r="T2197" s="164"/>
      <c r="AT2197" s="159" t="s">
        <v>340</v>
      </c>
      <c r="AU2197" s="159" t="s">
        <v>171</v>
      </c>
      <c r="AV2197" s="13" t="s">
        <v>80</v>
      </c>
      <c r="AW2197" s="13" t="s">
        <v>32</v>
      </c>
      <c r="AX2197" s="13" t="s">
        <v>71</v>
      </c>
      <c r="AY2197" s="159" t="s">
        <v>330</v>
      </c>
    </row>
    <row r="2198" spans="2:51" s="12" customFormat="1">
      <c r="B2198" s="151"/>
      <c r="D2198" s="152" t="s">
        <v>340</v>
      </c>
      <c r="E2198" s="153" t="s">
        <v>21</v>
      </c>
      <c r="F2198" s="154" t="s">
        <v>2016</v>
      </c>
      <c r="H2198" s="153" t="s">
        <v>21</v>
      </c>
      <c r="I2198" s="155"/>
      <c r="L2198" s="151"/>
      <c r="M2198" s="156"/>
      <c r="T2198" s="157"/>
      <c r="AT2198" s="153" t="s">
        <v>340</v>
      </c>
      <c r="AU2198" s="153" t="s">
        <v>171</v>
      </c>
      <c r="AV2198" s="12" t="s">
        <v>78</v>
      </c>
      <c r="AW2198" s="12" t="s">
        <v>32</v>
      </c>
      <c r="AX2198" s="12" t="s">
        <v>71</v>
      </c>
      <c r="AY2198" s="153" t="s">
        <v>330</v>
      </c>
    </row>
    <row r="2199" spans="2:51" s="13" customFormat="1">
      <c r="B2199" s="158"/>
      <c r="D2199" s="152" t="s">
        <v>340</v>
      </c>
      <c r="E2199" s="159" t="s">
        <v>21</v>
      </c>
      <c r="F2199" s="160" t="s">
        <v>2017</v>
      </c>
      <c r="H2199" s="161">
        <v>608.149</v>
      </c>
      <c r="I2199" s="162"/>
      <c r="L2199" s="158"/>
      <c r="M2199" s="163"/>
      <c r="T2199" s="164"/>
      <c r="AT2199" s="159" t="s">
        <v>340</v>
      </c>
      <c r="AU2199" s="159" t="s">
        <v>171</v>
      </c>
      <c r="AV2199" s="13" t="s">
        <v>80</v>
      </c>
      <c r="AW2199" s="13" t="s">
        <v>32</v>
      </c>
      <c r="AX2199" s="13" t="s">
        <v>71</v>
      </c>
      <c r="AY2199" s="159" t="s">
        <v>330</v>
      </c>
    </row>
    <row r="2200" spans="2:51" s="12" customFormat="1">
      <c r="B2200" s="151"/>
      <c r="D2200" s="152" t="s">
        <v>340</v>
      </c>
      <c r="E2200" s="153" t="s">
        <v>21</v>
      </c>
      <c r="F2200" s="154" t="s">
        <v>770</v>
      </c>
      <c r="H2200" s="153" t="s">
        <v>21</v>
      </c>
      <c r="I2200" s="155"/>
      <c r="L2200" s="151"/>
      <c r="M2200" s="156"/>
      <c r="T2200" s="157"/>
      <c r="AT2200" s="153" t="s">
        <v>340</v>
      </c>
      <c r="AU2200" s="153" t="s">
        <v>171</v>
      </c>
      <c r="AV2200" s="12" t="s">
        <v>78</v>
      </c>
      <c r="AW2200" s="12" t="s">
        <v>32</v>
      </c>
      <c r="AX2200" s="12" t="s">
        <v>71</v>
      </c>
      <c r="AY2200" s="153" t="s">
        <v>330</v>
      </c>
    </row>
    <row r="2201" spans="2:51" s="13" customFormat="1">
      <c r="B2201" s="158"/>
      <c r="D2201" s="152" t="s">
        <v>340</v>
      </c>
      <c r="E2201" s="159" t="s">
        <v>21</v>
      </c>
      <c r="F2201" s="160" t="s">
        <v>2029</v>
      </c>
      <c r="H2201" s="161">
        <v>-15.16</v>
      </c>
      <c r="I2201" s="162"/>
      <c r="L2201" s="158"/>
      <c r="M2201" s="163"/>
      <c r="T2201" s="164"/>
      <c r="AT2201" s="159" t="s">
        <v>340</v>
      </c>
      <c r="AU2201" s="159" t="s">
        <v>171</v>
      </c>
      <c r="AV2201" s="13" t="s">
        <v>80</v>
      </c>
      <c r="AW2201" s="13" t="s">
        <v>32</v>
      </c>
      <c r="AX2201" s="13" t="s">
        <v>71</v>
      </c>
      <c r="AY2201" s="159" t="s">
        <v>330</v>
      </c>
    </row>
    <row r="2202" spans="2:51" s="13" customFormat="1">
      <c r="B2202" s="158"/>
      <c r="D2202" s="152" t="s">
        <v>340</v>
      </c>
      <c r="E2202" s="159" t="s">
        <v>21</v>
      </c>
      <c r="F2202" s="160" t="s">
        <v>1563</v>
      </c>
      <c r="H2202" s="161">
        <v>-6.62</v>
      </c>
      <c r="I2202" s="162"/>
      <c r="L2202" s="158"/>
      <c r="M2202" s="163"/>
      <c r="T2202" s="164"/>
      <c r="AT2202" s="159" t="s">
        <v>340</v>
      </c>
      <c r="AU2202" s="159" t="s">
        <v>171</v>
      </c>
      <c r="AV2202" s="13" t="s">
        <v>80</v>
      </c>
      <c r="AW2202" s="13" t="s">
        <v>32</v>
      </c>
      <c r="AX2202" s="13" t="s">
        <v>71</v>
      </c>
      <c r="AY2202" s="159" t="s">
        <v>330</v>
      </c>
    </row>
    <row r="2203" spans="2:51" s="13" customFormat="1">
      <c r="B2203" s="158"/>
      <c r="D2203" s="152" t="s">
        <v>340</v>
      </c>
      <c r="E2203" s="159" t="s">
        <v>21</v>
      </c>
      <c r="F2203" s="160" t="s">
        <v>2030</v>
      </c>
      <c r="H2203" s="161">
        <v>-17.34</v>
      </c>
      <c r="I2203" s="162"/>
      <c r="L2203" s="158"/>
      <c r="M2203" s="163"/>
      <c r="T2203" s="164"/>
      <c r="AT2203" s="159" t="s">
        <v>340</v>
      </c>
      <c r="AU2203" s="159" t="s">
        <v>171</v>
      </c>
      <c r="AV2203" s="13" t="s">
        <v>80</v>
      </c>
      <c r="AW2203" s="13" t="s">
        <v>32</v>
      </c>
      <c r="AX2203" s="13" t="s">
        <v>71</v>
      </c>
      <c r="AY2203" s="159" t="s">
        <v>330</v>
      </c>
    </row>
    <row r="2204" spans="2:51" s="13" customFormat="1">
      <c r="B2204" s="158"/>
      <c r="D2204" s="152" t="s">
        <v>340</v>
      </c>
      <c r="E2204" s="159" t="s">
        <v>21</v>
      </c>
      <c r="F2204" s="160" t="s">
        <v>2031</v>
      </c>
      <c r="H2204" s="161">
        <v>-12.64</v>
      </c>
      <c r="I2204" s="162"/>
      <c r="L2204" s="158"/>
      <c r="M2204" s="163"/>
      <c r="T2204" s="164"/>
      <c r="AT2204" s="159" t="s">
        <v>340</v>
      </c>
      <c r="AU2204" s="159" t="s">
        <v>171</v>
      </c>
      <c r="AV2204" s="13" t="s">
        <v>80</v>
      </c>
      <c r="AW2204" s="13" t="s">
        <v>32</v>
      </c>
      <c r="AX2204" s="13" t="s">
        <v>71</v>
      </c>
      <c r="AY2204" s="159" t="s">
        <v>330</v>
      </c>
    </row>
    <row r="2205" spans="2:51" s="12" customFormat="1">
      <c r="B2205" s="151"/>
      <c r="D2205" s="152" t="s">
        <v>340</v>
      </c>
      <c r="E2205" s="153" t="s">
        <v>21</v>
      </c>
      <c r="F2205" s="154" t="s">
        <v>789</v>
      </c>
      <c r="H2205" s="153" t="s">
        <v>21</v>
      </c>
      <c r="I2205" s="155"/>
      <c r="L2205" s="151"/>
      <c r="M2205" s="156"/>
      <c r="T2205" s="157"/>
      <c r="AT2205" s="153" t="s">
        <v>340</v>
      </c>
      <c r="AU2205" s="153" t="s">
        <v>171</v>
      </c>
      <c r="AV2205" s="12" t="s">
        <v>78</v>
      </c>
      <c r="AW2205" s="12" t="s">
        <v>32</v>
      </c>
      <c r="AX2205" s="12" t="s">
        <v>71</v>
      </c>
      <c r="AY2205" s="153" t="s">
        <v>330</v>
      </c>
    </row>
    <row r="2206" spans="2:51" s="13" customFormat="1">
      <c r="B2206" s="158"/>
      <c r="D2206" s="152" t="s">
        <v>340</v>
      </c>
      <c r="E2206" s="159" t="s">
        <v>21</v>
      </c>
      <c r="F2206" s="160" t="s">
        <v>2029</v>
      </c>
      <c r="H2206" s="161">
        <v>-15.16</v>
      </c>
      <c r="I2206" s="162"/>
      <c r="L2206" s="158"/>
      <c r="M2206" s="163"/>
      <c r="T2206" s="164"/>
      <c r="AT2206" s="159" t="s">
        <v>340</v>
      </c>
      <c r="AU2206" s="159" t="s">
        <v>171</v>
      </c>
      <c r="AV2206" s="13" t="s">
        <v>80</v>
      </c>
      <c r="AW2206" s="13" t="s">
        <v>32</v>
      </c>
      <c r="AX2206" s="13" t="s">
        <v>71</v>
      </c>
      <c r="AY2206" s="159" t="s">
        <v>330</v>
      </c>
    </row>
    <row r="2207" spans="2:51" s="13" customFormat="1">
      <c r="B2207" s="158"/>
      <c r="D2207" s="152" t="s">
        <v>340</v>
      </c>
      <c r="E2207" s="159" t="s">
        <v>21</v>
      </c>
      <c r="F2207" s="160" t="s">
        <v>2032</v>
      </c>
      <c r="H2207" s="161">
        <v>-19.260000000000002</v>
      </c>
      <c r="I2207" s="162"/>
      <c r="L2207" s="158"/>
      <c r="M2207" s="163"/>
      <c r="T2207" s="164"/>
      <c r="AT2207" s="159" t="s">
        <v>340</v>
      </c>
      <c r="AU2207" s="159" t="s">
        <v>171</v>
      </c>
      <c r="AV2207" s="13" t="s">
        <v>80</v>
      </c>
      <c r="AW2207" s="13" t="s">
        <v>32</v>
      </c>
      <c r="AX2207" s="13" t="s">
        <v>71</v>
      </c>
      <c r="AY2207" s="159" t="s">
        <v>330</v>
      </c>
    </row>
    <row r="2208" spans="2:51" s="13" customFormat="1">
      <c r="B2208" s="158"/>
      <c r="D2208" s="152" t="s">
        <v>340</v>
      </c>
      <c r="E2208" s="159" t="s">
        <v>21</v>
      </c>
      <c r="F2208" s="160" t="s">
        <v>1605</v>
      </c>
      <c r="H2208" s="161">
        <v>-3.6190000000000002</v>
      </c>
      <c r="I2208" s="162"/>
      <c r="L2208" s="158"/>
      <c r="M2208" s="163"/>
      <c r="T2208" s="164"/>
      <c r="AT2208" s="159" t="s">
        <v>340</v>
      </c>
      <c r="AU2208" s="159" t="s">
        <v>171</v>
      </c>
      <c r="AV2208" s="13" t="s">
        <v>80</v>
      </c>
      <c r="AW2208" s="13" t="s">
        <v>32</v>
      </c>
      <c r="AX2208" s="13" t="s">
        <v>71</v>
      </c>
      <c r="AY2208" s="159" t="s">
        <v>330</v>
      </c>
    </row>
    <row r="2209" spans="2:51" s="13" customFormat="1">
      <c r="B2209" s="158"/>
      <c r="D2209" s="152" t="s">
        <v>340</v>
      </c>
      <c r="E2209" s="159" t="s">
        <v>21</v>
      </c>
      <c r="F2209" s="160" t="s">
        <v>1604</v>
      </c>
      <c r="H2209" s="161">
        <v>-8.1</v>
      </c>
      <c r="I2209" s="162"/>
      <c r="L2209" s="158"/>
      <c r="M2209" s="163"/>
      <c r="T2209" s="164"/>
      <c r="AT2209" s="159" t="s">
        <v>340</v>
      </c>
      <c r="AU2209" s="159" t="s">
        <v>171</v>
      </c>
      <c r="AV2209" s="13" t="s">
        <v>80</v>
      </c>
      <c r="AW2209" s="13" t="s">
        <v>32</v>
      </c>
      <c r="AX2209" s="13" t="s">
        <v>71</v>
      </c>
      <c r="AY2209" s="159" t="s">
        <v>330</v>
      </c>
    </row>
    <row r="2210" spans="2:51" s="12" customFormat="1">
      <c r="B2210" s="151"/>
      <c r="D2210" s="152" t="s">
        <v>340</v>
      </c>
      <c r="E2210" s="153" t="s">
        <v>21</v>
      </c>
      <c r="F2210" s="154" t="s">
        <v>800</v>
      </c>
      <c r="H2210" s="153" t="s">
        <v>21</v>
      </c>
      <c r="I2210" s="155"/>
      <c r="L2210" s="151"/>
      <c r="M2210" s="156"/>
      <c r="T2210" s="157"/>
      <c r="AT2210" s="153" t="s">
        <v>340</v>
      </c>
      <c r="AU2210" s="153" t="s">
        <v>171</v>
      </c>
      <c r="AV2210" s="12" t="s">
        <v>78</v>
      </c>
      <c r="AW2210" s="12" t="s">
        <v>32</v>
      </c>
      <c r="AX2210" s="12" t="s">
        <v>71</v>
      </c>
      <c r="AY2210" s="153" t="s">
        <v>330</v>
      </c>
    </row>
    <row r="2211" spans="2:51" s="13" customFormat="1">
      <c r="B2211" s="158"/>
      <c r="D2211" s="152" t="s">
        <v>340</v>
      </c>
      <c r="E2211" s="159" t="s">
        <v>21</v>
      </c>
      <c r="F2211" s="160" t="s">
        <v>2033</v>
      </c>
      <c r="H2211" s="161">
        <v>-18.600000000000001</v>
      </c>
      <c r="I2211" s="162"/>
      <c r="L2211" s="158"/>
      <c r="M2211" s="163"/>
      <c r="T2211" s="164"/>
      <c r="AT2211" s="159" t="s">
        <v>340</v>
      </c>
      <c r="AU2211" s="159" t="s">
        <v>171</v>
      </c>
      <c r="AV2211" s="13" t="s">
        <v>80</v>
      </c>
      <c r="AW2211" s="13" t="s">
        <v>32</v>
      </c>
      <c r="AX2211" s="13" t="s">
        <v>71</v>
      </c>
      <c r="AY2211" s="159" t="s">
        <v>330</v>
      </c>
    </row>
    <row r="2212" spans="2:51" s="13" customFormat="1">
      <c r="B2212" s="158"/>
      <c r="D2212" s="152" t="s">
        <v>340</v>
      </c>
      <c r="E2212" s="159" t="s">
        <v>21</v>
      </c>
      <c r="F2212" s="160" t="s">
        <v>2034</v>
      </c>
      <c r="H2212" s="161">
        <v>-9</v>
      </c>
      <c r="I2212" s="162"/>
      <c r="L2212" s="158"/>
      <c r="M2212" s="163"/>
      <c r="T2212" s="164"/>
      <c r="AT2212" s="159" t="s">
        <v>340</v>
      </c>
      <c r="AU2212" s="159" t="s">
        <v>171</v>
      </c>
      <c r="AV2212" s="13" t="s">
        <v>80</v>
      </c>
      <c r="AW2212" s="13" t="s">
        <v>32</v>
      </c>
      <c r="AX2212" s="13" t="s">
        <v>71</v>
      </c>
      <c r="AY2212" s="159" t="s">
        <v>330</v>
      </c>
    </row>
    <row r="2213" spans="2:51" s="13" customFormat="1">
      <c r="B2213" s="158"/>
      <c r="D2213" s="152" t="s">
        <v>340</v>
      </c>
      <c r="E2213" s="159" t="s">
        <v>21</v>
      </c>
      <c r="F2213" s="160" t="s">
        <v>1646</v>
      </c>
      <c r="H2213" s="161">
        <v>-5.16</v>
      </c>
      <c r="I2213" s="162"/>
      <c r="L2213" s="158"/>
      <c r="M2213" s="163"/>
      <c r="T2213" s="164"/>
      <c r="AT2213" s="159" t="s">
        <v>340</v>
      </c>
      <c r="AU2213" s="159" t="s">
        <v>171</v>
      </c>
      <c r="AV2213" s="13" t="s">
        <v>80</v>
      </c>
      <c r="AW2213" s="13" t="s">
        <v>32</v>
      </c>
      <c r="AX2213" s="13" t="s">
        <v>71</v>
      </c>
      <c r="AY2213" s="159" t="s">
        <v>330</v>
      </c>
    </row>
    <row r="2214" spans="2:51" s="13" customFormat="1">
      <c r="B2214" s="158"/>
      <c r="D2214" s="152" t="s">
        <v>340</v>
      </c>
      <c r="E2214" s="159" t="s">
        <v>21</v>
      </c>
      <c r="F2214" s="160" t="s">
        <v>1605</v>
      </c>
      <c r="H2214" s="161">
        <v>-3.6190000000000002</v>
      </c>
      <c r="I2214" s="162"/>
      <c r="L2214" s="158"/>
      <c r="M2214" s="163"/>
      <c r="T2214" s="164"/>
      <c r="AT2214" s="159" t="s">
        <v>340</v>
      </c>
      <c r="AU2214" s="159" t="s">
        <v>171</v>
      </c>
      <c r="AV2214" s="13" t="s">
        <v>80</v>
      </c>
      <c r="AW2214" s="13" t="s">
        <v>32</v>
      </c>
      <c r="AX2214" s="13" t="s">
        <v>71</v>
      </c>
      <c r="AY2214" s="159" t="s">
        <v>330</v>
      </c>
    </row>
    <row r="2215" spans="2:51" s="13" customFormat="1">
      <c r="B2215" s="158"/>
      <c r="D2215" s="152" t="s">
        <v>340</v>
      </c>
      <c r="E2215" s="159" t="s">
        <v>21</v>
      </c>
      <c r="F2215" s="160" t="s">
        <v>1630</v>
      </c>
      <c r="H2215" s="161">
        <v>-5.52</v>
      </c>
      <c r="I2215" s="162"/>
      <c r="L2215" s="158"/>
      <c r="M2215" s="163"/>
      <c r="T2215" s="164"/>
      <c r="AT2215" s="159" t="s">
        <v>340</v>
      </c>
      <c r="AU2215" s="159" t="s">
        <v>171</v>
      </c>
      <c r="AV2215" s="13" t="s">
        <v>80</v>
      </c>
      <c r="AW2215" s="13" t="s">
        <v>32</v>
      </c>
      <c r="AX2215" s="13" t="s">
        <v>71</v>
      </c>
      <c r="AY2215" s="159" t="s">
        <v>330</v>
      </c>
    </row>
    <row r="2216" spans="2:51" s="12" customFormat="1">
      <c r="B2216" s="151"/>
      <c r="D2216" s="152" t="s">
        <v>340</v>
      </c>
      <c r="E2216" s="153" t="s">
        <v>21</v>
      </c>
      <c r="F2216" s="154" t="s">
        <v>808</v>
      </c>
      <c r="H2216" s="153" t="s">
        <v>21</v>
      </c>
      <c r="I2216" s="155"/>
      <c r="L2216" s="151"/>
      <c r="M2216" s="156"/>
      <c r="T2216" s="157"/>
      <c r="AT2216" s="153" t="s">
        <v>340</v>
      </c>
      <c r="AU2216" s="153" t="s">
        <v>171</v>
      </c>
      <c r="AV2216" s="12" t="s">
        <v>78</v>
      </c>
      <c r="AW2216" s="12" t="s">
        <v>32</v>
      </c>
      <c r="AX2216" s="12" t="s">
        <v>71</v>
      </c>
      <c r="AY2216" s="153" t="s">
        <v>330</v>
      </c>
    </row>
    <row r="2217" spans="2:51" s="13" customFormat="1">
      <c r="B2217" s="158"/>
      <c r="D2217" s="152" t="s">
        <v>340</v>
      </c>
      <c r="E2217" s="159" t="s">
        <v>21</v>
      </c>
      <c r="F2217" s="160" t="s">
        <v>2033</v>
      </c>
      <c r="H2217" s="161">
        <v>-18.600000000000001</v>
      </c>
      <c r="I2217" s="162"/>
      <c r="L2217" s="158"/>
      <c r="M2217" s="163"/>
      <c r="T2217" s="164"/>
      <c r="AT2217" s="159" t="s">
        <v>340</v>
      </c>
      <c r="AU2217" s="159" t="s">
        <v>171</v>
      </c>
      <c r="AV2217" s="13" t="s">
        <v>80</v>
      </c>
      <c r="AW2217" s="13" t="s">
        <v>32</v>
      </c>
      <c r="AX2217" s="13" t="s">
        <v>71</v>
      </c>
      <c r="AY2217" s="159" t="s">
        <v>330</v>
      </c>
    </row>
    <row r="2218" spans="2:51" s="13" customFormat="1">
      <c r="B2218" s="158"/>
      <c r="D2218" s="152" t="s">
        <v>340</v>
      </c>
      <c r="E2218" s="159" t="s">
        <v>21</v>
      </c>
      <c r="F2218" s="160" t="s">
        <v>2034</v>
      </c>
      <c r="H2218" s="161">
        <v>-9</v>
      </c>
      <c r="I2218" s="162"/>
      <c r="L2218" s="158"/>
      <c r="M2218" s="163"/>
      <c r="T2218" s="164"/>
      <c r="AT2218" s="159" t="s">
        <v>340</v>
      </c>
      <c r="AU2218" s="159" t="s">
        <v>171</v>
      </c>
      <c r="AV2218" s="13" t="s">
        <v>80</v>
      </c>
      <c r="AW2218" s="13" t="s">
        <v>32</v>
      </c>
      <c r="AX2218" s="13" t="s">
        <v>71</v>
      </c>
      <c r="AY2218" s="159" t="s">
        <v>330</v>
      </c>
    </row>
    <row r="2219" spans="2:51" s="13" customFormat="1">
      <c r="B2219" s="158"/>
      <c r="D2219" s="152" t="s">
        <v>340</v>
      </c>
      <c r="E2219" s="159" t="s">
        <v>21</v>
      </c>
      <c r="F2219" s="160" t="s">
        <v>1680</v>
      </c>
      <c r="H2219" s="161">
        <v>-6.96</v>
      </c>
      <c r="I2219" s="162"/>
      <c r="L2219" s="158"/>
      <c r="M2219" s="163"/>
      <c r="T2219" s="164"/>
      <c r="AT2219" s="159" t="s">
        <v>340</v>
      </c>
      <c r="AU2219" s="159" t="s">
        <v>171</v>
      </c>
      <c r="AV2219" s="13" t="s">
        <v>80</v>
      </c>
      <c r="AW2219" s="13" t="s">
        <v>32</v>
      </c>
      <c r="AX2219" s="13" t="s">
        <v>71</v>
      </c>
      <c r="AY2219" s="159" t="s">
        <v>330</v>
      </c>
    </row>
    <row r="2220" spans="2:51" s="13" customFormat="1">
      <c r="B2220" s="158"/>
      <c r="D2220" s="152" t="s">
        <v>340</v>
      </c>
      <c r="E2220" s="159" t="s">
        <v>21</v>
      </c>
      <c r="F2220" s="160" t="s">
        <v>2035</v>
      </c>
      <c r="H2220" s="161">
        <v>-3.488</v>
      </c>
      <c r="I2220" s="162"/>
      <c r="L2220" s="158"/>
      <c r="M2220" s="163"/>
      <c r="T2220" s="164"/>
      <c r="AT2220" s="159" t="s">
        <v>340</v>
      </c>
      <c r="AU2220" s="159" t="s">
        <v>171</v>
      </c>
      <c r="AV2220" s="13" t="s">
        <v>80</v>
      </c>
      <c r="AW2220" s="13" t="s">
        <v>32</v>
      </c>
      <c r="AX2220" s="13" t="s">
        <v>71</v>
      </c>
      <c r="AY2220" s="159" t="s">
        <v>330</v>
      </c>
    </row>
    <row r="2221" spans="2:51" s="13" customFormat="1">
      <c r="B2221" s="158"/>
      <c r="D2221" s="152" t="s">
        <v>340</v>
      </c>
      <c r="E2221" s="159" t="s">
        <v>21</v>
      </c>
      <c r="F2221" s="160" t="s">
        <v>2036</v>
      </c>
      <c r="H2221" s="161">
        <v>-10.86</v>
      </c>
      <c r="I2221" s="162"/>
      <c r="L2221" s="158"/>
      <c r="M2221" s="163"/>
      <c r="T2221" s="164"/>
      <c r="AT2221" s="159" t="s">
        <v>340</v>
      </c>
      <c r="AU2221" s="159" t="s">
        <v>171</v>
      </c>
      <c r="AV2221" s="13" t="s">
        <v>80</v>
      </c>
      <c r="AW2221" s="13" t="s">
        <v>32</v>
      </c>
      <c r="AX2221" s="13" t="s">
        <v>71</v>
      </c>
      <c r="AY2221" s="159" t="s">
        <v>330</v>
      </c>
    </row>
    <row r="2222" spans="2:51" s="12" customFormat="1">
      <c r="B2222" s="151"/>
      <c r="D2222" s="152" t="s">
        <v>340</v>
      </c>
      <c r="E2222" s="153" t="s">
        <v>21</v>
      </c>
      <c r="F2222" s="154" t="s">
        <v>1963</v>
      </c>
      <c r="H2222" s="153" t="s">
        <v>21</v>
      </c>
      <c r="I2222" s="155"/>
      <c r="L2222" s="151"/>
      <c r="M2222" s="156"/>
      <c r="T2222" s="157"/>
      <c r="AT2222" s="153" t="s">
        <v>340</v>
      </c>
      <c r="AU2222" s="153" t="s">
        <v>171</v>
      </c>
      <c r="AV2222" s="12" t="s">
        <v>78</v>
      </c>
      <c r="AW2222" s="12" t="s">
        <v>32</v>
      </c>
      <c r="AX2222" s="12" t="s">
        <v>71</v>
      </c>
      <c r="AY2222" s="153" t="s">
        <v>330</v>
      </c>
    </row>
    <row r="2223" spans="2:51" s="13" customFormat="1">
      <c r="B2223" s="158"/>
      <c r="D2223" s="152" t="s">
        <v>340</v>
      </c>
      <c r="E2223" s="159" t="s">
        <v>21</v>
      </c>
      <c r="F2223" s="160" t="s">
        <v>2037</v>
      </c>
      <c r="H2223" s="161">
        <v>277.654</v>
      </c>
      <c r="I2223" s="162"/>
      <c r="L2223" s="158"/>
      <c r="M2223" s="163"/>
      <c r="T2223" s="164"/>
      <c r="AT2223" s="159" t="s">
        <v>340</v>
      </c>
      <c r="AU2223" s="159" t="s">
        <v>171</v>
      </c>
      <c r="AV2223" s="13" t="s">
        <v>80</v>
      </c>
      <c r="AW2223" s="13" t="s">
        <v>32</v>
      </c>
      <c r="AX2223" s="13" t="s">
        <v>71</v>
      </c>
      <c r="AY2223" s="159" t="s">
        <v>330</v>
      </c>
    </row>
    <row r="2224" spans="2:51" s="12" customFormat="1">
      <c r="B2224" s="151"/>
      <c r="D2224" s="152" t="s">
        <v>340</v>
      </c>
      <c r="E2224" s="153" t="s">
        <v>21</v>
      </c>
      <c r="F2224" s="154" t="s">
        <v>2038</v>
      </c>
      <c r="H2224" s="153" t="s">
        <v>21</v>
      </c>
      <c r="I2224" s="155"/>
      <c r="L2224" s="151"/>
      <c r="M2224" s="156"/>
      <c r="T2224" s="157"/>
      <c r="AT2224" s="153" t="s">
        <v>340</v>
      </c>
      <c r="AU2224" s="153" t="s">
        <v>171</v>
      </c>
      <c r="AV2224" s="12" t="s">
        <v>78</v>
      </c>
      <c r="AW2224" s="12" t="s">
        <v>32</v>
      </c>
      <c r="AX2224" s="12" t="s">
        <v>71</v>
      </c>
      <c r="AY2224" s="153" t="s">
        <v>330</v>
      </c>
    </row>
    <row r="2225" spans="2:51" s="13" customFormat="1">
      <c r="B2225" s="158"/>
      <c r="D2225" s="152" t="s">
        <v>340</v>
      </c>
      <c r="E2225" s="159" t="s">
        <v>21</v>
      </c>
      <c r="F2225" s="160" t="s">
        <v>2039</v>
      </c>
      <c r="H2225" s="161">
        <v>2.6</v>
      </c>
      <c r="I2225" s="162"/>
      <c r="L2225" s="158"/>
      <c r="M2225" s="163"/>
      <c r="T2225" s="164"/>
      <c r="AT2225" s="159" t="s">
        <v>340</v>
      </c>
      <c r="AU2225" s="159" t="s">
        <v>171</v>
      </c>
      <c r="AV2225" s="13" t="s">
        <v>80</v>
      </c>
      <c r="AW2225" s="13" t="s">
        <v>32</v>
      </c>
      <c r="AX2225" s="13" t="s">
        <v>71</v>
      </c>
      <c r="AY2225" s="159" t="s">
        <v>330</v>
      </c>
    </row>
    <row r="2226" spans="2:51" s="13" customFormat="1">
      <c r="B2226" s="158"/>
      <c r="D2226" s="152" t="s">
        <v>340</v>
      </c>
      <c r="E2226" s="159" t="s">
        <v>21</v>
      </c>
      <c r="F2226" s="160" t="s">
        <v>1495</v>
      </c>
      <c r="H2226" s="161">
        <v>-0.98</v>
      </c>
      <c r="I2226" s="162"/>
      <c r="L2226" s="158"/>
      <c r="M2226" s="163"/>
      <c r="T2226" s="164"/>
      <c r="AT2226" s="159" t="s">
        <v>340</v>
      </c>
      <c r="AU2226" s="159" t="s">
        <v>171</v>
      </c>
      <c r="AV2226" s="13" t="s">
        <v>80</v>
      </c>
      <c r="AW2226" s="13" t="s">
        <v>32</v>
      </c>
      <c r="AX2226" s="13" t="s">
        <v>71</v>
      </c>
      <c r="AY2226" s="159" t="s">
        <v>330</v>
      </c>
    </row>
    <row r="2227" spans="2:51" s="12" customFormat="1">
      <c r="B2227" s="151"/>
      <c r="D2227" s="152" t="s">
        <v>340</v>
      </c>
      <c r="E2227" s="153" t="s">
        <v>21</v>
      </c>
      <c r="F2227" s="154" t="s">
        <v>770</v>
      </c>
      <c r="H2227" s="153" t="s">
        <v>21</v>
      </c>
      <c r="I2227" s="155"/>
      <c r="L2227" s="151"/>
      <c r="M2227" s="156"/>
      <c r="T2227" s="157"/>
      <c r="AT2227" s="153" t="s">
        <v>340</v>
      </c>
      <c r="AU2227" s="153" t="s">
        <v>171</v>
      </c>
      <c r="AV2227" s="12" t="s">
        <v>78</v>
      </c>
      <c r="AW2227" s="12" t="s">
        <v>32</v>
      </c>
      <c r="AX2227" s="12" t="s">
        <v>71</v>
      </c>
      <c r="AY2227" s="153" t="s">
        <v>330</v>
      </c>
    </row>
    <row r="2228" spans="2:51" s="13" customFormat="1">
      <c r="B2228" s="158"/>
      <c r="D2228" s="152" t="s">
        <v>340</v>
      </c>
      <c r="E2228" s="159" t="s">
        <v>21</v>
      </c>
      <c r="F2228" s="160" t="s">
        <v>1539</v>
      </c>
      <c r="H2228" s="161">
        <v>-14.494999999999999</v>
      </c>
      <c r="I2228" s="162"/>
      <c r="L2228" s="158"/>
      <c r="M2228" s="163"/>
      <c r="T2228" s="164"/>
      <c r="AT2228" s="159" t="s">
        <v>340</v>
      </c>
      <c r="AU2228" s="159" t="s">
        <v>171</v>
      </c>
      <c r="AV2228" s="13" t="s">
        <v>80</v>
      </c>
      <c r="AW2228" s="13" t="s">
        <v>32</v>
      </c>
      <c r="AX2228" s="13" t="s">
        <v>71</v>
      </c>
      <c r="AY2228" s="159" t="s">
        <v>330</v>
      </c>
    </row>
    <row r="2229" spans="2:51" s="12" customFormat="1">
      <c r="B2229" s="151"/>
      <c r="D2229" s="152" t="s">
        <v>340</v>
      </c>
      <c r="E2229" s="153" t="s">
        <v>21</v>
      </c>
      <c r="F2229" s="154" t="s">
        <v>789</v>
      </c>
      <c r="H2229" s="153" t="s">
        <v>21</v>
      </c>
      <c r="I2229" s="155"/>
      <c r="L2229" s="151"/>
      <c r="M2229" s="156"/>
      <c r="T2229" s="157"/>
      <c r="AT2229" s="153" t="s">
        <v>340</v>
      </c>
      <c r="AU2229" s="153" t="s">
        <v>171</v>
      </c>
      <c r="AV2229" s="12" t="s">
        <v>78</v>
      </c>
      <c r="AW2229" s="12" t="s">
        <v>32</v>
      </c>
      <c r="AX2229" s="12" t="s">
        <v>71</v>
      </c>
      <c r="AY2229" s="153" t="s">
        <v>330</v>
      </c>
    </row>
    <row r="2230" spans="2:51" s="13" customFormat="1">
      <c r="B2230" s="158"/>
      <c r="D2230" s="152" t="s">
        <v>340</v>
      </c>
      <c r="E2230" s="159" t="s">
        <v>21</v>
      </c>
      <c r="F2230" s="160" t="s">
        <v>1603</v>
      </c>
      <c r="H2230" s="161">
        <v>-18</v>
      </c>
      <c r="I2230" s="162"/>
      <c r="L2230" s="158"/>
      <c r="M2230" s="163"/>
      <c r="T2230" s="164"/>
      <c r="AT2230" s="159" t="s">
        <v>340</v>
      </c>
      <c r="AU2230" s="159" t="s">
        <v>171</v>
      </c>
      <c r="AV2230" s="13" t="s">
        <v>80</v>
      </c>
      <c r="AW2230" s="13" t="s">
        <v>32</v>
      </c>
      <c r="AX2230" s="13" t="s">
        <v>71</v>
      </c>
      <c r="AY2230" s="159" t="s">
        <v>330</v>
      </c>
    </row>
    <row r="2231" spans="2:51" s="12" customFormat="1">
      <c r="B2231" s="151"/>
      <c r="D2231" s="152" t="s">
        <v>340</v>
      </c>
      <c r="E2231" s="153" t="s">
        <v>21</v>
      </c>
      <c r="F2231" s="154" t="s">
        <v>800</v>
      </c>
      <c r="H2231" s="153" t="s">
        <v>21</v>
      </c>
      <c r="I2231" s="155"/>
      <c r="L2231" s="151"/>
      <c r="M2231" s="156"/>
      <c r="T2231" s="157"/>
      <c r="AT2231" s="153" t="s">
        <v>340</v>
      </c>
      <c r="AU2231" s="153" t="s">
        <v>171</v>
      </c>
      <c r="AV2231" s="12" t="s">
        <v>78</v>
      </c>
      <c r="AW2231" s="12" t="s">
        <v>32</v>
      </c>
      <c r="AX2231" s="12" t="s">
        <v>71</v>
      </c>
      <c r="AY2231" s="153" t="s">
        <v>330</v>
      </c>
    </row>
    <row r="2232" spans="2:51" s="13" customFormat="1">
      <c r="B2232" s="158"/>
      <c r="D2232" s="152" t="s">
        <v>340</v>
      </c>
      <c r="E2232" s="159" t="s">
        <v>21</v>
      </c>
      <c r="F2232" s="160" t="s">
        <v>2040</v>
      </c>
      <c r="H2232" s="161">
        <v>-25.2</v>
      </c>
      <c r="I2232" s="162"/>
      <c r="L2232" s="158"/>
      <c r="M2232" s="163"/>
      <c r="T2232" s="164"/>
      <c r="AT2232" s="159" t="s">
        <v>340</v>
      </c>
      <c r="AU2232" s="159" t="s">
        <v>171</v>
      </c>
      <c r="AV2232" s="13" t="s">
        <v>80</v>
      </c>
      <c r="AW2232" s="13" t="s">
        <v>32</v>
      </c>
      <c r="AX2232" s="13" t="s">
        <v>71</v>
      </c>
      <c r="AY2232" s="159" t="s">
        <v>330</v>
      </c>
    </row>
    <row r="2233" spans="2:51" s="12" customFormat="1">
      <c r="B2233" s="151"/>
      <c r="D2233" s="152" t="s">
        <v>340</v>
      </c>
      <c r="E2233" s="153" t="s">
        <v>21</v>
      </c>
      <c r="F2233" s="154" t="s">
        <v>808</v>
      </c>
      <c r="H2233" s="153" t="s">
        <v>21</v>
      </c>
      <c r="I2233" s="155"/>
      <c r="L2233" s="151"/>
      <c r="M2233" s="156"/>
      <c r="T2233" s="157"/>
      <c r="AT2233" s="153" t="s">
        <v>340</v>
      </c>
      <c r="AU2233" s="153" t="s">
        <v>171</v>
      </c>
      <c r="AV2233" s="12" t="s">
        <v>78</v>
      </c>
      <c r="AW2233" s="12" t="s">
        <v>32</v>
      </c>
      <c r="AX2233" s="12" t="s">
        <v>71</v>
      </c>
      <c r="AY2233" s="153" t="s">
        <v>330</v>
      </c>
    </row>
    <row r="2234" spans="2:51" s="13" customFormat="1">
      <c r="B2234" s="158"/>
      <c r="D2234" s="152" t="s">
        <v>340</v>
      </c>
      <c r="E2234" s="159" t="s">
        <v>21</v>
      </c>
      <c r="F2234" s="160" t="s">
        <v>1693</v>
      </c>
      <c r="H2234" s="161">
        <v>-7.2</v>
      </c>
      <c r="I2234" s="162"/>
      <c r="L2234" s="158"/>
      <c r="M2234" s="163"/>
      <c r="T2234" s="164"/>
      <c r="AT2234" s="159" t="s">
        <v>340</v>
      </c>
      <c r="AU2234" s="159" t="s">
        <v>171</v>
      </c>
      <c r="AV2234" s="13" t="s">
        <v>80</v>
      </c>
      <c r="AW2234" s="13" t="s">
        <v>32</v>
      </c>
      <c r="AX2234" s="13" t="s">
        <v>71</v>
      </c>
      <c r="AY2234" s="159" t="s">
        <v>330</v>
      </c>
    </row>
    <row r="2235" spans="2:51" s="13" customFormat="1">
      <c r="B2235" s="158"/>
      <c r="D2235" s="152" t="s">
        <v>340</v>
      </c>
      <c r="E2235" s="159" t="s">
        <v>21</v>
      </c>
      <c r="F2235" s="160" t="s">
        <v>1632</v>
      </c>
      <c r="H2235" s="161">
        <v>-14.2</v>
      </c>
      <c r="I2235" s="162"/>
      <c r="L2235" s="158"/>
      <c r="M2235" s="163"/>
      <c r="T2235" s="164"/>
      <c r="AT2235" s="159" t="s">
        <v>340</v>
      </c>
      <c r="AU2235" s="159" t="s">
        <v>171</v>
      </c>
      <c r="AV2235" s="13" t="s">
        <v>80</v>
      </c>
      <c r="AW2235" s="13" t="s">
        <v>32</v>
      </c>
      <c r="AX2235" s="13" t="s">
        <v>71</v>
      </c>
      <c r="AY2235" s="159" t="s">
        <v>330</v>
      </c>
    </row>
    <row r="2236" spans="2:51" s="12" customFormat="1">
      <c r="B2236" s="151"/>
      <c r="D2236" s="152" t="s">
        <v>340</v>
      </c>
      <c r="E2236" s="153" t="s">
        <v>21</v>
      </c>
      <c r="F2236" s="154" t="s">
        <v>2041</v>
      </c>
      <c r="H2236" s="153" t="s">
        <v>21</v>
      </c>
      <c r="I2236" s="155"/>
      <c r="L2236" s="151"/>
      <c r="M2236" s="156"/>
      <c r="T2236" s="157"/>
      <c r="AT2236" s="153" t="s">
        <v>340</v>
      </c>
      <c r="AU2236" s="153" t="s">
        <v>171</v>
      </c>
      <c r="AV2236" s="12" t="s">
        <v>78</v>
      </c>
      <c r="AW2236" s="12" t="s">
        <v>32</v>
      </c>
      <c r="AX2236" s="12" t="s">
        <v>71</v>
      </c>
      <c r="AY2236" s="153" t="s">
        <v>330</v>
      </c>
    </row>
    <row r="2237" spans="2:51" s="13" customFormat="1">
      <c r="B2237" s="158"/>
      <c r="D2237" s="152" t="s">
        <v>340</v>
      </c>
      <c r="E2237" s="159" t="s">
        <v>21</v>
      </c>
      <c r="F2237" s="160" t="s">
        <v>2042</v>
      </c>
      <c r="H2237" s="161">
        <v>-22.908999999999999</v>
      </c>
      <c r="I2237" s="162"/>
      <c r="L2237" s="158"/>
      <c r="M2237" s="163"/>
      <c r="T2237" s="164"/>
      <c r="AT2237" s="159" t="s">
        <v>340</v>
      </c>
      <c r="AU2237" s="159" t="s">
        <v>171</v>
      </c>
      <c r="AV2237" s="13" t="s">
        <v>80</v>
      </c>
      <c r="AW2237" s="13" t="s">
        <v>32</v>
      </c>
      <c r="AX2237" s="13" t="s">
        <v>71</v>
      </c>
      <c r="AY2237" s="159" t="s">
        <v>330</v>
      </c>
    </row>
    <row r="2238" spans="2:51" s="12" customFormat="1">
      <c r="B2238" s="151"/>
      <c r="D2238" s="152" t="s">
        <v>340</v>
      </c>
      <c r="E2238" s="153" t="s">
        <v>21</v>
      </c>
      <c r="F2238" s="154" t="s">
        <v>2043</v>
      </c>
      <c r="H2238" s="153" t="s">
        <v>21</v>
      </c>
      <c r="I2238" s="155"/>
      <c r="L2238" s="151"/>
      <c r="M2238" s="156"/>
      <c r="T2238" s="157"/>
      <c r="AT2238" s="153" t="s">
        <v>340</v>
      </c>
      <c r="AU2238" s="153" t="s">
        <v>171</v>
      </c>
      <c r="AV2238" s="12" t="s">
        <v>78</v>
      </c>
      <c r="AW2238" s="12" t="s">
        <v>32</v>
      </c>
      <c r="AX2238" s="12" t="s">
        <v>71</v>
      </c>
      <c r="AY2238" s="153" t="s">
        <v>330</v>
      </c>
    </row>
    <row r="2239" spans="2:51" s="13" customFormat="1">
      <c r="B2239" s="158"/>
      <c r="D2239" s="152" t="s">
        <v>340</v>
      </c>
      <c r="E2239" s="159" t="s">
        <v>21</v>
      </c>
      <c r="F2239" s="160" t="s">
        <v>2044</v>
      </c>
      <c r="H2239" s="161">
        <v>-2.2400000000000002</v>
      </c>
      <c r="I2239" s="162"/>
      <c r="L2239" s="158"/>
      <c r="M2239" s="163"/>
      <c r="T2239" s="164"/>
      <c r="AT2239" s="159" t="s">
        <v>340</v>
      </c>
      <c r="AU2239" s="159" t="s">
        <v>171</v>
      </c>
      <c r="AV2239" s="13" t="s">
        <v>80</v>
      </c>
      <c r="AW2239" s="13" t="s">
        <v>32</v>
      </c>
      <c r="AX2239" s="13" t="s">
        <v>71</v>
      </c>
      <c r="AY2239" s="159" t="s">
        <v>330</v>
      </c>
    </row>
    <row r="2240" spans="2:51" s="12" customFormat="1">
      <c r="B2240" s="151"/>
      <c r="D2240" s="152" t="s">
        <v>340</v>
      </c>
      <c r="E2240" s="153" t="s">
        <v>21</v>
      </c>
      <c r="F2240" s="154" t="s">
        <v>2045</v>
      </c>
      <c r="H2240" s="153" t="s">
        <v>21</v>
      </c>
      <c r="I2240" s="155"/>
      <c r="L2240" s="151"/>
      <c r="M2240" s="156"/>
      <c r="T2240" s="157"/>
      <c r="AT2240" s="153" t="s">
        <v>340</v>
      </c>
      <c r="AU2240" s="153" t="s">
        <v>171</v>
      </c>
      <c r="AV2240" s="12" t="s">
        <v>78</v>
      </c>
      <c r="AW2240" s="12" t="s">
        <v>32</v>
      </c>
      <c r="AX2240" s="12" t="s">
        <v>71</v>
      </c>
      <c r="AY2240" s="153" t="s">
        <v>330</v>
      </c>
    </row>
    <row r="2241" spans="2:65" s="13" customFormat="1">
      <c r="B2241" s="158"/>
      <c r="D2241" s="152" t="s">
        <v>340</v>
      </c>
      <c r="E2241" s="159" t="s">
        <v>21</v>
      </c>
      <c r="F2241" s="160" t="s">
        <v>2046</v>
      </c>
      <c r="H2241" s="161">
        <v>134.6</v>
      </c>
      <c r="I2241" s="162"/>
      <c r="L2241" s="158"/>
      <c r="M2241" s="163"/>
      <c r="T2241" s="164"/>
      <c r="AT2241" s="159" t="s">
        <v>340</v>
      </c>
      <c r="AU2241" s="159" t="s">
        <v>171</v>
      </c>
      <c r="AV2241" s="13" t="s">
        <v>80</v>
      </c>
      <c r="AW2241" s="13" t="s">
        <v>32</v>
      </c>
      <c r="AX2241" s="13" t="s">
        <v>71</v>
      </c>
      <c r="AY2241" s="159" t="s">
        <v>330</v>
      </c>
    </row>
    <row r="2242" spans="2:65" s="15" customFormat="1">
      <c r="B2242" s="183"/>
      <c r="D2242" s="152" t="s">
        <v>340</v>
      </c>
      <c r="E2242" s="184" t="s">
        <v>21</v>
      </c>
      <c r="F2242" s="185" t="s">
        <v>769</v>
      </c>
      <c r="H2242" s="186">
        <v>1339.393</v>
      </c>
      <c r="I2242" s="187"/>
      <c r="L2242" s="183"/>
      <c r="M2242" s="188"/>
      <c r="T2242" s="189"/>
      <c r="AT2242" s="184" t="s">
        <v>340</v>
      </c>
      <c r="AU2242" s="184" t="s">
        <v>171</v>
      </c>
      <c r="AV2242" s="15" t="s">
        <v>171</v>
      </c>
      <c r="AW2242" s="15" t="s">
        <v>32</v>
      </c>
      <c r="AX2242" s="15" t="s">
        <v>71</v>
      </c>
      <c r="AY2242" s="184" t="s">
        <v>330</v>
      </c>
    </row>
    <row r="2243" spans="2:65" s="12" customFormat="1">
      <c r="B2243" s="151"/>
      <c r="D2243" s="152" t="s">
        <v>340</v>
      </c>
      <c r="E2243" s="153" t="s">
        <v>21</v>
      </c>
      <c r="F2243" s="154" t="s">
        <v>2047</v>
      </c>
      <c r="H2243" s="153" t="s">
        <v>21</v>
      </c>
      <c r="I2243" s="155"/>
      <c r="L2243" s="151"/>
      <c r="M2243" s="156"/>
      <c r="T2243" s="157"/>
      <c r="AT2243" s="153" t="s">
        <v>340</v>
      </c>
      <c r="AU2243" s="153" t="s">
        <v>171</v>
      </c>
      <c r="AV2243" s="12" t="s">
        <v>78</v>
      </c>
      <c r="AW2243" s="12" t="s">
        <v>32</v>
      </c>
      <c r="AX2243" s="12" t="s">
        <v>71</v>
      </c>
      <c r="AY2243" s="153" t="s">
        <v>330</v>
      </c>
    </row>
    <row r="2244" spans="2:65" s="12" customFormat="1">
      <c r="B2244" s="151"/>
      <c r="D2244" s="152" t="s">
        <v>340</v>
      </c>
      <c r="E2244" s="153" t="s">
        <v>21</v>
      </c>
      <c r="F2244" s="154" t="s">
        <v>2048</v>
      </c>
      <c r="H2244" s="153" t="s">
        <v>21</v>
      </c>
      <c r="I2244" s="155"/>
      <c r="L2244" s="151"/>
      <c r="M2244" s="156"/>
      <c r="T2244" s="157"/>
      <c r="AT2244" s="153" t="s">
        <v>340</v>
      </c>
      <c r="AU2244" s="153" t="s">
        <v>171</v>
      </c>
      <c r="AV2244" s="12" t="s">
        <v>78</v>
      </c>
      <c r="AW2244" s="12" t="s">
        <v>32</v>
      </c>
      <c r="AX2244" s="12" t="s">
        <v>71</v>
      </c>
      <c r="AY2244" s="153" t="s">
        <v>330</v>
      </c>
    </row>
    <row r="2245" spans="2:65" s="13" customFormat="1">
      <c r="B2245" s="158"/>
      <c r="D2245" s="152" t="s">
        <v>340</v>
      </c>
      <c r="E2245" s="159" t="s">
        <v>21</v>
      </c>
      <c r="F2245" s="160" t="s">
        <v>2049</v>
      </c>
      <c r="H2245" s="161">
        <v>17.594999999999999</v>
      </c>
      <c r="I2245" s="162"/>
      <c r="L2245" s="158"/>
      <c r="M2245" s="163"/>
      <c r="T2245" s="164"/>
      <c r="AT2245" s="159" t="s">
        <v>340</v>
      </c>
      <c r="AU2245" s="159" t="s">
        <v>171</v>
      </c>
      <c r="AV2245" s="13" t="s">
        <v>80</v>
      </c>
      <c r="AW2245" s="13" t="s">
        <v>32</v>
      </c>
      <c r="AX2245" s="13" t="s">
        <v>71</v>
      </c>
      <c r="AY2245" s="159" t="s">
        <v>330</v>
      </c>
    </row>
    <row r="2246" spans="2:65" s="14" customFormat="1">
      <c r="B2246" s="166"/>
      <c r="D2246" s="152" t="s">
        <v>340</v>
      </c>
      <c r="E2246" s="167" t="s">
        <v>21</v>
      </c>
      <c r="F2246" s="168" t="s">
        <v>443</v>
      </c>
      <c r="H2246" s="169">
        <v>1400.0509999999999</v>
      </c>
      <c r="I2246" s="170"/>
      <c r="L2246" s="166"/>
      <c r="M2246" s="171"/>
      <c r="T2246" s="172"/>
      <c r="AT2246" s="167" t="s">
        <v>340</v>
      </c>
      <c r="AU2246" s="167" t="s">
        <v>171</v>
      </c>
      <c r="AV2246" s="14" t="s">
        <v>336</v>
      </c>
      <c r="AW2246" s="14" t="s">
        <v>32</v>
      </c>
      <c r="AX2246" s="14" t="s">
        <v>78</v>
      </c>
      <c r="AY2246" s="167" t="s">
        <v>330</v>
      </c>
    </row>
    <row r="2247" spans="2:65" s="1" customFormat="1" ht="16.5" customHeight="1">
      <c r="B2247" s="33"/>
      <c r="C2247" s="173" t="s">
        <v>2050</v>
      </c>
      <c r="D2247" s="173" t="s">
        <v>475</v>
      </c>
      <c r="E2247" s="174" t="s">
        <v>1894</v>
      </c>
      <c r="F2247" s="175" t="s">
        <v>1895</v>
      </c>
      <c r="G2247" s="176" t="s">
        <v>169</v>
      </c>
      <c r="H2247" s="177">
        <v>1406.3630000000001</v>
      </c>
      <c r="I2247" s="178">
        <v>653.05000000000018</v>
      </c>
      <c r="J2247" s="179">
        <f>ROUND(I2247*H2247,2)</f>
        <v>918425.36</v>
      </c>
      <c r="K2247" s="175" t="s">
        <v>335</v>
      </c>
      <c r="L2247" s="180"/>
      <c r="M2247" s="181" t="s">
        <v>21</v>
      </c>
      <c r="N2247" s="182" t="s">
        <v>42</v>
      </c>
      <c r="P2247" s="143">
        <f>O2247*H2247</f>
        <v>0</v>
      </c>
      <c r="Q2247" s="143">
        <v>3.1199999999999999E-2</v>
      </c>
      <c r="R2247" s="143">
        <f>Q2247*H2247</f>
        <v>43.878525600000003</v>
      </c>
      <c r="S2247" s="143">
        <v>0</v>
      </c>
      <c r="T2247" s="144">
        <f>S2247*H2247</f>
        <v>0</v>
      </c>
      <c r="AR2247" s="145" t="s">
        <v>388</v>
      </c>
      <c r="AT2247" s="145" t="s">
        <v>475</v>
      </c>
      <c r="AU2247" s="145" t="s">
        <v>171</v>
      </c>
      <c r="AY2247" s="18" t="s">
        <v>330</v>
      </c>
      <c r="BE2247" s="146">
        <f>IF(N2247="základní",J2247,0)</f>
        <v>918425.36</v>
      </c>
      <c r="BF2247" s="146">
        <f>IF(N2247="snížená",J2247,0)</f>
        <v>0</v>
      </c>
      <c r="BG2247" s="146">
        <f>IF(N2247="zákl. přenesená",J2247,0)</f>
        <v>0</v>
      </c>
      <c r="BH2247" s="146">
        <f>IF(N2247="sníž. přenesená",J2247,0)</f>
        <v>0</v>
      </c>
      <c r="BI2247" s="146">
        <f>IF(N2247="nulová",J2247,0)</f>
        <v>0</v>
      </c>
      <c r="BJ2247" s="18" t="s">
        <v>78</v>
      </c>
      <c r="BK2247" s="146">
        <f>ROUND(I2247*H2247,2)</f>
        <v>918425.36</v>
      </c>
      <c r="BL2247" s="18" t="s">
        <v>336</v>
      </c>
      <c r="BM2247" s="145" t="s">
        <v>2051</v>
      </c>
    </row>
    <row r="2248" spans="2:65" s="12" customFormat="1">
      <c r="B2248" s="151"/>
      <c r="D2248" s="152" t="s">
        <v>340</v>
      </c>
      <c r="E2248" s="153" t="s">
        <v>21</v>
      </c>
      <c r="F2248" s="154" t="s">
        <v>1897</v>
      </c>
      <c r="H2248" s="153" t="s">
        <v>21</v>
      </c>
      <c r="I2248" s="155"/>
      <c r="L2248" s="151"/>
      <c r="M2248" s="156"/>
      <c r="T2248" s="157"/>
      <c r="AT2248" s="153" t="s">
        <v>340</v>
      </c>
      <c r="AU2248" s="153" t="s">
        <v>171</v>
      </c>
      <c r="AV2248" s="12" t="s">
        <v>78</v>
      </c>
      <c r="AW2248" s="12" t="s">
        <v>32</v>
      </c>
      <c r="AX2248" s="12" t="s">
        <v>71</v>
      </c>
      <c r="AY2248" s="153" t="s">
        <v>330</v>
      </c>
    </row>
    <row r="2249" spans="2:65" s="13" customFormat="1">
      <c r="B2249" s="158"/>
      <c r="D2249" s="152" t="s">
        <v>340</v>
      </c>
      <c r="E2249" s="159" t="s">
        <v>21</v>
      </c>
      <c r="F2249" s="160" t="s">
        <v>2052</v>
      </c>
      <c r="H2249" s="161">
        <v>1406.3630000000001</v>
      </c>
      <c r="I2249" s="162"/>
      <c r="L2249" s="158"/>
      <c r="M2249" s="163"/>
      <c r="T2249" s="164"/>
      <c r="AT2249" s="159" t="s">
        <v>340</v>
      </c>
      <c r="AU2249" s="159" t="s">
        <v>171</v>
      </c>
      <c r="AV2249" s="13" t="s">
        <v>80</v>
      </c>
      <c r="AW2249" s="13" t="s">
        <v>32</v>
      </c>
      <c r="AX2249" s="13" t="s">
        <v>78</v>
      </c>
      <c r="AY2249" s="159" t="s">
        <v>330</v>
      </c>
    </row>
    <row r="2250" spans="2:65" s="1" customFormat="1" ht="16.5" customHeight="1">
      <c r="B2250" s="33"/>
      <c r="C2250" s="173" t="s">
        <v>2053</v>
      </c>
      <c r="D2250" s="173" t="s">
        <v>475</v>
      </c>
      <c r="E2250" s="174" t="s">
        <v>2054</v>
      </c>
      <c r="F2250" s="175" t="s">
        <v>2055</v>
      </c>
      <c r="G2250" s="176" t="s">
        <v>169</v>
      </c>
      <c r="H2250" s="177">
        <v>45.216000000000001</v>
      </c>
      <c r="I2250" s="178">
        <v>524.65</v>
      </c>
      <c r="J2250" s="179">
        <f>ROUND(I2250*H2250,2)</f>
        <v>23722.57</v>
      </c>
      <c r="K2250" s="175" t="s">
        <v>335</v>
      </c>
      <c r="L2250" s="180"/>
      <c r="M2250" s="181" t="s">
        <v>21</v>
      </c>
      <c r="N2250" s="182" t="s">
        <v>42</v>
      </c>
      <c r="P2250" s="143">
        <f>O2250*H2250</f>
        <v>0</v>
      </c>
      <c r="Q2250" s="143">
        <v>3.1E-2</v>
      </c>
      <c r="R2250" s="143">
        <f>Q2250*H2250</f>
        <v>1.4016960000000001</v>
      </c>
      <c r="S2250" s="143">
        <v>0</v>
      </c>
      <c r="T2250" s="144">
        <f>S2250*H2250</f>
        <v>0</v>
      </c>
      <c r="AR2250" s="145" t="s">
        <v>388</v>
      </c>
      <c r="AT2250" s="145" t="s">
        <v>475</v>
      </c>
      <c r="AU2250" s="145" t="s">
        <v>171</v>
      </c>
      <c r="AY2250" s="18" t="s">
        <v>330</v>
      </c>
      <c r="BE2250" s="146">
        <f>IF(N2250="základní",J2250,0)</f>
        <v>23722.57</v>
      </c>
      <c r="BF2250" s="146">
        <f>IF(N2250="snížená",J2250,0)</f>
        <v>0</v>
      </c>
      <c r="BG2250" s="146">
        <f>IF(N2250="zákl. přenesená",J2250,0)</f>
        <v>0</v>
      </c>
      <c r="BH2250" s="146">
        <f>IF(N2250="sníž. přenesená",J2250,0)</f>
        <v>0</v>
      </c>
      <c r="BI2250" s="146">
        <f>IF(N2250="nulová",J2250,0)</f>
        <v>0</v>
      </c>
      <c r="BJ2250" s="18" t="s">
        <v>78</v>
      </c>
      <c r="BK2250" s="146">
        <f>ROUND(I2250*H2250,2)</f>
        <v>23722.57</v>
      </c>
      <c r="BL2250" s="18" t="s">
        <v>336</v>
      </c>
      <c r="BM2250" s="145" t="s">
        <v>2056</v>
      </c>
    </row>
    <row r="2251" spans="2:65" s="13" customFormat="1">
      <c r="B2251" s="158"/>
      <c r="D2251" s="152" t="s">
        <v>340</v>
      </c>
      <c r="E2251" s="159" t="s">
        <v>21</v>
      </c>
      <c r="F2251" s="160" t="s">
        <v>2057</v>
      </c>
      <c r="H2251" s="161">
        <v>45.216000000000001</v>
      </c>
      <c r="I2251" s="162"/>
      <c r="L2251" s="158"/>
      <c r="M2251" s="163"/>
      <c r="T2251" s="164"/>
      <c r="AT2251" s="159" t="s">
        <v>340</v>
      </c>
      <c r="AU2251" s="159" t="s">
        <v>171</v>
      </c>
      <c r="AV2251" s="13" t="s">
        <v>80</v>
      </c>
      <c r="AW2251" s="13" t="s">
        <v>32</v>
      </c>
      <c r="AX2251" s="13" t="s">
        <v>78</v>
      </c>
      <c r="AY2251" s="159" t="s">
        <v>330</v>
      </c>
    </row>
    <row r="2252" spans="2:65" s="1" customFormat="1" ht="16.5" customHeight="1">
      <c r="B2252" s="33"/>
      <c r="C2252" s="173" t="s">
        <v>2058</v>
      </c>
      <c r="D2252" s="173" t="s">
        <v>475</v>
      </c>
      <c r="E2252" s="174" t="s">
        <v>2059</v>
      </c>
      <c r="F2252" s="175" t="s">
        <v>2060</v>
      </c>
      <c r="G2252" s="176" t="s">
        <v>169</v>
      </c>
      <c r="H2252" s="177">
        <v>18.475000000000001</v>
      </c>
      <c r="I2252" s="178">
        <v>787.47</v>
      </c>
      <c r="J2252" s="179">
        <f>ROUND(I2252*H2252,2)</f>
        <v>14548.51</v>
      </c>
      <c r="K2252" s="175" t="s">
        <v>335</v>
      </c>
      <c r="L2252" s="180"/>
      <c r="M2252" s="181" t="s">
        <v>21</v>
      </c>
      <c r="N2252" s="182" t="s">
        <v>42</v>
      </c>
      <c r="P2252" s="143">
        <f>O2252*H2252</f>
        <v>0</v>
      </c>
      <c r="Q2252" s="143">
        <v>4.65E-2</v>
      </c>
      <c r="R2252" s="143">
        <f>Q2252*H2252</f>
        <v>0.85908750000000011</v>
      </c>
      <c r="S2252" s="143">
        <v>0</v>
      </c>
      <c r="T2252" s="144">
        <f>S2252*H2252</f>
        <v>0</v>
      </c>
      <c r="AR2252" s="145" t="s">
        <v>388</v>
      </c>
      <c r="AT2252" s="145" t="s">
        <v>475</v>
      </c>
      <c r="AU2252" s="145" t="s">
        <v>171</v>
      </c>
      <c r="AY2252" s="18" t="s">
        <v>330</v>
      </c>
      <c r="BE2252" s="146">
        <f>IF(N2252="základní",J2252,0)</f>
        <v>14548.51</v>
      </c>
      <c r="BF2252" s="146">
        <f>IF(N2252="snížená",J2252,0)</f>
        <v>0</v>
      </c>
      <c r="BG2252" s="146">
        <f>IF(N2252="zákl. přenesená",J2252,0)</f>
        <v>0</v>
      </c>
      <c r="BH2252" s="146">
        <f>IF(N2252="sníž. přenesená",J2252,0)</f>
        <v>0</v>
      </c>
      <c r="BI2252" s="146">
        <f>IF(N2252="nulová",J2252,0)</f>
        <v>0</v>
      </c>
      <c r="BJ2252" s="18" t="s">
        <v>78</v>
      </c>
      <c r="BK2252" s="146">
        <f>ROUND(I2252*H2252,2)</f>
        <v>14548.51</v>
      </c>
      <c r="BL2252" s="18" t="s">
        <v>336</v>
      </c>
      <c r="BM2252" s="145" t="s">
        <v>2061</v>
      </c>
    </row>
    <row r="2253" spans="2:65" s="13" customFormat="1">
      <c r="B2253" s="158"/>
      <c r="D2253" s="152" t="s">
        <v>340</v>
      </c>
      <c r="E2253" s="159" t="s">
        <v>21</v>
      </c>
      <c r="F2253" s="160" t="s">
        <v>2062</v>
      </c>
      <c r="H2253" s="161">
        <v>18.475000000000001</v>
      </c>
      <c r="I2253" s="162"/>
      <c r="L2253" s="158"/>
      <c r="M2253" s="163"/>
      <c r="T2253" s="164"/>
      <c r="AT2253" s="159" t="s">
        <v>340</v>
      </c>
      <c r="AU2253" s="159" t="s">
        <v>171</v>
      </c>
      <c r="AV2253" s="13" t="s">
        <v>80</v>
      </c>
      <c r="AW2253" s="13" t="s">
        <v>32</v>
      </c>
      <c r="AX2253" s="13" t="s">
        <v>78</v>
      </c>
      <c r="AY2253" s="159" t="s">
        <v>330</v>
      </c>
    </row>
    <row r="2254" spans="2:65" s="1" customFormat="1" ht="37.9" customHeight="1">
      <c r="B2254" s="33"/>
      <c r="C2254" s="134" t="s">
        <v>2063</v>
      </c>
      <c r="D2254" s="134" t="s">
        <v>332</v>
      </c>
      <c r="E2254" s="135" t="s">
        <v>2064</v>
      </c>
      <c r="F2254" s="136" t="s">
        <v>2065</v>
      </c>
      <c r="G2254" s="137" t="s">
        <v>169</v>
      </c>
      <c r="H2254" s="138">
        <v>143.59</v>
      </c>
      <c r="I2254" s="139">
        <v>661.25</v>
      </c>
      <c r="J2254" s="140">
        <f>ROUND(I2254*H2254,2)</f>
        <v>94948.89</v>
      </c>
      <c r="K2254" s="136" t="s">
        <v>335</v>
      </c>
      <c r="L2254" s="33"/>
      <c r="M2254" s="141" t="s">
        <v>21</v>
      </c>
      <c r="N2254" s="142" t="s">
        <v>42</v>
      </c>
      <c r="P2254" s="143">
        <f>O2254*H2254</f>
        <v>0</v>
      </c>
      <c r="Q2254" s="143">
        <v>8.09E-3</v>
      </c>
      <c r="R2254" s="143">
        <f>Q2254*H2254</f>
        <v>1.1616431</v>
      </c>
      <c r="S2254" s="143">
        <v>0</v>
      </c>
      <c r="T2254" s="144">
        <f>S2254*H2254</f>
        <v>0</v>
      </c>
      <c r="AR2254" s="145" t="s">
        <v>336</v>
      </c>
      <c r="AT2254" s="145" t="s">
        <v>332</v>
      </c>
      <c r="AU2254" s="145" t="s">
        <v>171</v>
      </c>
      <c r="AY2254" s="18" t="s">
        <v>330</v>
      </c>
      <c r="BE2254" s="146">
        <f>IF(N2254="základní",J2254,0)</f>
        <v>94948.89</v>
      </c>
      <c r="BF2254" s="146">
        <f>IF(N2254="snížená",J2254,0)</f>
        <v>0</v>
      </c>
      <c r="BG2254" s="146">
        <f>IF(N2254="zákl. přenesená",J2254,0)</f>
        <v>0</v>
      </c>
      <c r="BH2254" s="146">
        <f>IF(N2254="sníž. přenesená",J2254,0)</f>
        <v>0</v>
      </c>
      <c r="BI2254" s="146">
        <f>IF(N2254="nulová",J2254,0)</f>
        <v>0</v>
      </c>
      <c r="BJ2254" s="18" t="s">
        <v>78</v>
      </c>
      <c r="BK2254" s="146">
        <f>ROUND(I2254*H2254,2)</f>
        <v>94948.89</v>
      </c>
      <c r="BL2254" s="18" t="s">
        <v>336</v>
      </c>
      <c r="BM2254" s="145" t="s">
        <v>2066</v>
      </c>
    </row>
    <row r="2255" spans="2:65" s="1" customFormat="1">
      <c r="B2255" s="33"/>
      <c r="D2255" s="147" t="s">
        <v>338</v>
      </c>
      <c r="F2255" s="148" t="s">
        <v>2067</v>
      </c>
      <c r="I2255" s="149"/>
      <c r="L2255" s="33"/>
      <c r="M2255" s="150"/>
      <c r="T2255" s="52"/>
      <c r="AT2255" s="18" t="s">
        <v>338</v>
      </c>
      <c r="AU2255" s="18" t="s">
        <v>171</v>
      </c>
    </row>
    <row r="2256" spans="2:65" s="12" customFormat="1">
      <c r="B2256" s="151"/>
      <c r="D2256" s="152" t="s">
        <v>340</v>
      </c>
      <c r="E2256" s="153" t="s">
        <v>21</v>
      </c>
      <c r="F2256" s="154" t="s">
        <v>1891</v>
      </c>
      <c r="H2256" s="153" t="s">
        <v>21</v>
      </c>
      <c r="I2256" s="155"/>
      <c r="L2256" s="151"/>
      <c r="M2256" s="156"/>
      <c r="T2256" s="157"/>
      <c r="AT2256" s="153" t="s">
        <v>340</v>
      </c>
      <c r="AU2256" s="153" t="s">
        <v>171</v>
      </c>
      <c r="AV2256" s="12" t="s">
        <v>78</v>
      </c>
      <c r="AW2256" s="12" t="s">
        <v>32</v>
      </c>
      <c r="AX2256" s="12" t="s">
        <v>71</v>
      </c>
      <c r="AY2256" s="153" t="s">
        <v>330</v>
      </c>
    </row>
    <row r="2257" spans="2:65" s="12" customFormat="1">
      <c r="B2257" s="151"/>
      <c r="D2257" s="152" t="s">
        <v>340</v>
      </c>
      <c r="E2257" s="153" t="s">
        <v>21</v>
      </c>
      <c r="F2257" s="154" t="s">
        <v>2068</v>
      </c>
      <c r="H2257" s="153" t="s">
        <v>21</v>
      </c>
      <c r="I2257" s="155"/>
      <c r="L2257" s="151"/>
      <c r="M2257" s="156"/>
      <c r="T2257" s="157"/>
      <c r="AT2257" s="153" t="s">
        <v>340</v>
      </c>
      <c r="AU2257" s="153" t="s">
        <v>171</v>
      </c>
      <c r="AV2257" s="12" t="s">
        <v>78</v>
      </c>
      <c r="AW2257" s="12" t="s">
        <v>32</v>
      </c>
      <c r="AX2257" s="12" t="s">
        <v>71</v>
      </c>
      <c r="AY2257" s="153" t="s">
        <v>330</v>
      </c>
    </row>
    <row r="2258" spans="2:65" s="13" customFormat="1">
      <c r="B2258" s="158"/>
      <c r="D2258" s="152" t="s">
        <v>340</v>
      </c>
      <c r="E2258" s="159" t="s">
        <v>21</v>
      </c>
      <c r="F2258" s="160" t="s">
        <v>2069</v>
      </c>
      <c r="H2258" s="161">
        <v>71.795000000000002</v>
      </c>
      <c r="I2258" s="162"/>
      <c r="L2258" s="158"/>
      <c r="M2258" s="163"/>
      <c r="T2258" s="164"/>
      <c r="AT2258" s="159" t="s">
        <v>340</v>
      </c>
      <c r="AU2258" s="159" t="s">
        <v>171</v>
      </c>
      <c r="AV2258" s="13" t="s">
        <v>80</v>
      </c>
      <c r="AW2258" s="13" t="s">
        <v>32</v>
      </c>
      <c r="AX2258" s="13" t="s">
        <v>71</v>
      </c>
      <c r="AY2258" s="159" t="s">
        <v>330</v>
      </c>
    </row>
    <row r="2259" spans="2:65" s="12" customFormat="1">
      <c r="B2259" s="151"/>
      <c r="D2259" s="152" t="s">
        <v>340</v>
      </c>
      <c r="E2259" s="153" t="s">
        <v>21</v>
      </c>
      <c r="F2259" s="154" t="s">
        <v>2070</v>
      </c>
      <c r="H2259" s="153" t="s">
        <v>21</v>
      </c>
      <c r="I2259" s="155"/>
      <c r="L2259" s="151"/>
      <c r="M2259" s="156"/>
      <c r="T2259" s="157"/>
      <c r="AT2259" s="153" t="s">
        <v>340</v>
      </c>
      <c r="AU2259" s="153" t="s">
        <v>171</v>
      </c>
      <c r="AV2259" s="12" t="s">
        <v>78</v>
      </c>
      <c r="AW2259" s="12" t="s">
        <v>32</v>
      </c>
      <c r="AX2259" s="12" t="s">
        <v>71</v>
      </c>
      <c r="AY2259" s="153" t="s">
        <v>330</v>
      </c>
    </row>
    <row r="2260" spans="2:65" s="13" customFormat="1">
      <c r="B2260" s="158"/>
      <c r="D2260" s="152" t="s">
        <v>340</v>
      </c>
      <c r="E2260" s="159" t="s">
        <v>21</v>
      </c>
      <c r="F2260" s="160" t="s">
        <v>2071</v>
      </c>
      <c r="H2260" s="161">
        <v>71.795000000000002</v>
      </c>
      <c r="I2260" s="162"/>
      <c r="L2260" s="158"/>
      <c r="M2260" s="163"/>
      <c r="T2260" s="164"/>
      <c r="AT2260" s="159" t="s">
        <v>340</v>
      </c>
      <c r="AU2260" s="159" t="s">
        <v>171</v>
      </c>
      <c r="AV2260" s="13" t="s">
        <v>80</v>
      </c>
      <c r="AW2260" s="13" t="s">
        <v>32</v>
      </c>
      <c r="AX2260" s="13" t="s">
        <v>71</v>
      </c>
      <c r="AY2260" s="159" t="s">
        <v>330</v>
      </c>
    </row>
    <row r="2261" spans="2:65" s="14" customFormat="1">
      <c r="B2261" s="166"/>
      <c r="D2261" s="152" t="s">
        <v>340</v>
      </c>
      <c r="E2261" s="167" t="s">
        <v>21</v>
      </c>
      <c r="F2261" s="168" t="s">
        <v>443</v>
      </c>
      <c r="H2261" s="169">
        <v>143.59</v>
      </c>
      <c r="I2261" s="170"/>
      <c r="L2261" s="166"/>
      <c r="M2261" s="171"/>
      <c r="T2261" s="172"/>
      <c r="AT2261" s="167" t="s">
        <v>340</v>
      </c>
      <c r="AU2261" s="167" t="s">
        <v>171</v>
      </c>
      <c r="AV2261" s="14" t="s">
        <v>336</v>
      </c>
      <c r="AW2261" s="14" t="s">
        <v>32</v>
      </c>
      <c r="AX2261" s="14" t="s">
        <v>78</v>
      </c>
      <c r="AY2261" s="167" t="s">
        <v>330</v>
      </c>
    </row>
    <row r="2262" spans="2:65" s="1" customFormat="1" ht="16.5" customHeight="1">
      <c r="B2262" s="33"/>
      <c r="C2262" s="173" t="s">
        <v>2072</v>
      </c>
      <c r="D2262" s="173" t="s">
        <v>475</v>
      </c>
      <c r="E2262" s="174" t="s">
        <v>2073</v>
      </c>
      <c r="F2262" s="175" t="s">
        <v>2074</v>
      </c>
      <c r="G2262" s="176" t="s">
        <v>169</v>
      </c>
      <c r="H2262" s="177">
        <v>75.385000000000005</v>
      </c>
      <c r="I2262" s="178">
        <v>615.67999999999995</v>
      </c>
      <c r="J2262" s="179">
        <f>ROUND(I2262*H2262,2)</f>
        <v>46413.04</v>
      </c>
      <c r="K2262" s="175" t="s">
        <v>335</v>
      </c>
      <c r="L2262" s="180"/>
      <c r="M2262" s="181" t="s">
        <v>21</v>
      </c>
      <c r="N2262" s="182" t="s">
        <v>42</v>
      </c>
      <c r="P2262" s="143">
        <f>O2262*H2262</f>
        <v>0</v>
      </c>
      <c r="Q2262" s="143">
        <v>3.6999999999999998E-2</v>
      </c>
      <c r="R2262" s="143">
        <f>Q2262*H2262</f>
        <v>2.7892450000000002</v>
      </c>
      <c r="S2262" s="143">
        <v>0</v>
      </c>
      <c r="T2262" s="144">
        <f>S2262*H2262</f>
        <v>0</v>
      </c>
      <c r="AR2262" s="145" t="s">
        <v>388</v>
      </c>
      <c r="AT2262" s="145" t="s">
        <v>475</v>
      </c>
      <c r="AU2262" s="145" t="s">
        <v>171</v>
      </c>
      <c r="AY2262" s="18" t="s">
        <v>330</v>
      </c>
      <c r="BE2262" s="146">
        <f>IF(N2262="základní",J2262,0)</f>
        <v>46413.04</v>
      </c>
      <c r="BF2262" s="146">
        <f>IF(N2262="snížená",J2262,0)</f>
        <v>0</v>
      </c>
      <c r="BG2262" s="146">
        <f>IF(N2262="zákl. přenesená",J2262,0)</f>
        <v>0</v>
      </c>
      <c r="BH2262" s="146">
        <f>IF(N2262="sníž. přenesená",J2262,0)</f>
        <v>0</v>
      </c>
      <c r="BI2262" s="146">
        <f>IF(N2262="nulová",J2262,0)</f>
        <v>0</v>
      </c>
      <c r="BJ2262" s="18" t="s">
        <v>78</v>
      </c>
      <c r="BK2262" s="146">
        <f>ROUND(I2262*H2262,2)</f>
        <v>46413.04</v>
      </c>
      <c r="BL2262" s="18" t="s">
        <v>336</v>
      </c>
      <c r="BM2262" s="145" t="s">
        <v>2075</v>
      </c>
    </row>
    <row r="2263" spans="2:65" s="13" customFormat="1">
      <c r="B2263" s="158"/>
      <c r="D2263" s="152" t="s">
        <v>340</v>
      </c>
      <c r="E2263" s="159" t="s">
        <v>21</v>
      </c>
      <c r="F2263" s="160" t="s">
        <v>2076</v>
      </c>
      <c r="H2263" s="161">
        <v>75.385000000000005</v>
      </c>
      <c r="I2263" s="162"/>
      <c r="L2263" s="158"/>
      <c r="M2263" s="163"/>
      <c r="T2263" s="164"/>
      <c r="AT2263" s="159" t="s">
        <v>340</v>
      </c>
      <c r="AU2263" s="159" t="s">
        <v>171</v>
      </c>
      <c r="AV2263" s="13" t="s">
        <v>80</v>
      </c>
      <c r="AW2263" s="13" t="s">
        <v>32</v>
      </c>
      <c r="AX2263" s="13" t="s">
        <v>78</v>
      </c>
      <c r="AY2263" s="159" t="s">
        <v>330</v>
      </c>
    </row>
    <row r="2264" spans="2:65" s="1" customFormat="1" ht="16.5" customHeight="1">
      <c r="B2264" s="33"/>
      <c r="C2264" s="173" t="s">
        <v>2077</v>
      </c>
      <c r="D2264" s="173" t="s">
        <v>475</v>
      </c>
      <c r="E2264" s="174" t="s">
        <v>2078</v>
      </c>
      <c r="F2264" s="175" t="s">
        <v>2079</v>
      </c>
      <c r="G2264" s="176" t="s">
        <v>169</v>
      </c>
      <c r="H2264" s="177">
        <v>75.385000000000005</v>
      </c>
      <c r="I2264" s="178">
        <v>630.14</v>
      </c>
      <c r="J2264" s="179">
        <f>ROUND(I2264*H2264,2)</f>
        <v>47503.1</v>
      </c>
      <c r="K2264" s="175" t="s">
        <v>335</v>
      </c>
      <c r="L2264" s="180"/>
      <c r="M2264" s="181" t="s">
        <v>21</v>
      </c>
      <c r="N2264" s="182" t="s">
        <v>42</v>
      </c>
      <c r="P2264" s="143">
        <f>O2264*H2264</f>
        <v>0</v>
      </c>
      <c r="Q2264" s="143">
        <v>1.2999999999999999E-2</v>
      </c>
      <c r="R2264" s="143">
        <f>Q2264*H2264</f>
        <v>0.98000500000000001</v>
      </c>
      <c r="S2264" s="143">
        <v>0</v>
      </c>
      <c r="T2264" s="144">
        <f>S2264*H2264</f>
        <v>0</v>
      </c>
      <c r="AR2264" s="145" t="s">
        <v>388</v>
      </c>
      <c r="AT2264" s="145" t="s">
        <v>475</v>
      </c>
      <c r="AU2264" s="145" t="s">
        <v>171</v>
      </c>
      <c r="AY2264" s="18" t="s">
        <v>330</v>
      </c>
      <c r="BE2264" s="146">
        <f>IF(N2264="základní",J2264,0)</f>
        <v>47503.1</v>
      </c>
      <c r="BF2264" s="146">
        <f>IF(N2264="snížená",J2264,0)</f>
        <v>0</v>
      </c>
      <c r="BG2264" s="146">
        <f>IF(N2264="zákl. přenesená",J2264,0)</f>
        <v>0</v>
      </c>
      <c r="BH2264" s="146">
        <f>IF(N2264="sníž. přenesená",J2264,0)</f>
        <v>0</v>
      </c>
      <c r="BI2264" s="146">
        <f>IF(N2264="nulová",J2264,0)</f>
        <v>0</v>
      </c>
      <c r="BJ2264" s="18" t="s">
        <v>78</v>
      </c>
      <c r="BK2264" s="146">
        <f>ROUND(I2264*H2264,2)</f>
        <v>47503.1</v>
      </c>
      <c r="BL2264" s="18" t="s">
        <v>336</v>
      </c>
      <c r="BM2264" s="145" t="s">
        <v>2080</v>
      </c>
    </row>
    <row r="2265" spans="2:65" s="13" customFormat="1">
      <c r="B2265" s="158"/>
      <c r="D2265" s="152" t="s">
        <v>340</v>
      </c>
      <c r="E2265" s="159" t="s">
        <v>21</v>
      </c>
      <c r="F2265" s="160" t="s">
        <v>2076</v>
      </c>
      <c r="H2265" s="161">
        <v>75.385000000000005</v>
      </c>
      <c r="I2265" s="162"/>
      <c r="L2265" s="158"/>
      <c r="M2265" s="163"/>
      <c r="T2265" s="164"/>
      <c r="AT2265" s="159" t="s">
        <v>340</v>
      </c>
      <c r="AU2265" s="159" t="s">
        <v>171</v>
      </c>
      <c r="AV2265" s="13" t="s">
        <v>80</v>
      </c>
      <c r="AW2265" s="13" t="s">
        <v>32</v>
      </c>
      <c r="AX2265" s="13" t="s">
        <v>78</v>
      </c>
      <c r="AY2265" s="159" t="s">
        <v>330</v>
      </c>
    </row>
    <row r="2266" spans="2:65" s="1" customFormat="1" ht="24.2" customHeight="1">
      <c r="B2266" s="33"/>
      <c r="C2266" s="134" t="s">
        <v>2081</v>
      </c>
      <c r="D2266" s="134" t="s">
        <v>332</v>
      </c>
      <c r="E2266" s="135" t="s">
        <v>2082</v>
      </c>
      <c r="F2266" s="136" t="s">
        <v>2083</v>
      </c>
      <c r="G2266" s="137" t="s">
        <v>973</v>
      </c>
      <c r="H2266" s="138">
        <v>15</v>
      </c>
      <c r="I2266" s="139">
        <v>1855.87</v>
      </c>
      <c r="J2266" s="140">
        <f>ROUND(I2266*H2266,2)</f>
        <v>27838.05</v>
      </c>
      <c r="K2266" s="136" t="s">
        <v>335</v>
      </c>
      <c r="L2266" s="33"/>
      <c r="M2266" s="141" t="s">
        <v>21</v>
      </c>
      <c r="N2266" s="142" t="s">
        <v>42</v>
      </c>
      <c r="P2266" s="143">
        <f>O2266*H2266</f>
        <v>0</v>
      </c>
      <c r="Q2266" s="143">
        <v>3.4660000000000003E-2</v>
      </c>
      <c r="R2266" s="143">
        <f>Q2266*H2266</f>
        <v>0.51990000000000003</v>
      </c>
      <c r="S2266" s="143">
        <v>0</v>
      </c>
      <c r="T2266" s="144">
        <f>S2266*H2266</f>
        <v>0</v>
      </c>
      <c r="AR2266" s="145" t="s">
        <v>336</v>
      </c>
      <c r="AT2266" s="145" t="s">
        <v>332</v>
      </c>
      <c r="AU2266" s="145" t="s">
        <v>171</v>
      </c>
      <c r="AY2266" s="18" t="s">
        <v>330</v>
      </c>
      <c r="BE2266" s="146">
        <f>IF(N2266="základní",J2266,0)</f>
        <v>27838.05</v>
      </c>
      <c r="BF2266" s="146">
        <f>IF(N2266="snížená",J2266,0)</f>
        <v>0</v>
      </c>
      <c r="BG2266" s="146">
        <f>IF(N2266="zákl. přenesená",J2266,0)</f>
        <v>0</v>
      </c>
      <c r="BH2266" s="146">
        <f>IF(N2266="sníž. přenesená",J2266,0)</f>
        <v>0</v>
      </c>
      <c r="BI2266" s="146">
        <f>IF(N2266="nulová",J2266,0)</f>
        <v>0</v>
      </c>
      <c r="BJ2266" s="18" t="s">
        <v>78</v>
      </c>
      <c r="BK2266" s="146">
        <f>ROUND(I2266*H2266,2)</f>
        <v>27838.05</v>
      </c>
      <c r="BL2266" s="18" t="s">
        <v>336</v>
      </c>
      <c r="BM2266" s="145" t="s">
        <v>2084</v>
      </c>
    </row>
    <row r="2267" spans="2:65" s="1" customFormat="1">
      <c r="B2267" s="33"/>
      <c r="D2267" s="147" t="s">
        <v>338</v>
      </c>
      <c r="F2267" s="148" t="s">
        <v>2085</v>
      </c>
      <c r="I2267" s="149"/>
      <c r="L2267" s="33"/>
      <c r="M2267" s="150"/>
      <c r="T2267" s="52"/>
      <c r="AT2267" s="18" t="s">
        <v>338</v>
      </c>
      <c r="AU2267" s="18" t="s">
        <v>171</v>
      </c>
    </row>
    <row r="2268" spans="2:65" s="12" customFormat="1">
      <c r="B2268" s="151"/>
      <c r="D2268" s="152" t="s">
        <v>340</v>
      </c>
      <c r="E2268" s="153" t="s">
        <v>21</v>
      </c>
      <c r="F2268" s="154" t="s">
        <v>341</v>
      </c>
      <c r="H2268" s="153" t="s">
        <v>21</v>
      </c>
      <c r="I2268" s="155"/>
      <c r="L2268" s="151"/>
      <c r="M2268" s="156"/>
      <c r="T2268" s="157"/>
      <c r="AT2268" s="153" t="s">
        <v>340</v>
      </c>
      <c r="AU2268" s="153" t="s">
        <v>171</v>
      </c>
      <c r="AV2268" s="12" t="s">
        <v>78</v>
      </c>
      <c r="AW2268" s="12" t="s">
        <v>32</v>
      </c>
      <c r="AX2268" s="12" t="s">
        <v>71</v>
      </c>
      <c r="AY2268" s="153" t="s">
        <v>330</v>
      </c>
    </row>
    <row r="2269" spans="2:65" s="12" customFormat="1">
      <c r="B2269" s="151"/>
      <c r="D2269" s="152" t="s">
        <v>340</v>
      </c>
      <c r="E2269" s="153" t="s">
        <v>21</v>
      </c>
      <c r="F2269" s="154" t="s">
        <v>1749</v>
      </c>
      <c r="H2269" s="153" t="s">
        <v>21</v>
      </c>
      <c r="I2269" s="155"/>
      <c r="L2269" s="151"/>
      <c r="M2269" s="156"/>
      <c r="T2269" s="157"/>
      <c r="AT2269" s="153" t="s">
        <v>340</v>
      </c>
      <c r="AU2269" s="153" t="s">
        <v>171</v>
      </c>
      <c r="AV2269" s="12" t="s">
        <v>78</v>
      </c>
      <c r="AW2269" s="12" t="s">
        <v>32</v>
      </c>
      <c r="AX2269" s="12" t="s">
        <v>71</v>
      </c>
      <c r="AY2269" s="153" t="s">
        <v>330</v>
      </c>
    </row>
    <row r="2270" spans="2:65" s="12" customFormat="1">
      <c r="B2270" s="151"/>
      <c r="D2270" s="152" t="s">
        <v>340</v>
      </c>
      <c r="E2270" s="153" t="s">
        <v>21</v>
      </c>
      <c r="F2270" s="154" t="s">
        <v>1750</v>
      </c>
      <c r="H2270" s="153" t="s">
        <v>21</v>
      </c>
      <c r="I2270" s="155"/>
      <c r="L2270" s="151"/>
      <c r="M2270" s="156"/>
      <c r="T2270" s="157"/>
      <c r="AT2270" s="153" t="s">
        <v>340</v>
      </c>
      <c r="AU2270" s="153" t="s">
        <v>171</v>
      </c>
      <c r="AV2270" s="12" t="s">
        <v>78</v>
      </c>
      <c r="AW2270" s="12" t="s">
        <v>32</v>
      </c>
      <c r="AX2270" s="12" t="s">
        <v>71</v>
      </c>
      <c r="AY2270" s="153" t="s">
        <v>330</v>
      </c>
    </row>
    <row r="2271" spans="2:65" s="13" customFormat="1">
      <c r="B2271" s="158"/>
      <c r="D2271" s="152" t="s">
        <v>340</v>
      </c>
      <c r="E2271" s="159" t="s">
        <v>21</v>
      </c>
      <c r="F2271" s="160" t="s">
        <v>1751</v>
      </c>
      <c r="H2271" s="161">
        <v>3</v>
      </c>
      <c r="I2271" s="162"/>
      <c r="L2271" s="158"/>
      <c r="M2271" s="163"/>
      <c r="T2271" s="164"/>
      <c r="AT2271" s="159" t="s">
        <v>340</v>
      </c>
      <c r="AU2271" s="159" t="s">
        <v>171</v>
      </c>
      <c r="AV2271" s="13" t="s">
        <v>80</v>
      </c>
      <c r="AW2271" s="13" t="s">
        <v>32</v>
      </c>
      <c r="AX2271" s="13" t="s">
        <v>71</v>
      </c>
      <c r="AY2271" s="159" t="s">
        <v>330</v>
      </c>
    </row>
    <row r="2272" spans="2:65" s="13" customFormat="1">
      <c r="B2272" s="158"/>
      <c r="D2272" s="152" t="s">
        <v>340</v>
      </c>
      <c r="E2272" s="159" t="s">
        <v>21</v>
      </c>
      <c r="F2272" s="160" t="s">
        <v>1752</v>
      </c>
      <c r="H2272" s="161">
        <v>9</v>
      </c>
      <c r="I2272" s="162"/>
      <c r="L2272" s="158"/>
      <c r="M2272" s="163"/>
      <c r="T2272" s="164"/>
      <c r="AT2272" s="159" t="s">
        <v>340</v>
      </c>
      <c r="AU2272" s="159" t="s">
        <v>171</v>
      </c>
      <c r="AV2272" s="13" t="s">
        <v>80</v>
      </c>
      <c r="AW2272" s="13" t="s">
        <v>32</v>
      </c>
      <c r="AX2272" s="13" t="s">
        <v>71</v>
      </c>
      <c r="AY2272" s="159" t="s">
        <v>330</v>
      </c>
    </row>
    <row r="2273" spans="2:65" s="12" customFormat="1">
      <c r="B2273" s="151"/>
      <c r="D2273" s="152" t="s">
        <v>340</v>
      </c>
      <c r="E2273" s="153" t="s">
        <v>21</v>
      </c>
      <c r="F2273" s="154" t="s">
        <v>2086</v>
      </c>
      <c r="H2273" s="153" t="s">
        <v>21</v>
      </c>
      <c r="I2273" s="155"/>
      <c r="L2273" s="151"/>
      <c r="M2273" s="156"/>
      <c r="T2273" s="157"/>
      <c r="AT2273" s="153" t="s">
        <v>340</v>
      </c>
      <c r="AU2273" s="153" t="s">
        <v>171</v>
      </c>
      <c r="AV2273" s="12" t="s">
        <v>78</v>
      </c>
      <c r="AW2273" s="12" t="s">
        <v>32</v>
      </c>
      <c r="AX2273" s="12" t="s">
        <v>71</v>
      </c>
      <c r="AY2273" s="153" t="s">
        <v>330</v>
      </c>
    </row>
    <row r="2274" spans="2:65" s="13" customFormat="1">
      <c r="B2274" s="158"/>
      <c r="D2274" s="152" t="s">
        <v>340</v>
      </c>
      <c r="E2274" s="159" t="s">
        <v>21</v>
      </c>
      <c r="F2274" s="160" t="s">
        <v>171</v>
      </c>
      <c r="H2274" s="161">
        <v>3</v>
      </c>
      <c r="I2274" s="162"/>
      <c r="L2274" s="158"/>
      <c r="M2274" s="163"/>
      <c r="T2274" s="164"/>
      <c r="AT2274" s="159" t="s">
        <v>340</v>
      </c>
      <c r="AU2274" s="159" t="s">
        <v>171</v>
      </c>
      <c r="AV2274" s="13" t="s">
        <v>80</v>
      </c>
      <c r="AW2274" s="13" t="s">
        <v>32</v>
      </c>
      <c r="AX2274" s="13" t="s">
        <v>71</v>
      </c>
      <c r="AY2274" s="159" t="s">
        <v>330</v>
      </c>
    </row>
    <row r="2275" spans="2:65" s="14" customFormat="1">
      <c r="B2275" s="166"/>
      <c r="D2275" s="152" t="s">
        <v>340</v>
      </c>
      <c r="E2275" s="167" t="s">
        <v>21</v>
      </c>
      <c r="F2275" s="168" t="s">
        <v>443</v>
      </c>
      <c r="H2275" s="169">
        <v>15</v>
      </c>
      <c r="I2275" s="170"/>
      <c r="L2275" s="166"/>
      <c r="M2275" s="171"/>
      <c r="T2275" s="172"/>
      <c r="AT2275" s="167" t="s">
        <v>340</v>
      </c>
      <c r="AU2275" s="167" t="s">
        <v>171</v>
      </c>
      <c r="AV2275" s="14" t="s">
        <v>336</v>
      </c>
      <c r="AW2275" s="14" t="s">
        <v>32</v>
      </c>
      <c r="AX2275" s="14" t="s">
        <v>78</v>
      </c>
      <c r="AY2275" s="167" t="s">
        <v>330</v>
      </c>
    </row>
    <row r="2276" spans="2:65" s="1" customFormat="1" ht="37.9" customHeight="1">
      <c r="B2276" s="33"/>
      <c r="C2276" s="134" t="s">
        <v>2087</v>
      </c>
      <c r="D2276" s="134" t="s">
        <v>332</v>
      </c>
      <c r="E2276" s="135" t="s">
        <v>2088</v>
      </c>
      <c r="F2276" s="136" t="s">
        <v>2089</v>
      </c>
      <c r="G2276" s="137" t="s">
        <v>169</v>
      </c>
      <c r="H2276" s="138">
        <v>8</v>
      </c>
      <c r="I2276" s="139">
        <v>753.99</v>
      </c>
      <c r="J2276" s="140">
        <f>ROUND(I2276*H2276,2)</f>
        <v>6031.92</v>
      </c>
      <c r="K2276" s="136" t="s">
        <v>335</v>
      </c>
      <c r="L2276" s="33"/>
      <c r="M2276" s="141" t="s">
        <v>21</v>
      </c>
      <c r="N2276" s="142" t="s">
        <v>42</v>
      </c>
      <c r="P2276" s="143">
        <f>O2276*H2276</f>
        <v>0</v>
      </c>
      <c r="Q2276" s="143">
        <v>1.3350000000000001E-2</v>
      </c>
      <c r="R2276" s="143">
        <f>Q2276*H2276</f>
        <v>0.10680000000000001</v>
      </c>
      <c r="S2276" s="143">
        <v>0</v>
      </c>
      <c r="T2276" s="144">
        <f>S2276*H2276</f>
        <v>0</v>
      </c>
      <c r="AR2276" s="145" t="s">
        <v>336</v>
      </c>
      <c r="AT2276" s="145" t="s">
        <v>332</v>
      </c>
      <c r="AU2276" s="145" t="s">
        <v>171</v>
      </c>
      <c r="AY2276" s="18" t="s">
        <v>330</v>
      </c>
      <c r="BE2276" s="146">
        <f>IF(N2276="základní",J2276,0)</f>
        <v>6031.92</v>
      </c>
      <c r="BF2276" s="146">
        <f>IF(N2276="snížená",J2276,0)</f>
        <v>0</v>
      </c>
      <c r="BG2276" s="146">
        <f>IF(N2276="zákl. přenesená",J2276,0)</f>
        <v>0</v>
      </c>
      <c r="BH2276" s="146">
        <f>IF(N2276="sníž. přenesená",J2276,0)</f>
        <v>0</v>
      </c>
      <c r="BI2276" s="146">
        <f>IF(N2276="nulová",J2276,0)</f>
        <v>0</v>
      </c>
      <c r="BJ2276" s="18" t="s">
        <v>78</v>
      </c>
      <c r="BK2276" s="146">
        <f>ROUND(I2276*H2276,2)</f>
        <v>6031.92</v>
      </c>
      <c r="BL2276" s="18" t="s">
        <v>336</v>
      </c>
      <c r="BM2276" s="145" t="s">
        <v>2090</v>
      </c>
    </row>
    <row r="2277" spans="2:65" s="1" customFormat="1">
      <c r="B2277" s="33"/>
      <c r="D2277" s="147" t="s">
        <v>338</v>
      </c>
      <c r="F2277" s="148" t="s">
        <v>2091</v>
      </c>
      <c r="I2277" s="149"/>
      <c r="L2277" s="33"/>
      <c r="M2277" s="150"/>
      <c r="T2277" s="52"/>
      <c r="AT2277" s="18" t="s">
        <v>338</v>
      </c>
      <c r="AU2277" s="18" t="s">
        <v>171</v>
      </c>
    </row>
    <row r="2278" spans="2:65" s="12" customFormat="1">
      <c r="B2278" s="151"/>
      <c r="D2278" s="152" t="s">
        <v>340</v>
      </c>
      <c r="E2278" s="153" t="s">
        <v>21</v>
      </c>
      <c r="F2278" s="154" t="s">
        <v>2092</v>
      </c>
      <c r="H2278" s="153" t="s">
        <v>21</v>
      </c>
      <c r="I2278" s="155"/>
      <c r="L2278" s="151"/>
      <c r="M2278" s="156"/>
      <c r="T2278" s="157"/>
      <c r="AT2278" s="153" t="s">
        <v>340</v>
      </c>
      <c r="AU2278" s="153" t="s">
        <v>171</v>
      </c>
      <c r="AV2278" s="12" t="s">
        <v>78</v>
      </c>
      <c r="AW2278" s="12" t="s">
        <v>32</v>
      </c>
      <c r="AX2278" s="12" t="s">
        <v>71</v>
      </c>
      <c r="AY2278" s="153" t="s">
        <v>330</v>
      </c>
    </row>
    <row r="2279" spans="2:65" s="13" customFormat="1">
      <c r="B2279" s="158"/>
      <c r="D2279" s="152" t="s">
        <v>340</v>
      </c>
      <c r="E2279" s="159" t="s">
        <v>21</v>
      </c>
      <c r="F2279" s="160" t="s">
        <v>2093</v>
      </c>
      <c r="H2279" s="161">
        <v>8</v>
      </c>
      <c r="I2279" s="162"/>
      <c r="L2279" s="158"/>
      <c r="M2279" s="163"/>
      <c r="T2279" s="164"/>
      <c r="AT2279" s="159" t="s">
        <v>340</v>
      </c>
      <c r="AU2279" s="159" t="s">
        <v>171</v>
      </c>
      <c r="AV2279" s="13" t="s">
        <v>80</v>
      </c>
      <c r="AW2279" s="13" t="s">
        <v>32</v>
      </c>
      <c r="AX2279" s="13" t="s">
        <v>78</v>
      </c>
      <c r="AY2279" s="159" t="s">
        <v>330</v>
      </c>
    </row>
    <row r="2280" spans="2:65" s="1" customFormat="1" ht="16.5" customHeight="1">
      <c r="B2280" s="33"/>
      <c r="C2280" s="173" t="s">
        <v>2094</v>
      </c>
      <c r="D2280" s="173" t="s">
        <v>475</v>
      </c>
      <c r="E2280" s="174" t="s">
        <v>2095</v>
      </c>
      <c r="F2280" s="175" t="s">
        <v>2096</v>
      </c>
      <c r="G2280" s="176" t="s">
        <v>169</v>
      </c>
      <c r="H2280" s="177">
        <v>8.4</v>
      </c>
      <c r="I2280" s="178">
        <v>958.43</v>
      </c>
      <c r="J2280" s="179">
        <f>ROUND(I2280*H2280,2)</f>
        <v>8050.81</v>
      </c>
      <c r="K2280" s="175" t="s">
        <v>335</v>
      </c>
      <c r="L2280" s="180"/>
      <c r="M2280" s="181" t="s">
        <v>21</v>
      </c>
      <c r="N2280" s="182" t="s">
        <v>42</v>
      </c>
      <c r="P2280" s="143">
        <f>O2280*H2280</f>
        <v>0</v>
      </c>
      <c r="Q2280" s="143">
        <v>1.5E-3</v>
      </c>
      <c r="R2280" s="143">
        <f>Q2280*H2280</f>
        <v>1.26E-2</v>
      </c>
      <c r="S2280" s="143">
        <v>0</v>
      </c>
      <c r="T2280" s="144">
        <f>S2280*H2280</f>
        <v>0</v>
      </c>
      <c r="AR2280" s="145" t="s">
        <v>388</v>
      </c>
      <c r="AT2280" s="145" t="s">
        <v>475</v>
      </c>
      <c r="AU2280" s="145" t="s">
        <v>171</v>
      </c>
      <c r="AY2280" s="18" t="s">
        <v>330</v>
      </c>
      <c r="BE2280" s="146">
        <f>IF(N2280="základní",J2280,0)</f>
        <v>8050.81</v>
      </c>
      <c r="BF2280" s="146">
        <f>IF(N2280="snížená",J2280,0)</f>
        <v>0</v>
      </c>
      <c r="BG2280" s="146">
        <f>IF(N2280="zákl. přenesená",J2280,0)</f>
        <v>0</v>
      </c>
      <c r="BH2280" s="146">
        <f>IF(N2280="sníž. přenesená",J2280,0)</f>
        <v>0</v>
      </c>
      <c r="BI2280" s="146">
        <f>IF(N2280="nulová",J2280,0)</f>
        <v>0</v>
      </c>
      <c r="BJ2280" s="18" t="s">
        <v>78</v>
      </c>
      <c r="BK2280" s="146">
        <f>ROUND(I2280*H2280,2)</f>
        <v>8050.81</v>
      </c>
      <c r="BL2280" s="18" t="s">
        <v>336</v>
      </c>
      <c r="BM2280" s="145" t="s">
        <v>2097</v>
      </c>
    </row>
    <row r="2281" spans="2:65" s="13" customFormat="1">
      <c r="B2281" s="158"/>
      <c r="D2281" s="152" t="s">
        <v>340</v>
      </c>
      <c r="E2281" s="159" t="s">
        <v>21</v>
      </c>
      <c r="F2281" s="160" t="s">
        <v>2098</v>
      </c>
      <c r="H2281" s="161">
        <v>8.4</v>
      </c>
      <c r="I2281" s="162"/>
      <c r="L2281" s="158"/>
      <c r="M2281" s="163"/>
      <c r="T2281" s="164"/>
      <c r="AT2281" s="159" t="s">
        <v>340</v>
      </c>
      <c r="AU2281" s="159" t="s">
        <v>171</v>
      </c>
      <c r="AV2281" s="13" t="s">
        <v>80</v>
      </c>
      <c r="AW2281" s="13" t="s">
        <v>32</v>
      </c>
      <c r="AX2281" s="13" t="s">
        <v>78</v>
      </c>
      <c r="AY2281" s="159" t="s">
        <v>330</v>
      </c>
    </row>
    <row r="2282" spans="2:65" s="1" customFormat="1" ht="24.2" customHeight="1">
      <c r="B2282" s="33"/>
      <c r="C2282" s="134" t="s">
        <v>2099</v>
      </c>
      <c r="D2282" s="134" t="s">
        <v>332</v>
      </c>
      <c r="E2282" s="135" t="s">
        <v>2100</v>
      </c>
      <c r="F2282" s="136" t="s">
        <v>2101</v>
      </c>
      <c r="G2282" s="137" t="s">
        <v>169</v>
      </c>
      <c r="H2282" s="138">
        <v>103.586</v>
      </c>
      <c r="I2282" s="139">
        <v>43.6</v>
      </c>
      <c r="J2282" s="140">
        <f>ROUND(I2282*H2282,2)</f>
        <v>4516.3500000000004</v>
      </c>
      <c r="K2282" s="136" t="s">
        <v>335</v>
      </c>
      <c r="L2282" s="33"/>
      <c r="M2282" s="141" t="s">
        <v>21</v>
      </c>
      <c r="N2282" s="142" t="s">
        <v>42</v>
      </c>
      <c r="P2282" s="143">
        <f>O2282*H2282</f>
        <v>0</v>
      </c>
      <c r="Q2282" s="143">
        <v>8.0000000000000007E-5</v>
      </c>
      <c r="R2282" s="143">
        <f>Q2282*H2282</f>
        <v>8.2868799999999999E-3</v>
      </c>
      <c r="S2282" s="143">
        <v>0</v>
      </c>
      <c r="T2282" s="144">
        <f>S2282*H2282</f>
        <v>0</v>
      </c>
      <c r="AR2282" s="145" t="s">
        <v>336</v>
      </c>
      <c r="AT2282" s="145" t="s">
        <v>332</v>
      </c>
      <c r="AU2282" s="145" t="s">
        <v>171</v>
      </c>
      <c r="AY2282" s="18" t="s">
        <v>330</v>
      </c>
      <c r="BE2282" s="146">
        <f>IF(N2282="základní",J2282,0)</f>
        <v>4516.3500000000004</v>
      </c>
      <c r="BF2282" s="146">
        <f>IF(N2282="snížená",J2282,0)</f>
        <v>0</v>
      </c>
      <c r="BG2282" s="146">
        <f>IF(N2282="zákl. přenesená",J2282,0)</f>
        <v>0</v>
      </c>
      <c r="BH2282" s="146">
        <f>IF(N2282="sníž. přenesená",J2282,0)</f>
        <v>0</v>
      </c>
      <c r="BI2282" s="146">
        <f>IF(N2282="nulová",J2282,0)</f>
        <v>0</v>
      </c>
      <c r="BJ2282" s="18" t="s">
        <v>78</v>
      </c>
      <c r="BK2282" s="146">
        <f>ROUND(I2282*H2282,2)</f>
        <v>4516.3500000000004</v>
      </c>
      <c r="BL2282" s="18" t="s">
        <v>336</v>
      </c>
      <c r="BM2282" s="145" t="s">
        <v>2102</v>
      </c>
    </row>
    <row r="2283" spans="2:65" s="1" customFormat="1">
      <c r="B2283" s="33"/>
      <c r="D2283" s="147" t="s">
        <v>338</v>
      </c>
      <c r="F2283" s="148" t="s">
        <v>2103</v>
      </c>
      <c r="I2283" s="149"/>
      <c r="L2283" s="33"/>
      <c r="M2283" s="150"/>
      <c r="T2283" s="52"/>
      <c r="AT2283" s="18" t="s">
        <v>338</v>
      </c>
      <c r="AU2283" s="18" t="s">
        <v>171</v>
      </c>
    </row>
    <row r="2284" spans="2:65" s="13" customFormat="1">
      <c r="B2284" s="158"/>
      <c r="D2284" s="152" t="s">
        <v>340</v>
      </c>
      <c r="E2284" s="159" t="s">
        <v>21</v>
      </c>
      <c r="F2284" s="160" t="s">
        <v>2104</v>
      </c>
      <c r="H2284" s="161">
        <v>103.586</v>
      </c>
      <c r="I2284" s="162"/>
      <c r="L2284" s="158"/>
      <c r="M2284" s="163"/>
      <c r="T2284" s="164"/>
      <c r="AT2284" s="159" t="s">
        <v>340</v>
      </c>
      <c r="AU2284" s="159" t="s">
        <v>171</v>
      </c>
      <c r="AV2284" s="13" t="s">
        <v>80</v>
      </c>
      <c r="AW2284" s="13" t="s">
        <v>32</v>
      </c>
      <c r="AX2284" s="13" t="s">
        <v>78</v>
      </c>
      <c r="AY2284" s="159" t="s">
        <v>330</v>
      </c>
    </row>
    <row r="2285" spans="2:65" s="1" customFormat="1" ht="24.2" customHeight="1">
      <c r="B2285" s="33"/>
      <c r="C2285" s="134" t="s">
        <v>2105</v>
      </c>
      <c r="D2285" s="134" t="s">
        <v>332</v>
      </c>
      <c r="E2285" s="135" t="s">
        <v>2106</v>
      </c>
      <c r="F2285" s="136" t="s">
        <v>2107</v>
      </c>
      <c r="G2285" s="137" t="s">
        <v>169</v>
      </c>
      <c r="H2285" s="138">
        <v>1766.8209999999999</v>
      </c>
      <c r="I2285" s="139">
        <v>56.62</v>
      </c>
      <c r="J2285" s="140">
        <f>ROUND(I2285*H2285,2)</f>
        <v>100037.41</v>
      </c>
      <c r="K2285" s="136" t="s">
        <v>335</v>
      </c>
      <c r="L2285" s="33"/>
      <c r="M2285" s="141" t="s">
        <v>21</v>
      </c>
      <c r="N2285" s="142" t="s">
        <v>42</v>
      </c>
      <c r="P2285" s="143">
        <f>O2285*H2285</f>
        <v>0</v>
      </c>
      <c r="Q2285" s="143">
        <v>8.0000000000000007E-5</v>
      </c>
      <c r="R2285" s="143">
        <f>Q2285*H2285</f>
        <v>0.14134568</v>
      </c>
      <c r="S2285" s="143">
        <v>0</v>
      </c>
      <c r="T2285" s="144">
        <f>S2285*H2285</f>
        <v>0</v>
      </c>
      <c r="AR2285" s="145" t="s">
        <v>336</v>
      </c>
      <c r="AT2285" s="145" t="s">
        <v>332</v>
      </c>
      <c r="AU2285" s="145" t="s">
        <v>171</v>
      </c>
      <c r="AY2285" s="18" t="s">
        <v>330</v>
      </c>
      <c r="BE2285" s="146">
        <f>IF(N2285="základní",J2285,0)</f>
        <v>100037.41</v>
      </c>
      <c r="BF2285" s="146">
        <f>IF(N2285="snížená",J2285,0)</f>
        <v>0</v>
      </c>
      <c r="BG2285" s="146">
        <f>IF(N2285="zákl. přenesená",J2285,0)</f>
        <v>0</v>
      </c>
      <c r="BH2285" s="146">
        <f>IF(N2285="sníž. přenesená",J2285,0)</f>
        <v>0</v>
      </c>
      <c r="BI2285" s="146">
        <f>IF(N2285="nulová",J2285,0)</f>
        <v>0</v>
      </c>
      <c r="BJ2285" s="18" t="s">
        <v>78</v>
      </c>
      <c r="BK2285" s="146">
        <f>ROUND(I2285*H2285,2)</f>
        <v>100037.41</v>
      </c>
      <c r="BL2285" s="18" t="s">
        <v>336</v>
      </c>
      <c r="BM2285" s="145" t="s">
        <v>2108</v>
      </c>
    </row>
    <row r="2286" spans="2:65" s="1" customFormat="1">
      <c r="B2286" s="33"/>
      <c r="D2286" s="147" t="s">
        <v>338</v>
      </c>
      <c r="F2286" s="148" t="s">
        <v>2109</v>
      </c>
      <c r="I2286" s="149"/>
      <c r="L2286" s="33"/>
      <c r="M2286" s="150"/>
      <c r="T2286" s="52"/>
      <c r="AT2286" s="18" t="s">
        <v>338</v>
      </c>
      <c r="AU2286" s="18" t="s">
        <v>171</v>
      </c>
    </row>
    <row r="2287" spans="2:65" s="13" customFormat="1">
      <c r="B2287" s="158"/>
      <c r="D2287" s="152" t="s">
        <v>340</v>
      </c>
      <c r="E2287" s="159" t="s">
        <v>21</v>
      </c>
      <c r="F2287" s="160" t="s">
        <v>2110</v>
      </c>
      <c r="H2287" s="161">
        <v>1766.8209999999999</v>
      </c>
      <c r="I2287" s="162"/>
      <c r="L2287" s="158"/>
      <c r="M2287" s="163"/>
      <c r="T2287" s="164"/>
      <c r="AT2287" s="159" t="s">
        <v>340</v>
      </c>
      <c r="AU2287" s="159" t="s">
        <v>171</v>
      </c>
      <c r="AV2287" s="13" t="s">
        <v>80</v>
      </c>
      <c r="AW2287" s="13" t="s">
        <v>32</v>
      </c>
      <c r="AX2287" s="13" t="s">
        <v>78</v>
      </c>
      <c r="AY2287" s="159" t="s">
        <v>330</v>
      </c>
    </row>
    <row r="2288" spans="2:65" s="1" customFormat="1" ht="24.2" customHeight="1">
      <c r="B2288" s="33"/>
      <c r="C2288" s="134" t="s">
        <v>2111</v>
      </c>
      <c r="D2288" s="134" t="s">
        <v>332</v>
      </c>
      <c r="E2288" s="135" t="s">
        <v>2112</v>
      </c>
      <c r="F2288" s="136" t="s">
        <v>2113</v>
      </c>
      <c r="G2288" s="137" t="s">
        <v>169</v>
      </c>
      <c r="H2288" s="138">
        <v>1835.076</v>
      </c>
      <c r="I2288" s="139">
        <v>386.13</v>
      </c>
      <c r="J2288" s="140">
        <f>ROUND(I2288*H2288,2)</f>
        <v>708577.9</v>
      </c>
      <c r="K2288" s="136" t="s">
        <v>335</v>
      </c>
      <c r="L2288" s="33"/>
      <c r="M2288" s="141" t="s">
        <v>21</v>
      </c>
      <c r="N2288" s="142" t="s">
        <v>42</v>
      </c>
      <c r="P2288" s="143">
        <f>O2288*H2288</f>
        <v>0</v>
      </c>
      <c r="Q2288" s="143">
        <v>2.8500000000000001E-3</v>
      </c>
      <c r="R2288" s="143">
        <f>Q2288*H2288</f>
        <v>5.2299666</v>
      </c>
      <c r="S2288" s="143">
        <v>0</v>
      </c>
      <c r="T2288" s="144">
        <f>S2288*H2288</f>
        <v>0</v>
      </c>
      <c r="AR2288" s="145" t="s">
        <v>336</v>
      </c>
      <c r="AT2288" s="145" t="s">
        <v>332</v>
      </c>
      <c r="AU2288" s="145" t="s">
        <v>171</v>
      </c>
      <c r="AY2288" s="18" t="s">
        <v>330</v>
      </c>
      <c r="BE2288" s="146">
        <f>IF(N2288="základní",J2288,0)</f>
        <v>708577.9</v>
      </c>
      <c r="BF2288" s="146">
        <f>IF(N2288="snížená",J2288,0)</f>
        <v>0</v>
      </c>
      <c r="BG2288" s="146">
        <f>IF(N2288="zákl. přenesená",J2288,0)</f>
        <v>0</v>
      </c>
      <c r="BH2288" s="146">
        <f>IF(N2288="sníž. přenesená",J2288,0)</f>
        <v>0</v>
      </c>
      <c r="BI2288" s="146">
        <f>IF(N2288="nulová",J2288,0)</f>
        <v>0</v>
      </c>
      <c r="BJ2288" s="18" t="s">
        <v>78</v>
      </c>
      <c r="BK2288" s="146">
        <f>ROUND(I2288*H2288,2)</f>
        <v>708577.9</v>
      </c>
      <c r="BL2288" s="18" t="s">
        <v>336</v>
      </c>
      <c r="BM2288" s="145" t="s">
        <v>2114</v>
      </c>
    </row>
    <row r="2289" spans="2:51" s="1" customFormat="1">
      <c r="B2289" s="33"/>
      <c r="D2289" s="147" t="s">
        <v>338</v>
      </c>
      <c r="F2289" s="148" t="s">
        <v>2115</v>
      </c>
      <c r="I2289" s="149"/>
      <c r="L2289" s="33"/>
      <c r="M2289" s="150"/>
      <c r="T2289" s="52"/>
      <c r="AT2289" s="18" t="s">
        <v>338</v>
      </c>
      <c r="AU2289" s="18" t="s">
        <v>171</v>
      </c>
    </row>
    <row r="2290" spans="2:51" s="12" customFormat="1">
      <c r="B2290" s="151"/>
      <c r="D2290" s="152" t="s">
        <v>340</v>
      </c>
      <c r="E2290" s="153" t="s">
        <v>21</v>
      </c>
      <c r="F2290" s="154" t="s">
        <v>2116</v>
      </c>
      <c r="H2290" s="153" t="s">
        <v>21</v>
      </c>
      <c r="I2290" s="155"/>
      <c r="L2290" s="151"/>
      <c r="M2290" s="156"/>
      <c r="T2290" s="157"/>
      <c r="AT2290" s="153" t="s">
        <v>340</v>
      </c>
      <c r="AU2290" s="153" t="s">
        <v>171</v>
      </c>
      <c r="AV2290" s="12" t="s">
        <v>78</v>
      </c>
      <c r="AW2290" s="12" t="s">
        <v>32</v>
      </c>
      <c r="AX2290" s="12" t="s">
        <v>71</v>
      </c>
      <c r="AY2290" s="153" t="s">
        <v>330</v>
      </c>
    </row>
    <row r="2291" spans="2:51" s="13" customFormat="1">
      <c r="B2291" s="158"/>
      <c r="D2291" s="152" t="s">
        <v>340</v>
      </c>
      <c r="E2291" s="159" t="s">
        <v>21</v>
      </c>
      <c r="F2291" s="160" t="s">
        <v>2117</v>
      </c>
      <c r="H2291" s="161">
        <v>1658.7049999999999</v>
      </c>
      <c r="I2291" s="162"/>
      <c r="L2291" s="158"/>
      <c r="M2291" s="163"/>
      <c r="T2291" s="164"/>
      <c r="AT2291" s="159" t="s">
        <v>340</v>
      </c>
      <c r="AU2291" s="159" t="s">
        <v>171</v>
      </c>
      <c r="AV2291" s="13" t="s">
        <v>80</v>
      </c>
      <c r="AW2291" s="13" t="s">
        <v>32</v>
      </c>
      <c r="AX2291" s="13" t="s">
        <v>71</v>
      </c>
      <c r="AY2291" s="159" t="s">
        <v>330</v>
      </c>
    </row>
    <row r="2292" spans="2:51" s="12" customFormat="1">
      <c r="B2292" s="151"/>
      <c r="D2292" s="152" t="s">
        <v>340</v>
      </c>
      <c r="E2292" s="153" t="s">
        <v>21</v>
      </c>
      <c r="F2292" s="154" t="s">
        <v>2118</v>
      </c>
      <c r="H2292" s="153" t="s">
        <v>21</v>
      </c>
      <c r="I2292" s="155"/>
      <c r="L2292" s="151"/>
      <c r="M2292" s="156"/>
      <c r="T2292" s="157"/>
      <c r="AT2292" s="153" t="s">
        <v>340</v>
      </c>
      <c r="AU2292" s="153" t="s">
        <v>171</v>
      </c>
      <c r="AV2292" s="12" t="s">
        <v>78</v>
      </c>
      <c r="AW2292" s="12" t="s">
        <v>32</v>
      </c>
      <c r="AX2292" s="12" t="s">
        <v>71</v>
      </c>
      <c r="AY2292" s="153" t="s">
        <v>330</v>
      </c>
    </row>
    <row r="2293" spans="2:51" s="12" customFormat="1">
      <c r="B2293" s="151"/>
      <c r="D2293" s="152" t="s">
        <v>340</v>
      </c>
      <c r="E2293" s="153" t="s">
        <v>21</v>
      </c>
      <c r="F2293" s="154" t="s">
        <v>2119</v>
      </c>
      <c r="H2293" s="153" t="s">
        <v>21</v>
      </c>
      <c r="I2293" s="155"/>
      <c r="L2293" s="151"/>
      <c r="M2293" s="156"/>
      <c r="T2293" s="157"/>
      <c r="AT2293" s="153" t="s">
        <v>340</v>
      </c>
      <c r="AU2293" s="153" t="s">
        <v>171</v>
      </c>
      <c r="AV2293" s="12" t="s">
        <v>78</v>
      </c>
      <c r="AW2293" s="12" t="s">
        <v>32</v>
      </c>
      <c r="AX2293" s="12" t="s">
        <v>71</v>
      </c>
      <c r="AY2293" s="153" t="s">
        <v>330</v>
      </c>
    </row>
    <row r="2294" spans="2:51" s="13" customFormat="1">
      <c r="B2294" s="158"/>
      <c r="D2294" s="152" t="s">
        <v>340</v>
      </c>
      <c r="E2294" s="159" t="s">
        <v>21</v>
      </c>
      <c r="F2294" s="160" t="s">
        <v>2120</v>
      </c>
      <c r="H2294" s="161">
        <v>0.84</v>
      </c>
      <c r="I2294" s="162"/>
      <c r="L2294" s="158"/>
      <c r="M2294" s="163"/>
      <c r="T2294" s="164"/>
      <c r="AT2294" s="159" t="s">
        <v>340</v>
      </c>
      <c r="AU2294" s="159" t="s">
        <v>171</v>
      </c>
      <c r="AV2294" s="13" t="s">
        <v>80</v>
      </c>
      <c r="AW2294" s="13" t="s">
        <v>32</v>
      </c>
      <c r="AX2294" s="13" t="s">
        <v>71</v>
      </c>
      <c r="AY2294" s="159" t="s">
        <v>330</v>
      </c>
    </row>
    <row r="2295" spans="2:51" s="13" customFormat="1">
      <c r="B2295" s="158"/>
      <c r="D2295" s="152" t="s">
        <v>340</v>
      </c>
      <c r="E2295" s="159" t="s">
        <v>21</v>
      </c>
      <c r="F2295" s="160" t="s">
        <v>2121</v>
      </c>
      <c r="H2295" s="161">
        <v>0.753</v>
      </c>
      <c r="I2295" s="162"/>
      <c r="L2295" s="158"/>
      <c r="M2295" s="163"/>
      <c r="T2295" s="164"/>
      <c r="AT2295" s="159" t="s">
        <v>340</v>
      </c>
      <c r="AU2295" s="159" t="s">
        <v>171</v>
      </c>
      <c r="AV2295" s="13" t="s">
        <v>80</v>
      </c>
      <c r="AW2295" s="13" t="s">
        <v>32</v>
      </c>
      <c r="AX2295" s="13" t="s">
        <v>71</v>
      </c>
      <c r="AY2295" s="159" t="s">
        <v>330</v>
      </c>
    </row>
    <row r="2296" spans="2:51" s="13" customFormat="1">
      <c r="B2296" s="158"/>
      <c r="D2296" s="152" t="s">
        <v>340</v>
      </c>
      <c r="E2296" s="159" t="s">
        <v>21</v>
      </c>
      <c r="F2296" s="160" t="s">
        <v>2122</v>
      </c>
      <c r="H2296" s="161">
        <v>0.78900000000000003</v>
      </c>
      <c r="I2296" s="162"/>
      <c r="L2296" s="158"/>
      <c r="M2296" s="163"/>
      <c r="T2296" s="164"/>
      <c r="AT2296" s="159" t="s">
        <v>340</v>
      </c>
      <c r="AU2296" s="159" t="s">
        <v>171</v>
      </c>
      <c r="AV2296" s="13" t="s">
        <v>80</v>
      </c>
      <c r="AW2296" s="13" t="s">
        <v>32</v>
      </c>
      <c r="AX2296" s="13" t="s">
        <v>71</v>
      </c>
      <c r="AY2296" s="159" t="s">
        <v>330</v>
      </c>
    </row>
    <row r="2297" spans="2:51" s="13" customFormat="1">
      <c r="B2297" s="158"/>
      <c r="D2297" s="152" t="s">
        <v>340</v>
      </c>
      <c r="E2297" s="159" t="s">
        <v>21</v>
      </c>
      <c r="F2297" s="160" t="s">
        <v>2123</v>
      </c>
      <c r="H2297" s="161">
        <v>0.66300000000000003</v>
      </c>
      <c r="I2297" s="162"/>
      <c r="L2297" s="158"/>
      <c r="M2297" s="163"/>
      <c r="T2297" s="164"/>
      <c r="AT2297" s="159" t="s">
        <v>340</v>
      </c>
      <c r="AU2297" s="159" t="s">
        <v>171</v>
      </c>
      <c r="AV2297" s="13" t="s">
        <v>80</v>
      </c>
      <c r="AW2297" s="13" t="s">
        <v>32</v>
      </c>
      <c r="AX2297" s="13" t="s">
        <v>71</v>
      </c>
      <c r="AY2297" s="159" t="s">
        <v>330</v>
      </c>
    </row>
    <row r="2298" spans="2:51" s="13" customFormat="1">
      <c r="B2298" s="158"/>
      <c r="D2298" s="152" t="s">
        <v>340</v>
      </c>
      <c r="E2298" s="159" t="s">
        <v>21</v>
      </c>
      <c r="F2298" s="160" t="s">
        <v>2124</v>
      </c>
      <c r="H2298" s="161">
        <v>0.63300000000000001</v>
      </c>
      <c r="I2298" s="162"/>
      <c r="L2298" s="158"/>
      <c r="M2298" s="163"/>
      <c r="T2298" s="164"/>
      <c r="AT2298" s="159" t="s">
        <v>340</v>
      </c>
      <c r="AU2298" s="159" t="s">
        <v>171</v>
      </c>
      <c r="AV2298" s="13" t="s">
        <v>80</v>
      </c>
      <c r="AW2298" s="13" t="s">
        <v>32</v>
      </c>
      <c r="AX2298" s="13" t="s">
        <v>71</v>
      </c>
      <c r="AY2298" s="159" t="s">
        <v>330</v>
      </c>
    </row>
    <row r="2299" spans="2:51" s="13" customFormat="1">
      <c r="B2299" s="158"/>
      <c r="D2299" s="152" t="s">
        <v>340</v>
      </c>
      <c r="E2299" s="159" t="s">
        <v>21</v>
      </c>
      <c r="F2299" s="160" t="s">
        <v>2125</v>
      </c>
      <c r="H2299" s="161">
        <v>0.79800000000000004</v>
      </c>
      <c r="I2299" s="162"/>
      <c r="L2299" s="158"/>
      <c r="M2299" s="163"/>
      <c r="T2299" s="164"/>
      <c r="AT2299" s="159" t="s">
        <v>340</v>
      </c>
      <c r="AU2299" s="159" t="s">
        <v>171</v>
      </c>
      <c r="AV2299" s="13" t="s">
        <v>80</v>
      </c>
      <c r="AW2299" s="13" t="s">
        <v>32</v>
      </c>
      <c r="AX2299" s="13" t="s">
        <v>71</v>
      </c>
      <c r="AY2299" s="159" t="s">
        <v>330</v>
      </c>
    </row>
    <row r="2300" spans="2:51" s="13" customFormat="1">
      <c r="B2300" s="158"/>
      <c r="D2300" s="152" t="s">
        <v>340</v>
      </c>
      <c r="E2300" s="159" t="s">
        <v>21</v>
      </c>
      <c r="F2300" s="160" t="s">
        <v>2126</v>
      </c>
      <c r="H2300" s="161">
        <v>0.70199999999999996</v>
      </c>
      <c r="I2300" s="162"/>
      <c r="L2300" s="158"/>
      <c r="M2300" s="163"/>
      <c r="T2300" s="164"/>
      <c r="AT2300" s="159" t="s">
        <v>340</v>
      </c>
      <c r="AU2300" s="159" t="s">
        <v>171</v>
      </c>
      <c r="AV2300" s="13" t="s">
        <v>80</v>
      </c>
      <c r="AW2300" s="13" t="s">
        <v>32</v>
      </c>
      <c r="AX2300" s="13" t="s">
        <v>71</v>
      </c>
      <c r="AY2300" s="159" t="s">
        <v>330</v>
      </c>
    </row>
    <row r="2301" spans="2:51" s="13" customFormat="1">
      <c r="B2301" s="158"/>
      <c r="D2301" s="152" t="s">
        <v>340</v>
      </c>
      <c r="E2301" s="159" t="s">
        <v>21</v>
      </c>
      <c r="F2301" s="160" t="s">
        <v>2127</v>
      </c>
      <c r="H2301" s="161">
        <v>0.48</v>
      </c>
      <c r="I2301" s="162"/>
      <c r="L2301" s="158"/>
      <c r="M2301" s="163"/>
      <c r="T2301" s="164"/>
      <c r="AT2301" s="159" t="s">
        <v>340</v>
      </c>
      <c r="AU2301" s="159" t="s">
        <v>171</v>
      </c>
      <c r="AV2301" s="13" t="s">
        <v>80</v>
      </c>
      <c r="AW2301" s="13" t="s">
        <v>32</v>
      </c>
      <c r="AX2301" s="13" t="s">
        <v>71</v>
      </c>
      <c r="AY2301" s="159" t="s">
        <v>330</v>
      </c>
    </row>
    <row r="2302" spans="2:51" s="13" customFormat="1">
      <c r="B2302" s="158"/>
      <c r="D2302" s="152" t="s">
        <v>340</v>
      </c>
      <c r="E2302" s="159" t="s">
        <v>21</v>
      </c>
      <c r="F2302" s="160" t="s">
        <v>2125</v>
      </c>
      <c r="H2302" s="161">
        <v>0.79800000000000004</v>
      </c>
      <c r="I2302" s="162"/>
      <c r="L2302" s="158"/>
      <c r="M2302" s="163"/>
      <c r="T2302" s="164"/>
      <c r="AT2302" s="159" t="s">
        <v>340</v>
      </c>
      <c r="AU2302" s="159" t="s">
        <v>171</v>
      </c>
      <c r="AV2302" s="13" t="s">
        <v>80</v>
      </c>
      <c r="AW2302" s="13" t="s">
        <v>32</v>
      </c>
      <c r="AX2302" s="13" t="s">
        <v>71</v>
      </c>
      <c r="AY2302" s="159" t="s">
        <v>330</v>
      </c>
    </row>
    <row r="2303" spans="2:51" s="13" customFormat="1">
      <c r="B2303" s="158"/>
      <c r="D2303" s="152" t="s">
        <v>340</v>
      </c>
      <c r="E2303" s="159" t="s">
        <v>21</v>
      </c>
      <c r="F2303" s="160" t="s">
        <v>2128</v>
      </c>
      <c r="H2303" s="161">
        <v>1.2</v>
      </c>
      <c r="I2303" s="162"/>
      <c r="L2303" s="158"/>
      <c r="M2303" s="163"/>
      <c r="T2303" s="164"/>
      <c r="AT2303" s="159" t="s">
        <v>340</v>
      </c>
      <c r="AU2303" s="159" t="s">
        <v>171</v>
      </c>
      <c r="AV2303" s="13" t="s">
        <v>80</v>
      </c>
      <c r="AW2303" s="13" t="s">
        <v>32</v>
      </c>
      <c r="AX2303" s="13" t="s">
        <v>71</v>
      </c>
      <c r="AY2303" s="159" t="s">
        <v>330</v>
      </c>
    </row>
    <row r="2304" spans="2:51" s="15" customFormat="1">
      <c r="B2304" s="183"/>
      <c r="D2304" s="152" t="s">
        <v>340</v>
      </c>
      <c r="E2304" s="184" t="s">
        <v>21</v>
      </c>
      <c r="F2304" s="185" t="s">
        <v>769</v>
      </c>
      <c r="H2304" s="186">
        <v>1666.3610000000001</v>
      </c>
      <c r="I2304" s="187"/>
      <c r="L2304" s="183"/>
      <c r="M2304" s="188"/>
      <c r="T2304" s="189"/>
      <c r="AT2304" s="184" t="s">
        <v>340</v>
      </c>
      <c r="AU2304" s="184" t="s">
        <v>171</v>
      </c>
      <c r="AV2304" s="15" t="s">
        <v>171</v>
      </c>
      <c r="AW2304" s="15" t="s">
        <v>32</v>
      </c>
      <c r="AX2304" s="15" t="s">
        <v>71</v>
      </c>
      <c r="AY2304" s="184" t="s">
        <v>330</v>
      </c>
    </row>
    <row r="2305" spans="2:51" s="12" customFormat="1">
      <c r="B2305" s="151"/>
      <c r="D2305" s="152" t="s">
        <v>340</v>
      </c>
      <c r="E2305" s="153" t="s">
        <v>21</v>
      </c>
      <c r="F2305" s="154" t="s">
        <v>2004</v>
      </c>
      <c r="H2305" s="153" t="s">
        <v>21</v>
      </c>
      <c r="I2305" s="155"/>
      <c r="L2305" s="151"/>
      <c r="M2305" s="156"/>
      <c r="T2305" s="157"/>
      <c r="AT2305" s="153" t="s">
        <v>340</v>
      </c>
      <c r="AU2305" s="153" t="s">
        <v>171</v>
      </c>
      <c r="AV2305" s="12" t="s">
        <v>78</v>
      </c>
      <c r="AW2305" s="12" t="s">
        <v>32</v>
      </c>
      <c r="AX2305" s="12" t="s">
        <v>71</v>
      </c>
      <c r="AY2305" s="153" t="s">
        <v>330</v>
      </c>
    </row>
    <row r="2306" spans="2:51" s="12" customFormat="1">
      <c r="B2306" s="151"/>
      <c r="D2306" s="152" t="s">
        <v>340</v>
      </c>
      <c r="E2306" s="153" t="s">
        <v>21</v>
      </c>
      <c r="F2306" s="154" t="s">
        <v>818</v>
      </c>
      <c r="H2306" s="153" t="s">
        <v>21</v>
      </c>
      <c r="I2306" s="155"/>
      <c r="L2306" s="151"/>
      <c r="M2306" s="156"/>
      <c r="T2306" s="157"/>
      <c r="AT2306" s="153" t="s">
        <v>340</v>
      </c>
      <c r="AU2306" s="153" t="s">
        <v>171</v>
      </c>
      <c r="AV2306" s="12" t="s">
        <v>78</v>
      </c>
      <c r="AW2306" s="12" t="s">
        <v>32</v>
      </c>
      <c r="AX2306" s="12" t="s">
        <v>71</v>
      </c>
      <c r="AY2306" s="153" t="s">
        <v>330</v>
      </c>
    </row>
    <row r="2307" spans="2:51" s="13" customFormat="1">
      <c r="B2307" s="158"/>
      <c r="D2307" s="152" t="s">
        <v>340</v>
      </c>
      <c r="E2307" s="159" t="s">
        <v>21</v>
      </c>
      <c r="F2307" s="160" t="s">
        <v>2129</v>
      </c>
      <c r="H2307" s="161">
        <v>1.1200000000000001</v>
      </c>
      <c r="I2307" s="162"/>
      <c r="L2307" s="158"/>
      <c r="M2307" s="163"/>
      <c r="T2307" s="164"/>
      <c r="AT2307" s="159" t="s">
        <v>340</v>
      </c>
      <c r="AU2307" s="159" t="s">
        <v>171</v>
      </c>
      <c r="AV2307" s="13" t="s">
        <v>80</v>
      </c>
      <c r="AW2307" s="13" t="s">
        <v>32</v>
      </c>
      <c r="AX2307" s="13" t="s">
        <v>71</v>
      </c>
      <c r="AY2307" s="159" t="s">
        <v>330</v>
      </c>
    </row>
    <row r="2308" spans="2:51" s="15" customFormat="1">
      <c r="B2308" s="183"/>
      <c r="D2308" s="152" t="s">
        <v>340</v>
      </c>
      <c r="E2308" s="184" t="s">
        <v>21</v>
      </c>
      <c r="F2308" s="185" t="s">
        <v>769</v>
      </c>
      <c r="H2308" s="186">
        <v>1.1200000000000001</v>
      </c>
      <c r="I2308" s="187"/>
      <c r="L2308" s="183"/>
      <c r="M2308" s="188"/>
      <c r="T2308" s="189"/>
      <c r="AT2308" s="184" t="s">
        <v>340</v>
      </c>
      <c r="AU2308" s="184" t="s">
        <v>171</v>
      </c>
      <c r="AV2308" s="15" t="s">
        <v>171</v>
      </c>
      <c r="AW2308" s="15" t="s">
        <v>32</v>
      </c>
      <c r="AX2308" s="15" t="s">
        <v>71</v>
      </c>
      <c r="AY2308" s="184" t="s">
        <v>330</v>
      </c>
    </row>
    <row r="2309" spans="2:51" s="12" customFormat="1">
      <c r="B2309" s="151"/>
      <c r="D2309" s="152" t="s">
        <v>340</v>
      </c>
      <c r="E2309" s="153" t="s">
        <v>21</v>
      </c>
      <c r="F2309" s="154" t="s">
        <v>2006</v>
      </c>
      <c r="H2309" s="153" t="s">
        <v>21</v>
      </c>
      <c r="I2309" s="155"/>
      <c r="L2309" s="151"/>
      <c r="M2309" s="156"/>
      <c r="T2309" s="157"/>
      <c r="AT2309" s="153" t="s">
        <v>340</v>
      </c>
      <c r="AU2309" s="153" t="s">
        <v>171</v>
      </c>
      <c r="AV2309" s="12" t="s">
        <v>78</v>
      </c>
      <c r="AW2309" s="12" t="s">
        <v>32</v>
      </c>
      <c r="AX2309" s="12" t="s">
        <v>71</v>
      </c>
      <c r="AY2309" s="153" t="s">
        <v>330</v>
      </c>
    </row>
    <row r="2310" spans="2:51" s="12" customFormat="1">
      <c r="B2310" s="151"/>
      <c r="D2310" s="152" t="s">
        <v>340</v>
      </c>
      <c r="E2310" s="153" t="s">
        <v>21</v>
      </c>
      <c r="F2310" s="154" t="s">
        <v>1957</v>
      </c>
      <c r="H2310" s="153" t="s">
        <v>21</v>
      </c>
      <c r="I2310" s="155"/>
      <c r="L2310" s="151"/>
      <c r="M2310" s="156"/>
      <c r="T2310" s="157"/>
      <c r="AT2310" s="153" t="s">
        <v>340</v>
      </c>
      <c r="AU2310" s="153" t="s">
        <v>171</v>
      </c>
      <c r="AV2310" s="12" t="s">
        <v>78</v>
      </c>
      <c r="AW2310" s="12" t="s">
        <v>32</v>
      </c>
      <c r="AX2310" s="12" t="s">
        <v>71</v>
      </c>
      <c r="AY2310" s="153" t="s">
        <v>330</v>
      </c>
    </row>
    <row r="2311" spans="2:51" s="12" customFormat="1">
      <c r="B2311" s="151"/>
      <c r="D2311" s="152" t="s">
        <v>340</v>
      </c>
      <c r="E2311" s="153" t="s">
        <v>21</v>
      </c>
      <c r="F2311" s="154" t="s">
        <v>1003</v>
      </c>
      <c r="H2311" s="153" t="s">
        <v>21</v>
      </c>
      <c r="I2311" s="155"/>
      <c r="L2311" s="151"/>
      <c r="M2311" s="156"/>
      <c r="T2311" s="157"/>
      <c r="AT2311" s="153" t="s">
        <v>340</v>
      </c>
      <c r="AU2311" s="153" t="s">
        <v>171</v>
      </c>
      <c r="AV2311" s="12" t="s">
        <v>78</v>
      </c>
      <c r="AW2311" s="12" t="s">
        <v>32</v>
      </c>
      <c r="AX2311" s="12" t="s">
        <v>71</v>
      </c>
      <c r="AY2311" s="153" t="s">
        <v>330</v>
      </c>
    </row>
    <row r="2312" spans="2:51" s="13" customFormat="1">
      <c r="B2312" s="158"/>
      <c r="D2312" s="152" t="s">
        <v>340</v>
      </c>
      <c r="E2312" s="159" t="s">
        <v>21</v>
      </c>
      <c r="F2312" s="160" t="s">
        <v>2130</v>
      </c>
      <c r="H2312" s="161">
        <v>4.78</v>
      </c>
      <c r="I2312" s="162"/>
      <c r="L2312" s="158"/>
      <c r="M2312" s="163"/>
      <c r="T2312" s="164"/>
      <c r="AT2312" s="159" t="s">
        <v>340</v>
      </c>
      <c r="AU2312" s="159" t="s">
        <v>171</v>
      </c>
      <c r="AV2312" s="13" t="s">
        <v>80</v>
      </c>
      <c r="AW2312" s="13" t="s">
        <v>32</v>
      </c>
      <c r="AX2312" s="13" t="s">
        <v>71</v>
      </c>
      <c r="AY2312" s="159" t="s">
        <v>330</v>
      </c>
    </row>
    <row r="2313" spans="2:51" s="13" customFormat="1">
      <c r="B2313" s="158"/>
      <c r="D2313" s="152" t="s">
        <v>340</v>
      </c>
      <c r="E2313" s="159" t="s">
        <v>21</v>
      </c>
      <c r="F2313" s="160" t="s">
        <v>1518</v>
      </c>
      <c r="H2313" s="161">
        <v>2.4</v>
      </c>
      <c r="I2313" s="162"/>
      <c r="L2313" s="158"/>
      <c r="M2313" s="163"/>
      <c r="T2313" s="164"/>
      <c r="AT2313" s="159" t="s">
        <v>340</v>
      </c>
      <c r="AU2313" s="159" t="s">
        <v>171</v>
      </c>
      <c r="AV2313" s="13" t="s">
        <v>80</v>
      </c>
      <c r="AW2313" s="13" t="s">
        <v>32</v>
      </c>
      <c r="AX2313" s="13" t="s">
        <v>71</v>
      </c>
      <c r="AY2313" s="159" t="s">
        <v>330</v>
      </c>
    </row>
    <row r="2314" spans="2:51" s="13" customFormat="1">
      <c r="B2314" s="158"/>
      <c r="D2314" s="152" t="s">
        <v>340</v>
      </c>
      <c r="E2314" s="159" t="s">
        <v>21</v>
      </c>
      <c r="F2314" s="160" t="s">
        <v>1504</v>
      </c>
      <c r="H2314" s="161">
        <v>1.73</v>
      </c>
      <c r="I2314" s="162"/>
      <c r="L2314" s="158"/>
      <c r="M2314" s="163"/>
      <c r="T2314" s="164"/>
      <c r="AT2314" s="159" t="s">
        <v>340</v>
      </c>
      <c r="AU2314" s="159" t="s">
        <v>171</v>
      </c>
      <c r="AV2314" s="13" t="s">
        <v>80</v>
      </c>
      <c r="AW2314" s="13" t="s">
        <v>32</v>
      </c>
      <c r="AX2314" s="13" t="s">
        <v>71</v>
      </c>
      <c r="AY2314" s="159" t="s">
        <v>330</v>
      </c>
    </row>
    <row r="2315" spans="2:51" s="12" customFormat="1">
      <c r="B2315" s="151"/>
      <c r="D2315" s="152" t="s">
        <v>340</v>
      </c>
      <c r="E2315" s="153" t="s">
        <v>21</v>
      </c>
      <c r="F2315" s="154" t="s">
        <v>770</v>
      </c>
      <c r="H2315" s="153" t="s">
        <v>21</v>
      </c>
      <c r="I2315" s="155"/>
      <c r="L2315" s="151"/>
      <c r="M2315" s="156"/>
      <c r="T2315" s="157"/>
      <c r="AT2315" s="153" t="s">
        <v>340</v>
      </c>
      <c r="AU2315" s="153" t="s">
        <v>171</v>
      </c>
      <c r="AV2315" s="12" t="s">
        <v>78</v>
      </c>
      <c r="AW2315" s="12" t="s">
        <v>32</v>
      </c>
      <c r="AX2315" s="12" t="s">
        <v>71</v>
      </c>
      <c r="AY2315" s="153" t="s">
        <v>330</v>
      </c>
    </row>
    <row r="2316" spans="2:51" s="13" customFormat="1">
      <c r="B2316" s="158"/>
      <c r="D2316" s="152" t="s">
        <v>340</v>
      </c>
      <c r="E2316" s="159" t="s">
        <v>21</v>
      </c>
      <c r="F2316" s="160" t="s">
        <v>2131</v>
      </c>
      <c r="H2316" s="161">
        <v>2.6429999999999998</v>
      </c>
      <c r="I2316" s="162"/>
      <c r="L2316" s="158"/>
      <c r="M2316" s="163"/>
      <c r="T2316" s="164"/>
      <c r="AT2316" s="159" t="s">
        <v>340</v>
      </c>
      <c r="AU2316" s="159" t="s">
        <v>171</v>
      </c>
      <c r="AV2316" s="13" t="s">
        <v>80</v>
      </c>
      <c r="AW2316" s="13" t="s">
        <v>32</v>
      </c>
      <c r="AX2316" s="13" t="s">
        <v>71</v>
      </c>
      <c r="AY2316" s="159" t="s">
        <v>330</v>
      </c>
    </row>
    <row r="2317" spans="2:51" s="13" customFormat="1">
      <c r="B2317" s="158"/>
      <c r="D2317" s="152" t="s">
        <v>340</v>
      </c>
      <c r="E2317" s="159" t="s">
        <v>21</v>
      </c>
      <c r="F2317" s="160" t="s">
        <v>2132</v>
      </c>
      <c r="H2317" s="161">
        <v>8.3000000000000007</v>
      </c>
      <c r="I2317" s="162"/>
      <c r="L2317" s="158"/>
      <c r="M2317" s="163"/>
      <c r="T2317" s="164"/>
      <c r="AT2317" s="159" t="s">
        <v>340</v>
      </c>
      <c r="AU2317" s="159" t="s">
        <v>171</v>
      </c>
      <c r="AV2317" s="13" t="s">
        <v>80</v>
      </c>
      <c r="AW2317" s="13" t="s">
        <v>32</v>
      </c>
      <c r="AX2317" s="13" t="s">
        <v>71</v>
      </c>
      <c r="AY2317" s="159" t="s">
        <v>330</v>
      </c>
    </row>
    <row r="2318" spans="2:51" s="13" customFormat="1">
      <c r="B2318" s="158"/>
      <c r="D2318" s="152" t="s">
        <v>340</v>
      </c>
      <c r="E2318" s="159" t="s">
        <v>21</v>
      </c>
      <c r="F2318" s="160" t="s">
        <v>2133</v>
      </c>
      <c r="H2318" s="161">
        <v>5.7750000000000004</v>
      </c>
      <c r="I2318" s="162"/>
      <c r="L2318" s="158"/>
      <c r="M2318" s="163"/>
      <c r="T2318" s="164"/>
      <c r="AT2318" s="159" t="s">
        <v>340</v>
      </c>
      <c r="AU2318" s="159" t="s">
        <v>171</v>
      </c>
      <c r="AV2318" s="13" t="s">
        <v>80</v>
      </c>
      <c r="AW2318" s="13" t="s">
        <v>32</v>
      </c>
      <c r="AX2318" s="13" t="s">
        <v>71</v>
      </c>
      <c r="AY2318" s="159" t="s">
        <v>330</v>
      </c>
    </row>
    <row r="2319" spans="2:51" s="12" customFormat="1">
      <c r="B2319" s="151"/>
      <c r="D2319" s="152" t="s">
        <v>340</v>
      </c>
      <c r="E2319" s="153" t="s">
        <v>21</v>
      </c>
      <c r="F2319" s="154" t="s">
        <v>789</v>
      </c>
      <c r="H2319" s="153" t="s">
        <v>21</v>
      </c>
      <c r="I2319" s="155"/>
      <c r="L2319" s="151"/>
      <c r="M2319" s="156"/>
      <c r="T2319" s="157"/>
      <c r="AT2319" s="153" t="s">
        <v>340</v>
      </c>
      <c r="AU2319" s="153" t="s">
        <v>171</v>
      </c>
      <c r="AV2319" s="12" t="s">
        <v>78</v>
      </c>
      <c r="AW2319" s="12" t="s">
        <v>32</v>
      </c>
      <c r="AX2319" s="12" t="s">
        <v>71</v>
      </c>
      <c r="AY2319" s="153" t="s">
        <v>330</v>
      </c>
    </row>
    <row r="2320" spans="2:51" s="13" customFormat="1">
      <c r="B2320" s="158"/>
      <c r="D2320" s="152" t="s">
        <v>340</v>
      </c>
      <c r="E2320" s="159" t="s">
        <v>21</v>
      </c>
      <c r="F2320" s="160" t="s">
        <v>2134</v>
      </c>
      <c r="H2320" s="161">
        <v>1.8</v>
      </c>
      <c r="I2320" s="162"/>
      <c r="L2320" s="158"/>
      <c r="M2320" s="163"/>
      <c r="T2320" s="164"/>
      <c r="AT2320" s="159" t="s">
        <v>340</v>
      </c>
      <c r="AU2320" s="159" t="s">
        <v>171</v>
      </c>
      <c r="AV2320" s="13" t="s">
        <v>80</v>
      </c>
      <c r="AW2320" s="13" t="s">
        <v>32</v>
      </c>
      <c r="AX2320" s="13" t="s">
        <v>71</v>
      </c>
      <c r="AY2320" s="159" t="s">
        <v>330</v>
      </c>
    </row>
    <row r="2321" spans="2:51" s="13" customFormat="1">
      <c r="B2321" s="158"/>
      <c r="D2321" s="152" t="s">
        <v>340</v>
      </c>
      <c r="E2321" s="159" t="s">
        <v>21</v>
      </c>
      <c r="F2321" s="160" t="s">
        <v>2135</v>
      </c>
      <c r="H2321" s="161">
        <v>4.9480000000000004</v>
      </c>
      <c r="I2321" s="162"/>
      <c r="L2321" s="158"/>
      <c r="M2321" s="163"/>
      <c r="T2321" s="164"/>
      <c r="AT2321" s="159" t="s">
        <v>340</v>
      </c>
      <c r="AU2321" s="159" t="s">
        <v>171</v>
      </c>
      <c r="AV2321" s="13" t="s">
        <v>80</v>
      </c>
      <c r="AW2321" s="13" t="s">
        <v>32</v>
      </c>
      <c r="AX2321" s="13" t="s">
        <v>71</v>
      </c>
      <c r="AY2321" s="159" t="s">
        <v>330</v>
      </c>
    </row>
    <row r="2322" spans="2:51" s="13" customFormat="1">
      <c r="B2322" s="158"/>
      <c r="D2322" s="152" t="s">
        <v>340</v>
      </c>
      <c r="E2322" s="159" t="s">
        <v>21</v>
      </c>
      <c r="F2322" s="160" t="s">
        <v>1607</v>
      </c>
      <c r="H2322" s="161">
        <v>3.5430000000000001</v>
      </c>
      <c r="I2322" s="162"/>
      <c r="L2322" s="158"/>
      <c r="M2322" s="163"/>
      <c r="T2322" s="164"/>
      <c r="AT2322" s="159" t="s">
        <v>340</v>
      </c>
      <c r="AU2322" s="159" t="s">
        <v>171</v>
      </c>
      <c r="AV2322" s="13" t="s">
        <v>80</v>
      </c>
      <c r="AW2322" s="13" t="s">
        <v>32</v>
      </c>
      <c r="AX2322" s="13" t="s">
        <v>71</v>
      </c>
      <c r="AY2322" s="159" t="s">
        <v>330</v>
      </c>
    </row>
    <row r="2323" spans="2:51" s="13" customFormat="1">
      <c r="B2323" s="158"/>
      <c r="D2323" s="152" t="s">
        <v>340</v>
      </c>
      <c r="E2323" s="159" t="s">
        <v>21</v>
      </c>
      <c r="F2323" s="160" t="s">
        <v>1608</v>
      </c>
      <c r="H2323" s="161">
        <v>4.758</v>
      </c>
      <c r="I2323" s="162"/>
      <c r="L2323" s="158"/>
      <c r="M2323" s="163"/>
      <c r="T2323" s="164"/>
      <c r="AT2323" s="159" t="s">
        <v>340</v>
      </c>
      <c r="AU2323" s="159" t="s">
        <v>171</v>
      </c>
      <c r="AV2323" s="13" t="s">
        <v>80</v>
      </c>
      <c r="AW2323" s="13" t="s">
        <v>32</v>
      </c>
      <c r="AX2323" s="13" t="s">
        <v>71</v>
      </c>
      <c r="AY2323" s="159" t="s">
        <v>330</v>
      </c>
    </row>
    <row r="2324" spans="2:51" s="12" customFormat="1">
      <c r="B2324" s="151"/>
      <c r="D2324" s="152" t="s">
        <v>340</v>
      </c>
      <c r="E2324" s="153" t="s">
        <v>21</v>
      </c>
      <c r="F2324" s="154" t="s">
        <v>800</v>
      </c>
      <c r="H2324" s="153" t="s">
        <v>21</v>
      </c>
      <c r="I2324" s="155"/>
      <c r="L2324" s="151"/>
      <c r="M2324" s="156"/>
      <c r="T2324" s="157"/>
      <c r="AT2324" s="153" t="s">
        <v>340</v>
      </c>
      <c r="AU2324" s="153" t="s">
        <v>171</v>
      </c>
      <c r="AV2324" s="12" t="s">
        <v>78</v>
      </c>
      <c r="AW2324" s="12" t="s">
        <v>32</v>
      </c>
      <c r="AX2324" s="12" t="s">
        <v>71</v>
      </c>
      <c r="AY2324" s="153" t="s">
        <v>330</v>
      </c>
    </row>
    <row r="2325" spans="2:51" s="13" customFormat="1">
      <c r="B2325" s="158"/>
      <c r="D2325" s="152" t="s">
        <v>340</v>
      </c>
      <c r="E2325" s="159" t="s">
        <v>21</v>
      </c>
      <c r="F2325" s="160" t="s">
        <v>2136</v>
      </c>
      <c r="H2325" s="161">
        <v>2.5430000000000001</v>
      </c>
      <c r="I2325" s="162"/>
      <c r="L2325" s="158"/>
      <c r="M2325" s="163"/>
      <c r="T2325" s="164"/>
      <c r="AT2325" s="159" t="s">
        <v>340</v>
      </c>
      <c r="AU2325" s="159" t="s">
        <v>171</v>
      </c>
      <c r="AV2325" s="13" t="s">
        <v>80</v>
      </c>
      <c r="AW2325" s="13" t="s">
        <v>32</v>
      </c>
      <c r="AX2325" s="13" t="s">
        <v>71</v>
      </c>
      <c r="AY2325" s="159" t="s">
        <v>330</v>
      </c>
    </row>
    <row r="2326" spans="2:51" s="13" customFormat="1">
      <c r="B2326" s="158"/>
      <c r="D2326" s="152" t="s">
        <v>340</v>
      </c>
      <c r="E2326" s="159" t="s">
        <v>21</v>
      </c>
      <c r="F2326" s="160" t="s">
        <v>1659</v>
      </c>
      <c r="H2326" s="161">
        <v>4.1500000000000004</v>
      </c>
      <c r="I2326" s="162"/>
      <c r="L2326" s="158"/>
      <c r="M2326" s="163"/>
      <c r="T2326" s="164"/>
      <c r="AT2326" s="159" t="s">
        <v>340</v>
      </c>
      <c r="AU2326" s="159" t="s">
        <v>171</v>
      </c>
      <c r="AV2326" s="13" t="s">
        <v>80</v>
      </c>
      <c r="AW2326" s="13" t="s">
        <v>32</v>
      </c>
      <c r="AX2326" s="13" t="s">
        <v>71</v>
      </c>
      <c r="AY2326" s="159" t="s">
        <v>330</v>
      </c>
    </row>
    <row r="2327" spans="2:51" s="13" customFormat="1">
      <c r="B2327" s="158"/>
      <c r="D2327" s="152" t="s">
        <v>340</v>
      </c>
      <c r="E2327" s="159" t="s">
        <v>21</v>
      </c>
      <c r="F2327" s="160" t="s">
        <v>2137</v>
      </c>
      <c r="H2327" s="161">
        <v>4.63</v>
      </c>
      <c r="I2327" s="162"/>
      <c r="L2327" s="158"/>
      <c r="M2327" s="163"/>
      <c r="T2327" s="164"/>
      <c r="AT2327" s="159" t="s">
        <v>340</v>
      </c>
      <c r="AU2327" s="159" t="s">
        <v>171</v>
      </c>
      <c r="AV2327" s="13" t="s">
        <v>80</v>
      </c>
      <c r="AW2327" s="13" t="s">
        <v>32</v>
      </c>
      <c r="AX2327" s="13" t="s">
        <v>71</v>
      </c>
      <c r="AY2327" s="159" t="s">
        <v>330</v>
      </c>
    </row>
    <row r="2328" spans="2:51" s="13" customFormat="1">
      <c r="B2328" s="158"/>
      <c r="D2328" s="152" t="s">
        <v>340</v>
      </c>
      <c r="E2328" s="159" t="s">
        <v>21</v>
      </c>
      <c r="F2328" s="160" t="s">
        <v>1608</v>
      </c>
      <c r="H2328" s="161">
        <v>4.758</v>
      </c>
      <c r="I2328" s="162"/>
      <c r="L2328" s="158"/>
      <c r="M2328" s="163"/>
      <c r="T2328" s="164"/>
      <c r="AT2328" s="159" t="s">
        <v>340</v>
      </c>
      <c r="AU2328" s="159" t="s">
        <v>171</v>
      </c>
      <c r="AV2328" s="13" t="s">
        <v>80</v>
      </c>
      <c r="AW2328" s="13" t="s">
        <v>32</v>
      </c>
      <c r="AX2328" s="13" t="s">
        <v>71</v>
      </c>
      <c r="AY2328" s="159" t="s">
        <v>330</v>
      </c>
    </row>
    <row r="2329" spans="2:51" s="12" customFormat="1">
      <c r="B2329" s="151"/>
      <c r="D2329" s="152" t="s">
        <v>340</v>
      </c>
      <c r="E2329" s="153" t="s">
        <v>21</v>
      </c>
      <c r="F2329" s="154" t="s">
        <v>808</v>
      </c>
      <c r="H2329" s="153" t="s">
        <v>21</v>
      </c>
      <c r="I2329" s="155"/>
      <c r="L2329" s="151"/>
      <c r="M2329" s="156"/>
      <c r="T2329" s="157"/>
      <c r="AT2329" s="153" t="s">
        <v>340</v>
      </c>
      <c r="AU2329" s="153" t="s">
        <v>171</v>
      </c>
      <c r="AV2329" s="12" t="s">
        <v>78</v>
      </c>
      <c r="AW2329" s="12" t="s">
        <v>32</v>
      </c>
      <c r="AX2329" s="12" t="s">
        <v>71</v>
      </c>
      <c r="AY2329" s="153" t="s">
        <v>330</v>
      </c>
    </row>
    <row r="2330" spans="2:51" s="13" customFormat="1">
      <c r="B2330" s="158"/>
      <c r="D2330" s="152" t="s">
        <v>340</v>
      </c>
      <c r="E2330" s="159" t="s">
        <v>21</v>
      </c>
      <c r="F2330" s="160" t="s">
        <v>2138</v>
      </c>
      <c r="H2330" s="161">
        <v>4.92</v>
      </c>
      <c r="I2330" s="162"/>
      <c r="L2330" s="158"/>
      <c r="M2330" s="163"/>
      <c r="T2330" s="164"/>
      <c r="AT2330" s="159" t="s">
        <v>340</v>
      </c>
      <c r="AU2330" s="159" t="s">
        <v>171</v>
      </c>
      <c r="AV2330" s="13" t="s">
        <v>80</v>
      </c>
      <c r="AW2330" s="13" t="s">
        <v>32</v>
      </c>
      <c r="AX2330" s="13" t="s">
        <v>71</v>
      </c>
      <c r="AY2330" s="159" t="s">
        <v>330</v>
      </c>
    </row>
    <row r="2331" spans="2:51" s="13" customFormat="1">
      <c r="B2331" s="158"/>
      <c r="D2331" s="152" t="s">
        <v>340</v>
      </c>
      <c r="E2331" s="159" t="s">
        <v>21</v>
      </c>
      <c r="F2331" s="160" t="s">
        <v>2139</v>
      </c>
      <c r="H2331" s="161">
        <v>5.5</v>
      </c>
      <c r="I2331" s="162"/>
      <c r="L2331" s="158"/>
      <c r="M2331" s="163"/>
      <c r="T2331" s="164"/>
      <c r="AT2331" s="159" t="s">
        <v>340</v>
      </c>
      <c r="AU2331" s="159" t="s">
        <v>171</v>
      </c>
      <c r="AV2331" s="13" t="s">
        <v>80</v>
      </c>
      <c r="AW2331" s="13" t="s">
        <v>32</v>
      </c>
      <c r="AX2331" s="13" t="s">
        <v>71</v>
      </c>
      <c r="AY2331" s="159" t="s">
        <v>330</v>
      </c>
    </row>
    <row r="2332" spans="2:51" s="13" customFormat="1">
      <c r="B2332" s="158"/>
      <c r="D2332" s="152" t="s">
        <v>340</v>
      </c>
      <c r="E2332" s="159" t="s">
        <v>21</v>
      </c>
      <c r="F2332" s="160" t="s">
        <v>2140</v>
      </c>
      <c r="H2332" s="161">
        <v>3.5249999999999999</v>
      </c>
      <c r="I2332" s="162"/>
      <c r="L2332" s="158"/>
      <c r="M2332" s="163"/>
      <c r="T2332" s="164"/>
      <c r="AT2332" s="159" t="s">
        <v>340</v>
      </c>
      <c r="AU2332" s="159" t="s">
        <v>171</v>
      </c>
      <c r="AV2332" s="13" t="s">
        <v>80</v>
      </c>
      <c r="AW2332" s="13" t="s">
        <v>32</v>
      </c>
      <c r="AX2332" s="13" t="s">
        <v>71</v>
      </c>
      <c r="AY2332" s="159" t="s">
        <v>330</v>
      </c>
    </row>
    <row r="2333" spans="2:51" s="12" customFormat="1">
      <c r="B2333" s="151"/>
      <c r="D2333" s="152" t="s">
        <v>340</v>
      </c>
      <c r="E2333" s="153" t="s">
        <v>21</v>
      </c>
      <c r="F2333" s="154" t="s">
        <v>1961</v>
      </c>
      <c r="H2333" s="153" t="s">
        <v>21</v>
      </c>
      <c r="I2333" s="155"/>
      <c r="L2333" s="151"/>
      <c r="M2333" s="156"/>
      <c r="T2333" s="157"/>
      <c r="AT2333" s="153" t="s">
        <v>340</v>
      </c>
      <c r="AU2333" s="153" t="s">
        <v>171</v>
      </c>
      <c r="AV2333" s="12" t="s">
        <v>78</v>
      </c>
      <c r="AW2333" s="12" t="s">
        <v>32</v>
      </c>
      <c r="AX2333" s="12" t="s">
        <v>71</v>
      </c>
      <c r="AY2333" s="153" t="s">
        <v>330</v>
      </c>
    </row>
    <row r="2334" spans="2:51" s="12" customFormat="1">
      <c r="B2334" s="151"/>
      <c r="D2334" s="152" t="s">
        <v>340</v>
      </c>
      <c r="E2334" s="153" t="s">
        <v>21</v>
      </c>
      <c r="F2334" s="154" t="s">
        <v>1003</v>
      </c>
      <c r="H2334" s="153" t="s">
        <v>21</v>
      </c>
      <c r="I2334" s="155"/>
      <c r="L2334" s="151"/>
      <c r="M2334" s="156"/>
      <c r="T2334" s="157"/>
      <c r="AT2334" s="153" t="s">
        <v>340</v>
      </c>
      <c r="AU2334" s="153" t="s">
        <v>171</v>
      </c>
      <c r="AV2334" s="12" t="s">
        <v>78</v>
      </c>
      <c r="AW2334" s="12" t="s">
        <v>32</v>
      </c>
      <c r="AX2334" s="12" t="s">
        <v>71</v>
      </c>
      <c r="AY2334" s="153" t="s">
        <v>330</v>
      </c>
    </row>
    <row r="2335" spans="2:51" s="13" customFormat="1">
      <c r="B2335" s="158"/>
      <c r="D2335" s="152" t="s">
        <v>340</v>
      </c>
      <c r="E2335" s="159" t="s">
        <v>21</v>
      </c>
      <c r="F2335" s="160" t="s">
        <v>2141</v>
      </c>
      <c r="H2335" s="161">
        <v>1.5</v>
      </c>
      <c r="I2335" s="162"/>
      <c r="L2335" s="158"/>
      <c r="M2335" s="163"/>
      <c r="T2335" s="164"/>
      <c r="AT2335" s="159" t="s">
        <v>340</v>
      </c>
      <c r="AU2335" s="159" t="s">
        <v>171</v>
      </c>
      <c r="AV2335" s="13" t="s">
        <v>80</v>
      </c>
      <c r="AW2335" s="13" t="s">
        <v>32</v>
      </c>
      <c r="AX2335" s="13" t="s">
        <v>71</v>
      </c>
      <c r="AY2335" s="159" t="s">
        <v>330</v>
      </c>
    </row>
    <row r="2336" spans="2:51" s="13" customFormat="1">
      <c r="B2336" s="158"/>
      <c r="D2336" s="152" t="s">
        <v>340</v>
      </c>
      <c r="E2336" s="159" t="s">
        <v>21</v>
      </c>
      <c r="F2336" s="160" t="s">
        <v>2142</v>
      </c>
      <c r="H2336" s="161">
        <v>4.633</v>
      </c>
      <c r="I2336" s="162"/>
      <c r="L2336" s="158"/>
      <c r="M2336" s="163"/>
      <c r="T2336" s="164"/>
      <c r="AT2336" s="159" t="s">
        <v>340</v>
      </c>
      <c r="AU2336" s="159" t="s">
        <v>171</v>
      </c>
      <c r="AV2336" s="13" t="s">
        <v>80</v>
      </c>
      <c r="AW2336" s="13" t="s">
        <v>32</v>
      </c>
      <c r="AX2336" s="13" t="s">
        <v>71</v>
      </c>
      <c r="AY2336" s="159" t="s">
        <v>330</v>
      </c>
    </row>
    <row r="2337" spans="2:51" s="13" customFormat="1">
      <c r="B2337" s="158"/>
      <c r="D2337" s="152" t="s">
        <v>340</v>
      </c>
      <c r="E2337" s="159" t="s">
        <v>21</v>
      </c>
      <c r="F2337" s="160" t="s">
        <v>2143</v>
      </c>
      <c r="H2337" s="161">
        <v>2.2200000000000002</v>
      </c>
      <c r="I2337" s="162"/>
      <c r="L2337" s="158"/>
      <c r="M2337" s="163"/>
      <c r="T2337" s="164"/>
      <c r="AT2337" s="159" t="s">
        <v>340</v>
      </c>
      <c r="AU2337" s="159" t="s">
        <v>171</v>
      </c>
      <c r="AV2337" s="13" t="s">
        <v>80</v>
      </c>
      <c r="AW2337" s="13" t="s">
        <v>32</v>
      </c>
      <c r="AX2337" s="13" t="s">
        <v>71</v>
      </c>
      <c r="AY2337" s="159" t="s">
        <v>330</v>
      </c>
    </row>
    <row r="2338" spans="2:51" s="12" customFormat="1">
      <c r="B2338" s="151"/>
      <c r="D2338" s="152" t="s">
        <v>340</v>
      </c>
      <c r="E2338" s="153" t="s">
        <v>21</v>
      </c>
      <c r="F2338" s="154" t="s">
        <v>770</v>
      </c>
      <c r="H2338" s="153" t="s">
        <v>21</v>
      </c>
      <c r="I2338" s="155"/>
      <c r="L2338" s="151"/>
      <c r="M2338" s="156"/>
      <c r="T2338" s="157"/>
      <c r="AT2338" s="153" t="s">
        <v>340</v>
      </c>
      <c r="AU2338" s="153" t="s">
        <v>171</v>
      </c>
      <c r="AV2338" s="12" t="s">
        <v>78</v>
      </c>
      <c r="AW2338" s="12" t="s">
        <v>32</v>
      </c>
      <c r="AX2338" s="12" t="s">
        <v>71</v>
      </c>
      <c r="AY2338" s="153" t="s">
        <v>330</v>
      </c>
    </row>
    <row r="2339" spans="2:51" s="13" customFormat="1">
      <c r="B2339" s="158"/>
      <c r="D2339" s="152" t="s">
        <v>340</v>
      </c>
      <c r="E2339" s="159" t="s">
        <v>21</v>
      </c>
      <c r="F2339" s="160" t="s">
        <v>2144</v>
      </c>
      <c r="H2339" s="161">
        <v>4.79</v>
      </c>
      <c r="I2339" s="162"/>
      <c r="L2339" s="158"/>
      <c r="M2339" s="163"/>
      <c r="T2339" s="164"/>
      <c r="AT2339" s="159" t="s">
        <v>340</v>
      </c>
      <c r="AU2339" s="159" t="s">
        <v>171</v>
      </c>
      <c r="AV2339" s="13" t="s">
        <v>80</v>
      </c>
      <c r="AW2339" s="13" t="s">
        <v>32</v>
      </c>
      <c r="AX2339" s="13" t="s">
        <v>71</v>
      </c>
      <c r="AY2339" s="159" t="s">
        <v>330</v>
      </c>
    </row>
    <row r="2340" spans="2:51" s="13" customFormat="1">
      <c r="B2340" s="158"/>
      <c r="D2340" s="152" t="s">
        <v>340</v>
      </c>
      <c r="E2340" s="159" t="s">
        <v>21</v>
      </c>
      <c r="F2340" s="160" t="s">
        <v>1564</v>
      </c>
      <c r="H2340" s="161">
        <v>2.6549999999999998</v>
      </c>
      <c r="I2340" s="162"/>
      <c r="L2340" s="158"/>
      <c r="M2340" s="163"/>
      <c r="T2340" s="164"/>
      <c r="AT2340" s="159" t="s">
        <v>340</v>
      </c>
      <c r="AU2340" s="159" t="s">
        <v>171</v>
      </c>
      <c r="AV2340" s="13" t="s">
        <v>80</v>
      </c>
      <c r="AW2340" s="13" t="s">
        <v>32</v>
      </c>
      <c r="AX2340" s="13" t="s">
        <v>71</v>
      </c>
      <c r="AY2340" s="159" t="s">
        <v>330</v>
      </c>
    </row>
    <row r="2341" spans="2:51" s="13" customFormat="1">
      <c r="B2341" s="158"/>
      <c r="D2341" s="152" t="s">
        <v>340</v>
      </c>
      <c r="E2341" s="159" t="s">
        <v>21</v>
      </c>
      <c r="F2341" s="160" t="s">
        <v>2145</v>
      </c>
      <c r="H2341" s="161">
        <v>5.335</v>
      </c>
      <c r="I2341" s="162"/>
      <c r="L2341" s="158"/>
      <c r="M2341" s="163"/>
      <c r="T2341" s="164"/>
      <c r="AT2341" s="159" t="s">
        <v>340</v>
      </c>
      <c r="AU2341" s="159" t="s">
        <v>171</v>
      </c>
      <c r="AV2341" s="13" t="s">
        <v>80</v>
      </c>
      <c r="AW2341" s="13" t="s">
        <v>32</v>
      </c>
      <c r="AX2341" s="13" t="s">
        <v>71</v>
      </c>
      <c r="AY2341" s="159" t="s">
        <v>330</v>
      </c>
    </row>
    <row r="2342" spans="2:51" s="13" customFormat="1">
      <c r="B2342" s="158"/>
      <c r="D2342" s="152" t="s">
        <v>340</v>
      </c>
      <c r="E2342" s="159" t="s">
        <v>21</v>
      </c>
      <c r="F2342" s="160" t="s">
        <v>2146</v>
      </c>
      <c r="H2342" s="161">
        <v>4.16</v>
      </c>
      <c r="I2342" s="162"/>
      <c r="L2342" s="158"/>
      <c r="M2342" s="163"/>
      <c r="T2342" s="164"/>
      <c r="AT2342" s="159" t="s">
        <v>340</v>
      </c>
      <c r="AU2342" s="159" t="s">
        <v>171</v>
      </c>
      <c r="AV2342" s="13" t="s">
        <v>80</v>
      </c>
      <c r="AW2342" s="13" t="s">
        <v>32</v>
      </c>
      <c r="AX2342" s="13" t="s">
        <v>71</v>
      </c>
      <c r="AY2342" s="159" t="s">
        <v>330</v>
      </c>
    </row>
    <row r="2343" spans="2:51" s="12" customFormat="1">
      <c r="B2343" s="151"/>
      <c r="D2343" s="152" t="s">
        <v>340</v>
      </c>
      <c r="E2343" s="153" t="s">
        <v>21</v>
      </c>
      <c r="F2343" s="154" t="s">
        <v>789</v>
      </c>
      <c r="H2343" s="153" t="s">
        <v>21</v>
      </c>
      <c r="I2343" s="155"/>
      <c r="L2343" s="151"/>
      <c r="M2343" s="156"/>
      <c r="T2343" s="157"/>
      <c r="AT2343" s="153" t="s">
        <v>340</v>
      </c>
      <c r="AU2343" s="153" t="s">
        <v>171</v>
      </c>
      <c r="AV2343" s="12" t="s">
        <v>78</v>
      </c>
      <c r="AW2343" s="12" t="s">
        <v>32</v>
      </c>
      <c r="AX2343" s="12" t="s">
        <v>71</v>
      </c>
      <c r="AY2343" s="153" t="s">
        <v>330</v>
      </c>
    </row>
    <row r="2344" spans="2:51" s="13" customFormat="1">
      <c r="B2344" s="158"/>
      <c r="D2344" s="152" t="s">
        <v>340</v>
      </c>
      <c r="E2344" s="159" t="s">
        <v>21</v>
      </c>
      <c r="F2344" s="160" t="s">
        <v>2144</v>
      </c>
      <c r="H2344" s="161">
        <v>4.79</v>
      </c>
      <c r="I2344" s="162"/>
      <c r="L2344" s="158"/>
      <c r="M2344" s="163"/>
      <c r="T2344" s="164"/>
      <c r="AT2344" s="159" t="s">
        <v>340</v>
      </c>
      <c r="AU2344" s="159" t="s">
        <v>171</v>
      </c>
      <c r="AV2344" s="13" t="s">
        <v>80</v>
      </c>
      <c r="AW2344" s="13" t="s">
        <v>32</v>
      </c>
      <c r="AX2344" s="13" t="s">
        <v>71</v>
      </c>
      <c r="AY2344" s="159" t="s">
        <v>330</v>
      </c>
    </row>
    <row r="2345" spans="2:51" s="13" customFormat="1">
      <c r="B2345" s="158"/>
      <c r="D2345" s="152" t="s">
        <v>340</v>
      </c>
      <c r="E2345" s="159" t="s">
        <v>21</v>
      </c>
      <c r="F2345" s="160" t="s">
        <v>2147</v>
      </c>
      <c r="H2345" s="161">
        <v>5.8150000000000004</v>
      </c>
      <c r="I2345" s="162"/>
      <c r="L2345" s="158"/>
      <c r="M2345" s="163"/>
      <c r="T2345" s="164"/>
      <c r="AT2345" s="159" t="s">
        <v>340</v>
      </c>
      <c r="AU2345" s="159" t="s">
        <v>171</v>
      </c>
      <c r="AV2345" s="13" t="s">
        <v>80</v>
      </c>
      <c r="AW2345" s="13" t="s">
        <v>32</v>
      </c>
      <c r="AX2345" s="13" t="s">
        <v>71</v>
      </c>
      <c r="AY2345" s="159" t="s">
        <v>330</v>
      </c>
    </row>
    <row r="2346" spans="2:51" s="13" customFormat="1">
      <c r="B2346" s="158"/>
      <c r="D2346" s="152" t="s">
        <v>340</v>
      </c>
      <c r="E2346" s="159" t="s">
        <v>21</v>
      </c>
      <c r="F2346" s="160" t="s">
        <v>1611</v>
      </c>
      <c r="H2346" s="161">
        <v>1.5049999999999999</v>
      </c>
      <c r="I2346" s="162"/>
      <c r="L2346" s="158"/>
      <c r="M2346" s="163"/>
      <c r="T2346" s="164"/>
      <c r="AT2346" s="159" t="s">
        <v>340</v>
      </c>
      <c r="AU2346" s="159" t="s">
        <v>171</v>
      </c>
      <c r="AV2346" s="13" t="s">
        <v>80</v>
      </c>
      <c r="AW2346" s="13" t="s">
        <v>32</v>
      </c>
      <c r="AX2346" s="13" t="s">
        <v>71</v>
      </c>
      <c r="AY2346" s="159" t="s">
        <v>330</v>
      </c>
    </row>
    <row r="2347" spans="2:51" s="13" customFormat="1">
      <c r="B2347" s="158"/>
      <c r="D2347" s="152" t="s">
        <v>340</v>
      </c>
      <c r="E2347" s="159" t="s">
        <v>21</v>
      </c>
      <c r="F2347" s="160" t="s">
        <v>1610</v>
      </c>
      <c r="H2347" s="161">
        <v>3.0249999999999999</v>
      </c>
      <c r="I2347" s="162"/>
      <c r="L2347" s="158"/>
      <c r="M2347" s="163"/>
      <c r="T2347" s="164"/>
      <c r="AT2347" s="159" t="s">
        <v>340</v>
      </c>
      <c r="AU2347" s="159" t="s">
        <v>171</v>
      </c>
      <c r="AV2347" s="13" t="s">
        <v>80</v>
      </c>
      <c r="AW2347" s="13" t="s">
        <v>32</v>
      </c>
      <c r="AX2347" s="13" t="s">
        <v>71</v>
      </c>
      <c r="AY2347" s="159" t="s">
        <v>330</v>
      </c>
    </row>
    <row r="2348" spans="2:51" s="12" customFormat="1">
      <c r="B2348" s="151"/>
      <c r="D2348" s="152" t="s">
        <v>340</v>
      </c>
      <c r="E2348" s="153" t="s">
        <v>21</v>
      </c>
      <c r="F2348" s="154" t="s">
        <v>800</v>
      </c>
      <c r="H2348" s="153" t="s">
        <v>21</v>
      </c>
      <c r="I2348" s="155"/>
      <c r="L2348" s="151"/>
      <c r="M2348" s="156"/>
      <c r="T2348" s="157"/>
      <c r="AT2348" s="153" t="s">
        <v>340</v>
      </c>
      <c r="AU2348" s="153" t="s">
        <v>171</v>
      </c>
      <c r="AV2348" s="12" t="s">
        <v>78</v>
      </c>
      <c r="AW2348" s="12" t="s">
        <v>32</v>
      </c>
      <c r="AX2348" s="12" t="s">
        <v>71</v>
      </c>
      <c r="AY2348" s="153" t="s">
        <v>330</v>
      </c>
    </row>
    <row r="2349" spans="2:51" s="13" customFormat="1">
      <c r="B2349" s="158"/>
      <c r="D2349" s="152" t="s">
        <v>340</v>
      </c>
      <c r="E2349" s="159" t="s">
        <v>21</v>
      </c>
      <c r="F2349" s="160" t="s">
        <v>2148</v>
      </c>
      <c r="H2349" s="161">
        <v>5.65</v>
      </c>
      <c r="I2349" s="162"/>
      <c r="L2349" s="158"/>
      <c r="M2349" s="163"/>
      <c r="T2349" s="164"/>
      <c r="AT2349" s="159" t="s">
        <v>340</v>
      </c>
      <c r="AU2349" s="159" t="s">
        <v>171</v>
      </c>
      <c r="AV2349" s="13" t="s">
        <v>80</v>
      </c>
      <c r="AW2349" s="13" t="s">
        <v>32</v>
      </c>
      <c r="AX2349" s="13" t="s">
        <v>71</v>
      </c>
      <c r="AY2349" s="159" t="s">
        <v>330</v>
      </c>
    </row>
    <row r="2350" spans="2:51" s="13" customFormat="1">
      <c r="B2350" s="158"/>
      <c r="D2350" s="152" t="s">
        <v>340</v>
      </c>
      <c r="E2350" s="159" t="s">
        <v>21</v>
      </c>
      <c r="F2350" s="160" t="s">
        <v>2149</v>
      </c>
      <c r="H2350" s="161">
        <v>3.25</v>
      </c>
      <c r="I2350" s="162"/>
      <c r="L2350" s="158"/>
      <c r="M2350" s="163"/>
      <c r="T2350" s="164"/>
      <c r="AT2350" s="159" t="s">
        <v>340</v>
      </c>
      <c r="AU2350" s="159" t="s">
        <v>171</v>
      </c>
      <c r="AV2350" s="13" t="s">
        <v>80</v>
      </c>
      <c r="AW2350" s="13" t="s">
        <v>32</v>
      </c>
      <c r="AX2350" s="13" t="s">
        <v>71</v>
      </c>
      <c r="AY2350" s="159" t="s">
        <v>330</v>
      </c>
    </row>
    <row r="2351" spans="2:51" s="13" customFormat="1">
      <c r="B2351" s="158"/>
      <c r="D2351" s="152" t="s">
        <v>340</v>
      </c>
      <c r="E2351" s="159" t="s">
        <v>21</v>
      </c>
      <c r="F2351" s="160" t="s">
        <v>1647</v>
      </c>
      <c r="H2351" s="161">
        <v>2.29</v>
      </c>
      <c r="I2351" s="162"/>
      <c r="L2351" s="158"/>
      <c r="M2351" s="163"/>
      <c r="T2351" s="164"/>
      <c r="AT2351" s="159" t="s">
        <v>340</v>
      </c>
      <c r="AU2351" s="159" t="s">
        <v>171</v>
      </c>
      <c r="AV2351" s="13" t="s">
        <v>80</v>
      </c>
      <c r="AW2351" s="13" t="s">
        <v>32</v>
      </c>
      <c r="AX2351" s="13" t="s">
        <v>71</v>
      </c>
      <c r="AY2351" s="159" t="s">
        <v>330</v>
      </c>
    </row>
    <row r="2352" spans="2:51" s="13" customFormat="1">
      <c r="B2352" s="158"/>
      <c r="D2352" s="152" t="s">
        <v>340</v>
      </c>
      <c r="E2352" s="159" t="s">
        <v>21</v>
      </c>
      <c r="F2352" s="160" t="s">
        <v>1611</v>
      </c>
      <c r="H2352" s="161">
        <v>1.5049999999999999</v>
      </c>
      <c r="I2352" s="162"/>
      <c r="L2352" s="158"/>
      <c r="M2352" s="163"/>
      <c r="T2352" s="164"/>
      <c r="AT2352" s="159" t="s">
        <v>340</v>
      </c>
      <c r="AU2352" s="159" t="s">
        <v>171</v>
      </c>
      <c r="AV2352" s="13" t="s">
        <v>80</v>
      </c>
      <c r="AW2352" s="13" t="s">
        <v>32</v>
      </c>
      <c r="AX2352" s="13" t="s">
        <v>71</v>
      </c>
      <c r="AY2352" s="159" t="s">
        <v>330</v>
      </c>
    </row>
    <row r="2353" spans="2:51" s="13" customFormat="1">
      <c r="B2353" s="158"/>
      <c r="D2353" s="152" t="s">
        <v>340</v>
      </c>
      <c r="E2353" s="159" t="s">
        <v>21</v>
      </c>
      <c r="F2353" s="160" t="s">
        <v>1631</v>
      </c>
      <c r="H2353" s="161">
        <v>2.38</v>
      </c>
      <c r="I2353" s="162"/>
      <c r="L2353" s="158"/>
      <c r="M2353" s="163"/>
      <c r="T2353" s="164"/>
      <c r="AT2353" s="159" t="s">
        <v>340</v>
      </c>
      <c r="AU2353" s="159" t="s">
        <v>171</v>
      </c>
      <c r="AV2353" s="13" t="s">
        <v>80</v>
      </c>
      <c r="AW2353" s="13" t="s">
        <v>32</v>
      </c>
      <c r="AX2353" s="13" t="s">
        <v>71</v>
      </c>
      <c r="AY2353" s="159" t="s">
        <v>330</v>
      </c>
    </row>
    <row r="2354" spans="2:51" s="12" customFormat="1">
      <c r="B2354" s="151"/>
      <c r="D2354" s="152" t="s">
        <v>340</v>
      </c>
      <c r="E2354" s="153" t="s">
        <v>21</v>
      </c>
      <c r="F2354" s="154" t="s">
        <v>808</v>
      </c>
      <c r="H2354" s="153" t="s">
        <v>21</v>
      </c>
      <c r="I2354" s="155"/>
      <c r="L2354" s="151"/>
      <c r="M2354" s="156"/>
      <c r="T2354" s="157"/>
      <c r="AT2354" s="153" t="s">
        <v>340</v>
      </c>
      <c r="AU2354" s="153" t="s">
        <v>171</v>
      </c>
      <c r="AV2354" s="12" t="s">
        <v>78</v>
      </c>
      <c r="AW2354" s="12" t="s">
        <v>32</v>
      </c>
      <c r="AX2354" s="12" t="s">
        <v>71</v>
      </c>
      <c r="AY2354" s="153" t="s">
        <v>330</v>
      </c>
    </row>
    <row r="2355" spans="2:51" s="13" customFormat="1">
      <c r="B2355" s="158"/>
      <c r="D2355" s="152" t="s">
        <v>340</v>
      </c>
      <c r="E2355" s="159" t="s">
        <v>21</v>
      </c>
      <c r="F2355" s="160" t="s">
        <v>2148</v>
      </c>
      <c r="H2355" s="161">
        <v>5.65</v>
      </c>
      <c r="I2355" s="162"/>
      <c r="L2355" s="158"/>
      <c r="M2355" s="163"/>
      <c r="T2355" s="164"/>
      <c r="AT2355" s="159" t="s">
        <v>340</v>
      </c>
      <c r="AU2355" s="159" t="s">
        <v>171</v>
      </c>
      <c r="AV2355" s="13" t="s">
        <v>80</v>
      </c>
      <c r="AW2355" s="13" t="s">
        <v>32</v>
      </c>
      <c r="AX2355" s="13" t="s">
        <v>71</v>
      </c>
      <c r="AY2355" s="159" t="s">
        <v>330</v>
      </c>
    </row>
    <row r="2356" spans="2:51" s="13" customFormat="1">
      <c r="B2356" s="158"/>
      <c r="D2356" s="152" t="s">
        <v>340</v>
      </c>
      <c r="E2356" s="159" t="s">
        <v>21</v>
      </c>
      <c r="F2356" s="160" t="s">
        <v>2149</v>
      </c>
      <c r="H2356" s="161">
        <v>3.25</v>
      </c>
      <c r="I2356" s="162"/>
      <c r="L2356" s="158"/>
      <c r="M2356" s="163"/>
      <c r="T2356" s="164"/>
      <c r="AT2356" s="159" t="s">
        <v>340</v>
      </c>
      <c r="AU2356" s="159" t="s">
        <v>171</v>
      </c>
      <c r="AV2356" s="13" t="s">
        <v>80</v>
      </c>
      <c r="AW2356" s="13" t="s">
        <v>32</v>
      </c>
      <c r="AX2356" s="13" t="s">
        <v>71</v>
      </c>
      <c r="AY2356" s="159" t="s">
        <v>330</v>
      </c>
    </row>
    <row r="2357" spans="2:51" s="13" customFormat="1">
      <c r="B2357" s="158"/>
      <c r="D2357" s="152" t="s">
        <v>340</v>
      </c>
      <c r="E2357" s="159" t="s">
        <v>21</v>
      </c>
      <c r="F2357" s="160" t="s">
        <v>1681</v>
      </c>
      <c r="H2357" s="161">
        <v>2.74</v>
      </c>
      <c r="I2357" s="162"/>
      <c r="L2357" s="158"/>
      <c r="M2357" s="163"/>
      <c r="T2357" s="164"/>
      <c r="AT2357" s="159" t="s">
        <v>340</v>
      </c>
      <c r="AU2357" s="159" t="s">
        <v>171</v>
      </c>
      <c r="AV2357" s="13" t="s">
        <v>80</v>
      </c>
      <c r="AW2357" s="13" t="s">
        <v>32</v>
      </c>
      <c r="AX2357" s="13" t="s">
        <v>71</v>
      </c>
      <c r="AY2357" s="159" t="s">
        <v>330</v>
      </c>
    </row>
    <row r="2358" spans="2:51" s="13" customFormat="1">
      <c r="B2358" s="158"/>
      <c r="D2358" s="152" t="s">
        <v>340</v>
      </c>
      <c r="E2358" s="159" t="s">
        <v>21</v>
      </c>
      <c r="F2358" s="160" t="s">
        <v>1689</v>
      </c>
      <c r="H2358" s="161">
        <v>1.49</v>
      </c>
      <c r="I2358" s="162"/>
      <c r="L2358" s="158"/>
      <c r="M2358" s="163"/>
      <c r="T2358" s="164"/>
      <c r="AT2358" s="159" t="s">
        <v>340</v>
      </c>
      <c r="AU2358" s="159" t="s">
        <v>171</v>
      </c>
      <c r="AV2358" s="13" t="s">
        <v>80</v>
      </c>
      <c r="AW2358" s="13" t="s">
        <v>32</v>
      </c>
      <c r="AX2358" s="13" t="s">
        <v>71</v>
      </c>
      <c r="AY2358" s="159" t="s">
        <v>330</v>
      </c>
    </row>
    <row r="2359" spans="2:51" s="13" customFormat="1">
      <c r="B2359" s="158"/>
      <c r="D2359" s="152" t="s">
        <v>340</v>
      </c>
      <c r="E2359" s="159" t="s">
        <v>21</v>
      </c>
      <c r="F2359" s="160" t="s">
        <v>2150</v>
      </c>
      <c r="H2359" s="161">
        <v>3.7149999999999999</v>
      </c>
      <c r="I2359" s="162"/>
      <c r="L2359" s="158"/>
      <c r="M2359" s="163"/>
      <c r="T2359" s="164"/>
      <c r="AT2359" s="159" t="s">
        <v>340</v>
      </c>
      <c r="AU2359" s="159" t="s">
        <v>171</v>
      </c>
      <c r="AV2359" s="13" t="s">
        <v>80</v>
      </c>
      <c r="AW2359" s="13" t="s">
        <v>32</v>
      </c>
      <c r="AX2359" s="13" t="s">
        <v>71</v>
      </c>
      <c r="AY2359" s="159" t="s">
        <v>330</v>
      </c>
    </row>
    <row r="2360" spans="2:51" s="12" customFormat="1">
      <c r="B2360" s="151"/>
      <c r="D2360" s="152" t="s">
        <v>340</v>
      </c>
      <c r="E2360" s="153" t="s">
        <v>21</v>
      </c>
      <c r="F2360" s="154" t="s">
        <v>1963</v>
      </c>
      <c r="H2360" s="153" t="s">
        <v>21</v>
      </c>
      <c r="I2360" s="155"/>
      <c r="L2360" s="151"/>
      <c r="M2360" s="156"/>
      <c r="T2360" s="157"/>
      <c r="AT2360" s="153" t="s">
        <v>340</v>
      </c>
      <c r="AU2360" s="153" t="s">
        <v>171</v>
      </c>
      <c r="AV2360" s="12" t="s">
        <v>78</v>
      </c>
      <c r="AW2360" s="12" t="s">
        <v>32</v>
      </c>
      <c r="AX2360" s="12" t="s">
        <v>71</v>
      </c>
      <c r="AY2360" s="153" t="s">
        <v>330</v>
      </c>
    </row>
    <row r="2361" spans="2:51" s="12" customFormat="1">
      <c r="B2361" s="151"/>
      <c r="D2361" s="152" t="s">
        <v>340</v>
      </c>
      <c r="E2361" s="153" t="s">
        <v>21</v>
      </c>
      <c r="F2361" s="154" t="s">
        <v>2038</v>
      </c>
      <c r="H2361" s="153" t="s">
        <v>21</v>
      </c>
      <c r="I2361" s="155"/>
      <c r="L2361" s="151"/>
      <c r="M2361" s="156"/>
      <c r="T2361" s="157"/>
      <c r="AT2361" s="153" t="s">
        <v>340</v>
      </c>
      <c r="AU2361" s="153" t="s">
        <v>171</v>
      </c>
      <c r="AV2361" s="12" t="s">
        <v>78</v>
      </c>
      <c r="AW2361" s="12" t="s">
        <v>32</v>
      </c>
      <c r="AX2361" s="12" t="s">
        <v>71</v>
      </c>
      <c r="AY2361" s="153" t="s">
        <v>330</v>
      </c>
    </row>
    <row r="2362" spans="2:51" s="13" customFormat="1">
      <c r="B2362" s="158"/>
      <c r="D2362" s="152" t="s">
        <v>340</v>
      </c>
      <c r="E2362" s="159" t="s">
        <v>21</v>
      </c>
      <c r="F2362" s="160" t="s">
        <v>2151</v>
      </c>
      <c r="H2362" s="161">
        <v>0.7</v>
      </c>
      <c r="I2362" s="162"/>
      <c r="L2362" s="158"/>
      <c r="M2362" s="163"/>
      <c r="T2362" s="164"/>
      <c r="AT2362" s="159" t="s">
        <v>340</v>
      </c>
      <c r="AU2362" s="159" t="s">
        <v>171</v>
      </c>
      <c r="AV2362" s="13" t="s">
        <v>80</v>
      </c>
      <c r="AW2362" s="13" t="s">
        <v>32</v>
      </c>
      <c r="AX2362" s="13" t="s">
        <v>71</v>
      </c>
      <c r="AY2362" s="159" t="s">
        <v>330</v>
      </c>
    </row>
    <row r="2363" spans="2:51" s="12" customFormat="1">
      <c r="B2363" s="151"/>
      <c r="D2363" s="152" t="s">
        <v>340</v>
      </c>
      <c r="E2363" s="153" t="s">
        <v>21</v>
      </c>
      <c r="F2363" s="154" t="s">
        <v>770</v>
      </c>
      <c r="H2363" s="153" t="s">
        <v>21</v>
      </c>
      <c r="I2363" s="155"/>
      <c r="L2363" s="151"/>
      <c r="M2363" s="156"/>
      <c r="T2363" s="157"/>
      <c r="AT2363" s="153" t="s">
        <v>340</v>
      </c>
      <c r="AU2363" s="153" t="s">
        <v>171</v>
      </c>
      <c r="AV2363" s="12" t="s">
        <v>78</v>
      </c>
      <c r="AW2363" s="12" t="s">
        <v>32</v>
      </c>
      <c r="AX2363" s="12" t="s">
        <v>71</v>
      </c>
      <c r="AY2363" s="153" t="s">
        <v>330</v>
      </c>
    </row>
    <row r="2364" spans="2:51" s="13" customFormat="1">
      <c r="B2364" s="158"/>
      <c r="D2364" s="152" t="s">
        <v>340</v>
      </c>
      <c r="E2364" s="159" t="s">
        <v>21</v>
      </c>
      <c r="F2364" s="160" t="s">
        <v>1540</v>
      </c>
      <c r="H2364" s="161">
        <v>2.694</v>
      </c>
      <c r="I2364" s="162"/>
      <c r="L2364" s="158"/>
      <c r="M2364" s="163"/>
      <c r="T2364" s="164"/>
      <c r="AT2364" s="159" t="s">
        <v>340</v>
      </c>
      <c r="AU2364" s="159" t="s">
        <v>171</v>
      </c>
      <c r="AV2364" s="13" t="s">
        <v>80</v>
      </c>
      <c r="AW2364" s="13" t="s">
        <v>32</v>
      </c>
      <c r="AX2364" s="13" t="s">
        <v>71</v>
      </c>
      <c r="AY2364" s="159" t="s">
        <v>330</v>
      </c>
    </row>
    <row r="2365" spans="2:51" s="12" customFormat="1">
      <c r="B2365" s="151"/>
      <c r="D2365" s="152" t="s">
        <v>340</v>
      </c>
      <c r="E2365" s="153" t="s">
        <v>21</v>
      </c>
      <c r="F2365" s="154" t="s">
        <v>789</v>
      </c>
      <c r="H2365" s="153" t="s">
        <v>21</v>
      </c>
      <c r="I2365" s="155"/>
      <c r="L2365" s="151"/>
      <c r="M2365" s="156"/>
      <c r="T2365" s="157"/>
      <c r="AT2365" s="153" t="s">
        <v>340</v>
      </c>
      <c r="AU2365" s="153" t="s">
        <v>171</v>
      </c>
      <c r="AV2365" s="12" t="s">
        <v>78</v>
      </c>
      <c r="AW2365" s="12" t="s">
        <v>32</v>
      </c>
      <c r="AX2365" s="12" t="s">
        <v>71</v>
      </c>
      <c r="AY2365" s="153" t="s">
        <v>330</v>
      </c>
    </row>
    <row r="2366" spans="2:51" s="13" customFormat="1">
      <c r="B2366" s="158"/>
      <c r="D2366" s="152" t="s">
        <v>340</v>
      </c>
      <c r="E2366" s="159" t="s">
        <v>21</v>
      </c>
      <c r="F2366" s="160" t="s">
        <v>1609</v>
      </c>
      <c r="H2366" s="161">
        <v>6.5</v>
      </c>
      <c r="I2366" s="162"/>
      <c r="L2366" s="158"/>
      <c r="M2366" s="163"/>
      <c r="T2366" s="164"/>
      <c r="AT2366" s="159" t="s">
        <v>340</v>
      </c>
      <c r="AU2366" s="159" t="s">
        <v>171</v>
      </c>
      <c r="AV2366" s="13" t="s">
        <v>80</v>
      </c>
      <c r="AW2366" s="13" t="s">
        <v>32</v>
      </c>
      <c r="AX2366" s="13" t="s">
        <v>71</v>
      </c>
      <c r="AY2366" s="159" t="s">
        <v>330</v>
      </c>
    </row>
    <row r="2367" spans="2:51" s="12" customFormat="1">
      <c r="B2367" s="151"/>
      <c r="D2367" s="152" t="s">
        <v>340</v>
      </c>
      <c r="E2367" s="153" t="s">
        <v>21</v>
      </c>
      <c r="F2367" s="154" t="s">
        <v>800</v>
      </c>
      <c r="H2367" s="153" t="s">
        <v>21</v>
      </c>
      <c r="I2367" s="155"/>
      <c r="L2367" s="151"/>
      <c r="M2367" s="156"/>
      <c r="T2367" s="157"/>
      <c r="AT2367" s="153" t="s">
        <v>340</v>
      </c>
      <c r="AU2367" s="153" t="s">
        <v>171</v>
      </c>
      <c r="AV2367" s="12" t="s">
        <v>78</v>
      </c>
      <c r="AW2367" s="12" t="s">
        <v>32</v>
      </c>
      <c r="AX2367" s="12" t="s">
        <v>71</v>
      </c>
      <c r="AY2367" s="153" t="s">
        <v>330</v>
      </c>
    </row>
    <row r="2368" spans="2:51" s="13" customFormat="1">
      <c r="B2368" s="158"/>
      <c r="D2368" s="152" t="s">
        <v>340</v>
      </c>
      <c r="E2368" s="159" t="s">
        <v>21</v>
      </c>
      <c r="F2368" s="160" t="s">
        <v>2152</v>
      </c>
      <c r="H2368" s="161">
        <v>7.3</v>
      </c>
      <c r="I2368" s="162"/>
      <c r="L2368" s="158"/>
      <c r="M2368" s="163"/>
      <c r="T2368" s="164"/>
      <c r="AT2368" s="159" t="s">
        <v>340</v>
      </c>
      <c r="AU2368" s="159" t="s">
        <v>171</v>
      </c>
      <c r="AV2368" s="13" t="s">
        <v>80</v>
      </c>
      <c r="AW2368" s="13" t="s">
        <v>32</v>
      </c>
      <c r="AX2368" s="13" t="s">
        <v>71</v>
      </c>
      <c r="AY2368" s="159" t="s">
        <v>330</v>
      </c>
    </row>
    <row r="2369" spans="2:65" s="12" customFormat="1">
      <c r="B2369" s="151"/>
      <c r="D2369" s="152" t="s">
        <v>340</v>
      </c>
      <c r="E2369" s="153" t="s">
        <v>21</v>
      </c>
      <c r="F2369" s="154" t="s">
        <v>808</v>
      </c>
      <c r="H2369" s="153" t="s">
        <v>21</v>
      </c>
      <c r="I2369" s="155"/>
      <c r="L2369" s="151"/>
      <c r="M2369" s="156"/>
      <c r="T2369" s="157"/>
      <c r="AT2369" s="153" t="s">
        <v>340</v>
      </c>
      <c r="AU2369" s="153" t="s">
        <v>171</v>
      </c>
      <c r="AV2369" s="12" t="s">
        <v>78</v>
      </c>
      <c r="AW2369" s="12" t="s">
        <v>32</v>
      </c>
      <c r="AX2369" s="12" t="s">
        <v>71</v>
      </c>
      <c r="AY2369" s="153" t="s">
        <v>330</v>
      </c>
    </row>
    <row r="2370" spans="2:65" s="13" customFormat="1">
      <c r="B2370" s="158"/>
      <c r="D2370" s="152" t="s">
        <v>340</v>
      </c>
      <c r="E2370" s="159" t="s">
        <v>21</v>
      </c>
      <c r="F2370" s="160" t="s">
        <v>1694</v>
      </c>
      <c r="H2370" s="161">
        <v>2.8</v>
      </c>
      <c r="I2370" s="162"/>
      <c r="L2370" s="158"/>
      <c r="M2370" s="163"/>
      <c r="T2370" s="164"/>
      <c r="AT2370" s="159" t="s">
        <v>340</v>
      </c>
      <c r="AU2370" s="159" t="s">
        <v>171</v>
      </c>
      <c r="AV2370" s="13" t="s">
        <v>80</v>
      </c>
      <c r="AW2370" s="13" t="s">
        <v>32</v>
      </c>
      <c r="AX2370" s="13" t="s">
        <v>71</v>
      </c>
      <c r="AY2370" s="159" t="s">
        <v>330</v>
      </c>
    </row>
    <row r="2371" spans="2:65" s="13" customFormat="1">
      <c r="B2371" s="158"/>
      <c r="D2371" s="152" t="s">
        <v>340</v>
      </c>
      <c r="E2371" s="159" t="s">
        <v>21</v>
      </c>
      <c r="F2371" s="160" t="s">
        <v>1633</v>
      </c>
      <c r="H2371" s="161">
        <v>4.55</v>
      </c>
      <c r="I2371" s="162"/>
      <c r="L2371" s="158"/>
      <c r="M2371" s="163"/>
      <c r="T2371" s="164"/>
      <c r="AT2371" s="159" t="s">
        <v>340</v>
      </c>
      <c r="AU2371" s="159" t="s">
        <v>171</v>
      </c>
      <c r="AV2371" s="13" t="s">
        <v>80</v>
      </c>
      <c r="AW2371" s="13" t="s">
        <v>32</v>
      </c>
      <c r="AX2371" s="13" t="s">
        <v>71</v>
      </c>
      <c r="AY2371" s="159" t="s">
        <v>330</v>
      </c>
    </row>
    <row r="2372" spans="2:65" s="15" customFormat="1">
      <c r="B2372" s="183"/>
      <c r="D2372" s="152" t="s">
        <v>340</v>
      </c>
      <c r="E2372" s="184" t="s">
        <v>21</v>
      </c>
      <c r="F2372" s="185" t="s">
        <v>769</v>
      </c>
      <c r="H2372" s="186">
        <v>167.595</v>
      </c>
      <c r="I2372" s="187"/>
      <c r="L2372" s="183"/>
      <c r="M2372" s="188"/>
      <c r="T2372" s="189"/>
      <c r="AT2372" s="184" t="s">
        <v>340</v>
      </c>
      <c r="AU2372" s="184" t="s">
        <v>171</v>
      </c>
      <c r="AV2372" s="15" t="s">
        <v>171</v>
      </c>
      <c r="AW2372" s="15" t="s">
        <v>32</v>
      </c>
      <c r="AX2372" s="15" t="s">
        <v>71</v>
      </c>
      <c r="AY2372" s="184" t="s">
        <v>330</v>
      </c>
    </row>
    <row r="2373" spans="2:65" s="14" customFormat="1">
      <c r="B2373" s="166"/>
      <c r="D2373" s="152" t="s">
        <v>340</v>
      </c>
      <c r="E2373" s="167" t="s">
        <v>21</v>
      </c>
      <c r="F2373" s="168" t="s">
        <v>443</v>
      </c>
      <c r="H2373" s="169">
        <v>1835.076</v>
      </c>
      <c r="I2373" s="170"/>
      <c r="L2373" s="166"/>
      <c r="M2373" s="171"/>
      <c r="T2373" s="172"/>
      <c r="AT2373" s="167" t="s">
        <v>340</v>
      </c>
      <c r="AU2373" s="167" t="s">
        <v>171</v>
      </c>
      <c r="AV2373" s="14" t="s">
        <v>336</v>
      </c>
      <c r="AW2373" s="14" t="s">
        <v>32</v>
      </c>
      <c r="AX2373" s="14" t="s">
        <v>78</v>
      </c>
      <c r="AY2373" s="167" t="s">
        <v>330</v>
      </c>
    </row>
    <row r="2374" spans="2:65" s="1" customFormat="1" ht="24.2" customHeight="1">
      <c r="B2374" s="33"/>
      <c r="C2374" s="134" t="s">
        <v>2153</v>
      </c>
      <c r="D2374" s="134" t="s">
        <v>332</v>
      </c>
      <c r="E2374" s="135" t="s">
        <v>2154</v>
      </c>
      <c r="F2374" s="136" t="s">
        <v>2155</v>
      </c>
      <c r="G2374" s="137" t="s">
        <v>169</v>
      </c>
      <c r="H2374" s="138">
        <v>134.6</v>
      </c>
      <c r="I2374" s="139">
        <v>36.11</v>
      </c>
      <c r="J2374" s="140">
        <f>ROUND(I2374*H2374,2)</f>
        <v>4860.41</v>
      </c>
      <c r="K2374" s="136" t="s">
        <v>335</v>
      </c>
      <c r="L2374" s="33"/>
      <c r="M2374" s="141" t="s">
        <v>21</v>
      </c>
      <c r="N2374" s="142" t="s">
        <v>42</v>
      </c>
      <c r="P2374" s="143">
        <f>O2374*H2374</f>
        <v>0</v>
      </c>
      <c r="Q2374" s="143">
        <v>1.0000000000000001E-5</v>
      </c>
      <c r="R2374" s="143">
        <f>Q2374*H2374</f>
        <v>1.346E-3</v>
      </c>
      <c r="S2374" s="143">
        <v>0</v>
      </c>
      <c r="T2374" s="144">
        <f>S2374*H2374</f>
        <v>0</v>
      </c>
      <c r="AR2374" s="145" t="s">
        <v>444</v>
      </c>
      <c r="AT2374" s="145" t="s">
        <v>332</v>
      </c>
      <c r="AU2374" s="145" t="s">
        <v>171</v>
      </c>
      <c r="AY2374" s="18" t="s">
        <v>330</v>
      </c>
      <c r="BE2374" s="146">
        <f>IF(N2374="základní",J2374,0)</f>
        <v>4860.41</v>
      </c>
      <c r="BF2374" s="146">
        <f>IF(N2374="snížená",J2374,0)</f>
        <v>0</v>
      </c>
      <c r="BG2374" s="146">
        <f>IF(N2374="zákl. přenesená",J2374,0)</f>
        <v>0</v>
      </c>
      <c r="BH2374" s="146">
        <f>IF(N2374="sníž. přenesená",J2374,0)</f>
        <v>0</v>
      </c>
      <c r="BI2374" s="146">
        <f>IF(N2374="nulová",J2374,0)</f>
        <v>0</v>
      </c>
      <c r="BJ2374" s="18" t="s">
        <v>78</v>
      </c>
      <c r="BK2374" s="146">
        <f>ROUND(I2374*H2374,2)</f>
        <v>4860.41</v>
      </c>
      <c r="BL2374" s="18" t="s">
        <v>444</v>
      </c>
      <c r="BM2374" s="145" t="s">
        <v>2156</v>
      </c>
    </row>
    <row r="2375" spans="2:65" s="1" customFormat="1">
      <c r="B2375" s="33"/>
      <c r="D2375" s="147" t="s">
        <v>338</v>
      </c>
      <c r="F2375" s="148" t="s">
        <v>2157</v>
      </c>
      <c r="I2375" s="149"/>
      <c r="L2375" s="33"/>
      <c r="M2375" s="150"/>
      <c r="T2375" s="52"/>
      <c r="AT2375" s="18" t="s">
        <v>338</v>
      </c>
      <c r="AU2375" s="18" t="s">
        <v>171</v>
      </c>
    </row>
    <row r="2376" spans="2:65" s="12" customFormat="1">
      <c r="B2376" s="151"/>
      <c r="D2376" s="152" t="s">
        <v>340</v>
      </c>
      <c r="E2376" s="153" t="s">
        <v>21</v>
      </c>
      <c r="F2376" s="154" t="s">
        <v>2158</v>
      </c>
      <c r="H2376" s="153" t="s">
        <v>21</v>
      </c>
      <c r="I2376" s="155"/>
      <c r="L2376" s="151"/>
      <c r="M2376" s="156"/>
      <c r="T2376" s="157"/>
      <c r="AT2376" s="153" t="s">
        <v>340</v>
      </c>
      <c r="AU2376" s="153" t="s">
        <v>171</v>
      </c>
      <c r="AV2376" s="12" t="s">
        <v>78</v>
      </c>
      <c r="AW2376" s="12" t="s">
        <v>32</v>
      </c>
      <c r="AX2376" s="12" t="s">
        <v>71</v>
      </c>
      <c r="AY2376" s="153" t="s">
        <v>330</v>
      </c>
    </row>
    <row r="2377" spans="2:65" s="13" customFormat="1">
      <c r="B2377" s="158"/>
      <c r="D2377" s="152" t="s">
        <v>340</v>
      </c>
      <c r="E2377" s="159" t="s">
        <v>21</v>
      </c>
      <c r="F2377" s="160" t="s">
        <v>2046</v>
      </c>
      <c r="H2377" s="161">
        <v>134.6</v>
      </c>
      <c r="I2377" s="162"/>
      <c r="L2377" s="158"/>
      <c r="M2377" s="163"/>
      <c r="T2377" s="164"/>
      <c r="AT2377" s="159" t="s">
        <v>340</v>
      </c>
      <c r="AU2377" s="159" t="s">
        <v>171</v>
      </c>
      <c r="AV2377" s="13" t="s">
        <v>80</v>
      </c>
      <c r="AW2377" s="13" t="s">
        <v>32</v>
      </c>
      <c r="AX2377" s="13" t="s">
        <v>78</v>
      </c>
      <c r="AY2377" s="159" t="s">
        <v>330</v>
      </c>
    </row>
    <row r="2378" spans="2:65" s="1" customFormat="1" ht="24.2" customHeight="1">
      <c r="B2378" s="33"/>
      <c r="C2378" s="173" t="s">
        <v>2159</v>
      </c>
      <c r="D2378" s="173" t="s">
        <v>475</v>
      </c>
      <c r="E2378" s="174" t="s">
        <v>2160</v>
      </c>
      <c r="F2378" s="175" t="s">
        <v>2161</v>
      </c>
      <c r="G2378" s="176" t="s">
        <v>169</v>
      </c>
      <c r="H2378" s="177">
        <v>141.33000000000001</v>
      </c>
      <c r="I2378" s="178">
        <v>184.09</v>
      </c>
      <c r="J2378" s="179">
        <f>ROUND(I2378*H2378,2)</f>
        <v>26017.439999999999</v>
      </c>
      <c r="K2378" s="175" t="s">
        <v>335</v>
      </c>
      <c r="L2378" s="180"/>
      <c r="M2378" s="181" t="s">
        <v>21</v>
      </c>
      <c r="N2378" s="182" t="s">
        <v>42</v>
      </c>
      <c r="P2378" s="143">
        <f>O2378*H2378</f>
        <v>0</v>
      </c>
      <c r="Q2378" s="143">
        <v>2.7999999999999998E-4</v>
      </c>
      <c r="R2378" s="143">
        <f>Q2378*H2378</f>
        <v>3.9572400000000001E-2</v>
      </c>
      <c r="S2378" s="143">
        <v>0</v>
      </c>
      <c r="T2378" s="144">
        <f>S2378*H2378</f>
        <v>0</v>
      </c>
      <c r="AR2378" s="145" t="s">
        <v>617</v>
      </c>
      <c r="AT2378" s="145" t="s">
        <v>475</v>
      </c>
      <c r="AU2378" s="145" t="s">
        <v>171</v>
      </c>
      <c r="AY2378" s="18" t="s">
        <v>330</v>
      </c>
      <c r="BE2378" s="146">
        <f>IF(N2378="základní",J2378,0)</f>
        <v>26017.439999999999</v>
      </c>
      <c r="BF2378" s="146">
        <f>IF(N2378="snížená",J2378,0)</f>
        <v>0</v>
      </c>
      <c r="BG2378" s="146">
        <f>IF(N2378="zákl. přenesená",J2378,0)</f>
        <v>0</v>
      </c>
      <c r="BH2378" s="146">
        <f>IF(N2378="sníž. přenesená",J2378,0)</f>
        <v>0</v>
      </c>
      <c r="BI2378" s="146">
        <f>IF(N2378="nulová",J2378,0)</f>
        <v>0</v>
      </c>
      <c r="BJ2378" s="18" t="s">
        <v>78</v>
      </c>
      <c r="BK2378" s="146">
        <f>ROUND(I2378*H2378,2)</f>
        <v>26017.439999999999</v>
      </c>
      <c r="BL2378" s="18" t="s">
        <v>444</v>
      </c>
      <c r="BM2378" s="145" t="s">
        <v>2162</v>
      </c>
    </row>
    <row r="2379" spans="2:65" s="13" customFormat="1">
      <c r="B2379" s="158"/>
      <c r="D2379" s="152" t="s">
        <v>340</v>
      </c>
      <c r="E2379" s="159" t="s">
        <v>21</v>
      </c>
      <c r="F2379" s="160" t="s">
        <v>2163</v>
      </c>
      <c r="H2379" s="161">
        <v>141.33000000000001</v>
      </c>
      <c r="I2379" s="162"/>
      <c r="L2379" s="158"/>
      <c r="M2379" s="163"/>
      <c r="T2379" s="164"/>
      <c r="AT2379" s="159" t="s">
        <v>340</v>
      </c>
      <c r="AU2379" s="159" t="s">
        <v>171</v>
      </c>
      <c r="AV2379" s="13" t="s">
        <v>80</v>
      </c>
      <c r="AW2379" s="13" t="s">
        <v>32</v>
      </c>
      <c r="AX2379" s="13" t="s">
        <v>78</v>
      </c>
      <c r="AY2379" s="159" t="s">
        <v>330</v>
      </c>
    </row>
    <row r="2380" spans="2:65" s="1" customFormat="1" ht="21.75" customHeight="1">
      <c r="B2380" s="33"/>
      <c r="C2380" s="134" t="s">
        <v>2164</v>
      </c>
      <c r="D2380" s="134" t="s">
        <v>332</v>
      </c>
      <c r="E2380" s="135" t="s">
        <v>2165</v>
      </c>
      <c r="F2380" s="136" t="s">
        <v>2166</v>
      </c>
      <c r="G2380" s="137" t="s">
        <v>169</v>
      </c>
      <c r="H2380" s="138">
        <v>26.8</v>
      </c>
      <c r="I2380" s="139">
        <v>1937.01</v>
      </c>
      <c r="J2380" s="140">
        <f>ROUND(I2380*H2380,2)</f>
        <v>51911.87</v>
      </c>
      <c r="K2380" s="136" t="s">
        <v>21</v>
      </c>
      <c r="L2380" s="33"/>
      <c r="M2380" s="141" t="s">
        <v>21</v>
      </c>
      <c r="N2380" s="142" t="s">
        <v>42</v>
      </c>
      <c r="P2380" s="143">
        <f>O2380*H2380</f>
        <v>0</v>
      </c>
      <c r="Q2380" s="143">
        <v>0.03</v>
      </c>
      <c r="R2380" s="143">
        <f>Q2380*H2380</f>
        <v>0.80399999999999994</v>
      </c>
      <c r="S2380" s="143">
        <v>0</v>
      </c>
      <c r="T2380" s="144">
        <f>S2380*H2380</f>
        <v>0</v>
      </c>
      <c r="AR2380" s="145" t="s">
        <v>336</v>
      </c>
      <c r="AT2380" s="145" t="s">
        <v>332</v>
      </c>
      <c r="AU2380" s="145" t="s">
        <v>171</v>
      </c>
      <c r="AY2380" s="18" t="s">
        <v>330</v>
      </c>
      <c r="BE2380" s="146">
        <f>IF(N2380="základní",J2380,0)</f>
        <v>51911.87</v>
      </c>
      <c r="BF2380" s="146">
        <f>IF(N2380="snížená",J2380,0)</f>
        <v>0</v>
      </c>
      <c r="BG2380" s="146">
        <f>IF(N2380="zákl. přenesená",J2380,0)</f>
        <v>0</v>
      </c>
      <c r="BH2380" s="146">
        <f>IF(N2380="sníž. přenesená",J2380,0)</f>
        <v>0</v>
      </c>
      <c r="BI2380" s="146">
        <f>IF(N2380="nulová",J2380,0)</f>
        <v>0</v>
      </c>
      <c r="BJ2380" s="18" t="s">
        <v>78</v>
      </c>
      <c r="BK2380" s="146">
        <f>ROUND(I2380*H2380,2)</f>
        <v>51911.87</v>
      </c>
      <c r="BL2380" s="18" t="s">
        <v>336</v>
      </c>
      <c r="BM2380" s="145" t="s">
        <v>2167</v>
      </c>
    </row>
    <row r="2381" spans="2:65" s="12" customFormat="1">
      <c r="B2381" s="151"/>
      <c r="D2381" s="152" t="s">
        <v>340</v>
      </c>
      <c r="E2381" s="153" t="s">
        <v>21</v>
      </c>
      <c r="F2381" s="154" t="s">
        <v>2045</v>
      </c>
      <c r="H2381" s="153" t="s">
        <v>21</v>
      </c>
      <c r="I2381" s="155"/>
      <c r="L2381" s="151"/>
      <c r="M2381" s="156"/>
      <c r="T2381" s="157"/>
      <c r="AT2381" s="153" t="s">
        <v>340</v>
      </c>
      <c r="AU2381" s="153" t="s">
        <v>171</v>
      </c>
      <c r="AV2381" s="12" t="s">
        <v>78</v>
      </c>
      <c r="AW2381" s="12" t="s">
        <v>32</v>
      </c>
      <c r="AX2381" s="12" t="s">
        <v>71</v>
      </c>
      <c r="AY2381" s="153" t="s">
        <v>330</v>
      </c>
    </row>
    <row r="2382" spans="2:65" s="12" customFormat="1">
      <c r="B2382" s="151"/>
      <c r="D2382" s="152" t="s">
        <v>340</v>
      </c>
      <c r="E2382" s="153" t="s">
        <v>21</v>
      </c>
      <c r="F2382" s="154" t="s">
        <v>2168</v>
      </c>
      <c r="H2382" s="153" t="s">
        <v>21</v>
      </c>
      <c r="I2382" s="155"/>
      <c r="L2382" s="151"/>
      <c r="M2382" s="156"/>
      <c r="T2382" s="157"/>
      <c r="AT2382" s="153" t="s">
        <v>340</v>
      </c>
      <c r="AU2382" s="153" t="s">
        <v>171</v>
      </c>
      <c r="AV2382" s="12" t="s">
        <v>78</v>
      </c>
      <c r="AW2382" s="12" t="s">
        <v>32</v>
      </c>
      <c r="AX2382" s="12" t="s">
        <v>71</v>
      </c>
      <c r="AY2382" s="153" t="s">
        <v>330</v>
      </c>
    </row>
    <row r="2383" spans="2:65" s="13" customFormat="1">
      <c r="B2383" s="158"/>
      <c r="D2383" s="152" t="s">
        <v>340</v>
      </c>
      <c r="E2383" s="159" t="s">
        <v>21</v>
      </c>
      <c r="F2383" s="160" t="s">
        <v>2169</v>
      </c>
      <c r="H2383" s="161">
        <v>26.8</v>
      </c>
      <c r="I2383" s="162"/>
      <c r="L2383" s="158"/>
      <c r="M2383" s="163"/>
      <c r="T2383" s="164"/>
      <c r="AT2383" s="159" t="s">
        <v>340</v>
      </c>
      <c r="AU2383" s="159" t="s">
        <v>171</v>
      </c>
      <c r="AV2383" s="13" t="s">
        <v>80</v>
      </c>
      <c r="AW2383" s="13" t="s">
        <v>32</v>
      </c>
      <c r="AX2383" s="13" t="s">
        <v>78</v>
      </c>
      <c r="AY2383" s="159" t="s">
        <v>330</v>
      </c>
    </row>
    <row r="2384" spans="2:65" s="1" customFormat="1" ht="16.5" customHeight="1">
      <c r="B2384" s="33"/>
      <c r="C2384" s="134" t="s">
        <v>2170</v>
      </c>
      <c r="D2384" s="134" t="s">
        <v>332</v>
      </c>
      <c r="E2384" s="135" t="s">
        <v>2171</v>
      </c>
      <c r="F2384" s="136" t="s">
        <v>2172</v>
      </c>
      <c r="G2384" s="137" t="s">
        <v>169</v>
      </c>
      <c r="H2384" s="138">
        <v>15.4</v>
      </c>
      <c r="I2384" s="139">
        <v>7471.34</v>
      </c>
      <c r="J2384" s="140">
        <f>ROUND(I2384*H2384,2)</f>
        <v>115058.64</v>
      </c>
      <c r="K2384" s="136" t="s">
        <v>21</v>
      </c>
      <c r="L2384" s="33"/>
      <c r="M2384" s="141" t="s">
        <v>21</v>
      </c>
      <c r="N2384" s="142" t="s">
        <v>42</v>
      </c>
      <c r="P2384" s="143">
        <f>O2384*H2384</f>
        <v>0</v>
      </c>
      <c r="Q2384" s="143">
        <v>0.01</v>
      </c>
      <c r="R2384" s="143">
        <f>Q2384*H2384</f>
        <v>0.154</v>
      </c>
      <c r="S2384" s="143">
        <v>0</v>
      </c>
      <c r="T2384" s="144">
        <f>S2384*H2384</f>
        <v>0</v>
      </c>
      <c r="AR2384" s="145" t="s">
        <v>336</v>
      </c>
      <c r="AT2384" s="145" t="s">
        <v>332</v>
      </c>
      <c r="AU2384" s="145" t="s">
        <v>171</v>
      </c>
      <c r="AY2384" s="18" t="s">
        <v>330</v>
      </c>
      <c r="BE2384" s="146">
        <f>IF(N2384="základní",J2384,0)</f>
        <v>115058.64</v>
      </c>
      <c r="BF2384" s="146">
        <f>IF(N2384="snížená",J2384,0)</f>
        <v>0</v>
      </c>
      <c r="BG2384" s="146">
        <f>IF(N2384="zákl. přenesená",J2384,0)</f>
        <v>0</v>
      </c>
      <c r="BH2384" s="146">
        <f>IF(N2384="sníž. přenesená",J2384,0)</f>
        <v>0</v>
      </c>
      <c r="BI2384" s="146">
        <f>IF(N2384="nulová",J2384,0)</f>
        <v>0</v>
      </c>
      <c r="BJ2384" s="18" t="s">
        <v>78</v>
      </c>
      <c r="BK2384" s="146">
        <f>ROUND(I2384*H2384,2)</f>
        <v>115058.64</v>
      </c>
      <c r="BL2384" s="18" t="s">
        <v>336</v>
      </c>
      <c r="BM2384" s="145" t="s">
        <v>2173</v>
      </c>
    </row>
    <row r="2385" spans="2:65" s="12" customFormat="1">
      <c r="B2385" s="151"/>
      <c r="D2385" s="152" t="s">
        <v>340</v>
      </c>
      <c r="E2385" s="153" t="s">
        <v>21</v>
      </c>
      <c r="F2385" s="154" t="s">
        <v>2045</v>
      </c>
      <c r="H2385" s="153" t="s">
        <v>21</v>
      </c>
      <c r="I2385" s="155"/>
      <c r="L2385" s="151"/>
      <c r="M2385" s="156"/>
      <c r="T2385" s="157"/>
      <c r="AT2385" s="153" t="s">
        <v>340</v>
      </c>
      <c r="AU2385" s="153" t="s">
        <v>171</v>
      </c>
      <c r="AV2385" s="12" t="s">
        <v>78</v>
      </c>
      <c r="AW2385" s="12" t="s">
        <v>32</v>
      </c>
      <c r="AX2385" s="12" t="s">
        <v>71</v>
      </c>
      <c r="AY2385" s="153" t="s">
        <v>330</v>
      </c>
    </row>
    <row r="2386" spans="2:65" s="12" customFormat="1">
      <c r="B2386" s="151"/>
      <c r="D2386" s="152" t="s">
        <v>340</v>
      </c>
      <c r="E2386" s="153" t="s">
        <v>21</v>
      </c>
      <c r="F2386" s="154" t="s">
        <v>2168</v>
      </c>
      <c r="H2386" s="153" t="s">
        <v>21</v>
      </c>
      <c r="I2386" s="155"/>
      <c r="L2386" s="151"/>
      <c r="M2386" s="156"/>
      <c r="T2386" s="157"/>
      <c r="AT2386" s="153" t="s">
        <v>340</v>
      </c>
      <c r="AU2386" s="153" t="s">
        <v>171</v>
      </c>
      <c r="AV2386" s="12" t="s">
        <v>78</v>
      </c>
      <c r="AW2386" s="12" t="s">
        <v>32</v>
      </c>
      <c r="AX2386" s="12" t="s">
        <v>71</v>
      </c>
      <c r="AY2386" s="153" t="s">
        <v>330</v>
      </c>
    </row>
    <row r="2387" spans="2:65" s="13" customFormat="1">
      <c r="B2387" s="158"/>
      <c r="D2387" s="152" t="s">
        <v>340</v>
      </c>
      <c r="E2387" s="159" t="s">
        <v>21</v>
      </c>
      <c r="F2387" s="160" t="s">
        <v>2174</v>
      </c>
      <c r="H2387" s="161">
        <v>15.4</v>
      </c>
      <c r="I2387" s="162"/>
      <c r="L2387" s="158"/>
      <c r="M2387" s="163"/>
      <c r="T2387" s="164"/>
      <c r="AT2387" s="159" t="s">
        <v>340</v>
      </c>
      <c r="AU2387" s="159" t="s">
        <v>171</v>
      </c>
      <c r="AV2387" s="13" t="s">
        <v>80</v>
      </c>
      <c r="AW2387" s="13" t="s">
        <v>32</v>
      </c>
      <c r="AX2387" s="13" t="s">
        <v>78</v>
      </c>
      <c r="AY2387" s="159" t="s">
        <v>330</v>
      </c>
    </row>
    <row r="2388" spans="2:65" s="1" customFormat="1" ht="16.5" customHeight="1">
      <c r="B2388" s="33"/>
      <c r="C2388" s="134" t="s">
        <v>2175</v>
      </c>
      <c r="D2388" s="134" t="s">
        <v>332</v>
      </c>
      <c r="E2388" s="135" t="s">
        <v>2176</v>
      </c>
      <c r="F2388" s="136" t="s">
        <v>2177</v>
      </c>
      <c r="G2388" s="137" t="s">
        <v>551</v>
      </c>
      <c r="H2388" s="138">
        <v>48</v>
      </c>
      <c r="I2388" s="139">
        <v>4658.0600000000004</v>
      </c>
      <c r="J2388" s="140">
        <f>ROUND(I2388*H2388,2)</f>
        <v>223586.88</v>
      </c>
      <c r="K2388" s="136" t="s">
        <v>21</v>
      </c>
      <c r="L2388" s="33"/>
      <c r="M2388" s="141" t="s">
        <v>21</v>
      </c>
      <c r="N2388" s="142" t="s">
        <v>42</v>
      </c>
      <c r="P2388" s="143">
        <f>O2388*H2388</f>
        <v>0</v>
      </c>
      <c r="Q2388" s="143">
        <v>1.9E-2</v>
      </c>
      <c r="R2388" s="143">
        <f>Q2388*H2388</f>
        <v>0.91199999999999992</v>
      </c>
      <c r="S2388" s="143">
        <v>0</v>
      </c>
      <c r="T2388" s="144">
        <f>S2388*H2388</f>
        <v>0</v>
      </c>
      <c r="AR2388" s="145" t="s">
        <v>336</v>
      </c>
      <c r="AT2388" s="145" t="s">
        <v>332</v>
      </c>
      <c r="AU2388" s="145" t="s">
        <v>171</v>
      </c>
      <c r="AY2388" s="18" t="s">
        <v>330</v>
      </c>
      <c r="BE2388" s="146">
        <f>IF(N2388="základní",J2388,0)</f>
        <v>223586.88</v>
      </c>
      <c r="BF2388" s="146">
        <f>IF(N2388="snížená",J2388,0)</f>
        <v>0</v>
      </c>
      <c r="BG2388" s="146">
        <f>IF(N2388="zákl. přenesená",J2388,0)</f>
        <v>0</v>
      </c>
      <c r="BH2388" s="146">
        <f>IF(N2388="sníž. přenesená",J2388,0)</f>
        <v>0</v>
      </c>
      <c r="BI2388" s="146">
        <f>IF(N2388="nulová",J2388,0)</f>
        <v>0</v>
      </c>
      <c r="BJ2388" s="18" t="s">
        <v>78</v>
      </c>
      <c r="BK2388" s="146">
        <f>ROUND(I2388*H2388,2)</f>
        <v>223586.88</v>
      </c>
      <c r="BL2388" s="18" t="s">
        <v>336</v>
      </c>
      <c r="BM2388" s="145" t="s">
        <v>2178</v>
      </c>
    </row>
    <row r="2389" spans="2:65" s="12" customFormat="1">
      <c r="B2389" s="151"/>
      <c r="D2389" s="152" t="s">
        <v>340</v>
      </c>
      <c r="E2389" s="153" t="s">
        <v>21</v>
      </c>
      <c r="F2389" s="154" t="s">
        <v>2045</v>
      </c>
      <c r="H2389" s="153" t="s">
        <v>21</v>
      </c>
      <c r="I2389" s="155"/>
      <c r="L2389" s="151"/>
      <c r="M2389" s="156"/>
      <c r="T2389" s="157"/>
      <c r="AT2389" s="153" t="s">
        <v>340</v>
      </c>
      <c r="AU2389" s="153" t="s">
        <v>171</v>
      </c>
      <c r="AV2389" s="12" t="s">
        <v>78</v>
      </c>
      <c r="AW2389" s="12" t="s">
        <v>32</v>
      </c>
      <c r="AX2389" s="12" t="s">
        <v>71</v>
      </c>
      <c r="AY2389" s="153" t="s">
        <v>330</v>
      </c>
    </row>
    <row r="2390" spans="2:65" s="12" customFormat="1">
      <c r="B2390" s="151"/>
      <c r="D2390" s="152" t="s">
        <v>340</v>
      </c>
      <c r="E2390" s="153" t="s">
        <v>21</v>
      </c>
      <c r="F2390" s="154" t="s">
        <v>2168</v>
      </c>
      <c r="H2390" s="153" t="s">
        <v>21</v>
      </c>
      <c r="I2390" s="155"/>
      <c r="L2390" s="151"/>
      <c r="M2390" s="156"/>
      <c r="T2390" s="157"/>
      <c r="AT2390" s="153" t="s">
        <v>340</v>
      </c>
      <c r="AU2390" s="153" t="s">
        <v>171</v>
      </c>
      <c r="AV2390" s="12" t="s">
        <v>78</v>
      </c>
      <c r="AW2390" s="12" t="s">
        <v>32</v>
      </c>
      <c r="AX2390" s="12" t="s">
        <v>71</v>
      </c>
      <c r="AY2390" s="153" t="s">
        <v>330</v>
      </c>
    </row>
    <row r="2391" spans="2:65" s="13" customFormat="1">
      <c r="B2391" s="158"/>
      <c r="D2391" s="152" t="s">
        <v>340</v>
      </c>
      <c r="E2391" s="159" t="s">
        <v>21</v>
      </c>
      <c r="F2391" s="160" t="s">
        <v>2179</v>
      </c>
      <c r="H2391" s="161">
        <v>48</v>
      </c>
      <c r="I2391" s="162"/>
      <c r="L2391" s="158"/>
      <c r="M2391" s="163"/>
      <c r="T2391" s="164"/>
      <c r="AT2391" s="159" t="s">
        <v>340</v>
      </c>
      <c r="AU2391" s="159" t="s">
        <v>171</v>
      </c>
      <c r="AV2391" s="13" t="s">
        <v>80</v>
      </c>
      <c r="AW2391" s="13" t="s">
        <v>32</v>
      </c>
      <c r="AX2391" s="13" t="s">
        <v>78</v>
      </c>
      <c r="AY2391" s="159" t="s">
        <v>330</v>
      </c>
    </row>
    <row r="2392" spans="2:65" s="1" customFormat="1" ht="24.2" customHeight="1">
      <c r="B2392" s="33"/>
      <c r="C2392" s="134" t="s">
        <v>2180</v>
      </c>
      <c r="D2392" s="134" t="s">
        <v>332</v>
      </c>
      <c r="E2392" s="135" t="s">
        <v>2181</v>
      </c>
      <c r="F2392" s="136" t="s">
        <v>2182</v>
      </c>
      <c r="G2392" s="137" t="s">
        <v>169</v>
      </c>
      <c r="H2392" s="138">
        <v>134.6</v>
      </c>
      <c r="I2392" s="139">
        <v>1659.19</v>
      </c>
      <c r="J2392" s="140">
        <f>ROUND(I2392*H2392,2)</f>
        <v>223326.97</v>
      </c>
      <c r="K2392" s="136" t="s">
        <v>21</v>
      </c>
      <c r="L2392" s="33"/>
      <c r="M2392" s="141" t="s">
        <v>21</v>
      </c>
      <c r="N2392" s="142" t="s">
        <v>42</v>
      </c>
      <c r="P2392" s="143">
        <f>O2392*H2392</f>
        <v>0</v>
      </c>
      <c r="Q2392" s="143">
        <v>0.02</v>
      </c>
      <c r="R2392" s="143">
        <f>Q2392*H2392</f>
        <v>2.6919999999999997</v>
      </c>
      <c r="S2392" s="143">
        <v>0</v>
      </c>
      <c r="T2392" s="144">
        <f>S2392*H2392</f>
        <v>0</v>
      </c>
      <c r="AR2392" s="145" t="s">
        <v>336</v>
      </c>
      <c r="AT2392" s="145" t="s">
        <v>332</v>
      </c>
      <c r="AU2392" s="145" t="s">
        <v>171</v>
      </c>
      <c r="AY2392" s="18" t="s">
        <v>330</v>
      </c>
      <c r="BE2392" s="146">
        <f>IF(N2392="základní",J2392,0)</f>
        <v>223326.97</v>
      </c>
      <c r="BF2392" s="146">
        <f>IF(N2392="snížená",J2392,0)</f>
        <v>0</v>
      </c>
      <c r="BG2392" s="146">
        <f>IF(N2392="zákl. přenesená",J2392,0)</f>
        <v>0</v>
      </c>
      <c r="BH2392" s="146">
        <f>IF(N2392="sníž. přenesená",J2392,0)</f>
        <v>0</v>
      </c>
      <c r="BI2392" s="146">
        <f>IF(N2392="nulová",J2392,0)</f>
        <v>0</v>
      </c>
      <c r="BJ2392" s="18" t="s">
        <v>78</v>
      </c>
      <c r="BK2392" s="146">
        <f>ROUND(I2392*H2392,2)</f>
        <v>223326.97</v>
      </c>
      <c r="BL2392" s="18" t="s">
        <v>336</v>
      </c>
      <c r="BM2392" s="145" t="s">
        <v>2183</v>
      </c>
    </row>
    <row r="2393" spans="2:65" s="12" customFormat="1">
      <c r="B2393" s="151"/>
      <c r="D2393" s="152" t="s">
        <v>340</v>
      </c>
      <c r="E2393" s="153" t="s">
        <v>21</v>
      </c>
      <c r="F2393" s="154" t="s">
        <v>2184</v>
      </c>
      <c r="H2393" s="153" t="s">
        <v>21</v>
      </c>
      <c r="I2393" s="155"/>
      <c r="L2393" s="151"/>
      <c r="M2393" s="156"/>
      <c r="T2393" s="157"/>
      <c r="AT2393" s="153" t="s">
        <v>340</v>
      </c>
      <c r="AU2393" s="153" t="s">
        <v>171</v>
      </c>
      <c r="AV2393" s="12" t="s">
        <v>78</v>
      </c>
      <c r="AW2393" s="12" t="s">
        <v>32</v>
      </c>
      <c r="AX2393" s="12" t="s">
        <v>71</v>
      </c>
      <c r="AY2393" s="153" t="s">
        <v>330</v>
      </c>
    </row>
    <row r="2394" spans="2:65" s="12" customFormat="1">
      <c r="B2394" s="151"/>
      <c r="D2394" s="152" t="s">
        <v>340</v>
      </c>
      <c r="E2394" s="153" t="s">
        <v>21</v>
      </c>
      <c r="F2394" s="154" t="s">
        <v>2168</v>
      </c>
      <c r="H2394" s="153" t="s">
        <v>21</v>
      </c>
      <c r="I2394" s="155"/>
      <c r="L2394" s="151"/>
      <c r="M2394" s="156"/>
      <c r="T2394" s="157"/>
      <c r="AT2394" s="153" t="s">
        <v>340</v>
      </c>
      <c r="AU2394" s="153" t="s">
        <v>171</v>
      </c>
      <c r="AV2394" s="12" t="s">
        <v>78</v>
      </c>
      <c r="AW2394" s="12" t="s">
        <v>32</v>
      </c>
      <c r="AX2394" s="12" t="s">
        <v>71</v>
      </c>
      <c r="AY2394" s="153" t="s">
        <v>330</v>
      </c>
    </row>
    <row r="2395" spans="2:65" s="13" customFormat="1">
      <c r="B2395" s="158"/>
      <c r="D2395" s="152" t="s">
        <v>340</v>
      </c>
      <c r="E2395" s="159" t="s">
        <v>21</v>
      </c>
      <c r="F2395" s="160" t="s">
        <v>2185</v>
      </c>
      <c r="H2395" s="161">
        <v>75.59999999999998</v>
      </c>
      <c r="I2395" s="162"/>
      <c r="L2395" s="158"/>
      <c r="M2395" s="163"/>
      <c r="T2395" s="164"/>
      <c r="AT2395" s="159" t="s">
        <v>340</v>
      </c>
      <c r="AU2395" s="159" t="s">
        <v>171</v>
      </c>
      <c r="AV2395" s="13" t="s">
        <v>80</v>
      </c>
      <c r="AW2395" s="13" t="s">
        <v>32</v>
      </c>
      <c r="AX2395" s="13" t="s">
        <v>71</v>
      </c>
      <c r="AY2395" s="159" t="s">
        <v>330</v>
      </c>
    </row>
    <row r="2396" spans="2:65" s="13" customFormat="1">
      <c r="B2396" s="158"/>
      <c r="D2396" s="152" t="s">
        <v>340</v>
      </c>
      <c r="E2396" s="159" t="s">
        <v>21</v>
      </c>
      <c r="F2396" s="160" t="s">
        <v>2169</v>
      </c>
      <c r="H2396" s="161">
        <v>26.8</v>
      </c>
      <c r="I2396" s="162"/>
      <c r="L2396" s="158"/>
      <c r="M2396" s="163"/>
      <c r="T2396" s="164"/>
      <c r="AT2396" s="159" t="s">
        <v>340</v>
      </c>
      <c r="AU2396" s="159" t="s">
        <v>171</v>
      </c>
      <c r="AV2396" s="13" t="s">
        <v>80</v>
      </c>
      <c r="AW2396" s="13" t="s">
        <v>32</v>
      </c>
      <c r="AX2396" s="13" t="s">
        <v>71</v>
      </c>
      <c r="AY2396" s="159" t="s">
        <v>330</v>
      </c>
    </row>
    <row r="2397" spans="2:65" s="13" customFormat="1">
      <c r="B2397" s="158"/>
      <c r="D2397" s="152" t="s">
        <v>340</v>
      </c>
      <c r="E2397" s="159" t="s">
        <v>21</v>
      </c>
      <c r="F2397" s="160" t="s">
        <v>2174</v>
      </c>
      <c r="H2397" s="161">
        <v>15.4</v>
      </c>
      <c r="I2397" s="162"/>
      <c r="L2397" s="158"/>
      <c r="M2397" s="163"/>
      <c r="T2397" s="164"/>
      <c r="AT2397" s="159" t="s">
        <v>340</v>
      </c>
      <c r="AU2397" s="159" t="s">
        <v>171</v>
      </c>
      <c r="AV2397" s="13" t="s">
        <v>80</v>
      </c>
      <c r="AW2397" s="13" t="s">
        <v>32</v>
      </c>
      <c r="AX2397" s="13" t="s">
        <v>71</v>
      </c>
      <c r="AY2397" s="159" t="s">
        <v>330</v>
      </c>
    </row>
    <row r="2398" spans="2:65" s="13" customFormat="1">
      <c r="B2398" s="158"/>
      <c r="D2398" s="152" t="s">
        <v>340</v>
      </c>
      <c r="E2398" s="159" t="s">
        <v>21</v>
      </c>
      <c r="F2398" s="160" t="s">
        <v>2186</v>
      </c>
      <c r="H2398" s="161">
        <v>16.8</v>
      </c>
      <c r="I2398" s="162"/>
      <c r="L2398" s="158"/>
      <c r="M2398" s="163"/>
      <c r="T2398" s="164"/>
      <c r="AT2398" s="159" t="s">
        <v>340</v>
      </c>
      <c r="AU2398" s="159" t="s">
        <v>171</v>
      </c>
      <c r="AV2398" s="13" t="s">
        <v>80</v>
      </c>
      <c r="AW2398" s="13" t="s">
        <v>32</v>
      </c>
      <c r="AX2398" s="13" t="s">
        <v>71</v>
      </c>
      <c r="AY2398" s="159" t="s">
        <v>330</v>
      </c>
    </row>
    <row r="2399" spans="2:65" s="14" customFormat="1">
      <c r="B2399" s="166"/>
      <c r="D2399" s="152" t="s">
        <v>340</v>
      </c>
      <c r="E2399" s="167" t="s">
        <v>21</v>
      </c>
      <c r="F2399" s="168" t="s">
        <v>443</v>
      </c>
      <c r="H2399" s="169">
        <v>134.6</v>
      </c>
      <c r="I2399" s="170"/>
      <c r="L2399" s="166"/>
      <c r="M2399" s="171"/>
      <c r="T2399" s="172"/>
      <c r="AT2399" s="167" t="s">
        <v>340</v>
      </c>
      <c r="AU2399" s="167" t="s">
        <v>171</v>
      </c>
      <c r="AV2399" s="14" t="s">
        <v>336</v>
      </c>
      <c r="AW2399" s="14" t="s">
        <v>32</v>
      </c>
      <c r="AX2399" s="14" t="s">
        <v>78</v>
      </c>
      <c r="AY2399" s="167" t="s">
        <v>330</v>
      </c>
    </row>
    <row r="2400" spans="2:65" s="11" customFormat="1" ht="20.85" customHeight="1">
      <c r="B2400" s="122"/>
      <c r="D2400" s="123" t="s">
        <v>70</v>
      </c>
      <c r="E2400" s="132" t="s">
        <v>1044</v>
      </c>
      <c r="F2400" s="132" t="s">
        <v>2187</v>
      </c>
      <c r="I2400" s="125"/>
      <c r="J2400" s="133">
        <f>BK2400</f>
        <v>3502866.39</v>
      </c>
      <c r="L2400" s="122"/>
      <c r="M2400" s="127"/>
      <c r="P2400" s="128">
        <f>SUM(P2401:P2819)</f>
        <v>0</v>
      </c>
      <c r="R2400" s="128">
        <f>SUM(R2401:R2819)</f>
        <v>536.88097155999992</v>
      </c>
      <c r="T2400" s="129">
        <f>SUM(T2401:T2819)</f>
        <v>0</v>
      </c>
      <c r="AR2400" s="123" t="s">
        <v>78</v>
      </c>
      <c r="AT2400" s="130" t="s">
        <v>70</v>
      </c>
      <c r="AU2400" s="130" t="s">
        <v>80</v>
      </c>
      <c r="AY2400" s="123" t="s">
        <v>330</v>
      </c>
      <c r="BK2400" s="131">
        <f>SUM(BK2401:BK2819)</f>
        <v>3502866.39</v>
      </c>
    </row>
    <row r="2401" spans="2:65" s="1" customFormat="1" ht="16.5" customHeight="1">
      <c r="B2401" s="33"/>
      <c r="C2401" s="134" t="s">
        <v>2188</v>
      </c>
      <c r="D2401" s="134" t="s">
        <v>332</v>
      </c>
      <c r="E2401" s="135" t="s">
        <v>2189</v>
      </c>
      <c r="F2401" s="136" t="s">
        <v>2190</v>
      </c>
      <c r="G2401" s="137" t="s">
        <v>169</v>
      </c>
      <c r="H2401" s="138">
        <v>2688.76</v>
      </c>
      <c r="I2401" s="139">
        <v>528.25</v>
      </c>
      <c r="J2401" s="140">
        <f>ROUND(I2401*H2401,2)</f>
        <v>1420337.47</v>
      </c>
      <c r="K2401" s="136" t="s">
        <v>335</v>
      </c>
      <c r="L2401" s="33"/>
      <c r="M2401" s="141" t="s">
        <v>21</v>
      </c>
      <c r="N2401" s="142" t="s">
        <v>42</v>
      </c>
      <c r="P2401" s="143">
        <f>O2401*H2401</f>
        <v>0</v>
      </c>
      <c r="Q2401" s="143">
        <v>2.0400000000000001E-2</v>
      </c>
      <c r="R2401" s="143">
        <f>Q2401*H2401</f>
        <v>54.850704000000007</v>
      </c>
      <c r="S2401" s="143">
        <v>0</v>
      </c>
      <c r="T2401" s="144">
        <f>S2401*H2401</f>
        <v>0</v>
      </c>
      <c r="AR2401" s="145" t="s">
        <v>336</v>
      </c>
      <c r="AT2401" s="145" t="s">
        <v>332</v>
      </c>
      <c r="AU2401" s="145" t="s">
        <v>171</v>
      </c>
      <c r="AY2401" s="18" t="s">
        <v>330</v>
      </c>
      <c r="BE2401" s="146">
        <f>IF(N2401="základní",J2401,0)</f>
        <v>1420337.47</v>
      </c>
      <c r="BF2401" s="146">
        <f>IF(N2401="snížená",J2401,0)</f>
        <v>0</v>
      </c>
      <c r="BG2401" s="146">
        <f>IF(N2401="zákl. přenesená",J2401,0)</f>
        <v>0</v>
      </c>
      <c r="BH2401" s="146">
        <f>IF(N2401="sníž. přenesená",J2401,0)</f>
        <v>0</v>
      </c>
      <c r="BI2401" s="146">
        <f>IF(N2401="nulová",J2401,0)</f>
        <v>0</v>
      </c>
      <c r="BJ2401" s="18" t="s">
        <v>78</v>
      </c>
      <c r="BK2401" s="146">
        <f>ROUND(I2401*H2401,2)</f>
        <v>1420337.47</v>
      </c>
      <c r="BL2401" s="18" t="s">
        <v>336</v>
      </c>
      <c r="BM2401" s="145" t="s">
        <v>2191</v>
      </c>
    </row>
    <row r="2402" spans="2:65" s="1" customFormat="1">
      <c r="B2402" s="33"/>
      <c r="D2402" s="147" t="s">
        <v>338</v>
      </c>
      <c r="F2402" s="148" t="s">
        <v>2192</v>
      </c>
      <c r="I2402" s="149"/>
      <c r="L2402" s="33"/>
      <c r="M2402" s="150"/>
      <c r="T2402" s="52"/>
      <c r="AT2402" s="18" t="s">
        <v>338</v>
      </c>
      <c r="AU2402" s="18" t="s">
        <v>171</v>
      </c>
    </row>
    <row r="2403" spans="2:65" s="13" customFormat="1">
      <c r="B2403" s="158"/>
      <c r="D2403" s="152" t="s">
        <v>340</v>
      </c>
      <c r="E2403" s="159" t="s">
        <v>21</v>
      </c>
      <c r="F2403" s="160" t="s">
        <v>201</v>
      </c>
      <c r="H2403" s="161">
        <v>452.18</v>
      </c>
      <c r="I2403" s="162"/>
      <c r="L2403" s="158"/>
      <c r="M2403" s="163"/>
      <c r="T2403" s="164"/>
      <c r="AT2403" s="159" t="s">
        <v>340</v>
      </c>
      <c r="AU2403" s="159" t="s">
        <v>171</v>
      </c>
      <c r="AV2403" s="13" t="s">
        <v>80</v>
      </c>
      <c r="AW2403" s="13" t="s">
        <v>32</v>
      </c>
      <c r="AX2403" s="13" t="s">
        <v>71</v>
      </c>
      <c r="AY2403" s="159" t="s">
        <v>330</v>
      </c>
    </row>
    <row r="2404" spans="2:65" s="13" customFormat="1">
      <c r="B2404" s="158"/>
      <c r="D2404" s="152" t="s">
        <v>340</v>
      </c>
      <c r="E2404" s="159" t="s">
        <v>21</v>
      </c>
      <c r="F2404" s="160" t="s">
        <v>204</v>
      </c>
      <c r="H2404" s="161">
        <v>2186.9</v>
      </c>
      <c r="I2404" s="162"/>
      <c r="L2404" s="158"/>
      <c r="M2404" s="163"/>
      <c r="T2404" s="164"/>
      <c r="AT2404" s="159" t="s">
        <v>340</v>
      </c>
      <c r="AU2404" s="159" t="s">
        <v>171</v>
      </c>
      <c r="AV2404" s="13" t="s">
        <v>80</v>
      </c>
      <c r="AW2404" s="13" t="s">
        <v>32</v>
      </c>
      <c r="AX2404" s="13" t="s">
        <v>71</v>
      </c>
      <c r="AY2404" s="159" t="s">
        <v>330</v>
      </c>
    </row>
    <row r="2405" spans="2:65" s="13" customFormat="1">
      <c r="B2405" s="158"/>
      <c r="D2405" s="152" t="s">
        <v>340</v>
      </c>
      <c r="E2405" s="159" t="s">
        <v>21</v>
      </c>
      <c r="F2405" s="160" t="s">
        <v>207</v>
      </c>
      <c r="H2405" s="161">
        <v>35.58</v>
      </c>
      <c r="I2405" s="162"/>
      <c r="L2405" s="158"/>
      <c r="M2405" s="163"/>
      <c r="T2405" s="164"/>
      <c r="AT2405" s="159" t="s">
        <v>340</v>
      </c>
      <c r="AU2405" s="159" t="s">
        <v>171</v>
      </c>
      <c r="AV2405" s="13" t="s">
        <v>80</v>
      </c>
      <c r="AW2405" s="13" t="s">
        <v>32</v>
      </c>
      <c r="AX2405" s="13" t="s">
        <v>71</v>
      </c>
      <c r="AY2405" s="159" t="s">
        <v>330</v>
      </c>
    </row>
    <row r="2406" spans="2:65" s="13" customFormat="1">
      <c r="B2406" s="158"/>
      <c r="D2406" s="152" t="s">
        <v>340</v>
      </c>
      <c r="E2406" s="159" t="s">
        <v>21</v>
      </c>
      <c r="F2406" s="160" t="s">
        <v>210</v>
      </c>
      <c r="H2406" s="161">
        <v>14.1</v>
      </c>
      <c r="I2406" s="162"/>
      <c r="L2406" s="158"/>
      <c r="M2406" s="163"/>
      <c r="T2406" s="164"/>
      <c r="AT2406" s="159" t="s">
        <v>340</v>
      </c>
      <c r="AU2406" s="159" t="s">
        <v>171</v>
      </c>
      <c r="AV2406" s="13" t="s">
        <v>80</v>
      </c>
      <c r="AW2406" s="13" t="s">
        <v>32</v>
      </c>
      <c r="AX2406" s="13" t="s">
        <v>71</v>
      </c>
      <c r="AY2406" s="159" t="s">
        <v>330</v>
      </c>
    </row>
    <row r="2407" spans="2:65" s="14" customFormat="1">
      <c r="B2407" s="166"/>
      <c r="D2407" s="152" t="s">
        <v>340</v>
      </c>
      <c r="E2407" s="167" t="s">
        <v>21</v>
      </c>
      <c r="F2407" s="168" t="s">
        <v>443</v>
      </c>
      <c r="H2407" s="169">
        <v>2688.76</v>
      </c>
      <c r="I2407" s="170"/>
      <c r="L2407" s="166"/>
      <c r="M2407" s="171"/>
      <c r="T2407" s="172"/>
      <c r="AT2407" s="167" t="s">
        <v>340</v>
      </c>
      <c r="AU2407" s="167" t="s">
        <v>171</v>
      </c>
      <c r="AV2407" s="14" t="s">
        <v>336</v>
      </c>
      <c r="AW2407" s="14" t="s">
        <v>32</v>
      </c>
      <c r="AX2407" s="14" t="s">
        <v>78</v>
      </c>
      <c r="AY2407" s="167" t="s">
        <v>330</v>
      </c>
    </row>
    <row r="2408" spans="2:65" s="1" customFormat="1" ht="16.5" customHeight="1">
      <c r="B2408" s="33"/>
      <c r="C2408" s="134" t="s">
        <v>2193</v>
      </c>
      <c r="D2408" s="134" t="s">
        <v>332</v>
      </c>
      <c r="E2408" s="135" t="s">
        <v>2194</v>
      </c>
      <c r="F2408" s="136" t="s">
        <v>2195</v>
      </c>
      <c r="G2408" s="137" t="s">
        <v>169</v>
      </c>
      <c r="H2408" s="138">
        <v>3133.54</v>
      </c>
      <c r="I2408" s="139">
        <v>413.23</v>
      </c>
      <c r="J2408" s="140">
        <f>ROUND(I2408*H2408,2)</f>
        <v>1294872.73</v>
      </c>
      <c r="K2408" s="136" t="s">
        <v>335</v>
      </c>
      <c r="L2408" s="33"/>
      <c r="M2408" s="141" t="s">
        <v>21</v>
      </c>
      <c r="N2408" s="142" t="s">
        <v>42</v>
      </c>
      <c r="P2408" s="143">
        <f>O2408*H2408</f>
        <v>0</v>
      </c>
      <c r="Q2408" s="143">
        <v>0.11</v>
      </c>
      <c r="R2408" s="143">
        <f>Q2408*H2408</f>
        <v>344.68939999999998</v>
      </c>
      <c r="S2408" s="143">
        <v>0</v>
      </c>
      <c r="T2408" s="144">
        <f>S2408*H2408</f>
        <v>0</v>
      </c>
      <c r="AR2408" s="145" t="s">
        <v>336</v>
      </c>
      <c r="AT2408" s="145" t="s">
        <v>332</v>
      </c>
      <c r="AU2408" s="145" t="s">
        <v>171</v>
      </c>
      <c r="AY2408" s="18" t="s">
        <v>330</v>
      </c>
      <c r="BE2408" s="146">
        <f>IF(N2408="základní",J2408,0)</f>
        <v>1294872.73</v>
      </c>
      <c r="BF2408" s="146">
        <f>IF(N2408="snížená",J2408,0)</f>
        <v>0</v>
      </c>
      <c r="BG2408" s="146">
        <f>IF(N2408="zákl. přenesená",J2408,0)</f>
        <v>0</v>
      </c>
      <c r="BH2408" s="146">
        <f>IF(N2408="sníž. přenesená",J2408,0)</f>
        <v>0</v>
      </c>
      <c r="BI2408" s="146">
        <f>IF(N2408="nulová",J2408,0)</f>
        <v>0</v>
      </c>
      <c r="BJ2408" s="18" t="s">
        <v>78</v>
      </c>
      <c r="BK2408" s="146">
        <f>ROUND(I2408*H2408,2)</f>
        <v>1294872.73</v>
      </c>
      <c r="BL2408" s="18" t="s">
        <v>336</v>
      </c>
      <c r="BM2408" s="145" t="s">
        <v>2196</v>
      </c>
    </row>
    <row r="2409" spans="2:65" s="1" customFormat="1">
      <c r="B2409" s="33"/>
      <c r="D2409" s="147" t="s">
        <v>338</v>
      </c>
      <c r="F2409" s="148" t="s">
        <v>2197</v>
      </c>
      <c r="I2409" s="149"/>
      <c r="L2409" s="33"/>
      <c r="M2409" s="150"/>
      <c r="T2409" s="52"/>
      <c r="AT2409" s="18" t="s">
        <v>338</v>
      </c>
      <c r="AU2409" s="18" t="s">
        <v>171</v>
      </c>
    </row>
    <row r="2410" spans="2:65" s="13" customFormat="1">
      <c r="B2410" s="158"/>
      <c r="D2410" s="152" t="s">
        <v>340</v>
      </c>
      <c r="E2410" s="159" t="s">
        <v>21</v>
      </c>
      <c r="F2410" s="160" t="s">
        <v>201</v>
      </c>
      <c r="H2410" s="161">
        <v>452.18</v>
      </c>
      <c r="I2410" s="162"/>
      <c r="L2410" s="158"/>
      <c r="M2410" s="163"/>
      <c r="T2410" s="164"/>
      <c r="AT2410" s="159" t="s">
        <v>340</v>
      </c>
      <c r="AU2410" s="159" t="s">
        <v>171</v>
      </c>
      <c r="AV2410" s="13" t="s">
        <v>80</v>
      </c>
      <c r="AW2410" s="13" t="s">
        <v>32</v>
      </c>
      <c r="AX2410" s="13" t="s">
        <v>71</v>
      </c>
      <c r="AY2410" s="159" t="s">
        <v>330</v>
      </c>
    </row>
    <row r="2411" spans="2:65" s="13" customFormat="1">
      <c r="B2411" s="158"/>
      <c r="D2411" s="152" t="s">
        <v>340</v>
      </c>
      <c r="E2411" s="159" t="s">
        <v>21</v>
      </c>
      <c r="F2411" s="160" t="s">
        <v>204</v>
      </c>
      <c r="H2411" s="161">
        <v>2186.9</v>
      </c>
      <c r="I2411" s="162"/>
      <c r="L2411" s="158"/>
      <c r="M2411" s="163"/>
      <c r="T2411" s="164"/>
      <c r="AT2411" s="159" t="s">
        <v>340</v>
      </c>
      <c r="AU2411" s="159" t="s">
        <v>171</v>
      </c>
      <c r="AV2411" s="13" t="s">
        <v>80</v>
      </c>
      <c r="AW2411" s="13" t="s">
        <v>32</v>
      </c>
      <c r="AX2411" s="13" t="s">
        <v>71</v>
      </c>
      <c r="AY2411" s="159" t="s">
        <v>330</v>
      </c>
    </row>
    <row r="2412" spans="2:65" s="13" customFormat="1">
      <c r="B2412" s="158"/>
      <c r="D2412" s="152" t="s">
        <v>340</v>
      </c>
      <c r="E2412" s="159" t="s">
        <v>21</v>
      </c>
      <c r="F2412" s="160" t="s">
        <v>213</v>
      </c>
      <c r="H2412" s="161">
        <v>364.25</v>
      </c>
      <c r="I2412" s="162"/>
      <c r="L2412" s="158"/>
      <c r="M2412" s="163"/>
      <c r="T2412" s="164"/>
      <c r="AT2412" s="159" t="s">
        <v>340</v>
      </c>
      <c r="AU2412" s="159" t="s">
        <v>171</v>
      </c>
      <c r="AV2412" s="13" t="s">
        <v>80</v>
      </c>
      <c r="AW2412" s="13" t="s">
        <v>32</v>
      </c>
      <c r="AX2412" s="13" t="s">
        <v>71</v>
      </c>
      <c r="AY2412" s="159" t="s">
        <v>330</v>
      </c>
    </row>
    <row r="2413" spans="2:65" s="13" customFormat="1">
      <c r="B2413" s="158"/>
      <c r="D2413" s="152" t="s">
        <v>340</v>
      </c>
      <c r="E2413" s="159" t="s">
        <v>21</v>
      </c>
      <c r="F2413" s="160" t="s">
        <v>207</v>
      </c>
      <c r="H2413" s="161">
        <v>35.58</v>
      </c>
      <c r="I2413" s="162"/>
      <c r="L2413" s="158"/>
      <c r="M2413" s="163"/>
      <c r="T2413" s="164"/>
      <c r="AT2413" s="159" t="s">
        <v>340</v>
      </c>
      <c r="AU2413" s="159" t="s">
        <v>171</v>
      </c>
      <c r="AV2413" s="13" t="s">
        <v>80</v>
      </c>
      <c r="AW2413" s="13" t="s">
        <v>32</v>
      </c>
      <c r="AX2413" s="13" t="s">
        <v>71</v>
      </c>
      <c r="AY2413" s="159" t="s">
        <v>330</v>
      </c>
    </row>
    <row r="2414" spans="2:65" s="13" customFormat="1">
      <c r="B2414" s="158"/>
      <c r="D2414" s="152" t="s">
        <v>340</v>
      </c>
      <c r="E2414" s="159" t="s">
        <v>21</v>
      </c>
      <c r="F2414" s="160" t="s">
        <v>216</v>
      </c>
      <c r="H2414" s="161">
        <v>80.53</v>
      </c>
      <c r="I2414" s="162"/>
      <c r="L2414" s="158"/>
      <c r="M2414" s="163"/>
      <c r="T2414" s="164"/>
      <c r="AT2414" s="159" t="s">
        <v>340</v>
      </c>
      <c r="AU2414" s="159" t="s">
        <v>171</v>
      </c>
      <c r="AV2414" s="13" t="s">
        <v>80</v>
      </c>
      <c r="AW2414" s="13" t="s">
        <v>32</v>
      </c>
      <c r="AX2414" s="13" t="s">
        <v>71</v>
      </c>
      <c r="AY2414" s="159" t="s">
        <v>330</v>
      </c>
    </row>
    <row r="2415" spans="2:65" s="13" customFormat="1">
      <c r="B2415" s="158"/>
      <c r="D2415" s="152" t="s">
        <v>340</v>
      </c>
      <c r="E2415" s="159" t="s">
        <v>21</v>
      </c>
      <c r="F2415" s="160" t="s">
        <v>210</v>
      </c>
      <c r="H2415" s="161">
        <v>14.1</v>
      </c>
      <c r="I2415" s="162"/>
      <c r="L2415" s="158"/>
      <c r="M2415" s="163"/>
      <c r="T2415" s="164"/>
      <c r="AT2415" s="159" t="s">
        <v>340</v>
      </c>
      <c r="AU2415" s="159" t="s">
        <v>171</v>
      </c>
      <c r="AV2415" s="13" t="s">
        <v>80</v>
      </c>
      <c r="AW2415" s="13" t="s">
        <v>32</v>
      </c>
      <c r="AX2415" s="13" t="s">
        <v>71</v>
      </c>
      <c r="AY2415" s="159" t="s">
        <v>330</v>
      </c>
    </row>
    <row r="2416" spans="2:65" s="14" customFormat="1">
      <c r="B2416" s="166"/>
      <c r="D2416" s="152" t="s">
        <v>340</v>
      </c>
      <c r="E2416" s="167" t="s">
        <v>21</v>
      </c>
      <c r="F2416" s="168" t="s">
        <v>443</v>
      </c>
      <c r="H2416" s="169">
        <v>3133.54</v>
      </c>
      <c r="I2416" s="170"/>
      <c r="L2416" s="166"/>
      <c r="M2416" s="171"/>
      <c r="T2416" s="172"/>
      <c r="AT2416" s="167" t="s">
        <v>340</v>
      </c>
      <c r="AU2416" s="167" t="s">
        <v>171</v>
      </c>
      <c r="AV2416" s="14" t="s">
        <v>336</v>
      </c>
      <c r="AW2416" s="14" t="s">
        <v>32</v>
      </c>
      <c r="AX2416" s="14" t="s">
        <v>78</v>
      </c>
      <c r="AY2416" s="167" t="s">
        <v>330</v>
      </c>
    </row>
    <row r="2417" spans="2:65" s="1" customFormat="1" ht="24.2" customHeight="1">
      <c r="B2417" s="33"/>
      <c r="C2417" s="134" t="s">
        <v>2198</v>
      </c>
      <c r="D2417" s="134" t="s">
        <v>332</v>
      </c>
      <c r="E2417" s="135" t="s">
        <v>2199</v>
      </c>
      <c r="F2417" s="136" t="s">
        <v>2200</v>
      </c>
      <c r="G2417" s="137" t="s">
        <v>169</v>
      </c>
      <c r="H2417" s="138">
        <v>12439.53</v>
      </c>
      <c r="I2417" s="139">
        <v>37.97</v>
      </c>
      <c r="J2417" s="140">
        <f>ROUND(I2417*H2417,2)</f>
        <v>472328.95</v>
      </c>
      <c r="K2417" s="136" t="s">
        <v>335</v>
      </c>
      <c r="L2417" s="33"/>
      <c r="M2417" s="141" t="s">
        <v>21</v>
      </c>
      <c r="N2417" s="142" t="s">
        <v>42</v>
      </c>
      <c r="P2417" s="143">
        <f>O2417*H2417</f>
        <v>0</v>
      </c>
      <c r="Q2417" s="143">
        <v>1.0999999999999999E-2</v>
      </c>
      <c r="R2417" s="143">
        <f>Q2417*H2417</f>
        <v>136.83483000000001</v>
      </c>
      <c r="S2417" s="143">
        <v>0</v>
      </c>
      <c r="T2417" s="144">
        <f>S2417*H2417</f>
        <v>0</v>
      </c>
      <c r="AR2417" s="145" t="s">
        <v>336</v>
      </c>
      <c r="AT2417" s="145" t="s">
        <v>332</v>
      </c>
      <c r="AU2417" s="145" t="s">
        <v>171</v>
      </c>
      <c r="AY2417" s="18" t="s">
        <v>330</v>
      </c>
      <c r="BE2417" s="146">
        <f>IF(N2417="základní",J2417,0)</f>
        <v>472328.95</v>
      </c>
      <c r="BF2417" s="146">
        <f>IF(N2417="snížená",J2417,0)</f>
        <v>0</v>
      </c>
      <c r="BG2417" s="146">
        <f>IF(N2417="zákl. přenesená",J2417,0)</f>
        <v>0</v>
      </c>
      <c r="BH2417" s="146">
        <f>IF(N2417="sníž. přenesená",J2417,0)</f>
        <v>0</v>
      </c>
      <c r="BI2417" s="146">
        <f>IF(N2417="nulová",J2417,0)</f>
        <v>0</v>
      </c>
      <c r="BJ2417" s="18" t="s">
        <v>78</v>
      </c>
      <c r="BK2417" s="146">
        <f>ROUND(I2417*H2417,2)</f>
        <v>472328.95</v>
      </c>
      <c r="BL2417" s="18" t="s">
        <v>336</v>
      </c>
      <c r="BM2417" s="145" t="s">
        <v>2201</v>
      </c>
    </row>
    <row r="2418" spans="2:65" s="1" customFormat="1">
      <c r="B2418" s="33"/>
      <c r="D2418" s="147" t="s">
        <v>338</v>
      </c>
      <c r="F2418" s="148" t="s">
        <v>2202</v>
      </c>
      <c r="I2418" s="149"/>
      <c r="L2418" s="33"/>
      <c r="M2418" s="150"/>
      <c r="T2418" s="52"/>
      <c r="AT2418" s="18" t="s">
        <v>338</v>
      </c>
      <c r="AU2418" s="18" t="s">
        <v>171</v>
      </c>
    </row>
    <row r="2419" spans="2:65" s="12" customFormat="1">
      <c r="B2419" s="151"/>
      <c r="D2419" s="152" t="s">
        <v>340</v>
      </c>
      <c r="E2419" s="153" t="s">
        <v>21</v>
      </c>
      <c r="F2419" s="154" t="s">
        <v>2203</v>
      </c>
      <c r="H2419" s="153" t="s">
        <v>21</v>
      </c>
      <c r="I2419" s="155"/>
      <c r="L2419" s="151"/>
      <c r="M2419" s="156"/>
      <c r="T2419" s="157"/>
      <c r="AT2419" s="153" t="s">
        <v>340</v>
      </c>
      <c r="AU2419" s="153" t="s">
        <v>171</v>
      </c>
      <c r="AV2419" s="12" t="s">
        <v>78</v>
      </c>
      <c r="AW2419" s="12" t="s">
        <v>32</v>
      </c>
      <c r="AX2419" s="12" t="s">
        <v>71</v>
      </c>
      <c r="AY2419" s="153" t="s">
        <v>330</v>
      </c>
    </row>
    <row r="2420" spans="2:65" s="13" customFormat="1">
      <c r="B2420" s="158"/>
      <c r="D2420" s="152" t="s">
        <v>340</v>
      </c>
      <c r="E2420" s="159" t="s">
        <v>21</v>
      </c>
      <c r="F2420" s="160" t="s">
        <v>2204</v>
      </c>
      <c r="H2420" s="161">
        <v>1808.72</v>
      </c>
      <c r="I2420" s="162"/>
      <c r="L2420" s="158"/>
      <c r="M2420" s="163"/>
      <c r="T2420" s="164"/>
      <c r="AT2420" s="159" t="s">
        <v>340</v>
      </c>
      <c r="AU2420" s="159" t="s">
        <v>171</v>
      </c>
      <c r="AV2420" s="13" t="s">
        <v>80</v>
      </c>
      <c r="AW2420" s="13" t="s">
        <v>32</v>
      </c>
      <c r="AX2420" s="13" t="s">
        <v>71</v>
      </c>
      <c r="AY2420" s="159" t="s">
        <v>330</v>
      </c>
    </row>
    <row r="2421" spans="2:65" s="13" customFormat="1">
      <c r="B2421" s="158"/>
      <c r="D2421" s="152" t="s">
        <v>340</v>
      </c>
      <c r="E2421" s="159" t="s">
        <v>21</v>
      </c>
      <c r="F2421" s="160" t="s">
        <v>2205</v>
      </c>
      <c r="H2421" s="161">
        <v>8747.6</v>
      </c>
      <c r="I2421" s="162"/>
      <c r="L2421" s="158"/>
      <c r="M2421" s="163"/>
      <c r="T2421" s="164"/>
      <c r="AT2421" s="159" t="s">
        <v>340</v>
      </c>
      <c r="AU2421" s="159" t="s">
        <v>171</v>
      </c>
      <c r="AV2421" s="13" t="s">
        <v>80</v>
      </c>
      <c r="AW2421" s="13" t="s">
        <v>32</v>
      </c>
      <c r="AX2421" s="13" t="s">
        <v>71</v>
      </c>
      <c r="AY2421" s="159" t="s">
        <v>330</v>
      </c>
    </row>
    <row r="2422" spans="2:65" s="13" customFormat="1">
      <c r="B2422" s="158"/>
      <c r="D2422" s="152" t="s">
        <v>340</v>
      </c>
      <c r="E2422" s="159" t="s">
        <v>21</v>
      </c>
      <c r="F2422" s="160" t="s">
        <v>2206</v>
      </c>
      <c r="H2422" s="161">
        <v>1457</v>
      </c>
      <c r="I2422" s="162"/>
      <c r="L2422" s="158"/>
      <c r="M2422" s="163"/>
      <c r="T2422" s="164"/>
      <c r="AT2422" s="159" t="s">
        <v>340</v>
      </c>
      <c r="AU2422" s="159" t="s">
        <v>171</v>
      </c>
      <c r="AV2422" s="13" t="s">
        <v>80</v>
      </c>
      <c r="AW2422" s="13" t="s">
        <v>32</v>
      </c>
      <c r="AX2422" s="13" t="s">
        <v>71</v>
      </c>
      <c r="AY2422" s="159" t="s">
        <v>330</v>
      </c>
    </row>
    <row r="2423" spans="2:65" s="13" customFormat="1">
      <c r="B2423" s="158"/>
      <c r="D2423" s="152" t="s">
        <v>340</v>
      </c>
      <c r="E2423" s="159" t="s">
        <v>21</v>
      </c>
      <c r="F2423" s="160" t="s">
        <v>2207</v>
      </c>
      <c r="H2423" s="161">
        <v>142.32</v>
      </c>
      <c r="I2423" s="162"/>
      <c r="L2423" s="158"/>
      <c r="M2423" s="163"/>
      <c r="T2423" s="164"/>
      <c r="AT2423" s="159" t="s">
        <v>340</v>
      </c>
      <c r="AU2423" s="159" t="s">
        <v>171</v>
      </c>
      <c r="AV2423" s="13" t="s">
        <v>80</v>
      </c>
      <c r="AW2423" s="13" t="s">
        <v>32</v>
      </c>
      <c r="AX2423" s="13" t="s">
        <v>71</v>
      </c>
      <c r="AY2423" s="159" t="s">
        <v>330</v>
      </c>
    </row>
    <row r="2424" spans="2:65" s="13" customFormat="1">
      <c r="B2424" s="158"/>
      <c r="D2424" s="152" t="s">
        <v>340</v>
      </c>
      <c r="E2424" s="159" t="s">
        <v>21</v>
      </c>
      <c r="F2424" s="160" t="s">
        <v>2208</v>
      </c>
      <c r="H2424" s="161">
        <v>241.59</v>
      </c>
      <c r="I2424" s="162"/>
      <c r="L2424" s="158"/>
      <c r="M2424" s="163"/>
      <c r="T2424" s="164"/>
      <c r="AT2424" s="159" t="s">
        <v>340</v>
      </c>
      <c r="AU2424" s="159" t="s">
        <v>171</v>
      </c>
      <c r="AV2424" s="13" t="s">
        <v>80</v>
      </c>
      <c r="AW2424" s="13" t="s">
        <v>32</v>
      </c>
      <c r="AX2424" s="13" t="s">
        <v>71</v>
      </c>
      <c r="AY2424" s="159" t="s">
        <v>330</v>
      </c>
    </row>
    <row r="2425" spans="2:65" s="13" customFormat="1">
      <c r="B2425" s="158"/>
      <c r="D2425" s="152" t="s">
        <v>340</v>
      </c>
      <c r="E2425" s="159" t="s">
        <v>21</v>
      </c>
      <c r="F2425" s="160" t="s">
        <v>2209</v>
      </c>
      <c r="H2425" s="161">
        <v>42.3</v>
      </c>
      <c r="I2425" s="162"/>
      <c r="L2425" s="158"/>
      <c r="M2425" s="163"/>
      <c r="T2425" s="164"/>
      <c r="AT2425" s="159" t="s">
        <v>340</v>
      </c>
      <c r="AU2425" s="159" t="s">
        <v>171</v>
      </c>
      <c r="AV2425" s="13" t="s">
        <v>80</v>
      </c>
      <c r="AW2425" s="13" t="s">
        <v>32</v>
      </c>
      <c r="AX2425" s="13" t="s">
        <v>71</v>
      </c>
      <c r="AY2425" s="159" t="s">
        <v>330</v>
      </c>
    </row>
    <row r="2426" spans="2:65" s="14" customFormat="1">
      <c r="B2426" s="166"/>
      <c r="D2426" s="152" t="s">
        <v>340</v>
      </c>
      <c r="E2426" s="167" t="s">
        <v>21</v>
      </c>
      <c r="F2426" s="168" t="s">
        <v>443</v>
      </c>
      <c r="H2426" s="169">
        <v>12439.53</v>
      </c>
      <c r="I2426" s="170"/>
      <c r="L2426" s="166"/>
      <c r="M2426" s="171"/>
      <c r="T2426" s="172"/>
      <c r="AT2426" s="167" t="s">
        <v>340</v>
      </c>
      <c r="AU2426" s="167" t="s">
        <v>171</v>
      </c>
      <c r="AV2426" s="14" t="s">
        <v>336</v>
      </c>
      <c r="AW2426" s="14" t="s">
        <v>32</v>
      </c>
      <c r="AX2426" s="14" t="s">
        <v>78</v>
      </c>
      <c r="AY2426" s="167" t="s">
        <v>330</v>
      </c>
    </row>
    <row r="2427" spans="2:65" s="1" customFormat="1" ht="16.5" customHeight="1">
      <c r="B2427" s="33"/>
      <c r="C2427" s="134" t="s">
        <v>2210</v>
      </c>
      <c r="D2427" s="134" t="s">
        <v>332</v>
      </c>
      <c r="E2427" s="135" t="s">
        <v>2211</v>
      </c>
      <c r="F2427" s="136" t="s">
        <v>2212</v>
      </c>
      <c r="G2427" s="137" t="s">
        <v>169</v>
      </c>
      <c r="H2427" s="138">
        <v>3446.8939999999998</v>
      </c>
      <c r="I2427" s="139">
        <v>16.39</v>
      </c>
      <c r="J2427" s="140">
        <f>ROUND(I2427*H2427,2)</f>
        <v>56494.59</v>
      </c>
      <c r="K2427" s="136" t="s">
        <v>335</v>
      </c>
      <c r="L2427" s="33"/>
      <c r="M2427" s="141" t="s">
        <v>21</v>
      </c>
      <c r="N2427" s="142" t="s">
        <v>42</v>
      </c>
      <c r="P2427" s="143">
        <f>O2427*H2427</f>
        <v>0</v>
      </c>
      <c r="Q2427" s="143">
        <v>1.2999999999999999E-4</v>
      </c>
      <c r="R2427" s="143">
        <f>Q2427*H2427</f>
        <v>0.44809621999999993</v>
      </c>
      <c r="S2427" s="143">
        <v>0</v>
      </c>
      <c r="T2427" s="144">
        <f>S2427*H2427</f>
        <v>0</v>
      </c>
      <c r="AR2427" s="145" t="s">
        <v>336</v>
      </c>
      <c r="AT2427" s="145" t="s">
        <v>332</v>
      </c>
      <c r="AU2427" s="145" t="s">
        <v>171</v>
      </c>
      <c r="AY2427" s="18" t="s">
        <v>330</v>
      </c>
      <c r="BE2427" s="146">
        <f>IF(N2427="základní",J2427,0)</f>
        <v>56494.59</v>
      </c>
      <c r="BF2427" s="146">
        <f>IF(N2427="snížená",J2427,0)</f>
        <v>0</v>
      </c>
      <c r="BG2427" s="146">
        <f>IF(N2427="zákl. přenesená",J2427,0)</f>
        <v>0</v>
      </c>
      <c r="BH2427" s="146">
        <f>IF(N2427="sníž. přenesená",J2427,0)</f>
        <v>0</v>
      </c>
      <c r="BI2427" s="146">
        <f>IF(N2427="nulová",J2427,0)</f>
        <v>0</v>
      </c>
      <c r="BJ2427" s="18" t="s">
        <v>78</v>
      </c>
      <c r="BK2427" s="146">
        <f>ROUND(I2427*H2427,2)</f>
        <v>56494.59</v>
      </c>
      <c r="BL2427" s="18" t="s">
        <v>336</v>
      </c>
      <c r="BM2427" s="145" t="s">
        <v>2213</v>
      </c>
    </row>
    <row r="2428" spans="2:65" s="1" customFormat="1">
      <c r="B2428" s="33"/>
      <c r="D2428" s="147" t="s">
        <v>338</v>
      </c>
      <c r="F2428" s="148" t="s">
        <v>2214</v>
      </c>
      <c r="I2428" s="149"/>
      <c r="L2428" s="33"/>
      <c r="M2428" s="150"/>
      <c r="T2428" s="52"/>
      <c r="AT2428" s="18" t="s">
        <v>338</v>
      </c>
      <c r="AU2428" s="18" t="s">
        <v>171</v>
      </c>
    </row>
    <row r="2429" spans="2:65" s="12" customFormat="1">
      <c r="B2429" s="151"/>
      <c r="D2429" s="152" t="s">
        <v>340</v>
      </c>
      <c r="E2429" s="153" t="s">
        <v>21</v>
      </c>
      <c r="F2429" s="154" t="s">
        <v>2215</v>
      </c>
      <c r="H2429" s="153" t="s">
        <v>21</v>
      </c>
      <c r="I2429" s="155"/>
      <c r="L2429" s="151"/>
      <c r="M2429" s="156"/>
      <c r="T2429" s="157"/>
      <c r="AT2429" s="153" t="s">
        <v>340</v>
      </c>
      <c r="AU2429" s="153" t="s">
        <v>171</v>
      </c>
      <c r="AV2429" s="12" t="s">
        <v>78</v>
      </c>
      <c r="AW2429" s="12" t="s">
        <v>32</v>
      </c>
      <c r="AX2429" s="12" t="s">
        <v>71</v>
      </c>
      <c r="AY2429" s="153" t="s">
        <v>330</v>
      </c>
    </row>
    <row r="2430" spans="2:65" s="13" customFormat="1">
      <c r="B2430" s="158"/>
      <c r="D2430" s="152" t="s">
        <v>340</v>
      </c>
      <c r="E2430" s="159" t="s">
        <v>21</v>
      </c>
      <c r="F2430" s="160" t="s">
        <v>2216</v>
      </c>
      <c r="H2430" s="161">
        <v>497.39800000000002</v>
      </c>
      <c r="I2430" s="162"/>
      <c r="L2430" s="158"/>
      <c r="M2430" s="163"/>
      <c r="T2430" s="164"/>
      <c r="AT2430" s="159" t="s">
        <v>340</v>
      </c>
      <c r="AU2430" s="159" t="s">
        <v>171</v>
      </c>
      <c r="AV2430" s="13" t="s">
        <v>80</v>
      </c>
      <c r="AW2430" s="13" t="s">
        <v>32</v>
      </c>
      <c r="AX2430" s="13" t="s">
        <v>71</v>
      </c>
      <c r="AY2430" s="159" t="s">
        <v>330</v>
      </c>
    </row>
    <row r="2431" spans="2:65" s="13" customFormat="1">
      <c r="B2431" s="158"/>
      <c r="D2431" s="152" t="s">
        <v>340</v>
      </c>
      <c r="E2431" s="159" t="s">
        <v>21</v>
      </c>
      <c r="F2431" s="160" t="s">
        <v>2217</v>
      </c>
      <c r="H2431" s="161">
        <v>2405.59</v>
      </c>
      <c r="I2431" s="162"/>
      <c r="L2431" s="158"/>
      <c r="M2431" s="163"/>
      <c r="T2431" s="164"/>
      <c r="AT2431" s="159" t="s">
        <v>340</v>
      </c>
      <c r="AU2431" s="159" t="s">
        <v>171</v>
      </c>
      <c r="AV2431" s="13" t="s">
        <v>80</v>
      </c>
      <c r="AW2431" s="13" t="s">
        <v>32</v>
      </c>
      <c r="AX2431" s="13" t="s">
        <v>71</v>
      </c>
      <c r="AY2431" s="159" t="s">
        <v>330</v>
      </c>
    </row>
    <row r="2432" spans="2:65" s="13" customFormat="1">
      <c r="B2432" s="158"/>
      <c r="D2432" s="152" t="s">
        <v>340</v>
      </c>
      <c r="E2432" s="159" t="s">
        <v>21</v>
      </c>
      <c r="F2432" s="160" t="s">
        <v>2218</v>
      </c>
      <c r="H2432" s="161">
        <v>400.67500000000001</v>
      </c>
      <c r="I2432" s="162"/>
      <c r="L2432" s="158"/>
      <c r="M2432" s="163"/>
      <c r="T2432" s="164"/>
      <c r="AT2432" s="159" t="s">
        <v>340</v>
      </c>
      <c r="AU2432" s="159" t="s">
        <v>171</v>
      </c>
      <c r="AV2432" s="13" t="s">
        <v>80</v>
      </c>
      <c r="AW2432" s="13" t="s">
        <v>32</v>
      </c>
      <c r="AX2432" s="13" t="s">
        <v>71</v>
      </c>
      <c r="AY2432" s="159" t="s">
        <v>330</v>
      </c>
    </row>
    <row r="2433" spans="2:65" s="13" customFormat="1">
      <c r="B2433" s="158"/>
      <c r="D2433" s="152" t="s">
        <v>340</v>
      </c>
      <c r="E2433" s="159" t="s">
        <v>21</v>
      </c>
      <c r="F2433" s="160" t="s">
        <v>2219</v>
      </c>
      <c r="H2433" s="161">
        <v>39.137999999999998</v>
      </c>
      <c r="I2433" s="162"/>
      <c r="L2433" s="158"/>
      <c r="M2433" s="163"/>
      <c r="T2433" s="164"/>
      <c r="AT2433" s="159" t="s">
        <v>340</v>
      </c>
      <c r="AU2433" s="159" t="s">
        <v>171</v>
      </c>
      <c r="AV2433" s="13" t="s">
        <v>80</v>
      </c>
      <c r="AW2433" s="13" t="s">
        <v>32</v>
      </c>
      <c r="AX2433" s="13" t="s">
        <v>71</v>
      </c>
      <c r="AY2433" s="159" t="s">
        <v>330</v>
      </c>
    </row>
    <row r="2434" spans="2:65" s="13" customFormat="1">
      <c r="B2434" s="158"/>
      <c r="D2434" s="152" t="s">
        <v>340</v>
      </c>
      <c r="E2434" s="159" t="s">
        <v>21</v>
      </c>
      <c r="F2434" s="160" t="s">
        <v>2220</v>
      </c>
      <c r="H2434" s="161">
        <v>88.582999999999984</v>
      </c>
      <c r="I2434" s="162"/>
      <c r="L2434" s="158"/>
      <c r="M2434" s="163"/>
      <c r="T2434" s="164"/>
      <c r="AT2434" s="159" t="s">
        <v>340</v>
      </c>
      <c r="AU2434" s="159" t="s">
        <v>171</v>
      </c>
      <c r="AV2434" s="13" t="s">
        <v>80</v>
      </c>
      <c r="AW2434" s="13" t="s">
        <v>32</v>
      </c>
      <c r="AX2434" s="13" t="s">
        <v>71</v>
      </c>
      <c r="AY2434" s="159" t="s">
        <v>330</v>
      </c>
    </row>
    <row r="2435" spans="2:65" s="13" customFormat="1">
      <c r="B2435" s="158"/>
      <c r="D2435" s="152" t="s">
        <v>340</v>
      </c>
      <c r="E2435" s="159" t="s">
        <v>21</v>
      </c>
      <c r="F2435" s="160" t="s">
        <v>2221</v>
      </c>
      <c r="H2435" s="161">
        <v>15.51</v>
      </c>
      <c r="I2435" s="162"/>
      <c r="L2435" s="158"/>
      <c r="M2435" s="163"/>
      <c r="T2435" s="164"/>
      <c r="AT2435" s="159" t="s">
        <v>340</v>
      </c>
      <c r="AU2435" s="159" t="s">
        <v>171</v>
      </c>
      <c r="AV2435" s="13" t="s">
        <v>80</v>
      </c>
      <c r="AW2435" s="13" t="s">
        <v>32</v>
      </c>
      <c r="AX2435" s="13" t="s">
        <v>71</v>
      </c>
      <c r="AY2435" s="159" t="s">
        <v>330</v>
      </c>
    </row>
    <row r="2436" spans="2:65" s="14" customFormat="1">
      <c r="B2436" s="166"/>
      <c r="D2436" s="152" t="s">
        <v>340</v>
      </c>
      <c r="E2436" s="167" t="s">
        <v>21</v>
      </c>
      <c r="F2436" s="168" t="s">
        <v>443</v>
      </c>
      <c r="H2436" s="169">
        <v>3446.8939999999998</v>
      </c>
      <c r="I2436" s="170"/>
      <c r="L2436" s="166"/>
      <c r="M2436" s="171"/>
      <c r="T2436" s="172"/>
      <c r="AT2436" s="167" t="s">
        <v>340</v>
      </c>
      <c r="AU2436" s="167" t="s">
        <v>171</v>
      </c>
      <c r="AV2436" s="14" t="s">
        <v>336</v>
      </c>
      <c r="AW2436" s="14" t="s">
        <v>32</v>
      </c>
      <c r="AX2436" s="14" t="s">
        <v>78</v>
      </c>
      <c r="AY2436" s="167" t="s">
        <v>330</v>
      </c>
    </row>
    <row r="2437" spans="2:65" s="1" customFormat="1" ht="16.5" customHeight="1">
      <c r="B2437" s="33"/>
      <c r="C2437" s="134" t="s">
        <v>2222</v>
      </c>
      <c r="D2437" s="134" t="s">
        <v>332</v>
      </c>
      <c r="E2437" s="135" t="s">
        <v>2223</v>
      </c>
      <c r="F2437" s="136" t="s">
        <v>2224</v>
      </c>
      <c r="G2437" s="137" t="s">
        <v>169</v>
      </c>
      <c r="H2437" s="138">
        <v>3119.44</v>
      </c>
      <c r="I2437" s="139">
        <v>47.07</v>
      </c>
      <c r="J2437" s="140">
        <f>ROUND(I2437*H2437,2)</f>
        <v>146832.04</v>
      </c>
      <c r="K2437" s="136" t="s">
        <v>335</v>
      </c>
      <c r="L2437" s="33"/>
      <c r="M2437" s="141" t="s">
        <v>21</v>
      </c>
      <c r="N2437" s="142" t="s">
        <v>42</v>
      </c>
      <c r="P2437" s="143">
        <f>O2437*H2437</f>
        <v>0</v>
      </c>
      <c r="Q2437" s="143">
        <v>0</v>
      </c>
      <c r="R2437" s="143">
        <f>Q2437*H2437</f>
        <v>0</v>
      </c>
      <c r="S2437" s="143">
        <v>0</v>
      </c>
      <c r="T2437" s="144">
        <f>S2437*H2437</f>
        <v>0</v>
      </c>
      <c r="AR2437" s="145" t="s">
        <v>336</v>
      </c>
      <c r="AT2437" s="145" t="s">
        <v>332</v>
      </c>
      <c r="AU2437" s="145" t="s">
        <v>171</v>
      </c>
      <c r="AY2437" s="18" t="s">
        <v>330</v>
      </c>
      <c r="BE2437" s="146">
        <f>IF(N2437="základní",J2437,0)</f>
        <v>146832.04</v>
      </c>
      <c r="BF2437" s="146">
        <f>IF(N2437="snížená",J2437,0)</f>
        <v>0</v>
      </c>
      <c r="BG2437" s="146">
        <f>IF(N2437="zákl. přenesená",J2437,0)</f>
        <v>0</v>
      </c>
      <c r="BH2437" s="146">
        <f>IF(N2437="sníž. přenesená",J2437,0)</f>
        <v>0</v>
      </c>
      <c r="BI2437" s="146">
        <f>IF(N2437="nulová",J2437,0)</f>
        <v>0</v>
      </c>
      <c r="BJ2437" s="18" t="s">
        <v>78</v>
      </c>
      <c r="BK2437" s="146">
        <f>ROUND(I2437*H2437,2)</f>
        <v>146832.04</v>
      </c>
      <c r="BL2437" s="18" t="s">
        <v>336</v>
      </c>
      <c r="BM2437" s="145" t="s">
        <v>2225</v>
      </c>
    </row>
    <row r="2438" spans="2:65" s="1" customFormat="1">
      <c r="B2438" s="33"/>
      <c r="D2438" s="147" t="s">
        <v>338</v>
      </c>
      <c r="F2438" s="148" t="s">
        <v>2226</v>
      </c>
      <c r="I2438" s="149"/>
      <c r="L2438" s="33"/>
      <c r="M2438" s="150"/>
      <c r="T2438" s="52"/>
      <c r="AT2438" s="18" t="s">
        <v>338</v>
      </c>
      <c r="AU2438" s="18" t="s">
        <v>171</v>
      </c>
    </row>
    <row r="2439" spans="2:65" s="13" customFormat="1">
      <c r="B2439" s="158"/>
      <c r="D2439" s="152" t="s">
        <v>340</v>
      </c>
      <c r="E2439" s="159" t="s">
        <v>21</v>
      </c>
      <c r="F2439" s="160" t="s">
        <v>201</v>
      </c>
      <c r="H2439" s="161">
        <v>452.18</v>
      </c>
      <c r="I2439" s="162"/>
      <c r="L2439" s="158"/>
      <c r="M2439" s="163"/>
      <c r="T2439" s="164"/>
      <c r="AT2439" s="159" t="s">
        <v>340</v>
      </c>
      <c r="AU2439" s="159" t="s">
        <v>171</v>
      </c>
      <c r="AV2439" s="13" t="s">
        <v>80</v>
      </c>
      <c r="AW2439" s="13" t="s">
        <v>32</v>
      </c>
      <c r="AX2439" s="13" t="s">
        <v>71</v>
      </c>
      <c r="AY2439" s="159" t="s">
        <v>330</v>
      </c>
    </row>
    <row r="2440" spans="2:65" s="13" customFormat="1">
      <c r="B2440" s="158"/>
      <c r="D2440" s="152" t="s">
        <v>340</v>
      </c>
      <c r="E2440" s="159" t="s">
        <v>21</v>
      </c>
      <c r="F2440" s="160" t="s">
        <v>204</v>
      </c>
      <c r="H2440" s="161">
        <v>2186.9</v>
      </c>
      <c r="I2440" s="162"/>
      <c r="L2440" s="158"/>
      <c r="M2440" s="163"/>
      <c r="T2440" s="164"/>
      <c r="AT2440" s="159" t="s">
        <v>340</v>
      </c>
      <c r="AU2440" s="159" t="s">
        <v>171</v>
      </c>
      <c r="AV2440" s="13" t="s">
        <v>80</v>
      </c>
      <c r="AW2440" s="13" t="s">
        <v>32</v>
      </c>
      <c r="AX2440" s="13" t="s">
        <v>71</v>
      </c>
      <c r="AY2440" s="159" t="s">
        <v>330</v>
      </c>
    </row>
    <row r="2441" spans="2:65" s="13" customFormat="1">
      <c r="B2441" s="158"/>
      <c r="D2441" s="152" t="s">
        <v>340</v>
      </c>
      <c r="E2441" s="159" t="s">
        <v>21</v>
      </c>
      <c r="F2441" s="160" t="s">
        <v>213</v>
      </c>
      <c r="H2441" s="161">
        <v>364.25</v>
      </c>
      <c r="I2441" s="162"/>
      <c r="L2441" s="158"/>
      <c r="M2441" s="163"/>
      <c r="T2441" s="164"/>
      <c r="AT2441" s="159" t="s">
        <v>340</v>
      </c>
      <c r="AU2441" s="159" t="s">
        <v>171</v>
      </c>
      <c r="AV2441" s="13" t="s">
        <v>80</v>
      </c>
      <c r="AW2441" s="13" t="s">
        <v>32</v>
      </c>
      <c r="AX2441" s="13" t="s">
        <v>71</v>
      </c>
      <c r="AY2441" s="159" t="s">
        <v>330</v>
      </c>
    </row>
    <row r="2442" spans="2:65" s="13" customFormat="1">
      <c r="B2442" s="158"/>
      <c r="D2442" s="152" t="s">
        <v>340</v>
      </c>
      <c r="E2442" s="159" t="s">
        <v>21</v>
      </c>
      <c r="F2442" s="160" t="s">
        <v>207</v>
      </c>
      <c r="H2442" s="161">
        <v>35.58</v>
      </c>
      <c r="I2442" s="162"/>
      <c r="L2442" s="158"/>
      <c r="M2442" s="163"/>
      <c r="T2442" s="164"/>
      <c r="AT2442" s="159" t="s">
        <v>340</v>
      </c>
      <c r="AU2442" s="159" t="s">
        <v>171</v>
      </c>
      <c r="AV2442" s="13" t="s">
        <v>80</v>
      </c>
      <c r="AW2442" s="13" t="s">
        <v>32</v>
      </c>
      <c r="AX2442" s="13" t="s">
        <v>71</v>
      </c>
      <c r="AY2442" s="159" t="s">
        <v>330</v>
      </c>
    </row>
    <row r="2443" spans="2:65" s="13" customFormat="1">
      <c r="B2443" s="158"/>
      <c r="D2443" s="152" t="s">
        <v>340</v>
      </c>
      <c r="E2443" s="159" t="s">
        <v>21</v>
      </c>
      <c r="F2443" s="160" t="s">
        <v>216</v>
      </c>
      <c r="H2443" s="161">
        <v>80.53</v>
      </c>
      <c r="I2443" s="162"/>
      <c r="L2443" s="158"/>
      <c r="M2443" s="163"/>
      <c r="T2443" s="164"/>
      <c r="AT2443" s="159" t="s">
        <v>340</v>
      </c>
      <c r="AU2443" s="159" t="s">
        <v>171</v>
      </c>
      <c r="AV2443" s="13" t="s">
        <v>80</v>
      </c>
      <c r="AW2443" s="13" t="s">
        <v>32</v>
      </c>
      <c r="AX2443" s="13" t="s">
        <v>71</v>
      </c>
      <c r="AY2443" s="159" t="s">
        <v>330</v>
      </c>
    </row>
    <row r="2444" spans="2:65" s="14" customFormat="1">
      <c r="B2444" s="166"/>
      <c r="D2444" s="152" t="s">
        <v>340</v>
      </c>
      <c r="E2444" s="167" t="s">
        <v>21</v>
      </c>
      <c r="F2444" s="168" t="s">
        <v>443</v>
      </c>
      <c r="H2444" s="169">
        <v>3119.44</v>
      </c>
      <c r="I2444" s="170"/>
      <c r="L2444" s="166"/>
      <c r="M2444" s="171"/>
      <c r="T2444" s="172"/>
      <c r="AT2444" s="167" t="s">
        <v>340</v>
      </c>
      <c r="AU2444" s="167" t="s">
        <v>171</v>
      </c>
      <c r="AV2444" s="14" t="s">
        <v>336</v>
      </c>
      <c r="AW2444" s="14" t="s">
        <v>32</v>
      </c>
      <c r="AX2444" s="14" t="s">
        <v>78</v>
      </c>
      <c r="AY2444" s="167" t="s">
        <v>330</v>
      </c>
    </row>
    <row r="2445" spans="2:65" s="1" customFormat="1" ht="24.2" customHeight="1">
      <c r="B2445" s="33"/>
      <c r="C2445" s="134" t="s">
        <v>2227</v>
      </c>
      <c r="D2445" s="134" t="s">
        <v>332</v>
      </c>
      <c r="E2445" s="135" t="s">
        <v>2228</v>
      </c>
      <c r="F2445" s="136" t="s">
        <v>2229</v>
      </c>
      <c r="G2445" s="137" t="s">
        <v>353</v>
      </c>
      <c r="H2445" s="138">
        <v>2897.067</v>
      </c>
      <c r="I2445" s="139">
        <v>38.660000000000004</v>
      </c>
      <c r="J2445" s="140">
        <f>ROUND(I2445*H2445,2)</f>
        <v>112000.61</v>
      </c>
      <c r="K2445" s="136" t="s">
        <v>335</v>
      </c>
      <c r="L2445" s="33"/>
      <c r="M2445" s="141" t="s">
        <v>21</v>
      </c>
      <c r="N2445" s="142" t="s">
        <v>42</v>
      </c>
      <c r="P2445" s="143">
        <f>O2445*H2445</f>
        <v>0</v>
      </c>
      <c r="Q2445" s="143">
        <v>2.0000000000000002E-5</v>
      </c>
      <c r="R2445" s="143">
        <f>Q2445*H2445</f>
        <v>5.7941340000000008E-2</v>
      </c>
      <c r="S2445" s="143">
        <v>0</v>
      </c>
      <c r="T2445" s="144">
        <f>S2445*H2445</f>
        <v>0</v>
      </c>
      <c r="AR2445" s="145" t="s">
        <v>336</v>
      </c>
      <c r="AT2445" s="145" t="s">
        <v>332</v>
      </c>
      <c r="AU2445" s="145" t="s">
        <v>171</v>
      </c>
      <c r="AY2445" s="18" t="s">
        <v>330</v>
      </c>
      <c r="BE2445" s="146">
        <f>IF(N2445="základní",J2445,0)</f>
        <v>112000.61</v>
      </c>
      <c r="BF2445" s="146">
        <f>IF(N2445="snížená",J2445,0)</f>
        <v>0</v>
      </c>
      <c r="BG2445" s="146">
        <f>IF(N2445="zákl. přenesená",J2445,0)</f>
        <v>0</v>
      </c>
      <c r="BH2445" s="146">
        <f>IF(N2445="sníž. přenesená",J2445,0)</f>
        <v>0</v>
      </c>
      <c r="BI2445" s="146">
        <f>IF(N2445="nulová",J2445,0)</f>
        <v>0</v>
      </c>
      <c r="BJ2445" s="18" t="s">
        <v>78</v>
      </c>
      <c r="BK2445" s="146">
        <f>ROUND(I2445*H2445,2)</f>
        <v>112000.61</v>
      </c>
      <c r="BL2445" s="18" t="s">
        <v>336</v>
      </c>
      <c r="BM2445" s="145" t="s">
        <v>2230</v>
      </c>
    </row>
    <row r="2446" spans="2:65" s="1" customFormat="1">
      <c r="B2446" s="33"/>
      <c r="D2446" s="147" t="s">
        <v>338</v>
      </c>
      <c r="F2446" s="148" t="s">
        <v>2231</v>
      </c>
      <c r="I2446" s="149"/>
      <c r="L2446" s="33"/>
      <c r="M2446" s="150"/>
      <c r="T2446" s="52"/>
      <c r="AT2446" s="18" t="s">
        <v>338</v>
      </c>
      <c r="AU2446" s="18" t="s">
        <v>171</v>
      </c>
    </row>
    <row r="2447" spans="2:65" s="12" customFormat="1">
      <c r="B2447" s="151"/>
      <c r="D2447" s="152" t="s">
        <v>340</v>
      </c>
      <c r="E2447" s="153" t="s">
        <v>21</v>
      </c>
      <c r="F2447" s="154" t="s">
        <v>1003</v>
      </c>
      <c r="H2447" s="153" t="s">
        <v>21</v>
      </c>
      <c r="I2447" s="155"/>
      <c r="L2447" s="151"/>
      <c r="M2447" s="156"/>
      <c r="T2447" s="157"/>
      <c r="AT2447" s="153" t="s">
        <v>340</v>
      </c>
      <c r="AU2447" s="153" t="s">
        <v>171</v>
      </c>
      <c r="AV2447" s="12" t="s">
        <v>78</v>
      </c>
      <c r="AW2447" s="12" t="s">
        <v>32</v>
      </c>
      <c r="AX2447" s="12" t="s">
        <v>71</v>
      </c>
      <c r="AY2447" s="153" t="s">
        <v>330</v>
      </c>
    </row>
    <row r="2448" spans="2:65" s="12" customFormat="1">
      <c r="B2448" s="151"/>
      <c r="D2448" s="152" t="s">
        <v>340</v>
      </c>
      <c r="E2448" s="153" t="s">
        <v>21</v>
      </c>
      <c r="F2448" s="154" t="s">
        <v>1454</v>
      </c>
      <c r="H2448" s="153" t="s">
        <v>21</v>
      </c>
      <c r="I2448" s="155"/>
      <c r="L2448" s="151"/>
      <c r="M2448" s="156"/>
      <c r="T2448" s="157"/>
      <c r="AT2448" s="153" t="s">
        <v>340</v>
      </c>
      <c r="AU2448" s="153" t="s">
        <v>171</v>
      </c>
      <c r="AV2448" s="12" t="s">
        <v>78</v>
      </c>
      <c r="AW2448" s="12" t="s">
        <v>32</v>
      </c>
      <c r="AX2448" s="12" t="s">
        <v>71</v>
      </c>
      <c r="AY2448" s="153" t="s">
        <v>330</v>
      </c>
    </row>
    <row r="2449" spans="2:51" s="13" customFormat="1">
      <c r="B2449" s="158"/>
      <c r="D2449" s="152" t="s">
        <v>340</v>
      </c>
      <c r="E2449" s="159" t="s">
        <v>21</v>
      </c>
      <c r="F2449" s="160" t="s">
        <v>2232</v>
      </c>
      <c r="H2449" s="161">
        <v>7.5</v>
      </c>
      <c r="I2449" s="162"/>
      <c r="L2449" s="158"/>
      <c r="M2449" s="163"/>
      <c r="T2449" s="164"/>
      <c r="AT2449" s="159" t="s">
        <v>340</v>
      </c>
      <c r="AU2449" s="159" t="s">
        <v>171</v>
      </c>
      <c r="AV2449" s="13" t="s">
        <v>80</v>
      </c>
      <c r="AW2449" s="13" t="s">
        <v>32</v>
      </c>
      <c r="AX2449" s="13" t="s">
        <v>71</v>
      </c>
      <c r="AY2449" s="159" t="s">
        <v>330</v>
      </c>
    </row>
    <row r="2450" spans="2:51" s="12" customFormat="1">
      <c r="B2450" s="151"/>
      <c r="D2450" s="152" t="s">
        <v>340</v>
      </c>
      <c r="E2450" s="153" t="s">
        <v>21</v>
      </c>
      <c r="F2450" s="154" t="s">
        <v>1457</v>
      </c>
      <c r="H2450" s="153" t="s">
        <v>21</v>
      </c>
      <c r="I2450" s="155"/>
      <c r="L2450" s="151"/>
      <c r="M2450" s="156"/>
      <c r="T2450" s="157"/>
      <c r="AT2450" s="153" t="s">
        <v>340</v>
      </c>
      <c r="AU2450" s="153" t="s">
        <v>171</v>
      </c>
      <c r="AV2450" s="12" t="s">
        <v>78</v>
      </c>
      <c r="AW2450" s="12" t="s">
        <v>32</v>
      </c>
      <c r="AX2450" s="12" t="s">
        <v>71</v>
      </c>
      <c r="AY2450" s="153" t="s">
        <v>330</v>
      </c>
    </row>
    <row r="2451" spans="2:51" s="13" customFormat="1">
      <c r="B2451" s="158"/>
      <c r="D2451" s="152" t="s">
        <v>340</v>
      </c>
      <c r="E2451" s="159" t="s">
        <v>21</v>
      </c>
      <c r="F2451" s="160" t="s">
        <v>2233</v>
      </c>
      <c r="H2451" s="161">
        <v>14.97</v>
      </c>
      <c r="I2451" s="162"/>
      <c r="L2451" s="158"/>
      <c r="M2451" s="163"/>
      <c r="T2451" s="164"/>
      <c r="AT2451" s="159" t="s">
        <v>340</v>
      </c>
      <c r="AU2451" s="159" t="s">
        <v>171</v>
      </c>
      <c r="AV2451" s="13" t="s">
        <v>80</v>
      </c>
      <c r="AW2451" s="13" t="s">
        <v>32</v>
      </c>
      <c r="AX2451" s="13" t="s">
        <v>71</v>
      </c>
      <c r="AY2451" s="159" t="s">
        <v>330</v>
      </c>
    </row>
    <row r="2452" spans="2:51" s="12" customFormat="1">
      <c r="B2452" s="151"/>
      <c r="D2452" s="152" t="s">
        <v>340</v>
      </c>
      <c r="E2452" s="153" t="s">
        <v>21</v>
      </c>
      <c r="F2452" s="154" t="s">
        <v>1459</v>
      </c>
      <c r="H2452" s="153" t="s">
        <v>21</v>
      </c>
      <c r="I2452" s="155"/>
      <c r="L2452" s="151"/>
      <c r="M2452" s="156"/>
      <c r="T2452" s="157"/>
      <c r="AT2452" s="153" t="s">
        <v>340</v>
      </c>
      <c r="AU2452" s="153" t="s">
        <v>171</v>
      </c>
      <c r="AV2452" s="12" t="s">
        <v>78</v>
      </c>
      <c r="AW2452" s="12" t="s">
        <v>32</v>
      </c>
      <c r="AX2452" s="12" t="s">
        <v>71</v>
      </c>
      <c r="AY2452" s="153" t="s">
        <v>330</v>
      </c>
    </row>
    <row r="2453" spans="2:51" s="13" customFormat="1">
      <c r="B2453" s="158"/>
      <c r="D2453" s="152" t="s">
        <v>340</v>
      </c>
      <c r="E2453" s="159" t="s">
        <v>21</v>
      </c>
      <c r="F2453" s="160" t="s">
        <v>2234</v>
      </c>
      <c r="H2453" s="161">
        <v>19</v>
      </c>
      <c r="I2453" s="162"/>
      <c r="L2453" s="158"/>
      <c r="M2453" s="163"/>
      <c r="T2453" s="164"/>
      <c r="AT2453" s="159" t="s">
        <v>340</v>
      </c>
      <c r="AU2453" s="159" t="s">
        <v>171</v>
      </c>
      <c r="AV2453" s="13" t="s">
        <v>80</v>
      </c>
      <c r="AW2453" s="13" t="s">
        <v>32</v>
      </c>
      <c r="AX2453" s="13" t="s">
        <v>71</v>
      </c>
      <c r="AY2453" s="159" t="s">
        <v>330</v>
      </c>
    </row>
    <row r="2454" spans="2:51" s="12" customFormat="1">
      <c r="B2454" s="151"/>
      <c r="D2454" s="152" t="s">
        <v>340</v>
      </c>
      <c r="E2454" s="153" t="s">
        <v>21</v>
      </c>
      <c r="F2454" s="154" t="s">
        <v>1464</v>
      </c>
      <c r="H2454" s="153" t="s">
        <v>21</v>
      </c>
      <c r="I2454" s="155"/>
      <c r="L2454" s="151"/>
      <c r="M2454" s="156"/>
      <c r="T2454" s="157"/>
      <c r="AT2454" s="153" t="s">
        <v>340</v>
      </c>
      <c r="AU2454" s="153" t="s">
        <v>171</v>
      </c>
      <c r="AV2454" s="12" t="s">
        <v>78</v>
      </c>
      <c r="AW2454" s="12" t="s">
        <v>32</v>
      </c>
      <c r="AX2454" s="12" t="s">
        <v>71</v>
      </c>
      <c r="AY2454" s="153" t="s">
        <v>330</v>
      </c>
    </row>
    <row r="2455" spans="2:51" s="13" customFormat="1">
      <c r="B2455" s="158"/>
      <c r="D2455" s="152" t="s">
        <v>340</v>
      </c>
      <c r="E2455" s="159" t="s">
        <v>21</v>
      </c>
      <c r="F2455" s="160" t="s">
        <v>2235</v>
      </c>
      <c r="H2455" s="161">
        <v>25</v>
      </c>
      <c r="I2455" s="162"/>
      <c r="L2455" s="158"/>
      <c r="M2455" s="163"/>
      <c r="T2455" s="164"/>
      <c r="AT2455" s="159" t="s">
        <v>340</v>
      </c>
      <c r="AU2455" s="159" t="s">
        <v>171</v>
      </c>
      <c r="AV2455" s="13" t="s">
        <v>80</v>
      </c>
      <c r="AW2455" s="13" t="s">
        <v>32</v>
      </c>
      <c r="AX2455" s="13" t="s">
        <v>71</v>
      </c>
      <c r="AY2455" s="159" t="s">
        <v>330</v>
      </c>
    </row>
    <row r="2456" spans="2:51" s="12" customFormat="1">
      <c r="B2456" s="151"/>
      <c r="D2456" s="152" t="s">
        <v>340</v>
      </c>
      <c r="E2456" s="153" t="s">
        <v>21</v>
      </c>
      <c r="F2456" s="154" t="s">
        <v>1545</v>
      </c>
      <c r="H2456" s="153" t="s">
        <v>21</v>
      </c>
      <c r="I2456" s="155"/>
      <c r="L2456" s="151"/>
      <c r="M2456" s="156"/>
      <c r="T2456" s="157"/>
      <c r="AT2456" s="153" t="s">
        <v>340</v>
      </c>
      <c r="AU2456" s="153" t="s">
        <v>171</v>
      </c>
      <c r="AV2456" s="12" t="s">
        <v>78</v>
      </c>
      <c r="AW2456" s="12" t="s">
        <v>32</v>
      </c>
      <c r="AX2456" s="12" t="s">
        <v>71</v>
      </c>
      <c r="AY2456" s="153" t="s">
        <v>330</v>
      </c>
    </row>
    <row r="2457" spans="2:51" s="13" customFormat="1">
      <c r="B2457" s="158"/>
      <c r="D2457" s="152" t="s">
        <v>340</v>
      </c>
      <c r="E2457" s="159" t="s">
        <v>21</v>
      </c>
      <c r="F2457" s="160" t="s">
        <v>2236</v>
      </c>
      <c r="H2457" s="161">
        <v>10.199999999999999</v>
      </c>
      <c r="I2457" s="162"/>
      <c r="L2457" s="158"/>
      <c r="M2457" s="163"/>
      <c r="T2457" s="164"/>
      <c r="AT2457" s="159" t="s">
        <v>340</v>
      </c>
      <c r="AU2457" s="159" t="s">
        <v>171</v>
      </c>
      <c r="AV2457" s="13" t="s">
        <v>80</v>
      </c>
      <c r="AW2457" s="13" t="s">
        <v>32</v>
      </c>
      <c r="AX2457" s="13" t="s">
        <v>71</v>
      </c>
      <c r="AY2457" s="159" t="s">
        <v>330</v>
      </c>
    </row>
    <row r="2458" spans="2:51" s="12" customFormat="1">
      <c r="B2458" s="151"/>
      <c r="D2458" s="152" t="s">
        <v>340</v>
      </c>
      <c r="E2458" s="153" t="s">
        <v>21</v>
      </c>
      <c r="F2458" s="154" t="s">
        <v>1470</v>
      </c>
      <c r="H2458" s="153" t="s">
        <v>21</v>
      </c>
      <c r="I2458" s="155"/>
      <c r="L2458" s="151"/>
      <c r="M2458" s="156"/>
      <c r="T2458" s="157"/>
      <c r="AT2458" s="153" t="s">
        <v>340</v>
      </c>
      <c r="AU2458" s="153" t="s">
        <v>171</v>
      </c>
      <c r="AV2458" s="12" t="s">
        <v>78</v>
      </c>
      <c r="AW2458" s="12" t="s">
        <v>32</v>
      </c>
      <c r="AX2458" s="12" t="s">
        <v>71</v>
      </c>
      <c r="AY2458" s="153" t="s">
        <v>330</v>
      </c>
    </row>
    <row r="2459" spans="2:51" s="13" customFormat="1">
      <c r="B2459" s="158"/>
      <c r="D2459" s="152" t="s">
        <v>340</v>
      </c>
      <c r="E2459" s="159" t="s">
        <v>21</v>
      </c>
      <c r="F2459" s="160" t="s">
        <v>2237</v>
      </c>
      <c r="H2459" s="161">
        <v>8</v>
      </c>
      <c r="I2459" s="162"/>
      <c r="L2459" s="158"/>
      <c r="M2459" s="163"/>
      <c r="T2459" s="164"/>
      <c r="AT2459" s="159" t="s">
        <v>340</v>
      </c>
      <c r="AU2459" s="159" t="s">
        <v>171</v>
      </c>
      <c r="AV2459" s="13" t="s">
        <v>80</v>
      </c>
      <c r="AW2459" s="13" t="s">
        <v>32</v>
      </c>
      <c r="AX2459" s="13" t="s">
        <v>71</v>
      </c>
      <c r="AY2459" s="159" t="s">
        <v>330</v>
      </c>
    </row>
    <row r="2460" spans="2:51" s="12" customFormat="1">
      <c r="B2460" s="151"/>
      <c r="D2460" s="152" t="s">
        <v>340</v>
      </c>
      <c r="E2460" s="153" t="s">
        <v>21</v>
      </c>
      <c r="F2460" s="154" t="s">
        <v>1672</v>
      </c>
      <c r="H2460" s="153" t="s">
        <v>21</v>
      </c>
      <c r="I2460" s="155"/>
      <c r="L2460" s="151"/>
      <c r="M2460" s="156"/>
      <c r="T2460" s="157"/>
      <c r="AT2460" s="153" t="s">
        <v>340</v>
      </c>
      <c r="AU2460" s="153" t="s">
        <v>171</v>
      </c>
      <c r="AV2460" s="12" t="s">
        <v>78</v>
      </c>
      <c r="AW2460" s="12" t="s">
        <v>32</v>
      </c>
      <c r="AX2460" s="12" t="s">
        <v>71</v>
      </c>
      <c r="AY2460" s="153" t="s">
        <v>330</v>
      </c>
    </row>
    <row r="2461" spans="2:51" s="13" customFormat="1">
      <c r="B2461" s="158"/>
      <c r="D2461" s="152" t="s">
        <v>340</v>
      </c>
      <c r="E2461" s="159" t="s">
        <v>21</v>
      </c>
      <c r="F2461" s="160" t="s">
        <v>2238</v>
      </c>
      <c r="H2461" s="161">
        <v>4</v>
      </c>
      <c r="I2461" s="162"/>
      <c r="L2461" s="158"/>
      <c r="M2461" s="163"/>
      <c r="T2461" s="164"/>
      <c r="AT2461" s="159" t="s">
        <v>340</v>
      </c>
      <c r="AU2461" s="159" t="s">
        <v>171</v>
      </c>
      <c r="AV2461" s="13" t="s">
        <v>80</v>
      </c>
      <c r="AW2461" s="13" t="s">
        <v>32</v>
      </c>
      <c r="AX2461" s="13" t="s">
        <v>71</v>
      </c>
      <c r="AY2461" s="159" t="s">
        <v>330</v>
      </c>
    </row>
    <row r="2462" spans="2:51" s="12" customFormat="1">
      <c r="B2462" s="151"/>
      <c r="D2462" s="152" t="s">
        <v>340</v>
      </c>
      <c r="E2462" s="153" t="s">
        <v>21</v>
      </c>
      <c r="F2462" s="154" t="s">
        <v>1550</v>
      </c>
      <c r="H2462" s="153" t="s">
        <v>21</v>
      </c>
      <c r="I2462" s="155"/>
      <c r="L2462" s="151"/>
      <c r="M2462" s="156"/>
      <c r="T2462" s="157"/>
      <c r="AT2462" s="153" t="s">
        <v>340</v>
      </c>
      <c r="AU2462" s="153" t="s">
        <v>171</v>
      </c>
      <c r="AV2462" s="12" t="s">
        <v>78</v>
      </c>
      <c r="AW2462" s="12" t="s">
        <v>32</v>
      </c>
      <c r="AX2462" s="12" t="s">
        <v>71</v>
      </c>
      <c r="AY2462" s="153" t="s">
        <v>330</v>
      </c>
    </row>
    <row r="2463" spans="2:51" s="13" customFormat="1">
      <c r="B2463" s="158"/>
      <c r="D2463" s="152" t="s">
        <v>340</v>
      </c>
      <c r="E2463" s="159" t="s">
        <v>21</v>
      </c>
      <c r="F2463" s="160" t="s">
        <v>2238</v>
      </c>
      <c r="H2463" s="161">
        <v>4</v>
      </c>
      <c r="I2463" s="162"/>
      <c r="L2463" s="158"/>
      <c r="M2463" s="163"/>
      <c r="T2463" s="164"/>
      <c r="AT2463" s="159" t="s">
        <v>340</v>
      </c>
      <c r="AU2463" s="159" t="s">
        <v>171</v>
      </c>
      <c r="AV2463" s="13" t="s">
        <v>80</v>
      </c>
      <c r="AW2463" s="13" t="s">
        <v>32</v>
      </c>
      <c r="AX2463" s="13" t="s">
        <v>71</v>
      </c>
      <c r="AY2463" s="159" t="s">
        <v>330</v>
      </c>
    </row>
    <row r="2464" spans="2:51" s="12" customFormat="1">
      <c r="B2464" s="151"/>
      <c r="D2464" s="152" t="s">
        <v>340</v>
      </c>
      <c r="E2464" s="153" t="s">
        <v>21</v>
      </c>
      <c r="F2464" s="154" t="s">
        <v>1472</v>
      </c>
      <c r="H2464" s="153" t="s">
        <v>21</v>
      </c>
      <c r="I2464" s="155"/>
      <c r="L2464" s="151"/>
      <c r="M2464" s="156"/>
      <c r="T2464" s="157"/>
      <c r="AT2464" s="153" t="s">
        <v>340</v>
      </c>
      <c r="AU2464" s="153" t="s">
        <v>171</v>
      </c>
      <c r="AV2464" s="12" t="s">
        <v>78</v>
      </c>
      <c r="AW2464" s="12" t="s">
        <v>32</v>
      </c>
      <c r="AX2464" s="12" t="s">
        <v>71</v>
      </c>
      <c r="AY2464" s="153" t="s">
        <v>330</v>
      </c>
    </row>
    <row r="2465" spans="2:51" s="13" customFormat="1">
      <c r="B2465" s="158"/>
      <c r="D2465" s="152" t="s">
        <v>340</v>
      </c>
      <c r="E2465" s="159" t="s">
        <v>21</v>
      </c>
      <c r="F2465" s="160" t="s">
        <v>2239</v>
      </c>
      <c r="H2465" s="161">
        <v>8.2200000000000006</v>
      </c>
      <c r="I2465" s="162"/>
      <c r="L2465" s="158"/>
      <c r="M2465" s="163"/>
      <c r="T2465" s="164"/>
      <c r="AT2465" s="159" t="s">
        <v>340</v>
      </c>
      <c r="AU2465" s="159" t="s">
        <v>171</v>
      </c>
      <c r="AV2465" s="13" t="s">
        <v>80</v>
      </c>
      <c r="AW2465" s="13" t="s">
        <v>32</v>
      </c>
      <c r="AX2465" s="13" t="s">
        <v>71</v>
      </c>
      <c r="AY2465" s="159" t="s">
        <v>330</v>
      </c>
    </row>
    <row r="2466" spans="2:51" s="12" customFormat="1">
      <c r="B2466" s="151"/>
      <c r="D2466" s="152" t="s">
        <v>340</v>
      </c>
      <c r="E2466" s="153" t="s">
        <v>21</v>
      </c>
      <c r="F2466" s="154" t="s">
        <v>1476</v>
      </c>
      <c r="H2466" s="153" t="s">
        <v>21</v>
      </c>
      <c r="I2466" s="155"/>
      <c r="L2466" s="151"/>
      <c r="M2466" s="156"/>
      <c r="T2466" s="157"/>
      <c r="AT2466" s="153" t="s">
        <v>340</v>
      </c>
      <c r="AU2466" s="153" t="s">
        <v>171</v>
      </c>
      <c r="AV2466" s="12" t="s">
        <v>78</v>
      </c>
      <c r="AW2466" s="12" t="s">
        <v>32</v>
      </c>
      <c r="AX2466" s="12" t="s">
        <v>71</v>
      </c>
      <c r="AY2466" s="153" t="s">
        <v>330</v>
      </c>
    </row>
    <row r="2467" spans="2:51" s="13" customFormat="1">
      <c r="B2467" s="158"/>
      <c r="D2467" s="152" t="s">
        <v>340</v>
      </c>
      <c r="E2467" s="159" t="s">
        <v>21</v>
      </c>
      <c r="F2467" s="160" t="s">
        <v>2240</v>
      </c>
      <c r="H2467" s="161">
        <v>4.2</v>
      </c>
      <c r="I2467" s="162"/>
      <c r="L2467" s="158"/>
      <c r="M2467" s="163"/>
      <c r="T2467" s="164"/>
      <c r="AT2467" s="159" t="s">
        <v>340</v>
      </c>
      <c r="AU2467" s="159" t="s">
        <v>171</v>
      </c>
      <c r="AV2467" s="13" t="s">
        <v>80</v>
      </c>
      <c r="AW2467" s="13" t="s">
        <v>32</v>
      </c>
      <c r="AX2467" s="13" t="s">
        <v>71</v>
      </c>
      <c r="AY2467" s="159" t="s">
        <v>330</v>
      </c>
    </row>
    <row r="2468" spans="2:51" s="12" customFormat="1">
      <c r="B2468" s="151"/>
      <c r="D2468" s="152" t="s">
        <v>340</v>
      </c>
      <c r="E2468" s="153" t="s">
        <v>21</v>
      </c>
      <c r="F2468" s="154" t="s">
        <v>1554</v>
      </c>
      <c r="H2468" s="153" t="s">
        <v>21</v>
      </c>
      <c r="I2468" s="155"/>
      <c r="L2468" s="151"/>
      <c r="M2468" s="156"/>
      <c r="T2468" s="157"/>
      <c r="AT2468" s="153" t="s">
        <v>340</v>
      </c>
      <c r="AU2468" s="153" t="s">
        <v>171</v>
      </c>
      <c r="AV2468" s="12" t="s">
        <v>78</v>
      </c>
      <c r="AW2468" s="12" t="s">
        <v>32</v>
      </c>
      <c r="AX2468" s="12" t="s">
        <v>71</v>
      </c>
      <c r="AY2468" s="153" t="s">
        <v>330</v>
      </c>
    </row>
    <row r="2469" spans="2:51" s="13" customFormat="1">
      <c r="B2469" s="158"/>
      <c r="D2469" s="152" t="s">
        <v>340</v>
      </c>
      <c r="E2469" s="159" t="s">
        <v>21</v>
      </c>
      <c r="F2469" s="160" t="s">
        <v>2240</v>
      </c>
      <c r="H2469" s="161">
        <v>4.2</v>
      </c>
      <c r="I2469" s="162"/>
      <c r="L2469" s="158"/>
      <c r="M2469" s="163"/>
      <c r="T2469" s="164"/>
      <c r="AT2469" s="159" t="s">
        <v>340</v>
      </c>
      <c r="AU2469" s="159" t="s">
        <v>171</v>
      </c>
      <c r="AV2469" s="13" t="s">
        <v>80</v>
      </c>
      <c r="AW2469" s="13" t="s">
        <v>32</v>
      </c>
      <c r="AX2469" s="13" t="s">
        <v>71</v>
      </c>
      <c r="AY2469" s="159" t="s">
        <v>330</v>
      </c>
    </row>
    <row r="2470" spans="2:51" s="12" customFormat="1">
      <c r="B2470" s="151"/>
      <c r="D2470" s="152" t="s">
        <v>340</v>
      </c>
      <c r="E2470" s="153" t="s">
        <v>21</v>
      </c>
      <c r="F2470" s="154" t="s">
        <v>2241</v>
      </c>
      <c r="H2470" s="153" t="s">
        <v>21</v>
      </c>
      <c r="I2470" s="155"/>
      <c r="L2470" s="151"/>
      <c r="M2470" s="156"/>
      <c r="T2470" s="157"/>
      <c r="AT2470" s="153" t="s">
        <v>340</v>
      </c>
      <c r="AU2470" s="153" t="s">
        <v>171</v>
      </c>
      <c r="AV2470" s="12" t="s">
        <v>78</v>
      </c>
      <c r="AW2470" s="12" t="s">
        <v>32</v>
      </c>
      <c r="AX2470" s="12" t="s">
        <v>71</v>
      </c>
      <c r="AY2470" s="153" t="s">
        <v>330</v>
      </c>
    </row>
    <row r="2471" spans="2:51" s="13" customFormat="1">
      <c r="B2471" s="158"/>
      <c r="D2471" s="152" t="s">
        <v>340</v>
      </c>
      <c r="E2471" s="159" t="s">
        <v>21</v>
      </c>
      <c r="F2471" s="160" t="s">
        <v>2239</v>
      </c>
      <c r="H2471" s="161">
        <v>8.2200000000000006</v>
      </c>
      <c r="I2471" s="162"/>
      <c r="L2471" s="158"/>
      <c r="M2471" s="163"/>
      <c r="T2471" s="164"/>
      <c r="AT2471" s="159" t="s">
        <v>340</v>
      </c>
      <c r="AU2471" s="159" t="s">
        <v>171</v>
      </c>
      <c r="AV2471" s="13" t="s">
        <v>80</v>
      </c>
      <c r="AW2471" s="13" t="s">
        <v>32</v>
      </c>
      <c r="AX2471" s="13" t="s">
        <v>71</v>
      </c>
      <c r="AY2471" s="159" t="s">
        <v>330</v>
      </c>
    </row>
    <row r="2472" spans="2:51" s="12" customFormat="1">
      <c r="B2472" s="151"/>
      <c r="D2472" s="152" t="s">
        <v>340</v>
      </c>
      <c r="E2472" s="153" t="s">
        <v>21</v>
      </c>
      <c r="F2472" s="154" t="s">
        <v>1677</v>
      </c>
      <c r="H2472" s="153" t="s">
        <v>21</v>
      </c>
      <c r="I2472" s="155"/>
      <c r="L2472" s="151"/>
      <c r="M2472" s="156"/>
      <c r="T2472" s="157"/>
      <c r="AT2472" s="153" t="s">
        <v>340</v>
      </c>
      <c r="AU2472" s="153" t="s">
        <v>171</v>
      </c>
      <c r="AV2472" s="12" t="s">
        <v>78</v>
      </c>
      <c r="AW2472" s="12" t="s">
        <v>32</v>
      </c>
      <c r="AX2472" s="12" t="s">
        <v>71</v>
      </c>
      <c r="AY2472" s="153" t="s">
        <v>330</v>
      </c>
    </row>
    <row r="2473" spans="2:51" s="13" customFormat="1">
      <c r="B2473" s="158"/>
      <c r="D2473" s="152" t="s">
        <v>340</v>
      </c>
      <c r="E2473" s="159" t="s">
        <v>21</v>
      </c>
      <c r="F2473" s="160" t="s">
        <v>2240</v>
      </c>
      <c r="H2473" s="161">
        <v>4.2</v>
      </c>
      <c r="I2473" s="162"/>
      <c r="L2473" s="158"/>
      <c r="M2473" s="163"/>
      <c r="T2473" s="164"/>
      <c r="AT2473" s="159" t="s">
        <v>340</v>
      </c>
      <c r="AU2473" s="159" t="s">
        <v>171</v>
      </c>
      <c r="AV2473" s="13" t="s">
        <v>80</v>
      </c>
      <c r="AW2473" s="13" t="s">
        <v>32</v>
      </c>
      <c r="AX2473" s="13" t="s">
        <v>71</v>
      </c>
      <c r="AY2473" s="159" t="s">
        <v>330</v>
      </c>
    </row>
    <row r="2474" spans="2:51" s="12" customFormat="1">
      <c r="B2474" s="151"/>
      <c r="D2474" s="152" t="s">
        <v>340</v>
      </c>
      <c r="E2474" s="153" t="s">
        <v>21</v>
      </c>
      <c r="F2474" s="154" t="s">
        <v>2242</v>
      </c>
      <c r="H2474" s="153" t="s">
        <v>21</v>
      </c>
      <c r="I2474" s="155"/>
      <c r="L2474" s="151"/>
      <c r="M2474" s="156"/>
      <c r="T2474" s="157"/>
      <c r="AT2474" s="153" t="s">
        <v>340</v>
      </c>
      <c r="AU2474" s="153" t="s">
        <v>171</v>
      </c>
      <c r="AV2474" s="12" t="s">
        <v>78</v>
      </c>
      <c r="AW2474" s="12" t="s">
        <v>32</v>
      </c>
      <c r="AX2474" s="12" t="s">
        <v>71</v>
      </c>
      <c r="AY2474" s="153" t="s">
        <v>330</v>
      </c>
    </row>
    <row r="2475" spans="2:51" s="13" customFormat="1">
      <c r="B2475" s="158"/>
      <c r="D2475" s="152" t="s">
        <v>340</v>
      </c>
      <c r="E2475" s="159" t="s">
        <v>21</v>
      </c>
      <c r="F2475" s="160" t="s">
        <v>2240</v>
      </c>
      <c r="H2475" s="161">
        <v>4.2</v>
      </c>
      <c r="I2475" s="162"/>
      <c r="L2475" s="158"/>
      <c r="M2475" s="163"/>
      <c r="T2475" s="164"/>
      <c r="AT2475" s="159" t="s">
        <v>340</v>
      </c>
      <c r="AU2475" s="159" t="s">
        <v>171</v>
      </c>
      <c r="AV2475" s="13" t="s">
        <v>80</v>
      </c>
      <c r="AW2475" s="13" t="s">
        <v>32</v>
      </c>
      <c r="AX2475" s="13" t="s">
        <v>71</v>
      </c>
      <c r="AY2475" s="159" t="s">
        <v>330</v>
      </c>
    </row>
    <row r="2476" spans="2:51" s="12" customFormat="1">
      <c r="B2476" s="151"/>
      <c r="D2476" s="152" t="s">
        <v>340</v>
      </c>
      <c r="E2476" s="153" t="s">
        <v>21</v>
      </c>
      <c r="F2476" s="154" t="s">
        <v>2243</v>
      </c>
      <c r="H2476" s="153" t="s">
        <v>21</v>
      </c>
      <c r="I2476" s="155"/>
      <c r="L2476" s="151"/>
      <c r="M2476" s="156"/>
      <c r="T2476" s="157"/>
      <c r="AT2476" s="153" t="s">
        <v>340</v>
      </c>
      <c r="AU2476" s="153" t="s">
        <v>171</v>
      </c>
      <c r="AV2476" s="12" t="s">
        <v>78</v>
      </c>
      <c r="AW2476" s="12" t="s">
        <v>32</v>
      </c>
      <c r="AX2476" s="12" t="s">
        <v>71</v>
      </c>
      <c r="AY2476" s="153" t="s">
        <v>330</v>
      </c>
    </row>
    <row r="2477" spans="2:51" s="13" customFormat="1">
      <c r="B2477" s="158"/>
      <c r="D2477" s="152" t="s">
        <v>340</v>
      </c>
      <c r="E2477" s="159" t="s">
        <v>21</v>
      </c>
      <c r="F2477" s="160" t="s">
        <v>2244</v>
      </c>
      <c r="H2477" s="161">
        <v>5.2</v>
      </c>
      <c r="I2477" s="162"/>
      <c r="L2477" s="158"/>
      <c r="M2477" s="163"/>
      <c r="T2477" s="164"/>
      <c r="AT2477" s="159" t="s">
        <v>340</v>
      </c>
      <c r="AU2477" s="159" t="s">
        <v>171</v>
      </c>
      <c r="AV2477" s="13" t="s">
        <v>80</v>
      </c>
      <c r="AW2477" s="13" t="s">
        <v>32</v>
      </c>
      <c r="AX2477" s="13" t="s">
        <v>71</v>
      </c>
      <c r="AY2477" s="159" t="s">
        <v>330</v>
      </c>
    </row>
    <row r="2478" spans="2:51" s="12" customFormat="1">
      <c r="B2478" s="151"/>
      <c r="D2478" s="152" t="s">
        <v>340</v>
      </c>
      <c r="E2478" s="153" t="s">
        <v>21</v>
      </c>
      <c r="F2478" s="154" t="s">
        <v>1599</v>
      </c>
      <c r="H2478" s="153" t="s">
        <v>21</v>
      </c>
      <c r="I2478" s="155"/>
      <c r="L2478" s="151"/>
      <c r="M2478" s="156"/>
      <c r="T2478" s="157"/>
      <c r="AT2478" s="153" t="s">
        <v>340</v>
      </c>
      <c r="AU2478" s="153" t="s">
        <v>171</v>
      </c>
      <c r="AV2478" s="12" t="s">
        <v>78</v>
      </c>
      <c r="AW2478" s="12" t="s">
        <v>32</v>
      </c>
      <c r="AX2478" s="12" t="s">
        <v>71</v>
      </c>
      <c r="AY2478" s="153" t="s">
        <v>330</v>
      </c>
    </row>
    <row r="2479" spans="2:51" s="13" customFormat="1">
      <c r="B2479" s="158"/>
      <c r="D2479" s="152" t="s">
        <v>340</v>
      </c>
      <c r="E2479" s="159" t="s">
        <v>21</v>
      </c>
      <c r="F2479" s="160" t="s">
        <v>2245</v>
      </c>
      <c r="H2479" s="161">
        <v>4.9000000000000004</v>
      </c>
      <c r="I2479" s="162"/>
      <c r="L2479" s="158"/>
      <c r="M2479" s="163"/>
      <c r="T2479" s="164"/>
      <c r="AT2479" s="159" t="s">
        <v>340</v>
      </c>
      <c r="AU2479" s="159" t="s">
        <v>171</v>
      </c>
      <c r="AV2479" s="13" t="s">
        <v>80</v>
      </c>
      <c r="AW2479" s="13" t="s">
        <v>32</v>
      </c>
      <c r="AX2479" s="13" t="s">
        <v>71</v>
      </c>
      <c r="AY2479" s="159" t="s">
        <v>330</v>
      </c>
    </row>
    <row r="2480" spans="2:51" s="12" customFormat="1">
      <c r="B2480" s="151"/>
      <c r="D2480" s="152" t="s">
        <v>340</v>
      </c>
      <c r="E2480" s="153" t="s">
        <v>21</v>
      </c>
      <c r="F2480" s="154" t="s">
        <v>2246</v>
      </c>
      <c r="H2480" s="153" t="s">
        <v>21</v>
      </c>
      <c r="I2480" s="155"/>
      <c r="L2480" s="151"/>
      <c r="M2480" s="156"/>
      <c r="T2480" s="157"/>
      <c r="AT2480" s="153" t="s">
        <v>340</v>
      </c>
      <c r="AU2480" s="153" t="s">
        <v>171</v>
      </c>
      <c r="AV2480" s="12" t="s">
        <v>78</v>
      </c>
      <c r="AW2480" s="12" t="s">
        <v>32</v>
      </c>
      <c r="AX2480" s="12" t="s">
        <v>71</v>
      </c>
      <c r="AY2480" s="153" t="s">
        <v>330</v>
      </c>
    </row>
    <row r="2481" spans="2:51" s="13" customFormat="1">
      <c r="B2481" s="158"/>
      <c r="D2481" s="152" t="s">
        <v>340</v>
      </c>
      <c r="E2481" s="159" t="s">
        <v>21</v>
      </c>
      <c r="F2481" s="160" t="s">
        <v>2247</v>
      </c>
      <c r="H2481" s="161">
        <v>6.62</v>
      </c>
      <c r="I2481" s="162"/>
      <c r="L2481" s="158"/>
      <c r="M2481" s="163"/>
      <c r="T2481" s="164"/>
      <c r="AT2481" s="159" t="s">
        <v>340</v>
      </c>
      <c r="AU2481" s="159" t="s">
        <v>171</v>
      </c>
      <c r="AV2481" s="13" t="s">
        <v>80</v>
      </c>
      <c r="AW2481" s="13" t="s">
        <v>32</v>
      </c>
      <c r="AX2481" s="13" t="s">
        <v>71</v>
      </c>
      <c r="AY2481" s="159" t="s">
        <v>330</v>
      </c>
    </row>
    <row r="2482" spans="2:51" s="12" customFormat="1">
      <c r="B2482" s="151"/>
      <c r="D2482" s="152" t="s">
        <v>340</v>
      </c>
      <c r="E2482" s="153" t="s">
        <v>21</v>
      </c>
      <c r="F2482" s="154" t="s">
        <v>1478</v>
      </c>
      <c r="H2482" s="153" t="s">
        <v>21</v>
      </c>
      <c r="I2482" s="155"/>
      <c r="L2482" s="151"/>
      <c r="M2482" s="156"/>
      <c r="T2482" s="157"/>
      <c r="AT2482" s="153" t="s">
        <v>340</v>
      </c>
      <c r="AU2482" s="153" t="s">
        <v>171</v>
      </c>
      <c r="AV2482" s="12" t="s">
        <v>78</v>
      </c>
      <c r="AW2482" s="12" t="s">
        <v>32</v>
      </c>
      <c r="AX2482" s="12" t="s">
        <v>71</v>
      </c>
      <c r="AY2482" s="153" t="s">
        <v>330</v>
      </c>
    </row>
    <row r="2483" spans="2:51" s="13" customFormat="1">
      <c r="B2483" s="158"/>
      <c r="D2483" s="152" t="s">
        <v>340</v>
      </c>
      <c r="E2483" s="159" t="s">
        <v>21</v>
      </c>
      <c r="F2483" s="160" t="s">
        <v>2248</v>
      </c>
      <c r="H2483" s="161">
        <v>31.3</v>
      </c>
      <c r="I2483" s="162"/>
      <c r="L2483" s="158"/>
      <c r="M2483" s="163"/>
      <c r="T2483" s="164"/>
      <c r="AT2483" s="159" t="s">
        <v>340</v>
      </c>
      <c r="AU2483" s="159" t="s">
        <v>171</v>
      </c>
      <c r="AV2483" s="13" t="s">
        <v>80</v>
      </c>
      <c r="AW2483" s="13" t="s">
        <v>32</v>
      </c>
      <c r="AX2483" s="13" t="s">
        <v>71</v>
      </c>
      <c r="AY2483" s="159" t="s">
        <v>330</v>
      </c>
    </row>
    <row r="2484" spans="2:51" s="12" customFormat="1">
      <c r="B2484" s="151"/>
      <c r="D2484" s="152" t="s">
        <v>340</v>
      </c>
      <c r="E2484" s="153" t="s">
        <v>21</v>
      </c>
      <c r="F2484" s="154" t="s">
        <v>1480</v>
      </c>
      <c r="H2484" s="153" t="s">
        <v>21</v>
      </c>
      <c r="I2484" s="155"/>
      <c r="L2484" s="151"/>
      <c r="M2484" s="156"/>
      <c r="T2484" s="157"/>
      <c r="AT2484" s="153" t="s">
        <v>340</v>
      </c>
      <c r="AU2484" s="153" t="s">
        <v>171</v>
      </c>
      <c r="AV2484" s="12" t="s">
        <v>78</v>
      </c>
      <c r="AW2484" s="12" t="s">
        <v>32</v>
      </c>
      <c r="AX2484" s="12" t="s">
        <v>71</v>
      </c>
      <c r="AY2484" s="153" t="s">
        <v>330</v>
      </c>
    </row>
    <row r="2485" spans="2:51" s="13" customFormat="1">
      <c r="B2485" s="158"/>
      <c r="D2485" s="152" t="s">
        <v>340</v>
      </c>
      <c r="E2485" s="159" t="s">
        <v>21</v>
      </c>
      <c r="F2485" s="160" t="s">
        <v>2249</v>
      </c>
      <c r="H2485" s="161">
        <v>19.89</v>
      </c>
      <c r="I2485" s="162"/>
      <c r="L2485" s="158"/>
      <c r="M2485" s="163"/>
      <c r="T2485" s="164"/>
      <c r="AT2485" s="159" t="s">
        <v>340</v>
      </c>
      <c r="AU2485" s="159" t="s">
        <v>171</v>
      </c>
      <c r="AV2485" s="13" t="s">
        <v>80</v>
      </c>
      <c r="AW2485" s="13" t="s">
        <v>32</v>
      </c>
      <c r="AX2485" s="13" t="s">
        <v>71</v>
      </c>
      <c r="AY2485" s="159" t="s">
        <v>330</v>
      </c>
    </row>
    <row r="2486" spans="2:51" s="12" customFormat="1">
      <c r="B2486" s="151"/>
      <c r="D2486" s="152" t="s">
        <v>340</v>
      </c>
      <c r="E2486" s="153" t="s">
        <v>21</v>
      </c>
      <c r="F2486" s="154" t="s">
        <v>1484</v>
      </c>
      <c r="H2486" s="153" t="s">
        <v>21</v>
      </c>
      <c r="I2486" s="155"/>
      <c r="L2486" s="151"/>
      <c r="M2486" s="156"/>
      <c r="T2486" s="157"/>
      <c r="AT2486" s="153" t="s">
        <v>340</v>
      </c>
      <c r="AU2486" s="153" t="s">
        <v>171</v>
      </c>
      <c r="AV2486" s="12" t="s">
        <v>78</v>
      </c>
      <c r="AW2486" s="12" t="s">
        <v>32</v>
      </c>
      <c r="AX2486" s="12" t="s">
        <v>71</v>
      </c>
      <c r="AY2486" s="153" t="s">
        <v>330</v>
      </c>
    </row>
    <row r="2487" spans="2:51" s="13" customFormat="1">
      <c r="B2487" s="158"/>
      <c r="D2487" s="152" t="s">
        <v>340</v>
      </c>
      <c r="E2487" s="159" t="s">
        <v>21</v>
      </c>
      <c r="F2487" s="160" t="s">
        <v>2250</v>
      </c>
      <c r="H2487" s="161">
        <v>18.899999999999999</v>
      </c>
      <c r="I2487" s="162"/>
      <c r="L2487" s="158"/>
      <c r="M2487" s="163"/>
      <c r="T2487" s="164"/>
      <c r="AT2487" s="159" t="s">
        <v>340</v>
      </c>
      <c r="AU2487" s="159" t="s">
        <v>171</v>
      </c>
      <c r="AV2487" s="13" t="s">
        <v>80</v>
      </c>
      <c r="AW2487" s="13" t="s">
        <v>32</v>
      </c>
      <c r="AX2487" s="13" t="s">
        <v>71</v>
      </c>
      <c r="AY2487" s="159" t="s">
        <v>330</v>
      </c>
    </row>
    <row r="2488" spans="2:51" s="12" customFormat="1">
      <c r="B2488" s="151"/>
      <c r="D2488" s="152" t="s">
        <v>340</v>
      </c>
      <c r="E2488" s="153" t="s">
        <v>21</v>
      </c>
      <c r="F2488" s="154" t="s">
        <v>1488</v>
      </c>
      <c r="H2488" s="153" t="s">
        <v>21</v>
      </c>
      <c r="I2488" s="155"/>
      <c r="L2488" s="151"/>
      <c r="M2488" s="156"/>
      <c r="T2488" s="157"/>
      <c r="AT2488" s="153" t="s">
        <v>340</v>
      </c>
      <c r="AU2488" s="153" t="s">
        <v>171</v>
      </c>
      <c r="AV2488" s="12" t="s">
        <v>78</v>
      </c>
      <c r="AW2488" s="12" t="s">
        <v>32</v>
      </c>
      <c r="AX2488" s="12" t="s">
        <v>71</v>
      </c>
      <c r="AY2488" s="153" t="s">
        <v>330</v>
      </c>
    </row>
    <row r="2489" spans="2:51" s="13" customFormat="1">
      <c r="B2489" s="158"/>
      <c r="D2489" s="152" t="s">
        <v>340</v>
      </c>
      <c r="E2489" s="159" t="s">
        <v>21</v>
      </c>
      <c r="F2489" s="160" t="s">
        <v>2251</v>
      </c>
      <c r="H2489" s="161">
        <v>30.2</v>
      </c>
      <c r="I2489" s="162"/>
      <c r="L2489" s="158"/>
      <c r="M2489" s="163"/>
      <c r="T2489" s="164"/>
      <c r="AT2489" s="159" t="s">
        <v>340</v>
      </c>
      <c r="AU2489" s="159" t="s">
        <v>171</v>
      </c>
      <c r="AV2489" s="13" t="s">
        <v>80</v>
      </c>
      <c r="AW2489" s="13" t="s">
        <v>32</v>
      </c>
      <c r="AX2489" s="13" t="s">
        <v>71</v>
      </c>
      <c r="AY2489" s="159" t="s">
        <v>330</v>
      </c>
    </row>
    <row r="2490" spans="2:51" s="12" customFormat="1">
      <c r="B2490" s="151"/>
      <c r="D2490" s="152" t="s">
        <v>340</v>
      </c>
      <c r="E2490" s="153" t="s">
        <v>21</v>
      </c>
      <c r="F2490" s="154" t="s">
        <v>1490</v>
      </c>
      <c r="H2490" s="153" t="s">
        <v>21</v>
      </c>
      <c r="I2490" s="155"/>
      <c r="L2490" s="151"/>
      <c r="M2490" s="156"/>
      <c r="T2490" s="157"/>
      <c r="AT2490" s="153" t="s">
        <v>340</v>
      </c>
      <c r="AU2490" s="153" t="s">
        <v>171</v>
      </c>
      <c r="AV2490" s="12" t="s">
        <v>78</v>
      </c>
      <c r="AW2490" s="12" t="s">
        <v>32</v>
      </c>
      <c r="AX2490" s="12" t="s">
        <v>71</v>
      </c>
      <c r="AY2490" s="153" t="s">
        <v>330</v>
      </c>
    </row>
    <row r="2491" spans="2:51" s="13" customFormat="1">
      <c r="B2491" s="158"/>
      <c r="D2491" s="152" t="s">
        <v>340</v>
      </c>
      <c r="E2491" s="159" t="s">
        <v>21</v>
      </c>
      <c r="F2491" s="160" t="s">
        <v>2252</v>
      </c>
      <c r="H2491" s="161">
        <v>15.8</v>
      </c>
      <c r="I2491" s="162"/>
      <c r="L2491" s="158"/>
      <c r="M2491" s="163"/>
      <c r="T2491" s="164"/>
      <c r="AT2491" s="159" t="s">
        <v>340</v>
      </c>
      <c r="AU2491" s="159" t="s">
        <v>171</v>
      </c>
      <c r="AV2491" s="13" t="s">
        <v>80</v>
      </c>
      <c r="AW2491" s="13" t="s">
        <v>32</v>
      </c>
      <c r="AX2491" s="13" t="s">
        <v>71</v>
      </c>
      <c r="AY2491" s="159" t="s">
        <v>330</v>
      </c>
    </row>
    <row r="2492" spans="2:51" s="12" customFormat="1">
      <c r="B2492" s="151"/>
      <c r="D2492" s="152" t="s">
        <v>340</v>
      </c>
      <c r="E2492" s="153" t="s">
        <v>21</v>
      </c>
      <c r="F2492" s="154" t="s">
        <v>1568</v>
      </c>
      <c r="H2492" s="153" t="s">
        <v>21</v>
      </c>
      <c r="I2492" s="155"/>
      <c r="L2492" s="151"/>
      <c r="M2492" s="156"/>
      <c r="T2492" s="157"/>
      <c r="AT2492" s="153" t="s">
        <v>340</v>
      </c>
      <c r="AU2492" s="153" t="s">
        <v>171</v>
      </c>
      <c r="AV2492" s="12" t="s">
        <v>78</v>
      </c>
      <c r="AW2492" s="12" t="s">
        <v>32</v>
      </c>
      <c r="AX2492" s="12" t="s">
        <v>71</v>
      </c>
      <c r="AY2492" s="153" t="s">
        <v>330</v>
      </c>
    </row>
    <row r="2493" spans="2:51" s="13" customFormat="1">
      <c r="B2493" s="158"/>
      <c r="D2493" s="152" t="s">
        <v>340</v>
      </c>
      <c r="E2493" s="159" t="s">
        <v>21</v>
      </c>
      <c r="F2493" s="160" t="s">
        <v>2253</v>
      </c>
      <c r="H2493" s="161">
        <v>12.95</v>
      </c>
      <c r="I2493" s="162"/>
      <c r="L2493" s="158"/>
      <c r="M2493" s="163"/>
      <c r="T2493" s="164"/>
      <c r="AT2493" s="159" t="s">
        <v>340</v>
      </c>
      <c r="AU2493" s="159" t="s">
        <v>171</v>
      </c>
      <c r="AV2493" s="13" t="s">
        <v>80</v>
      </c>
      <c r="AW2493" s="13" t="s">
        <v>32</v>
      </c>
      <c r="AX2493" s="13" t="s">
        <v>71</v>
      </c>
      <c r="AY2493" s="159" t="s">
        <v>330</v>
      </c>
    </row>
    <row r="2494" spans="2:51" s="12" customFormat="1">
      <c r="B2494" s="151"/>
      <c r="D2494" s="152" t="s">
        <v>340</v>
      </c>
      <c r="E2494" s="153" t="s">
        <v>21</v>
      </c>
      <c r="F2494" s="154" t="s">
        <v>1569</v>
      </c>
      <c r="H2494" s="153" t="s">
        <v>21</v>
      </c>
      <c r="I2494" s="155"/>
      <c r="L2494" s="151"/>
      <c r="M2494" s="156"/>
      <c r="T2494" s="157"/>
      <c r="AT2494" s="153" t="s">
        <v>340</v>
      </c>
      <c r="AU2494" s="153" t="s">
        <v>171</v>
      </c>
      <c r="AV2494" s="12" t="s">
        <v>78</v>
      </c>
      <c r="AW2494" s="12" t="s">
        <v>32</v>
      </c>
      <c r="AX2494" s="12" t="s">
        <v>71</v>
      </c>
      <c r="AY2494" s="153" t="s">
        <v>330</v>
      </c>
    </row>
    <row r="2495" spans="2:51" s="13" customFormat="1">
      <c r="B2495" s="158"/>
      <c r="D2495" s="152" t="s">
        <v>340</v>
      </c>
      <c r="E2495" s="159" t="s">
        <v>21</v>
      </c>
      <c r="F2495" s="160" t="s">
        <v>2254</v>
      </c>
      <c r="H2495" s="161">
        <v>4.9000000000000004</v>
      </c>
      <c r="I2495" s="162"/>
      <c r="L2495" s="158"/>
      <c r="M2495" s="163"/>
      <c r="T2495" s="164"/>
      <c r="AT2495" s="159" t="s">
        <v>340</v>
      </c>
      <c r="AU2495" s="159" t="s">
        <v>171</v>
      </c>
      <c r="AV2495" s="13" t="s">
        <v>80</v>
      </c>
      <c r="AW2495" s="13" t="s">
        <v>32</v>
      </c>
      <c r="AX2495" s="13" t="s">
        <v>71</v>
      </c>
      <c r="AY2495" s="159" t="s">
        <v>330</v>
      </c>
    </row>
    <row r="2496" spans="2:51" s="12" customFormat="1">
      <c r="B2496" s="151"/>
      <c r="D2496" s="152" t="s">
        <v>340</v>
      </c>
      <c r="E2496" s="153" t="s">
        <v>21</v>
      </c>
      <c r="F2496" s="154" t="s">
        <v>1682</v>
      </c>
      <c r="H2496" s="153" t="s">
        <v>21</v>
      </c>
      <c r="I2496" s="155"/>
      <c r="L2496" s="151"/>
      <c r="M2496" s="156"/>
      <c r="T2496" s="157"/>
      <c r="AT2496" s="153" t="s">
        <v>340</v>
      </c>
      <c r="AU2496" s="153" t="s">
        <v>171</v>
      </c>
      <c r="AV2496" s="12" t="s">
        <v>78</v>
      </c>
      <c r="AW2496" s="12" t="s">
        <v>32</v>
      </c>
      <c r="AX2496" s="12" t="s">
        <v>71</v>
      </c>
      <c r="AY2496" s="153" t="s">
        <v>330</v>
      </c>
    </row>
    <row r="2497" spans="2:51" s="13" customFormat="1">
      <c r="B2497" s="158"/>
      <c r="D2497" s="152" t="s">
        <v>340</v>
      </c>
      <c r="E2497" s="159" t="s">
        <v>21</v>
      </c>
      <c r="F2497" s="160" t="s">
        <v>2255</v>
      </c>
      <c r="H2497" s="161">
        <v>9.9499999999999993</v>
      </c>
      <c r="I2497" s="162"/>
      <c r="L2497" s="158"/>
      <c r="M2497" s="163"/>
      <c r="T2497" s="164"/>
      <c r="AT2497" s="159" t="s">
        <v>340</v>
      </c>
      <c r="AU2497" s="159" t="s">
        <v>171</v>
      </c>
      <c r="AV2497" s="13" t="s">
        <v>80</v>
      </c>
      <c r="AW2497" s="13" t="s">
        <v>32</v>
      </c>
      <c r="AX2497" s="13" t="s">
        <v>71</v>
      </c>
      <c r="AY2497" s="159" t="s">
        <v>330</v>
      </c>
    </row>
    <row r="2498" spans="2:51" s="12" customFormat="1">
      <c r="B2498" s="151"/>
      <c r="D2498" s="152" t="s">
        <v>340</v>
      </c>
      <c r="E2498" s="153" t="s">
        <v>21</v>
      </c>
      <c r="F2498" s="154" t="s">
        <v>1492</v>
      </c>
      <c r="H2498" s="153" t="s">
        <v>21</v>
      </c>
      <c r="I2498" s="155"/>
      <c r="L2498" s="151"/>
      <c r="M2498" s="156"/>
      <c r="T2498" s="157"/>
      <c r="AT2498" s="153" t="s">
        <v>340</v>
      </c>
      <c r="AU2498" s="153" t="s">
        <v>171</v>
      </c>
      <c r="AV2498" s="12" t="s">
        <v>78</v>
      </c>
      <c r="AW2498" s="12" t="s">
        <v>32</v>
      </c>
      <c r="AX2498" s="12" t="s">
        <v>71</v>
      </c>
      <c r="AY2498" s="153" t="s">
        <v>330</v>
      </c>
    </row>
    <row r="2499" spans="2:51" s="13" customFormat="1">
      <c r="B2499" s="158"/>
      <c r="D2499" s="152" t="s">
        <v>340</v>
      </c>
      <c r="E2499" s="159" t="s">
        <v>21</v>
      </c>
      <c r="F2499" s="160" t="s">
        <v>2256</v>
      </c>
      <c r="H2499" s="161">
        <v>21.1</v>
      </c>
      <c r="I2499" s="162"/>
      <c r="L2499" s="158"/>
      <c r="M2499" s="163"/>
      <c r="T2499" s="164"/>
      <c r="AT2499" s="159" t="s">
        <v>340</v>
      </c>
      <c r="AU2499" s="159" t="s">
        <v>171</v>
      </c>
      <c r="AV2499" s="13" t="s">
        <v>80</v>
      </c>
      <c r="AW2499" s="13" t="s">
        <v>32</v>
      </c>
      <c r="AX2499" s="13" t="s">
        <v>71</v>
      </c>
      <c r="AY2499" s="159" t="s">
        <v>330</v>
      </c>
    </row>
    <row r="2500" spans="2:51" s="12" customFormat="1">
      <c r="B2500" s="151"/>
      <c r="D2500" s="152" t="s">
        <v>340</v>
      </c>
      <c r="E2500" s="153" t="s">
        <v>21</v>
      </c>
      <c r="F2500" s="154" t="s">
        <v>1497</v>
      </c>
      <c r="H2500" s="153" t="s">
        <v>21</v>
      </c>
      <c r="I2500" s="155"/>
      <c r="L2500" s="151"/>
      <c r="M2500" s="156"/>
      <c r="T2500" s="157"/>
      <c r="AT2500" s="153" t="s">
        <v>340</v>
      </c>
      <c r="AU2500" s="153" t="s">
        <v>171</v>
      </c>
      <c r="AV2500" s="12" t="s">
        <v>78</v>
      </c>
      <c r="AW2500" s="12" t="s">
        <v>32</v>
      </c>
      <c r="AX2500" s="12" t="s">
        <v>71</v>
      </c>
      <c r="AY2500" s="153" t="s">
        <v>330</v>
      </c>
    </row>
    <row r="2501" spans="2:51" s="13" customFormat="1">
      <c r="B2501" s="158"/>
      <c r="D2501" s="152" t="s">
        <v>340</v>
      </c>
      <c r="E2501" s="159" t="s">
        <v>21</v>
      </c>
      <c r="F2501" s="160" t="s">
        <v>2257</v>
      </c>
      <c r="H2501" s="161">
        <v>11.4</v>
      </c>
      <c r="I2501" s="162"/>
      <c r="L2501" s="158"/>
      <c r="M2501" s="163"/>
      <c r="T2501" s="164"/>
      <c r="AT2501" s="159" t="s">
        <v>340</v>
      </c>
      <c r="AU2501" s="159" t="s">
        <v>171</v>
      </c>
      <c r="AV2501" s="13" t="s">
        <v>80</v>
      </c>
      <c r="AW2501" s="13" t="s">
        <v>32</v>
      </c>
      <c r="AX2501" s="13" t="s">
        <v>71</v>
      </c>
      <c r="AY2501" s="159" t="s">
        <v>330</v>
      </c>
    </row>
    <row r="2502" spans="2:51" s="12" customFormat="1">
      <c r="B2502" s="151"/>
      <c r="D2502" s="152" t="s">
        <v>340</v>
      </c>
      <c r="E2502" s="153" t="s">
        <v>21</v>
      </c>
      <c r="F2502" s="154" t="s">
        <v>1499</v>
      </c>
      <c r="H2502" s="153" t="s">
        <v>21</v>
      </c>
      <c r="I2502" s="155"/>
      <c r="L2502" s="151"/>
      <c r="M2502" s="156"/>
      <c r="T2502" s="157"/>
      <c r="AT2502" s="153" t="s">
        <v>340</v>
      </c>
      <c r="AU2502" s="153" t="s">
        <v>171</v>
      </c>
      <c r="AV2502" s="12" t="s">
        <v>78</v>
      </c>
      <c r="AW2502" s="12" t="s">
        <v>32</v>
      </c>
      <c r="AX2502" s="12" t="s">
        <v>71</v>
      </c>
      <c r="AY2502" s="153" t="s">
        <v>330</v>
      </c>
    </row>
    <row r="2503" spans="2:51" s="13" customFormat="1">
      <c r="B2503" s="158"/>
      <c r="D2503" s="152" t="s">
        <v>340</v>
      </c>
      <c r="E2503" s="159" t="s">
        <v>21</v>
      </c>
      <c r="F2503" s="160" t="s">
        <v>2258</v>
      </c>
      <c r="H2503" s="161">
        <v>8.3000000000000007</v>
      </c>
      <c r="I2503" s="162"/>
      <c r="L2503" s="158"/>
      <c r="M2503" s="163"/>
      <c r="T2503" s="164"/>
      <c r="AT2503" s="159" t="s">
        <v>340</v>
      </c>
      <c r="AU2503" s="159" t="s">
        <v>171</v>
      </c>
      <c r="AV2503" s="13" t="s">
        <v>80</v>
      </c>
      <c r="AW2503" s="13" t="s">
        <v>32</v>
      </c>
      <c r="AX2503" s="13" t="s">
        <v>71</v>
      </c>
      <c r="AY2503" s="159" t="s">
        <v>330</v>
      </c>
    </row>
    <row r="2504" spans="2:51" s="12" customFormat="1">
      <c r="B2504" s="151"/>
      <c r="D2504" s="152" t="s">
        <v>340</v>
      </c>
      <c r="E2504" s="153" t="s">
        <v>21</v>
      </c>
      <c r="F2504" s="154" t="s">
        <v>2259</v>
      </c>
      <c r="H2504" s="153" t="s">
        <v>21</v>
      </c>
      <c r="I2504" s="155"/>
      <c r="L2504" s="151"/>
      <c r="M2504" s="156"/>
      <c r="T2504" s="157"/>
      <c r="AT2504" s="153" t="s">
        <v>340</v>
      </c>
      <c r="AU2504" s="153" t="s">
        <v>171</v>
      </c>
      <c r="AV2504" s="12" t="s">
        <v>78</v>
      </c>
      <c r="AW2504" s="12" t="s">
        <v>32</v>
      </c>
      <c r="AX2504" s="12" t="s">
        <v>71</v>
      </c>
      <c r="AY2504" s="153" t="s">
        <v>330</v>
      </c>
    </row>
    <row r="2505" spans="2:51" s="13" customFormat="1">
      <c r="B2505" s="158"/>
      <c r="D2505" s="152" t="s">
        <v>340</v>
      </c>
      <c r="E2505" s="159" t="s">
        <v>21</v>
      </c>
      <c r="F2505" s="160" t="s">
        <v>2260</v>
      </c>
      <c r="H2505" s="161">
        <v>10</v>
      </c>
      <c r="I2505" s="162"/>
      <c r="L2505" s="158"/>
      <c r="M2505" s="163"/>
      <c r="T2505" s="164"/>
      <c r="AT2505" s="159" t="s">
        <v>340</v>
      </c>
      <c r="AU2505" s="159" t="s">
        <v>171</v>
      </c>
      <c r="AV2505" s="13" t="s">
        <v>80</v>
      </c>
      <c r="AW2505" s="13" t="s">
        <v>32</v>
      </c>
      <c r="AX2505" s="13" t="s">
        <v>71</v>
      </c>
      <c r="AY2505" s="159" t="s">
        <v>330</v>
      </c>
    </row>
    <row r="2506" spans="2:51" s="12" customFormat="1">
      <c r="B2506" s="151"/>
      <c r="D2506" s="152" t="s">
        <v>340</v>
      </c>
      <c r="E2506" s="153" t="s">
        <v>21</v>
      </c>
      <c r="F2506" s="154" t="s">
        <v>1572</v>
      </c>
      <c r="H2506" s="153" t="s">
        <v>21</v>
      </c>
      <c r="I2506" s="155"/>
      <c r="L2506" s="151"/>
      <c r="M2506" s="156"/>
      <c r="T2506" s="157"/>
      <c r="AT2506" s="153" t="s">
        <v>340</v>
      </c>
      <c r="AU2506" s="153" t="s">
        <v>171</v>
      </c>
      <c r="AV2506" s="12" t="s">
        <v>78</v>
      </c>
      <c r="AW2506" s="12" t="s">
        <v>32</v>
      </c>
      <c r="AX2506" s="12" t="s">
        <v>71</v>
      </c>
      <c r="AY2506" s="153" t="s">
        <v>330</v>
      </c>
    </row>
    <row r="2507" spans="2:51" s="13" customFormat="1">
      <c r="B2507" s="158"/>
      <c r="D2507" s="152" t="s">
        <v>340</v>
      </c>
      <c r="E2507" s="159" t="s">
        <v>21</v>
      </c>
      <c r="F2507" s="160" t="s">
        <v>2261</v>
      </c>
      <c r="H2507" s="161">
        <v>4.8</v>
      </c>
      <c r="I2507" s="162"/>
      <c r="L2507" s="158"/>
      <c r="M2507" s="163"/>
      <c r="T2507" s="164"/>
      <c r="AT2507" s="159" t="s">
        <v>340</v>
      </c>
      <c r="AU2507" s="159" t="s">
        <v>171</v>
      </c>
      <c r="AV2507" s="13" t="s">
        <v>80</v>
      </c>
      <c r="AW2507" s="13" t="s">
        <v>32</v>
      </c>
      <c r="AX2507" s="13" t="s">
        <v>71</v>
      </c>
      <c r="AY2507" s="159" t="s">
        <v>330</v>
      </c>
    </row>
    <row r="2508" spans="2:51" s="12" customFormat="1">
      <c r="B2508" s="151"/>
      <c r="D2508" s="152" t="s">
        <v>340</v>
      </c>
      <c r="E2508" s="153" t="s">
        <v>21</v>
      </c>
      <c r="F2508" s="154" t="s">
        <v>1501</v>
      </c>
      <c r="H2508" s="153" t="s">
        <v>21</v>
      </c>
      <c r="I2508" s="155"/>
      <c r="L2508" s="151"/>
      <c r="M2508" s="156"/>
      <c r="T2508" s="157"/>
      <c r="AT2508" s="153" t="s">
        <v>340</v>
      </c>
      <c r="AU2508" s="153" t="s">
        <v>171</v>
      </c>
      <c r="AV2508" s="12" t="s">
        <v>78</v>
      </c>
      <c r="AW2508" s="12" t="s">
        <v>32</v>
      </c>
      <c r="AX2508" s="12" t="s">
        <v>71</v>
      </c>
      <c r="AY2508" s="153" t="s">
        <v>330</v>
      </c>
    </row>
    <row r="2509" spans="2:51" s="13" customFormat="1">
      <c r="B2509" s="158"/>
      <c r="D2509" s="152" t="s">
        <v>340</v>
      </c>
      <c r="E2509" s="159" t="s">
        <v>21</v>
      </c>
      <c r="F2509" s="160" t="s">
        <v>2262</v>
      </c>
      <c r="H2509" s="161">
        <v>19.3</v>
      </c>
      <c r="I2509" s="162"/>
      <c r="L2509" s="158"/>
      <c r="M2509" s="163"/>
      <c r="T2509" s="164"/>
      <c r="AT2509" s="159" t="s">
        <v>340</v>
      </c>
      <c r="AU2509" s="159" t="s">
        <v>171</v>
      </c>
      <c r="AV2509" s="13" t="s">
        <v>80</v>
      </c>
      <c r="AW2509" s="13" t="s">
        <v>32</v>
      </c>
      <c r="AX2509" s="13" t="s">
        <v>71</v>
      </c>
      <c r="AY2509" s="159" t="s">
        <v>330</v>
      </c>
    </row>
    <row r="2510" spans="2:51" s="12" customFormat="1">
      <c r="B2510" s="151"/>
      <c r="D2510" s="152" t="s">
        <v>340</v>
      </c>
      <c r="E2510" s="153" t="s">
        <v>21</v>
      </c>
      <c r="F2510" s="154" t="s">
        <v>1578</v>
      </c>
      <c r="H2510" s="153" t="s">
        <v>21</v>
      </c>
      <c r="I2510" s="155"/>
      <c r="L2510" s="151"/>
      <c r="M2510" s="156"/>
      <c r="T2510" s="157"/>
      <c r="AT2510" s="153" t="s">
        <v>340</v>
      </c>
      <c r="AU2510" s="153" t="s">
        <v>171</v>
      </c>
      <c r="AV2510" s="12" t="s">
        <v>78</v>
      </c>
      <c r="AW2510" s="12" t="s">
        <v>32</v>
      </c>
      <c r="AX2510" s="12" t="s">
        <v>71</v>
      </c>
      <c r="AY2510" s="153" t="s">
        <v>330</v>
      </c>
    </row>
    <row r="2511" spans="2:51" s="13" customFormat="1">
      <c r="B2511" s="158"/>
      <c r="D2511" s="152" t="s">
        <v>340</v>
      </c>
      <c r="E2511" s="159" t="s">
        <v>21</v>
      </c>
      <c r="F2511" s="160" t="s">
        <v>2263</v>
      </c>
      <c r="H2511" s="161">
        <v>22.1</v>
      </c>
      <c r="I2511" s="162"/>
      <c r="L2511" s="158"/>
      <c r="M2511" s="163"/>
      <c r="T2511" s="164"/>
      <c r="AT2511" s="159" t="s">
        <v>340</v>
      </c>
      <c r="AU2511" s="159" t="s">
        <v>171</v>
      </c>
      <c r="AV2511" s="13" t="s">
        <v>80</v>
      </c>
      <c r="AW2511" s="13" t="s">
        <v>32</v>
      </c>
      <c r="AX2511" s="13" t="s">
        <v>71</v>
      </c>
      <c r="AY2511" s="159" t="s">
        <v>330</v>
      </c>
    </row>
    <row r="2512" spans="2:51" s="12" customFormat="1">
      <c r="B2512" s="151"/>
      <c r="D2512" s="152" t="s">
        <v>340</v>
      </c>
      <c r="E2512" s="153" t="s">
        <v>21</v>
      </c>
      <c r="F2512" s="154" t="s">
        <v>1505</v>
      </c>
      <c r="H2512" s="153" t="s">
        <v>21</v>
      </c>
      <c r="I2512" s="155"/>
      <c r="L2512" s="151"/>
      <c r="M2512" s="156"/>
      <c r="T2512" s="157"/>
      <c r="AT2512" s="153" t="s">
        <v>340</v>
      </c>
      <c r="AU2512" s="153" t="s">
        <v>171</v>
      </c>
      <c r="AV2512" s="12" t="s">
        <v>78</v>
      </c>
      <c r="AW2512" s="12" t="s">
        <v>32</v>
      </c>
      <c r="AX2512" s="12" t="s">
        <v>71</v>
      </c>
      <c r="AY2512" s="153" t="s">
        <v>330</v>
      </c>
    </row>
    <row r="2513" spans="2:51" s="13" customFormat="1">
      <c r="B2513" s="158"/>
      <c r="D2513" s="152" t="s">
        <v>340</v>
      </c>
      <c r="E2513" s="159" t="s">
        <v>21</v>
      </c>
      <c r="F2513" s="160" t="s">
        <v>2264</v>
      </c>
      <c r="H2513" s="161">
        <v>23.98</v>
      </c>
      <c r="I2513" s="162"/>
      <c r="L2513" s="158"/>
      <c r="M2513" s="163"/>
      <c r="T2513" s="164"/>
      <c r="AT2513" s="159" t="s">
        <v>340</v>
      </c>
      <c r="AU2513" s="159" t="s">
        <v>171</v>
      </c>
      <c r="AV2513" s="13" t="s">
        <v>80</v>
      </c>
      <c r="AW2513" s="13" t="s">
        <v>32</v>
      </c>
      <c r="AX2513" s="13" t="s">
        <v>71</v>
      </c>
      <c r="AY2513" s="159" t="s">
        <v>330</v>
      </c>
    </row>
    <row r="2514" spans="2:51" s="12" customFormat="1">
      <c r="B2514" s="151"/>
      <c r="D2514" s="152" t="s">
        <v>340</v>
      </c>
      <c r="E2514" s="153" t="s">
        <v>21</v>
      </c>
      <c r="F2514" s="154" t="s">
        <v>1581</v>
      </c>
      <c r="H2514" s="153" t="s">
        <v>21</v>
      </c>
      <c r="I2514" s="155"/>
      <c r="L2514" s="151"/>
      <c r="M2514" s="156"/>
      <c r="T2514" s="157"/>
      <c r="AT2514" s="153" t="s">
        <v>340</v>
      </c>
      <c r="AU2514" s="153" t="s">
        <v>171</v>
      </c>
      <c r="AV2514" s="12" t="s">
        <v>78</v>
      </c>
      <c r="AW2514" s="12" t="s">
        <v>32</v>
      </c>
      <c r="AX2514" s="12" t="s">
        <v>71</v>
      </c>
      <c r="AY2514" s="153" t="s">
        <v>330</v>
      </c>
    </row>
    <row r="2515" spans="2:51" s="13" customFormat="1">
      <c r="B2515" s="158"/>
      <c r="D2515" s="152" t="s">
        <v>340</v>
      </c>
      <c r="E2515" s="159" t="s">
        <v>21</v>
      </c>
      <c r="F2515" s="160" t="s">
        <v>2265</v>
      </c>
      <c r="H2515" s="161">
        <v>5</v>
      </c>
      <c r="I2515" s="162"/>
      <c r="L2515" s="158"/>
      <c r="M2515" s="163"/>
      <c r="T2515" s="164"/>
      <c r="AT2515" s="159" t="s">
        <v>340</v>
      </c>
      <c r="AU2515" s="159" t="s">
        <v>171</v>
      </c>
      <c r="AV2515" s="13" t="s">
        <v>80</v>
      </c>
      <c r="AW2515" s="13" t="s">
        <v>32</v>
      </c>
      <c r="AX2515" s="13" t="s">
        <v>71</v>
      </c>
      <c r="AY2515" s="159" t="s">
        <v>330</v>
      </c>
    </row>
    <row r="2516" spans="2:51" s="12" customFormat="1">
      <c r="B2516" s="151"/>
      <c r="D2516" s="152" t="s">
        <v>340</v>
      </c>
      <c r="E2516" s="153" t="s">
        <v>21</v>
      </c>
      <c r="F2516" s="154" t="s">
        <v>1507</v>
      </c>
      <c r="H2516" s="153" t="s">
        <v>21</v>
      </c>
      <c r="I2516" s="155"/>
      <c r="L2516" s="151"/>
      <c r="M2516" s="156"/>
      <c r="T2516" s="157"/>
      <c r="AT2516" s="153" t="s">
        <v>340</v>
      </c>
      <c r="AU2516" s="153" t="s">
        <v>171</v>
      </c>
      <c r="AV2516" s="12" t="s">
        <v>78</v>
      </c>
      <c r="AW2516" s="12" t="s">
        <v>32</v>
      </c>
      <c r="AX2516" s="12" t="s">
        <v>71</v>
      </c>
      <c r="AY2516" s="153" t="s">
        <v>330</v>
      </c>
    </row>
    <row r="2517" spans="2:51" s="13" customFormat="1">
      <c r="B2517" s="158"/>
      <c r="D2517" s="152" t="s">
        <v>340</v>
      </c>
      <c r="E2517" s="159" t="s">
        <v>21</v>
      </c>
      <c r="F2517" s="160" t="s">
        <v>2266</v>
      </c>
      <c r="H2517" s="161">
        <v>5.15</v>
      </c>
      <c r="I2517" s="162"/>
      <c r="L2517" s="158"/>
      <c r="M2517" s="163"/>
      <c r="T2517" s="164"/>
      <c r="AT2517" s="159" t="s">
        <v>340</v>
      </c>
      <c r="AU2517" s="159" t="s">
        <v>171</v>
      </c>
      <c r="AV2517" s="13" t="s">
        <v>80</v>
      </c>
      <c r="AW2517" s="13" t="s">
        <v>32</v>
      </c>
      <c r="AX2517" s="13" t="s">
        <v>71</v>
      </c>
      <c r="AY2517" s="159" t="s">
        <v>330</v>
      </c>
    </row>
    <row r="2518" spans="2:51" s="12" customFormat="1">
      <c r="B2518" s="151"/>
      <c r="D2518" s="152" t="s">
        <v>340</v>
      </c>
      <c r="E2518" s="153" t="s">
        <v>21</v>
      </c>
      <c r="F2518" s="154" t="s">
        <v>1509</v>
      </c>
      <c r="H2518" s="153" t="s">
        <v>21</v>
      </c>
      <c r="I2518" s="155"/>
      <c r="L2518" s="151"/>
      <c r="M2518" s="156"/>
      <c r="T2518" s="157"/>
      <c r="AT2518" s="153" t="s">
        <v>340</v>
      </c>
      <c r="AU2518" s="153" t="s">
        <v>171</v>
      </c>
      <c r="AV2518" s="12" t="s">
        <v>78</v>
      </c>
      <c r="AW2518" s="12" t="s">
        <v>32</v>
      </c>
      <c r="AX2518" s="12" t="s">
        <v>71</v>
      </c>
      <c r="AY2518" s="153" t="s">
        <v>330</v>
      </c>
    </row>
    <row r="2519" spans="2:51" s="13" customFormat="1">
      <c r="B2519" s="158"/>
      <c r="D2519" s="152" t="s">
        <v>340</v>
      </c>
      <c r="E2519" s="159" t="s">
        <v>21</v>
      </c>
      <c r="F2519" s="160" t="s">
        <v>2267</v>
      </c>
      <c r="H2519" s="161">
        <v>19</v>
      </c>
      <c r="I2519" s="162"/>
      <c r="L2519" s="158"/>
      <c r="M2519" s="163"/>
      <c r="T2519" s="164"/>
      <c r="AT2519" s="159" t="s">
        <v>340</v>
      </c>
      <c r="AU2519" s="159" t="s">
        <v>171</v>
      </c>
      <c r="AV2519" s="13" t="s">
        <v>80</v>
      </c>
      <c r="AW2519" s="13" t="s">
        <v>32</v>
      </c>
      <c r="AX2519" s="13" t="s">
        <v>71</v>
      </c>
      <c r="AY2519" s="159" t="s">
        <v>330</v>
      </c>
    </row>
    <row r="2520" spans="2:51" s="12" customFormat="1">
      <c r="B2520" s="151"/>
      <c r="D2520" s="152" t="s">
        <v>340</v>
      </c>
      <c r="E2520" s="153" t="s">
        <v>21</v>
      </c>
      <c r="F2520" s="154" t="s">
        <v>1511</v>
      </c>
      <c r="H2520" s="153" t="s">
        <v>21</v>
      </c>
      <c r="I2520" s="155"/>
      <c r="L2520" s="151"/>
      <c r="M2520" s="156"/>
      <c r="T2520" s="157"/>
      <c r="AT2520" s="153" t="s">
        <v>340</v>
      </c>
      <c r="AU2520" s="153" t="s">
        <v>171</v>
      </c>
      <c r="AV2520" s="12" t="s">
        <v>78</v>
      </c>
      <c r="AW2520" s="12" t="s">
        <v>32</v>
      </c>
      <c r="AX2520" s="12" t="s">
        <v>71</v>
      </c>
      <c r="AY2520" s="153" t="s">
        <v>330</v>
      </c>
    </row>
    <row r="2521" spans="2:51" s="13" customFormat="1">
      <c r="B2521" s="158"/>
      <c r="D2521" s="152" t="s">
        <v>340</v>
      </c>
      <c r="E2521" s="159" t="s">
        <v>21</v>
      </c>
      <c r="F2521" s="160" t="s">
        <v>2268</v>
      </c>
      <c r="H2521" s="161">
        <v>15</v>
      </c>
      <c r="I2521" s="162"/>
      <c r="L2521" s="158"/>
      <c r="M2521" s="163"/>
      <c r="T2521" s="164"/>
      <c r="AT2521" s="159" t="s">
        <v>340</v>
      </c>
      <c r="AU2521" s="159" t="s">
        <v>171</v>
      </c>
      <c r="AV2521" s="13" t="s">
        <v>80</v>
      </c>
      <c r="AW2521" s="13" t="s">
        <v>32</v>
      </c>
      <c r="AX2521" s="13" t="s">
        <v>71</v>
      </c>
      <c r="AY2521" s="159" t="s">
        <v>330</v>
      </c>
    </row>
    <row r="2522" spans="2:51" s="12" customFormat="1">
      <c r="B2522" s="151"/>
      <c r="D2522" s="152" t="s">
        <v>340</v>
      </c>
      <c r="E2522" s="153" t="s">
        <v>21</v>
      </c>
      <c r="F2522" s="154" t="s">
        <v>1513</v>
      </c>
      <c r="H2522" s="153" t="s">
        <v>21</v>
      </c>
      <c r="I2522" s="155"/>
      <c r="L2522" s="151"/>
      <c r="M2522" s="156"/>
      <c r="T2522" s="157"/>
      <c r="AT2522" s="153" t="s">
        <v>340</v>
      </c>
      <c r="AU2522" s="153" t="s">
        <v>171</v>
      </c>
      <c r="AV2522" s="12" t="s">
        <v>78</v>
      </c>
      <c r="AW2522" s="12" t="s">
        <v>32</v>
      </c>
      <c r="AX2522" s="12" t="s">
        <v>71</v>
      </c>
      <c r="AY2522" s="153" t="s">
        <v>330</v>
      </c>
    </row>
    <row r="2523" spans="2:51" s="13" customFormat="1">
      <c r="B2523" s="158"/>
      <c r="D2523" s="152" t="s">
        <v>340</v>
      </c>
      <c r="E2523" s="159" t="s">
        <v>21</v>
      </c>
      <c r="F2523" s="160" t="s">
        <v>2269</v>
      </c>
      <c r="H2523" s="161">
        <v>5.4</v>
      </c>
      <c r="I2523" s="162"/>
      <c r="L2523" s="158"/>
      <c r="M2523" s="163"/>
      <c r="T2523" s="164"/>
      <c r="AT2523" s="159" t="s">
        <v>340</v>
      </c>
      <c r="AU2523" s="159" t="s">
        <v>171</v>
      </c>
      <c r="AV2523" s="13" t="s">
        <v>80</v>
      </c>
      <c r="AW2523" s="13" t="s">
        <v>32</v>
      </c>
      <c r="AX2523" s="13" t="s">
        <v>71</v>
      </c>
      <c r="AY2523" s="159" t="s">
        <v>330</v>
      </c>
    </row>
    <row r="2524" spans="2:51" s="12" customFormat="1">
      <c r="B2524" s="151"/>
      <c r="D2524" s="152" t="s">
        <v>340</v>
      </c>
      <c r="E2524" s="153" t="s">
        <v>21</v>
      </c>
      <c r="F2524" s="154" t="s">
        <v>1515</v>
      </c>
      <c r="H2524" s="153" t="s">
        <v>21</v>
      </c>
      <c r="I2524" s="155"/>
      <c r="L2524" s="151"/>
      <c r="M2524" s="156"/>
      <c r="T2524" s="157"/>
      <c r="AT2524" s="153" t="s">
        <v>340</v>
      </c>
      <c r="AU2524" s="153" t="s">
        <v>171</v>
      </c>
      <c r="AV2524" s="12" t="s">
        <v>78</v>
      </c>
      <c r="AW2524" s="12" t="s">
        <v>32</v>
      </c>
      <c r="AX2524" s="12" t="s">
        <v>71</v>
      </c>
      <c r="AY2524" s="153" t="s">
        <v>330</v>
      </c>
    </row>
    <row r="2525" spans="2:51" s="13" customFormat="1">
      <c r="B2525" s="158"/>
      <c r="D2525" s="152" t="s">
        <v>340</v>
      </c>
      <c r="E2525" s="159" t="s">
        <v>21</v>
      </c>
      <c r="F2525" s="160" t="s">
        <v>2270</v>
      </c>
      <c r="H2525" s="161">
        <v>18.55</v>
      </c>
      <c r="I2525" s="162"/>
      <c r="L2525" s="158"/>
      <c r="M2525" s="163"/>
      <c r="T2525" s="164"/>
      <c r="AT2525" s="159" t="s">
        <v>340</v>
      </c>
      <c r="AU2525" s="159" t="s">
        <v>171</v>
      </c>
      <c r="AV2525" s="13" t="s">
        <v>80</v>
      </c>
      <c r="AW2525" s="13" t="s">
        <v>32</v>
      </c>
      <c r="AX2525" s="13" t="s">
        <v>71</v>
      </c>
      <c r="AY2525" s="159" t="s">
        <v>330</v>
      </c>
    </row>
    <row r="2526" spans="2:51" s="12" customFormat="1">
      <c r="B2526" s="151"/>
      <c r="D2526" s="152" t="s">
        <v>340</v>
      </c>
      <c r="E2526" s="153" t="s">
        <v>21</v>
      </c>
      <c r="F2526" s="154" t="s">
        <v>1519</v>
      </c>
      <c r="H2526" s="153" t="s">
        <v>21</v>
      </c>
      <c r="I2526" s="155"/>
      <c r="L2526" s="151"/>
      <c r="M2526" s="156"/>
      <c r="T2526" s="157"/>
      <c r="AT2526" s="153" t="s">
        <v>340</v>
      </c>
      <c r="AU2526" s="153" t="s">
        <v>171</v>
      </c>
      <c r="AV2526" s="12" t="s">
        <v>78</v>
      </c>
      <c r="AW2526" s="12" t="s">
        <v>32</v>
      </c>
      <c r="AX2526" s="12" t="s">
        <v>71</v>
      </c>
      <c r="AY2526" s="153" t="s">
        <v>330</v>
      </c>
    </row>
    <row r="2527" spans="2:51" s="13" customFormat="1">
      <c r="B2527" s="158"/>
      <c r="D2527" s="152" t="s">
        <v>340</v>
      </c>
      <c r="E2527" s="159" t="s">
        <v>21</v>
      </c>
      <c r="F2527" s="160" t="s">
        <v>2271</v>
      </c>
      <c r="H2527" s="161">
        <v>18.3</v>
      </c>
      <c r="I2527" s="162"/>
      <c r="L2527" s="158"/>
      <c r="M2527" s="163"/>
      <c r="T2527" s="164"/>
      <c r="AT2527" s="159" t="s">
        <v>340</v>
      </c>
      <c r="AU2527" s="159" t="s">
        <v>171</v>
      </c>
      <c r="AV2527" s="13" t="s">
        <v>80</v>
      </c>
      <c r="AW2527" s="13" t="s">
        <v>32</v>
      </c>
      <c r="AX2527" s="13" t="s">
        <v>71</v>
      </c>
      <c r="AY2527" s="159" t="s">
        <v>330</v>
      </c>
    </row>
    <row r="2528" spans="2:51" s="12" customFormat="1">
      <c r="B2528" s="151"/>
      <c r="D2528" s="152" t="s">
        <v>340</v>
      </c>
      <c r="E2528" s="153" t="s">
        <v>21</v>
      </c>
      <c r="F2528" s="154" t="s">
        <v>1523</v>
      </c>
      <c r="H2528" s="153" t="s">
        <v>21</v>
      </c>
      <c r="I2528" s="155"/>
      <c r="L2528" s="151"/>
      <c r="M2528" s="156"/>
      <c r="T2528" s="157"/>
      <c r="AT2528" s="153" t="s">
        <v>340</v>
      </c>
      <c r="AU2528" s="153" t="s">
        <v>171</v>
      </c>
      <c r="AV2528" s="12" t="s">
        <v>78</v>
      </c>
      <c r="AW2528" s="12" t="s">
        <v>32</v>
      </c>
      <c r="AX2528" s="12" t="s">
        <v>71</v>
      </c>
      <c r="AY2528" s="153" t="s">
        <v>330</v>
      </c>
    </row>
    <row r="2529" spans="2:51" s="13" customFormat="1">
      <c r="B2529" s="158"/>
      <c r="D2529" s="152" t="s">
        <v>340</v>
      </c>
      <c r="E2529" s="159" t="s">
        <v>21</v>
      </c>
      <c r="F2529" s="160" t="s">
        <v>2272</v>
      </c>
      <c r="H2529" s="161">
        <v>15.54</v>
      </c>
      <c r="I2529" s="162"/>
      <c r="L2529" s="158"/>
      <c r="M2529" s="163"/>
      <c r="T2529" s="164"/>
      <c r="AT2529" s="159" t="s">
        <v>340</v>
      </c>
      <c r="AU2529" s="159" t="s">
        <v>171</v>
      </c>
      <c r="AV2529" s="13" t="s">
        <v>80</v>
      </c>
      <c r="AW2529" s="13" t="s">
        <v>32</v>
      </c>
      <c r="AX2529" s="13" t="s">
        <v>71</v>
      </c>
      <c r="AY2529" s="159" t="s">
        <v>330</v>
      </c>
    </row>
    <row r="2530" spans="2:51" s="12" customFormat="1">
      <c r="B2530" s="151"/>
      <c r="D2530" s="152" t="s">
        <v>340</v>
      </c>
      <c r="E2530" s="153" t="s">
        <v>21</v>
      </c>
      <c r="F2530" s="154" t="s">
        <v>1527</v>
      </c>
      <c r="H2530" s="153" t="s">
        <v>21</v>
      </c>
      <c r="I2530" s="155"/>
      <c r="L2530" s="151"/>
      <c r="M2530" s="156"/>
      <c r="T2530" s="157"/>
      <c r="AT2530" s="153" t="s">
        <v>340</v>
      </c>
      <c r="AU2530" s="153" t="s">
        <v>171</v>
      </c>
      <c r="AV2530" s="12" t="s">
        <v>78</v>
      </c>
      <c r="AW2530" s="12" t="s">
        <v>32</v>
      </c>
      <c r="AX2530" s="12" t="s">
        <v>71</v>
      </c>
      <c r="AY2530" s="153" t="s">
        <v>330</v>
      </c>
    </row>
    <row r="2531" spans="2:51" s="13" customFormat="1">
      <c r="B2531" s="158"/>
      <c r="D2531" s="152" t="s">
        <v>340</v>
      </c>
      <c r="E2531" s="159" t="s">
        <v>21</v>
      </c>
      <c r="F2531" s="160" t="s">
        <v>2273</v>
      </c>
      <c r="H2531" s="161">
        <v>15.61</v>
      </c>
      <c r="I2531" s="162"/>
      <c r="L2531" s="158"/>
      <c r="M2531" s="163"/>
      <c r="T2531" s="164"/>
      <c r="AT2531" s="159" t="s">
        <v>340</v>
      </c>
      <c r="AU2531" s="159" t="s">
        <v>171</v>
      </c>
      <c r="AV2531" s="13" t="s">
        <v>80</v>
      </c>
      <c r="AW2531" s="13" t="s">
        <v>32</v>
      </c>
      <c r="AX2531" s="13" t="s">
        <v>71</v>
      </c>
      <c r="AY2531" s="159" t="s">
        <v>330</v>
      </c>
    </row>
    <row r="2532" spans="2:51" s="15" customFormat="1">
      <c r="B2532" s="183"/>
      <c r="D2532" s="152" t="s">
        <v>340</v>
      </c>
      <c r="E2532" s="184" t="s">
        <v>21</v>
      </c>
      <c r="F2532" s="185" t="s">
        <v>769</v>
      </c>
      <c r="H2532" s="186">
        <v>525.04999999999995</v>
      </c>
      <c r="I2532" s="187"/>
      <c r="L2532" s="183"/>
      <c r="M2532" s="188"/>
      <c r="T2532" s="189"/>
      <c r="AT2532" s="184" t="s">
        <v>340</v>
      </c>
      <c r="AU2532" s="184" t="s">
        <v>171</v>
      </c>
      <c r="AV2532" s="15" t="s">
        <v>171</v>
      </c>
      <c r="AW2532" s="15" t="s">
        <v>32</v>
      </c>
      <c r="AX2532" s="15" t="s">
        <v>71</v>
      </c>
      <c r="AY2532" s="184" t="s">
        <v>330</v>
      </c>
    </row>
    <row r="2533" spans="2:51" s="12" customFormat="1">
      <c r="B2533" s="151"/>
      <c r="D2533" s="152" t="s">
        <v>340</v>
      </c>
      <c r="E2533" s="153" t="s">
        <v>21</v>
      </c>
      <c r="F2533" s="154" t="s">
        <v>770</v>
      </c>
      <c r="H2533" s="153" t="s">
        <v>21</v>
      </c>
      <c r="I2533" s="155"/>
      <c r="L2533" s="151"/>
      <c r="M2533" s="156"/>
      <c r="T2533" s="157"/>
      <c r="AT2533" s="153" t="s">
        <v>340</v>
      </c>
      <c r="AU2533" s="153" t="s">
        <v>171</v>
      </c>
      <c r="AV2533" s="12" t="s">
        <v>78</v>
      </c>
      <c r="AW2533" s="12" t="s">
        <v>32</v>
      </c>
      <c r="AX2533" s="12" t="s">
        <v>71</v>
      </c>
      <c r="AY2533" s="153" t="s">
        <v>330</v>
      </c>
    </row>
    <row r="2534" spans="2:51" s="12" customFormat="1">
      <c r="B2534" s="151"/>
      <c r="D2534" s="152" t="s">
        <v>340</v>
      </c>
      <c r="E2534" s="153" t="s">
        <v>21</v>
      </c>
      <c r="F2534" s="154" t="s">
        <v>1454</v>
      </c>
      <c r="H2534" s="153" t="s">
        <v>21</v>
      </c>
      <c r="I2534" s="155"/>
      <c r="L2534" s="151"/>
      <c r="M2534" s="156"/>
      <c r="T2534" s="157"/>
      <c r="AT2534" s="153" t="s">
        <v>340</v>
      </c>
      <c r="AU2534" s="153" t="s">
        <v>171</v>
      </c>
      <c r="AV2534" s="12" t="s">
        <v>78</v>
      </c>
      <c r="AW2534" s="12" t="s">
        <v>32</v>
      </c>
      <c r="AX2534" s="12" t="s">
        <v>71</v>
      </c>
      <c r="AY2534" s="153" t="s">
        <v>330</v>
      </c>
    </row>
    <row r="2535" spans="2:51" s="13" customFormat="1">
      <c r="B2535" s="158"/>
      <c r="D2535" s="152" t="s">
        <v>340</v>
      </c>
      <c r="E2535" s="159" t="s">
        <v>21</v>
      </c>
      <c r="F2535" s="160" t="s">
        <v>2274</v>
      </c>
      <c r="H2535" s="161">
        <v>4.6500000000000004</v>
      </c>
      <c r="I2535" s="162"/>
      <c r="L2535" s="158"/>
      <c r="M2535" s="163"/>
      <c r="T2535" s="164"/>
      <c r="AT2535" s="159" t="s">
        <v>340</v>
      </c>
      <c r="AU2535" s="159" t="s">
        <v>171</v>
      </c>
      <c r="AV2535" s="13" t="s">
        <v>80</v>
      </c>
      <c r="AW2535" s="13" t="s">
        <v>32</v>
      </c>
      <c r="AX2535" s="13" t="s">
        <v>71</v>
      </c>
      <c r="AY2535" s="159" t="s">
        <v>330</v>
      </c>
    </row>
    <row r="2536" spans="2:51" s="13" customFormat="1">
      <c r="B2536" s="158"/>
      <c r="D2536" s="152" t="s">
        <v>340</v>
      </c>
      <c r="E2536" s="159" t="s">
        <v>21</v>
      </c>
      <c r="F2536" s="160" t="s">
        <v>2233</v>
      </c>
      <c r="H2536" s="161">
        <v>14.97</v>
      </c>
      <c r="I2536" s="162"/>
      <c r="L2536" s="158"/>
      <c r="M2536" s="163"/>
      <c r="T2536" s="164"/>
      <c r="AT2536" s="159" t="s">
        <v>340</v>
      </c>
      <c r="AU2536" s="159" t="s">
        <v>171</v>
      </c>
      <c r="AV2536" s="13" t="s">
        <v>80</v>
      </c>
      <c r="AW2536" s="13" t="s">
        <v>32</v>
      </c>
      <c r="AX2536" s="13" t="s">
        <v>71</v>
      </c>
      <c r="AY2536" s="159" t="s">
        <v>330</v>
      </c>
    </row>
    <row r="2537" spans="2:51" s="12" customFormat="1">
      <c r="B2537" s="151"/>
      <c r="D2537" s="152" t="s">
        <v>340</v>
      </c>
      <c r="E2537" s="153" t="s">
        <v>21</v>
      </c>
      <c r="F2537" s="154" t="s">
        <v>1464</v>
      </c>
      <c r="H2537" s="153" t="s">
        <v>21</v>
      </c>
      <c r="I2537" s="155"/>
      <c r="L2537" s="151"/>
      <c r="M2537" s="156"/>
      <c r="T2537" s="157"/>
      <c r="AT2537" s="153" t="s">
        <v>340</v>
      </c>
      <c r="AU2537" s="153" t="s">
        <v>171</v>
      </c>
      <c r="AV2537" s="12" t="s">
        <v>78</v>
      </c>
      <c r="AW2537" s="12" t="s">
        <v>32</v>
      </c>
      <c r="AX2537" s="12" t="s">
        <v>71</v>
      </c>
      <c r="AY2537" s="153" t="s">
        <v>330</v>
      </c>
    </row>
    <row r="2538" spans="2:51" s="13" customFormat="1">
      <c r="B2538" s="158"/>
      <c r="D2538" s="152" t="s">
        <v>340</v>
      </c>
      <c r="E2538" s="159" t="s">
        <v>21</v>
      </c>
      <c r="F2538" s="160" t="s">
        <v>2275</v>
      </c>
      <c r="H2538" s="161">
        <v>117.05</v>
      </c>
      <c r="I2538" s="162"/>
      <c r="L2538" s="158"/>
      <c r="M2538" s="163"/>
      <c r="T2538" s="164"/>
      <c r="AT2538" s="159" t="s">
        <v>340</v>
      </c>
      <c r="AU2538" s="159" t="s">
        <v>171</v>
      </c>
      <c r="AV2538" s="13" t="s">
        <v>80</v>
      </c>
      <c r="AW2538" s="13" t="s">
        <v>32</v>
      </c>
      <c r="AX2538" s="13" t="s">
        <v>71</v>
      </c>
      <c r="AY2538" s="159" t="s">
        <v>330</v>
      </c>
    </row>
    <row r="2539" spans="2:51" s="12" customFormat="1">
      <c r="B2539" s="151"/>
      <c r="D2539" s="152" t="s">
        <v>340</v>
      </c>
      <c r="E2539" s="153" t="s">
        <v>21</v>
      </c>
      <c r="F2539" s="154" t="s">
        <v>1545</v>
      </c>
      <c r="H2539" s="153" t="s">
        <v>21</v>
      </c>
      <c r="I2539" s="155"/>
      <c r="L2539" s="151"/>
      <c r="M2539" s="156"/>
      <c r="T2539" s="157"/>
      <c r="AT2539" s="153" t="s">
        <v>340</v>
      </c>
      <c r="AU2539" s="153" t="s">
        <v>171</v>
      </c>
      <c r="AV2539" s="12" t="s">
        <v>78</v>
      </c>
      <c r="AW2539" s="12" t="s">
        <v>32</v>
      </c>
      <c r="AX2539" s="12" t="s">
        <v>71</v>
      </c>
      <c r="AY2539" s="153" t="s">
        <v>330</v>
      </c>
    </row>
    <row r="2540" spans="2:51" s="13" customFormat="1">
      <c r="B2540" s="158"/>
      <c r="D2540" s="152" t="s">
        <v>340</v>
      </c>
      <c r="E2540" s="159" t="s">
        <v>21</v>
      </c>
      <c r="F2540" s="160" t="s">
        <v>2276</v>
      </c>
      <c r="H2540" s="161">
        <v>19.8</v>
      </c>
      <c r="I2540" s="162"/>
      <c r="L2540" s="158"/>
      <c r="M2540" s="163"/>
      <c r="T2540" s="164"/>
      <c r="AT2540" s="159" t="s">
        <v>340</v>
      </c>
      <c r="AU2540" s="159" t="s">
        <v>171</v>
      </c>
      <c r="AV2540" s="13" t="s">
        <v>80</v>
      </c>
      <c r="AW2540" s="13" t="s">
        <v>32</v>
      </c>
      <c r="AX2540" s="13" t="s">
        <v>71</v>
      </c>
      <c r="AY2540" s="159" t="s">
        <v>330</v>
      </c>
    </row>
    <row r="2541" spans="2:51" s="12" customFormat="1">
      <c r="B2541" s="151"/>
      <c r="D2541" s="152" t="s">
        <v>340</v>
      </c>
      <c r="E2541" s="153" t="s">
        <v>21</v>
      </c>
      <c r="F2541" s="154" t="s">
        <v>1470</v>
      </c>
      <c r="H2541" s="153" t="s">
        <v>21</v>
      </c>
      <c r="I2541" s="155"/>
      <c r="L2541" s="151"/>
      <c r="M2541" s="156"/>
      <c r="T2541" s="157"/>
      <c r="AT2541" s="153" t="s">
        <v>340</v>
      </c>
      <c r="AU2541" s="153" t="s">
        <v>171</v>
      </c>
      <c r="AV2541" s="12" t="s">
        <v>78</v>
      </c>
      <c r="AW2541" s="12" t="s">
        <v>32</v>
      </c>
      <c r="AX2541" s="12" t="s">
        <v>71</v>
      </c>
      <c r="AY2541" s="153" t="s">
        <v>330</v>
      </c>
    </row>
    <row r="2542" spans="2:51" s="13" customFormat="1">
      <c r="B2542" s="158"/>
      <c r="D2542" s="152" t="s">
        <v>340</v>
      </c>
      <c r="E2542" s="159" t="s">
        <v>21</v>
      </c>
      <c r="F2542" s="160" t="s">
        <v>2277</v>
      </c>
      <c r="H2542" s="161">
        <v>18.84</v>
      </c>
      <c r="I2542" s="162"/>
      <c r="L2542" s="158"/>
      <c r="M2542" s="163"/>
      <c r="T2542" s="164"/>
      <c r="AT2542" s="159" t="s">
        <v>340</v>
      </c>
      <c r="AU2542" s="159" t="s">
        <v>171</v>
      </c>
      <c r="AV2542" s="13" t="s">
        <v>80</v>
      </c>
      <c r="AW2542" s="13" t="s">
        <v>32</v>
      </c>
      <c r="AX2542" s="13" t="s">
        <v>71</v>
      </c>
      <c r="AY2542" s="159" t="s">
        <v>330</v>
      </c>
    </row>
    <row r="2543" spans="2:51" s="12" customFormat="1">
      <c r="B2543" s="151"/>
      <c r="D2543" s="152" t="s">
        <v>340</v>
      </c>
      <c r="E2543" s="153" t="s">
        <v>21</v>
      </c>
      <c r="F2543" s="154" t="s">
        <v>1672</v>
      </c>
      <c r="H2543" s="153" t="s">
        <v>21</v>
      </c>
      <c r="I2543" s="155"/>
      <c r="L2543" s="151"/>
      <c r="M2543" s="156"/>
      <c r="T2543" s="157"/>
      <c r="AT2543" s="153" t="s">
        <v>340</v>
      </c>
      <c r="AU2543" s="153" t="s">
        <v>171</v>
      </c>
      <c r="AV2543" s="12" t="s">
        <v>78</v>
      </c>
      <c r="AW2543" s="12" t="s">
        <v>32</v>
      </c>
      <c r="AX2543" s="12" t="s">
        <v>71</v>
      </c>
      <c r="AY2543" s="153" t="s">
        <v>330</v>
      </c>
    </row>
    <row r="2544" spans="2:51" s="13" customFormat="1">
      <c r="B2544" s="158"/>
      <c r="D2544" s="152" t="s">
        <v>340</v>
      </c>
      <c r="E2544" s="159" t="s">
        <v>21</v>
      </c>
      <c r="F2544" s="160" t="s">
        <v>2278</v>
      </c>
      <c r="H2544" s="161">
        <v>8.1</v>
      </c>
      <c r="I2544" s="162"/>
      <c r="L2544" s="158"/>
      <c r="M2544" s="163"/>
      <c r="T2544" s="164"/>
      <c r="AT2544" s="159" t="s">
        <v>340</v>
      </c>
      <c r="AU2544" s="159" t="s">
        <v>171</v>
      </c>
      <c r="AV2544" s="13" t="s">
        <v>80</v>
      </c>
      <c r="AW2544" s="13" t="s">
        <v>32</v>
      </c>
      <c r="AX2544" s="13" t="s">
        <v>71</v>
      </c>
      <c r="AY2544" s="159" t="s">
        <v>330</v>
      </c>
    </row>
    <row r="2545" spans="2:51" s="12" customFormat="1">
      <c r="B2545" s="151"/>
      <c r="D2545" s="152" t="s">
        <v>340</v>
      </c>
      <c r="E2545" s="153" t="s">
        <v>21</v>
      </c>
      <c r="F2545" s="154" t="s">
        <v>1550</v>
      </c>
      <c r="H2545" s="153" t="s">
        <v>21</v>
      </c>
      <c r="I2545" s="155"/>
      <c r="L2545" s="151"/>
      <c r="M2545" s="156"/>
      <c r="T2545" s="157"/>
      <c r="AT2545" s="153" t="s">
        <v>340</v>
      </c>
      <c r="AU2545" s="153" t="s">
        <v>171</v>
      </c>
      <c r="AV2545" s="12" t="s">
        <v>78</v>
      </c>
      <c r="AW2545" s="12" t="s">
        <v>32</v>
      </c>
      <c r="AX2545" s="12" t="s">
        <v>71</v>
      </c>
      <c r="AY2545" s="153" t="s">
        <v>330</v>
      </c>
    </row>
    <row r="2546" spans="2:51" s="13" customFormat="1">
      <c r="B2546" s="158"/>
      <c r="D2546" s="152" t="s">
        <v>340</v>
      </c>
      <c r="E2546" s="159" t="s">
        <v>21</v>
      </c>
      <c r="F2546" s="160" t="s">
        <v>2237</v>
      </c>
      <c r="H2546" s="161">
        <v>8</v>
      </c>
      <c r="I2546" s="162"/>
      <c r="L2546" s="158"/>
      <c r="M2546" s="163"/>
      <c r="T2546" s="164"/>
      <c r="AT2546" s="159" t="s">
        <v>340</v>
      </c>
      <c r="AU2546" s="159" t="s">
        <v>171</v>
      </c>
      <c r="AV2546" s="13" t="s">
        <v>80</v>
      </c>
      <c r="AW2546" s="13" t="s">
        <v>32</v>
      </c>
      <c r="AX2546" s="13" t="s">
        <v>71</v>
      </c>
      <c r="AY2546" s="159" t="s">
        <v>330</v>
      </c>
    </row>
    <row r="2547" spans="2:51" s="12" customFormat="1">
      <c r="B2547" s="151"/>
      <c r="D2547" s="152" t="s">
        <v>340</v>
      </c>
      <c r="E2547" s="153" t="s">
        <v>21</v>
      </c>
      <c r="F2547" s="154" t="s">
        <v>1472</v>
      </c>
      <c r="H2547" s="153" t="s">
        <v>21</v>
      </c>
      <c r="I2547" s="155"/>
      <c r="L2547" s="151"/>
      <c r="M2547" s="156"/>
      <c r="T2547" s="157"/>
      <c r="AT2547" s="153" t="s">
        <v>340</v>
      </c>
      <c r="AU2547" s="153" t="s">
        <v>171</v>
      </c>
      <c r="AV2547" s="12" t="s">
        <v>78</v>
      </c>
      <c r="AW2547" s="12" t="s">
        <v>32</v>
      </c>
      <c r="AX2547" s="12" t="s">
        <v>71</v>
      </c>
      <c r="AY2547" s="153" t="s">
        <v>330</v>
      </c>
    </row>
    <row r="2548" spans="2:51" s="13" customFormat="1">
      <c r="B2548" s="158"/>
      <c r="D2548" s="152" t="s">
        <v>340</v>
      </c>
      <c r="E2548" s="159" t="s">
        <v>21</v>
      </c>
      <c r="F2548" s="160" t="s">
        <v>2238</v>
      </c>
      <c r="H2548" s="161">
        <v>4</v>
      </c>
      <c r="I2548" s="162"/>
      <c r="L2548" s="158"/>
      <c r="M2548" s="163"/>
      <c r="T2548" s="164"/>
      <c r="AT2548" s="159" t="s">
        <v>340</v>
      </c>
      <c r="AU2548" s="159" t="s">
        <v>171</v>
      </c>
      <c r="AV2548" s="13" t="s">
        <v>80</v>
      </c>
      <c r="AW2548" s="13" t="s">
        <v>32</v>
      </c>
      <c r="AX2548" s="13" t="s">
        <v>71</v>
      </c>
      <c r="AY2548" s="159" t="s">
        <v>330</v>
      </c>
    </row>
    <row r="2549" spans="2:51" s="12" customFormat="1">
      <c r="B2549" s="151"/>
      <c r="D2549" s="152" t="s">
        <v>340</v>
      </c>
      <c r="E2549" s="153" t="s">
        <v>21</v>
      </c>
      <c r="F2549" s="154" t="s">
        <v>1476</v>
      </c>
      <c r="H2549" s="153" t="s">
        <v>21</v>
      </c>
      <c r="I2549" s="155"/>
      <c r="L2549" s="151"/>
      <c r="M2549" s="156"/>
      <c r="T2549" s="157"/>
      <c r="AT2549" s="153" t="s">
        <v>340</v>
      </c>
      <c r="AU2549" s="153" t="s">
        <v>171</v>
      </c>
      <c r="AV2549" s="12" t="s">
        <v>78</v>
      </c>
      <c r="AW2549" s="12" t="s">
        <v>32</v>
      </c>
      <c r="AX2549" s="12" t="s">
        <v>71</v>
      </c>
      <c r="AY2549" s="153" t="s">
        <v>330</v>
      </c>
    </row>
    <row r="2550" spans="2:51" s="13" customFormat="1">
      <c r="B2550" s="158"/>
      <c r="D2550" s="152" t="s">
        <v>340</v>
      </c>
      <c r="E2550" s="159" t="s">
        <v>21</v>
      </c>
      <c r="F2550" s="160" t="s">
        <v>2238</v>
      </c>
      <c r="H2550" s="161">
        <v>4</v>
      </c>
      <c r="I2550" s="162"/>
      <c r="L2550" s="158"/>
      <c r="M2550" s="163"/>
      <c r="T2550" s="164"/>
      <c r="AT2550" s="159" t="s">
        <v>340</v>
      </c>
      <c r="AU2550" s="159" t="s">
        <v>171</v>
      </c>
      <c r="AV2550" s="13" t="s">
        <v>80</v>
      </c>
      <c r="AW2550" s="13" t="s">
        <v>32</v>
      </c>
      <c r="AX2550" s="13" t="s">
        <v>71</v>
      </c>
      <c r="AY2550" s="159" t="s">
        <v>330</v>
      </c>
    </row>
    <row r="2551" spans="2:51" s="12" customFormat="1">
      <c r="B2551" s="151"/>
      <c r="D2551" s="152" t="s">
        <v>340</v>
      </c>
      <c r="E2551" s="153" t="s">
        <v>21</v>
      </c>
      <c r="F2551" s="154" t="s">
        <v>1554</v>
      </c>
      <c r="H2551" s="153" t="s">
        <v>21</v>
      </c>
      <c r="I2551" s="155"/>
      <c r="L2551" s="151"/>
      <c r="M2551" s="156"/>
      <c r="T2551" s="157"/>
      <c r="AT2551" s="153" t="s">
        <v>340</v>
      </c>
      <c r="AU2551" s="153" t="s">
        <v>171</v>
      </c>
      <c r="AV2551" s="12" t="s">
        <v>78</v>
      </c>
      <c r="AW2551" s="12" t="s">
        <v>32</v>
      </c>
      <c r="AX2551" s="12" t="s">
        <v>71</v>
      </c>
      <c r="AY2551" s="153" t="s">
        <v>330</v>
      </c>
    </row>
    <row r="2552" spans="2:51" s="13" customFormat="1">
      <c r="B2552" s="158"/>
      <c r="D2552" s="152" t="s">
        <v>340</v>
      </c>
      <c r="E2552" s="159" t="s">
        <v>21</v>
      </c>
      <c r="F2552" s="160" t="s">
        <v>2279</v>
      </c>
      <c r="H2552" s="161">
        <v>11.1</v>
      </c>
      <c r="I2552" s="162"/>
      <c r="L2552" s="158"/>
      <c r="M2552" s="163"/>
      <c r="T2552" s="164"/>
      <c r="AT2552" s="159" t="s">
        <v>340</v>
      </c>
      <c r="AU2552" s="159" t="s">
        <v>171</v>
      </c>
      <c r="AV2552" s="13" t="s">
        <v>80</v>
      </c>
      <c r="AW2552" s="13" t="s">
        <v>32</v>
      </c>
      <c r="AX2552" s="13" t="s">
        <v>71</v>
      </c>
      <c r="AY2552" s="159" t="s">
        <v>330</v>
      </c>
    </row>
    <row r="2553" spans="2:51" s="12" customFormat="1">
      <c r="B2553" s="151"/>
      <c r="D2553" s="152" t="s">
        <v>340</v>
      </c>
      <c r="E2553" s="153" t="s">
        <v>21</v>
      </c>
      <c r="F2553" s="154" t="s">
        <v>2241</v>
      </c>
      <c r="H2553" s="153" t="s">
        <v>21</v>
      </c>
      <c r="I2553" s="155"/>
      <c r="L2553" s="151"/>
      <c r="M2553" s="156"/>
      <c r="T2553" s="157"/>
      <c r="AT2553" s="153" t="s">
        <v>340</v>
      </c>
      <c r="AU2553" s="153" t="s">
        <v>171</v>
      </c>
      <c r="AV2553" s="12" t="s">
        <v>78</v>
      </c>
      <c r="AW2553" s="12" t="s">
        <v>32</v>
      </c>
      <c r="AX2553" s="12" t="s">
        <v>71</v>
      </c>
      <c r="AY2553" s="153" t="s">
        <v>330</v>
      </c>
    </row>
    <row r="2554" spans="2:51" s="13" customFormat="1">
      <c r="B2554" s="158"/>
      <c r="D2554" s="152" t="s">
        <v>340</v>
      </c>
      <c r="E2554" s="159" t="s">
        <v>21</v>
      </c>
      <c r="F2554" s="160" t="s">
        <v>2280</v>
      </c>
      <c r="H2554" s="161">
        <v>5.42</v>
      </c>
      <c r="I2554" s="162"/>
      <c r="L2554" s="158"/>
      <c r="M2554" s="163"/>
      <c r="T2554" s="164"/>
      <c r="AT2554" s="159" t="s">
        <v>340</v>
      </c>
      <c r="AU2554" s="159" t="s">
        <v>171</v>
      </c>
      <c r="AV2554" s="13" t="s">
        <v>80</v>
      </c>
      <c r="AW2554" s="13" t="s">
        <v>32</v>
      </c>
      <c r="AX2554" s="13" t="s">
        <v>71</v>
      </c>
      <c r="AY2554" s="159" t="s">
        <v>330</v>
      </c>
    </row>
    <row r="2555" spans="2:51" s="12" customFormat="1">
      <c r="B2555" s="151"/>
      <c r="D2555" s="152" t="s">
        <v>340</v>
      </c>
      <c r="E2555" s="153" t="s">
        <v>21</v>
      </c>
      <c r="F2555" s="154" t="s">
        <v>1677</v>
      </c>
      <c r="H2555" s="153" t="s">
        <v>21</v>
      </c>
      <c r="I2555" s="155"/>
      <c r="L2555" s="151"/>
      <c r="M2555" s="156"/>
      <c r="T2555" s="157"/>
      <c r="AT2555" s="153" t="s">
        <v>340</v>
      </c>
      <c r="AU2555" s="153" t="s">
        <v>171</v>
      </c>
      <c r="AV2555" s="12" t="s">
        <v>78</v>
      </c>
      <c r="AW2555" s="12" t="s">
        <v>32</v>
      </c>
      <c r="AX2555" s="12" t="s">
        <v>71</v>
      </c>
      <c r="AY2555" s="153" t="s">
        <v>330</v>
      </c>
    </row>
    <row r="2556" spans="2:51" s="13" customFormat="1">
      <c r="B2556" s="158"/>
      <c r="D2556" s="152" t="s">
        <v>340</v>
      </c>
      <c r="E2556" s="159" t="s">
        <v>21</v>
      </c>
      <c r="F2556" s="160" t="s">
        <v>2239</v>
      </c>
      <c r="H2556" s="161">
        <v>8.2200000000000006</v>
      </c>
      <c r="I2556" s="162"/>
      <c r="L2556" s="158"/>
      <c r="M2556" s="163"/>
      <c r="T2556" s="164"/>
      <c r="AT2556" s="159" t="s">
        <v>340</v>
      </c>
      <c r="AU2556" s="159" t="s">
        <v>171</v>
      </c>
      <c r="AV2556" s="13" t="s">
        <v>80</v>
      </c>
      <c r="AW2556" s="13" t="s">
        <v>32</v>
      </c>
      <c r="AX2556" s="13" t="s">
        <v>71</v>
      </c>
      <c r="AY2556" s="159" t="s">
        <v>330</v>
      </c>
    </row>
    <row r="2557" spans="2:51" s="12" customFormat="1">
      <c r="B2557" s="151"/>
      <c r="D2557" s="152" t="s">
        <v>340</v>
      </c>
      <c r="E2557" s="153" t="s">
        <v>21</v>
      </c>
      <c r="F2557" s="154" t="s">
        <v>2242</v>
      </c>
      <c r="H2557" s="153" t="s">
        <v>21</v>
      </c>
      <c r="I2557" s="155"/>
      <c r="L2557" s="151"/>
      <c r="M2557" s="156"/>
      <c r="T2557" s="157"/>
      <c r="AT2557" s="153" t="s">
        <v>340</v>
      </c>
      <c r="AU2557" s="153" t="s">
        <v>171</v>
      </c>
      <c r="AV2557" s="12" t="s">
        <v>78</v>
      </c>
      <c r="AW2557" s="12" t="s">
        <v>32</v>
      </c>
      <c r="AX2557" s="12" t="s">
        <v>71</v>
      </c>
      <c r="AY2557" s="153" t="s">
        <v>330</v>
      </c>
    </row>
    <row r="2558" spans="2:51" s="13" customFormat="1">
      <c r="B2558" s="158"/>
      <c r="D2558" s="152" t="s">
        <v>340</v>
      </c>
      <c r="E2558" s="159" t="s">
        <v>21</v>
      </c>
      <c r="F2558" s="160" t="s">
        <v>2240</v>
      </c>
      <c r="H2558" s="161">
        <v>4.2</v>
      </c>
      <c r="I2558" s="162"/>
      <c r="L2558" s="158"/>
      <c r="M2558" s="163"/>
      <c r="T2558" s="164"/>
      <c r="AT2558" s="159" t="s">
        <v>340</v>
      </c>
      <c r="AU2558" s="159" t="s">
        <v>171</v>
      </c>
      <c r="AV2558" s="13" t="s">
        <v>80</v>
      </c>
      <c r="AW2558" s="13" t="s">
        <v>32</v>
      </c>
      <c r="AX2558" s="13" t="s">
        <v>71</v>
      </c>
      <c r="AY2558" s="159" t="s">
        <v>330</v>
      </c>
    </row>
    <row r="2559" spans="2:51" s="12" customFormat="1">
      <c r="B2559" s="151"/>
      <c r="D2559" s="152" t="s">
        <v>340</v>
      </c>
      <c r="E2559" s="153" t="s">
        <v>21</v>
      </c>
      <c r="F2559" s="154" t="s">
        <v>2243</v>
      </c>
      <c r="H2559" s="153" t="s">
        <v>21</v>
      </c>
      <c r="I2559" s="155"/>
      <c r="L2559" s="151"/>
      <c r="M2559" s="156"/>
      <c r="T2559" s="157"/>
      <c r="AT2559" s="153" t="s">
        <v>340</v>
      </c>
      <c r="AU2559" s="153" t="s">
        <v>171</v>
      </c>
      <c r="AV2559" s="12" t="s">
        <v>78</v>
      </c>
      <c r="AW2559" s="12" t="s">
        <v>32</v>
      </c>
      <c r="AX2559" s="12" t="s">
        <v>71</v>
      </c>
      <c r="AY2559" s="153" t="s">
        <v>330</v>
      </c>
    </row>
    <row r="2560" spans="2:51" s="13" customFormat="1">
      <c r="B2560" s="158"/>
      <c r="D2560" s="152" t="s">
        <v>340</v>
      </c>
      <c r="E2560" s="159" t="s">
        <v>21</v>
      </c>
      <c r="F2560" s="160" t="s">
        <v>2281</v>
      </c>
      <c r="H2560" s="161">
        <v>4.5</v>
      </c>
      <c r="I2560" s="162"/>
      <c r="L2560" s="158"/>
      <c r="M2560" s="163"/>
      <c r="T2560" s="164"/>
      <c r="AT2560" s="159" t="s">
        <v>340</v>
      </c>
      <c r="AU2560" s="159" t="s">
        <v>171</v>
      </c>
      <c r="AV2560" s="13" t="s">
        <v>80</v>
      </c>
      <c r="AW2560" s="13" t="s">
        <v>32</v>
      </c>
      <c r="AX2560" s="13" t="s">
        <v>71</v>
      </c>
      <c r="AY2560" s="159" t="s">
        <v>330</v>
      </c>
    </row>
    <row r="2561" spans="2:51" s="12" customFormat="1">
      <c r="B2561" s="151"/>
      <c r="D2561" s="152" t="s">
        <v>340</v>
      </c>
      <c r="E2561" s="153" t="s">
        <v>21</v>
      </c>
      <c r="F2561" s="154" t="s">
        <v>1599</v>
      </c>
      <c r="H2561" s="153" t="s">
        <v>21</v>
      </c>
      <c r="I2561" s="155"/>
      <c r="L2561" s="151"/>
      <c r="M2561" s="156"/>
      <c r="T2561" s="157"/>
      <c r="AT2561" s="153" t="s">
        <v>340</v>
      </c>
      <c r="AU2561" s="153" t="s">
        <v>171</v>
      </c>
      <c r="AV2561" s="12" t="s">
        <v>78</v>
      </c>
      <c r="AW2561" s="12" t="s">
        <v>32</v>
      </c>
      <c r="AX2561" s="12" t="s">
        <v>71</v>
      </c>
      <c r="AY2561" s="153" t="s">
        <v>330</v>
      </c>
    </row>
    <row r="2562" spans="2:51" s="13" customFormat="1">
      <c r="B2562" s="158"/>
      <c r="D2562" s="152" t="s">
        <v>340</v>
      </c>
      <c r="E2562" s="159" t="s">
        <v>21</v>
      </c>
      <c r="F2562" s="160" t="s">
        <v>2244</v>
      </c>
      <c r="H2562" s="161">
        <v>5.2</v>
      </c>
      <c r="I2562" s="162"/>
      <c r="L2562" s="158"/>
      <c r="M2562" s="163"/>
      <c r="T2562" s="164"/>
      <c r="AT2562" s="159" t="s">
        <v>340</v>
      </c>
      <c r="AU2562" s="159" t="s">
        <v>171</v>
      </c>
      <c r="AV2562" s="13" t="s">
        <v>80</v>
      </c>
      <c r="AW2562" s="13" t="s">
        <v>32</v>
      </c>
      <c r="AX2562" s="13" t="s">
        <v>71</v>
      </c>
      <c r="AY2562" s="159" t="s">
        <v>330</v>
      </c>
    </row>
    <row r="2563" spans="2:51" s="12" customFormat="1">
      <c r="B2563" s="151"/>
      <c r="D2563" s="152" t="s">
        <v>340</v>
      </c>
      <c r="E2563" s="153" t="s">
        <v>21</v>
      </c>
      <c r="F2563" s="154" t="s">
        <v>2246</v>
      </c>
      <c r="H2563" s="153" t="s">
        <v>21</v>
      </c>
      <c r="I2563" s="155"/>
      <c r="L2563" s="151"/>
      <c r="M2563" s="156"/>
      <c r="T2563" s="157"/>
      <c r="AT2563" s="153" t="s">
        <v>340</v>
      </c>
      <c r="AU2563" s="153" t="s">
        <v>171</v>
      </c>
      <c r="AV2563" s="12" t="s">
        <v>78</v>
      </c>
      <c r="AW2563" s="12" t="s">
        <v>32</v>
      </c>
      <c r="AX2563" s="12" t="s">
        <v>71</v>
      </c>
      <c r="AY2563" s="153" t="s">
        <v>330</v>
      </c>
    </row>
    <row r="2564" spans="2:51" s="13" customFormat="1">
      <c r="B2564" s="158"/>
      <c r="D2564" s="152" t="s">
        <v>340</v>
      </c>
      <c r="E2564" s="159" t="s">
        <v>21</v>
      </c>
      <c r="F2564" s="160" t="s">
        <v>2282</v>
      </c>
      <c r="H2564" s="161">
        <v>5.0999999999999996</v>
      </c>
      <c r="I2564" s="162"/>
      <c r="L2564" s="158"/>
      <c r="M2564" s="163"/>
      <c r="T2564" s="164"/>
      <c r="AT2564" s="159" t="s">
        <v>340</v>
      </c>
      <c r="AU2564" s="159" t="s">
        <v>171</v>
      </c>
      <c r="AV2564" s="13" t="s">
        <v>80</v>
      </c>
      <c r="AW2564" s="13" t="s">
        <v>32</v>
      </c>
      <c r="AX2564" s="13" t="s">
        <v>71</v>
      </c>
      <c r="AY2564" s="159" t="s">
        <v>330</v>
      </c>
    </row>
    <row r="2565" spans="2:51" s="12" customFormat="1">
      <c r="B2565" s="151"/>
      <c r="D2565" s="152" t="s">
        <v>340</v>
      </c>
      <c r="E2565" s="153" t="s">
        <v>21</v>
      </c>
      <c r="F2565" s="154" t="s">
        <v>1478</v>
      </c>
      <c r="H2565" s="153" t="s">
        <v>21</v>
      </c>
      <c r="I2565" s="155"/>
      <c r="L2565" s="151"/>
      <c r="M2565" s="156"/>
      <c r="T2565" s="157"/>
      <c r="AT2565" s="153" t="s">
        <v>340</v>
      </c>
      <c r="AU2565" s="153" t="s">
        <v>171</v>
      </c>
      <c r="AV2565" s="12" t="s">
        <v>78</v>
      </c>
      <c r="AW2565" s="12" t="s">
        <v>32</v>
      </c>
      <c r="AX2565" s="12" t="s">
        <v>71</v>
      </c>
      <c r="AY2565" s="153" t="s">
        <v>330</v>
      </c>
    </row>
    <row r="2566" spans="2:51" s="13" customFormat="1">
      <c r="B2566" s="158"/>
      <c r="D2566" s="152" t="s">
        <v>340</v>
      </c>
      <c r="E2566" s="159" t="s">
        <v>21</v>
      </c>
      <c r="F2566" s="160" t="s">
        <v>2283</v>
      </c>
      <c r="H2566" s="161">
        <v>6.5</v>
      </c>
      <c r="I2566" s="162"/>
      <c r="L2566" s="158"/>
      <c r="M2566" s="163"/>
      <c r="T2566" s="164"/>
      <c r="AT2566" s="159" t="s">
        <v>340</v>
      </c>
      <c r="AU2566" s="159" t="s">
        <v>171</v>
      </c>
      <c r="AV2566" s="13" t="s">
        <v>80</v>
      </c>
      <c r="AW2566" s="13" t="s">
        <v>32</v>
      </c>
      <c r="AX2566" s="13" t="s">
        <v>71</v>
      </c>
      <c r="AY2566" s="159" t="s">
        <v>330</v>
      </c>
    </row>
    <row r="2567" spans="2:51" s="12" customFormat="1">
      <c r="B2567" s="151"/>
      <c r="D2567" s="152" t="s">
        <v>340</v>
      </c>
      <c r="E2567" s="153" t="s">
        <v>21</v>
      </c>
      <c r="F2567" s="154" t="s">
        <v>1480</v>
      </c>
      <c r="H2567" s="153" t="s">
        <v>21</v>
      </c>
      <c r="I2567" s="155"/>
      <c r="L2567" s="151"/>
      <c r="M2567" s="156"/>
      <c r="T2567" s="157"/>
      <c r="AT2567" s="153" t="s">
        <v>340</v>
      </c>
      <c r="AU2567" s="153" t="s">
        <v>171</v>
      </c>
      <c r="AV2567" s="12" t="s">
        <v>78</v>
      </c>
      <c r="AW2567" s="12" t="s">
        <v>32</v>
      </c>
      <c r="AX2567" s="12" t="s">
        <v>71</v>
      </c>
      <c r="AY2567" s="153" t="s">
        <v>330</v>
      </c>
    </row>
    <row r="2568" spans="2:51" s="13" customFormat="1">
      <c r="B2568" s="158"/>
      <c r="D2568" s="152" t="s">
        <v>340</v>
      </c>
      <c r="E2568" s="159" t="s">
        <v>21</v>
      </c>
      <c r="F2568" s="160" t="s">
        <v>2284</v>
      </c>
      <c r="H2568" s="161">
        <v>18</v>
      </c>
      <c r="I2568" s="162"/>
      <c r="L2568" s="158"/>
      <c r="M2568" s="163"/>
      <c r="T2568" s="164"/>
      <c r="AT2568" s="159" t="s">
        <v>340</v>
      </c>
      <c r="AU2568" s="159" t="s">
        <v>171</v>
      </c>
      <c r="AV2568" s="13" t="s">
        <v>80</v>
      </c>
      <c r="AW2568" s="13" t="s">
        <v>32</v>
      </c>
      <c r="AX2568" s="13" t="s">
        <v>71</v>
      </c>
      <c r="AY2568" s="159" t="s">
        <v>330</v>
      </c>
    </row>
    <row r="2569" spans="2:51" s="12" customFormat="1">
      <c r="B2569" s="151"/>
      <c r="D2569" s="152" t="s">
        <v>340</v>
      </c>
      <c r="E2569" s="153" t="s">
        <v>21</v>
      </c>
      <c r="F2569" s="154" t="s">
        <v>1484</v>
      </c>
      <c r="H2569" s="153" t="s">
        <v>21</v>
      </c>
      <c r="I2569" s="155"/>
      <c r="L2569" s="151"/>
      <c r="M2569" s="156"/>
      <c r="T2569" s="157"/>
      <c r="AT2569" s="153" t="s">
        <v>340</v>
      </c>
      <c r="AU2569" s="153" t="s">
        <v>171</v>
      </c>
      <c r="AV2569" s="12" t="s">
        <v>78</v>
      </c>
      <c r="AW2569" s="12" t="s">
        <v>32</v>
      </c>
      <c r="AX2569" s="12" t="s">
        <v>71</v>
      </c>
      <c r="AY2569" s="153" t="s">
        <v>330</v>
      </c>
    </row>
    <row r="2570" spans="2:51" s="13" customFormat="1">
      <c r="B2570" s="158"/>
      <c r="D2570" s="152" t="s">
        <v>340</v>
      </c>
      <c r="E2570" s="159" t="s">
        <v>21</v>
      </c>
      <c r="F2570" s="160" t="s">
        <v>2285</v>
      </c>
      <c r="H2570" s="161">
        <v>18.03</v>
      </c>
      <c r="I2570" s="162"/>
      <c r="L2570" s="158"/>
      <c r="M2570" s="163"/>
      <c r="T2570" s="164"/>
      <c r="AT2570" s="159" t="s">
        <v>340</v>
      </c>
      <c r="AU2570" s="159" t="s">
        <v>171</v>
      </c>
      <c r="AV2570" s="13" t="s">
        <v>80</v>
      </c>
      <c r="AW2570" s="13" t="s">
        <v>32</v>
      </c>
      <c r="AX2570" s="13" t="s">
        <v>71</v>
      </c>
      <c r="AY2570" s="159" t="s">
        <v>330</v>
      </c>
    </row>
    <row r="2571" spans="2:51" s="12" customFormat="1">
      <c r="B2571" s="151"/>
      <c r="D2571" s="152" t="s">
        <v>340</v>
      </c>
      <c r="E2571" s="153" t="s">
        <v>21</v>
      </c>
      <c r="F2571" s="154" t="s">
        <v>1488</v>
      </c>
      <c r="H2571" s="153" t="s">
        <v>21</v>
      </c>
      <c r="I2571" s="155"/>
      <c r="L2571" s="151"/>
      <c r="M2571" s="156"/>
      <c r="T2571" s="157"/>
      <c r="AT2571" s="153" t="s">
        <v>340</v>
      </c>
      <c r="AU2571" s="153" t="s">
        <v>171</v>
      </c>
      <c r="AV2571" s="12" t="s">
        <v>78</v>
      </c>
      <c r="AW2571" s="12" t="s">
        <v>32</v>
      </c>
      <c r="AX2571" s="12" t="s">
        <v>71</v>
      </c>
      <c r="AY2571" s="153" t="s">
        <v>330</v>
      </c>
    </row>
    <row r="2572" spans="2:51" s="13" customFormat="1">
      <c r="B2572" s="158"/>
      <c r="D2572" s="152" t="s">
        <v>340</v>
      </c>
      <c r="E2572" s="159" t="s">
        <v>21</v>
      </c>
      <c r="F2572" s="160" t="s">
        <v>2286</v>
      </c>
      <c r="H2572" s="161">
        <v>18.02</v>
      </c>
      <c r="I2572" s="162"/>
      <c r="L2572" s="158"/>
      <c r="M2572" s="163"/>
      <c r="T2572" s="164"/>
      <c r="AT2572" s="159" t="s">
        <v>340</v>
      </c>
      <c r="AU2572" s="159" t="s">
        <v>171</v>
      </c>
      <c r="AV2572" s="13" t="s">
        <v>80</v>
      </c>
      <c r="AW2572" s="13" t="s">
        <v>32</v>
      </c>
      <c r="AX2572" s="13" t="s">
        <v>71</v>
      </c>
      <c r="AY2572" s="159" t="s">
        <v>330</v>
      </c>
    </row>
    <row r="2573" spans="2:51" s="12" customFormat="1">
      <c r="B2573" s="151"/>
      <c r="D2573" s="152" t="s">
        <v>340</v>
      </c>
      <c r="E2573" s="153" t="s">
        <v>21</v>
      </c>
      <c r="F2573" s="154" t="s">
        <v>1490</v>
      </c>
      <c r="H2573" s="153" t="s">
        <v>21</v>
      </c>
      <c r="I2573" s="155"/>
      <c r="L2573" s="151"/>
      <c r="M2573" s="156"/>
      <c r="T2573" s="157"/>
      <c r="AT2573" s="153" t="s">
        <v>340</v>
      </c>
      <c r="AU2573" s="153" t="s">
        <v>171</v>
      </c>
      <c r="AV2573" s="12" t="s">
        <v>78</v>
      </c>
      <c r="AW2573" s="12" t="s">
        <v>32</v>
      </c>
      <c r="AX2573" s="12" t="s">
        <v>71</v>
      </c>
      <c r="AY2573" s="153" t="s">
        <v>330</v>
      </c>
    </row>
    <row r="2574" spans="2:51" s="13" customFormat="1">
      <c r="B2574" s="158"/>
      <c r="D2574" s="152" t="s">
        <v>340</v>
      </c>
      <c r="E2574" s="159" t="s">
        <v>21</v>
      </c>
      <c r="F2574" s="160" t="s">
        <v>2285</v>
      </c>
      <c r="H2574" s="161">
        <v>18.03</v>
      </c>
      <c r="I2574" s="162"/>
      <c r="L2574" s="158"/>
      <c r="M2574" s="163"/>
      <c r="T2574" s="164"/>
      <c r="AT2574" s="159" t="s">
        <v>340</v>
      </c>
      <c r="AU2574" s="159" t="s">
        <v>171</v>
      </c>
      <c r="AV2574" s="13" t="s">
        <v>80</v>
      </c>
      <c r="AW2574" s="13" t="s">
        <v>32</v>
      </c>
      <c r="AX2574" s="13" t="s">
        <v>71</v>
      </c>
      <c r="AY2574" s="159" t="s">
        <v>330</v>
      </c>
    </row>
    <row r="2575" spans="2:51" s="12" customFormat="1">
      <c r="B2575" s="151"/>
      <c r="D2575" s="152" t="s">
        <v>340</v>
      </c>
      <c r="E2575" s="153" t="s">
        <v>21</v>
      </c>
      <c r="F2575" s="154" t="s">
        <v>1568</v>
      </c>
      <c r="H2575" s="153" t="s">
        <v>21</v>
      </c>
      <c r="I2575" s="155"/>
      <c r="L2575" s="151"/>
      <c r="M2575" s="156"/>
      <c r="T2575" s="157"/>
      <c r="AT2575" s="153" t="s">
        <v>340</v>
      </c>
      <c r="AU2575" s="153" t="s">
        <v>171</v>
      </c>
      <c r="AV2575" s="12" t="s">
        <v>78</v>
      </c>
      <c r="AW2575" s="12" t="s">
        <v>32</v>
      </c>
      <c r="AX2575" s="12" t="s">
        <v>71</v>
      </c>
      <c r="AY2575" s="153" t="s">
        <v>330</v>
      </c>
    </row>
    <row r="2576" spans="2:51" s="13" customFormat="1">
      <c r="B2576" s="158"/>
      <c r="D2576" s="152" t="s">
        <v>340</v>
      </c>
      <c r="E2576" s="159" t="s">
        <v>21</v>
      </c>
      <c r="F2576" s="160" t="s">
        <v>2286</v>
      </c>
      <c r="H2576" s="161">
        <v>18.02</v>
      </c>
      <c r="I2576" s="162"/>
      <c r="L2576" s="158"/>
      <c r="M2576" s="163"/>
      <c r="T2576" s="164"/>
      <c r="AT2576" s="159" t="s">
        <v>340</v>
      </c>
      <c r="AU2576" s="159" t="s">
        <v>171</v>
      </c>
      <c r="AV2576" s="13" t="s">
        <v>80</v>
      </c>
      <c r="AW2576" s="13" t="s">
        <v>32</v>
      </c>
      <c r="AX2576" s="13" t="s">
        <v>71</v>
      </c>
      <c r="AY2576" s="159" t="s">
        <v>330</v>
      </c>
    </row>
    <row r="2577" spans="2:51" s="12" customFormat="1">
      <c r="B2577" s="151"/>
      <c r="D2577" s="152" t="s">
        <v>340</v>
      </c>
      <c r="E2577" s="153" t="s">
        <v>21</v>
      </c>
      <c r="F2577" s="154" t="s">
        <v>1569</v>
      </c>
      <c r="H2577" s="153" t="s">
        <v>21</v>
      </c>
      <c r="I2577" s="155"/>
      <c r="L2577" s="151"/>
      <c r="M2577" s="156"/>
      <c r="T2577" s="157"/>
      <c r="AT2577" s="153" t="s">
        <v>340</v>
      </c>
      <c r="AU2577" s="153" t="s">
        <v>171</v>
      </c>
      <c r="AV2577" s="12" t="s">
        <v>78</v>
      </c>
      <c r="AW2577" s="12" t="s">
        <v>32</v>
      </c>
      <c r="AX2577" s="12" t="s">
        <v>71</v>
      </c>
      <c r="AY2577" s="153" t="s">
        <v>330</v>
      </c>
    </row>
    <row r="2578" spans="2:51" s="13" customFormat="1">
      <c r="B2578" s="158"/>
      <c r="D2578" s="152" t="s">
        <v>340</v>
      </c>
      <c r="E2578" s="159" t="s">
        <v>21</v>
      </c>
      <c r="F2578" s="160" t="s">
        <v>2286</v>
      </c>
      <c r="H2578" s="161">
        <v>18.02</v>
      </c>
      <c r="I2578" s="162"/>
      <c r="L2578" s="158"/>
      <c r="M2578" s="163"/>
      <c r="T2578" s="164"/>
      <c r="AT2578" s="159" t="s">
        <v>340</v>
      </c>
      <c r="AU2578" s="159" t="s">
        <v>171</v>
      </c>
      <c r="AV2578" s="13" t="s">
        <v>80</v>
      </c>
      <c r="AW2578" s="13" t="s">
        <v>32</v>
      </c>
      <c r="AX2578" s="13" t="s">
        <v>71</v>
      </c>
      <c r="AY2578" s="159" t="s">
        <v>330</v>
      </c>
    </row>
    <row r="2579" spans="2:51" s="12" customFormat="1">
      <c r="B2579" s="151"/>
      <c r="D2579" s="152" t="s">
        <v>340</v>
      </c>
      <c r="E2579" s="153" t="s">
        <v>21</v>
      </c>
      <c r="F2579" s="154" t="s">
        <v>1492</v>
      </c>
      <c r="H2579" s="153" t="s">
        <v>21</v>
      </c>
      <c r="I2579" s="155"/>
      <c r="L2579" s="151"/>
      <c r="M2579" s="156"/>
      <c r="T2579" s="157"/>
      <c r="AT2579" s="153" t="s">
        <v>340</v>
      </c>
      <c r="AU2579" s="153" t="s">
        <v>171</v>
      </c>
      <c r="AV2579" s="12" t="s">
        <v>78</v>
      </c>
      <c r="AW2579" s="12" t="s">
        <v>32</v>
      </c>
      <c r="AX2579" s="12" t="s">
        <v>71</v>
      </c>
      <c r="AY2579" s="153" t="s">
        <v>330</v>
      </c>
    </row>
    <row r="2580" spans="2:51" s="13" customFormat="1">
      <c r="B2580" s="158"/>
      <c r="D2580" s="152" t="s">
        <v>340</v>
      </c>
      <c r="E2580" s="159" t="s">
        <v>21</v>
      </c>
      <c r="F2580" s="160" t="s">
        <v>2287</v>
      </c>
      <c r="H2580" s="161">
        <v>17.97</v>
      </c>
      <c r="I2580" s="162"/>
      <c r="L2580" s="158"/>
      <c r="M2580" s="163"/>
      <c r="T2580" s="164"/>
      <c r="AT2580" s="159" t="s">
        <v>340</v>
      </c>
      <c r="AU2580" s="159" t="s">
        <v>171</v>
      </c>
      <c r="AV2580" s="13" t="s">
        <v>80</v>
      </c>
      <c r="AW2580" s="13" t="s">
        <v>32</v>
      </c>
      <c r="AX2580" s="13" t="s">
        <v>71</v>
      </c>
      <c r="AY2580" s="159" t="s">
        <v>330</v>
      </c>
    </row>
    <row r="2581" spans="2:51" s="12" customFormat="1">
      <c r="B2581" s="151"/>
      <c r="D2581" s="152" t="s">
        <v>340</v>
      </c>
      <c r="E2581" s="153" t="s">
        <v>21</v>
      </c>
      <c r="F2581" s="154" t="s">
        <v>1572</v>
      </c>
      <c r="H2581" s="153" t="s">
        <v>21</v>
      </c>
      <c r="I2581" s="155"/>
      <c r="L2581" s="151"/>
      <c r="M2581" s="156"/>
      <c r="T2581" s="157"/>
      <c r="AT2581" s="153" t="s">
        <v>340</v>
      </c>
      <c r="AU2581" s="153" t="s">
        <v>171</v>
      </c>
      <c r="AV2581" s="12" t="s">
        <v>78</v>
      </c>
      <c r="AW2581" s="12" t="s">
        <v>32</v>
      </c>
      <c r="AX2581" s="12" t="s">
        <v>71</v>
      </c>
      <c r="AY2581" s="153" t="s">
        <v>330</v>
      </c>
    </row>
    <row r="2582" spans="2:51" s="13" customFormat="1">
      <c r="B2582" s="158"/>
      <c r="D2582" s="152" t="s">
        <v>340</v>
      </c>
      <c r="E2582" s="159" t="s">
        <v>21</v>
      </c>
      <c r="F2582" s="160" t="s">
        <v>2288</v>
      </c>
      <c r="H2582" s="161">
        <v>17.96</v>
      </c>
      <c r="I2582" s="162"/>
      <c r="L2582" s="158"/>
      <c r="M2582" s="163"/>
      <c r="T2582" s="164"/>
      <c r="AT2582" s="159" t="s">
        <v>340</v>
      </c>
      <c r="AU2582" s="159" t="s">
        <v>171</v>
      </c>
      <c r="AV2582" s="13" t="s">
        <v>80</v>
      </c>
      <c r="AW2582" s="13" t="s">
        <v>32</v>
      </c>
      <c r="AX2582" s="13" t="s">
        <v>71</v>
      </c>
      <c r="AY2582" s="159" t="s">
        <v>330</v>
      </c>
    </row>
    <row r="2583" spans="2:51" s="12" customFormat="1">
      <c r="B2583" s="151"/>
      <c r="D2583" s="152" t="s">
        <v>340</v>
      </c>
      <c r="E2583" s="153" t="s">
        <v>21</v>
      </c>
      <c r="F2583" s="154" t="s">
        <v>1576</v>
      </c>
      <c r="H2583" s="153" t="s">
        <v>21</v>
      </c>
      <c r="I2583" s="155"/>
      <c r="L2583" s="151"/>
      <c r="M2583" s="156"/>
      <c r="T2583" s="157"/>
      <c r="AT2583" s="153" t="s">
        <v>340</v>
      </c>
      <c r="AU2583" s="153" t="s">
        <v>171</v>
      </c>
      <c r="AV2583" s="12" t="s">
        <v>78</v>
      </c>
      <c r="AW2583" s="12" t="s">
        <v>32</v>
      </c>
      <c r="AX2583" s="12" t="s">
        <v>71</v>
      </c>
      <c r="AY2583" s="153" t="s">
        <v>330</v>
      </c>
    </row>
    <row r="2584" spans="2:51" s="13" customFormat="1">
      <c r="B2584" s="158"/>
      <c r="D2584" s="152" t="s">
        <v>340</v>
      </c>
      <c r="E2584" s="159" t="s">
        <v>21</v>
      </c>
      <c r="F2584" s="160" t="s">
        <v>2289</v>
      </c>
      <c r="H2584" s="161">
        <v>6.6</v>
      </c>
      <c r="I2584" s="162"/>
      <c r="L2584" s="158"/>
      <c r="M2584" s="163"/>
      <c r="T2584" s="164"/>
      <c r="AT2584" s="159" t="s">
        <v>340</v>
      </c>
      <c r="AU2584" s="159" t="s">
        <v>171</v>
      </c>
      <c r="AV2584" s="13" t="s">
        <v>80</v>
      </c>
      <c r="AW2584" s="13" t="s">
        <v>32</v>
      </c>
      <c r="AX2584" s="13" t="s">
        <v>71</v>
      </c>
      <c r="AY2584" s="159" t="s">
        <v>330</v>
      </c>
    </row>
    <row r="2585" spans="2:51" s="12" customFormat="1">
      <c r="B2585" s="151"/>
      <c r="D2585" s="152" t="s">
        <v>340</v>
      </c>
      <c r="E2585" s="153" t="s">
        <v>21</v>
      </c>
      <c r="F2585" s="154" t="s">
        <v>1578</v>
      </c>
      <c r="H2585" s="153" t="s">
        <v>21</v>
      </c>
      <c r="I2585" s="155"/>
      <c r="L2585" s="151"/>
      <c r="M2585" s="156"/>
      <c r="T2585" s="157"/>
      <c r="AT2585" s="153" t="s">
        <v>340</v>
      </c>
      <c r="AU2585" s="153" t="s">
        <v>171</v>
      </c>
      <c r="AV2585" s="12" t="s">
        <v>78</v>
      </c>
      <c r="AW2585" s="12" t="s">
        <v>32</v>
      </c>
      <c r="AX2585" s="12" t="s">
        <v>71</v>
      </c>
      <c r="AY2585" s="153" t="s">
        <v>330</v>
      </c>
    </row>
    <row r="2586" spans="2:51" s="13" customFormat="1">
      <c r="B2586" s="158"/>
      <c r="D2586" s="152" t="s">
        <v>340</v>
      </c>
      <c r="E2586" s="159" t="s">
        <v>21</v>
      </c>
      <c r="F2586" s="160" t="s">
        <v>2287</v>
      </c>
      <c r="H2586" s="161">
        <v>17.97</v>
      </c>
      <c r="I2586" s="162"/>
      <c r="L2586" s="158"/>
      <c r="M2586" s="163"/>
      <c r="T2586" s="164"/>
      <c r="AT2586" s="159" t="s">
        <v>340</v>
      </c>
      <c r="AU2586" s="159" t="s">
        <v>171</v>
      </c>
      <c r="AV2586" s="13" t="s">
        <v>80</v>
      </c>
      <c r="AW2586" s="13" t="s">
        <v>32</v>
      </c>
      <c r="AX2586" s="13" t="s">
        <v>71</v>
      </c>
      <c r="AY2586" s="159" t="s">
        <v>330</v>
      </c>
    </row>
    <row r="2587" spans="2:51" s="12" customFormat="1">
      <c r="B2587" s="151"/>
      <c r="D2587" s="152" t="s">
        <v>340</v>
      </c>
      <c r="E2587" s="153" t="s">
        <v>21</v>
      </c>
      <c r="F2587" s="154" t="s">
        <v>1505</v>
      </c>
      <c r="H2587" s="153" t="s">
        <v>21</v>
      </c>
      <c r="I2587" s="155"/>
      <c r="L2587" s="151"/>
      <c r="M2587" s="156"/>
      <c r="T2587" s="157"/>
      <c r="AT2587" s="153" t="s">
        <v>340</v>
      </c>
      <c r="AU2587" s="153" t="s">
        <v>171</v>
      </c>
      <c r="AV2587" s="12" t="s">
        <v>78</v>
      </c>
      <c r="AW2587" s="12" t="s">
        <v>32</v>
      </c>
      <c r="AX2587" s="12" t="s">
        <v>71</v>
      </c>
      <c r="AY2587" s="153" t="s">
        <v>330</v>
      </c>
    </row>
    <row r="2588" spans="2:51" s="13" customFormat="1">
      <c r="B2588" s="158"/>
      <c r="D2588" s="152" t="s">
        <v>340</v>
      </c>
      <c r="E2588" s="159" t="s">
        <v>21</v>
      </c>
      <c r="F2588" s="160" t="s">
        <v>2287</v>
      </c>
      <c r="H2588" s="161">
        <v>17.97</v>
      </c>
      <c r="I2588" s="162"/>
      <c r="L2588" s="158"/>
      <c r="M2588" s="163"/>
      <c r="T2588" s="164"/>
      <c r="AT2588" s="159" t="s">
        <v>340</v>
      </c>
      <c r="AU2588" s="159" t="s">
        <v>171</v>
      </c>
      <c r="AV2588" s="13" t="s">
        <v>80</v>
      </c>
      <c r="AW2588" s="13" t="s">
        <v>32</v>
      </c>
      <c r="AX2588" s="13" t="s">
        <v>71</v>
      </c>
      <c r="AY2588" s="159" t="s">
        <v>330</v>
      </c>
    </row>
    <row r="2589" spans="2:51" s="12" customFormat="1">
      <c r="B2589" s="151"/>
      <c r="D2589" s="152" t="s">
        <v>340</v>
      </c>
      <c r="E2589" s="153" t="s">
        <v>21</v>
      </c>
      <c r="F2589" s="154" t="s">
        <v>1581</v>
      </c>
      <c r="H2589" s="153" t="s">
        <v>21</v>
      </c>
      <c r="I2589" s="155"/>
      <c r="L2589" s="151"/>
      <c r="M2589" s="156"/>
      <c r="T2589" s="157"/>
      <c r="AT2589" s="153" t="s">
        <v>340</v>
      </c>
      <c r="AU2589" s="153" t="s">
        <v>171</v>
      </c>
      <c r="AV2589" s="12" t="s">
        <v>78</v>
      </c>
      <c r="AW2589" s="12" t="s">
        <v>32</v>
      </c>
      <c r="AX2589" s="12" t="s">
        <v>71</v>
      </c>
      <c r="AY2589" s="153" t="s">
        <v>330</v>
      </c>
    </row>
    <row r="2590" spans="2:51" s="13" customFormat="1">
      <c r="B2590" s="158"/>
      <c r="D2590" s="152" t="s">
        <v>340</v>
      </c>
      <c r="E2590" s="159" t="s">
        <v>21</v>
      </c>
      <c r="F2590" s="160" t="s">
        <v>2290</v>
      </c>
      <c r="H2590" s="161">
        <v>6.96</v>
      </c>
      <c r="I2590" s="162"/>
      <c r="L2590" s="158"/>
      <c r="M2590" s="163"/>
      <c r="T2590" s="164"/>
      <c r="AT2590" s="159" t="s">
        <v>340</v>
      </c>
      <c r="AU2590" s="159" t="s">
        <v>171</v>
      </c>
      <c r="AV2590" s="13" t="s">
        <v>80</v>
      </c>
      <c r="AW2590" s="13" t="s">
        <v>32</v>
      </c>
      <c r="AX2590" s="13" t="s">
        <v>71</v>
      </c>
      <c r="AY2590" s="159" t="s">
        <v>330</v>
      </c>
    </row>
    <row r="2591" spans="2:51" s="12" customFormat="1">
      <c r="B2591" s="151"/>
      <c r="D2591" s="152" t="s">
        <v>340</v>
      </c>
      <c r="E2591" s="153" t="s">
        <v>21</v>
      </c>
      <c r="F2591" s="154" t="s">
        <v>1507</v>
      </c>
      <c r="H2591" s="153" t="s">
        <v>21</v>
      </c>
      <c r="I2591" s="155"/>
      <c r="L2591" s="151"/>
      <c r="M2591" s="156"/>
      <c r="T2591" s="157"/>
      <c r="AT2591" s="153" t="s">
        <v>340</v>
      </c>
      <c r="AU2591" s="153" t="s">
        <v>171</v>
      </c>
      <c r="AV2591" s="12" t="s">
        <v>78</v>
      </c>
      <c r="AW2591" s="12" t="s">
        <v>32</v>
      </c>
      <c r="AX2591" s="12" t="s">
        <v>71</v>
      </c>
      <c r="AY2591" s="153" t="s">
        <v>330</v>
      </c>
    </row>
    <row r="2592" spans="2:51" s="13" customFormat="1">
      <c r="B2592" s="158"/>
      <c r="D2592" s="152" t="s">
        <v>340</v>
      </c>
      <c r="E2592" s="159" t="s">
        <v>21</v>
      </c>
      <c r="F2592" s="160" t="s">
        <v>2291</v>
      </c>
      <c r="H2592" s="161">
        <v>17.899999999999999</v>
      </c>
      <c r="I2592" s="162"/>
      <c r="L2592" s="158"/>
      <c r="M2592" s="163"/>
      <c r="T2592" s="164"/>
      <c r="AT2592" s="159" t="s">
        <v>340</v>
      </c>
      <c r="AU2592" s="159" t="s">
        <v>171</v>
      </c>
      <c r="AV2592" s="13" t="s">
        <v>80</v>
      </c>
      <c r="AW2592" s="13" t="s">
        <v>32</v>
      </c>
      <c r="AX2592" s="13" t="s">
        <v>71</v>
      </c>
      <c r="AY2592" s="159" t="s">
        <v>330</v>
      </c>
    </row>
    <row r="2593" spans="2:51" s="12" customFormat="1">
      <c r="B2593" s="151"/>
      <c r="D2593" s="152" t="s">
        <v>340</v>
      </c>
      <c r="E2593" s="153" t="s">
        <v>21</v>
      </c>
      <c r="F2593" s="154" t="s">
        <v>1509</v>
      </c>
      <c r="H2593" s="153" t="s">
        <v>21</v>
      </c>
      <c r="I2593" s="155"/>
      <c r="L2593" s="151"/>
      <c r="M2593" s="156"/>
      <c r="T2593" s="157"/>
      <c r="AT2593" s="153" t="s">
        <v>340</v>
      </c>
      <c r="AU2593" s="153" t="s">
        <v>171</v>
      </c>
      <c r="AV2593" s="12" t="s">
        <v>78</v>
      </c>
      <c r="AW2593" s="12" t="s">
        <v>32</v>
      </c>
      <c r="AX2593" s="12" t="s">
        <v>71</v>
      </c>
      <c r="AY2593" s="153" t="s">
        <v>330</v>
      </c>
    </row>
    <row r="2594" spans="2:51" s="13" customFormat="1">
      <c r="B2594" s="158"/>
      <c r="D2594" s="152" t="s">
        <v>340</v>
      </c>
      <c r="E2594" s="159" t="s">
        <v>21</v>
      </c>
      <c r="F2594" s="160" t="s">
        <v>2291</v>
      </c>
      <c r="H2594" s="161">
        <v>17.899999999999999</v>
      </c>
      <c r="I2594" s="162"/>
      <c r="L2594" s="158"/>
      <c r="M2594" s="163"/>
      <c r="T2594" s="164"/>
      <c r="AT2594" s="159" t="s">
        <v>340</v>
      </c>
      <c r="AU2594" s="159" t="s">
        <v>171</v>
      </c>
      <c r="AV2594" s="13" t="s">
        <v>80</v>
      </c>
      <c r="AW2594" s="13" t="s">
        <v>32</v>
      </c>
      <c r="AX2594" s="13" t="s">
        <v>71</v>
      </c>
      <c r="AY2594" s="159" t="s">
        <v>330</v>
      </c>
    </row>
    <row r="2595" spans="2:51" s="12" customFormat="1">
      <c r="B2595" s="151"/>
      <c r="D2595" s="152" t="s">
        <v>340</v>
      </c>
      <c r="E2595" s="153" t="s">
        <v>21</v>
      </c>
      <c r="F2595" s="154" t="s">
        <v>1511</v>
      </c>
      <c r="H2595" s="153" t="s">
        <v>21</v>
      </c>
      <c r="I2595" s="155"/>
      <c r="L2595" s="151"/>
      <c r="M2595" s="156"/>
      <c r="T2595" s="157"/>
      <c r="AT2595" s="153" t="s">
        <v>340</v>
      </c>
      <c r="AU2595" s="153" t="s">
        <v>171</v>
      </c>
      <c r="AV2595" s="12" t="s">
        <v>78</v>
      </c>
      <c r="AW2595" s="12" t="s">
        <v>32</v>
      </c>
      <c r="AX2595" s="12" t="s">
        <v>71</v>
      </c>
      <c r="AY2595" s="153" t="s">
        <v>330</v>
      </c>
    </row>
    <row r="2596" spans="2:51" s="13" customFormat="1">
      <c r="B2596" s="158"/>
      <c r="D2596" s="152" t="s">
        <v>340</v>
      </c>
      <c r="E2596" s="159" t="s">
        <v>21</v>
      </c>
      <c r="F2596" s="160" t="s">
        <v>2292</v>
      </c>
      <c r="H2596" s="161">
        <v>6.81</v>
      </c>
      <c r="I2596" s="162"/>
      <c r="L2596" s="158"/>
      <c r="M2596" s="163"/>
      <c r="T2596" s="164"/>
      <c r="AT2596" s="159" t="s">
        <v>340</v>
      </c>
      <c r="AU2596" s="159" t="s">
        <v>171</v>
      </c>
      <c r="AV2596" s="13" t="s">
        <v>80</v>
      </c>
      <c r="AW2596" s="13" t="s">
        <v>32</v>
      </c>
      <c r="AX2596" s="13" t="s">
        <v>71</v>
      </c>
      <c r="AY2596" s="159" t="s">
        <v>330</v>
      </c>
    </row>
    <row r="2597" spans="2:51" s="12" customFormat="1">
      <c r="B2597" s="151"/>
      <c r="D2597" s="152" t="s">
        <v>340</v>
      </c>
      <c r="E2597" s="153" t="s">
        <v>21</v>
      </c>
      <c r="F2597" s="154" t="s">
        <v>1513</v>
      </c>
      <c r="H2597" s="153" t="s">
        <v>21</v>
      </c>
      <c r="I2597" s="155"/>
      <c r="L2597" s="151"/>
      <c r="M2597" s="156"/>
      <c r="T2597" s="157"/>
      <c r="AT2597" s="153" t="s">
        <v>340</v>
      </c>
      <c r="AU2597" s="153" t="s">
        <v>171</v>
      </c>
      <c r="AV2597" s="12" t="s">
        <v>78</v>
      </c>
      <c r="AW2597" s="12" t="s">
        <v>32</v>
      </c>
      <c r="AX2597" s="12" t="s">
        <v>71</v>
      </c>
      <c r="AY2597" s="153" t="s">
        <v>330</v>
      </c>
    </row>
    <row r="2598" spans="2:51" s="13" customFormat="1">
      <c r="B2598" s="158"/>
      <c r="D2598" s="152" t="s">
        <v>340</v>
      </c>
      <c r="E2598" s="159" t="s">
        <v>21</v>
      </c>
      <c r="F2598" s="160" t="s">
        <v>2293</v>
      </c>
      <c r="H2598" s="161">
        <v>18.085999999999999</v>
      </c>
      <c r="I2598" s="162"/>
      <c r="L2598" s="158"/>
      <c r="M2598" s="163"/>
      <c r="T2598" s="164"/>
      <c r="AT2598" s="159" t="s">
        <v>340</v>
      </c>
      <c r="AU2598" s="159" t="s">
        <v>171</v>
      </c>
      <c r="AV2598" s="13" t="s">
        <v>80</v>
      </c>
      <c r="AW2598" s="13" t="s">
        <v>32</v>
      </c>
      <c r="AX2598" s="13" t="s">
        <v>71</v>
      </c>
      <c r="AY2598" s="159" t="s">
        <v>330</v>
      </c>
    </row>
    <row r="2599" spans="2:51" s="15" customFormat="1">
      <c r="B2599" s="183"/>
      <c r="D2599" s="152" t="s">
        <v>340</v>
      </c>
      <c r="E2599" s="184" t="s">
        <v>21</v>
      </c>
      <c r="F2599" s="185" t="s">
        <v>769</v>
      </c>
      <c r="H2599" s="186">
        <v>503.89600000000002</v>
      </c>
      <c r="I2599" s="187"/>
      <c r="L2599" s="183"/>
      <c r="M2599" s="188"/>
      <c r="T2599" s="189"/>
      <c r="AT2599" s="184" t="s">
        <v>340</v>
      </c>
      <c r="AU2599" s="184" t="s">
        <v>171</v>
      </c>
      <c r="AV2599" s="15" t="s">
        <v>171</v>
      </c>
      <c r="AW2599" s="15" t="s">
        <v>32</v>
      </c>
      <c r="AX2599" s="15" t="s">
        <v>71</v>
      </c>
      <c r="AY2599" s="184" t="s">
        <v>330</v>
      </c>
    </row>
    <row r="2600" spans="2:51" s="12" customFormat="1">
      <c r="B2600" s="151"/>
      <c r="D2600" s="152" t="s">
        <v>340</v>
      </c>
      <c r="E2600" s="153" t="s">
        <v>21</v>
      </c>
      <c r="F2600" s="154" t="s">
        <v>789</v>
      </c>
      <c r="H2600" s="153" t="s">
        <v>21</v>
      </c>
      <c r="I2600" s="155"/>
      <c r="L2600" s="151"/>
      <c r="M2600" s="156"/>
      <c r="T2600" s="157"/>
      <c r="AT2600" s="153" t="s">
        <v>340</v>
      </c>
      <c r="AU2600" s="153" t="s">
        <v>171</v>
      </c>
      <c r="AV2600" s="12" t="s">
        <v>78</v>
      </c>
      <c r="AW2600" s="12" t="s">
        <v>32</v>
      </c>
      <c r="AX2600" s="12" t="s">
        <v>71</v>
      </c>
      <c r="AY2600" s="153" t="s">
        <v>330</v>
      </c>
    </row>
    <row r="2601" spans="2:51" s="12" customFormat="1">
      <c r="B2601" s="151"/>
      <c r="D2601" s="152" t="s">
        <v>340</v>
      </c>
      <c r="E2601" s="153" t="s">
        <v>21</v>
      </c>
      <c r="F2601" s="154" t="s">
        <v>1454</v>
      </c>
      <c r="H2601" s="153" t="s">
        <v>21</v>
      </c>
      <c r="I2601" s="155"/>
      <c r="L2601" s="151"/>
      <c r="M2601" s="156"/>
      <c r="T2601" s="157"/>
      <c r="AT2601" s="153" t="s">
        <v>340</v>
      </c>
      <c r="AU2601" s="153" t="s">
        <v>171</v>
      </c>
      <c r="AV2601" s="12" t="s">
        <v>78</v>
      </c>
      <c r="AW2601" s="12" t="s">
        <v>32</v>
      </c>
      <c r="AX2601" s="12" t="s">
        <v>71</v>
      </c>
      <c r="AY2601" s="153" t="s">
        <v>330</v>
      </c>
    </row>
    <row r="2602" spans="2:51" s="13" customFormat="1">
      <c r="B2602" s="158"/>
      <c r="D2602" s="152" t="s">
        <v>340</v>
      </c>
      <c r="E2602" s="159" t="s">
        <v>21</v>
      </c>
      <c r="F2602" s="160" t="s">
        <v>2294</v>
      </c>
      <c r="H2602" s="161">
        <v>7.82</v>
      </c>
      <c r="I2602" s="162"/>
      <c r="L2602" s="158"/>
      <c r="M2602" s="163"/>
      <c r="T2602" s="164"/>
      <c r="AT2602" s="159" t="s">
        <v>340</v>
      </c>
      <c r="AU2602" s="159" t="s">
        <v>171</v>
      </c>
      <c r="AV2602" s="13" t="s">
        <v>80</v>
      </c>
      <c r="AW2602" s="13" t="s">
        <v>32</v>
      </c>
      <c r="AX2602" s="13" t="s">
        <v>71</v>
      </c>
      <c r="AY2602" s="159" t="s">
        <v>330</v>
      </c>
    </row>
    <row r="2603" spans="2:51" s="13" customFormat="1">
      <c r="B2603" s="158"/>
      <c r="D2603" s="152" t="s">
        <v>340</v>
      </c>
      <c r="E2603" s="159" t="s">
        <v>21</v>
      </c>
      <c r="F2603" s="160" t="s">
        <v>2295</v>
      </c>
      <c r="H2603" s="161">
        <v>14.97</v>
      </c>
      <c r="I2603" s="162"/>
      <c r="L2603" s="158"/>
      <c r="M2603" s="163"/>
      <c r="T2603" s="164"/>
      <c r="AT2603" s="159" t="s">
        <v>340</v>
      </c>
      <c r="AU2603" s="159" t="s">
        <v>171</v>
      </c>
      <c r="AV2603" s="13" t="s">
        <v>80</v>
      </c>
      <c r="AW2603" s="13" t="s">
        <v>32</v>
      </c>
      <c r="AX2603" s="13" t="s">
        <v>71</v>
      </c>
      <c r="AY2603" s="159" t="s">
        <v>330</v>
      </c>
    </row>
    <row r="2604" spans="2:51" s="12" customFormat="1">
      <c r="B2604" s="151"/>
      <c r="D2604" s="152" t="s">
        <v>340</v>
      </c>
      <c r="E2604" s="153" t="s">
        <v>21</v>
      </c>
      <c r="F2604" s="154" t="s">
        <v>1464</v>
      </c>
      <c r="H2604" s="153" t="s">
        <v>21</v>
      </c>
      <c r="I2604" s="155"/>
      <c r="L2604" s="151"/>
      <c r="M2604" s="156"/>
      <c r="T2604" s="157"/>
      <c r="AT2604" s="153" t="s">
        <v>340</v>
      </c>
      <c r="AU2604" s="153" t="s">
        <v>171</v>
      </c>
      <c r="AV2604" s="12" t="s">
        <v>78</v>
      </c>
      <c r="AW2604" s="12" t="s">
        <v>32</v>
      </c>
      <c r="AX2604" s="12" t="s">
        <v>71</v>
      </c>
      <c r="AY2604" s="153" t="s">
        <v>330</v>
      </c>
    </row>
    <row r="2605" spans="2:51" s="13" customFormat="1">
      <c r="B2605" s="158"/>
      <c r="D2605" s="152" t="s">
        <v>340</v>
      </c>
      <c r="E2605" s="159" t="s">
        <v>21</v>
      </c>
      <c r="F2605" s="160" t="s">
        <v>2296</v>
      </c>
      <c r="H2605" s="161">
        <v>61</v>
      </c>
      <c r="I2605" s="162"/>
      <c r="L2605" s="158"/>
      <c r="M2605" s="163"/>
      <c r="T2605" s="164"/>
      <c r="AT2605" s="159" t="s">
        <v>340</v>
      </c>
      <c r="AU2605" s="159" t="s">
        <v>171</v>
      </c>
      <c r="AV2605" s="13" t="s">
        <v>80</v>
      </c>
      <c r="AW2605" s="13" t="s">
        <v>32</v>
      </c>
      <c r="AX2605" s="13" t="s">
        <v>71</v>
      </c>
      <c r="AY2605" s="159" t="s">
        <v>330</v>
      </c>
    </row>
    <row r="2606" spans="2:51" s="12" customFormat="1">
      <c r="B2606" s="151"/>
      <c r="D2606" s="152" t="s">
        <v>340</v>
      </c>
      <c r="E2606" s="153" t="s">
        <v>21</v>
      </c>
      <c r="F2606" s="154" t="s">
        <v>1545</v>
      </c>
      <c r="H2606" s="153" t="s">
        <v>21</v>
      </c>
      <c r="I2606" s="155"/>
      <c r="L2606" s="151"/>
      <c r="M2606" s="156"/>
      <c r="T2606" s="157"/>
      <c r="AT2606" s="153" t="s">
        <v>340</v>
      </c>
      <c r="AU2606" s="153" t="s">
        <v>171</v>
      </c>
      <c r="AV2606" s="12" t="s">
        <v>78</v>
      </c>
      <c r="AW2606" s="12" t="s">
        <v>32</v>
      </c>
      <c r="AX2606" s="12" t="s">
        <v>71</v>
      </c>
      <c r="AY2606" s="153" t="s">
        <v>330</v>
      </c>
    </row>
    <row r="2607" spans="2:51" s="13" customFormat="1">
      <c r="B2607" s="158"/>
      <c r="D2607" s="152" t="s">
        <v>340</v>
      </c>
      <c r="E2607" s="159" t="s">
        <v>21</v>
      </c>
      <c r="F2607" s="160" t="s">
        <v>2297</v>
      </c>
      <c r="H2607" s="161">
        <v>19.8</v>
      </c>
      <c r="I2607" s="162"/>
      <c r="L2607" s="158"/>
      <c r="M2607" s="163"/>
      <c r="T2607" s="164"/>
      <c r="AT2607" s="159" t="s">
        <v>340</v>
      </c>
      <c r="AU2607" s="159" t="s">
        <v>171</v>
      </c>
      <c r="AV2607" s="13" t="s">
        <v>80</v>
      </c>
      <c r="AW2607" s="13" t="s">
        <v>32</v>
      </c>
      <c r="AX2607" s="13" t="s">
        <v>71</v>
      </c>
      <c r="AY2607" s="159" t="s">
        <v>330</v>
      </c>
    </row>
    <row r="2608" spans="2:51" s="12" customFormat="1">
      <c r="B2608" s="151"/>
      <c r="D2608" s="152" t="s">
        <v>340</v>
      </c>
      <c r="E2608" s="153" t="s">
        <v>21</v>
      </c>
      <c r="F2608" s="154" t="s">
        <v>1470</v>
      </c>
      <c r="H2608" s="153" t="s">
        <v>21</v>
      </c>
      <c r="I2608" s="155"/>
      <c r="L2608" s="151"/>
      <c r="M2608" s="156"/>
      <c r="T2608" s="157"/>
      <c r="AT2608" s="153" t="s">
        <v>340</v>
      </c>
      <c r="AU2608" s="153" t="s">
        <v>171</v>
      </c>
      <c r="AV2608" s="12" t="s">
        <v>78</v>
      </c>
      <c r="AW2608" s="12" t="s">
        <v>32</v>
      </c>
      <c r="AX2608" s="12" t="s">
        <v>71</v>
      </c>
      <c r="AY2608" s="153" t="s">
        <v>330</v>
      </c>
    </row>
    <row r="2609" spans="2:51" s="13" customFormat="1">
      <c r="B2609" s="158"/>
      <c r="D2609" s="152" t="s">
        <v>340</v>
      </c>
      <c r="E2609" s="159" t="s">
        <v>21</v>
      </c>
      <c r="F2609" s="160" t="s">
        <v>2298</v>
      </c>
      <c r="H2609" s="161">
        <v>18.34</v>
      </c>
      <c r="I2609" s="162"/>
      <c r="L2609" s="158"/>
      <c r="M2609" s="163"/>
      <c r="T2609" s="164"/>
      <c r="AT2609" s="159" t="s">
        <v>340</v>
      </c>
      <c r="AU2609" s="159" t="s">
        <v>171</v>
      </c>
      <c r="AV2609" s="13" t="s">
        <v>80</v>
      </c>
      <c r="AW2609" s="13" t="s">
        <v>32</v>
      </c>
      <c r="AX2609" s="13" t="s">
        <v>71</v>
      </c>
      <c r="AY2609" s="159" t="s">
        <v>330</v>
      </c>
    </row>
    <row r="2610" spans="2:51" s="12" customFormat="1">
      <c r="B2610" s="151"/>
      <c r="D2610" s="152" t="s">
        <v>340</v>
      </c>
      <c r="E2610" s="153" t="s">
        <v>21</v>
      </c>
      <c r="F2610" s="154" t="s">
        <v>1672</v>
      </c>
      <c r="H2610" s="153" t="s">
        <v>21</v>
      </c>
      <c r="I2610" s="155"/>
      <c r="L2610" s="151"/>
      <c r="M2610" s="156"/>
      <c r="T2610" s="157"/>
      <c r="AT2610" s="153" t="s">
        <v>340</v>
      </c>
      <c r="AU2610" s="153" t="s">
        <v>171</v>
      </c>
      <c r="AV2610" s="12" t="s">
        <v>78</v>
      </c>
      <c r="AW2610" s="12" t="s">
        <v>32</v>
      </c>
      <c r="AX2610" s="12" t="s">
        <v>71</v>
      </c>
      <c r="AY2610" s="153" t="s">
        <v>330</v>
      </c>
    </row>
    <row r="2611" spans="2:51" s="13" customFormat="1">
      <c r="B2611" s="158"/>
      <c r="D2611" s="152" t="s">
        <v>340</v>
      </c>
      <c r="E2611" s="159" t="s">
        <v>21</v>
      </c>
      <c r="F2611" s="160" t="s">
        <v>2278</v>
      </c>
      <c r="H2611" s="161">
        <v>8.1</v>
      </c>
      <c r="I2611" s="162"/>
      <c r="L2611" s="158"/>
      <c r="M2611" s="163"/>
      <c r="T2611" s="164"/>
      <c r="AT2611" s="159" t="s">
        <v>340</v>
      </c>
      <c r="AU2611" s="159" t="s">
        <v>171</v>
      </c>
      <c r="AV2611" s="13" t="s">
        <v>80</v>
      </c>
      <c r="AW2611" s="13" t="s">
        <v>32</v>
      </c>
      <c r="AX2611" s="13" t="s">
        <v>71</v>
      </c>
      <c r="AY2611" s="159" t="s">
        <v>330</v>
      </c>
    </row>
    <row r="2612" spans="2:51" s="12" customFormat="1">
      <c r="B2612" s="151"/>
      <c r="D2612" s="152" t="s">
        <v>340</v>
      </c>
      <c r="E2612" s="153" t="s">
        <v>21</v>
      </c>
      <c r="F2612" s="154" t="s">
        <v>1550</v>
      </c>
      <c r="H2612" s="153" t="s">
        <v>21</v>
      </c>
      <c r="I2612" s="155"/>
      <c r="L2612" s="151"/>
      <c r="M2612" s="156"/>
      <c r="T2612" s="157"/>
      <c r="AT2612" s="153" t="s">
        <v>340</v>
      </c>
      <c r="AU2612" s="153" t="s">
        <v>171</v>
      </c>
      <c r="AV2612" s="12" t="s">
        <v>78</v>
      </c>
      <c r="AW2612" s="12" t="s">
        <v>32</v>
      </c>
      <c r="AX2612" s="12" t="s">
        <v>71</v>
      </c>
      <c r="AY2612" s="153" t="s">
        <v>330</v>
      </c>
    </row>
    <row r="2613" spans="2:51" s="13" customFormat="1">
      <c r="B2613" s="158"/>
      <c r="D2613" s="152" t="s">
        <v>340</v>
      </c>
      <c r="E2613" s="159" t="s">
        <v>21</v>
      </c>
      <c r="F2613" s="160" t="s">
        <v>2237</v>
      </c>
      <c r="H2613" s="161">
        <v>8</v>
      </c>
      <c r="I2613" s="162"/>
      <c r="L2613" s="158"/>
      <c r="M2613" s="163"/>
      <c r="T2613" s="164"/>
      <c r="AT2613" s="159" t="s">
        <v>340</v>
      </c>
      <c r="AU2613" s="159" t="s">
        <v>171</v>
      </c>
      <c r="AV2613" s="13" t="s">
        <v>80</v>
      </c>
      <c r="AW2613" s="13" t="s">
        <v>32</v>
      </c>
      <c r="AX2613" s="13" t="s">
        <v>71</v>
      </c>
      <c r="AY2613" s="159" t="s">
        <v>330</v>
      </c>
    </row>
    <row r="2614" spans="2:51" s="12" customFormat="1">
      <c r="B2614" s="151"/>
      <c r="D2614" s="152" t="s">
        <v>340</v>
      </c>
      <c r="E2614" s="153" t="s">
        <v>21</v>
      </c>
      <c r="F2614" s="154" t="s">
        <v>1472</v>
      </c>
      <c r="H2614" s="153" t="s">
        <v>21</v>
      </c>
      <c r="I2614" s="155"/>
      <c r="L2614" s="151"/>
      <c r="M2614" s="156"/>
      <c r="T2614" s="157"/>
      <c r="AT2614" s="153" t="s">
        <v>340</v>
      </c>
      <c r="AU2614" s="153" t="s">
        <v>171</v>
      </c>
      <c r="AV2614" s="12" t="s">
        <v>78</v>
      </c>
      <c r="AW2614" s="12" t="s">
        <v>32</v>
      </c>
      <c r="AX2614" s="12" t="s">
        <v>71</v>
      </c>
      <c r="AY2614" s="153" t="s">
        <v>330</v>
      </c>
    </row>
    <row r="2615" spans="2:51" s="13" customFormat="1">
      <c r="B2615" s="158"/>
      <c r="D2615" s="152" t="s">
        <v>340</v>
      </c>
      <c r="E2615" s="159" t="s">
        <v>21</v>
      </c>
      <c r="F2615" s="160" t="s">
        <v>2299</v>
      </c>
      <c r="H2615" s="161">
        <v>4.3</v>
      </c>
      <c r="I2615" s="162"/>
      <c r="L2615" s="158"/>
      <c r="M2615" s="163"/>
      <c r="T2615" s="164"/>
      <c r="AT2615" s="159" t="s">
        <v>340</v>
      </c>
      <c r="AU2615" s="159" t="s">
        <v>171</v>
      </c>
      <c r="AV2615" s="13" t="s">
        <v>80</v>
      </c>
      <c r="AW2615" s="13" t="s">
        <v>32</v>
      </c>
      <c r="AX2615" s="13" t="s">
        <v>71</v>
      </c>
      <c r="AY2615" s="159" t="s">
        <v>330</v>
      </c>
    </row>
    <row r="2616" spans="2:51" s="12" customFormat="1">
      <c r="B2616" s="151"/>
      <c r="D2616" s="152" t="s">
        <v>340</v>
      </c>
      <c r="E2616" s="153" t="s">
        <v>21</v>
      </c>
      <c r="F2616" s="154" t="s">
        <v>1476</v>
      </c>
      <c r="H2616" s="153" t="s">
        <v>21</v>
      </c>
      <c r="I2616" s="155"/>
      <c r="L2616" s="151"/>
      <c r="M2616" s="156"/>
      <c r="T2616" s="157"/>
      <c r="AT2616" s="153" t="s">
        <v>340</v>
      </c>
      <c r="AU2616" s="153" t="s">
        <v>171</v>
      </c>
      <c r="AV2616" s="12" t="s">
        <v>78</v>
      </c>
      <c r="AW2616" s="12" t="s">
        <v>32</v>
      </c>
      <c r="AX2616" s="12" t="s">
        <v>71</v>
      </c>
      <c r="AY2616" s="153" t="s">
        <v>330</v>
      </c>
    </row>
    <row r="2617" spans="2:51" s="13" customFormat="1">
      <c r="B2617" s="158"/>
      <c r="D2617" s="152" t="s">
        <v>340</v>
      </c>
      <c r="E2617" s="159" t="s">
        <v>21</v>
      </c>
      <c r="F2617" s="160" t="s">
        <v>2238</v>
      </c>
      <c r="H2617" s="161">
        <v>4</v>
      </c>
      <c r="I2617" s="162"/>
      <c r="L2617" s="158"/>
      <c r="M2617" s="163"/>
      <c r="T2617" s="164"/>
      <c r="AT2617" s="159" t="s">
        <v>340</v>
      </c>
      <c r="AU2617" s="159" t="s">
        <v>171</v>
      </c>
      <c r="AV2617" s="13" t="s">
        <v>80</v>
      </c>
      <c r="AW2617" s="13" t="s">
        <v>32</v>
      </c>
      <c r="AX2617" s="13" t="s">
        <v>71</v>
      </c>
      <c r="AY2617" s="159" t="s">
        <v>330</v>
      </c>
    </row>
    <row r="2618" spans="2:51" s="12" customFormat="1">
      <c r="B2618" s="151"/>
      <c r="D2618" s="152" t="s">
        <v>340</v>
      </c>
      <c r="E2618" s="153" t="s">
        <v>21</v>
      </c>
      <c r="F2618" s="154" t="s">
        <v>1554</v>
      </c>
      <c r="H2618" s="153" t="s">
        <v>21</v>
      </c>
      <c r="I2618" s="155"/>
      <c r="L2618" s="151"/>
      <c r="M2618" s="156"/>
      <c r="T2618" s="157"/>
      <c r="AT2618" s="153" t="s">
        <v>340</v>
      </c>
      <c r="AU2618" s="153" t="s">
        <v>171</v>
      </c>
      <c r="AV2618" s="12" t="s">
        <v>78</v>
      </c>
      <c r="AW2618" s="12" t="s">
        <v>32</v>
      </c>
      <c r="AX2618" s="12" t="s">
        <v>71</v>
      </c>
      <c r="AY2618" s="153" t="s">
        <v>330</v>
      </c>
    </row>
    <row r="2619" spans="2:51" s="13" customFormat="1">
      <c r="B2619" s="158"/>
      <c r="D2619" s="152" t="s">
        <v>340</v>
      </c>
      <c r="E2619" s="159" t="s">
        <v>21</v>
      </c>
      <c r="F2619" s="160" t="s">
        <v>2279</v>
      </c>
      <c r="H2619" s="161">
        <v>11.1</v>
      </c>
      <c r="I2619" s="162"/>
      <c r="L2619" s="158"/>
      <c r="M2619" s="163"/>
      <c r="T2619" s="164"/>
      <c r="AT2619" s="159" t="s">
        <v>340</v>
      </c>
      <c r="AU2619" s="159" t="s">
        <v>171</v>
      </c>
      <c r="AV2619" s="13" t="s">
        <v>80</v>
      </c>
      <c r="AW2619" s="13" t="s">
        <v>32</v>
      </c>
      <c r="AX2619" s="13" t="s">
        <v>71</v>
      </c>
      <c r="AY2619" s="159" t="s">
        <v>330</v>
      </c>
    </row>
    <row r="2620" spans="2:51" s="12" customFormat="1">
      <c r="B2620" s="151"/>
      <c r="D2620" s="152" t="s">
        <v>340</v>
      </c>
      <c r="E2620" s="153" t="s">
        <v>21</v>
      </c>
      <c r="F2620" s="154" t="s">
        <v>2241</v>
      </c>
      <c r="H2620" s="153" t="s">
        <v>21</v>
      </c>
      <c r="I2620" s="155"/>
      <c r="L2620" s="151"/>
      <c r="M2620" s="156"/>
      <c r="T2620" s="157"/>
      <c r="AT2620" s="153" t="s">
        <v>340</v>
      </c>
      <c r="AU2620" s="153" t="s">
        <v>171</v>
      </c>
      <c r="AV2620" s="12" t="s">
        <v>78</v>
      </c>
      <c r="AW2620" s="12" t="s">
        <v>32</v>
      </c>
      <c r="AX2620" s="12" t="s">
        <v>71</v>
      </c>
      <c r="AY2620" s="153" t="s">
        <v>330</v>
      </c>
    </row>
    <row r="2621" spans="2:51" s="13" customFormat="1">
      <c r="B2621" s="158"/>
      <c r="D2621" s="152" t="s">
        <v>340</v>
      </c>
      <c r="E2621" s="159" t="s">
        <v>21</v>
      </c>
      <c r="F2621" s="160" t="s">
        <v>2300</v>
      </c>
      <c r="H2621" s="161">
        <v>5.72</v>
      </c>
      <c r="I2621" s="162"/>
      <c r="L2621" s="158"/>
      <c r="M2621" s="163"/>
      <c r="T2621" s="164"/>
      <c r="AT2621" s="159" t="s">
        <v>340</v>
      </c>
      <c r="AU2621" s="159" t="s">
        <v>171</v>
      </c>
      <c r="AV2621" s="13" t="s">
        <v>80</v>
      </c>
      <c r="AW2621" s="13" t="s">
        <v>32</v>
      </c>
      <c r="AX2621" s="13" t="s">
        <v>71</v>
      </c>
      <c r="AY2621" s="159" t="s">
        <v>330</v>
      </c>
    </row>
    <row r="2622" spans="2:51" s="12" customFormat="1">
      <c r="B2622" s="151"/>
      <c r="D2622" s="152" t="s">
        <v>340</v>
      </c>
      <c r="E2622" s="153" t="s">
        <v>21</v>
      </c>
      <c r="F2622" s="154" t="s">
        <v>1677</v>
      </c>
      <c r="H2622" s="153" t="s">
        <v>21</v>
      </c>
      <c r="I2622" s="155"/>
      <c r="L2622" s="151"/>
      <c r="M2622" s="156"/>
      <c r="T2622" s="157"/>
      <c r="AT2622" s="153" t="s">
        <v>340</v>
      </c>
      <c r="AU2622" s="153" t="s">
        <v>171</v>
      </c>
      <c r="AV2622" s="12" t="s">
        <v>78</v>
      </c>
      <c r="AW2622" s="12" t="s">
        <v>32</v>
      </c>
      <c r="AX2622" s="12" t="s">
        <v>71</v>
      </c>
      <c r="AY2622" s="153" t="s">
        <v>330</v>
      </c>
    </row>
    <row r="2623" spans="2:51" s="13" customFormat="1">
      <c r="B2623" s="158"/>
      <c r="D2623" s="152" t="s">
        <v>340</v>
      </c>
      <c r="E2623" s="159" t="s">
        <v>21</v>
      </c>
      <c r="F2623" s="160" t="s">
        <v>2301</v>
      </c>
      <c r="H2623" s="161">
        <v>7.2</v>
      </c>
      <c r="I2623" s="162"/>
      <c r="L2623" s="158"/>
      <c r="M2623" s="163"/>
      <c r="T2623" s="164"/>
      <c r="AT2623" s="159" t="s">
        <v>340</v>
      </c>
      <c r="AU2623" s="159" t="s">
        <v>171</v>
      </c>
      <c r="AV2623" s="13" t="s">
        <v>80</v>
      </c>
      <c r="AW2623" s="13" t="s">
        <v>32</v>
      </c>
      <c r="AX2623" s="13" t="s">
        <v>71</v>
      </c>
      <c r="AY2623" s="159" t="s">
        <v>330</v>
      </c>
    </row>
    <row r="2624" spans="2:51" s="12" customFormat="1">
      <c r="B2624" s="151"/>
      <c r="D2624" s="152" t="s">
        <v>340</v>
      </c>
      <c r="E2624" s="153" t="s">
        <v>21</v>
      </c>
      <c r="F2624" s="154" t="s">
        <v>2242</v>
      </c>
      <c r="H2624" s="153" t="s">
        <v>21</v>
      </c>
      <c r="I2624" s="155"/>
      <c r="L2624" s="151"/>
      <c r="M2624" s="156"/>
      <c r="T2624" s="157"/>
      <c r="AT2624" s="153" t="s">
        <v>340</v>
      </c>
      <c r="AU2624" s="153" t="s">
        <v>171</v>
      </c>
      <c r="AV2624" s="12" t="s">
        <v>78</v>
      </c>
      <c r="AW2624" s="12" t="s">
        <v>32</v>
      </c>
      <c r="AX2624" s="12" t="s">
        <v>71</v>
      </c>
      <c r="AY2624" s="153" t="s">
        <v>330</v>
      </c>
    </row>
    <row r="2625" spans="2:51" s="13" customFormat="1">
      <c r="B2625" s="158"/>
      <c r="D2625" s="152" t="s">
        <v>340</v>
      </c>
      <c r="E2625" s="159" t="s">
        <v>21</v>
      </c>
      <c r="F2625" s="160" t="s">
        <v>2302</v>
      </c>
      <c r="H2625" s="161">
        <v>5.7</v>
      </c>
      <c r="I2625" s="162"/>
      <c r="L2625" s="158"/>
      <c r="M2625" s="163"/>
      <c r="T2625" s="164"/>
      <c r="AT2625" s="159" t="s">
        <v>340</v>
      </c>
      <c r="AU2625" s="159" t="s">
        <v>171</v>
      </c>
      <c r="AV2625" s="13" t="s">
        <v>80</v>
      </c>
      <c r="AW2625" s="13" t="s">
        <v>32</v>
      </c>
      <c r="AX2625" s="13" t="s">
        <v>71</v>
      </c>
      <c r="AY2625" s="159" t="s">
        <v>330</v>
      </c>
    </row>
    <row r="2626" spans="2:51" s="12" customFormat="1">
      <c r="B2626" s="151"/>
      <c r="D2626" s="152" t="s">
        <v>340</v>
      </c>
      <c r="E2626" s="153" t="s">
        <v>21</v>
      </c>
      <c r="F2626" s="154" t="s">
        <v>2243</v>
      </c>
      <c r="H2626" s="153" t="s">
        <v>21</v>
      </c>
      <c r="I2626" s="155"/>
      <c r="L2626" s="151"/>
      <c r="M2626" s="156"/>
      <c r="T2626" s="157"/>
      <c r="AT2626" s="153" t="s">
        <v>340</v>
      </c>
      <c r="AU2626" s="153" t="s">
        <v>171</v>
      </c>
      <c r="AV2626" s="12" t="s">
        <v>78</v>
      </c>
      <c r="AW2626" s="12" t="s">
        <v>32</v>
      </c>
      <c r="AX2626" s="12" t="s">
        <v>71</v>
      </c>
      <c r="AY2626" s="153" t="s">
        <v>330</v>
      </c>
    </row>
    <row r="2627" spans="2:51" s="13" customFormat="1">
      <c r="B2627" s="158"/>
      <c r="D2627" s="152" t="s">
        <v>340</v>
      </c>
      <c r="E2627" s="159" t="s">
        <v>21</v>
      </c>
      <c r="F2627" s="160" t="s">
        <v>2303</v>
      </c>
      <c r="H2627" s="161">
        <v>5.5</v>
      </c>
      <c r="I2627" s="162"/>
      <c r="L2627" s="158"/>
      <c r="M2627" s="163"/>
      <c r="T2627" s="164"/>
      <c r="AT2627" s="159" t="s">
        <v>340</v>
      </c>
      <c r="AU2627" s="159" t="s">
        <v>171</v>
      </c>
      <c r="AV2627" s="13" t="s">
        <v>80</v>
      </c>
      <c r="AW2627" s="13" t="s">
        <v>32</v>
      </c>
      <c r="AX2627" s="13" t="s">
        <v>71</v>
      </c>
      <c r="AY2627" s="159" t="s">
        <v>330</v>
      </c>
    </row>
    <row r="2628" spans="2:51" s="12" customFormat="1">
      <c r="B2628" s="151"/>
      <c r="D2628" s="152" t="s">
        <v>340</v>
      </c>
      <c r="E2628" s="153" t="s">
        <v>21</v>
      </c>
      <c r="F2628" s="154" t="s">
        <v>1599</v>
      </c>
      <c r="H2628" s="153" t="s">
        <v>21</v>
      </c>
      <c r="I2628" s="155"/>
      <c r="L2628" s="151"/>
      <c r="M2628" s="156"/>
      <c r="T2628" s="157"/>
      <c r="AT2628" s="153" t="s">
        <v>340</v>
      </c>
      <c r="AU2628" s="153" t="s">
        <v>171</v>
      </c>
      <c r="AV2628" s="12" t="s">
        <v>78</v>
      </c>
      <c r="AW2628" s="12" t="s">
        <v>32</v>
      </c>
      <c r="AX2628" s="12" t="s">
        <v>71</v>
      </c>
      <c r="AY2628" s="153" t="s">
        <v>330</v>
      </c>
    </row>
    <row r="2629" spans="2:51" s="13" customFormat="1">
      <c r="B2629" s="158"/>
      <c r="D2629" s="152" t="s">
        <v>340</v>
      </c>
      <c r="E2629" s="159" t="s">
        <v>21</v>
      </c>
      <c r="F2629" s="160" t="s">
        <v>2304</v>
      </c>
      <c r="H2629" s="161">
        <v>19.3</v>
      </c>
      <c r="I2629" s="162"/>
      <c r="L2629" s="158"/>
      <c r="M2629" s="163"/>
      <c r="T2629" s="164"/>
      <c r="AT2629" s="159" t="s">
        <v>340</v>
      </c>
      <c r="AU2629" s="159" t="s">
        <v>171</v>
      </c>
      <c r="AV2629" s="13" t="s">
        <v>80</v>
      </c>
      <c r="AW2629" s="13" t="s">
        <v>32</v>
      </c>
      <c r="AX2629" s="13" t="s">
        <v>71</v>
      </c>
      <c r="AY2629" s="159" t="s">
        <v>330</v>
      </c>
    </row>
    <row r="2630" spans="2:51" s="13" customFormat="1">
      <c r="B2630" s="158"/>
      <c r="D2630" s="152" t="s">
        <v>340</v>
      </c>
      <c r="E2630" s="159" t="s">
        <v>21</v>
      </c>
      <c r="F2630" s="160" t="s">
        <v>2305</v>
      </c>
      <c r="H2630" s="161">
        <v>106.89</v>
      </c>
      <c r="I2630" s="162"/>
      <c r="L2630" s="158"/>
      <c r="M2630" s="163"/>
      <c r="T2630" s="164"/>
      <c r="AT2630" s="159" t="s">
        <v>340</v>
      </c>
      <c r="AU2630" s="159" t="s">
        <v>171</v>
      </c>
      <c r="AV2630" s="13" t="s">
        <v>80</v>
      </c>
      <c r="AW2630" s="13" t="s">
        <v>32</v>
      </c>
      <c r="AX2630" s="13" t="s">
        <v>71</v>
      </c>
      <c r="AY2630" s="159" t="s">
        <v>330</v>
      </c>
    </row>
    <row r="2631" spans="2:51" s="12" customFormat="1">
      <c r="B2631" s="151"/>
      <c r="D2631" s="152" t="s">
        <v>340</v>
      </c>
      <c r="E2631" s="153" t="s">
        <v>21</v>
      </c>
      <c r="F2631" s="154" t="s">
        <v>2246</v>
      </c>
      <c r="H2631" s="153" t="s">
        <v>21</v>
      </c>
      <c r="I2631" s="155"/>
      <c r="L2631" s="151"/>
      <c r="M2631" s="156"/>
      <c r="T2631" s="157"/>
      <c r="AT2631" s="153" t="s">
        <v>340</v>
      </c>
      <c r="AU2631" s="153" t="s">
        <v>171</v>
      </c>
      <c r="AV2631" s="12" t="s">
        <v>78</v>
      </c>
      <c r="AW2631" s="12" t="s">
        <v>32</v>
      </c>
      <c r="AX2631" s="12" t="s">
        <v>71</v>
      </c>
      <c r="AY2631" s="153" t="s">
        <v>330</v>
      </c>
    </row>
    <row r="2632" spans="2:51" s="13" customFormat="1">
      <c r="B2632" s="158"/>
      <c r="D2632" s="152" t="s">
        <v>340</v>
      </c>
      <c r="E2632" s="159" t="s">
        <v>21</v>
      </c>
      <c r="F2632" s="160" t="s">
        <v>2306</v>
      </c>
      <c r="H2632" s="161">
        <v>6.52</v>
      </c>
      <c r="I2632" s="162"/>
      <c r="L2632" s="158"/>
      <c r="M2632" s="163"/>
      <c r="T2632" s="164"/>
      <c r="AT2632" s="159" t="s">
        <v>340</v>
      </c>
      <c r="AU2632" s="159" t="s">
        <v>171</v>
      </c>
      <c r="AV2632" s="13" t="s">
        <v>80</v>
      </c>
      <c r="AW2632" s="13" t="s">
        <v>32</v>
      </c>
      <c r="AX2632" s="13" t="s">
        <v>71</v>
      </c>
      <c r="AY2632" s="159" t="s">
        <v>330</v>
      </c>
    </row>
    <row r="2633" spans="2:51" s="12" customFormat="1">
      <c r="B2633" s="151"/>
      <c r="D2633" s="152" t="s">
        <v>340</v>
      </c>
      <c r="E2633" s="153" t="s">
        <v>21</v>
      </c>
      <c r="F2633" s="154" t="s">
        <v>2307</v>
      </c>
      <c r="H2633" s="153" t="s">
        <v>21</v>
      </c>
      <c r="I2633" s="155"/>
      <c r="L2633" s="151"/>
      <c r="M2633" s="156"/>
      <c r="T2633" s="157"/>
      <c r="AT2633" s="153" t="s">
        <v>340</v>
      </c>
      <c r="AU2633" s="153" t="s">
        <v>171</v>
      </c>
      <c r="AV2633" s="12" t="s">
        <v>78</v>
      </c>
      <c r="AW2633" s="12" t="s">
        <v>32</v>
      </c>
      <c r="AX2633" s="12" t="s">
        <v>71</v>
      </c>
      <c r="AY2633" s="153" t="s">
        <v>330</v>
      </c>
    </row>
    <row r="2634" spans="2:51" s="13" customFormat="1">
      <c r="B2634" s="158"/>
      <c r="D2634" s="152" t="s">
        <v>340</v>
      </c>
      <c r="E2634" s="159" t="s">
        <v>21</v>
      </c>
      <c r="F2634" s="160" t="s">
        <v>2308</v>
      </c>
      <c r="H2634" s="161">
        <v>7.12</v>
      </c>
      <c r="I2634" s="162"/>
      <c r="L2634" s="158"/>
      <c r="M2634" s="163"/>
      <c r="T2634" s="164"/>
      <c r="AT2634" s="159" t="s">
        <v>340</v>
      </c>
      <c r="AU2634" s="159" t="s">
        <v>171</v>
      </c>
      <c r="AV2634" s="13" t="s">
        <v>80</v>
      </c>
      <c r="AW2634" s="13" t="s">
        <v>32</v>
      </c>
      <c r="AX2634" s="13" t="s">
        <v>71</v>
      </c>
      <c r="AY2634" s="159" t="s">
        <v>330</v>
      </c>
    </row>
    <row r="2635" spans="2:51" s="12" customFormat="1">
      <c r="B2635" s="151"/>
      <c r="D2635" s="152" t="s">
        <v>340</v>
      </c>
      <c r="E2635" s="153" t="s">
        <v>21</v>
      </c>
      <c r="F2635" s="154" t="s">
        <v>1478</v>
      </c>
      <c r="H2635" s="153" t="s">
        <v>21</v>
      </c>
      <c r="I2635" s="155"/>
      <c r="L2635" s="151"/>
      <c r="M2635" s="156"/>
      <c r="T2635" s="157"/>
      <c r="AT2635" s="153" t="s">
        <v>340</v>
      </c>
      <c r="AU2635" s="153" t="s">
        <v>171</v>
      </c>
      <c r="AV2635" s="12" t="s">
        <v>78</v>
      </c>
      <c r="AW2635" s="12" t="s">
        <v>32</v>
      </c>
      <c r="AX2635" s="12" t="s">
        <v>71</v>
      </c>
      <c r="AY2635" s="153" t="s">
        <v>330</v>
      </c>
    </row>
    <row r="2636" spans="2:51" s="13" customFormat="1">
      <c r="B2636" s="158"/>
      <c r="D2636" s="152" t="s">
        <v>340</v>
      </c>
      <c r="E2636" s="159" t="s">
        <v>21</v>
      </c>
      <c r="F2636" s="160" t="s">
        <v>2309</v>
      </c>
      <c r="H2636" s="161">
        <v>19.73</v>
      </c>
      <c r="I2636" s="162"/>
      <c r="L2636" s="158"/>
      <c r="M2636" s="163"/>
      <c r="T2636" s="164"/>
      <c r="AT2636" s="159" t="s">
        <v>340</v>
      </c>
      <c r="AU2636" s="159" t="s">
        <v>171</v>
      </c>
      <c r="AV2636" s="13" t="s">
        <v>80</v>
      </c>
      <c r="AW2636" s="13" t="s">
        <v>32</v>
      </c>
      <c r="AX2636" s="13" t="s">
        <v>71</v>
      </c>
      <c r="AY2636" s="159" t="s">
        <v>330</v>
      </c>
    </row>
    <row r="2637" spans="2:51" s="12" customFormat="1">
      <c r="B2637" s="151"/>
      <c r="D2637" s="152" t="s">
        <v>340</v>
      </c>
      <c r="E2637" s="153" t="s">
        <v>21</v>
      </c>
      <c r="F2637" s="154" t="s">
        <v>1484</v>
      </c>
      <c r="H2637" s="153" t="s">
        <v>21</v>
      </c>
      <c r="I2637" s="155"/>
      <c r="L2637" s="151"/>
      <c r="M2637" s="156"/>
      <c r="T2637" s="157"/>
      <c r="AT2637" s="153" t="s">
        <v>340</v>
      </c>
      <c r="AU2637" s="153" t="s">
        <v>171</v>
      </c>
      <c r="AV2637" s="12" t="s">
        <v>78</v>
      </c>
      <c r="AW2637" s="12" t="s">
        <v>32</v>
      </c>
      <c r="AX2637" s="12" t="s">
        <v>71</v>
      </c>
      <c r="AY2637" s="153" t="s">
        <v>330</v>
      </c>
    </row>
    <row r="2638" spans="2:51" s="13" customFormat="1">
      <c r="B2638" s="158"/>
      <c r="D2638" s="152" t="s">
        <v>340</v>
      </c>
      <c r="E2638" s="159" t="s">
        <v>21</v>
      </c>
      <c r="F2638" s="160" t="s">
        <v>2310</v>
      </c>
      <c r="H2638" s="161">
        <v>17.600000000000001</v>
      </c>
      <c r="I2638" s="162"/>
      <c r="L2638" s="158"/>
      <c r="M2638" s="163"/>
      <c r="T2638" s="164"/>
      <c r="AT2638" s="159" t="s">
        <v>340</v>
      </c>
      <c r="AU2638" s="159" t="s">
        <v>171</v>
      </c>
      <c r="AV2638" s="13" t="s">
        <v>80</v>
      </c>
      <c r="AW2638" s="13" t="s">
        <v>32</v>
      </c>
      <c r="AX2638" s="13" t="s">
        <v>71</v>
      </c>
      <c r="AY2638" s="159" t="s">
        <v>330</v>
      </c>
    </row>
    <row r="2639" spans="2:51" s="12" customFormat="1">
      <c r="B2639" s="151"/>
      <c r="D2639" s="152" t="s">
        <v>340</v>
      </c>
      <c r="E2639" s="153" t="s">
        <v>21</v>
      </c>
      <c r="F2639" s="154" t="s">
        <v>1488</v>
      </c>
      <c r="H2639" s="153" t="s">
        <v>21</v>
      </c>
      <c r="I2639" s="155"/>
      <c r="L2639" s="151"/>
      <c r="M2639" s="156"/>
      <c r="T2639" s="157"/>
      <c r="AT2639" s="153" t="s">
        <v>340</v>
      </c>
      <c r="AU2639" s="153" t="s">
        <v>171</v>
      </c>
      <c r="AV2639" s="12" t="s">
        <v>78</v>
      </c>
      <c r="AW2639" s="12" t="s">
        <v>32</v>
      </c>
      <c r="AX2639" s="12" t="s">
        <v>71</v>
      </c>
      <c r="AY2639" s="153" t="s">
        <v>330</v>
      </c>
    </row>
    <row r="2640" spans="2:51" s="13" customFormat="1">
      <c r="B2640" s="158"/>
      <c r="D2640" s="152" t="s">
        <v>340</v>
      </c>
      <c r="E2640" s="159" t="s">
        <v>21</v>
      </c>
      <c r="F2640" s="160" t="s">
        <v>2311</v>
      </c>
      <c r="H2640" s="161">
        <v>6.5</v>
      </c>
      <c r="I2640" s="162"/>
      <c r="L2640" s="158"/>
      <c r="M2640" s="163"/>
      <c r="T2640" s="164"/>
      <c r="AT2640" s="159" t="s">
        <v>340</v>
      </c>
      <c r="AU2640" s="159" t="s">
        <v>171</v>
      </c>
      <c r="AV2640" s="13" t="s">
        <v>80</v>
      </c>
      <c r="AW2640" s="13" t="s">
        <v>32</v>
      </c>
      <c r="AX2640" s="13" t="s">
        <v>71</v>
      </c>
      <c r="AY2640" s="159" t="s">
        <v>330</v>
      </c>
    </row>
    <row r="2641" spans="2:51" s="12" customFormat="1">
      <c r="B2641" s="151"/>
      <c r="D2641" s="152" t="s">
        <v>340</v>
      </c>
      <c r="E2641" s="153" t="s">
        <v>21</v>
      </c>
      <c r="F2641" s="154" t="s">
        <v>1490</v>
      </c>
      <c r="H2641" s="153" t="s">
        <v>21</v>
      </c>
      <c r="I2641" s="155"/>
      <c r="L2641" s="151"/>
      <c r="M2641" s="156"/>
      <c r="T2641" s="157"/>
      <c r="AT2641" s="153" t="s">
        <v>340</v>
      </c>
      <c r="AU2641" s="153" t="s">
        <v>171</v>
      </c>
      <c r="AV2641" s="12" t="s">
        <v>78</v>
      </c>
      <c r="AW2641" s="12" t="s">
        <v>32</v>
      </c>
      <c r="AX2641" s="12" t="s">
        <v>71</v>
      </c>
      <c r="AY2641" s="153" t="s">
        <v>330</v>
      </c>
    </row>
    <row r="2642" spans="2:51" s="13" customFormat="1">
      <c r="B2642" s="158"/>
      <c r="D2642" s="152" t="s">
        <v>340</v>
      </c>
      <c r="E2642" s="159" t="s">
        <v>21</v>
      </c>
      <c r="F2642" s="160" t="s">
        <v>2312</v>
      </c>
      <c r="H2642" s="161">
        <v>4.7</v>
      </c>
      <c r="I2642" s="162"/>
      <c r="L2642" s="158"/>
      <c r="M2642" s="163"/>
      <c r="T2642" s="164"/>
      <c r="AT2642" s="159" t="s">
        <v>340</v>
      </c>
      <c r="AU2642" s="159" t="s">
        <v>171</v>
      </c>
      <c r="AV2642" s="13" t="s">
        <v>80</v>
      </c>
      <c r="AW2642" s="13" t="s">
        <v>32</v>
      </c>
      <c r="AX2642" s="13" t="s">
        <v>71</v>
      </c>
      <c r="AY2642" s="159" t="s">
        <v>330</v>
      </c>
    </row>
    <row r="2643" spans="2:51" s="12" customFormat="1">
      <c r="B2643" s="151"/>
      <c r="D2643" s="152" t="s">
        <v>340</v>
      </c>
      <c r="E2643" s="153" t="s">
        <v>21</v>
      </c>
      <c r="F2643" s="154" t="s">
        <v>1568</v>
      </c>
      <c r="H2643" s="153" t="s">
        <v>21</v>
      </c>
      <c r="I2643" s="155"/>
      <c r="L2643" s="151"/>
      <c r="M2643" s="156"/>
      <c r="T2643" s="157"/>
      <c r="AT2643" s="153" t="s">
        <v>340</v>
      </c>
      <c r="AU2643" s="153" t="s">
        <v>171</v>
      </c>
      <c r="AV2643" s="12" t="s">
        <v>78</v>
      </c>
      <c r="AW2643" s="12" t="s">
        <v>32</v>
      </c>
      <c r="AX2643" s="12" t="s">
        <v>71</v>
      </c>
      <c r="AY2643" s="153" t="s">
        <v>330</v>
      </c>
    </row>
    <row r="2644" spans="2:51" s="13" customFormat="1">
      <c r="B2644" s="158"/>
      <c r="D2644" s="152" t="s">
        <v>340</v>
      </c>
      <c r="E2644" s="159" t="s">
        <v>21</v>
      </c>
      <c r="F2644" s="160" t="s">
        <v>2313</v>
      </c>
      <c r="H2644" s="161">
        <v>6.6</v>
      </c>
      <c r="I2644" s="162"/>
      <c r="L2644" s="158"/>
      <c r="M2644" s="163"/>
      <c r="T2644" s="164"/>
      <c r="AT2644" s="159" t="s">
        <v>340</v>
      </c>
      <c r="AU2644" s="159" t="s">
        <v>171</v>
      </c>
      <c r="AV2644" s="13" t="s">
        <v>80</v>
      </c>
      <c r="AW2644" s="13" t="s">
        <v>32</v>
      </c>
      <c r="AX2644" s="13" t="s">
        <v>71</v>
      </c>
      <c r="AY2644" s="159" t="s">
        <v>330</v>
      </c>
    </row>
    <row r="2645" spans="2:51" s="12" customFormat="1">
      <c r="B2645" s="151"/>
      <c r="D2645" s="152" t="s">
        <v>340</v>
      </c>
      <c r="E2645" s="153" t="s">
        <v>21</v>
      </c>
      <c r="F2645" s="154" t="s">
        <v>1569</v>
      </c>
      <c r="H2645" s="153" t="s">
        <v>21</v>
      </c>
      <c r="I2645" s="155"/>
      <c r="L2645" s="151"/>
      <c r="M2645" s="156"/>
      <c r="T2645" s="157"/>
      <c r="AT2645" s="153" t="s">
        <v>340</v>
      </c>
      <c r="AU2645" s="153" t="s">
        <v>171</v>
      </c>
      <c r="AV2645" s="12" t="s">
        <v>78</v>
      </c>
      <c r="AW2645" s="12" t="s">
        <v>32</v>
      </c>
      <c r="AX2645" s="12" t="s">
        <v>71</v>
      </c>
      <c r="AY2645" s="153" t="s">
        <v>330</v>
      </c>
    </row>
    <row r="2646" spans="2:51" s="13" customFormat="1">
      <c r="B2646" s="158"/>
      <c r="D2646" s="152" t="s">
        <v>340</v>
      </c>
      <c r="E2646" s="159" t="s">
        <v>21</v>
      </c>
      <c r="F2646" s="160" t="s">
        <v>2312</v>
      </c>
      <c r="H2646" s="161">
        <v>4.7</v>
      </c>
      <c r="I2646" s="162"/>
      <c r="L2646" s="158"/>
      <c r="M2646" s="163"/>
      <c r="T2646" s="164"/>
      <c r="AT2646" s="159" t="s">
        <v>340</v>
      </c>
      <c r="AU2646" s="159" t="s">
        <v>171</v>
      </c>
      <c r="AV2646" s="13" t="s">
        <v>80</v>
      </c>
      <c r="AW2646" s="13" t="s">
        <v>32</v>
      </c>
      <c r="AX2646" s="13" t="s">
        <v>71</v>
      </c>
      <c r="AY2646" s="159" t="s">
        <v>330</v>
      </c>
    </row>
    <row r="2647" spans="2:51" s="12" customFormat="1">
      <c r="B2647" s="151"/>
      <c r="D2647" s="152" t="s">
        <v>340</v>
      </c>
      <c r="E2647" s="153" t="s">
        <v>21</v>
      </c>
      <c r="F2647" s="154" t="s">
        <v>1682</v>
      </c>
      <c r="H2647" s="153" t="s">
        <v>21</v>
      </c>
      <c r="I2647" s="155"/>
      <c r="L2647" s="151"/>
      <c r="M2647" s="156"/>
      <c r="T2647" s="157"/>
      <c r="AT2647" s="153" t="s">
        <v>340</v>
      </c>
      <c r="AU2647" s="153" t="s">
        <v>171</v>
      </c>
      <c r="AV2647" s="12" t="s">
        <v>78</v>
      </c>
      <c r="AW2647" s="12" t="s">
        <v>32</v>
      </c>
      <c r="AX2647" s="12" t="s">
        <v>71</v>
      </c>
      <c r="AY2647" s="153" t="s">
        <v>330</v>
      </c>
    </row>
    <row r="2648" spans="2:51" s="13" customFormat="1">
      <c r="B2648" s="158"/>
      <c r="D2648" s="152" t="s">
        <v>340</v>
      </c>
      <c r="E2648" s="159" t="s">
        <v>21</v>
      </c>
      <c r="F2648" s="160" t="s">
        <v>2314</v>
      </c>
      <c r="H2648" s="161">
        <v>8</v>
      </c>
      <c r="I2648" s="162"/>
      <c r="L2648" s="158"/>
      <c r="M2648" s="163"/>
      <c r="T2648" s="164"/>
      <c r="AT2648" s="159" t="s">
        <v>340</v>
      </c>
      <c r="AU2648" s="159" t="s">
        <v>171</v>
      </c>
      <c r="AV2648" s="13" t="s">
        <v>80</v>
      </c>
      <c r="AW2648" s="13" t="s">
        <v>32</v>
      </c>
      <c r="AX2648" s="13" t="s">
        <v>71</v>
      </c>
      <c r="AY2648" s="159" t="s">
        <v>330</v>
      </c>
    </row>
    <row r="2649" spans="2:51" s="12" customFormat="1">
      <c r="B2649" s="151"/>
      <c r="D2649" s="152" t="s">
        <v>340</v>
      </c>
      <c r="E2649" s="153" t="s">
        <v>21</v>
      </c>
      <c r="F2649" s="154" t="s">
        <v>1492</v>
      </c>
      <c r="H2649" s="153" t="s">
        <v>21</v>
      </c>
      <c r="I2649" s="155"/>
      <c r="L2649" s="151"/>
      <c r="M2649" s="156"/>
      <c r="T2649" s="157"/>
      <c r="AT2649" s="153" t="s">
        <v>340</v>
      </c>
      <c r="AU2649" s="153" t="s">
        <v>171</v>
      </c>
      <c r="AV2649" s="12" t="s">
        <v>78</v>
      </c>
      <c r="AW2649" s="12" t="s">
        <v>32</v>
      </c>
      <c r="AX2649" s="12" t="s">
        <v>71</v>
      </c>
      <c r="AY2649" s="153" t="s">
        <v>330</v>
      </c>
    </row>
    <row r="2650" spans="2:51" s="13" customFormat="1">
      <c r="B2650" s="158"/>
      <c r="D2650" s="152" t="s">
        <v>340</v>
      </c>
      <c r="E2650" s="159" t="s">
        <v>21</v>
      </c>
      <c r="F2650" s="160" t="s">
        <v>2315</v>
      </c>
      <c r="H2650" s="161">
        <v>11.3</v>
      </c>
      <c r="I2650" s="162"/>
      <c r="L2650" s="158"/>
      <c r="M2650" s="163"/>
      <c r="T2650" s="164"/>
      <c r="AT2650" s="159" t="s">
        <v>340</v>
      </c>
      <c r="AU2650" s="159" t="s">
        <v>171</v>
      </c>
      <c r="AV2650" s="13" t="s">
        <v>80</v>
      </c>
      <c r="AW2650" s="13" t="s">
        <v>32</v>
      </c>
      <c r="AX2650" s="13" t="s">
        <v>71</v>
      </c>
      <c r="AY2650" s="159" t="s">
        <v>330</v>
      </c>
    </row>
    <row r="2651" spans="2:51" s="12" customFormat="1">
      <c r="B2651" s="151"/>
      <c r="D2651" s="152" t="s">
        <v>340</v>
      </c>
      <c r="E2651" s="153" t="s">
        <v>21</v>
      </c>
      <c r="F2651" s="154" t="s">
        <v>1572</v>
      </c>
      <c r="H2651" s="153" t="s">
        <v>21</v>
      </c>
      <c r="I2651" s="155"/>
      <c r="L2651" s="151"/>
      <c r="M2651" s="156"/>
      <c r="T2651" s="157"/>
      <c r="AT2651" s="153" t="s">
        <v>340</v>
      </c>
      <c r="AU2651" s="153" t="s">
        <v>171</v>
      </c>
      <c r="AV2651" s="12" t="s">
        <v>78</v>
      </c>
      <c r="AW2651" s="12" t="s">
        <v>32</v>
      </c>
      <c r="AX2651" s="12" t="s">
        <v>71</v>
      </c>
      <c r="AY2651" s="153" t="s">
        <v>330</v>
      </c>
    </row>
    <row r="2652" spans="2:51" s="13" customFormat="1">
      <c r="B2652" s="158"/>
      <c r="D2652" s="152" t="s">
        <v>340</v>
      </c>
      <c r="E2652" s="159" t="s">
        <v>21</v>
      </c>
      <c r="F2652" s="160" t="s">
        <v>2316</v>
      </c>
      <c r="H2652" s="161">
        <v>6.88</v>
      </c>
      <c r="I2652" s="162"/>
      <c r="L2652" s="158"/>
      <c r="M2652" s="163"/>
      <c r="T2652" s="164"/>
      <c r="AT2652" s="159" t="s">
        <v>340</v>
      </c>
      <c r="AU2652" s="159" t="s">
        <v>171</v>
      </c>
      <c r="AV2652" s="13" t="s">
        <v>80</v>
      </c>
      <c r="AW2652" s="13" t="s">
        <v>32</v>
      </c>
      <c r="AX2652" s="13" t="s">
        <v>71</v>
      </c>
      <c r="AY2652" s="159" t="s">
        <v>330</v>
      </c>
    </row>
    <row r="2653" spans="2:51" s="12" customFormat="1">
      <c r="B2653" s="151"/>
      <c r="D2653" s="152" t="s">
        <v>340</v>
      </c>
      <c r="E2653" s="153" t="s">
        <v>21</v>
      </c>
      <c r="F2653" s="154" t="s">
        <v>1576</v>
      </c>
      <c r="H2653" s="153" t="s">
        <v>21</v>
      </c>
      <c r="I2653" s="155"/>
      <c r="L2653" s="151"/>
      <c r="M2653" s="156"/>
      <c r="T2653" s="157"/>
      <c r="AT2653" s="153" t="s">
        <v>340</v>
      </c>
      <c r="AU2653" s="153" t="s">
        <v>171</v>
      </c>
      <c r="AV2653" s="12" t="s">
        <v>78</v>
      </c>
      <c r="AW2653" s="12" t="s">
        <v>32</v>
      </c>
      <c r="AX2653" s="12" t="s">
        <v>71</v>
      </c>
      <c r="AY2653" s="153" t="s">
        <v>330</v>
      </c>
    </row>
    <row r="2654" spans="2:51" s="13" customFormat="1">
      <c r="B2654" s="158"/>
      <c r="D2654" s="152" t="s">
        <v>340</v>
      </c>
      <c r="E2654" s="159" t="s">
        <v>21</v>
      </c>
      <c r="F2654" s="160" t="s">
        <v>2317</v>
      </c>
      <c r="H2654" s="161">
        <v>9.1</v>
      </c>
      <c r="I2654" s="162"/>
      <c r="L2654" s="158"/>
      <c r="M2654" s="163"/>
      <c r="T2654" s="164"/>
      <c r="AT2654" s="159" t="s">
        <v>340</v>
      </c>
      <c r="AU2654" s="159" t="s">
        <v>171</v>
      </c>
      <c r="AV2654" s="13" t="s">
        <v>80</v>
      </c>
      <c r="AW2654" s="13" t="s">
        <v>32</v>
      </c>
      <c r="AX2654" s="13" t="s">
        <v>71</v>
      </c>
      <c r="AY2654" s="159" t="s">
        <v>330</v>
      </c>
    </row>
    <row r="2655" spans="2:51" s="12" customFormat="1">
      <c r="B2655" s="151"/>
      <c r="D2655" s="152" t="s">
        <v>340</v>
      </c>
      <c r="E2655" s="153" t="s">
        <v>21</v>
      </c>
      <c r="F2655" s="154" t="s">
        <v>1578</v>
      </c>
      <c r="H2655" s="153" t="s">
        <v>21</v>
      </c>
      <c r="I2655" s="155"/>
      <c r="L2655" s="151"/>
      <c r="M2655" s="156"/>
      <c r="T2655" s="157"/>
      <c r="AT2655" s="153" t="s">
        <v>340</v>
      </c>
      <c r="AU2655" s="153" t="s">
        <v>171</v>
      </c>
      <c r="AV2655" s="12" t="s">
        <v>78</v>
      </c>
      <c r="AW2655" s="12" t="s">
        <v>32</v>
      </c>
      <c r="AX2655" s="12" t="s">
        <v>71</v>
      </c>
      <c r="AY2655" s="153" t="s">
        <v>330</v>
      </c>
    </row>
    <row r="2656" spans="2:51" s="13" customFormat="1">
      <c r="B2656" s="158"/>
      <c r="D2656" s="152" t="s">
        <v>340</v>
      </c>
      <c r="E2656" s="159" t="s">
        <v>21</v>
      </c>
      <c r="F2656" s="160" t="s">
        <v>2318</v>
      </c>
      <c r="H2656" s="161">
        <v>7.9</v>
      </c>
      <c r="I2656" s="162"/>
      <c r="L2656" s="158"/>
      <c r="M2656" s="163"/>
      <c r="T2656" s="164"/>
      <c r="AT2656" s="159" t="s">
        <v>340</v>
      </c>
      <c r="AU2656" s="159" t="s">
        <v>171</v>
      </c>
      <c r="AV2656" s="13" t="s">
        <v>80</v>
      </c>
      <c r="AW2656" s="13" t="s">
        <v>32</v>
      </c>
      <c r="AX2656" s="13" t="s">
        <v>71</v>
      </c>
      <c r="AY2656" s="159" t="s">
        <v>330</v>
      </c>
    </row>
    <row r="2657" spans="2:51" s="12" customFormat="1">
      <c r="B2657" s="151"/>
      <c r="D2657" s="152" t="s">
        <v>340</v>
      </c>
      <c r="E2657" s="153" t="s">
        <v>21</v>
      </c>
      <c r="F2657" s="154" t="s">
        <v>1505</v>
      </c>
      <c r="H2657" s="153" t="s">
        <v>21</v>
      </c>
      <c r="I2657" s="155"/>
      <c r="L2657" s="151"/>
      <c r="M2657" s="156"/>
      <c r="T2657" s="157"/>
      <c r="AT2657" s="153" t="s">
        <v>340</v>
      </c>
      <c r="AU2657" s="153" t="s">
        <v>171</v>
      </c>
      <c r="AV2657" s="12" t="s">
        <v>78</v>
      </c>
      <c r="AW2657" s="12" t="s">
        <v>32</v>
      </c>
      <c r="AX2657" s="12" t="s">
        <v>71</v>
      </c>
      <c r="AY2657" s="153" t="s">
        <v>330</v>
      </c>
    </row>
    <row r="2658" spans="2:51" s="13" customFormat="1">
      <c r="B2658" s="158"/>
      <c r="D2658" s="152" t="s">
        <v>340</v>
      </c>
      <c r="E2658" s="159" t="s">
        <v>21</v>
      </c>
      <c r="F2658" s="160" t="s">
        <v>2319</v>
      </c>
      <c r="H2658" s="161">
        <v>9.4</v>
      </c>
      <c r="I2658" s="162"/>
      <c r="L2658" s="158"/>
      <c r="M2658" s="163"/>
      <c r="T2658" s="164"/>
      <c r="AT2658" s="159" t="s">
        <v>340</v>
      </c>
      <c r="AU2658" s="159" t="s">
        <v>171</v>
      </c>
      <c r="AV2658" s="13" t="s">
        <v>80</v>
      </c>
      <c r="AW2658" s="13" t="s">
        <v>32</v>
      </c>
      <c r="AX2658" s="13" t="s">
        <v>71</v>
      </c>
      <c r="AY2658" s="159" t="s">
        <v>330</v>
      </c>
    </row>
    <row r="2659" spans="2:51" s="12" customFormat="1">
      <c r="B2659" s="151"/>
      <c r="D2659" s="152" t="s">
        <v>340</v>
      </c>
      <c r="E2659" s="153" t="s">
        <v>21</v>
      </c>
      <c r="F2659" s="154" t="s">
        <v>1581</v>
      </c>
      <c r="H2659" s="153" t="s">
        <v>21</v>
      </c>
      <c r="I2659" s="155"/>
      <c r="L2659" s="151"/>
      <c r="M2659" s="156"/>
      <c r="T2659" s="157"/>
      <c r="AT2659" s="153" t="s">
        <v>340</v>
      </c>
      <c r="AU2659" s="153" t="s">
        <v>171</v>
      </c>
      <c r="AV2659" s="12" t="s">
        <v>78</v>
      </c>
      <c r="AW2659" s="12" t="s">
        <v>32</v>
      </c>
      <c r="AX2659" s="12" t="s">
        <v>71</v>
      </c>
      <c r="AY2659" s="153" t="s">
        <v>330</v>
      </c>
    </row>
    <row r="2660" spans="2:51" s="13" customFormat="1">
      <c r="B2660" s="158"/>
      <c r="D2660" s="152" t="s">
        <v>340</v>
      </c>
      <c r="E2660" s="159" t="s">
        <v>21</v>
      </c>
      <c r="F2660" s="160" t="s">
        <v>2320</v>
      </c>
      <c r="H2660" s="161">
        <v>19.690000000000001</v>
      </c>
      <c r="I2660" s="162"/>
      <c r="L2660" s="158"/>
      <c r="M2660" s="163"/>
      <c r="T2660" s="164"/>
      <c r="AT2660" s="159" t="s">
        <v>340</v>
      </c>
      <c r="AU2660" s="159" t="s">
        <v>171</v>
      </c>
      <c r="AV2660" s="13" t="s">
        <v>80</v>
      </c>
      <c r="AW2660" s="13" t="s">
        <v>32</v>
      </c>
      <c r="AX2660" s="13" t="s">
        <v>71</v>
      </c>
      <c r="AY2660" s="159" t="s">
        <v>330</v>
      </c>
    </row>
    <row r="2661" spans="2:51" s="12" customFormat="1">
      <c r="B2661" s="151"/>
      <c r="D2661" s="152" t="s">
        <v>340</v>
      </c>
      <c r="E2661" s="153" t="s">
        <v>21</v>
      </c>
      <c r="F2661" s="154" t="s">
        <v>1623</v>
      </c>
      <c r="H2661" s="153" t="s">
        <v>21</v>
      </c>
      <c r="I2661" s="155"/>
      <c r="L2661" s="151"/>
      <c r="M2661" s="156"/>
      <c r="T2661" s="157"/>
      <c r="AT2661" s="153" t="s">
        <v>340</v>
      </c>
      <c r="AU2661" s="153" t="s">
        <v>171</v>
      </c>
      <c r="AV2661" s="12" t="s">
        <v>78</v>
      </c>
      <c r="AW2661" s="12" t="s">
        <v>32</v>
      </c>
      <c r="AX2661" s="12" t="s">
        <v>71</v>
      </c>
      <c r="AY2661" s="153" t="s">
        <v>330</v>
      </c>
    </row>
    <row r="2662" spans="2:51" s="13" customFormat="1">
      <c r="B2662" s="158"/>
      <c r="D2662" s="152" t="s">
        <v>340</v>
      </c>
      <c r="E2662" s="159" t="s">
        <v>21</v>
      </c>
      <c r="F2662" s="160" t="s">
        <v>2321</v>
      </c>
      <c r="H2662" s="161">
        <v>19.989999999999998</v>
      </c>
      <c r="I2662" s="162"/>
      <c r="L2662" s="158"/>
      <c r="M2662" s="163"/>
      <c r="T2662" s="164"/>
      <c r="AT2662" s="159" t="s">
        <v>340</v>
      </c>
      <c r="AU2662" s="159" t="s">
        <v>171</v>
      </c>
      <c r="AV2662" s="13" t="s">
        <v>80</v>
      </c>
      <c r="AW2662" s="13" t="s">
        <v>32</v>
      </c>
      <c r="AX2662" s="13" t="s">
        <v>71</v>
      </c>
      <c r="AY2662" s="159" t="s">
        <v>330</v>
      </c>
    </row>
    <row r="2663" spans="2:51" s="12" customFormat="1">
      <c r="B2663" s="151"/>
      <c r="D2663" s="152" t="s">
        <v>340</v>
      </c>
      <c r="E2663" s="153" t="s">
        <v>21</v>
      </c>
      <c r="F2663" s="154" t="s">
        <v>1507</v>
      </c>
      <c r="H2663" s="153" t="s">
        <v>21</v>
      </c>
      <c r="I2663" s="155"/>
      <c r="L2663" s="151"/>
      <c r="M2663" s="156"/>
      <c r="T2663" s="157"/>
      <c r="AT2663" s="153" t="s">
        <v>340</v>
      </c>
      <c r="AU2663" s="153" t="s">
        <v>171</v>
      </c>
      <c r="AV2663" s="12" t="s">
        <v>78</v>
      </c>
      <c r="AW2663" s="12" t="s">
        <v>32</v>
      </c>
      <c r="AX2663" s="12" t="s">
        <v>71</v>
      </c>
      <c r="AY2663" s="153" t="s">
        <v>330</v>
      </c>
    </row>
    <row r="2664" spans="2:51" s="13" customFormat="1">
      <c r="B2664" s="158"/>
      <c r="D2664" s="152" t="s">
        <v>340</v>
      </c>
      <c r="E2664" s="159" t="s">
        <v>21</v>
      </c>
      <c r="F2664" s="160" t="s">
        <v>2322</v>
      </c>
      <c r="H2664" s="161">
        <v>5.2</v>
      </c>
      <c r="I2664" s="162"/>
      <c r="L2664" s="158"/>
      <c r="M2664" s="163"/>
      <c r="T2664" s="164"/>
      <c r="AT2664" s="159" t="s">
        <v>340</v>
      </c>
      <c r="AU2664" s="159" t="s">
        <v>171</v>
      </c>
      <c r="AV2664" s="13" t="s">
        <v>80</v>
      </c>
      <c r="AW2664" s="13" t="s">
        <v>32</v>
      </c>
      <c r="AX2664" s="13" t="s">
        <v>71</v>
      </c>
      <c r="AY2664" s="159" t="s">
        <v>330</v>
      </c>
    </row>
    <row r="2665" spans="2:51" s="12" customFormat="1">
      <c r="B2665" s="151"/>
      <c r="D2665" s="152" t="s">
        <v>340</v>
      </c>
      <c r="E2665" s="153" t="s">
        <v>21</v>
      </c>
      <c r="F2665" s="154" t="s">
        <v>1509</v>
      </c>
      <c r="H2665" s="153" t="s">
        <v>21</v>
      </c>
      <c r="I2665" s="155"/>
      <c r="L2665" s="151"/>
      <c r="M2665" s="156"/>
      <c r="T2665" s="157"/>
      <c r="AT2665" s="153" t="s">
        <v>340</v>
      </c>
      <c r="AU2665" s="153" t="s">
        <v>171</v>
      </c>
      <c r="AV2665" s="12" t="s">
        <v>78</v>
      </c>
      <c r="AW2665" s="12" t="s">
        <v>32</v>
      </c>
      <c r="AX2665" s="12" t="s">
        <v>71</v>
      </c>
      <c r="AY2665" s="153" t="s">
        <v>330</v>
      </c>
    </row>
    <row r="2666" spans="2:51" s="13" customFormat="1">
      <c r="B2666" s="158"/>
      <c r="D2666" s="152" t="s">
        <v>340</v>
      </c>
      <c r="E2666" s="159" t="s">
        <v>21</v>
      </c>
      <c r="F2666" s="160" t="s">
        <v>2322</v>
      </c>
      <c r="H2666" s="161">
        <v>5.2</v>
      </c>
      <c r="I2666" s="162"/>
      <c r="L2666" s="158"/>
      <c r="M2666" s="163"/>
      <c r="T2666" s="164"/>
      <c r="AT2666" s="159" t="s">
        <v>340</v>
      </c>
      <c r="AU2666" s="159" t="s">
        <v>171</v>
      </c>
      <c r="AV2666" s="13" t="s">
        <v>80</v>
      </c>
      <c r="AW2666" s="13" t="s">
        <v>32</v>
      </c>
      <c r="AX2666" s="13" t="s">
        <v>71</v>
      </c>
      <c r="AY2666" s="159" t="s">
        <v>330</v>
      </c>
    </row>
    <row r="2667" spans="2:51" s="12" customFormat="1">
      <c r="B2667" s="151"/>
      <c r="D2667" s="152" t="s">
        <v>340</v>
      </c>
      <c r="E2667" s="153" t="s">
        <v>21</v>
      </c>
      <c r="F2667" s="154" t="s">
        <v>1511</v>
      </c>
      <c r="H2667" s="153" t="s">
        <v>21</v>
      </c>
      <c r="I2667" s="155"/>
      <c r="L2667" s="151"/>
      <c r="M2667" s="156"/>
      <c r="T2667" s="157"/>
      <c r="AT2667" s="153" t="s">
        <v>340</v>
      </c>
      <c r="AU2667" s="153" t="s">
        <v>171</v>
      </c>
      <c r="AV2667" s="12" t="s">
        <v>78</v>
      </c>
      <c r="AW2667" s="12" t="s">
        <v>32</v>
      </c>
      <c r="AX2667" s="12" t="s">
        <v>71</v>
      </c>
      <c r="AY2667" s="153" t="s">
        <v>330</v>
      </c>
    </row>
    <row r="2668" spans="2:51" s="13" customFormat="1">
      <c r="B2668" s="158"/>
      <c r="D2668" s="152" t="s">
        <v>340</v>
      </c>
      <c r="E2668" s="159" t="s">
        <v>21</v>
      </c>
      <c r="F2668" s="160" t="s">
        <v>2323</v>
      </c>
      <c r="H2668" s="161">
        <v>7.8</v>
      </c>
      <c r="I2668" s="162"/>
      <c r="L2668" s="158"/>
      <c r="M2668" s="163"/>
      <c r="T2668" s="164"/>
      <c r="AT2668" s="159" t="s">
        <v>340</v>
      </c>
      <c r="AU2668" s="159" t="s">
        <v>171</v>
      </c>
      <c r="AV2668" s="13" t="s">
        <v>80</v>
      </c>
      <c r="AW2668" s="13" t="s">
        <v>32</v>
      </c>
      <c r="AX2668" s="13" t="s">
        <v>71</v>
      </c>
      <c r="AY2668" s="159" t="s">
        <v>330</v>
      </c>
    </row>
    <row r="2669" spans="2:51" s="15" customFormat="1">
      <c r="B2669" s="183"/>
      <c r="D2669" s="152" t="s">
        <v>340</v>
      </c>
      <c r="E2669" s="184" t="s">
        <v>21</v>
      </c>
      <c r="F2669" s="185" t="s">
        <v>769</v>
      </c>
      <c r="H2669" s="186">
        <v>491.67</v>
      </c>
      <c r="I2669" s="187"/>
      <c r="L2669" s="183"/>
      <c r="M2669" s="188"/>
      <c r="T2669" s="189"/>
      <c r="AT2669" s="184" t="s">
        <v>340</v>
      </c>
      <c r="AU2669" s="184" t="s">
        <v>171</v>
      </c>
      <c r="AV2669" s="15" t="s">
        <v>171</v>
      </c>
      <c r="AW2669" s="15" t="s">
        <v>32</v>
      </c>
      <c r="AX2669" s="15" t="s">
        <v>71</v>
      </c>
      <c r="AY2669" s="184" t="s">
        <v>330</v>
      </c>
    </row>
    <row r="2670" spans="2:51" s="12" customFormat="1">
      <c r="B2670" s="151"/>
      <c r="D2670" s="152" t="s">
        <v>340</v>
      </c>
      <c r="E2670" s="153" t="s">
        <v>21</v>
      </c>
      <c r="F2670" s="154" t="s">
        <v>800</v>
      </c>
      <c r="H2670" s="153" t="s">
        <v>21</v>
      </c>
      <c r="I2670" s="155"/>
      <c r="L2670" s="151"/>
      <c r="M2670" s="156"/>
      <c r="T2670" s="157"/>
      <c r="AT2670" s="153" t="s">
        <v>340</v>
      </c>
      <c r="AU2670" s="153" t="s">
        <v>171</v>
      </c>
      <c r="AV2670" s="12" t="s">
        <v>78</v>
      </c>
      <c r="AW2670" s="12" t="s">
        <v>32</v>
      </c>
      <c r="AX2670" s="12" t="s">
        <v>71</v>
      </c>
      <c r="AY2670" s="153" t="s">
        <v>330</v>
      </c>
    </row>
    <row r="2671" spans="2:51" s="12" customFormat="1">
      <c r="B2671" s="151"/>
      <c r="D2671" s="152" t="s">
        <v>340</v>
      </c>
      <c r="E2671" s="153" t="s">
        <v>21</v>
      </c>
      <c r="F2671" s="154" t="s">
        <v>1454</v>
      </c>
      <c r="H2671" s="153" t="s">
        <v>21</v>
      </c>
      <c r="I2671" s="155"/>
      <c r="L2671" s="151"/>
      <c r="M2671" s="156"/>
      <c r="T2671" s="157"/>
      <c r="AT2671" s="153" t="s">
        <v>340</v>
      </c>
      <c r="AU2671" s="153" t="s">
        <v>171</v>
      </c>
      <c r="AV2671" s="12" t="s">
        <v>78</v>
      </c>
      <c r="AW2671" s="12" t="s">
        <v>32</v>
      </c>
      <c r="AX2671" s="12" t="s">
        <v>71</v>
      </c>
      <c r="AY2671" s="153" t="s">
        <v>330</v>
      </c>
    </row>
    <row r="2672" spans="2:51" s="13" customFormat="1">
      <c r="B2672" s="158"/>
      <c r="D2672" s="152" t="s">
        <v>340</v>
      </c>
      <c r="E2672" s="159" t="s">
        <v>21</v>
      </c>
      <c r="F2672" s="160" t="s">
        <v>2324</v>
      </c>
      <c r="H2672" s="161">
        <v>18.768000000000001</v>
      </c>
      <c r="I2672" s="162"/>
      <c r="L2672" s="158"/>
      <c r="M2672" s="163"/>
      <c r="T2672" s="164"/>
      <c r="AT2672" s="159" t="s">
        <v>340</v>
      </c>
      <c r="AU2672" s="159" t="s">
        <v>171</v>
      </c>
      <c r="AV2672" s="13" t="s">
        <v>80</v>
      </c>
      <c r="AW2672" s="13" t="s">
        <v>32</v>
      </c>
      <c r="AX2672" s="13" t="s">
        <v>71</v>
      </c>
      <c r="AY2672" s="159" t="s">
        <v>330</v>
      </c>
    </row>
    <row r="2673" spans="2:51" s="13" customFormat="1">
      <c r="B2673" s="158"/>
      <c r="D2673" s="152" t="s">
        <v>340</v>
      </c>
      <c r="E2673" s="159" t="s">
        <v>21</v>
      </c>
      <c r="F2673" s="160" t="s">
        <v>2325</v>
      </c>
      <c r="H2673" s="161">
        <v>48.353000000000002</v>
      </c>
      <c r="I2673" s="162"/>
      <c r="L2673" s="158"/>
      <c r="M2673" s="163"/>
      <c r="T2673" s="164"/>
      <c r="AT2673" s="159" t="s">
        <v>340</v>
      </c>
      <c r="AU2673" s="159" t="s">
        <v>171</v>
      </c>
      <c r="AV2673" s="13" t="s">
        <v>80</v>
      </c>
      <c r="AW2673" s="13" t="s">
        <v>32</v>
      </c>
      <c r="AX2673" s="13" t="s">
        <v>71</v>
      </c>
      <c r="AY2673" s="159" t="s">
        <v>330</v>
      </c>
    </row>
    <row r="2674" spans="2:51" s="12" customFormat="1">
      <c r="B2674" s="151"/>
      <c r="D2674" s="152" t="s">
        <v>340</v>
      </c>
      <c r="E2674" s="153" t="s">
        <v>21</v>
      </c>
      <c r="F2674" s="154" t="s">
        <v>1464</v>
      </c>
      <c r="H2674" s="153" t="s">
        <v>21</v>
      </c>
      <c r="I2674" s="155"/>
      <c r="L2674" s="151"/>
      <c r="M2674" s="156"/>
      <c r="T2674" s="157"/>
      <c r="AT2674" s="153" t="s">
        <v>340</v>
      </c>
      <c r="AU2674" s="153" t="s">
        <v>171</v>
      </c>
      <c r="AV2674" s="12" t="s">
        <v>78</v>
      </c>
      <c r="AW2674" s="12" t="s">
        <v>32</v>
      </c>
      <c r="AX2674" s="12" t="s">
        <v>71</v>
      </c>
      <c r="AY2674" s="153" t="s">
        <v>330</v>
      </c>
    </row>
    <row r="2675" spans="2:51" s="13" customFormat="1">
      <c r="B2675" s="158"/>
      <c r="D2675" s="152" t="s">
        <v>340</v>
      </c>
      <c r="E2675" s="159" t="s">
        <v>21</v>
      </c>
      <c r="F2675" s="160" t="s">
        <v>2326</v>
      </c>
      <c r="H2675" s="161">
        <v>151.6</v>
      </c>
      <c r="I2675" s="162"/>
      <c r="L2675" s="158"/>
      <c r="M2675" s="163"/>
      <c r="T2675" s="164"/>
      <c r="AT2675" s="159" t="s">
        <v>340</v>
      </c>
      <c r="AU2675" s="159" t="s">
        <v>171</v>
      </c>
      <c r="AV2675" s="13" t="s">
        <v>80</v>
      </c>
      <c r="AW2675" s="13" t="s">
        <v>32</v>
      </c>
      <c r="AX2675" s="13" t="s">
        <v>71</v>
      </c>
      <c r="AY2675" s="159" t="s">
        <v>330</v>
      </c>
    </row>
    <row r="2676" spans="2:51" s="12" customFormat="1">
      <c r="B2676" s="151"/>
      <c r="D2676" s="152" t="s">
        <v>340</v>
      </c>
      <c r="E2676" s="153" t="s">
        <v>21</v>
      </c>
      <c r="F2676" s="154" t="s">
        <v>1545</v>
      </c>
      <c r="H2676" s="153" t="s">
        <v>21</v>
      </c>
      <c r="I2676" s="155"/>
      <c r="L2676" s="151"/>
      <c r="M2676" s="156"/>
      <c r="T2676" s="157"/>
      <c r="AT2676" s="153" t="s">
        <v>340</v>
      </c>
      <c r="AU2676" s="153" t="s">
        <v>171</v>
      </c>
      <c r="AV2676" s="12" t="s">
        <v>78</v>
      </c>
      <c r="AW2676" s="12" t="s">
        <v>32</v>
      </c>
      <c r="AX2676" s="12" t="s">
        <v>71</v>
      </c>
      <c r="AY2676" s="153" t="s">
        <v>330</v>
      </c>
    </row>
    <row r="2677" spans="2:51" s="13" customFormat="1">
      <c r="B2677" s="158"/>
      <c r="D2677" s="152" t="s">
        <v>340</v>
      </c>
      <c r="E2677" s="159" t="s">
        <v>21</v>
      </c>
      <c r="F2677" s="160" t="s">
        <v>2327</v>
      </c>
      <c r="H2677" s="161">
        <v>60.27</v>
      </c>
      <c r="I2677" s="162"/>
      <c r="L2677" s="158"/>
      <c r="M2677" s="163"/>
      <c r="T2677" s="164"/>
      <c r="AT2677" s="159" t="s">
        <v>340</v>
      </c>
      <c r="AU2677" s="159" t="s">
        <v>171</v>
      </c>
      <c r="AV2677" s="13" t="s">
        <v>80</v>
      </c>
      <c r="AW2677" s="13" t="s">
        <v>32</v>
      </c>
      <c r="AX2677" s="13" t="s">
        <v>71</v>
      </c>
      <c r="AY2677" s="159" t="s">
        <v>330</v>
      </c>
    </row>
    <row r="2678" spans="2:51" s="12" customFormat="1">
      <c r="B2678" s="151"/>
      <c r="D2678" s="152" t="s">
        <v>340</v>
      </c>
      <c r="E2678" s="153" t="s">
        <v>21</v>
      </c>
      <c r="F2678" s="154" t="s">
        <v>1470</v>
      </c>
      <c r="H2678" s="153" t="s">
        <v>21</v>
      </c>
      <c r="I2678" s="155"/>
      <c r="L2678" s="151"/>
      <c r="M2678" s="156"/>
      <c r="T2678" s="157"/>
      <c r="AT2678" s="153" t="s">
        <v>340</v>
      </c>
      <c r="AU2678" s="153" t="s">
        <v>171</v>
      </c>
      <c r="AV2678" s="12" t="s">
        <v>78</v>
      </c>
      <c r="AW2678" s="12" t="s">
        <v>32</v>
      </c>
      <c r="AX2678" s="12" t="s">
        <v>71</v>
      </c>
      <c r="AY2678" s="153" t="s">
        <v>330</v>
      </c>
    </row>
    <row r="2679" spans="2:51" s="13" customFormat="1">
      <c r="B2679" s="158"/>
      <c r="D2679" s="152" t="s">
        <v>340</v>
      </c>
      <c r="E2679" s="159" t="s">
        <v>21</v>
      </c>
      <c r="F2679" s="160" t="s">
        <v>2328</v>
      </c>
      <c r="H2679" s="161">
        <v>18.399999999999999</v>
      </c>
      <c r="I2679" s="162"/>
      <c r="L2679" s="158"/>
      <c r="M2679" s="163"/>
      <c r="T2679" s="164"/>
      <c r="AT2679" s="159" t="s">
        <v>340</v>
      </c>
      <c r="AU2679" s="159" t="s">
        <v>171</v>
      </c>
      <c r="AV2679" s="13" t="s">
        <v>80</v>
      </c>
      <c r="AW2679" s="13" t="s">
        <v>32</v>
      </c>
      <c r="AX2679" s="13" t="s">
        <v>71</v>
      </c>
      <c r="AY2679" s="159" t="s">
        <v>330</v>
      </c>
    </row>
    <row r="2680" spans="2:51" s="12" customFormat="1">
      <c r="B2680" s="151"/>
      <c r="D2680" s="152" t="s">
        <v>340</v>
      </c>
      <c r="E2680" s="153" t="s">
        <v>21</v>
      </c>
      <c r="F2680" s="154" t="s">
        <v>1672</v>
      </c>
      <c r="H2680" s="153" t="s">
        <v>21</v>
      </c>
      <c r="I2680" s="155"/>
      <c r="L2680" s="151"/>
      <c r="M2680" s="156"/>
      <c r="T2680" s="157"/>
      <c r="AT2680" s="153" t="s">
        <v>340</v>
      </c>
      <c r="AU2680" s="153" t="s">
        <v>171</v>
      </c>
      <c r="AV2680" s="12" t="s">
        <v>78</v>
      </c>
      <c r="AW2680" s="12" t="s">
        <v>32</v>
      </c>
      <c r="AX2680" s="12" t="s">
        <v>71</v>
      </c>
      <c r="AY2680" s="153" t="s">
        <v>330</v>
      </c>
    </row>
    <row r="2681" spans="2:51" s="13" customFormat="1">
      <c r="B2681" s="158"/>
      <c r="D2681" s="152" t="s">
        <v>340</v>
      </c>
      <c r="E2681" s="159" t="s">
        <v>21</v>
      </c>
      <c r="F2681" s="160" t="s">
        <v>2278</v>
      </c>
      <c r="H2681" s="161">
        <v>8.1</v>
      </c>
      <c r="I2681" s="162"/>
      <c r="L2681" s="158"/>
      <c r="M2681" s="163"/>
      <c r="T2681" s="164"/>
      <c r="AT2681" s="159" t="s">
        <v>340</v>
      </c>
      <c r="AU2681" s="159" t="s">
        <v>171</v>
      </c>
      <c r="AV2681" s="13" t="s">
        <v>80</v>
      </c>
      <c r="AW2681" s="13" t="s">
        <v>32</v>
      </c>
      <c r="AX2681" s="13" t="s">
        <v>71</v>
      </c>
      <c r="AY2681" s="159" t="s">
        <v>330</v>
      </c>
    </row>
    <row r="2682" spans="2:51" s="12" customFormat="1">
      <c r="B2682" s="151"/>
      <c r="D2682" s="152" t="s">
        <v>340</v>
      </c>
      <c r="E2682" s="153" t="s">
        <v>21</v>
      </c>
      <c r="F2682" s="154" t="s">
        <v>1550</v>
      </c>
      <c r="H2682" s="153" t="s">
        <v>21</v>
      </c>
      <c r="I2682" s="155"/>
      <c r="L2682" s="151"/>
      <c r="M2682" s="156"/>
      <c r="T2682" s="157"/>
      <c r="AT2682" s="153" t="s">
        <v>340</v>
      </c>
      <c r="AU2682" s="153" t="s">
        <v>171</v>
      </c>
      <c r="AV2682" s="12" t="s">
        <v>78</v>
      </c>
      <c r="AW2682" s="12" t="s">
        <v>32</v>
      </c>
      <c r="AX2682" s="12" t="s">
        <v>71</v>
      </c>
      <c r="AY2682" s="153" t="s">
        <v>330</v>
      </c>
    </row>
    <row r="2683" spans="2:51" s="13" customFormat="1">
      <c r="B2683" s="158"/>
      <c r="D2683" s="152" t="s">
        <v>340</v>
      </c>
      <c r="E2683" s="159" t="s">
        <v>21</v>
      </c>
      <c r="F2683" s="160" t="s">
        <v>2237</v>
      </c>
      <c r="H2683" s="161">
        <v>8</v>
      </c>
      <c r="I2683" s="162"/>
      <c r="L2683" s="158"/>
      <c r="M2683" s="163"/>
      <c r="T2683" s="164"/>
      <c r="AT2683" s="159" t="s">
        <v>340</v>
      </c>
      <c r="AU2683" s="159" t="s">
        <v>171</v>
      </c>
      <c r="AV2683" s="13" t="s">
        <v>80</v>
      </c>
      <c r="AW2683" s="13" t="s">
        <v>32</v>
      </c>
      <c r="AX2683" s="13" t="s">
        <v>71</v>
      </c>
      <c r="AY2683" s="159" t="s">
        <v>330</v>
      </c>
    </row>
    <row r="2684" spans="2:51" s="12" customFormat="1">
      <c r="B2684" s="151"/>
      <c r="D2684" s="152" t="s">
        <v>340</v>
      </c>
      <c r="E2684" s="153" t="s">
        <v>21</v>
      </c>
      <c r="F2684" s="154" t="s">
        <v>1472</v>
      </c>
      <c r="H2684" s="153" t="s">
        <v>21</v>
      </c>
      <c r="I2684" s="155"/>
      <c r="L2684" s="151"/>
      <c r="M2684" s="156"/>
      <c r="T2684" s="157"/>
      <c r="AT2684" s="153" t="s">
        <v>340</v>
      </c>
      <c r="AU2684" s="153" t="s">
        <v>171</v>
      </c>
      <c r="AV2684" s="12" t="s">
        <v>78</v>
      </c>
      <c r="AW2684" s="12" t="s">
        <v>32</v>
      </c>
      <c r="AX2684" s="12" t="s">
        <v>71</v>
      </c>
      <c r="AY2684" s="153" t="s">
        <v>330</v>
      </c>
    </row>
    <row r="2685" spans="2:51" s="13" customFormat="1">
      <c r="B2685" s="158"/>
      <c r="D2685" s="152" t="s">
        <v>340</v>
      </c>
      <c r="E2685" s="159" t="s">
        <v>21</v>
      </c>
      <c r="F2685" s="160" t="s">
        <v>2238</v>
      </c>
      <c r="H2685" s="161">
        <v>4</v>
      </c>
      <c r="I2685" s="162"/>
      <c r="L2685" s="158"/>
      <c r="M2685" s="163"/>
      <c r="T2685" s="164"/>
      <c r="AT2685" s="159" t="s">
        <v>340</v>
      </c>
      <c r="AU2685" s="159" t="s">
        <v>171</v>
      </c>
      <c r="AV2685" s="13" t="s">
        <v>80</v>
      </c>
      <c r="AW2685" s="13" t="s">
        <v>32</v>
      </c>
      <c r="AX2685" s="13" t="s">
        <v>71</v>
      </c>
      <c r="AY2685" s="159" t="s">
        <v>330</v>
      </c>
    </row>
    <row r="2686" spans="2:51" s="12" customFormat="1">
      <c r="B2686" s="151"/>
      <c r="D2686" s="152" t="s">
        <v>340</v>
      </c>
      <c r="E2686" s="153" t="s">
        <v>21</v>
      </c>
      <c r="F2686" s="154" t="s">
        <v>1476</v>
      </c>
      <c r="H2686" s="153" t="s">
        <v>21</v>
      </c>
      <c r="I2686" s="155"/>
      <c r="L2686" s="151"/>
      <c r="M2686" s="156"/>
      <c r="T2686" s="157"/>
      <c r="AT2686" s="153" t="s">
        <v>340</v>
      </c>
      <c r="AU2686" s="153" t="s">
        <v>171</v>
      </c>
      <c r="AV2686" s="12" t="s">
        <v>78</v>
      </c>
      <c r="AW2686" s="12" t="s">
        <v>32</v>
      </c>
      <c r="AX2686" s="12" t="s">
        <v>71</v>
      </c>
      <c r="AY2686" s="153" t="s">
        <v>330</v>
      </c>
    </row>
    <row r="2687" spans="2:51" s="13" customFormat="1">
      <c r="B2687" s="158"/>
      <c r="D2687" s="152" t="s">
        <v>340</v>
      </c>
      <c r="E2687" s="159" t="s">
        <v>21</v>
      </c>
      <c r="F2687" s="160" t="s">
        <v>2238</v>
      </c>
      <c r="H2687" s="161">
        <v>4</v>
      </c>
      <c r="I2687" s="162"/>
      <c r="L2687" s="158"/>
      <c r="M2687" s="163"/>
      <c r="T2687" s="164"/>
      <c r="AT2687" s="159" t="s">
        <v>340</v>
      </c>
      <c r="AU2687" s="159" t="s">
        <v>171</v>
      </c>
      <c r="AV2687" s="13" t="s">
        <v>80</v>
      </c>
      <c r="AW2687" s="13" t="s">
        <v>32</v>
      </c>
      <c r="AX2687" s="13" t="s">
        <v>71</v>
      </c>
      <c r="AY2687" s="159" t="s">
        <v>330</v>
      </c>
    </row>
    <row r="2688" spans="2:51" s="12" customFormat="1">
      <c r="B2688" s="151"/>
      <c r="D2688" s="152" t="s">
        <v>340</v>
      </c>
      <c r="E2688" s="153" t="s">
        <v>21</v>
      </c>
      <c r="F2688" s="154" t="s">
        <v>1554</v>
      </c>
      <c r="H2688" s="153" t="s">
        <v>21</v>
      </c>
      <c r="I2688" s="155"/>
      <c r="L2688" s="151"/>
      <c r="M2688" s="156"/>
      <c r="T2688" s="157"/>
      <c r="AT2688" s="153" t="s">
        <v>340</v>
      </c>
      <c r="AU2688" s="153" t="s">
        <v>171</v>
      </c>
      <c r="AV2688" s="12" t="s">
        <v>78</v>
      </c>
      <c r="AW2688" s="12" t="s">
        <v>32</v>
      </c>
      <c r="AX2688" s="12" t="s">
        <v>71</v>
      </c>
      <c r="AY2688" s="153" t="s">
        <v>330</v>
      </c>
    </row>
    <row r="2689" spans="2:51" s="13" customFormat="1">
      <c r="B2689" s="158"/>
      <c r="D2689" s="152" t="s">
        <v>340</v>
      </c>
      <c r="E2689" s="159" t="s">
        <v>21</v>
      </c>
      <c r="F2689" s="160" t="s">
        <v>2329</v>
      </c>
      <c r="H2689" s="161">
        <v>11.2</v>
      </c>
      <c r="I2689" s="162"/>
      <c r="L2689" s="158"/>
      <c r="M2689" s="163"/>
      <c r="T2689" s="164"/>
      <c r="AT2689" s="159" t="s">
        <v>340</v>
      </c>
      <c r="AU2689" s="159" t="s">
        <v>171</v>
      </c>
      <c r="AV2689" s="13" t="s">
        <v>80</v>
      </c>
      <c r="AW2689" s="13" t="s">
        <v>32</v>
      </c>
      <c r="AX2689" s="13" t="s">
        <v>71</v>
      </c>
      <c r="AY2689" s="159" t="s">
        <v>330</v>
      </c>
    </row>
    <row r="2690" spans="2:51" s="12" customFormat="1">
      <c r="B2690" s="151"/>
      <c r="D2690" s="152" t="s">
        <v>340</v>
      </c>
      <c r="E2690" s="153" t="s">
        <v>21</v>
      </c>
      <c r="F2690" s="154" t="s">
        <v>2241</v>
      </c>
      <c r="H2690" s="153" t="s">
        <v>21</v>
      </c>
      <c r="I2690" s="155"/>
      <c r="L2690" s="151"/>
      <c r="M2690" s="156"/>
      <c r="T2690" s="157"/>
      <c r="AT2690" s="153" t="s">
        <v>340</v>
      </c>
      <c r="AU2690" s="153" t="s">
        <v>171</v>
      </c>
      <c r="AV2690" s="12" t="s">
        <v>78</v>
      </c>
      <c r="AW2690" s="12" t="s">
        <v>32</v>
      </c>
      <c r="AX2690" s="12" t="s">
        <v>71</v>
      </c>
      <c r="AY2690" s="153" t="s">
        <v>330</v>
      </c>
    </row>
    <row r="2691" spans="2:51" s="13" customFormat="1">
      <c r="B2691" s="158"/>
      <c r="D2691" s="152" t="s">
        <v>340</v>
      </c>
      <c r="E2691" s="159" t="s">
        <v>21</v>
      </c>
      <c r="F2691" s="160" t="s">
        <v>2330</v>
      </c>
      <c r="H2691" s="161">
        <v>5.3</v>
      </c>
      <c r="I2691" s="162"/>
      <c r="L2691" s="158"/>
      <c r="M2691" s="163"/>
      <c r="T2691" s="164"/>
      <c r="AT2691" s="159" t="s">
        <v>340</v>
      </c>
      <c r="AU2691" s="159" t="s">
        <v>171</v>
      </c>
      <c r="AV2691" s="13" t="s">
        <v>80</v>
      </c>
      <c r="AW2691" s="13" t="s">
        <v>32</v>
      </c>
      <c r="AX2691" s="13" t="s">
        <v>71</v>
      </c>
      <c r="AY2691" s="159" t="s">
        <v>330</v>
      </c>
    </row>
    <row r="2692" spans="2:51" s="12" customFormat="1">
      <c r="B2692" s="151"/>
      <c r="D2692" s="152" t="s">
        <v>340</v>
      </c>
      <c r="E2692" s="153" t="s">
        <v>21</v>
      </c>
      <c r="F2692" s="154" t="s">
        <v>1677</v>
      </c>
      <c r="H2692" s="153" t="s">
        <v>21</v>
      </c>
      <c r="I2692" s="155"/>
      <c r="L2692" s="151"/>
      <c r="M2692" s="156"/>
      <c r="T2692" s="157"/>
      <c r="AT2692" s="153" t="s">
        <v>340</v>
      </c>
      <c r="AU2692" s="153" t="s">
        <v>171</v>
      </c>
      <c r="AV2692" s="12" t="s">
        <v>78</v>
      </c>
      <c r="AW2692" s="12" t="s">
        <v>32</v>
      </c>
      <c r="AX2692" s="12" t="s">
        <v>71</v>
      </c>
      <c r="AY2692" s="153" t="s">
        <v>330</v>
      </c>
    </row>
    <row r="2693" spans="2:51" s="13" customFormat="1">
      <c r="B2693" s="158"/>
      <c r="D2693" s="152" t="s">
        <v>340</v>
      </c>
      <c r="E2693" s="159" t="s">
        <v>21</v>
      </c>
      <c r="F2693" s="160" t="s">
        <v>2239</v>
      </c>
      <c r="H2693" s="161">
        <v>8.2200000000000006</v>
      </c>
      <c r="I2693" s="162"/>
      <c r="L2693" s="158"/>
      <c r="M2693" s="163"/>
      <c r="T2693" s="164"/>
      <c r="AT2693" s="159" t="s">
        <v>340</v>
      </c>
      <c r="AU2693" s="159" t="s">
        <v>171</v>
      </c>
      <c r="AV2693" s="13" t="s">
        <v>80</v>
      </c>
      <c r="AW2693" s="13" t="s">
        <v>32</v>
      </c>
      <c r="AX2693" s="13" t="s">
        <v>71</v>
      </c>
      <c r="AY2693" s="159" t="s">
        <v>330</v>
      </c>
    </row>
    <row r="2694" spans="2:51" s="12" customFormat="1">
      <c r="B2694" s="151"/>
      <c r="D2694" s="152" t="s">
        <v>340</v>
      </c>
      <c r="E2694" s="153" t="s">
        <v>21</v>
      </c>
      <c r="F2694" s="154" t="s">
        <v>2242</v>
      </c>
      <c r="H2694" s="153" t="s">
        <v>21</v>
      </c>
      <c r="I2694" s="155"/>
      <c r="L2694" s="151"/>
      <c r="M2694" s="156"/>
      <c r="T2694" s="157"/>
      <c r="AT2694" s="153" t="s">
        <v>340</v>
      </c>
      <c r="AU2694" s="153" t="s">
        <v>171</v>
      </c>
      <c r="AV2694" s="12" t="s">
        <v>78</v>
      </c>
      <c r="AW2694" s="12" t="s">
        <v>32</v>
      </c>
      <c r="AX2694" s="12" t="s">
        <v>71</v>
      </c>
      <c r="AY2694" s="153" t="s">
        <v>330</v>
      </c>
    </row>
    <row r="2695" spans="2:51" s="13" customFormat="1">
      <c r="B2695" s="158"/>
      <c r="D2695" s="152" t="s">
        <v>340</v>
      </c>
      <c r="E2695" s="159" t="s">
        <v>21</v>
      </c>
      <c r="F2695" s="160" t="s">
        <v>2240</v>
      </c>
      <c r="H2695" s="161">
        <v>4.2</v>
      </c>
      <c r="I2695" s="162"/>
      <c r="L2695" s="158"/>
      <c r="M2695" s="163"/>
      <c r="T2695" s="164"/>
      <c r="AT2695" s="159" t="s">
        <v>340</v>
      </c>
      <c r="AU2695" s="159" t="s">
        <v>171</v>
      </c>
      <c r="AV2695" s="13" t="s">
        <v>80</v>
      </c>
      <c r="AW2695" s="13" t="s">
        <v>32</v>
      </c>
      <c r="AX2695" s="13" t="s">
        <v>71</v>
      </c>
      <c r="AY2695" s="159" t="s">
        <v>330</v>
      </c>
    </row>
    <row r="2696" spans="2:51" s="12" customFormat="1">
      <c r="B2696" s="151"/>
      <c r="D2696" s="152" t="s">
        <v>340</v>
      </c>
      <c r="E2696" s="153" t="s">
        <v>21</v>
      </c>
      <c r="F2696" s="154" t="s">
        <v>2243</v>
      </c>
      <c r="H2696" s="153" t="s">
        <v>21</v>
      </c>
      <c r="I2696" s="155"/>
      <c r="L2696" s="151"/>
      <c r="M2696" s="156"/>
      <c r="T2696" s="157"/>
      <c r="AT2696" s="153" t="s">
        <v>340</v>
      </c>
      <c r="AU2696" s="153" t="s">
        <v>171</v>
      </c>
      <c r="AV2696" s="12" t="s">
        <v>78</v>
      </c>
      <c r="AW2696" s="12" t="s">
        <v>32</v>
      </c>
      <c r="AX2696" s="12" t="s">
        <v>71</v>
      </c>
      <c r="AY2696" s="153" t="s">
        <v>330</v>
      </c>
    </row>
    <row r="2697" spans="2:51" s="13" customFormat="1">
      <c r="B2697" s="158"/>
      <c r="D2697" s="152" t="s">
        <v>340</v>
      </c>
      <c r="E2697" s="159" t="s">
        <v>21</v>
      </c>
      <c r="F2697" s="160" t="s">
        <v>2240</v>
      </c>
      <c r="H2697" s="161">
        <v>4.2</v>
      </c>
      <c r="I2697" s="162"/>
      <c r="L2697" s="158"/>
      <c r="M2697" s="163"/>
      <c r="T2697" s="164"/>
      <c r="AT2697" s="159" t="s">
        <v>340</v>
      </c>
      <c r="AU2697" s="159" t="s">
        <v>171</v>
      </c>
      <c r="AV2697" s="13" t="s">
        <v>80</v>
      </c>
      <c r="AW2697" s="13" t="s">
        <v>32</v>
      </c>
      <c r="AX2697" s="13" t="s">
        <v>71</v>
      </c>
      <c r="AY2697" s="159" t="s">
        <v>330</v>
      </c>
    </row>
    <row r="2698" spans="2:51" s="12" customFormat="1">
      <c r="B2698" s="151"/>
      <c r="D2698" s="152" t="s">
        <v>340</v>
      </c>
      <c r="E2698" s="153" t="s">
        <v>21</v>
      </c>
      <c r="F2698" s="154" t="s">
        <v>1599</v>
      </c>
      <c r="H2698" s="153" t="s">
        <v>21</v>
      </c>
      <c r="I2698" s="155"/>
      <c r="L2698" s="151"/>
      <c r="M2698" s="156"/>
      <c r="T2698" s="157"/>
      <c r="AT2698" s="153" t="s">
        <v>340</v>
      </c>
      <c r="AU2698" s="153" t="s">
        <v>171</v>
      </c>
      <c r="AV2698" s="12" t="s">
        <v>78</v>
      </c>
      <c r="AW2698" s="12" t="s">
        <v>32</v>
      </c>
      <c r="AX2698" s="12" t="s">
        <v>71</v>
      </c>
      <c r="AY2698" s="153" t="s">
        <v>330</v>
      </c>
    </row>
    <row r="2699" spans="2:51" s="13" customFormat="1">
      <c r="B2699" s="158"/>
      <c r="D2699" s="152" t="s">
        <v>340</v>
      </c>
      <c r="E2699" s="159" t="s">
        <v>21</v>
      </c>
      <c r="F2699" s="160" t="s">
        <v>2244</v>
      </c>
      <c r="H2699" s="161">
        <v>5.2</v>
      </c>
      <c r="I2699" s="162"/>
      <c r="L2699" s="158"/>
      <c r="M2699" s="163"/>
      <c r="T2699" s="164"/>
      <c r="AT2699" s="159" t="s">
        <v>340</v>
      </c>
      <c r="AU2699" s="159" t="s">
        <v>171</v>
      </c>
      <c r="AV2699" s="13" t="s">
        <v>80</v>
      </c>
      <c r="AW2699" s="13" t="s">
        <v>32</v>
      </c>
      <c r="AX2699" s="13" t="s">
        <v>71</v>
      </c>
      <c r="AY2699" s="159" t="s">
        <v>330</v>
      </c>
    </row>
    <row r="2700" spans="2:51" s="12" customFormat="1">
      <c r="B2700" s="151"/>
      <c r="D2700" s="152" t="s">
        <v>340</v>
      </c>
      <c r="E2700" s="153" t="s">
        <v>21</v>
      </c>
      <c r="F2700" s="154" t="s">
        <v>2246</v>
      </c>
      <c r="H2700" s="153" t="s">
        <v>21</v>
      </c>
      <c r="I2700" s="155"/>
      <c r="L2700" s="151"/>
      <c r="M2700" s="156"/>
      <c r="T2700" s="157"/>
      <c r="AT2700" s="153" t="s">
        <v>340</v>
      </c>
      <c r="AU2700" s="153" t="s">
        <v>171</v>
      </c>
      <c r="AV2700" s="12" t="s">
        <v>78</v>
      </c>
      <c r="AW2700" s="12" t="s">
        <v>32</v>
      </c>
      <c r="AX2700" s="12" t="s">
        <v>71</v>
      </c>
      <c r="AY2700" s="153" t="s">
        <v>330</v>
      </c>
    </row>
    <row r="2701" spans="2:51" s="13" customFormat="1">
      <c r="B2701" s="158"/>
      <c r="D2701" s="152" t="s">
        <v>340</v>
      </c>
      <c r="E2701" s="159" t="s">
        <v>21</v>
      </c>
      <c r="F2701" s="160" t="s">
        <v>2331</v>
      </c>
      <c r="H2701" s="161">
        <v>5</v>
      </c>
      <c r="I2701" s="162"/>
      <c r="L2701" s="158"/>
      <c r="M2701" s="163"/>
      <c r="T2701" s="164"/>
      <c r="AT2701" s="159" t="s">
        <v>340</v>
      </c>
      <c r="AU2701" s="159" t="s">
        <v>171</v>
      </c>
      <c r="AV2701" s="13" t="s">
        <v>80</v>
      </c>
      <c r="AW2701" s="13" t="s">
        <v>32</v>
      </c>
      <c r="AX2701" s="13" t="s">
        <v>71</v>
      </c>
      <c r="AY2701" s="159" t="s">
        <v>330</v>
      </c>
    </row>
    <row r="2702" spans="2:51" s="12" customFormat="1">
      <c r="B2702" s="151"/>
      <c r="D2702" s="152" t="s">
        <v>340</v>
      </c>
      <c r="E2702" s="153" t="s">
        <v>21</v>
      </c>
      <c r="F2702" s="154" t="s">
        <v>1478</v>
      </c>
      <c r="H2702" s="153" t="s">
        <v>21</v>
      </c>
      <c r="I2702" s="155"/>
      <c r="L2702" s="151"/>
      <c r="M2702" s="156"/>
      <c r="T2702" s="157"/>
      <c r="AT2702" s="153" t="s">
        <v>340</v>
      </c>
      <c r="AU2702" s="153" t="s">
        <v>171</v>
      </c>
      <c r="AV2702" s="12" t="s">
        <v>78</v>
      </c>
      <c r="AW2702" s="12" t="s">
        <v>32</v>
      </c>
      <c r="AX2702" s="12" t="s">
        <v>71</v>
      </c>
      <c r="AY2702" s="153" t="s">
        <v>330</v>
      </c>
    </row>
    <row r="2703" spans="2:51" s="13" customFormat="1">
      <c r="B2703" s="158"/>
      <c r="D2703" s="152" t="s">
        <v>340</v>
      </c>
      <c r="E2703" s="159" t="s">
        <v>21</v>
      </c>
      <c r="F2703" s="160" t="s">
        <v>2332</v>
      </c>
      <c r="H2703" s="161">
        <v>6.6</v>
      </c>
      <c r="I2703" s="162"/>
      <c r="L2703" s="158"/>
      <c r="M2703" s="163"/>
      <c r="T2703" s="164"/>
      <c r="AT2703" s="159" t="s">
        <v>340</v>
      </c>
      <c r="AU2703" s="159" t="s">
        <v>171</v>
      </c>
      <c r="AV2703" s="13" t="s">
        <v>80</v>
      </c>
      <c r="AW2703" s="13" t="s">
        <v>32</v>
      </c>
      <c r="AX2703" s="13" t="s">
        <v>71</v>
      </c>
      <c r="AY2703" s="159" t="s">
        <v>330</v>
      </c>
    </row>
    <row r="2704" spans="2:51" s="12" customFormat="1">
      <c r="B2704" s="151"/>
      <c r="D2704" s="152" t="s">
        <v>340</v>
      </c>
      <c r="E2704" s="153" t="s">
        <v>21</v>
      </c>
      <c r="F2704" s="154" t="s">
        <v>1480</v>
      </c>
      <c r="H2704" s="153" t="s">
        <v>21</v>
      </c>
      <c r="I2704" s="155"/>
      <c r="L2704" s="151"/>
      <c r="M2704" s="156"/>
      <c r="T2704" s="157"/>
      <c r="AT2704" s="153" t="s">
        <v>340</v>
      </c>
      <c r="AU2704" s="153" t="s">
        <v>171</v>
      </c>
      <c r="AV2704" s="12" t="s">
        <v>78</v>
      </c>
      <c r="AW2704" s="12" t="s">
        <v>32</v>
      </c>
      <c r="AX2704" s="12" t="s">
        <v>71</v>
      </c>
      <c r="AY2704" s="153" t="s">
        <v>330</v>
      </c>
    </row>
    <row r="2705" spans="2:51" s="13" customFormat="1">
      <c r="B2705" s="158"/>
      <c r="D2705" s="152" t="s">
        <v>340</v>
      </c>
      <c r="E2705" s="159" t="s">
        <v>21</v>
      </c>
      <c r="F2705" s="160" t="s">
        <v>2333</v>
      </c>
      <c r="H2705" s="161">
        <v>20.16</v>
      </c>
      <c r="I2705" s="162"/>
      <c r="L2705" s="158"/>
      <c r="M2705" s="163"/>
      <c r="T2705" s="164"/>
      <c r="AT2705" s="159" t="s">
        <v>340</v>
      </c>
      <c r="AU2705" s="159" t="s">
        <v>171</v>
      </c>
      <c r="AV2705" s="13" t="s">
        <v>80</v>
      </c>
      <c r="AW2705" s="13" t="s">
        <v>32</v>
      </c>
      <c r="AX2705" s="13" t="s">
        <v>71</v>
      </c>
      <c r="AY2705" s="159" t="s">
        <v>330</v>
      </c>
    </row>
    <row r="2706" spans="2:51" s="12" customFormat="1">
      <c r="B2706" s="151"/>
      <c r="D2706" s="152" t="s">
        <v>340</v>
      </c>
      <c r="E2706" s="153" t="s">
        <v>21</v>
      </c>
      <c r="F2706" s="154" t="s">
        <v>1488</v>
      </c>
      <c r="H2706" s="153" t="s">
        <v>21</v>
      </c>
      <c r="I2706" s="155"/>
      <c r="L2706" s="151"/>
      <c r="M2706" s="156"/>
      <c r="T2706" s="157"/>
      <c r="AT2706" s="153" t="s">
        <v>340</v>
      </c>
      <c r="AU2706" s="153" t="s">
        <v>171</v>
      </c>
      <c r="AV2706" s="12" t="s">
        <v>78</v>
      </c>
      <c r="AW2706" s="12" t="s">
        <v>32</v>
      </c>
      <c r="AX2706" s="12" t="s">
        <v>71</v>
      </c>
      <c r="AY2706" s="153" t="s">
        <v>330</v>
      </c>
    </row>
    <row r="2707" spans="2:51" s="13" customFormat="1">
      <c r="B2707" s="158"/>
      <c r="D2707" s="152" t="s">
        <v>340</v>
      </c>
      <c r="E2707" s="159" t="s">
        <v>21</v>
      </c>
      <c r="F2707" s="160" t="s">
        <v>2334</v>
      </c>
      <c r="H2707" s="161">
        <v>12.75</v>
      </c>
      <c r="I2707" s="162"/>
      <c r="L2707" s="158"/>
      <c r="M2707" s="163"/>
      <c r="T2707" s="164"/>
      <c r="AT2707" s="159" t="s">
        <v>340</v>
      </c>
      <c r="AU2707" s="159" t="s">
        <v>171</v>
      </c>
      <c r="AV2707" s="13" t="s">
        <v>80</v>
      </c>
      <c r="AW2707" s="13" t="s">
        <v>32</v>
      </c>
      <c r="AX2707" s="13" t="s">
        <v>71</v>
      </c>
      <c r="AY2707" s="159" t="s">
        <v>330</v>
      </c>
    </row>
    <row r="2708" spans="2:51" s="12" customFormat="1">
      <c r="B2708" s="151"/>
      <c r="D2708" s="152" t="s">
        <v>340</v>
      </c>
      <c r="E2708" s="153" t="s">
        <v>21</v>
      </c>
      <c r="F2708" s="154" t="s">
        <v>1490</v>
      </c>
      <c r="H2708" s="153" t="s">
        <v>21</v>
      </c>
      <c r="I2708" s="155"/>
      <c r="L2708" s="151"/>
      <c r="M2708" s="156"/>
      <c r="T2708" s="157"/>
      <c r="AT2708" s="153" t="s">
        <v>340</v>
      </c>
      <c r="AU2708" s="153" t="s">
        <v>171</v>
      </c>
      <c r="AV2708" s="12" t="s">
        <v>78</v>
      </c>
      <c r="AW2708" s="12" t="s">
        <v>32</v>
      </c>
      <c r="AX2708" s="12" t="s">
        <v>71</v>
      </c>
      <c r="AY2708" s="153" t="s">
        <v>330</v>
      </c>
    </row>
    <row r="2709" spans="2:51" s="13" customFormat="1">
      <c r="B2709" s="158"/>
      <c r="D2709" s="152" t="s">
        <v>340</v>
      </c>
      <c r="E2709" s="159" t="s">
        <v>21</v>
      </c>
      <c r="F2709" s="160" t="s">
        <v>2335</v>
      </c>
      <c r="H2709" s="161">
        <v>12.85</v>
      </c>
      <c r="I2709" s="162"/>
      <c r="L2709" s="158"/>
      <c r="M2709" s="163"/>
      <c r="T2709" s="164"/>
      <c r="AT2709" s="159" t="s">
        <v>340</v>
      </c>
      <c r="AU2709" s="159" t="s">
        <v>171</v>
      </c>
      <c r="AV2709" s="13" t="s">
        <v>80</v>
      </c>
      <c r="AW2709" s="13" t="s">
        <v>32</v>
      </c>
      <c r="AX2709" s="13" t="s">
        <v>71</v>
      </c>
      <c r="AY2709" s="159" t="s">
        <v>330</v>
      </c>
    </row>
    <row r="2710" spans="2:51" s="12" customFormat="1">
      <c r="B2710" s="151"/>
      <c r="D2710" s="152" t="s">
        <v>340</v>
      </c>
      <c r="E2710" s="153" t="s">
        <v>21</v>
      </c>
      <c r="F2710" s="154" t="s">
        <v>1568</v>
      </c>
      <c r="H2710" s="153" t="s">
        <v>21</v>
      </c>
      <c r="I2710" s="155"/>
      <c r="L2710" s="151"/>
      <c r="M2710" s="156"/>
      <c r="T2710" s="157"/>
      <c r="AT2710" s="153" t="s">
        <v>340</v>
      </c>
      <c r="AU2710" s="153" t="s">
        <v>171</v>
      </c>
      <c r="AV2710" s="12" t="s">
        <v>78</v>
      </c>
      <c r="AW2710" s="12" t="s">
        <v>32</v>
      </c>
      <c r="AX2710" s="12" t="s">
        <v>71</v>
      </c>
      <c r="AY2710" s="153" t="s">
        <v>330</v>
      </c>
    </row>
    <row r="2711" spans="2:51" s="13" customFormat="1">
      <c r="B2711" s="158"/>
      <c r="D2711" s="152" t="s">
        <v>340</v>
      </c>
      <c r="E2711" s="159" t="s">
        <v>21</v>
      </c>
      <c r="F2711" s="160" t="s">
        <v>2336</v>
      </c>
      <c r="H2711" s="161">
        <v>20.21</v>
      </c>
      <c r="I2711" s="162"/>
      <c r="L2711" s="158"/>
      <c r="M2711" s="163"/>
      <c r="T2711" s="164"/>
      <c r="AT2711" s="159" t="s">
        <v>340</v>
      </c>
      <c r="AU2711" s="159" t="s">
        <v>171</v>
      </c>
      <c r="AV2711" s="13" t="s">
        <v>80</v>
      </c>
      <c r="AW2711" s="13" t="s">
        <v>32</v>
      </c>
      <c r="AX2711" s="13" t="s">
        <v>71</v>
      </c>
      <c r="AY2711" s="159" t="s">
        <v>330</v>
      </c>
    </row>
    <row r="2712" spans="2:51" s="12" customFormat="1">
      <c r="B2712" s="151"/>
      <c r="D2712" s="152" t="s">
        <v>340</v>
      </c>
      <c r="E2712" s="153" t="s">
        <v>21</v>
      </c>
      <c r="F2712" s="154" t="s">
        <v>1569</v>
      </c>
      <c r="H2712" s="153" t="s">
        <v>21</v>
      </c>
      <c r="I2712" s="155"/>
      <c r="L2712" s="151"/>
      <c r="M2712" s="156"/>
      <c r="T2712" s="157"/>
      <c r="AT2712" s="153" t="s">
        <v>340</v>
      </c>
      <c r="AU2712" s="153" t="s">
        <v>171</v>
      </c>
      <c r="AV2712" s="12" t="s">
        <v>78</v>
      </c>
      <c r="AW2712" s="12" t="s">
        <v>32</v>
      </c>
      <c r="AX2712" s="12" t="s">
        <v>71</v>
      </c>
      <c r="AY2712" s="153" t="s">
        <v>330</v>
      </c>
    </row>
    <row r="2713" spans="2:51" s="13" customFormat="1">
      <c r="B2713" s="158"/>
      <c r="D2713" s="152" t="s">
        <v>340</v>
      </c>
      <c r="E2713" s="159" t="s">
        <v>21</v>
      </c>
      <c r="F2713" s="160" t="s">
        <v>2337</v>
      </c>
      <c r="H2713" s="161">
        <v>35.58</v>
      </c>
      <c r="I2713" s="162"/>
      <c r="L2713" s="158"/>
      <c r="M2713" s="163"/>
      <c r="T2713" s="164"/>
      <c r="AT2713" s="159" t="s">
        <v>340</v>
      </c>
      <c r="AU2713" s="159" t="s">
        <v>171</v>
      </c>
      <c r="AV2713" s="13" t="s">
        <v>80</v>
      </c>
      <c r="AW2713" s="13" t="s">
        <v>32</v>
      </c>
      <c r="AX2713" s="13" t="s">
        <v>71</v>
      </c>
      <c r="AY2713" s="159" t="s">
        <v>330</v>
      </c>
    </row>
    <row r="2714" spans="2:51" s="12" customFormat="1">
      <c r="B2714" s="151"/>
      <c r="D2714" s="152" t="s">
        <v>340</v>
      </c>
      <c r="E2714" s="153" t="s">
        <v>21</v>
      </c>
      <c r="F2714" s="154" t="s">
        <v>1682</v>
      </c>
      <c r="H2714" s="153" t="s">
        <v>21</v>
      </c>
      <c r="I2714" s="155"/>
      <c r="L2714" s="151"/>
      <c r="M2714" s="156"/>
      <c r="T2714" s="157"/>
      <c r="AT2714" s="153" t="s">
        <v>340</v>
      </c>
      <c r="AU2714" s="153" t="s">
        <v>171</v>
      </c>
      <c r="AV2714" s="12" t="s">
        <v>78</v>
      </c>
      <c r="AW2714" s="12" t="s">
        <v>32</v>
      </c>
      <c r="AX2714" s="12" t="s">
        <v>71</v>
      </c>
      <c r="AY2714" s="153" t="s">
        <v>330</v>
      </c>
    </row>
    <row r="2715" spans="2:51" s="13" customFormat="1">
      <c r="B2715" s="158"/>
      <c r="D2715" s="152" t="s">
        <v>340</v>
      </c>
      <c r="E2715" s="159" t="s">
        <v>21</v>
      </c>
      <c r="F2715" s="160" t="s">
        <v>2338</v>
      </c>
      <c r="H2715" s="161">
        <v>15.62</v>
      </c>
      <c r="I2715" s="162"/>
      <c r="L2715" s="158"/>
      <c r="M2715" s="163"/>
      <c r="T2715" s="164"/>
      <c r="AT2715" s="159" t="s">
        <v>340</v>
      </c>
      <c r="AU2715" s="159" t="s">
        <v>171</v>
      </c>
      <c r="AV2715" s="13" t="s">
        <v>80</v>
      </c>
      <c r="AW2715" s="13" t="s">
        <v>32</v>
      </c>
      <c r="AX2715" s="13" t="s">
        <v>71</v>
      </c>
      <c r="AY2715" s="159" t="s">
        <v>330</v>
      </c>
    </row>
    <row r="2716" spans="2:51" s="12" customFormat="1">
      <c r="B2716" s="151"/>
      <c r="D2716" s="152" t="s">
        <v>340</v>
      </c>
      <c r="E2716" s="153" t="s">
        <v>21</v>
      </c>
      <c r="F2716" s="154" t="s">
        <v>1492</v>
      </c>
      <c r="H2716" s="153" t="s">
        <v>21</v>
      </c>
      <c r="I2716" s="155"/>
      <c r="L2716" s="151"/>
      <c r="M2716" s="156"/>
      <c r="T2716" s="157"/>
      <c r="AT2716" s="153" t="s">
        <v>340</v>
      </c>
      <c r="AU2716" s="153" t="s">
        <v>171</v>
      </c>
      <c r="AV2716" s="12" t="s">
        <v>78</v>
      </c>
      <c r="AW2716" s="12" t="s">
        <v>32</v>
      </c>
      <c r="AX2716" s="12" t="s">
        <v>71</v>
      </c>
      <c r="AY2716" s="153" t="s">
        <v>330</v>
      </c>
    </row>
    <row r="2717" spans="2:51" s="13" customFormat="1">
      <c r="B2717" s="158"/>
      <c r="D2717" s="152" t="s">
        <v>340</v>
      </c>
      <c r="E2717" s="159" t="s">
        <v>21</v>
      </c>
      <c r="F2717" s="160" t="s">
        <v>2339</v>
      </c>
      <c r="H2717" s="161">
        <v>15.32</v>
      </c>
      <c r="I2717" s="162"/>
      <c r="L2717" s="158"/>
      <c r="M2717" s="163"/>
      <c r="T2717" s="164"/>
      <c r="AT2717" s="159" t="s">
        <v>340</v>
      </c>
      <c r="AU2717" s="159" t="s">
        <v>171</v>
      </c>
      <c r="AV2717" s="13" t="s">
        <v>80</v>
      </c>
      <c r="AW2717" s="13" t="s">
        <v>32</v>
      </c>
      <c r="AX2717" s="13" t="s">
        <v>71</v>
      </c>
      <c r="AY2717" s="159" t="s">
        <v>330</v>
      </c>
    </row>
    <row r="2718" spans="2:51" s="12" customFormat="1">
      <c r="B2718" s="151"/>
      <c r="D2718" s="152" t="s">
        <v>340</v>
      </c>
      <c r="E2718" s="153" t="s">
        <v>21</v>
      </c>
      <c r="F2718" s="154" t="s">
        <v>1572</v>
      </c>
      <c r="H2718" s="153" t="s">
        <v>21</v>
      </c>
      <c r="I2718" s="155"/>
      <c r="L2718" s="151"/>
      <c r="M2718" s="156"/>
      <c r="T2718" s="157"/>
      <c r="AT2718" s="153" t="s">
        <v>340</v>
      </c>
      <c r="AU2718" s="153" t="s">
        <v>171</v>
      </c>
      <c r="AV2718" s="12" t="s">
        <v>78</v>
      </c>
      <c r="AW2718" s="12" t="s">
        <v>32</v>
      </c>
      <c r="AX2718" s="12" t="s">
        <v>71</v>
      </c>
      <c r="AY2718" s="153" t="s">
        <v>330</v>
      </c>
    </row>
    <row r="2719" spans="2:51" s="13" customFormat="1">
      <c r="B2719" s="158"/>
      <c r="D2719" s="152" t="s">
        <v>340</v>
      </c>
      <c r="E2719" s="159" t="s">
        <v>21</v>
      </c>
      <c r="F2719" s="160" t="s">
        <v>2340</v>
      </c>
      <c r="H2719" s="161">
        <v>19.84</v>
      </c>
      <c r="I2719" s="162"/>
      <c r="L2719" s="158"/>
      <c r="M2719" s="163"/>
      <c r="T2719" s="164"/>
      <c r="AT2719" s="159" t="s">
        <v>340</v>
      </c>
      <c r="AU2719" s="159" t="s">
        <v>171</v>
      </c>
      <c r="AV2719" s="13" t="s">
        <v>80</v>
      </c>
      <c r="AW2719" s="13" t="s">
        <v>32</v>
      </c>
      <c r="AX2719" s="13" t="s">
        <v>71</v>
      </c>
      <c r="AY2719" s="159" t="s">
        <v>330</v>
      </c>
    </row>
    <row r="2720" spans="2:51" s="12" customFormat="1">
      <c r="B2720" s="151"/>
      <c r="D2720" s="152" t="s">
        <v>340</v>
      </c>
      <c r="E2720" s="153" t="s">
        <v>21</v>
      </c>
      <c r="F2720" s="154" t="s">
        <v>1576</v>
      </c>
      <c r="H2720" s="153" t="s">
        <v>21</v>
      </c>
      <c r="I2720" s="155"/>
      <c r="L2720" s="151"/>
      <c r="M2720" s="156"/>
      <c r="T2720" s="157"/>
      <c r="AT2720" s="153" t="s">
        <v>340</v>
      </c>
      <c r="AU2720" s="153" t="s">
        <v>171</v>
      </c>
      <c r="AV2720" s="12" t="s">
        <v>78</v>
      </c>
      <c r="AW2720" s="12" t="s">
        <v>32</v>
      </c>
      <c r="AX2720" s="12" t="s">
        <v>71</v>
      </c>
      <c r="AY2720" s="153" t="s">
        <v>330</v>
      </c>
    </row>
    <row r="2721" spans="2:51" s="13" customFormat="1">
      <c r="B2721" s="158"/>
      <c r="D2721" s="152" t="s">
        <v>340</v>
      </c>
      <c r="E2721" s="159" t="s">
        <v>21</v>
      </c>
      <c r="F2721" s="160" t="s">
        <v>2341</v>
      </c>
      <c r="H2721" s="161">
        <v>19.25</v>
      </c>
      <c r="I2721" s="162"/>
      <c r="L2721" s="158"/>
      <c r="M2721" s="163"/>
      <c r="T2721" s="164"/>
      <c r="AT2721" s="159" t="s">
        <v>340</v>
      </c>
      <c r="AU2721" s="159" t="s">
        <v>171</v>
      </c>
      <c r="AV2721" s="13" t="s">
        <v>80</v>
      </c>
      <c r="AW2721" s="13" t="s">
        <v>32</v>
      </c>
      <c r="AX2721" s="13" t="s">
        <v>71</v>
      </c>
      <c r="AY2721" s="159" t="s">
        <v>330</v>
      </c>
    </row>
    <row r="2722" spans="2:51" s="12" customFormat="1">
      <c r="B2722" s="151"/>
      <c r="D2722" s="152" t="s">
        <v>340</v>
      </c>
      <c r="E2722" s="153" t="s">
        <v>21</v>
      </c>
      <c r="F2722" s="154" t="s">
        <v>1578</v>
      </c>
      <c r="H2722" s="153" t="s">
        <v>21</v>
      </c>
      <c r="I2722" s="155"/>
      <c r="L2722" s="151"/>
      <c r="M2722" s="156"/>
      <c r="T2722" s="157"/>
      <c r="AT2722" s="153" t="s">
        <v>340</v>
      </c>
      <c r="AU2722" s="153" t="s">
        <v>171</v>
      </c>
      <c r="AV2722" s="12" t="s">
        <v>78</v>
      </c>
      <c r="AW2722" s="12" t="s">
        <v>32</v>
      </c>
      <c r="AX2722" s="12" t="s">
        <v>71</v>
      </c>
      <c r="AY2722" s="153" t="s">
        <v>330</v>
      </c>
    </row>
    <row r="2723" spans="2:51" s="13" customFormat="1">
      <c r="B2723" s="158"/>
      <c r="D2723" s="152" t="s">
        <v>340</v>
      </c>
      <c r="E2723" s="159" t="s">
        <v>21</v>
      </c>
      <c r="F2723" s="160" t="s">
        <v>2342</v>
      </c>
      <c r="H2723" s="161">
        <v>14.91</v>
      </c>
      <c r="I2723" s="162"/>
      <c r="L2723" s="158"/>
      <c r="M2723" s="163"/>
      <c r="T2723" s="164"/>
      <c r="AT2723" s="159" t="s">
        <v>340</v>
      </c>
      <c r="AU2723" s="159" t="s">
        <v>171</v>
      </c>
      <c r="AV2723" s="13" t="s">
        <v>80</v>
      </c>
      <c r="AW2723" s="13" t="s">
        <v>32</v>
      </c>
      <c r="AX2723" s="13" t="s">
        <v>71</v>
      </c>
      <c r="AY2723" s="159" t="s">
        <v>330</v>
      </c>
    </row>
    <row r="2724" spans="2:51" s="12" customFormat="1">
      <c r="B2724" s="151"/>
      <c r="D2724" s="152" t="s">
        <v>340</v>
      </c>
      <c r="E2724" s="153" t="s">
        <v>21</v>
      </c>
      <c r="F2724" s="154" t="s">
        <v>1661</v>
      </c>
      <c r="H2724" s="153" t="s">
        <v>21</v>
      </c>
      <c r="I2724" s="155"/>
      <c r="L2724" s="151"/>
      <c r="M2724" s="156"/>
      <c r="T2724" s="157"/>
      <c r="AT2724" s="153" t="s">
        <v>340</v>
      </c>
      <c r="AU2724" s="153" t="s">
        <v>171</v>
      </c>
      <c r="AV2724" s="12" t="s">
        <v>78</v>
      </c>
      <c r="AW2724" s="12" t="s">
        <v>32</v>
      </c>
      <c r="AX2724" s="12" t="s">
        <v>71</v>
      </c>
      <c r="AY2724" s="153" t="s">
        <v>330</v>
      </c>
    </row>
    <row r="2725" spans="2:51" s="13" customFormat="1">
      <c r="B2725" s="158"/>
      <c r="D2725" s="152" t="s">
        <v>340</v>
      </c>
      <c r="E2725" s="159" t="s">
        <v>21</v>
      </c>
      <c r="F2725" s="160" t="s">
        <v>2343</v>
      </c>
      <c r="H2725" s="161">
        <v>7.6</v>
      </c>
      <c r="I2725" s="162"/>
      <c r="L2725" s="158"/>
      <c r="M2725" s="163"/>
      <c r="T2725" s="164"/>
      <c r="AT2725" s="159" t="s">
        <v>340</v>
      </c>
      <c r="AU2725" s="159" t="s">
        <v>171</v>
      </c>
      <c r="AV2725" s="13" t="s">
        <v>80</v>
      </c>
      <c r="AW2725" s="13" t="s">
        <v>32</v>
      </c>
      <c r="AX2725" s="13" t="s">
        <v>71</v>
      </c>
      <c r="AY2725" s="159" t="s">
        <v>330</v>
      </c>
    </row>
    <row r="2726" spans="2:51" s="15" customFormat="1">
      <c r="B2726" s="183"/>
      <c r="D2726" s="152" t="s">
        <v>340</v>
      </c>
      <c r="E2726" s="184" t="s">
        <v>21</v>
      </c>
      <c r="F2726" s="185" t="s">
        <v>769</v>
      </c>
      <c r="H2726" s="186">
        <v>565.50099999999998</v>
      </c>
      <c r="I2726" s="187"/>
      <c r="L2726" s="183"/>
      <c r="M2726" s="188"/>
      <c r="T2726" s="189"/>
      <c r="AT2726" s="184" t="s">
        <v>340</v>
      </c>
      <c r="AU2726" s="184" t="s">
        <v>171</v>
      </c>
      <c r="AV2726" s="15" t="s">
        <v>171</v>
      </c>
      <c r="AW2726" s="15" t="s">
        <v>32</v>
      </c>
      <c r="AX2726" s="15" t="s">
        <v>71</v>
      </c>
      <c r="AY2726" s="184" t="s">
        <v>330</v>
      </c>
    </row>
    <row r="2727" spans="2:51" s="12" customFormat="1">
      <c r="B2727" s="151"/>
      <c r="D2727" s="152" t="s">
        <v>340</v>
      </c>
      <c r="E2727" s="153" t="s">
        <v>21</v>
      </c>
      <c r="F2727" s="154" t="s">
        <v>808</v>
      </c>
      <c r="H2727" s="153" t="s">
        <v>21</v>
      </c>
      <c r="I2727" s="155"/>
      <c r="L2727" s="151"/>
      <c r="M2727" s="156"/>
      <c r="T2727" s="157"/>
      <c r="AT2727" s="153" t="s">
        <v>340</v>
      </c>
      <c r="AU2727" s="153" t="s">
        <v>171</v>
      </c>
      <c r="AV2727" s="12" t="s">
        <v>78</v>
      </c>
      <c r="AW2727" s="12" t="s">
        <v>32</v>
      </c>
      <c r="AX2727" s="12" t="s">
        <v>71</v>
      </c>
      <c r="AY2727" s="153" t="s">
        <v>330</v>
      </c>
    </row>
    <row r="2728" spans="2:51" s="12" customFormat="1">
      <c r="B2728" s="151"/>
      <c r="D2728" s="152" t="s">
        <v>340</v>
      </c>
      <c r="E2728" s="153" t="s">
        <v>21</v>
      </c>
      <c r="F2728" s="154" t="s">
        <v>1454</v>
      </c>
      <c r="H2728" s="153" t="s">
        <v>21</v>
      </c>
      <c r="I2728" s="155"/>
      <c r="L2728" s="151"/>
      <c r="M2728" s="156"/>
      <c r="T2728" s="157"/>
      <c r="AT2728" s="153" t="s">
        <v>340</v>
      </c>
      <c r="AU2728" s="153" t="s">
        <v>171</v>
      </c>
      <c r="AV2728" s="12" t="s">
        <v>78</v>
      </c>
      <c r="AW2728" s="12" t="s">
        <v>32</v>
      </c>
      <c r="AX2728" s="12" t="s">
        <v>71</v>
      </c>
      <c r="AY2728" s="153" t="s">
        <v>330</v>
      </c>
    </row>
    <row r="2729" spans="2:51" s="13" customFormat="1">
      <c r="B2729" s="158"/>
      <c r="D2729" s="152" t="s">
        <v>340</v>
      </c>
      <c r="E2729" s="159" t="s">
        <v>21</v>
      </c>
      <c r="F2729" s="160" t="s">
        <v>2324</v>
      </c>
      <c r="H2729" s="161">
        <v>18.768000000000001</v>
      </c>
      <c r="I2729" s="162"/>
      <c r="L2729" s="158"/>
      <c r="M2729" s="163"/>
      <c r="T2729" s="164"/>
      <c r="AT2729" s="159" t="s">
        <v>340</v>
      </c>
      <c r="AU2729" s="159" t="s">
        <v>171</v>
      </c>
      <c r="AV2729" s="13" t="s">
        <v>80</v>
      </c>
      <c r="AW2729" s="13" t="s">
        <v>32</v>
      </c>
      <c r="AX2729" s="13" t="s">
        <v>71</v>
      </c>
      <c r="AY2729" s="159" t="s">
        <v>330</v>
      </c>
    </row>
    <row r="2730" spans="2:51" s="13" customFormat="1">
      <c r="B2730" s="158"/>
      <c r="D2730" s="152" t="s">
        <v>340</v>
      </c>
      <c r="E2730" s="159" t="s">
        <v>21</v>
      </c>
      <c r="F2730" s="160" t="s">
        <v>2325</v>
      </c>
      <c r="H2730" s="161">
        <v>48.353000000000002</v>
      </c>
      <c r="I2730" s="162"/>
      <c r="L2730" s="158"/>
      <c r="M2730" s="163"/>
      <c r="T2730" s="164"/>
      <c r="AT2730" s="159" t="s">
        <v>340</v>
      </c>
      <c r="AU2730" s="159" t="s">
        <v>171</v>
      </c>
      <c r="AV2730" s="13" t="s">
        <v>80</v>
      </c>
      <c r="AW2730" s="13" t="s">
        <v>32</v>
      </c>
      <c r="AX2730" s="13" t="s">
        <v>71</v>
      </c>
      <c r="AY2730" s="159" t="s">
        <v>330</v>
      </c>
    </row>
    <row r="2731" spans="2:51" s="13" customFormat="1">
      <c r="B2731" s="158"/>
      <c r="D2731" s="152" t="s">
        <v>340</v>
      </c>
      <c r="E2731" s="159" t="s">
        <v>21</v>
      </c>
      <c r="F2731" s="160" t="s">
        <v>1468</v>
      </c>
      <c r="H2731" s="161">
        <v>-7.3940000000000001</v>
      </c>
      <c r="I2731" s="162"/>
      <c r="L2731" s="158"/>
      <c r="M2731" s="163"/>
      <c r="T2731" s="164"/>
      <c r="AT2731" s="159" t="s">
        <v>340</v>
      </c>
      <c r="AU2731" s="159" t="s">
        <v>171</v>
      </c>
      <c r="AV2731" s="13" t="s">
        <v>80</v>
      </c>
      <c r="AW2731" s="13" t="s">
        <v>32</v>
      </c>
      <c r="AX2731" s="13" t="s">
        <v>71</v>
      </c>
      <c r="AY2731" s="159" t="s">
        <v>330</v>
      </c>
    </row>
    <row r="2732" spans="2:51" s="13" customFormat="1">
      <c r="B2732" s="158"/>
      <c r="D2732" s="152" t="s">
        <v>340</v>
      </c>
      <c r="E2732" s="159" t="s">
        <v>21</v>
      </c>
      <c r="F2732" s="160" t="s">
        <v>1469</v>
      </c>
      <c r="H2732" s="161">
        <v>3.13</v>
      </c>
      <c r="I2732" s="162"/>
      <c r="L2732" s="158"/>
      <c r="M2732" s="163"/>
      <c r="T2732" s="164"/>
      <c r="AT2732" s="159" t="s">
        <v>340</v>
      </c>
      <c r="AU2732" s="159" t="s">
        <v>171</v>
      </c>
      <c r="AV2732" s="13" t="s">
        <v>80</v>
      </c>
      <c r="AW2732" s="13" t="s">
        <v>32</v>
      </c>
      <c r="AX2732" s="13" t="s">
        <v>71</v>
      </c>
      <c r="AY2732" s="159" t="s">
        <v>330</v>
      </c>
    </row>
    <row r="2733" spans="2:51" s="12" customFormat="1">
      <c r="B2733" s="151"/>
      <c r="D2733" s="152" t="s">
        <v>340</v>
      </c>
      <c r="E2733" s="153" t="s">
        <v>21</v>
      </c>
      <c r="F2733" s="154" t="s">
        <v>1464</v>
      </c>
      <c r="H2733" s="153" t="s">
        <v>21</v>
      </c>
      <c r="I2733" s="155"/>
      <c r="L2733" s="151"/>
      <c r="M2733" s="156"/>
      <c r="T2733" s="157"/>
      <c r="AT2733" s="153" t="s">
        <v>340</v>
      </c>
      <c r="AU2733" s="153" t="s">
        <v>171</v>
      </c>
      <c r="AV2733" s="12" t="s">
        <v>78</v>
      </c>
      <c r="AW2733" s="12" t="s">
        <v>32</v>
      </c>
      <c r="AX2733" s="12" t="s">
        <v>71</v>
      </c>
      <c r="AY2733" s="153" t="s">
        <v>330</v>
      </c>
    </row>
    <row r="2734" spans="2:51" s="13" customFormat="1">
      <c r="B2734" s="158"/>
      <c r="D2734" s="152" t="s">
        <v>340</v>
      </c>
      <c r="E2734" s="159" t="s">
        <v>21</v>
      </c>
      <c r="F2734" s="160" t="s">
        <v>2344</v>
      </c>
      <c r="H2734" s="161">
        <v>42.8</v>
      </c>
      <c r="I2734" s="162"/>
      <c r="L2734" s="158"/>
      <c r="M2734" s="163"/>
      <c r="T2734" s="164"/>
      <c r="AT2734" s="159" t="s">
        <v>340</v>
      </c>
      <c r="AU2734" s="159" t="s">
        <v>171</v>
      </c>
      <c r="AV2734" s="13" t="s">
        <v>80</v>
      </c>
      <c r="AW2734" s="13" t="s">
        <v>32</v>
      </c>
      <c r="AX2734" s="13" t="s">
        <v>71</v>
      </c>
      <c r="AY2734" s="159" t="s">
        <v>330</v>
      </c>
    </row>
    <row r="2735" spans="2:51" s="12" customFormat="1">
      <c r="B2735" s="151"/>
      <c r="D2735" s="152" t="s">
        <v>340</v>
      </c>
      <c r="E2735" s="153" t="s">
        <v>21</v>
      </c>
      <c r="F2735" s="154" t="s">
        <v>1545</v>
      </c>
      <c r="H2735" s="153" t="s">
        <v>21</v>
      </c>
      <c r="I2735" s="155"/>
      <c r="L2735" s="151"/>
      <c r="M2735" s="156"/>
      <c r="T2735" s="157"/>
      <c r="AT2735" s="153" t="s">
        <v>340</v>
      </c>
      <c r="AU2735" s="153" t="s">
        <v>171</v>
      </c>
      <c r="AV2735" s="12" t="s">
        <v>78</v>
      </c>
      <c r="AW2735" s="12" t="s">
        <v>32</v>
      </c>
      <c r="AX2735" s="12" t="s">
        <v>71</v>
      </c>
      <c r="AY2735" s="153" t="s">
        <v>330</v>
      </c>
    </row>
    <row r="2736" spans="2:51" s="13" customFormat="1">
      <c r="B2736" s="158"/>
      <c r="D2736" s="152" t="s">
        <v>340</v>
      </c>
      <c r="E2736" s="159" t="s">
        <v>21</v>
      </c>
      <c r="F2736" s="160" t="s">
        <v>2345</v>
      </c>
      <c r="H2736" s="161">
        <v>25.01</v>
      </c>
      <c r="I2736" s="162"/>
      <c r="L2736" s="158"/>
      <c r="M2736" s="163"/>
      <c r="T2736" s="164"/>
      <c r="AT2736" s="159" t="s">
        <v>340</v>
      </c>
      <c r="AU2736" s="159" t="s">
        <v>171</v>
      </c>
      <c r="AV2736" s="13" t="s">
        <v>80</v>
      </c>
      <c r="AW2736" s="13" t="s">
        <v>32</v>
      </c>
      <c r="AX2736" s="13" t="s">
        <v>71</v>
      </c>
      <c r="AY2736" s="159" t="s">
        <v>330</v>
      </c>
    </row>
    <row r="2737" spans="2:51" s="12" customFormat="1">
      <c r="B2737" s="151"/>
      <c r="D2737" s="152" t="s">
        <v>340</v>
      </c>
      <c r="E2737" s="153" t="s">
        <v>21</v>
      </c>
      <c r="F2737" s="154" t="s">
        <v>1470</v>
      </c>
      <c r="H2737" s="153" t="s">
        <v>21</v>
      </c>
      <c r="I2737" s="155"/>
      <c r="L2737" s="151"/>
      <c r="M2737" s="156"/>
      <c r="T2737" s="157"/>
      <c r="AT2737" s="153" t="s">
        <v>340</v>
      </c>
      <c r="AU2737" s="153" t="s">
        <v>171</v>
      </c>
      <c r="AV2737" s="12" t="s">
        <v>78</v>
      </c>
      <c r="AW2737" s="12" t="s">
        <v>32</v>
      </c>
      <c r="AX2737" s="12" t="s">
        <v>71</v>
      </c>
      <c r="AY2737" s="153" t="s">
        <v>330</v>
      </c>
    </row>
    <row r="2738" spans="2:51" s="13" customFormat="1">
      <c r="B2738" s="158"/>
      <c r="D2738" s="152" t="s">
        <v>340</v>
      </c>
      <c r="E2738" s="159" t="s">
        <v>21</v>
      </c>
      <c r="F2738" s="160" t="s">
        <v>2346</v>
      </c>
      <c r="H2738" s="161">
        <v>18.2</v>
      </c>
      <c r="I2738" s="162"/>
      <c r="L2738" s="158"/>
      <c r="M2738" s="163"/>
      <c r="T2738" s="164"/>
      <c r="AT2738" s="159" t="s">
        <v>340</v>
      </c>
      <c r="AU2738" s="159" t="s">
        <v>171</v>
      </c>
      <c r="AV2738" s="13" t="s">
        <v>80</v>
      </c>
      <c r="AW2738" s="13" t="s">
        <v>32</v>
      </c>
      <c r="AX2738" s="13" t="s">
        <v>71</v>
      </c>
      <c r="AY2738" s="159" t="s">
        <v>330</v>
      </c>
    </row>
    <row r="2739" spans="2:51" s="12" customFormat="1">
      <c r="B2739" s="151"/>
      <c r="D2739" s="152" t="s">
        <v>340</v>
      </c>
      <c r="E2739" s="153" t="s">
        <v>21</v>
      </c>
      <c r="F2739" s="154" t="s">
        <v>1672</v>
      </c>
      <c r="H2739" s="153" t="s">
        <v>21</v>
      </c>
      <c r="I2739" s="155"/>
      <c r="L2739" s="151"/>
      <c r="M2739" s="156"/>
      <c r="T2739" s="157"/>
      <c r="AT2739" s="153" t="s">
        <v>340</v>
      </c>
      <c r="AU2739" s="153" t="s">
        <v>171</v>
      </c>
      <c r="AV2739" s="12" t="s">
        <v>78</v>
      </c>
      <c r="AW2739" s="12" t="s">
        <v>32</v>
      </c>
      <c r="AX2739" s="12" t="s">
        <v>71</v>
      </c>
      <c r="AY2739" s="153" t="s">
        <v>330</v>
      </c>
    </row>
    <row r="2740" spans="2:51" s="13" customFormat="1">
      <c r="B2740" s="158"/>
      <c r="D2740" s="152" t="s">
        <v>340</v>
      </c>
      <c r="E2740" s="159" t="s">
        <v>21</v>
      </c>
      <c r="F2740" s="160" t="s">
        <v>2347</v>
      </c>
      <c r="H2740" s="161">
        <v>16.399999999999999</v>
      </c>
      <c r="I2740" s="162"/>
      <c r="L2740" s="158"/>
      <c r="M2740" s="163"/>
      <c r="T2740" s="164"/>
      <c r="AT2740" s="159" t="s">
        <v>340</v>
      </c>
      <c r="AU2740" s="159" t="s">
        <v>171</v>
      </c>
      <c r="AV2740" s="13" t="s">
        <v>80</v>
      </c>
      <c r="AW2740" s="13" t="s">
        <v>32</v>
      </c>
      <c r="AX2740" s="13" t="s">
        <v>71</v>
      </c>
      <c r="AY2740" s="159" t="s">
        <v>330</v>
      </c>
    </row>
    <row r="2741" spans="2:51" s="12" customFormat="1">
      <c r="B2741" s="151"/>
      <c r="D2741" s="152" t="s">
        <v>340</v>
      </c>
      <c r="E2741" s="153" t="s">
        <v>21</v>
      </c>
      <c r="F2741" s="154" t="s">
        <v>1550</v>
      </c>
      <c r="H2741" s="153" t="s">
        <v>21</v>
      </c>
      <c r="I2741" s="155"/>
      <c r="L2741" s="151"/>
      <c r="M2741" s="156"/>
      <c r="T2741" s="157"/>
      <c r="AT2741" s="153" t="s">
        <v>340</v>
      </c>
      <c r="AU2741" s="153" t="s">
        <v>171</v>
      </c>
      <c r="AV2741" s="12" t="s">
        <v>78</v>
      </c>
      <c r="AW2741" s="12" t="s">
        <v>32</v>
      </c>
      <c r="AX2741" s="12" t="s">
        <v>71</v>
      </c>
      <c r="AY2741" s="153" t="s">
        <v>330</v>
      </c>
    </row>
    <row r="2742" spans="2:51" s="13" customFormat="1">
      <c r="B2742" s="158"/>
      <c r="D2742" s="152" t="s">
        <v>340</v>
      </c>
      <c r="E2742" s="159" t="s">
        <v>21</v>
      </c>
      <c r="F2742" s="160" t="s">
        <v>2347</v>
      </c>
      <c r="H2742" s="161">
        <v>16.399999999999999</v>
      </c>
      <c r="I2742" s="162"/>
      <c r="L2742" s="158"/>
      <c r="M2742" s="163"/>
      <c r="T2742" s="164"/>
      <c r="AT2742" s="159" t="s">
        <v>340</v>
      </c>
      <c r="AU2742" s="159" t="s">
        <v>171</v>
      </c>
      <c r="AV2742" s="13" t="s">
        <v>80</v>
      </c>
      <c r="AW2742" s="13" t="s">
        <v>32</v>
      </c>
      <c r="AX2742" s="13" t="s">
        <v>71</v>
      </c>
      <c r="AY2742" s="159" t="s">
        <v>330</v>
      </c>
    </row>
    <row r="2743" spans="2:51" s="12" customFormat="1">
      <c r="B2743" s="151"/>
      <c r="D2743" s="152" t="s">
        <v>340</v>
      </c>
      <c r="E2743" s="153" t="s">
        <v>21</v>
      </c>
      <c r="F2743" s="154" t="s">
        <v>1472</v>
      </c>
      <c r="H2743" s="153" t="s">
        <v>21</v>
      </c>
      <c r="I2743" s="155"/>
      <c r="L2743" s="151"/>
      <c r="M2743" s="156"/>
      <c r="T2743" s="157"/>
      <c r="AT2743" s="153" t="s">
        <v>340</v>
      </c>
      <c r="AU2743" s="153" t="s">
        <v>171</v>
      </c>
      <c r="AV2743" s="12" t="s">
        <v>78</v>
      </c>
      <c r="AW2743" s="12" t="s">
        <v>32</v>
      </c>
      <c r="AX2743" s="12" t="s">
        <v>71</v>
      </c>
      <c r="AY2743" s="153" t="s">
        <v>330</v>
      </c>
    </row>
    <row r="2744" spans="2:51" s="13" customFormat="1">
      <c r="B2744" s="158"/>
      <c r="D2744" s="152" t="s">
        <v>340</v>
      </c>
      <c r="E2744" s="159" t="s">
        <v>21</v>
      </c>
      <c r="F2744" s="160" t="s">
        <v>2278</v>
      </c>
      <c r="H2744" s="161">
        <v>8.1</v>
      </c>
      <c r="I2744" s="162"/>
      <c r="L2744" s="158"/>
      <c r="M2744" s="163"/>
      <c r="T2744" s="164"/>
      <c r="AT2744" s="159" t="s">
        <v>340</v>
      </c>
      <c r="AU2744" s="159" t="s">
        <v>171</v>
      </c>
      <c r="AV2744" s="13" t="s">
        <v>80</v>
      </c>
      <c r="AW2744" s="13" t="s">
        <v>32</v>
      </c>
      <c r="AX2744" s="13" t="s">
        <v>71</v>
      </c>
      <c r="AY2744" s="159" t="s">
        <v>330</v>
      </c>
    </row>
    <row r="2745" spans="2:51" s="12" customFormat="1">
      <c r="B2745" s="151"/>
      <c r="D2745" s="152" t="s">
        <v>340</v>
      </c>
      <c r="E2745" s="153" t="s">
        <v>21</v>
      </c>
      <c r="F2745" s="154" t="s">
        <v>1476</v>
      </c>
      <c r="H2745" s="153" t="s">
        <v>21</v>
      </c>
      <c r="I2745" s="155"/>
      <c r="L2745" s="151"/>
      <c r="M2745" s="156"/>
      <c r="T2745" s="157"/>
      <c r="AT2745" s="153" t="s">
        <v>340</v>
      </c>
      <c r="AU2745" s="153" t="s">
        <v>171</v>
      </c>
      <c r="AV2745" s="12" t="s">
        <v>78</v>
      </c>
      <c r="AW2745" s="12" t="s">
        <v>32</v>
      </c>
      <c r="AX2745" s="12" t="s">
        <v>71</v>
      </c>
      <c r="AY2745" s="153" t="s">
        <v>330</v>
      </c>
    </row>
    <row r="2746" spans="2:51" s="13" customFormat="1">
      <c r="B2746" s="158"/>
      <c r="D2746" s="152" t="s">
        <v>340</v>
      </c>
      <c r="E2746" s="159" t="s">
        <v>21</v>
      </c>
      <c r="F2746" s="160" t="s">
        <v>2237</v>
      </c>
      <c r="H2746" s="161">
        <v>8</v>
      </c>
      <c r="I2746" s="162"/>
      <c r="L2746" s="158"/>
      <c r="M2746" s="163"/>
      <c r="T2746" s="164"/>
      <c r="AT2746" s="159" t="s">
        <v>340</v>
      </c>
      <c r="AU2746" s="159" t="s">
        <v>171</v>
      </c>
      <c r="AV2746" s="13" t="s">
        <v>80</v>
      </c>
      <c r="AW2746" s="13" t="s">
        <v>32</v>
      </c>
      <c r="AX2746" s="13" t="s">
        <v>71</v>
      </c>
      <c r="AY2746" s="159" t="s">
        <v>330</v>
      </c>
    </row>
    <row r="2747" spans="2:51" s="12" customFormat="1">
      <c r="B2747" s="151"/>
      <c r="D2747" s="152" t="s">
        <v>340</v>
      </c>
      <c r="E2747" s="153" t="s">
        <v>21</v>
      </c>
      <c r="F2747" s="154" t="s">
        <v>1554</v>
      </c>
      <c r="H2747" s="153" t="s">
        <v>21</v>
      </c>
      <c r="I2747" s="155"/>
      <c r="L2747" s="151"/>
      <c r="M2747" s="156"/>
      <c r="T2747" s="157"/>
      <c r="AT2747" s="153" t="s">
        <v>340</v>
      </c>
      <c r="AU2747" s="153" t="s">
        <v>171</v>
      </c>
      <c r="AV2747" s="12" t="s">
        <v>78</v>
      </c>
      <c r="AW2747" s="12" t="s">
        <v>32</v>
      </c>
      <c r="AX2747" s="12" t="s">
        <v>71</v>
      </c>
      <c r="AY2747" s="153" t="s">
        <v>330</v>
      </c>
    </row>
    <row r="2748" spans="2:51" s="13" customFormat="1">
      <c r="B2748" s="158"/>
      <c r="D2748" s="152" t="s">
        <v>340</v>
      </c>
      <c r="E2748" s="159" t="s">
        <v>21</v>
      </c>
      <c r="F2748" s="160" t="s">
        <v>2299</v>
      </c>
      <c r="H2748" s="161">
        <v>4.3</v>
      </c>
      <c r="I2748" s="162"/>
      <c r="L2748" s="158"/>
      <c r="M2748" s="163"/>
      <c r="T2748" s="164"/>
      <c r="AT2748" s="159" t="s">
        <v>340</v>
      </c>
      <c r="AU2748" s="159" t="s">
        <v>171</v>
      </c>
      <c r="AV2748" s="13" t="s">
        <v>80</v>
      </c>
      <c r="AW2748" s="13" t="s">
        <v>32</v>
      </c>
      <c r="AX2748" s="13" t="s">
        <v>71</v>
      </c>
      <c r="AY2748" s="159" t="s">
        <v>330</v>
      </c>
    </row>
    <row r="2749" spans="2:51" s="12" customFormat="1">
      <c r="B2749" s="151"/>
      <c r="D2749" s="152" t="s">
        <v>340</v>
      </c>
      <c r="E2749" s="153" t="s">
        <v>21</v>
      </c>
      <c r="F2749" s="154" t="s">
        <v>2241</v>
      </c>
      <c r="H2749" s="153" t="s">
        <v>21</v>
      </c>
      <c r="I2749" s="155"/>
      <c r="L2749" s="151"/>
      <c r="M2749" s="156"/>
      <c r="T2749" s="157"/>
      <c r="AT2749" s="153" t="s">
        <v>340</v>
      </c>
      <c r="AU2749" s="153" t="s">
        <v>171</v>
      </c>
      <c r="AV2749" s="12" t="s">
        <v>78</v>
      </c>
      <c r="AW2749" s="12" t="s">
        <v>32</v>
      </c>
      <c r="AX2749" s="12" t="s">
        <v>71</v>
      </c>
      <c r="AY2749" s="153" t="s">
        <v>330</v>
      </c>
    </row>
    <row r="2750" spans="2:51" s="13" customFormat="1">
      <c r="B2750" s="158"/>
      <c r="D2750" s="152" t="s">
        <v>340</v>
      </c>
      <c r="E2750" s="159" t="s">
        <v>21</v>
      </c>
      <c r="F2750" s="160" t="s">
        <v>2238</v>
      </c>
      <c r="H2750" s="161">
        <v>4</v>
      </c>
      <c r="I2750" s="162"/>
      <c r="L2750" s="158"/>
      <c r="M2750" s="163"/>
      <c r="T2750" s="164"/>
      <c r="AT2750" s="159" t="s">
        <v>340</v>
      </c>
      <c r="AU2750" s="159" t="s">
        <v>171</v>
      </c>
      <c r="AV2750" s="13" t="s">
        <v>80</v>
      </c>
      <c r="AW2750" s="13" t="s">
        <v>32</v>
      </c>
      <c r="AX2750" s="13" t="s">
        <v>71</v>
      </c>
      <c r="AY2750" s="159" t="s">
        <v>330</v>
      </c>
    </row>
    <row r="2751" spans="2:51" s="12" customFormat="1">
      <c r="B2751" s="151"/>
      <c r="D2751" s="152" t="s">
        <v>340</v>
      </c>
      <c r="E2751" s="153" t="s">
        <v>21</v>
      </c>
      <c r="F2751" s="154" t="s">
        <v>1677</v>
      </c>
      <c r="H2751" s="153" t="s">
        <v>21</v>
      </c>
      <c r="I2751" s="155"/>
      <c r="L2751" s="151"/>
      <c r="M2751" s="156"/>
      <c r="T2751" s="157"/>
      <c r="AT2751" s="153" t="s">
        <v>340</v>
      </c>
      <c r="AU2751" s="153" t="s">
        <v>171</v>
      </c>
      <c r="AV2751" s="12" t="s">
        <v>78</v>
      </c>
      <c r="AW2751" s="12" t="s">
        <v>32</v>
      </c>
      <c r="AX2751" s="12" t="s">
        <v>71</v>
      </c>
      <c r="AY2751" s="153" t="s">
        <v>330</v>
      </c>
    </row>
    <row r="2752" spans="2:51" s="13" customFormat="1">
      <c r="B2752" s="158"/>
      <c r="D2752" s="152" t="s">
        <v>340</v>
      </c>
      <c r="E2752" s="159" t="s">
        <v>21</v>
      </c>
      <c r="F2752" s="160" t="s">
        <v>2348</v>
      </c>
      <c r="H2752" s="161">
        <v>11.22</v>
      </c>
      <c r="I2752" s="162"/>
      <c r="L2752" s="158"/>
      <c r="M2752" s="163"/>
      <c r="T2752" s="164"/>
      <c r="AT2752" s="159" t="s">
        <v>340</v>
      </c>
      <c r="AU2752" s="159" t="s">
        <v>171</v>
      </c>
      <c r="AV2752" s="13" t="s">
        <v>80</v>
      </c>
      <c r="AW2752" s="13" t="s">
        <v>32</v>
      </c>
      <c r="AX2752" s="13" t="s">
        <v>71</v>
      </c>
      <c r="AY2752" s="159" t="s">
        <v>330</v>
      </c>
    </row>
    <row r="2753" spans="2:51" s="12" customFormat="1">
      <c r="B2753" s="151"/>
      <c r="D2753" s="152" t="s">
        <v>340</v>
      </c>
      <c r="E2753" s="153" t="s">
        <v>21</v>
      </c>
      <c r="F2753" s="154" t="s">
        <v>2242</v>
      </c>
      <c r="H2753" s="153" t="s">
        <v>21</v>
      </c>
      <c r="I2753" s="155"/>
      <c r="L2753" s="151"/>
      <c r="M2753" s="156"/>
      <c r="T2753" s="157"/>
      <c r="AT2753" s="153" t="s">
        <v>340</v>
      </c>
      <c r="AU2753" s="153" t="s">
        <v>171</v>
      </c>
      <c r="AV2753" s="12" t="s">
        <v>78</v>
      </c>
      <c r="AW2753" s="12" t="s">
        <v>32</v>
      </c>
      <c r="AX2753" s="12" t="s">
        <v>71</v>
      </c>
      <c r="AY2753" s="153" t="s">
        <v>330</v>
      </c>
    </row>
    <row r="2754" spans="2:51" s="13" customFormat="1">
      <c r="B2754" s="158"/>
      <c r="D2754" s="152" t="s">
        <v>340</v>
      </c>
      <c r="E2754" s="159" t="s">
        <v>21</v>
      </c>
      <c r="F2754" s="160" t="s">
        <v>2330</v>
      </c>
      <c r="H2754" s="161">
        <v>5.3</v>
      </c>
      <c r="I2754" s="162"/>
      <c r="L2754" s="158"/>
      <c r="M2754" s="163"/>
      <c r="T2754" s="164"/>
      <c r="AT2754" s="159" t="s">
        <v>340</v>
      </c>
      <c r="AU2754" s="159" t="s">
        <v>171</v>
      </c>
      <c r="AV2754" s="13" t="s">
        <v>80</v>
      </c>
      <c r="AW2754" s="13" t="s">
        <v>32</v>
      </c>
      <c r="AX2754" s="13" t="s">
        <v>71</v>
      </c>
      <c r="AY2754" s="159" t="s">
        <v>330</v>
      </c>
    </row>
    <row r="2755" spans="2:51" s="12" customFormat="1">
      <c r="B2755" s="151"/>
      <c r="D2755" s="152" t="s">
        <v>340</v>
      </c>
      <c r="E2755" s="153" t="s">
        <v>21</v>
      </c>
      <c r="F2755" s="154" t="s">
        <v>2243</v>
      </c>
      <c r="H2755" s="153" t="s">
        <v>21</v>
      </c>
      <c r="I2755" s="155"/>
      <c r="L2755" s="151"/>
      <c r="M2755" s="156"/>
      <c r="T2755" s="157"/>
      <c r="AT2755" s="153" t="s">
        <v>340</v>
      </c>
      <c r="AU2755" s="153" t="s">
        <v>171</v>
      </c>
      <c r="AV2755" s="12" t="s">
        <v>78</v>
      </c>
      <c r="AW2755" s="12" t="s">
        <v>32</v>
      </c>
      <c r="AX2755" s="12" t="s">
        <v>71</v>
      </c>
      <c r="AY2755" s="153" t="s">
        <v>330</v>
      </c>
    </row>
    <row r="2756" spans="2:51" s="13" customFormat="1">
      <c r="B2756" s="158"/>
      <c r="D2756" s="152" t="s">
        <v>340</v>
      </c>
      <c r="E2756" s="159" t="s">
        <v>21</v>
      </c>
      <c r="F2756" s="160" t="s">
        <v>2239</v>
      </c>
      <c r="H2756" s="161">
        <v>8.2200000000000006</v>
      </c>
      <c r="I2756" s="162"/>
      <c r="L2756" s="158"/>
      <c r="M2756" s="163"/>
      <c r="T2756" s="164"/>
      <c r="AT2756" s="159" t="s">
        <v>340</v>
      </c>
      <c r="AU2756" s="159" t="s">
        <v>171</v>
      </c>
      <c r="AV2756" s="13" t="s">
        <v>80</v>
      </c>
      <c r="AW2756" s="13" t="s">
        <v>32</v>
      </c>
      <c r="AX2756" s="13" t="s">
        <v>71</v>
      </c>
      <c r="AY2756" s="159" t="s">
        <v>330</v>
      </c>
    </row>
    <row r="2757" spans="2:51" s="12" customFormat="1">
      <c r="B2757" s="151"/>
      <c r="D2757" s="152" t="s">
        <v>340</v>
      </c>
      <c r="E2757" s="153" t="s">
        <v>21</v>
      </c>
      <c r="F2757" s="154" t="s">
        <v>1599</v>
      </c>
      <c r="H2757" s="153" t="s">
        <v>21</v>
      </c>
      <c r="I2757" s="155"/>
      <c r="L2757" s="151"/>
      <c r="M2757" s="156"/>
      <c r="T2757" s="157"/>
      <c r="AT2757" s="153" t="s">
        <v>340</v>
      </c>
      <c r="AU2757" s="153" t="s">
        <v>171</v>
      </c>
      <c r="AV2757" s="12" t="s">
        <v>78</v>
      </c>
      <c r="AW2757" s="12" t="s">
        <v>32</v>
      </c>
      <c r="AX2757" s="12" t="s">
        <v>71</v>
      </c>
      <c r="AY2757" s="153" t="s">
        <v>330</v>
      </c>
    </row>
    <row r="2758" spans="2:51" s="13" customFormat="1">
      <c r="B2758" s="158"/>
      <c r="D2758" s="152" t="s">
        <v>340</v>
      </c>
      <c r="E2758" s="159" t="s">
        <v>21</v>
      </c>
      <c r="F2758" s="160" t="s">
        <v>2240</v>
      </c>
      <c r="H2758" s="161">
        <v>4.2</v>
      </c>
      <c r="I2758" s="162"/>
      <c r="L2758" s="158"/>
      <c r="M2758" s="163"/>
      <c r="T2758" s="164"/>
      <c r="AT2758" s="159" t="s">
        <v>340</v>
      </c>
      <c r="AU2758" s="159" t="s">
        <v>171</v>
      </c>
      <c r="AV2758" s="13" t="s">
        <v>80</v>
      </c>
      <c r="AW2758" s="13" t="s">
        <v>32</v>
      </c>
      <c r="AX2758" s="13" t="s">
        <v>71</v>
      </c>
      <c r="AY2758" s="159" t="s">
        <v>330</v>
      </c>
    </row>
    <row r="2759" spans="2:51" s="12" customFormat="1">
      <c r="B2759" s="151"/>
      <c r="D2759" s="152" t="s">
        <v>340</v>
      </c>
      <c r="E2759" s="153" t="s">
        <v>21</v>
      </c>
      <c r="F2759" s="154" t="s">
        <v>2246</v>
      </c>
      <c r="H2759" s="153" t="s">
        <v>21</v>
      </c>
      <c r="I2759" s="155"/>
      <c r="L2759" s="151"/>
      <c r="M2759" s="156"/>
      <c r="T2759" s="157"/>
      <c r="AT2759" s="153" t="s">
        <v>340</v>
      </c>
      <c r="AU2759" s="153" t="s">
        <v>171</v>
      </c>
      <c r="AV2759" s="12" t="s">
        <v>78</v>
      </c>
      <c r="AW2759" s="12" t="s">
        <v>32</v>
      </c>
      <c r="AX2759" s="12" t="s">
        <v>71</v>
      </c>
      <c r="AY2759" s="153" t="s">
        <v>330</v>
      </c>
    </row>
    <row r="2760" spans="2:51" s="13" customFormat="1">
      <c r="B2760" s="158"/>
      <c r="D2760" s="152" t="s">
        <v>340</v>
      </c>
      <c r="E2760" s="159" t="s">
        <v>21</v>
      </c>
      <c r="F2760" s="160" t="s">
        <v>2281</v>
      </c>
      <c r="H2760" s="161">
        <v>4.5</v>
      </c>
      <c r="I2760" s="162"/>
      <c r="L2760" s="158"/>
      <c r="M2760" s="163"/>
      <c r="T2760" s="164"/>
      <c r="AT2760" s="159" t="s">
        <v>340</v>
      </c>
      <c r="AU2760" s="159" t="s">
        <v>171</v>
      </c>
      <c r="AV2760" s="13" t="s">
        <v>80</v>
      </c>
      <c r="AW2760" s="13" t="s">
        <v>32</v>
      </c>
      <c r="AX2760" s="13" t="s">
        <v>71</v>
      </c>
      <c r="AY2760" s="159" t="s">
        <v>330</v>
      </c>
    </row>
    <row r="2761" spans="2:51" s="12" customFormat="1">
      <c r="B2761" s="151"/>
      <c r="D2761" s="152" t="s">
        <v>340</v>
      </c>
      <c r="E2761" s="153" t="s">
        <v>21</v>
      </c>
      <c r="F2761" s="154" t="s">
        <v>1478</v>
      </c>
      <c r="H2761" s="153" t="s">
        <v>21</v>
      </c>
      <c r="I2761" s="155"/>
      <c r="L2761" s="151"/>
      <c r="M2761" s="156"/>
      <c r="T2761" s="157"/>
      <c r="AT2761" s="153" t="s">
        <v>340</v>
      </c>
      <c r="AU2761" s="153" t="s">
        <v>171</v>
      </c>
      <c r="AV2761" s="12" t="s">
        <v>78</v>
      </c>
      <c r="AW2761" s="12" t="s">
        <v>32</v>
      </c>
      <c r="AX2761" s="12" t="s">
        <v>71</v>
      </c>
      <c r="AY2761" s="153" t="s">
        <v>330</v>
      </c>
    </row>
    <row r="2762" spans="2:51" s="13" customFormat="1">
      <c r="B2762" s="158"/>
      <c r="D2762" s="152" t="s">
        <v>340</v>
      </c>
      <c r="E2762" s="159" t="s">
        <v>21</v>
      </c>
      <c r="F2762" s="160" t="s">
        <v>2244</v>
      </c>
      <c r="H2762" s="161">
        <v>5.2</v>
      </c>
      <c r="I2762" s="162"/>
      <c r="L2762" s="158"/>
      <c r="M2762" s="163"/>
      <c r="T2762" s="164"/>
      <c r="AT2762" s="159" t="s">
        <v>340</v>
      </c>
      <c r="AU2762" s="159" t="s">
        <v>171</v>
      </c>
      <c r="AV2762" s="13" t="s">
        <v>80</v>
      </c>
      <c r="AW2762" s="13" t="s">
        <v>32</v>
      </c>
      <c r="AX2762" s="13" t="s">
        <v>71</v>
      </c>
      <c r="AY2762" s="159" t="s">
        <v>330</v>
      </c>
    </row>
    <row r="2763" spans="2:51" s="12" customFormat="1">
      <c r="B2763" s="151"/>
      <c r="D2763" s="152" t="s">
        <v>340</v>
      </c>
      <c r="E2763" s="153" t="s">
        <v>21</v>
      </c>
      <c r="F2763" s="154" t="s">
        <v>1480</v>
      </c>
      <c r="H2763" s="153" t="s">
        <v>21</v>
      </c>
      <c r="I2763" s="155"/>
      <c r="L2763" s="151"/>
      <c r="M2763" s="156"/>
      <c r="T2763" s="157"/>
      <c r="AT2763" s="153" t="s">
        <v>340</v>
      </c>
      <c r="AU2763" s="153" t="s">
        <v>171</v>
      </c>
      <c r="AV2763" s="12" t="s">
        <v>78</v>
      </c>
      <c r="AW2763" s="12" t="s">
        <v>32</v>
      </c>
      <c r="AX2763" s="12" t="s">
        <v>71</v>
      </c>
      <c r="AY2763" s="153" t="s">
        <v>330</v>
      </c>
    </row>
    <row r="2764" spans="2:51" s="13" customFormat="1">
      <c r="B2764" s="158"/>
      <c r="D2764" s="152" t="s">
        <v>340</v>
      </c>
      <c r="E2764" s="159" t="s">
        <v>21</v>
      </c>
      <c r="F2764" s="160" t="s">
        <v>2245</v>
      </c>
      <c r="H2764" s="161">
        <v>4.9000000000000004</v>
      </c>
      <c r="I2764" s="162"/>
      <c r="L2764" s="158"/>
      <c r="M2764" s="163"/>
      <c r="T2764" s="164"/>
      <c r="AT2764" s="159" t="s">
        <v>340</v>
      </c>
      <c r="AU2764" s="159" t="s">
        <v>171</v>
      </c>
      <c r="AV2764" s="13" t="s">
        <v>80</v>
      </c>
      <c r="AW2764" s="13" t="s">
        <v>32</v>
      </c>
      <c r="AX2764" s="13" t="s">
        <v>71</v>
      </c>
      <c r="AY2764" s="159" t="s">
        <v>330</v>
      </c>
    </row>
    <row r="2765" spans="2:51" s="12" customFormat="1">
      <c r="B2765" s="151"/>
      <c r="D2765" s="152" t="s">
        <v>340</v>
      </c>
      <c r="E2765" s="153" t="s">
        <v>21</v>
      </c>
      <c r="F2765" s="154" t="s">
        <v>1484</v>
      </c>
      <c r="H2765" s="153" t="s">
        <v>21</v>
      </c>
      <c r="I2765" s="155"/>
      <c r="L2765" s="151"/>
      <c r="M2765" s="156"/>
      <c r="T2765" s="157"/>
      <c r="AT2765" s="153" t="s">
        <v>340</v>
      </c>
      <c r="AU2765" s="153" t="s">
        <v>171</v>
      </c>
      <c r="AV2765" s="12" t="s">
        <v>78</v>
      </c>
      <c r="AW2765" s="12" t="s">
        <v>32</v>
      </c>
      <c r="AX2765" s="12" t="s">
        <v>71</v>
      </c>
      <c r="AY2765" s="153" t="s">
        <v>330</v>
      </c>
    </row>
    <row r="2766" spans="2:51" s="13" customFormat="1">
      <c r="B2766" s="158"/>
      <c r="D2766" s="152" t="s">
        <v>340</v>
      </c>
      <c r="E2766" s="159" t="s">
        <v>21</v>
      </c>
      <c r="F2766" s="160" t="s">
        <v>2349</v>
      </c>
      <c r="H2766" s="161">
        <v>6.7</v>
      </c>
      <c r="I2766" s="162"/>
      <c r="L2766" s="158"/>
      <c r="M2766" s="163"/>
      <c r="T2766" s="164"/>
      <c r="AT2766" s="159" t="s">
        <v>340</v>
      </c>
      <c r="AU2766" s="159" t="s">
        <v>171</v>
      </c>
      <c r="AV2766" s="13" t="s">
        <v>80</v>
      </c>
      <c r="AW2766" s="13" t="s">
        <v>32</v>
      </c>
      <c r="AX2766" s="13" t="s">
        <v>71</v>
      </c>
      <c r="AY2766" s="159" t="s">
        <v>330</v>
      </c>
    </row>
    <row r="2767" spans="2:51" s="12" customFormat="1">
      <c r="B2767" s="151"/>
      <c r="D2767" s="152" t="s">
        <v>340</v>
      </c>
      <c r="E2767" s="153" t="s">
        <v>21</v>
      </c>
      <c r="F2767" s="154" t="s">
        <v>1488</v>
      </c>
      <c r="H2767" s="153" t="s">
        <v>21</v>
      </c>
      <c r="I2767" s="155"/>
      <c r="L2767" s="151"/>
      <c r="M2767" s="156"/>
      <c r="T2767" s="157"/>
      <c r="AT2767" s="153" t="s">
        <v>340</v>
      </c>
      <c r="AU2767" s="153" t="s">
        <v>171</v>
      </c>
      <c r="AV2767" s="12" t="s">
        <v>78</v>
      </c>
      <c r="AW2767" s="12" t="s">
        <v>32</v>
      </c>
      <c r="AX2767" s="12" t="s">
        <v>71</v>
      </c>
      <c r="AY2767" s="153" t="s">
        <v>330</v>
      </c>
    </row>
    <row r="2768" spans="2:51" s="13" customFormat="1">
      <c r="B2768" s="158"/>
      <c r="D2768" s="152" t="s">
        <v>340</v>
      </c>
      <c r="E2768" s="159" t="s">
        <v>21</v>
      </c>
      <c r="F2768" s="160" t="s">
        <v>2350</v>
      </c>
      <c r="H2768" s="161">
        <v>10.27</v>
      </c>
      <c r="I2768" s="162"/>
      <c r="L2768" s="158"/>
      <c r="M2768" s="163"/>
      <c r="T2768" s="164"/>
      <c r="AT2768" s="159" t="s">
        <v>340</v>
      </c>
      <c r="AU2768" s="159" t="s">
        <v>171</v>
      </c>
      <c r="AV2768" s="13" t="s">
        <v>80</v>
      </c>
      <c r="AW2768" s="13" t="s">
        <v>32</v>
      </c>
      <c r="AX2768" s="13" t="s">
        <v>71</v>
      </c>
      <c r="AY2768" s="159" t="s">
        <v>330</v>
      </c>
    </row>
    <row r="2769" spans="2:51" s="12" customFormat="1">
      <c r="B2769" s="151"/>
      <c r="D2769" s="152" t="s">
        <v>340</v>
      </c>
      <c r="E2769" s="153" t="s">
        <v>21</v>
      </c>
      <c r="F2769" s="154" t="s">
        <v>1490</v>
      </c>
      <c r="H2769" s="153" t="s">
        <v>21</v>
      </c>
      <c r="I2769" s="155"/>
      <c r="L2769" s="151"/>
      <c r="M2769" s="156"/>
      <c r="T2769" s="157"/>
      <c r="AT2769" s="153" t="s">
        <v>340</v>
      </c>
      <c r="AU2769" s="153" t="s">
        <v>171</v>
      </c>
      <c r="AV2769" s="12" t="s">
        <v>78</v>
      </c>
      <c r="AW2769" s="12" t="s">
        <v>32</v>
      </c>
      <c r="AX2769" s="12" t="s">
        <v>71</v>
      </c>
      <c r="AY2769" s="153" t="s">
        <v>330</v>
      </c>
    </row>
    <row r="2770" spans="2:51" s="13" customFormat="1">
      <c r="B2770" s="158"/>
      <c r="D2770" s="152" t="s">
        <v>340</v>
      </c>
      <c r="E2770" s="159" t="s">
        <v>21</v>
      </c>
      <c r="F2770" s="160" t="s">
        <v>2350</v>
      </c>
      <c r="H2770" s="161">
        <v>10.27</v>
      </c>
      <c r="I2770" s="162"/>
      <c r="L2770" s="158"/>
      <c r="M2770" s="163"/>
      <c r="T2770" s="164"/>
      <c r="AT2770" s="159" t="s">
        <v>340</v>
      </c>
      <c r="AU2770" s="159" t="s">
        <v>171</v>
      </c>
      <c r="AV2770" s="13" t="s">
        <v>80</v>
      </c>
      <c r="AW2770" s="13" t="s">
        <v>32</v>
      </c>
      <c r="AX2770" s="13" t="s">
        <v>71</v>
      </c>
      <c r="AY2770" s="159" t="s">
        <v>330</v>
      </c>
    </row>
    <row r="2771" spans="2:51" s="12" customFormat="1">
      <c r="B2771" s="151"/>
      <c r="D2771" s="152" t="s">
        <v>340</v>
      </c>
      <c r="E2771" s="153" t="s">
        <v>21</v>
      </c>
      <c r="F2771" s="154" t="s">
        <v>1568</v>
      </c>
      <c r="H2771" s="153" t="s">
        <v>21</v>
      </c>
      <c r="I2771" s="155"/>
      <c r="L2771" s="151"/>
      <c r="M2771" s="156"/>
      <c r="T2771" s="157"/>
      <c r="AT2771" s="153" t="s">
        <v>340</v>
      </c>
      <c r="AU2771" s="153" t="s">
        <v>171</v>
      </c>
      <c r="AV2771" s="12" t="s">
        <v>78</v>
      </c>
      <c r="AW2771" s="12" t="s">
        <v>32</v>
      </c>
      <c r="AX2771" s="12" t="s">
        <v>71</v>
      </c>
      <c r="AY2771" s="153" t="s">
        <v>330</v>
      </c>
    </row>
    <row r="2772" spans="2:51" s="13" customFormat="1">
      <c r="B2772" s="158"/>
      <c r="D2772" s="152" t="s">
        <v>340</v>
      </c>
      <c r="E2772" s="159" t="s">
        <v>21</v>
      </c>
      <c r="F2772" s="160" t="s">
        <v>2351</v>
      </c>
      <c r="H2772" s="161">
        <v>14.42</v>
      </c>
      <c r="I2772" s="162"/>
      <c r="L2772" s="158"/>
      <c r="M2772" s="163"/>
      <c r="T2772" s="164"/>
      <c r="AT2772" s="159" t="s">
        <v>340</v>
      </c>
      <c r="AU2772" s="159" t="s">
        <v>171</v>
      </c>
      <c r="AV2772" s="13" t="s">
        <v>80</v>
      </c>
      <c r="AW2772" s="13" t="s">
        <v>32</v>
      </c>
      <c r="AX2772" s="13" t="s">
        <v>71</v>
      </c>
      <c r="AY2772" s="159" t="s">
        <v>330</v>
      </c>
    </row>
    <row r="2773" spans="2:51" s="12" customFormat="1">
      <c r="B2773" s="151"/>
      <c r="D2773" s="152" t="s">
        <v>340</v>
      </c>
      <c r="E2773" s="153" t="s">
        <v>21</v>
      </c>
      <c r="F2773" s="154" t="s">
        <v>1682</v>
      </c>
      <c r="H2773" s="153" t="s">
        <v>21</v>
      </c>
      <c r="I2773" s="155"/>
      <c r="L2773" s="151"/>
      <c r="M2773" s="156"/>
      <c r="T2773" s="157"/>
      <c r="AT2773" s="153" t="s">
        <v>340</v>
      </c>
      <c r="AU2773" s="153" t="s">
        <v>171</v>
      </c>
      <c r="AV2773" s="12" t="s">
        <v>78</v>
      </c>
      <c r="AW2773" s="12" t="s">
        <v>32</v>
      </c>
      <c r="AX2773" s="12" t="s">
        <v>71</v>
      </c>
      <c r="AY2773" s="153" t="s">
        <v>330</v>
      </c>
    </row>
    <row r="2774" spans="2:51" s="13" customFormat="1">
      <c r="B2774" s="158"/>
      <c r="D2774" s="152" t="s">
        <v>340</v>
      </c>
      <c r="E2774" s="159" t="s">
        <v>21</v>
      </c>
      <c r="F2774" s="160" t="s">
        <v>2352</v>
      </c>
      <c r="H2774" s="161">
        <v>18.41</v>
      </c>
      <c r="I2774" s="162"/>
      <c r="L2774" s="158"/>
      <c r="M2774" s="163"/>
      <c r="T2774" s="164"/>
      <c r="AT2774" s="159" t="s">
        <v>340</v>
      </c>
      <c r="AU2774" s="159" t="s">
        <v>171</v>
      </c>
      <c r="AV2774" s="13" t="s">
        <v>80</v>
      </c>
      <c r="AW2774" s="13" t="s">
        <v>32</v>
      </c>
      <c r="AX2774" s="13" t="s">
        <v>71</v>
      </c>
      <c r="AY2774" s="159" t="s">
        <v>330</v>
      </c>
    </row>
    <row r="2775" spans="2:51" s="12" customFormat="1">
      <c r="B2775" s="151"/>
      <c r="D2775" s="152" t="s">
        <v>340</v>
      </c>
      <c r="E2775" s="153" t="s">
        <v>21</v>
      </c>
      <c r="F2775" s="154" t="s">
        <v>1492</v>
      </c>
      <c r="H2775" s="153" t="s">
        <v>21</v>
      </c>
      <c r="I2775" s="155"/>
      <c r="L2775" s="151"/>
      <c r="M2775" s="156"/>
      <c r="T2775" s="157"/>
      <c r="AT2775" s="153" t="s">
        <v>340</v>
      </c>
      <c r="AU2775" s="153" t="s">
        <v>171</v>
      </c>
      <c r="AV2775" s="12" t="s">
        <v>78</v>
      </c>
      <c r="AW2775" s="12" t="s">
        <v>32</v>
      </c>
      <c r="AX2775" s="12" t="s">
        <v>71</v>
      </c>
      <c r="AY2775" s="153" t="s">
        <v>330</v>
      </c>
    </row>
    <row r="2776" spans="2:51" s="13" customFormat="1">
      <c r="B2776" s="158"/>
      <c r="D2776" s="152" t="s">
        <v>340</v>
      </c>
      <c r="E2776" s="159" t="s">
        <v>21</v>
      </c>
      <c r="F2776" s="160" t="s">
        <v>2352</v>
      </c>
      <c r="H2776" s="161">
        <v>18.41</v>
      </c>
      <c r="I2776" s="162"/>
      <c r="L2776" s="158"/>
      <c r="M2776" s="163"/>
      <c r="T2776" s="164"/>
      <c r="AT2776" s="159" t="s">
        <v>340</v>
      </c>
      <c r="AU2776" s="159" t="s">
        <v>171</v>
      </c>
      <c r="AV2776" s="13" t="s">
        <v>80</v>
      </c>
      <c r="AW2776" s="13" t="s">
        <v>32</v>
      </c>
      <c r="AX2776" s="13" t="s">
        <v>71</v>
      </c>
      <c r="AY2776" s="159" t="s">
        <v>330</v>
      </c>
    </row>
    <row r="2777" spans="2:51" s="12" customFormat="1">
      <c r="B2777" s="151"/>
      <c r="D2777" s="152" t="s">
        <v>340</v>
      </c>
      <c r="E2777" s="153" t="s">
        <v>21</v>
      </c>
      <c r="F2777" s="154" t="s">
        <v>1576</v>
      </c>
      <c r="H2777" s="153" t="s">
        <v>21</v>
      </c>
      <c r="I2777" s="155"/>
      <c r="L2777" s="151"/>
      <c r="M2777" s="156"/>
      <c r="T2777" s="157"/>
      <c r="AT2777" s="153" t="s">
        <v>340</v>
      </c>
      <c r="AU2777" s="153" t="s">
        <v>171</v>
      </c>
      <c r="AV2777" s="12" t="s">
        <v>78</v>
      </c>
      <c r="AW2777" s="12" t="s">
        <v>32</v>
      </c>
      <c r="AX2777" s="12" t="s">
        <v>71</v>
      </c>
      <c r="AY2777" s="153" t="s">
        <v>330</v>
      </c>
    </row>
    <row r="2778" spans="2:51" s="13" customFormat="1">
      <c r="B2778" s="158"/>
      <c r="D2778" s="152" t="s">
        <v>340</v>
      </c>
      <c r="E2778" s="159" t="s">
        <v>21</v>
      </c>
      <c r="F2778" s="160" t="s">
        <v>2353</v>
      </c>
      <c r="H2778" s="161">
        <v>79.8</v>
      </c>
      <c r="I2778" s="162"/>
      <c r="L2778" s="158"/>
      <c r="M2778" s="163"/>
      <c r="T2778" s="164"/>
      <c r="AT2778" s="159" t="s">
        <v>340</v>
      </c>
      <c r="AU2778" s="159" t="s">
        <v>171</v>
      </c>
      <c r="AV2778" s="13" t="s">
        <v>80</v>
      </c>
      <c r="AW2778" s="13" t="s">
        <v>32</v>
      </c>
      <c r="AX2778" s="13" t="s">
        <v>71</v>
      </c>
      <c r="AY2778" s="159" t="s">
        <v>330</v>
      </c>
    </row>
    <row r="2779" spans="2:51" s="12" customFormat="1">
      <c r="B2779" s="151"/>
      <c r="D2779" s="152" t="s">
        <v>340</v>
      </c>
      <c r="E2779" s="153" t="s">
        <v>21</v>
      </c>
      <c r="F2779" s="154" t="s">
        <v>1578</v>
      </c>
      <c r="H2779" s="153" t="s">
        <v>21</v>
      </c>
      <c r="I2779" s="155"/>
      <c r="L2779" s="151"/>
      <c r="M2779" s="156"/>
      <c r="T2779" s="157"/>
      <c r="AT2779" s="153" t="s">
        <v>340</v>
      </c>
      <c r="AU2779" s="153" t="s">
        <v>171</v>
      </c>
      <c r="AV2779" s="12" t="s">
        <v>78</v>
      </c>
      <c r="AW2779" s="12" t="s">
        <v>32</v>
      </c>
      <c r="AX2779" s="12" t="s">
        <v>71</v>
      </c>
      <c r="AY2779" s="153" t="s">
        <v>330</v>
      </c>
    </row>
    <row r="2780" spans="2:51" s="13" customFormat="1">
      <c r="B2780" s="158"/>
      <c r="D2780" s="152" t="s">
        <v>340</v>
      </c>
      <c r="E2780" s="159" t="s">
        <v>21</v>
      </c>
      <c r="F2780" s="160" t="s">
        <v>2354</v>
      </c>
      <c r="H2780" s="161">
        <v>16.87</v>
      </c>
      <c r="I2780" s="162"/>
      <c r="L2780" s="158"/>
      <c r="M2780" s="163"/>
      <c r="T2780" s="164"/>
      <c r="AT2780" s="159" t="s">
        <v>340</v>
      </c>
      <c r="AU2780" s="159" t="s">
        <v>171</v>
      </c>
      <c r="AV2780" s="13" t="s">
        <v>80</v>
      </c>
      <c r="AW2780" s="13" t="s">
        <v>32</v>
      </c>
      <c r="AX2780" s="13" t="s">
        <v>71</v>
      </c>
      <c r="AY2780" s="159" t="s">
        <v>330</v>
      </c>
    </row>
    <row r="2781" spans="2:51" s="12" customFormat="1">
      <c r="B2781" s="151"/>
      <c r="D2781" s="152" t="s">
        <v>340</v>
      </c>
      <c r="E2781" s="153" t="s">
        <v>21</v>
      </c>
      <c r="F2781" s="154" t="s">
        <v>1505</v>
      </c>
      <c r="H2781" s="153" t="s">
        <v>21</v>
      </c>
      <c r="I2781" s="155"/>
      <c r="L2781" s="151"/>
      <c r="M2781" s="156"/>
      <c r="T2781" s="157"/>
      <c r="AT2781" s="153" t="s">
        <v>340</v>
      </c>
      <c r="AU2781" s="153" t="s">
        <v>171</v>
      </c>
      <c r="AV2781" s="12" t="s">
        <v>78</v>
      </c>
      <c r="AW2781" s="12" t="s">
        <v>32</v>
      </c>
      <c r="AX2781" s="12" t="s">
        <v>71</v>
      </c>
      <c r="AY2781" s="153" t="s">
        <v>330</v>
      </c>
    </row>
    <row r="2782" spans="2:51" s="13" customFormat="1">
      <c r="B2782" s="158"/>
      <c r="D2782" s="152" t="s">
        <v>340</v>
      </c>
      <c r="E2782" s="159" t="s">
        <v>21</v>
      </c>
      <c r="F2782" s="160" t="s">
        <v>2355</v>
      </c>
      <c r="H2782" s="161">
        <v>8.6999999999999975</v>
      </c>
      <c r="I2782" s="162"/>
      <c r="L2782" s="158"/>
      <c r="M2782" s="163"/>
      <c r="T2782" s="164"/>
      <c r="AT2782" s="159" t="s">
        <v>340</v>
      </c>
      <c r="AU2782" s="159" t="s">
        <v>171</v>
      </c>
      <c r="AV2782" s="13" t="s">
        <v>80</v>
      </c>
      <c r="AW2782" s="13" t="s">
        <v>32</v>
      </c>
      <c r="AX2782" s="13" t="s">
        <v>71</v>
      </c>
      <c r="AY2782" s="159" t="s">
        <v>330</v>
      </c>
    </row>
    <row r="2783" spans="2:51" s="12" customFormat="1">
      <c r="B2783" s="151"/>
      <c r="D2783" s="152" t="s">
        <v>340</v>
      </c>
      <c r="E2783" s="153" t="s">
        <v>21</v>
      </c>
      <c r="F2783" s="154" t="s">
        <v>1581</v>
      </c>
      <c r="H2783" s="153" t="s">
        <v>21</v>
      </c>
      <c r="I2783" s="155"/>
      <c r="L2783" s="151"/>
      <c r="M2783" s="156"/>
      <c r="T2783" s="157"/>
      <c r="AT2783" s="153" t="s">
        <v>340</v>
      </c>
      <c r="AU2783" s="153" t="s">
        <v>171</v>
      </c>
      <c r="AV2783" s="12" t="s">
        <v>78</v>
      </c>
      <c r="AW2783" s="12" t="s">
        <v>32</v>
      </c>
      <c r="AX2783" s="12" t="s">
        <v>71</v>
      </c>
      <c r="AY2783" s="153" t="s">
        <v>330</v>
      </c>
    </row>
    <row r="2784" spans="2:51" s="13" customFormat="1">
      <c r="B2784" s="158"/>
      <c r="D2784" s="152" t="s">
        <v>340</v>
      </c>
      <c r="E2784" s="159" t="s">
        <v>21</v>
      </c>
      <c r="F2784" s="160" t="s">
        <v>2356</v>
      </c>
      <c r="H2784" s="161">
        <v>16.88</v>
      </c>
      <c r="I2784" s="162"/>
      <c r="L2784" s="158"/>
      <c r="M2784" s="163"/>
      <c r="T2784" s="164"/>
      <c r="AT2784" s="159" t="s">
        <v>340</v>
      </c>
      <c r="AU2784" s="159" t="s">
        <v>171</v>
      </c>
      <c r="AV2784" s="13" t="s">
        <v>80</v>
      </c>
      <c r="AW2784" s="13" t="s">
        <v>32</v>
      </c>
      <c r="AX2784" s="13" t="s">
        <v>71</v>
      </c>
      <c r="AY2784" s="159" t="s">
        <v>330</v>
      </c>
    </row>
    <row r="2785" spans="2:51" s="12" customFormat="1">
      <c r="B2785" s="151"/>
      <c r="D2785" s="152" t="s">
        <v>340</v>
      </c>
      <c r="E2785" s="153" t="s">
        <v>21</v>
      </c>
      <c r="F2785" s="154" t="s">
        <v>1507</v>
      </c>
      <c r="H2785" s="153" t="s">
        <v>21</v>
      </c>
      <c r="I2785" s="155"/>
      <c r="L2785" s="151"/>
      <c r="M2785" s="156"/>
      <c r="T2785" s="157"/>
      <c r="AT2785" s="153" t="s">
        <v>340</v>
      </c>
      <c r="AU2785" s="153" t="s">
        <v>171</v>
      </c>
      <c r="AV2785" s="12" t="s">
        <v>78</v>
      </c>
      <c r="AW2785" s="12" t="s">
        <v>32</v>
      </c>
      <c r="AX2785" s="12" t="s">
        <v>71</v>
      </c>
      <c r="AY2785" s="153" t="s">
        <v>330</v>
      </c>
    </row>
    <row r="2786" spans="2:51" s="13" customFormat="1">
      <c r="B2786" s="158"/>
      <c r="D2786" s="152" t="s">
        <v>340</v>
      </c>
      <c r="E2786" s="159" t="s">
        <v>21</v>
      </c>
      <c r="F2786" s="160" t="s">
        <v>2357</v>
      </c>
      <c r="H2786" s="161">
        <v>13.68</v>
      </c>
      <c r="I2786" s="162"/>
      <c r="L2786" s="158"/>
      <c r="M2786" s="163"/>
      <c r="T2786" s="164"/>
      <c r="AT2786" s="159" t="s">
        <v>340</v>
      </c>
      <c r="AU2786" s="159" t="s">
        <v>171</v>
      </c>
      <c r="AV2786" s="13" t="s">
        <v>80</v>
      </c>
      <c r="AW2786" s="13" t="s">
        <v>32</v>
      </c>
      <c r="AX2786" s="13" t="s">
        <v>71</v>
      </c>
      <c r="AY2786" s="159" t="s">
        <v>330</v>
      </c>
    </row>
    <row r="2787" spans="2:51" s="12" customFormat="1">
      <c r="B2787" s="151"/>
      <c r="D2787" s="152" t="s">
        <v>340</v>
      </c>
      <c r="E2787" s="153" t="s">
        <v>21</v>
      </c>
      <c r="F2787" s="154" t="s">
        <v>1509</v>
      </c>
      <c r="H2787" s="153" t="s">
        <v>21</v>
      </c>
      <c r="I2787" s="155"/>
      <c r="L2787" s="151"/>
      <c r="M2787" s="156"/>
      <c r="T2787" s="157"/>
      <c r="AT2787" s="153" t="s">
        <v>340</v>
      </c>
      <c r="AU2787" s="153" t="s">
        <v>171</v>
      </c>
      <c r="AV2787" s="12" t="s">
        <v>78</v>
      </c>
      <c r="AW2787" s="12" t="s">
        <v>32</v>
      </c>
      <c r="AX2787" s="12" t="s">
        <v>71</v>
      </c>
      <c r="AY2787" s="153" t="s">
        <v>330</v>
      </c>
    </row>
    <row r="2788" spans="2:51" s="13" customFormat="1">
      <c r="B2788" s="158"/>
      <c r="D2788" s="152" t="s">
        <v>340</v>
      </c>
      <c r="E2788" s="159" t="s">
        <v>21</v>
      </c>
      <c r="F2788" s="160" t="s">
        <v>2358</v>
      </c>
      <c r="H2788" s="161">
        <v>11.8</v>
      </c>
      <c r="I2788" s="162"/>
      <c r="L2788" s="158"/>
      <c r="M2788" s="163"/>
      <c r="T2788" s="164"/>
      <c r="AT2788" s="159" t="s">
        <v>340</v>
      </c>
      <c r="AU2788" s="159" t="s">
        <v>171</v>
      </c>
      <c r="AV2788" s="13" t="s">
        <v>80</v>
      </c>
      <c r="AW2788" s="13" t="s">
        <v>32</v>
      </c>
      <c r="AX2788" s="13" t="s">
        <v>71</v>
      </c>
      <c r="AY2788" s="159" t="s">
        <v>330</v>
      </c>
    </row>
    <row r="2789" spans="2:51" s="12" customFormat="1">
      <c r="B2789" s="151"/>
      <c r="D2789" s="152" t="s">
        <v>340</v>
      </c>
      <c r="E2789" s="153" t="s">
        <v>21</v>
      </c>
      <c r="F2789" s="154" t="s">
        <v>1511</v>
      </c>
      <c r="H2789" s="153" t="s">
        <v>21</v>
      </c>
      <c r="I2789" s="155"/>
      <c r="L2789" s="151"/>
      <c r="M2789" s="156"/>
      <c r="T2789" s="157"/>
      <c r="AT2789" s="153" t="s">
        <v>340</v>
      </c>
      <c r="AU2789" s="153" t="s">
        <v>171</v>
      </c>
      <c r="AV2789" s="12" t="s">
        <v>78</v>
      </c>
      <c r="AW2789" s="12" t="s">
        <v>32</v>
      </c>
      <c r="AX2789" s="12" t="s">
        <v>71</v>
      </c>
      <c r="AY2789" s="153" t="s">
        <v>330</v>
      </c>
    </row>
    <row r="2790" spans="2:51" s="13" customFormat="1">
      <c r="B2790" s="158"/>
      <c r="D2790" s="152" t="s">
        <v>340</v>
      </c>
      <c r="E2790" s="159" t="s">
        <v>21</v>
      </c>
      <c r="F2790" s="160" t="s">
        <v>2359</v>
      </c>
      <c r="H2790" s="161">
        <v>20.3</v>
      </c>
      <c r="I2790" s="162"/>
      <c r="L2790" s="158"/>
      <c r="M2790" s="163"/>
      <c r="T2790" s="164"/>
      <c r="AT2790" s="159" t="s">
        <v>340</v>
      </c>
      <c r="AU2790" s="159" t="s">
        <v>171</v>
      </c>
      <c r="AV2790" s="13" t="s">
        <v>80</v>
      </c>
      <c r="AW2790" s="13" t="s">
        <v>32</v>
      </c>
      <c r="AX2790" s="13" t="s">
        <v>71</v>
      </c>
      <c r="AY2790" s="159" t="s">
        <v>330</v>
      </c>
    </row>
    <row r="2791" spans="2:51" s="12" customFormat="1">
      <c r="B2791" s="151"/>
      <c r="D2791" s="152" t="s">
        <v>340</v>
      </c>
      <c r="E2791" s="153" t="s">
        <v>21</v>
      </c>
      <c r="F2791" s="154" t="s">
        <v>1515</v>
      </c>
      <c r="H2791" s="153" t="s">
        <v>21</v>
      </c>
      <c r="I2791" s="155"/>
      <c r="L2791" s="151"/>
      <c r="M2791" s="156"/>
      <c r="T2791" s="157"/>
      <c r="AT2791" s="153" t="s">
        <v>340</v>
      </c>
      <c r="AU2791" s="153" t="s">
        <v>171</v>
      </c>
      <c r="AV2791" s="12" t="s">
        <v>78</v>
      </c>
      <c r="AW2791" s="12" t="s">
        <v>32</v>
      </c>
      <c r="AX2791" s="12" t="s">
        <v>71</v>
      </c>
      <c r="AY2791" s="153" t="s">
        <v>330</v>
      </c>
    </row>
    <row r="2792" spans="2:51" s="13" customFormat="1">
      <c r="B2792" s="158"/>
      <c r="D2792" s="152" t="s">
        <v>340</v>
      </c>
      <c r="E2792" s="159" t="s">
        <v>21</v>
      </c>
      <c r="F2792" s="160" t="s">
        <v>2360</v>
      </c>
      <c r="H2792" s="161">
        <v>17</v>
      </c>
      <c r="I2792" s="162"/>
      <c r="L2792" s="158"/>
      <c r="M2792" s="163"/>
      <c r="T2792" s="164"/>
      <c r="AT2792" s="159" t="s">
        <v>340</v>
      </c>
      <c r="AU2792" s="159" t="s">
        <v>171</v>
      </c>
      <c r="AV2792" s="13" t="s">
        <v>80</v>
      </c>
      <c r="AW2792" s="13" t="s">
        <v>32</v>
      </c>
      <c r="AX2792" s="13" t="s">
        <v>71</v>
      </c>
      <c r="AY2792" s="159" t="s">
        <v>330</v>
      </c>
    </row>
    <row r="2793" spans="2:51" s="12" customFormat="1">
      <c r="B2793" s="151"/>
      <c r="D2793" s="152" t="s">
        <v>340</v>
      </c>
      <c r="E2793" s="153" t="s">
        <v>21</v>
      </c>
      <c r="F2793" s="154" t="s">
        <v>1515</v>
      </c>
      <c r="H2793" s="153" t="s">
        <v>21</v>
      </c>
      <c r="I2793" s="155"/>
      <c r="L2793" s="151"/>
      <c r="M2793" s="156"/>
      <c r="T2793" s="157"/>
      <c r="AT2793" s="153" t="s">
        <v>340</v>
      </c>
      <c r="AU2793" s="153" t="s">
        <v>171</v>
      </c>
      <c r="AV2793" s="12" t="s">
        <v>78</v>
      </c>
      <c r="AW2793" s="12" t="s">
        <v>32</v>
      </c>
      <c r="AX2793" s="12" t="s">
        <v>71</v>
      </c>
      <c r="AY2793" s="153" t="s">
        <v>330</v>
      </c>
    </row>
    <row r="2794" spans="2:51" s="13" customFormat="1">
      <c r="B2794" s="158"/>
      <c r="D2794" s="152" t="s">
        <v>340</v>
      </c>
      <c r="E2794" s="159" t="s">
        <v>21</v>
      </c>
      <c r="F2794" s="160" t="s">
        <v>2355</v>
      </c>
      <c r="H2794" s="161">
        <v>8.6999999999999975</v>
      </c>
      <c r="I2794" s="162"/>
      <c r="L2794" s="158"/>
      <c r="M2794" s="163"/>
      <c r="T2794" s="164"/>
      <c r="AT2794" s="159" t="s">
        <v>340</v>
      </c>
      <c r="AU2794" s="159" t="s">
        <v>171</v>
      </c>
      <c r="AV2794" s="13" t="s">
        <v>80</v>
      </c>
      <c r="AW2794" s="13" t="s">
        <v>32</v>
      </c>
      <c r="AX2794" s="13" t="s">
        <v>71</v>
      </c>
      <c r="AY2794" s="159" t="s">
        <v>330</v>
      </c>
    </row>
    <row r="2795" spans="2:51" s="12" customFormat="1">
      <c r="B2795" s="151"/>
      <c r="D2795" s="152" t="s">
        <v>340</v>
      </c>
      <c r="E2795" s="153" t="s">
        <v>21</v>
      </c>
      <c r="F2795" s="154" t="s">
        <v>1519</v>
      </c>
      <c r="H2795" s="153" t="s">
        <v>21</v>
      </c>
      <c r="I2795" s="155"/>
      <c r="L2795" s="151"/>
      <c r="M2795" s="156"/>
      <c r="T2795" s="157"/>
      <c r="AT2795" s="153" t="s">
        <v>340</v>
      </c>
      <c r="AU2795" s="153" t="s">
        <v>171</v>
      </c>
      <c r="AV2795" s="12" t="s">
        <v>78</v>
      </c>
      <c r="AW2795" s="12" t="s">
        <v>32</v>
      </c>
      <c r="AX2795" s="12" t="s">
        <v>71</v>
      </c>
      <c r="AY2795" s="153" t="s">
        <v>330</v>
      </c>
    </row>
    <row r="2796" spans="2:51" s="13" customFormat="1">
      <c r="B2796" s="158"/>
      <c r="D2796" s="152" t="s">
        <v>340</v>
      </c>
      <c r="E2796" s="159" t="s">
        <v>21</v>
      </c>
      <c r="F2796" s="160" t="s">
        <v>2361</v>
      </c>
      <c r="H2796" s="161">
        <v>10.6</v>
      </c>
      <c r="I2796" s="162"/>
      <c r="L2796" s="158"/>
      <c r="M2796" s="163"/>
      <c r="T2796" s="164"/>
      <c r="AT2796" s="159" t="s">
        <v>340</v>
      </c>
      <c r="AU2796" s="159" t="s">
        <v>171</v>
      </c>
      <c r="AV2796" s="13" t="s">
        <v>80</v>
      </c>
      <c r="AW2796" s="13" t="s">
        <v>32</v>
      </c>
      <c r="AX2796" s="13" t="s">
        <v>71</v>
      </c>
      <c r="AY2796" s="159" t="s">
        <v>330</v>
      </c>
    </row>
    <row r="2797" spans="2:51" s="12" customFormat="1">
      <c r="B2797" s="151"/>
      <c r="D2797" s="152" t="s">
        <v>340</v>
      </c>
      <c r="E2797" s="153" t="s">
        <v>21</v>
      </c>
      <c r="F2797" s="154" t="s">
        <v>1523</v>
      </c>
      <c r="H2797" s="153" t="s">
        <v>21</v>
      </c>
      <c r="I2797" s="155"/>
      <c r="L2797" s="151"/>
      <c r="M2797" s="156"/>
      <c r="T2797" s="157"/>
      <c r="AT2797" s="153" t="s">
        <v>340</v>
      </c>
      <c r="AU2797" s="153" t="s">
        <v>171</v>
      </c>
      <c r="AV2797" s="12" t="s">
        <v>78</v>
      </c>
      <c r="AW2797" s="12" t="s">
        <v>32</v>
      </c>
      <c r="AX2797" s="12" t="s">
        <v>71</v>
      </c>
      <c r="AY2797" s="153" t="s">
        <v>330</v>
      </c>
    </row>
    <row r="2798" spans="2:51" s="13" customFormat="1">
      <c r="B2798" s="158"/>
      <c r="D2798" s="152" t="s">
        <v>340</v>
      </c>
      <c r="E2798" s="159" t="s">
        <v>21</v>
      </c>
      <c r="F2798" s="160" t="s">
        <v>2362</v>
      </c>
      <c r="H2798" s="161">
        <v>8.8000000000000007</v>
      </c>
      <c r="I2798" s="162"/>
      <c r="L2798" s="158"/>
      <c r="M2798" s="163"/>
      <c r="T2798" s="164"/>
      <c r="AT2798" s="159" t="s">
        <v>340</v>
      </c>
      <c r="AU2798" s="159" t="s">
        <v>171</v>
      </c>
      <c r="AV2798" s="13" t="s">
        <v>80</v>
      </c>
      <c r="AW2798" s="13" t="s">
        <v>32</v>
      </c>
      <c r="AX2798" s="13" t="s">
        <v>71</v>
      </c>
      <c r="AY2798" s="159" t="s">
        <v>330</v>
      </c>
    </row>
    <row r="2799" spans="2:51" s="12" customFormat="1">
      <c r="B2799" s="151"/>
      <c r="D2799" s="152" t="s">
        <v>340</v>
      </c>
      <c r="E2799" s="153" t="s">
        <v>21</v>
      </c>
      <c r="F2799" s="154" t="s">
        <v>1527</v>
      </c>
      <c r="H2799" s="153" t="s">
        <v>21</v>
      </c>
      <c r="I2799" s="155"/>
      <c r="L2799" s="151"/>
      <c r="M2799" s="156"/>
      <c r="T2799" s="157"/>
      <c r="AT2799" s="153" t="s">
        <v>340</v>
      </c>
      <c r="AU2799" s="153" t="s">
        <v>171</v>
      </c>
      <c r="AV2799" s="12" t="s">
        <v>78</v>
      </c>
      <c r="AW2799" s="12" t="s">
        <v>32</v>
      </c>
      <c r="AX2799" s="12" t="s">
        <v>71</v>
      </c>
      <c r="AY2799" s="153" t="s">
        <v>330</v>
      </c>
    </row>
    <row r="2800" spans="2:51" s="13" customFormat="1">
      <c r="B2800" s="158"/>
      <c r="D2800" s="152" t="s">
        <v>340</v>
      </c>
      <c r="E2800" s="159" t="s">
        <v>21</v>
      </c>
      <c r="F2800" s="160" t="s">
        <v>2363</v>
      </c>
      <c r="H2800" s="161">
        <v>17.5</v>
      </c>
      <c r="I2800" s="162"/>
      <c r="L2800" s="158"/>
      <c r="M2800" s="163"/>
      <c r="T2800" s="164"/>
      <c r="AT2800" s="159" t="s">
        <v>340</v>
      </c>
      <c r="AU2800" s="159" t="s">
        <v>171</v>
      </c>
      <c r="AV2800" s="13" t="s">
        <v>80</v>
      </c>
      <c r="AW2800" s="13" t="s">
        <v>32</v>
      </c>
      <c r="AX2800" s="13" t="s">
        <v>71</v>
      </c>
      <c r="AY2800" s="159" t="s">
        <v>330</v>
      </c>
    </row>
    <row r="2801" spans="2:51" s="12" customFormat="1">
      <c r="B2801" s="151"/>
      <c r="D2801" s="152" t="s">
        <v>340</v>
      </c>
      <c r="E2801" s="153" t="s">
        <v>21</v>
      </c>
      <c r="F2801" s="154" t="s">
        <v>1707</v>
      </c>
      <c r="H2801" s="153" t="s">
        <v>21</v>
      </c>
      <c r="I2801" s="155"/>
      <c r="L2801" s="151"/>
      <c r="M2801" s="156"/>
      <c r="T2801" s="157"/>
      <c r="AT2801" s="153" t="s">
        <v>340</v>
      </c>
      <c r="AU2801" s="153" t="s">
        <v>171</v>
      </c>
      <c r="AV2801" s="12" t="s">
        <v>78</v>
      </c>
      <c r="AW2801" s="12" t="s">
        <v>32</v>
      </c>
      <c r="AX2801" s="12" t="s">
        <v>71</v>
      </c>
      <c r="AY2801" s="153" t="s">
        <v>330</v>
      </c>
    </row>
    <row r="2802" spans="2:51" s="13" customFormat="1">
      <c r="B2802" s="158"/>
      <c r="D2802" s="152" t="s">
        <v>340</v>
      </c>
      <c r="E2802" s="159" t="s">
        <v>21</v>
      </c>
      <c r="F2802" s="160" t="s">
        <v>2360</v>
      </c>
      <c r="H2802" s="161">
        <v>17</v>
      </c>
      <c r="I2802" s="162"/>
      <c r="L2802" s="158"/>
      <c r="M2802" s="163"/>
      <c r="T2802" s="164"/>
      <c r="AT2802" s="159" t="s">
        <v>340</v>
      </c>
      <c r="AU2802" s="159" t="s">
        <v>171</v>
      </c>
      <c r="AV2802" s="13" t="s">
        <v>80</v>
      </c>
      <c r="AW2802" s="13" t="s">
        <v>32</v>
      </c>
      <c r="AX2802" s="13" t="s">
        <v>71</v>
      </c>
      <c r="AY2802" s="159" t="s">
        <v>330</v>
      </c>
    </row>
    <row r="2803" spans="2:51" s="12" customFormat="1">
      <c r="B2803" s="151"/>
      <c r="D2803" s="152" t="s">
        <v>340</v>
      </c>
      <c r="E2803" s="153" t="s">
        <v>21</v>
      </c>
      <c r="F2803" s="154" t="s">
        <v>2364</v>
      </c>
      <c r="H2803" s="153" t="s">
        <v>21</v>
      </c>
      <c r="I2803" s="155"/>
      <c r="L2803" s="151"/>
      <c r="M2803" s="156"/>
      <c r="T2803" s="157"/>
      <c r="AT2803" s="153" t="s">
        <v>340</v>
      </c>
      <c r="AU2803" s="153" t="s">
        <v>171</v>
      </c>
      <c r="AV2803" s="12" t="s">
        <v>78</v>
      </c>
      <c r="AW2803" s="12" t="s">
        <v>32</v>
      </c>
      <c r="AX2803" s="12" t="s">
        <v>71</v>
      </c>
      <c r="AY2803" s="153" t="s">
        <v>330</v>
      </c>
    </row>
    <row r="2804" spans="2:51" s="13" customFormat="1">
      <c r="B2804" s="158"/>
      <c r="D2804" s="152" t="s">
        <v>340</v>
      </c>
      <c r="E2804" s="159" t="s">
        <v>21</v>
      </c>
      <c r="F2804" s="160" t="s">
        <v>2365</v>
      </c>
      <c r="H2804" s="161">
        <v>6.7</v>
      </c>
      <c r="I2804" s="162"/>
      <c r="L2804" s="158"/>
      <c r="M2804" s="163"/>
      <c r="T2804" s="164"/>
      <c r="AT2804" s="159" t="s">
        <v>340</v>
      </c>
      <c r="AU2804" s="159" t="s">
        <v>171</v>
      </c>
      <c r="AV2804" s="13" t="s">
        <v>80</v>
      </c>
      <c r="AW2804" s="13" t="s">
        <v>32</v>
      </c>
      <c r="AX2804" s="13" t="s">
        <v>71</v>
      </c>
      <c r="AY2804" s="159" t="s">
        <v>330</v>
      </c>
    </row>
    <row r="2805" spans="2:51" s="12" customFormat="1">
      <c r="B2805" s="151"/>
      <c r="D2805" s="152" t="s">
        <v>340</v>
      </c>
      <c r="E2805" s="153" t="s">
        <v>21</v>
      </c>
      <c r="F2805" s="154" t="s">
        <v>1708</v>
      </c>
      <c r="H2805" s="153" t="s">
        <v>21</v>
      </c>
      <c r="I2805" s="155"/>
      <c r="L2805" s="151"/>
      <c r="M2805" s="156"/>
      <c r="T2805" s="157"/>
      <c r="AT2805" s="153" t="s">
        <v>340</v>
      </c>
      <c r="AU2805" s="153" t="s">
        <v>171</v>
      </c>
      <c r="AV2805" s="12" t="s">
        <v>78</v>
      </c>
      <c r="AW2805" s="12" t="s">
        <v>32</v>
      </c>
      <c r="AX2805" s="12" t="s">
        <v>71</v>
      </c>
      <c r="AY2805" s="153" t="s">
        <v>330</v>
      </c>
    </row>
    <row r="2806" spans="2:51" s="13" customFormat="1">
      <c r="B2806" s="158"/>
      <c r="D2806" s="152" t="s">
        <v>340</v>
      </c>
      <c r="E2806" s="159" t="s">
        <v>21</v>
      </c>
      <c r="F2806" s="160" t="s">
        <v>2366</v>
      </c>
      <c r="H2806" s="161">
        <v>29.85</v>
      </c>
      <c r="I2806" s="162"/>
      <c r="L2806" s="158"/>
      <c r="M2806" s="163"/>
      <c r="T2806" s="164"/>
      <c r="AT2806" s="159" t="s">
        <v>340</v>
      </c>
      <c r="AU2806" s="159" t="s">
        <v>171</v>
      </c>
      <c r="AV2806" s="13" t="s">
        <v>80</v>
      </c>
      <c r="AW2806" s="13" t="s">
        <v>32</v>
      </c>
      <c r="AX2806" s="13" t="s">
        <v>71</v>
      </c>
      <c r="AY2806" s="159" t="s">
        <v>330</v>
      </c>
    </row>
    <row r="2807" spans="2:51" s="15" customFormat="1">
      <c r="B2807" s="183"/>
      <c r="D2807" s="152" t="s">
        <v>340</v>
      </c>
      <c r="E2807" s="184" t="s">
        <v>21</v>
      </c>
      <c r="F2807" s="185" t="s">
        <v>769</v>
      </c>
      <c r="H2807" s="186">
        <v>612.26700000000005</v>
      </c>
      <c r="I2807" s="187"/>
      <c r="L2807" s="183"/>
      <c r="M2807" s="188"/>
      <c r="T2807" s="189"/>
      <c r="AT2807" s="184" t="s">
        <v>340</v>
      </c>
      <c r="AU2807" s="184" t="s">
        <v>171</v>
      </c>
      <c r="AV2807" s="15" t="s">
        <v>171</v>
      </c>
      <c r="AW2807" s="15" t="s">
        <v>32</v>
      </c>
      <c r="AX2807" s="15" t="s">
        <v>71</v>
      </c>
      <c r="AY2807" s="184" t="s">
        <v>330</v>
      </c>
    </row>
    <row r="2808" spans="2:51" s="12" customFormat="1">
      <c r="B2808" s="151"/>
      <c r="D2808" s="152" t="s">
        <v>340</v>
      </c>
      <c r="E2808" s="153" t="s">
        <v>21</v>
      </c>
      <c r="F2808" s="154" t="s">
        <v>818</v>
      </c>
      <c r="H2808" s="153" t="s">
        <v>21</v>
      </c>
      <c r="I2808" s="155"/>
      <c r="L2808" s="151"/>
      <c r="M2808" s="156"/>
      <c r="T2808" s="157"/>
      <c r="AT2808" s="153" t="s">
        <v>340</v>
      </c>
      <c r="AU2808" s="153" t="s">
        <v>171</v>
      </c>
      <c r="AV2808" s="12" t="s">
        <v>78</v>
      </c>
      <c r="AW2808" s="12" t="s">
        <v>32</v>
      </c>
      <c r="AX2808" s="12" t="s">
        <v>71</v>
      </c>
      <c r="AY2808" s="153" t="s">
        <v>330</v>
      </c>
    </row>
    <row r="2809" spans="2:51" s="12" customFormat="1">
      <c r="B2809" s="151"/>
      <c r="D2809" s="152" t="s">
        <v>340</v>
      </c>
      <c r="E2809" s="153" t="s">
        <v>21</v>
      </c>
      <c r="F2809" s="154" t="s">
        <v>1454</v>
      </c>
      <c r="H2809" s="153" t="s">
        <v>21</v>
      </c>
      <c r="I2809" s="155"/>
      <c r="L2809" s="151"/>
      <c r="M2809" s="156"/>
      <c r="T2809" s="157"/>
      <c r="AT2809" s="153" t="s">
        <v>340</v>
      </c>
      <c r="AU2809" s="153" t="s">
        <v>171</v>
      </c>
      <c r="AV2809" s="12" t="s">
        <v>78</v>
      </c>
      <c r="AW2809" s="12" t="s">
        <v>32</v>
      </c>
      <c r="AX2809" s="12" t="s">
        <v>71</v>
      </c>
      <c r="AY2809" s="153" t="s">
        <v>330</v>
      </c>
    </row>
    <row r="2810" spans="2:51" s="13" customFormat="1">
      <c r="B2810" s="158"/>
      <c r="D2810" s="152" t="s">
        <v>340</v>
      </c>
      <c r="E2810" s="159" t="s">
        <v>21</v>
      </c>
      <c r="F2810" s="160" t="s">
        <v>2367</v>
      </c>
      <c r="H2810" s="161">
        <v>70.533000000000001</v>
      </c>
      <c r="I2810" s="162"/>
      <c r="L2810" s="158"/>
      <c r="M2810" s="163"/>
      <c r="T2810" s="164"/>
      <c r="AT2810" s="159" t="s">
        <v>340</v>
      </c>
      <c r="AU2810" s="159" t="s">
        <v>171</v>
      </c>
      <c r="AV2810" s="13" t="s">
        <v>80</v>
      </c>
      <c r="AW2810" s="13" t="s">
        <v>32</v>
      </c>
      <c r="AX2810" s="13" t="s">
        <v>71</v>
      </c>
      <c r="AY2810" s="159" t="s">
        <v>330</v>
      </c>
    </row>
    <row r="2811" spans="2:51" s="12" customFormat="1">
      <c r="B2811" s="151"/>
      <c r="D2811" s="152" t="s">
        <v>340</v>
      </c>
      <c r="E2811" s="153" t="s">
        <v>21</v>
      </c>
      <c r="F2811" s="154" t="s">
        <v>1464</v>
      </c>
      <c r="H2811" s="153" t="s">
        <v>21</v>
      </c>
      <c r="I2811" s="155"/>
      <c r="L2811" s="151"/>
      <c r="M2811" s="156"/>
      <c r="T2811" s="157"/>
      <c r="AT2811" s="153" t="s">
        <v>340</v>
      </c>
      <c r="AU2811" s="153" t="s">
        <v>171</v>
      </c>
      <c r="AV2811" s="12" t="s">
        <v>78</v>
      </c>
      <c r="AW2811" s="12" t="s">
        <v>32</v>
      </c>
      <c r="AX2811" s="12" t="s">
        <v>71</v>
      </c>
      <c r="AY2811" s="153" t="s">
        <v>330</v>
      </c>
    </row>
    <row r="2812" spans="2:51" s="13" customFormat="1">
      <c r="B2812" s="158"/>
      <c r="D2812" s="152" t="s">
        <v>340</v>
      </c>
      <c r="E2812" s="159" t="s">
        <v>21</v>
      </c>
      <c r="F2812" s="160" t="s">
        <v>2368</v>
      </c>
      <c r="H2812" s="161">
        <v>12.32</v>
      </c>
      <c r="I2812" s="162"/>
      <c r="L2812" s="158"/>
      <c r="M2812" s="163"/>
      <c r="T2812" s="164"/>
      <c r="AT2812" s="159" t="s">
        <v>340</v>
      </c>
      <c r="AU2812" s="159" t="s">
        <v>171</v>
      </c>
      <c r="AV2812" s="13" t="s">
        <v>80</v>
      </c>
      <c r="AW2812" s="13" t="s">
        <v>32</v>
      </c>
      <c r="AX2812" s="13" t="s">
        <v>71</v>
      </c>
      <c r="AY2812" s="159" t="s">
        <v>330</v>
      </c>
    </row>
    <row r="2813" spans="2:51" s="12" customFormat="1">
      <c r="B2813" s="151"/>
      <c r="D2813" s="152" t="s">
        <v>340</v>
      </c>
      <c r="E2813" s="153" t="s">
        <v>21</v>
      </c>
      <c r="F2813" s="154" t="s">
        <v>1464</v>
      </c>
      <c r="H2813" s="153" t="s">
        <v>21</v>
      </c>
      <c r="I2813" s="155"/>
      <c r="L2813" s="151"/>
      <c r="M2813" s="156"/>
      <c r="T2813" s="157"/>
      <c r="AT2813" s="153" t="s">
        <v>340</v>
      </c>
      <c r="AU2813" s="153" t="s">
        <v>171</v>
      </c>
      <c r="AV2813" s="12" t="s">
        <v>78</v>
      </c>
      <c r="AW2813" s="12" t="s">
        <v>32</v>
      </c>
      <c r="AX2813" s="12" t="s">
        <v>71</v>
      </c>
      <c r="AY2813" s="153" t="s">
        <v>330</v>
      </c>
    </row>
    <row r="2814" spans="2:51" s="13" customFormat="1">
      <c r="B2814" s="158"/>
      <c r="D2814" s="152" t="s">
        <v>340</v>
      </c>
      <c r="E2814" s="159" t="s">
        <v>21</v>
      </c>
      <c r="F2814" s="160" t="s">
        <v>2369</v>
      </c>
      <c r="H2814" s="161">
        <v>14.66</v>
      </c>
      <c r="I2814" s="162"/>
      <c r="L2814" s="158"/>
      <c r="M2814" s="163"/>
      <c r="T2814" s="164"/>
      <c r="AT2814" s="159" t="s">
        <v>340</v>
      </c>
      <c r="AU2814" s="159" t="s">
        <v>171</v>
      </c>
      <c r="AV2814" s="13" t="s">
        <v>80</v>
      </c>
      <c r="AW2814" s="13" t="s">
        <v>32</v>
      </c>
      <c r="AX2814" s="13" t="s">
        <v>71</v>
      </c>
      <c r="AY2814" s="159" t="s">
        <v>330</v>
      </c>
    </row>
    <row r="2815" spans="2:51" s="12" customFormat="1">
      <c r="B2815" s="151"/>
      <c r="D2815" s="152" t="s">
        <v>340</v>
      </c>
      <c r="E2815" s="153" t="s">
        <v>21</v>
      </c>
      <c r="F2815" s="154" t="s">
        <v>1545</v>
      </c>
      <c r="H2815" s="153" t="s">
        <v>21</v>
      </c>
      <c r="I2815" s="155"/>
      <c r="L2815" s="151"/>
      <c r="M2815" s="156"/>
      <c r="T2815" s="157"/>
      <c r="AT2815" s="153" t="s">
        <v>340</v>
      </c>
      <c r="AU2815" s="153" t="s">
        <v>171</v>
      </c>
      <c r="AV2815" s="12" t="s">
        <v>78</v>
      </c>
      <c r="AW2815" s="12" t="s">
        <v>32</v>
      </c>
      <c r="AX2815" s="12" t="s">
        <v>71</v>
      </c>
      <c r="AY2815" s="153" t="s">
        <v>330</v>
      </c>
    </row>
    <row r="2816" spans="2:51" s="13" customFormat="1">
      <c r="B2816" s="158"/>
      <c r="D2816" s="152" t="s">
        <v>340</v>
      </c>
      <c r="E2816" s="159" t="s">
        <v>21</v>
      </c>
      <c r="F2816" s="160" t="s">
        <v>2370</v>
      </c>
      <c r="H2816" s="161">
        <v>83.4</v>
      </c>
      <c r="I2816" s="162"/>
      <c r="L2816" s="158"/>
      <c r="M2816" s="163"/>
      <c r="T2816" s="164"/>
      <c r="AT2816" s="159" t="s">
        <v>340</v>
      </c>
      <c r="AU2816" s="159" t="s">
        <v>171</v>
      </c>
      <c r="AV2816" s="13" t="s">
        <v>80</v>
      </c>
      <c r="AW2816" s="13" t="s">
        <v>32</v>
      </c>
      <c r="AX2816" s="13" t="s">
        <v>71</v>
      </c>
      <c r="AY2816" s="159" t="s">
        <v>330</v>
      </c>
    </row>
    <row r="2817" spans="2:65" s="12" customFormat="1">
      <c r="B2817" s="151"/>
      <c r="D2817" s="152" t="s">
        <v>340</v>
      </c>
      <c r="E2817" s="153" t="s">
        <v>21</v>
      </c>
      <c r="F2817" s="154" t="s">
        <v>1470</v>
      </c>
      <c r="H2817" s="153" t="s">
        <v>21</v>
      </c>
      <c r="I2817" s="155"/>
      <c r="L2817" s="151"/>
      <c r="M2817" s="156"/>
      <c r="T2817" s="157"/>
      <c r="AT2817" s="153" t="s">
        <v>340</v>
      </c>
      <c r="AU2817" s="153" t="s">
        <v>171</v>
      </c>
      <c r="AV2817" s="12" t="s">
        <v>78</v>
      </c>
      <c r="AW2817" s="12" t="s">
        <v>32</v>
      </c>
      <c r="AX2817" s="12" t="s">
        <v>71</v>
      </c>
      <c r="AY2817" s="153" t="s">
        <v>330</v>
      </c>
    </row>
    <row r="2818" spans="2:65" s="13" customFormat="1">
      <c r="B2818" s="158"/>
      <c r="D2818" s="152" t="s">
        <v>340</v>
      </c>
      <c r="E2818" s="159" t="s">
        <v>21</v>
      </c>
      <c r="F2818" s="160" t="s">
        <v>2371</v>
      </c>
      <c r="H2818" s="161">
        <v>17.77</v>
      </c>
      <c r="I2818" s="162"/>
      <c r="L2818" s="158"/>
      <c r="M2818" s="163"/>
      <c r="T2818" s="164"/>
      <c r="AT2818" s="159" t="s">
        <v>340</v>
      </c>
      <c r="AU2818" s="159" t="s">
        <v>171</v>
      </c>
      <c r="AV2818" s="13" t="s">
        <v>80</v>
      </c>
      <c r="AW2818" s="13" t="s">
        <v>32</v>
      </c>
      <c r="AX2818" s="13" t="s">
        <v>71</v>
      </c>
      <c r="AY2818" s="159" t="s">
        <v>330</v>
      </c>
    </row>
    <row r="2819" spans="2:65" s="14" customFormat="1">
      <c r="B2819" s="166"/>
      <c r="D2819" s="152" t="s">
        <v>340</v>
      </c>
      <c r="E2819" s="167" t="s">
        <v>21</v>
      </c>
      <c r="F2819" s="168" t="s">
        <v>443</v>
      </c>
      <c r="H2819" s="169">
        <v>2897.067</v>
      </c>
      <c r="I2819" s="170"/>
      <c r="L2819" s="166"/>
      <c r="M2819" s="171"/>
      <c r="T2819" s="172"/>
      <c r="AT2819" s="167" t="s">
        <v>340</v>
      </c>
      <c r="AU2819" s="167" t="s">
        <v>171</v>
      </c>
      <c r="AV2819" s="14" t="s">
        <v>336</v>
      </c>
      <c r="AW2819" s="14" t="s">
        <v>32</v>
      </c>
      <c r="AX2819" s="14" t="s">
        <v>78</v>
      </c>
      <c r="AY2819" s="167" t="s">
        <v>330</v>
      </c>
    </row>
    <row r="2820" spans="2:65" s="11" customFormat="1" ht="22.9" customHeight="1">
      <c r="B2820" s="122"/>
      <c r="D2820" s="123" t="s">
        <v>70</v>
      </c>
      <c r="E2820" s="132" t="s">
        <v>396</v>
      </c>
      <c r="F2820" s="132" t="s">
        <v>2372</v>
      </c>
      <c r="I2820" s="125"/>
      <c r="J2820" s="133">
        <f>BK2820</f>
        <v>2397898.71</v>
      </c>
      <c r="L2820" s="122"/>
      <c r="M2820" s="127"/>
      <c r="P2820" s="128">
        <f>P2821+P2896+P3006</f>
        <v>0</v>
      </c>
      <c r="R2820" s="128">
        <f>R2821+R2896+R3006</f>
        <v>2.8900436200000001</v>
      </c>
      <c r="T2820" s="129">
        <f>T2821+T2896+T3006</f>
        <v>4.2423000000000002</v>
      </c>
      <c r="AR2820" s="123" t="s">
        <v>78</v>
      </c>
      <c r="AT2820" s="130" t="s">
        <v>70</v>
      </c>
      <c r="AU2820" s="130" t="s">
        <v>78</v>
      </c>
      <c r="AY2820" s="123" t="s">
        <v>330</v>
      </c>
      <c r="BK2820" s="131">
        <f>BK2821+BK2896+BK3006</f>
        <v>2397898.71</v>
      </c>
    </row>
    <row r="2821" spans="2:65" s="11" customFormat="1" ht="20.85" customHeight="1">
      <c r="B2821" s="122"/>
      <c r="D2821" s="123" t="s">
        <v>70</v>
      </c>
      <c r="E2821" s="132" t="s">
        <v>1360</v>
      </c>
      <c r="F2821" s="132" t="s">
        <v>2373</v>
      </c>
      <c r="I2821" s="125"/>
      <c r="J2821" s="133">
        <f>BK2821</f>
        <v>656003.1399999999</v>
      </c>
      <c r="L2821" s="122"/>
      <c r="M2821" s="127"/>
      <c r="P2821" s="128">
        <f>SUM(P2822:P2895)</f>
        <v>0</v>
      </c>
      <c r="R2821" s="128">
        <f>SUM(R2822:R2895)</f>
        <v>0.43965323999999995</v>
      </c>
      <c r="T2821" s="129">
        <f>SUM(T2822:T2895)</f>
        <v>0</v>
      </c>
      <c r="AR2821" s="123" t="s">
        <v>78</v>
      </c>
      <c r="AT2821" s="130" t="s">
        <v>70</v>
      </c>
      <c r="AU2821" s="130" t="s">
        <v>80</v>
      </c>
      <c r="AY2821" s="123" t="s">
        <v>330</v>
      </c>
      <c r="BK2821" s="131">
        <f>SUM(BK2822:BK2895)</f>
        <v>656003.1399999999</v>
      </c>
    </row>
    <row r="2822" spans="2:65" s="1" customFormat="1" ht="24.2" customHeight="1">
      <c r="B2822" s="33"/>
      <c r="C2822" s="134" t="s">
        <v>2374</v>
      </c>
      <c r="D2822" s="134" t="s">
        <v>332</v>
      </c>
      <c r="E2822" s="135" t="s">
        <v>2375</v>
      </c>
      <c r="F2822" s="136" t="s">
        <v>2376</v>
      </c>
      <c r="G2822" s="137" t="s">
        <v>169</v>
      </c>
      <c r="H2822" s="138">
        <v>36.89</v>
      </c>
      <c r="I2822" s="139">
        <v>71.95</v>
      </c>
      <c r="J2822" s="140">
        <f>ROUND(I2822*H2822,2)</f>
        <v>2654.24</v>
      </c>
      <c r="K2822" s="136" t="s">
        <v>335</v>
      </c>
      <c r="L2822" s="33"/>
      <c r="M2822" s="141" t="s">
        <v>21</v>
      </c>
      <c r="N2822" s="142" t="s">
        <v>42</v>
      </c>
      <c r="P2822" s="143">
        <f>O2822*H2822</f>
        <v>0</v>
      </c>
      <c r="Q2822" s="143">
        <v>0</v>
      </c>
      <c r="R2822" s="143">
        <f>Q2822*H2822</f>
        <v>0</v>
      </c>
      <c r="S2822" s="143">
        <v>0</v>
      </c>
      <c r="T2822" s="144">
        <f>S2822*H2822</f>
        <v>0</v>
      </c>
      <c r="AR2822" s="145" t="s">
        <v>336</v>
      </c>
      <c r="AT2822" s="145" t="s">
        <v>332</v>
      </c>
      <c r="AU2822" s="145" t="s">
        <v>171</v>
      </c>
      <c r="AY2822" s="18" t="s">
        <v>330</v>
      </c>
      <c r="BE2822" s="146">
        <f>IF(N2822="základní",J2822,0)</f>
        <v>2654.24</v>
      </c>
      <c r="BF2822" s="146">
        <f>IF(N2822="snížená",J2822,0)</f>
        <v>0</v>
      </c>
      <c r="BG2822" s="146">
        <f>IF(N2822="zákl. přenesená",J2822,0)</f>
        <v>0</v>
      </c>
      <c r="BH2822" s="146">
        <f>IF(N2822="sníž. přenesená",J2822,0)</f>
        <v>0</v>
      </c>
      <c r="BI2822" s="146">
        <f>IF(N2822="nulová",J2822,0)</f>
        <v>0</v>
      </c>
      <c r="BJ2822" s="18" t="s">
        <v>78</v>
      </c>
      <c r="BK2822" s="146">
        <f>ROUND(I2822*H2822,2)</f>
        <v>2654.24</v>
      </c>
      <c r="BL2822" s="18" t="s">
        <v>336</v>
      </c>
      <c r="BM2822" s="145" t="s">
        <v>2377</v>
      </c>
    </row>
    <row r="2823" spans="2:65" s="1" customFormat="1">
      <c r="B2823" s="33"/>
      <c r="D2823" s="147" t="s">
        <v>338</v>
      </c>
      <c r="F2823" s="148" t="s">
        <v>2378</v>
      </c>
      <c r="I2823" s="149"/>
      <c r="L2823" s="33"/>
      <c r="M2823" s="150"/>
      <c r="T2823" s="52"/>
      <c r="AT2823" s="18" t="s">
        <v>338</v>
      </c>
      <c r="AU2823" s="18" t="s">
        <v>171</v>
      </c>
    </row>
    <row r="2824" spans="2:65" s="12" customFormat="1">
      <c r="B2824" s="151"/>
      <c r="D2824" s="152" t="s">
        <v>340</v>
      </c>
      <c r="E2824" s="153" t="s">
        <v>21</v>
      </c>
      <c r="F2824" s="154" t="s">
        <v>2379</v>
      </c>
      <c r="H2824" s="153" t="s">
        <v>21</v>
      </c>
      <c r="I2824" s="155"/>
      <c r="L2824" s="151"/>
      <c r="M2824" s="156"/>
      <c r="T2824" s="157"/>
      <c r="AT2824" s="153" t="s">
        <v>340</v>
      </c>
      <c r="AU2824" s="153" t="s">
        <v>171</v>
      </c>
      <c r="AV2824" s="12" t="s">
        <v>78</v>
      </c>
      <c r="AW2824" s="12" t="s">
        <v>32</v>
      </c>
      <c r="AX2824" s="12" t="s">
        <v>71</v>
      </c>
      <c r="AY2824" s="153" t="s">
        <v>330</v>
      </c>
    </row>
    <row r="2825" spans="2:65" s="13" customFormat="1">
      <c r="B2825" s="158"/>
      <c r="D2825" s="152" t="s">
        <v>340</v>
      </c>
      <c r="E2825" s="159" t="s">
        <v>21</v>
      </c>
      <c r="F2825" s="160" t="s">
        <v>2380</v>
      </c>
      <c r="H2825" s="161">
        <v>36.89</v>
      </c>
      <c r="I2825" s="162"/>
      <c r="L2825" s="158"/>
      <c r="M2825" s="163"/>
      <c r="T2825" s="164"/>
      <c r="AT2825" s="159" t="s">
        <v>340</v>
      </c>
      <c r="AU2825" s="159" t="s">
        <v>171</v>
      </c>
      <c r="AV2825" s="13" t="s">
        <v>80</v>
      </c>
      <c r="AW2825" s="13" t="s">
        <v>32</v>
      </c>
      <c r="AX2825" s="13" t="s">
        <v>78</v>
      </c>
      <c r="AY2825" s="159" t="s">
        <v>330</v>
      </c>
    </row>
    <row r="2826" spans="2:65" s="1" customFormat="1" ht="24.2" customHeight="1">
      <c r="B2826" s="33"/>
      <c r="C2826" s="134" t="s">
        <v>2381</v>
      </c>
      <c r="D2826" s="134" t="s">
        <v>332</v>
      </c>
      <c r="E2826" s="135" t="s">
        <v>2382</v>
      </c>
      <c r="F2826" s="136" t="s">
        <v>2383</v>
      </c>
      <c r="G2826" s="137" t="s">
        <v>169</v>
      </c>
      <c r="H2826" s="138">
        <v>1925.4090000000001</v>
      </c>
      <c r="I2826" s="139">
        <v>71.95</v>
      </c>
      <c r="J2826" s="140">
        <f>ROUND(I2826*H2826,2)</f>
        <v>138533.18</v>
      </c>
      <c r="K2826" s="136" t="s">
        <v>335</v>
      </c>
      <c r="L2826" s="33"/>
      <c r="M2826" s="141" t="s">
        <v>21</v>
      </c>
      <c r="N2826" s="142" t="s">
        <v>42</v>
      </c>
      <c r="P2826" s="143">
        <f>O2826*H2826</f>
        <v>0</v>
      </c>
      <c r="Q2826" s="143">
        <v>0</v>
      </c>
      <c r="R2826" s="143">
        <f>Q2826*H2826</f>
        <v>0</v>
      </c>
      <c r="S2826" s="143">
        <v>0</v>
      </c>
      <c r="T2826" s="144">
        <f>S2826*H2826</f>
        <v>0</v>
      </c>
      <c r="AR2826" s="145" t="s">
        <v>336</v>
      </c>
      <c r="AT2826" s="145" t="s">
        <v>332</v>
      </c>
      <c r="AU2826" s="145" t="s">
        <v>171</v>
      </c>
      <c r="AY2826" s="18" t="s">
        <v>330</v>
      </c>
      <c r="BE2826" s="146">
        <f>IF(N2826="základní",J2826,0)</f>
        <v>138533.18</v>
      </c>
      <c r="BF2826" s="146">
        <f>IF(N2826="snížená",J2826,0)</f>
        <v>0</v>
      </c>
      <c r="BG2826" s="146">
        <f>IF(N2826="zákl. přenesená",J2826,0)</f>
        <v>0</v>
      </c>
      <c r="BH2826" s="146">
        <f>IF(N2826="sníž. přenesená",J2826,0)</f>
        <v>0</v>
      </c>
      <c r="BI2826" s="146">
        <f>IF(N2826="nulová",J2826,0)</f>
        <v>0</v>
      </c>
      <c r="BJ2826" s="18" t="s">
        <v>78</v>
      </c>
      <c r="BK2826" s="146">
        <f>ROUND(I2826*H2826,2)</f>
        <v>138533.18</v>
      </c>
      <c r="BL2826" s="18" t="s">
        <v>336</v>
      </c>
      <c r="BM2826" s="145" t="s">
        <v>2384</v>
      </c>
    </row>
    <row r="2827" spans="2:65" s="1" customFormat="1">
      <c r="B2827" s="33"/>
      <c r="D2827" s="147" t="s">
        <v>338</v>
      </c>
      <c r="F2827" s="148" t="s">
        <v>2385</v>
      </c>
      <c r="I2827" s="149"/>
      <c r="L2827" s="33"/>
      <c r="M2827" s="150"/>
      <c r="T2827" s="52"/>
      <c r="AT2827" s="18" t="s">
        <v>338</v>
      </c>
      <c r="AU2827" s="18" t="s">
        <v>171</v>
      </c>
    </row>
    <row r="2828" spans="2:65" s="12" customFormat="1">
      <c r="B2828" s="151"/>
      <c r="D2828" s="152" t="s">
        <v>340</v>
      </c>
      <c r="E2828" s="153" t="s">
        <v>21</v>
      </c>
      <c r="F2828" s="154" t="s">
        <v>2007</v>
      </c>
      <c r="H2828" s="153" t="s">
        <v>21</v>
      </c>
      <c r="I2828" s="155"/>
      <c r="L2828" s="151"/>
      <c r="M2828" s="156"/>
      <c r="T2828" s="157"/>
      <c r="AT2828" s="153" t="s">
        <v>340</v>
      </c>
      <c r="AU2828" s="153" t="s">
        <v>171</v>
      </c>
      <c r="AV2828" s="12" t="s">
        <v>78</v>
      </c>
      <c r="AW2828" s="12" t="s">
        <v>32</v>
      </c>
      <c r="AX2828" s="12" t="s">
        <v>71</v>
      </c>
      <c r="AY2828" s="153" t="s">
        <v>330</v>
      </c>
    </row>
    <row r="2829" spans="2:65" s="13" customFormat="1">
      <c r="B2829" s="158"/>
      <c r="D2829" s="152" t="s">
        <v>340</v>
      </c>
      <c r="E2829" s="159" t="s">
        <v>21</v>
      </c>
      <c r="F2829" s="160" t="s">
        <v>2386</v>
      </c>
      <c r="H2829" s="161">
        <v>336.11</v>
      </c>
      <c r="I2829" s="162"/>
      <c r="L2829" s="158"/>
      <c r="M2829" s="163"/>
      <c r="T2829" s="164"/>
      <c r="AT2829" s="159" t="s">
        <v>340</v>
      </c>
      <c r="AU2829" s="159" t="s">
        <v>171</v>
      </c>
      <c r="AV2829" s="13" t="s">
        <v>80</v>
      </c>
      <c r="AW2829" s="13" t="s">
        <v>32</v>
      </c>
      <c r="AX2829" s="13" t="s">
        <v>71</v>
      </c>
      <c r="AY2829" s="159" t="s">
        <v>330</v>
      </c>
    </row>
    <row r="2830" spans="2:65" s="12" customFormat="1">
      <c r="B2830" s="151"/>
      <c r="D2830" s="152" t="s">
        <v>340</v>
      </c>
      <c r="E2830" s="153" t="s">
        <v>21</v>
      </c>
      <c r="F2830" s="154" t="s">
        <v>1957</v>
      </c>
      <c r="H2830" s="153" t="s">
        <v>21</v>
      </c>
      <c r="I2830" s="155"/>
      <c r="L2830" s="151"/>
      <c r="M2830" s="156"/>
      <c r="T2830" s="157"/>
      <c r="AT2830" s="153" t="s">
        <v>340</v>
      </c>
      <c r="AU2830" s="153" t="s">
        <v>171</v>
      </c>
      <c r="AV2830" s="12" t="s">
        <v>78</v>
      </c>
      <c r="AW2830" s="12" t="s">
        <v>32</v>
      </c>
      <c r="AX2830" s="12" t="s">
        <v>71</v>
      </c>
      <c r="AY2830" s="153" t="s">
        <v>330</v>
      </c>
    </row>
    <row r="2831" spans="2:65" s="13" customFormat="1">
      <c r="B2831" s="158"/>
      <c r="D2831" s="152" t="s">
        <v>340</v>
      </c>
      <c r="E2831" s="159" t="s">
        <v>21</v>
      </c>
      <c r="F2831" s="160" t="s">
        <v>2387</v>
      </c>
      <c r="H2831" s="161">
        <v>682.77599999999995</v>
      </c>
      <c r="I2831" s="162"/>
      <c r="L2831" s="158"/>
      <c r="M2831" s="163"/>
      <c r="T2831" s="164"/>
      <c r="AT2831" s="159" t="s">
        <v>340</v>
      </c>
      <c r="AU2831" s="159" t="s">
        <v>171</v>
      </c>
      <c r="AV2831" s="13" t="s">
        <v>80</v>
      </c>
      <c r="AW2831" s="13" t="s">
        <v>32</v>
      </c>
      <c r="AX2831" s="13" t="s">
        <v>71</v>
      </c>
      <c r="AY2831" s="159" t="s">
        <v>330</v>
      </c>
    </row>
    <row r="2832" spans="2:65" s="13" customFormat="1">
      <c r="B2832" s="158"/>
      <c r="D2832" s="152" t="s">
        <v>340</v>
      </c>
      <c r="E2832" s="159" t="s">
        <v>21</v>
      </c>
      <c r="F2832" s="160" t="s">
        <v>2388</v>
      </c>
      <c r="H2832" s="161">
        <v>-15.743</v>
      </c>
      <c r="I2832" s="162"/>
      <c r="L2832" s="158"/>
      <c r="M2832" s="163"/>
      <c r="T2832" s="164"/>
      <c r="AT2832" s="159" t="s">
        <v>340</v>
      </c>
      <c r="AU2832" s="159" t="s">
        <v>171</v>
      </c>
      <c r="AV2832" s="13" t="s">
        <v>80</v>
      </c>
      <c r="AW2832" s="13" t="s">
        <v>32</v>
      </c>
      <c r="AX2832" s="13" t="s">
        <v>71</v>
      </c>
      <c r="AY2832" s="159" t="s">
        <v>330</v>
      </c>
    </row>
    <row r="2833" spans="2:65" s="12" customFormat="1">
      <c r="B2833" s="151"/>
      <c r="D2833" s="152" t="s">
        <v>340</v>
      </c>
      <c r="E2833" s="153" t="s">
        <v>21</v>
      </c>
      <c r="F2833" s="154" t="s">
        <v>1961</v>
      </c>
      <c r="H2833" s="153" t="s">
        <v>21</v>
      </c>
      <c r="I2833" s="155"/>
      <c r="L2833" s="151"/>
      <c r="M2833" s="156"/>
      <c r="T2833" s="157"/>
      <c r="AT2833" s="153" t="s">
        <v>340</v>
      </c>
      <c r="AU2833" s="153" t="s">
        <v>171</v>
      </c>
      <c r="AV2833" s="12" t="s">
        <v>78</v>
      </c>
      <c r="AW2833" s="12" t="s">
        <v>32</v>
      </c>
      <c r="AX2833" s="12" t="s">
        <v>71</v>
      </c>
      <c r="AY2833" s="153" t="s">
        <v>330</v>
      </c>
    </row>
    <row r="2834" spans="2:65" s="13" customFormat="1">
      <c r="B2834" s="158"/>
      <c r="D2834" s="152" t="s">
        <v>340</v>
      </c>
      <c r="E2834" s="159" t="s">
        <v>21</v>
      </c>
      <c r="F2834" s="160" t="s">
        <v>2389</v>
      </c>
      <c r="H2834" s="161">
        <v>676.904</v>
      </c>
      <c r="I2834" s="162"/>
      <c r="L2834" s="158"/>
      <c r="M2834" s="163"/>
      <c r="T2834" s="164"/>
      <c r="AT2834" s="159" t="s">
        <v>340</v>
      </c>
      <c r="AU2834" s="159" t="s">
        <v>171</v>
      </c>
      <c r="AV2834" s="13" t="s">
        <v>80</v>
      </c>
      <c r="AW2834" s="13" t="s">
        <v>32</v>
      </c>
      <c r="AX2834" s="13" t="s">
        <v>71</v>
      </c>
      <c r="AY2834" s="159" t="s">
        <v>330</v>
      </c>
    </row>
    <row r="2835" spans="2:65" s="13" customFormat="1">
      <c r="B2835" s="158"/>
      <c r="D2835" s="152" t="s">
        <v>340</v>
      </c>
      <c r="E2835" s="159" t="s">
        <v>21</v>
      </c>
      <c r="F2835" s="160" t="s">
        <v>2390</v>
      </c>
      <c r="H2835" s="161">
        <v>-15.96</v>
      </c>
      <c r="I2835" s="162"/>
      <c r="L2835" s="158"/>
      <c r="M2835" s="163"/>
      <c r="T2835" s="164"/>
      <c r="AT2835" s="159" t="s">
        <v>340</v>
      </c>
      <c r="AU2835" s="159" t="s">
        <v>171</v>
      </c>
      <c r="AV2835" s="13" t="s">
        <v>80</v>
      </c>
      <c r="AW2835" s="13" t="s">
        <v>32</v>
      </c>
      <c r="AX2835" s="13" t="s">
        <v>71</v>
      </c>
      <c r="AY2835" s="159" t="s">
        <v>330</v>
      </c>
    </row>
    <row r="2836" spans="2:65" s="12" customFormat="1">
      <c r="B2836" s="151"/>
      <c r="D2836" s="152" t="s">
        <v>340</v>
      </c>
      <c r="E2836" s="153" t="s">
        <v>21</v>
      </c>
      <c r="F2836" s="154" t="s">
        <v>1963</v>
      </c>
      <c r="H2836" s="153" t="s">
        <v>21</v>
      </c>
      <c r="I2836" s="155"/>
      <c r="L2836" s="151"/>
      <c r="M2836" s="156"/>
      <c r="T2836" s="157"/>
      <c r="AT2836" s="153" t="s">
        <v>340</v>
      </c>
      <c r="AU2836" s="153" t="s">
        <v>171</v>
      </c>
      <c r="AV2836" s="12" t="s">
        <v>78</v>
      </c>
      <c r="AW2836" s="12" t="s">
        <v>32</v>
      </c>
      <c r="AX2836" s="12" t="s">
        <v>71</v>
      </c>
      <c r="AY2836" s="153" t="s">
        <v>330</v>
      </c>
    </row>
    <row r="2837" spans="2:65" s="13" customFormat="1">
      <c r="B2837" s="158"/>
      <c r="D2837" s="152" t="s">
        <v>340</v>
      </c>
      <c r="E2837" s="159" t="s">
        <v>21</v>
      </c>
      <c r="F2837" s="160" t="s">
        <v>2391</v>
      </c>
      <c r="H2837" s="161">
        <v>261.322</v>
      </c>
      <c r="I2837" s="162"/>
      <c r="L2837" s="158"/>
      <c r="M2837" s="163"/>
      <c r="T2837" s="164"/>
      <c r="AT2837" s="159" t="s">
        <v>340</v>
      </c>
      <c r="AU2837" s="159" t="s">
        <v>171</v>
      </c>
      <c r="AV2837" s="13" t="s">
        <v>80</v>
      </c>
      <c r="AW2837" s="13" t="s">
        <v>32</v>
      </c>
      <c r="AX2837" s="13" t="s">
        <v>71</v>
      </c>
      <c r="AY2837" s="159" t="s">
        <v>330</v>
      </c>
    </row>
    <row r="2838" spans="2:65" s="14" customFormat="1">
      <c r="B2838" s="166"/>
      <c r="D2838" s="152" t="s">
        <v>340</v>
      </c>
      <c r="E2838" s="167" t="s">
        <v>21</v>
      </c>
      <c r="F2838" s="168" t="s">
        <v>443</v>
      </c>
      <c r="H2838" s="169">
        <v>1925.4090000000001</v>
      </c>
      <c r="I2838" s="170"/>
      <c r="L2838" s="166"/>
      <c r="M2838" s="171"/>
      <c r="T2838" s="172"/>
      <c r="AT2838" s="167" t="s">
        <v>340</v>
      </c>
      <c r="AU2838" s="167" t="s">
        <v>171</v>
      </c>
      <c r="AV2838" s="14" t="s">
        <v>336</v>
      </c>
      <c r="AW2838" s="14" t="s">
        <v>32</v>
      </c>
      <c r="AX2838" s="14" t="s">
        <v>78</v>
      </c>
      <c r="AY2838" s="167" t="s">
        <v>330</v>
      </c>
    </row>
    <row r="2839" spans="2:65" s="1" customFormat="1" ht="24.2" customHeight="1">
      <c r="B2839" s="33"/>
      <c r="C2839" s="134" t="s">
        <v>2392</v>
      </c>
      <c r="D2839" s="134" t="s">
        <v>332</v>
      </c>
      <c r="E2839" s="135" t="s">
        <v>2393</v>
      </c>
      <c r="F2839" s="136" t="s">
        <v>2394</v>
      </c>
      <c r="G2839" s="137" t="s">
        <v>169</v>
      </c>
      <c r="H2839" s="138">
        <v>3320.1</v>
      </c>
      <c r="I2839" s="139">
        <v>1.44</v>
      </c>
      <c r="J2839" s="140">
        <f>ROUND(I2839*H2839,2)</f>
        <v>4780.9399999999996</v>
      </c>
      <c r="K2839" s="136" t="s">
        <v>335</v>
      </c>
      <c r="L2839" s="33"/>
      <c r="M2839" s="141" t="s">
        <v>21</v>
      </c>
      <c r="N2839" s="142" t="s">
        <v>42</v>
      </c>
      <c r="P2839" s="143">
        <f>O2839*H2839</f>
        <v>0</v>
      </c>
      <c r="Q2839" s="143">
        <v>0</v>
      </c>
      <c r="R2839" s="143">
        <f>Q2839*H2839</f>
        <v>0</v>
      </c>
      <c r="S2839" s="143">
        <v>0</v>
      </c>
      <c r="T2839" s="144">
        <f>S2839*H2839</f>
        <v>0</v>
      </c>
      <c r="AR2839" s="145" t="s">
        <v>336</v>
      </c>
      <c r="AT2839" s="145" t="s">
        <v>332</v>
      </c>
      <c r="AU2839" s="145" t="s">
        <v>171</v>
      </c>
      <c r="AY2839" s="18" t="s">
        <v>330</v>
      </c>
      <c r="BE2839" s="146">
        <f>IF(N2839="základní",J2839,0)</f>
        <v>4780.9399999999996</v>
      </c>
      <c r="BF2839" s="146">
        <f>IF(N2839="snížená",J2839,0)</f>
        <v>0</v>
      </c>
      <c r="BG2839" s="146">
        <f>IF(N2839="zákl. přenesená",J2839,0)</f>
        <v>0</v>
      </c>
      <c r="BH2839" s="146">
        <f>IF(N2839="sníž. přenesená",J2839,0)</f>
        <v>0</v>
      </c>
      <c r="BI2839" s="146">
        <f>IF(N2839="nulová",J2839,0)</f>
        <v>0</v>
      </c>
      <c r="BJ2839" s="18" t="s">
        <v>78</v>
      </c>
      <c r="BK2839" s="146">
        <f>ROUND(I2839*H2839,2)</f>
        <v>4780.9399999999996</v>
      </c>
      <c r="BL2839" s="18" t="s">
        <v>336</v>
      </c>
      <c r="BM2839" s="145" t="s">
        <v>2395</v>
      </c>
    </row>
    <row r="2840" spans="2:65" s="1" customFormat="1">
      <c r="B2840" s="33"/>
      <c r="D2840" s="147" t="s">
        <v>338</v>
      </c>
      <c r="F2840" s="148" t="s">
        <v>2396</v>
      </c>
      <c r="I2840" s="149"/>
      <c r="L2840" s="33"/>
      <c r="M2840" s="150"/>
      <c r="T2840" s="52"/>
      <c r="AT2840" s="18" t="s">
        <v>338</v>
      </c>
      <c r="AU2840" s="18" t="s">
        <v>171</v>
      </c>
    </row>
    <row r="2841" spans="2:65" s="13" customFormat="1">
      <c r="B2841" s="158"/>
      <c r="D2841" s="152" t="s">
        <v>340</v>
      </c>
      <c r="E2841" s="159" t="s">
        <v>21</v>
      </c>
      <c r="F2841" s="160" t="s">
        <v>2397</v>
      </c>
      <c r="H2841" s="161">
        <v>3320.1</v>
      </c>
      <c r="I2841" s="162"/>
      <c r="L2841" s="158"/>
      <c r="M2841" s="163"/>
      <c r="T2841" s="164"/>
      <c r="AT2841" s="159" t="s">
        <v>340</v>
      </c>
      <c r="AU2841" s="159" t="s">
        <v>171</v>
      </c>
      <c r="AV2841" s="13" t="s">
        <v>80</v>
      </c>
      <c r="AW2841" s="13" t="s">
        <v>32</v>
      </c>
      <c r="AX2841" s="13" t="s">
        <v>78</v>
      </c>
      <c r="AY2841" s="159" t="s">
        <v>330</v>
      </c>
    </row>
    <row r="2842" spans="2:65" s="1" customFormat="1" ht="33" customHeight="1">
      <c r="B2842" s="33"/>
      <c r="C2842" s="134" t="s">
        <v>2398</v>
      </c>
      <c r="D2842" s="134" t="s">
        <v>332</v>
      </c>
      <c r="E2842" s="135" t="s">
        <v>2399</v>
      </c>
      <c r="F2842" s="136" t="s">
        <v>2400</v>
      </c>
      <c r="G2842" s="137" t="s">
        <v>169</v>
      </c>
      <c r="H2842" s="138">
        <v>173286.81</v>
      </c>
      <c r="I2842" s="139">
        <v>1.44</v>
      </c>
      <c r="J2842" s="140">
        <f>ROUND(I2842*H2842,2)</f>
        <v>249533.01</v>
      </c>
      <c r="K2842" s="136" t="s">
        <v>335</v>
      </c>
      <c r="L2842" s="33"/>
      <c r="M2842" s="141" t="s">
        <v>21</v>
      </c>
      <c r="N2842" s="142" t="s">
        <v>42</v>
      </c>
      <c r="P2842" s="143">
        <f>O2842*H2842</f>
        <v>0</v>
      </c>
      <c r="Q2842" s="143">
        <v>0</v>
      </c>
      <c r="R2842" s="143">
        <f>Q2842*H2842</f>
        <v>0</v>
      </c>
      <c r="S2842" s="143">
        <v>0</v>
      </c>
      <c r="T2842" s="144">
        <f>S2842*H2842</f>
        <v>0</v>
      </c>
      <c r="AR2842" s="145" t="s">
        <v>336</v>
      </c>
      <c r="AT2842" s="145" t="s">
        <v>332</v>
      </c>
      <c r="AU2842" s="145" t="s">
        <v>171</v>
      </c>
      <c r="AY2842" s="18" t="s">
        <v>330</v>
      </c>
      <c r="BE2842" s="146">
        <f>IF(N2842="základní",J2842,0)</f>
        <v>249533.01</v>
      </c>
      <c r="BF2842" s="146">
        <f>IF(N2842="snížená",J2842,0)</f>
        <v>0</v>
      </c>
      <c r="BG2842" s="146">
        <f>IF(N2842="zákl. přenesená",J2842,0)</f>
        <v>0</v>
      </c>
      <c r="BH2842" s="146">
        <f>IF(N2842="sníž. přenesená",J2842,0)</f>
        <v>0</v>
      </c>
      <c r="BI2842" s="146">
        <f>IF(N2842="nulová",J2842,0)</f>
        <v>0</v>
      </c>
      <c r="BJ2842" s="18" t="s">
        <v>78</v>
      </c>
      <c r="BK2842" s="146">
        <f>ROUND(I2842*H2842,2)</f>
        <v>249533.01</v>
      </c>
      <c r="BL2842" s="18" t="s">
        <v>336</v>
      </c>
      <c r="BM2842" s="145" t="s">
        <v>2401</v>
      </c>
    </row>
    <row r="2843" spans="2:65" s="1" customFormat="1">
      <c r="B2843" s="33"/>
      <c r="D2843" s="147" t="s">
        <v>338</v>
      </c>
      <c r="F2843" s="148" t="s">
        <v>2402</v>
      </c>
      <c r="I2843" s="149"/>
      <c r="L2843" s="33"/>
      <c r="M2843" s="150"/>
      <c r="T2843" s="52"/>
      <c r="AT2843" s="18" t="s">
        <v>338</v>
      </c>
      <c r="AU2843" s="18" t="s">
        <v>171</v>
      </c>
    </row>
    <row r="2844" spans="2:65" s="13" customFormat="1">
      <c r="B2844" s="158"/>
      <c r="D2844" s="152" t="s">
        <v>340</v>
      </c>
      <c r="E2844" s="159" t="s">
        <v>21</v>
      </c>
      <c r="F2844" s="160" t="s">
        <v>2403</v>
      </c>
      <c r="H2844" s="161">
        <v>173286.81</v>
      </c>
      <c r="I2844" s="162"/>
      <c r="L2844" s="158"/>
      <c r="M2844" s="163"/>
      <c r="T2844" s="164"/>
      <c r="AT2844" s="159" t="s">
        <v>340</v>
      </c>
      <c r="AU2844" s="159" t="s">
        <v>171</v>
      </c>
      <c r="AV2844" s="13" t="s">
        <v>80</v>
      </c>
      <c r="AW2844" s="13" t="s">
        <v>32</v>
      </c>
      <c r="AX2844" s="13" t="s">
        <v>78</v>
      </c>
      <c r="AY2844" s="159" t="s">
        <v>330</v>
      </c>
    </row>
    <row r="2845" spans="2:65" s="1" customFormat="1" ht="24.2" customHeight="1">
      <c r="B2845" s="33"/>
      <c r="C2845" s="134" t="s">
        <v>2404</v>
      </c>
      <c r="D2845" s="134" t="s">
        <v>332</v>
      </c>
      <c r="E2845" s="135" t="s">
        <v>2405</v>
      </c>
      <c r="F2845" s="136" t="s">
        <v>2406</v>
      </c>
      <c r="G2845" s="137" t="s">
        <v>169</v>
      </c>
      <c r="H2845" s="138">
        <v>36.89</v>
      </c>
      <c r="I2845" s="139">
        <v>22.14</v>
      </c>
      <c r="J2845" s="140">
        <f>ROUND(I2845*H2845,2)</f>
        <v>816.74</v>
      </c>
      <c r="K2845" s="136" t="s">
        <v>335</v>
      </c>
      <c r="L2845" s="33"/>
      <c r="M2845" s="141" t="s">
        <v>21</v>
      </c>
      <c r="N2845" s="142" t="s">
        <v>42</v>
      </c>
      <c r="P2845" s="143">
        <f>O2845*H2845</f>
        <v>0</v>
      </c>
      <c r="Q2845" s="143">
        <v>0</v>
      </c>
      <c r="R2845" s="143">
        <f>Q2845*H2845</f>
        <v>0</v>
      </c>
      <c r="S2845" s="143">
        <v>0</v>
      </c>
      <c r="T2845" s="144">
        <f>S2845*H2845</f>
        <v>0</v>
      </c>
      <c r="AR2845" s="145" t="s">
        <v>336</v>
      </c>
      <c r="AT2845" s="145" t="s">
        <v>332</v>
      </c>
      <c r="AU2845" s="145" t="s">
        <v>171</v>
      </c>
      <c r="AY2845" s="18" t="s">
        <v>330</v>
      </c>
      <c r="BE2845" s="146">
        <f>IF(N2845="základní",J2845,0)</f>
        <v>816.74</v>
      </c>
      <c r="BF2845" s="146">
        <f>IF(N2845="snížená",J2845,0)</f>
        <v>0</v>
      </c>
      <c r="BG2845" s="146">
        <f>IF(N2845="zákl. přenesená",J2845,0)</f>
        <v>0</v>
      </c>
      <c r="BH2845" s="146">
        <f>IF(N2845="sníž. přenesená",J2845,0)</f>
        <v>0</v>
      </c>
      <c r="BI2845" s="146">
        <f>IF(N2845="nulová",J2845,0)</f>
        <v>0</v>
      </c>
      <c r="BJ2845" s="18" t="s">
        <v>78</v>
      </c>
      <c r="BK2845" s="146">
        <f>ROUND(I2845*H2845,2)</f>
        <v>816.74</v>
      </c>
      <c r="BL2845" s="18" t="s">
        <v>336</v>
      </c>
      <c r="BM2845" s="145" t="s">
        <v>2407</v>
      </c>
    </row>
    <row r="2846" spans="2:65" s="1" customFormat="1">
      <c r="B2846" s="33"/>
      <c r="D2846" s="147" t="s">
        <v>338</v>
      </c>
      <c r="F2846" s="148" t="s">
        <v>2408</v>
      </c>
      <c r="I2846" s="149"/>
      <c r="L2846" s="33"/>
      <c r="M2846" s="150"/>
      <c r="T2846" s="52"/>
      <c r="AT2846" s="18" t="s">
        <v>338</v>
      </c>
      <c r="AU2846" s="18" t="s">
        <v>171</v>
      </c>
    </row>
    <row r="2847" spans="2:65" s="13" customFormat="1">
      <c r="B2847" s="158"/>
      <c r="D2847" s="152" t="s">
        <v>340</v>
      </c>
      <c r="E2847" s="159" t="s">
        <v>21</v>
      </c>
      <c r="F2847" s="160" t="s">
        <v>2409</v>
      </c>
      <c r="H2847" s="161">
        <v>36.89</v>
      </c>
      <c r="I2847" s="162"/>
      <c r="L2847" s="158"/>
      <c r="M2847" s="163"/>
      <c r="T2847" s="164"/>
      <c r="AT2847" s="159" t="s">
        <v>340</v>
      </c>
      <c r="AU2847" s="159" t="s">
        <v>171</v>
      </c>
      <c r="AV2847" s="13" t="s">
        <v>80</v>
      </c>
      <c r="AW2847" s="13" t="s">
        <v>32</v>
      </c>
      <c r="AX2847" s="13" t="s">
        <v>78</v>
      </c>
      <c r="AY2847" s="159" t="s">
        <v>330</v>
      </c>
    </row>
    <row r="2848" spans="2:65" s="1" customFormat="1" ht="24.2" customHeight="1">
      <c r="B2848" s="33"/>
      <c r="C2848" s="134" t="s">
        <v>2410</v>
      </c>
      <c r="D2848" s="134" t="s">
        <v>332</v>
      </c>
      <c r="E2848" s="135" t="s">
        <v>2411</v>
      </c>
      <c r="F2848" s="136" t="s">
        <v>2412</v>
      </c>
      <c r="G2848" s="137" t="s">
        <v>169</v>
      </c>
      <c r="H2848" s="138">
        <v>1925.4090000000001</v>
      </c>
      <c r="I2848" s="139">
        <v>22.14</v>
      </c>
      <c r="J2848" s="140">
        <f>ROUND(I2848*H2848,2)</f>
        <v>42628.56</v>
      </c>
      <c r="K2848" s="136" t="s">
        <v>335</v>
      </c>
      <c r="L2848" s="33"/>
      <c r="M2848" s="141" t="s">
        <v>21</v>
      </c>
      <c r="N2848" s="142" t="s">
        <v>42</v>
      </c>
      <c r="P2848" s="143">
        <f>O2848*H2848</f>
        <v>0</v>
      </c>
      <c r="Q2848" s="143">
        <v>0</v>
      </c>
      <c r="R2848" s="143">
        <f>Q2848*H2848</f>
        <v>0</v>
      </c>
      <c r="S2848" s="143">
        <v>0</v>
      </c>
      <c r="T2848" s="144">
        <f>S2848*H2848</f>
        <v>0</v>
      </c>
      <c r="AR2848" s="145" t="s">
        <v>336</v>
      </c>
      <c r="AT2848" s="145" t="s">
        <v>332</v>
      </c>
      <c r="AU2848" s="145" t="s">
        <v>171</v>
      </c>
      <c r="AY2848" s="18" t="s">
        <v>330</v>
      </c>
      <c r="BE2848" s="146">
        <f>IF(N2848="základní",J2848,0)</f>
        <v>42628.56</v>
      </c>
      <c r="BF2848" s="146">
        <f>IF(N2848="snížená",J2848,0)</f>
        <v>0</v>
      </c>
      <c r="BG2848" s="146">
        <f>IF(N2848="zákl. přenesená",J2848,0)</f>
        <v>0</v>
      </c>
      <c r="BH2848" s="146">
        <f>IF(N2848="sníž. přenesená",J2848,0)</f>
        <v>0</v>
      </c>
      <c r="BI2848" s="146">
        <f>IF(N2848="nulová",J2848,0)</f>
        <v>0</v>
      </c>
      <c r="BJ2848" s="18" t="s">
        <v>78</v>
      </c>
      <c r="BK2848" s="146">
        <f>ROUND(I2848*H2848,2)</f>
        <v>42628.56</v>
      </c>
      <c r="BL2848" s="18" t="s">
        <v>336</v>
      </c>
      <c r="BM2848" s="145" t="s">
        <v>2413</v>
      </c>
    </row>
    <row r="2849" spans="2:65" s="1" customFormat="1">
      <c r="B2849" s="33"/>
      <c r="D2849" s="147" t="s">
        <v>338</v>
      </c>
      <c r="F2849" s="148" t="s">
        <v>2414</v>
      </c>
      <c r="I2849" s="149"/>
      <c r="L2849" s="33"/>
      <c r="M2849" s="150"/>
      <c r="T2849" s="52"/>
      <c r="AT2849" s="18" t="s">
        <v>338</v>
      </c>
      <c r="AU2849" s="18" t="s">
        <v>171</v>
      </c>
    </row>
    <row r="2850" spans="2:65" s="13" customFormat="1">
      <c r="B2850" s="158"/>
      <c r="D2850" s="152" t="s">
        <v>340</v>
      </c>
      <c r="E2850" s="159" t="s">
        <v>21</v>
      </c>
      <c r="F2850" s="160" t="s">
        <v>2415</v>
      </c>
      <c r="H2850" s="161">
        <v>1925.4090000000001</v>
      </c>
      <c r="I2850" s="162"/>
      <c r="L2850" s="158"/>
      <c r="M2850" s="163"/>
      <c r="T2850" s="164"/>
      <c r="AT2850" s="159" t="s">
        <v>340</v>
      </c>
      <c r="AU2850" s="159" t="s">
        <v>171</v>
      </c>
      <c r="AV2850" s="13" t="s">
        <v>80</v>
      </c>
      <c r="AW2850" s="13" t="s">
        <v>32</v>
      </c>
      <c r="AX2850" s="13" t="s">
        <v>78</v>
      </c>
      <c r="AY2850" s="159" t="s">
        <v>330</v>
      </c>
    </row>
    <row r="2851" spans="2:65" s="1" customFormat="1" ht="16.5" customHeight="1">
      <c r="B2851" s="33"/>
      <c r="C2851" s="134" t="s">
        <v>2416</v>
      </c>
      <c r="D2851" s="134" t="s">
        <v>332</v>
      </c>
      <c r="E2851" s="135" t="s">
        <v>2417</v>
      </c>
      <c r="F2851" s="136" t="s">
        <v>2418</v>
      </c>
      <c r="G2851" s="137" t="s">
        <v>169</v>
      </c>
      <c r="H2851" s="138">
        <v>1925.4090000000001</v>
      </c>
      <c r="I2851" s="139">
        <v>8.85</v>
      </c>
      <c r="J2851" s="140">
        <f>ROUND(I2851*H2851,2)</f>
        <v>17039.87</v>
      </c>
      <c r="K2851" s="136" t="s">
        <v>335</v>
      </c>
      <c r="L2851" s="33"/>
      <c r="M2851" s="141" t="s">
        <v>21</v>
      </c>
      <c r="N2851" s="142" t="s">
        <v>42</v>
      </c>
      <c r="P2851" s="143">
        <f>O2851*H2851</f>
        <v>0</v>
      </c>
      <c r="Q2851" s="143">
        <v>0</v>
      </c>
      <c r="R2851" s="143">
        <f>Q2851*H2851</f>
        <v>0</v>
      </c>
      <c r="S2851" s="143">
        <v>0</v>
      </c>
      <c r="T2851" s="144">
        <f>S2851*H2851</f>
        <v>0</v>
      </c>
      <c r="AR2851" s="145" t="s">
        <v>336</v>
      </c>
      <c r="AT2851" s="145" t="s">
        <v>332</v>
      </c>
      <c r="AU2851" s="145" t="s">
        <v>171</v>
      </c>
      <c r="AY2851" s="18" t="s">
        <v>330</v>
      </c>
      <c r="BE2851" s="146">
        <f>IF(N2851="základní",J2851,0)</f>
        <v>17039.87</v>
      </c>
      <c r="BF2851" s="146">
        <f>IF(N2851="snížená",J2851,0)</f>
        <v>0</v>
      </c>
      <c r="BG2851" s="146">
        <f>IF(N2851="zákl. přenesená",J2851,0)</f>
        <v>0</v>
      </c>
      <c r="BH2851" s="146">
        <f>IF(N2851="sníž. přenesená",J2851,0)</f>
        <v>0</v>
      </c>
      <c r="BI2851" s="146">
        <f>IF(N2851="nulová",J2851,0)</f>
        <v>0</v>
      </c>
      <c r="BJ2851" s="18" t="s">
        <v>78</v>
      </c>
      <c r="BK2851" s="146">
        <f>ROUND(I2851*H2851,2)</f>
        <v>17039.87</v>
      </c>
      <c r="BL2851" s="18" t="s">
        <v>336</v>
      </c>
      <c r="BM2851" s="145" t="s">
        <v>2419</v>
      </c>
    </row>
    <row r="2852" spans="2:65" s="1" customFormat="1">
      <c r="B2852" s="33"/>
      <c r="D2852" s="147" t="s">
        <v>338</v>
      </c>
      <c r="F2852" s="148" t="s">
        <v>2420</v>
      </c>
      <c r="I2852" s="149"/>
      <c r="L2852" s="33"/>
      <c r="M2852" s="150"/>
      <c r="T2852" s="52"/>
      <c r="AT2852" s="18" t="s">
        <v>338</v>
      </c>
      <c r="AU2852" s="18" t="s">
        <v>171</v>
      </c>
    </row>
    <row r="2853" spans="2:65" s="13" customFormat="1">
      <c r="B2853" s="158"/>
      <c r="D2853" s="152" t="s">
        <v>340</v>
      </c>
      <c r="E2853" s="159" t="s">
        <v>21</v>
      </c>
      <c r="F2853" s="160" t="s">
        <v>2415</v>
      </c>
      <c r="H2853" s="161">
        <v>1925.4090000000001</v>
      </c>
      <c r="I2853" s="162"/>
      <c r="L2853" s="158"/>
      <c r="M2853" s="163"/>
      <c r="T2853" s="164"/>
      <c r="AT2853" s="159" t="s">
        <v>340</v>
      </c>
      <c r="AU2853" s="159" t="s">
        <v>171</v>
      </c>
      <c r="AV2853" s="13" t="s">
        <v>80</v>
      </c>
      <c r="AW2853" s="13" t="s">
        <v>32</v>
      </c>
      <c r="AX2853" s="13" t="s">
        <v>78</v>
      </c>
      <c r="AY2853" s="159" t="s">
        <v>330</v>
      </c>
    </row>
    <row r="2854" spans="2:65" s="1" customFormat="1" ht="21.75" customHeight="1">
      <c r="B2854" s="33"/>
      <c r="C2854" s="134" t="s">
        <v>2421</v>
      </c>
      <c r="D2854" s="134" t="s">
        <v>332</v>
      </c>
      <c r="E2854" s="135" t="s">
        <v>2422</v>
      </c>
      <c r="F2854" s="136" t="s">
        <v>2423</v>
      </c>
      <c r="G2854" s="137" t="s">
        <v>169</v>
      </c>
      <c r="H2854" s="138">
        <v>173286.81</v>
      </c>
      <c r="I2854" s="139">
        <v>0.11</v>
      </c>
      <c r="J2854" s="140">
        <f>ROUND(I2854*H2854,2)</f>
        <v>19061.55</v>
      </c>
      <c r="K2854" s="136" t="s">
        <v>335</v>
      </c>
      <c r="L2854" s="33"/>
      <c r="M2854" s="141" t="s">
        <v>21</v>
      </c>
      <c r="N2854" s="142" t="s">
        <v>42</v>
      </c>
      <c r="P2854" s="143">
        <f>O2854*H2854</f>
        <v>0</v>
      </c>
      <c r="Q2854" s="143">
        <v>0</v>
      </c>
      <c r="R2854" s="143">
        <f>Q2854*H2854</f>
        <v>0</v>
      </c>
      <c r="S2854" s="143">
        <v>0</v>
      </c>
      <c r="T2854" s="144">
        <f>S2854*H2854</f>
        <v>0</v>
      </c>
      <c r="AR2854" s="145" t="s">
        <v>336</v>
      </c>
      <c r="AT2854" s="145" t="s">
        <v>332</v>
      </c>
      <c r="AU2854" s="145" t="s">
        <v>171</v>
      </c>
      <c r="AY2854" s="18" t="s">
        <v>330</v>
      </c>
      <c r="BE2854" s="146">
        <f>IF(N2854="základní",J2854,0)</f>
        <v>19061.55</v>
      </c>
      <c r="BF2854" s="146">
        <f>IF(N2854="snížená",J2854,0)</f>
        <v>0</v>
      </c>
      <c r="BG2854" s="146">
        <f>IF(N2854="zákl. přenesená",J2854,0)</f>
        <v>0</v>
      </c>
      <c r="BH2854" s="146">
        <f>IF(N2854="sníž. přenesená",J2854,0)</f>
        <v>0</v>
      </c>
      <c r="BI2854" s="146">
        <f>IF(N2854="nulová",J2854,0)</f>
        <v>0</v>
      </c>
      <c r="BJ2854" s="18" t="s">
        <v>78</v>
      </c>
      <c r="BK2854" s="146">
        <f>ROUND(I2854*H2854,2)</f>
        <v>19061.55</v>
      </c>
      <c r="BL2854" s="18" t="s">
        <v>336</v>
      </c>
      <c r="BM2854" s="145" t="s">
        <v>2424</v>
      </c>
    </row>
    <row r="2855" spans="2:65" s="1" customFormat="1">
      <c r="B2855" s="33"/>
      <c r="D2855" s="147" t="s">
        <v>338</v>
      </c>
      <c r="F2855" s="148" t="s">
        <v>2425</v>
      </c>
      <c r="I2855" s="149"/>
      <c r="L2855" s="33"/>
      <c r="M2855" s="150"/>
      <c r="T2855" s="52"/>
      <c r="AT2855" s="18" t="s">
        <v>338</v>
      </c>
      <c r="AU2855" s="18" t="s">
        <v>171</v>
      </c>
    </row>
    <row r="2856" spans="2:65" s="13" customFormat="1">
      <c r="B2856" s="158"/>
      <c r="D2856" s="152" t="s">
        <v>340</v>
      </c>
      <c r="E2856" s="159" t="s">
        <v>21</v>
      </c>
      <c r="F2856" s="160" t="s">
        <v>2403</v>
      </c>
      <c r="H2856" s="161">
        <v>173286.81</v>
      </c>
      <c r="I2856" s="162"/>
      <c r="L2856" s="158"/>
      <c r="M2856" s="163"/>
      <c r="T2856" s="164"/>
      <c r="AT2856" s="159" t="s">
        <v>340</v>
      </c>
      <c r="AU2856" s="159" t="s">
        <v>171</v>
      </c>
      <c r="AV2856" s="13" t="s">
        <v>80</v>
      </c>
      <c r="AW2856" s="13" t="s">
        <v>32</v>
      </c>
      <c r="AX2856" s="13" t="s">
        <v>78</v>
      </c>
      <c r="AY2856" s="159" t="s">
        <v>330</v>
      </c>
    </row>
    <row r="2857" spans="2:65" s="1" customFormat="1" ht="16.5" customHeight="1">
      <c r="B2857" s="33"/>
      <c r="C2857" s="134" t="s">
        <v>2426</v>
      </c>
      <c r="D2857" s="134" t="s">
        <v>332</v>
      </c>
      <c r="E2857" s="135" t="s">
        <v>2427</v>
      </c>
      <c r="F2857" s="136" t="s">
        <v>2428</v>
      </c>
      <c r="G2857" s="137" t="s">
        <v>169</v>
      </c>
      <c r="H2857" s="138">
        <v>1925.4090000000001</v>
      </c>
      <c r="I2857" s="139">
        <v>8.85</v>
      </c>
      <c r="J2857" s="140">
        <f>ROUND(I2857*H2857,2)</f>
        <v>17039.87</v>
      </c>
      <c r="K2857" s="136" t="s">
        <v>335</v>
      </c>
      <c r="L2857" s="33"/>
      <c r="M2857" s="141" t="s">
        <v>21</v>
      </c>
      <c r="N2857" s="142" t="s">
        <v>42</v>
      </c>
      <c r="P2857" s="143">
        <f>O2857*H2857</f>
        <v>0</v>
      </c>
      <c r="Q2857" s="143">
        <v>0</v>
      </c>
      <c r="R2857" s="143">
        <f>Q2857*H2857</f>
        <v>0</v>
      </c>
      <c r="S2857" s="143">
        <v>0</v>
      </c>
      <c r="T2857" s="144">
        <f>S2857*H2857</f>
        <v>0</v>
      </c>
      <c r="AR2857" s="145" t="s">
        <v>336</v>
      </c>
      <c r="AT2857" s="145" t="s">
        <v>332</v>
      </c>
      <c r="AU2857" s="145" t="s">
        <v>171</v>
      </c>
      <c r="AY2857" s="18" t="s">
        <v>330</v>
      </c>
      <c r="BE2857" s="146">
        <f>IF(N2857="základní",J2857,0)</f>
        <v>17039.87</v>
      </c>
      <c r="BF2857" s="146">
        <f>IF(N2857="snížená",J2857,0)</f>
        <v>0</v>
      </c>
      <c r="BG2857" s="146">
        <f>IF(N2857="zákl. přenesená",J2857,0)</f>
        <v>0</v>
      </c>
      <c r="BH2857" s="146">
        <f>IF(N2857="sníž. přenesená",J2857,0)</f>
        <v>0</v>
      </c>
      <c r="BI2857" s="146">
        <f>IF(N2857="nulová",J2857,0)</f>
        <v>0</v>
      </c>
      <c r="BJ2857" s="18" t="s">
        <v>78</v>
      </c>
      <c r="BK2857" s="146">
        <f>ROUND(I2857*H2857,2)</f>
        <v>17039.87</v>
      </c>
      <c r="BL2857" s="18" t="s">
        <v>336</v>
      </c>
      <c r="BM2857" s="145" t="s">
        <v>2429</v>
      </c>
    </row>
    <row r="2858" spans="2:65" s="1" customFormat="1">
      <c r="B2858" s="33"/>
      <c r="D2858" s="147" t="s">
        <v>338</v>
      </c>
      <c r="F2858" s="148" t="s">
        <v>2430</v>
      </c>
      <c r="I2858" s="149"/>
      <c r="L2858" s="33"/>
      <c r="M2858" s="150"/>
      <c r="T2858" s="52"/>
      <c r="AT2858" s="18" t="s">
        <v>338</v>
      </c>
      <c r="AU2858" s="18" t="s">
        <v>171</v>
      </c>
    </row>
    <row r="2859" spans="2:65" s="13" customFormat="1">
      <c r="B2859" s="158"/>
      <c r="D2859" s="152" t="s">
        <v>340</v>
      </c>
      <c r="E2859" s="159" t="s">
        <v>21</v>
      </c>
      <c r="F2859" s="160" t="s">
        <v>2415</v>
      </c>
      <c r="H2859" s="161">
        <v>1925.4090000000001</v>
      </c>
      <c r="I2859" s="162"/>
      <c r="L2859" s="158"/>
      <c r="M2859" s="163"/>
      <c r="T2859" s="164"/>
      <c r="AT2859" s="159" t="s">
        <v>340</v>
      </c>
      <c r="AU2859" s="159" t="s">
        <v>171</v>
      </c>
      <c r="AV2859" s="13" t="s">
        <v>80</v>
      </c>
      <c r="AW2859" s="13" t="s">
        <v>32</v>
      </c>
      <c r="AX2859" s="13" t="s">
        <v>78</v>
      </c>
      <c r="AY2859" s="159" t="s">
        <v>330</v>
      </c>
    </row>
    <row r="2860" spans="2:65" s="1" customFormat="1" ht="24.2" customHeight="1">
      <c r="B2860" s="33"/>
      <c r="C2860" s="134" t="s">
        <v>2431</v>
      </c>
      <c r="D2860" s="134" t="s">
        <v>332</v>
      </c>
      <c r="E2860" s="135" t="s">
        <v>2432</v>
      </c>
      <c r="F2860" s="136" t="s">
        <v>2433</v>
      </c>
      <c r="G2860" s="137" t="s">
        <v>169</v>
      </c>
      <c r="H2860" s="138">
        <v>3381.9479999999999</v>
      </c>
      <c r="I2860" s="139">
        <v>47.35</v>
      </c>
      <c r="J2860" s="140">
        <f>ROUND(I2860*H2860,2)</f>
        <v>160135.24</v>
      </c>
      <c r="K2860" s="136" t="s">
        <v>335</v>
      </c>
      <c r="L2860" s="33"/>
      <c r="M2860" s="141" t="s">
        <v>21</v>
      </c>
      <c r="N2860" s="142" t="s">
        <v>42</v>
      </c>
      <c r="P2860" s="143">
        <f>O2860*H2860</f>
        <v>0</v>
      </c>
      <c r="Q2860" s="143">
        <v>1.2999999999999999E-4</v>
      </c>
      <c r="R2860" s="143">
        <f>Q2860*H2860</f>
        <v>0.43965323999999995</v>
      </c>
      <c r="S2860" s="143">
        <v>0</v>
      </c>
      <c r="T2860" s="144">
        <f>S2860*H2860</f>
        <v>0</v>
      </c>
      <c r="AR2860" s="145" t="s">
        <v>336</v>
      </c>
      <c r="AT2860" s="145" t="s">
        <v>332</v>
      </c>
      <c r="AU2860" s="145" t="s">
        <v>171</v>
      </c>
      <c r="AY2860" s="18" t="s">
        <v>330</v>
      </c>
      <c r="BE2860" s="146">
        <f>IF(N2860="základní",J2860,0)</f>
        <v>160135.24</v>
      </c>
      <c r="BF2860" s="146">
        <f>IF(N2860="snížená",J2860,0)</f>
        <v>0</v>
      </c>
      <c r="BG2860" s="146">
        <f>IF(N2860="zákl. přenesená",J2860,0)</f>
        <v>0</v>
      </c>
      <c r="BH2860" s="146">
        <f>IF(N2860="sníž. přenesená",J2860,0)</f>
        <v>0</v>
      </c>
      <c r="BI2860" s="146">
        <f>IF(N2860="nulová",J2860,0)</f>
        <v>0</v>
      </c>
      <c r="BJ2860" s="18" t="s">
        <v>78</v>
      </c>
      <c r="BK2860" s="146">
        <f>ROUND(I2860*H2860,2)</f>
        <v>160135.24</v>
      </c>
      <c r="BL2860" s="18" t="s">
        <v>336</v>
      </c>
      <c r="BM2860" s="145" t="s">
        <v>2434</v>
      </c>
    </row>
    <row r="2861" spans="2:65" s="1" customFormat="1">
      <c r="B2861" s="33"/>
      <c r="D2861" s="147" t="s">
        <v>338</v>
      </c>
      <c r="F2861" s="148" t="s">
        <v>2435</v>
      </c>
      <c r="I2861" s="149"/>
      <c r="L2861" s="33"/>
      <c r="M2861" s="150"/>
      <c r="T2861" s="52"/>
      <c r="AT2861" s="18" t="s">
        <v>338</v>
      </c>
      <c r="AU2861" s="18" t="s">
        <v>171</v>
      </c>
    </row>
    <row r="2862" spans="2:65" s="12" customFormat="1">
      <c r="B2862" s="151"/>
      <c r="D2862" s="152" t="s">
        <v>340</v>
      </c>
      <c r="E2862" s="153" t="s">
        <v>21</v>
      </c>
      <c r="F2862" s="154" t="s">
        <v>2436</v>
      </c>
      <c r="H2862" s="153" t="s">
        <v>21</v>
      </c>
      <c r="I2862" s="155"/>
      <c r="L2862" s="151"/>
      <c r="M2862" s="156"/>
      <c r="T2862" s="157"/>
      <c r="AT2862" s="153" t="s">
        <v>340</v>
      </c>
      <c r="AU2862" s="153" t="s">
        <v>171</v>
      </c>
      <c r="AV2862" s="12" t="s">
        <v>78</v>
      </c>
      <c r="AW2862" s="12" t="s">
        <v>32</v>
      </c>
      <c r="AX2862" s="12" t="s">
        <v>71</v>
      </c>
      <c r="AY2862" s="153" t="s">
        <v>330</v>
      </c>
    </row>
    <row r="2863" spans="2:65" s="13" customFormat="1">
      <c r="B2863" s="158"/>
      <c r="D2863" s="152" t="s">
        <v>340</v>
      </c>
      <c r="E2863" s="159" t="s">
        <v>21</v>
      </c>
      <c r="F2863" s="160" t="s">
        <v>2437</v>
      </c>
      <c r="H2863" s="161">
        <v>79.64</v>
      </c>
      <c r="I2863" s="162"/>
      <c r="L2863" s="158"/>
      <c r="M2863" s="163"/>
      <c r="T2863" s="164"/>
      <c r="AT2863" s="159" t="s">
        <v>340</v>
      </c>
      <c r="AU2863" s="159" t="s">
        <v>171</v>
      </c>
      <c r="AV2863" s="13" t="s">
        <v>80</v>
      </c>
      <c r="AW2863" s="13" t="s">
        <v>32</v>
      </c>
      <c r="AX2863" s="13" t="s">
        <v>71</v>
      </c>
      <c r="AY2863" s="159" t="s">
        <v>330</v>
      </c>
    </row>
    <row r="2864" spans="2:65" s="12" customFormat="1">
      <c r="B2864" s="151"/>
      <c r="D2864" s="152" t="s">
        <v>340</v>
      </c>
      <c r="E2864" s="153" t="s">
        <v>21</v>
      </c>
      <c r="F2864" s="154" t="s">
        <v>2438</v>
      </c>
      <c r="H2864" s="153" t="s">
        <v>21</v>
      </c>
      <c r="I2864" s="155"/>
      <c r="L2864" s="151"/>
      <c r="M2864" s="156"/>
      <c r="T2864" s="157"/>
      <c r="AT2864" s="153" t="s">
        <v>340</v>
      </c>
      <c r="AU2864" s="153" t="s">
        <v>171</v>
      </c>
      <c r="AV2864" s="12" t="s">
        <v>78</v>
      </c>
      <c r="AW2864" s="12" t="s">
        <v>32</v>
      </c>
      <c r="AX2864" s="12" t="s">
        <v>71</v>
      </c>
      <c r="AY2864" s="153" t="s">
        <v>330</v>
      </c>
    </row>
    <row r="2865" spans="2:65" s="13" customFormat="1">
      <c r="B2865" s="158"/>
      <c r="D2865" s="152" t="s">
        <v>340</v>
      </c>
      <c r="E2865" s="159" t="s">
        <v>21</v>
      </c>
      <c r="F2865" s="160" t="s">
        <v>2439</v>
      </c>
      <c r="H2865" s="161">
        <v>50.76</v>
      </c>
      <c r="I2865" s="162"/>
      <c r="L2865" s="158"/>
      <c r="M2865" s="163"/>
      <c r="T2865" s="164"/>
      <c r="AT2865" s="159" t="s">
        <v>340</v>
      </c>
      <c r="AU2865" s="159" t="s">
        <v>171</v>
      </c>
      <c r="AV2865" s="13" t="s">
        <v>80</v>
      </c>
      <c r="AW2865" s="13" t="s">
        <v>32</v>
      </c>
      <c r="AX2865" s="13" t="s">
        <v>71</v>
      </c>
      <c r="AY2865" s="159" t="s">
        <v>330</v>
      </c>
    </row>
    <row r="2866" spans="2:65" s="12" customFormat="1">
      <c r="B2866" s="151"/>
      <c r="D2866" s="152" t="s">
        <v>340</v>
      </c>
      <c r="E2866" s="153" t="s">
        <v>21</v>
      </c>
      <c r="F2866" s="154" t="s">
        <v>2440</v>
      </c>
      <c r="H2866" s="153" t="s">
        <v>21</v>
      </c>
      <c r="I2866" s="155"/>
      <c r="L2866" s="151"/>
      <c r="M2866" s="156"/>
      <c r="T2866" s="157"/>
      <c r="AT2866" s="153" t="s">
        <v>340</v>
      </c>
      <c r="AU2866" s="153" t="s">
        <v>171</v>
      </c>
      <c r="AV2866" s="12" t="s">
        <v>78</v>
      </c>
      <c r="AW2866" s="12" t="s">
        <v>32</v>
      </c>
      <c r="AX2866" s="12" t="s">
        <v>71</v>
      </c>
      <c r="AY2866" s="153" t="s">
        <v>330</v>
      </c>
    </row>
    <row r="2867" spans="2:65" s="13" customFormat="1">
      <c r="B2867" s="158"/>
      <c r="D2867" s="152" t="s">
        <v>340</v>
      </c>
      <c r="E2867" s="159" t="s">
        <v>21</v>
      </c>
      <c r="F2867" s="160" t="s">
        <v>2441</v>
      </c>
      <c r="H2867" s="161">
        <v>9</v>
      </c>
      <c r="I2867" s="162"/>
      <c r="L2867" s="158"/>
      <c r="M2867" s="163"/>
      <c r="T2867" s="164"/>
      <c r="AT2867" s="159" t="s">
        <v>340</v>
      </c>
      <c r="AU2867" s="159" t="s">
        <v>171</v>
      </c>
      <c r="AV2867" s="13" t="s">
        <v>80</v>
      </c>
      <c r="AW2867" s="13" t="s">
        <v>32</v>
      </c>
      <c r="AX2867" s="13" t="s">
        <v>71</v>
      </c>
      <c r="AY2867" s="159" t="s">
        <v>330</v>
      </c>
    </row>
    <row r="2868" spans="2:65" s="12" customFormat="1">
      <c r="B2868" s="151"/>
      <c r="D2868" s="152" t="s">
        <v>340</v>
      </c>
      <c r="E2868" s="153" t="s">
        <v>21</v>
      </c>
      <c r="F2868" s="154" t="s">
        <v>2442</v>
      </c>
      <c r="H2868" s="153" t="s">
        <v>21</v>
      </c>
      <c r="I2868" s="155"/>
      <c r="L2868" s="151"/>
      <c r="M2868" s="156"/>
      <c r="T2868" s="157"/>
      <c r="AT2868" s="153" t="s">
        <v>340</v>
      </c>
      <c r="AU2868" s="153" t="s">
        <v>171</v>
      </c>
      <c r="AV2868" s="12" t="s">
        <v>78</v>
      </c>
      <c r="AW2868" s="12" t="s">
        <v>32</v>
      </c>
      <c r="AX2868" s="12" t="s">
        <v>71</v>
      </c>
      <c r="AY2868" s="153" t="s">
        <v>330</v>
      </c>
    </row>
    <row r="2869" spans="2:65" s="13" customFormat="1">
      <c r="B2869" s="158"/>
      <c r="D2869" s="152" t="s">
        <v>340</v>
      </c>
      <c r="E2869" s="159" t="s">
        <v>21</v>
      </c>
      <c r="F2869" s="160" t="s">
        <v>2443</v>
      </c>
      <c r="H2869" s="161">
        <v>109.008</v>
      </c>
      <c r="I2869" s="162"/>
      <c r="L2869" s="158"/>
      <c r="M2869" s="163"/>
      <c r="T2869" s="164"/>
      <c r="AT2869" s="159" t="s">
        <v>340</v>
      </c>
      <c r="AU2869" s="159" t="s">
        <v>171</v>
      </c>
      <c r="AV2869" s="13" t="s">
        <v>80</v>
      </c>
      <c r="AW2869" s="13" t="s">
        <v>32</v>
      </c>
      <c r="AX2869" s="13" t="s">
        <v>71</v>
      </c>
      <c r="AY2869" s="159" t="s">
        <v>330</v>
      </c>
    </row>
    <row r="2870" spans="2:65" s="12" customFormat="1">
      <c r="B2870" s="151"/>
      <c r="D2870" s="152" t="s">
        <v>340</v>
      </c>
      <c r="E2870" s="153" t="s">
        <v>21</v>
      </c>
      <c r="F2870" s="154" t="s">
        <v>2444</v>
      </c>
      <c r="H2870" s="153" t="s">
        <v>21</v>
      </c>
      <c r="I2870" s="155"/>
      <c r="L2870" s="151"/>
      <c r="M2870" s="156"/>
      <c r="T2870" s="157"/>
      <c r="AT2870" s="153" t="s">
        <v>340</v>
      </c>
      <c r="AU2870" s="153" t="s">
        <v>171</v>
      </c>
      <c r="AV2870" s="12" t="s">
        <v>78</v>
      </c>
      <c r="AW2870" s="12" t="s">
        <v>32</v>
      </c>
      <c r="AX2870" s="12" t="s">
        <v>71</v>
      </c>
      <c r="AY2870" s="153" t="s">
        <v>330</v>
      </c>
    </row>
    <row r="2871" spans="2:65" s="13" customFormat="1">
      <c r="B2871" s="158"/>
      <c r="D2871" s="152" t="s">
        <v>340</v>
      </c>
      <c r="E2871" s="159" t="s">
        <v>21</v>
      </c>
      <c r="F2871" s="160" t="s">
        <v>201</v>
      </c>
      <c r="H2871" s="161">
        <v>452.18</v>
      </c>
      <c r="I2871" s="162"/>
      <c r="L2871" s="158"/>
      <c r="M2871" s="163"/>
      <c r="T2871" s="164"/>
      <c r="AT2871" s="159" t="s">
        <v>340</v>
      </c>
      <c r="AU2871" s="159" t="s">
        <v>171</v>
      </c>
      <c r="AV2871" s="13" t="s">
        <v>80</v>
      </c>
      <c r="AW2871" s="13" t="s">
        <v>32</v>
      </c>
      <c r="AX2871" s="13" t="s">
        <v>71</v>
      </c>
      <c r="AY2871" s="159" t="s">
        <v>330</v>
      </c>
    </row>
    <row r="2872" spans="2:65" s="13" customFormat="1">
      <c r="B2872" s="158"/>
      <c r="D2872" s="152" t="s">
        <v>340</v>
      </c>
      <c r="E2872" s="159" t="s">
        <v>21</v>
      </c>
      <c r="F2872" s="160" t="s">
        <v>204</v>
      </c>
      <c r="H2872" s="161">
        <v>2186.9</v>
      </c>
      <c r="I2872" s="162"/>
      <c r="L2872" s="158"/>
      <c r="M2872" s="163"/>
      <c r="T2872" s="164"/>
      <c r="AT2872" s="159" t="s">
        <v>340</v>
      </c>
      <c r="AU2872" s="159" t="s">
        <v>171</v>
      </c>
      <c r="AV2872" s="13" t="s">
        <v>80</v>
      </c>
      <c r="AW2872" s="13" t="s">
        <v>32</v>
      </c>
      <c r="AX2872" s="13" t="s">
        <v>71</v>
      </c>
      <c r="AY2872" s="159" t="s">
        <v>330</v>
      </c>
    </row>
    <row r="2873" spans="2:65" s="13" customFormat="1">
      <c r="B2873" s="158"/>
      <c r="D2873" s="152" t="s">
        <v>340</v>
      </c>
      <c r="E2873" s="159" t="s">
        <v>21</v>
      </c>
      <c r="F2873" s="160" t="s">
        <v>213</v>
      </c>
      <c r="H2873" s="161">
        <v>364.25</v>
      </c>
      <c r="I2873" s="162"/>
      <c r="L2873" s="158"/>
      <c r="M2873" s="163"/>
      <c r="T2873" s="164"/>
      <c r="AT2873" s="159" t="s">
        <v>340</v>
      </c>
      <c r="AU2873" s="159" t="s">
        <v>171</v>
      </c>
      <c r="AV2873" s="13" t="s">
        <v>80</v>
      </c>
      <c r="AW2873" s="13" t="s">
        <v>32</v>
      </c>
      <c r="AX2873" s="13" t="s">
        <v>71</v>
      </c>
      <c r="AY2873" s="159" t="s">
        <v>330</v>
      </c>
    </row>
    <row r="2874" spans="2:65" s="13" customFormat="1">
      <c r="B2874" s="158"/>
      <c r="D2874" s="152" t="s">
        <v>340</v>
      </c>
      <c r="E2874" s="159" t="s">
        <v>21</v>
      </c>
      <c r="F2874" s="160" t="s">
        <v>207</v>
      </c>
      <c r="H2874" s="161">
        <v>35.58</v>
      </c>
      <c r="I2874" s="162"/>
      <c r="L2874" s="158"/>
      <c r="M2874" s="163"/>
      <c r="T2874" s="164"/>
      <c r="AT2874" s="159" t="s">
        <v>340</v>
      </c>
      <c r="AU2874" s="159" t="s">
        <v>171</v>
      </c>
      <c r="AV2874" s="13" t="s">
        <v>80</v>
      </c>
      <c r="AW2874" s="13" t="s">
        <v>32</v>
      </c>
      <c r="AX2874" s="13" t="s">
        <v>71</v>
      </c>
      <c r="AY2874" s="159" t="s">
        <v>330</v>
      </c>
    </row>
    <row r="2875" spans="2:65" s="13" customFormat="1">
      <c r="B2875" s="158"/>
      <c r="D2875" s="152" t="s">
        <v>340</v>
      </c>
      <c r="E2875" s="159" t="s">
        <v>21</v>
      </c>
      <c r="F2875" s="160" t="s">
        <v>216</v>
      </c>
      <c r="H2875" s="161">
        <v>80.53</v>
      </c>
      <c r="I2875" s="162"/>
      <c r="L2875" s="158"/>
      <c r="M2875" s="163"/>
      <c r="T2875" s="164"/>
      <c r="AT2875" s="159" t="s">
        <v>340</v>
      </c>
      <c r="AU2875" s="159" t="s">
        <v>171</v>
      </c>
      <c r="AV2875" s="13" t="s">
        <v>80</v>
      </c>
      <c r="AW2875" s="13" t="s">
        <v>32</v>
      </c>
      <c r="AX2875" s="13" t="s">
        <v>71</v>
      </c>
      <c r="AY2875" s="159" t="s">
        <v>330</v>
      </c>
    </row>
    <row r="2876" spans="2:65" s="13" customFormat="1">
      <c r="B2876" s="158"/>
      <c r="D2876" s="152" t="s">
        <v>340</v>
      </c>
      <c r="E2876" s="159" t="s">
        <v>21</v>
      </c>
      <c r="F2876" s="160" t="s">
        <v>210</v>
      </c>
      <c r="H2876" s="161">
        <v>14.1</v>
      </c>
      <c r="I2876" s="162"/>
      <c r="L2876" s="158"/>
      <c r="M2876" s="163"/>
      <c r="T2876" s="164"/>
      <c r="AT2876" s="159" t="s">
        <v>340</v>
      </c>
      <c r="AU2876" s="159" t="s">
        <v>171</v>
      </c>
      <c r="AV2876" s="13" t="s">
        <v>80</v>
      </c>
      <c r="AW2876" s="13" t="s">
        <v>32</v>
      </c>
      <c r="AX2876" s="13" t="s">
        <v>71</v>
      </c>
      <c r="AY2876" s="159" t="s">
        <v>330</v>
      </c>
    </row>
    <row r="2877" spans="2:65" s="14" customFormat="1">
      <c r="B2877" s="166"/>
      <c r="D2877" s="152" t="s">
        <v>340</v>
      </c>
      <c r="E2877" s="167" t="s">
        <v>21</v>
      </c>
      <c r="F2877" s="168" t="s">
        <v>443</v>
      </c>
      <c r="H2877" s="169">
        <v>3381.9479999999999</v>
      </c>
      <c r="I2877" s="170"/>
      <c r="L2877" s="166"/>
      <c r="M2877" s="171"/>
      <c r="T2877" s="172"/>
      <c r="AT2877" s="167" t="s">
        <v>340</v>
      </c>
      <c r="AU2877" s="167" t="s">
        <v>171</v>
      </c>
      <c r="AV2877" s="14" t="s">
        <v>336</v>
      </c>
      <c r="AW2877" s="14" t="s">
        <v>32</v>
      </c>
      <c r="AX2877" s="14" t="s">
        <v>78</v>
      </c>
      <c r="AY2877" s="167" t="s">
        <v>330</v>
      </c>
    </row>
    <row r="2878" spans="2:65" s="1" customFormat="1" ht="16.5" customHeight="1">
      <c r="B2878" s="33"/>
      <c r="C2878" s="134" t="s">
        <v>2445</v>
      </c>
      <c r="D2878" s="134" t="s">
        <v>332</v>
      </c>
      <c r="E2878" s="135" t="s">
        <v>2446</v>
      </c>
      <c r="F2878" s="136" t="s">
        <v>2447</v>
      </c>
      <c r="G2878" s="137" t="s">
        <v>2448</v>
      </c>
      <c r="H2878" s="138">
        <v>1</v>
      </c>
      <c r="I2878" s="139">
        <v>406.84</v>
      </c>
      <c r="J2878" s="140">
        <f>ROUND(I2878*H2878,2)</f>
        <v>406.84</v>
      </c>
      <c r="K2878" s="136" t="s">
        <v>335</v>
      </c>
      <c r="L2878" s="33"/>
      <c r="M2878" s="141" t="s">
        <v>21</v>
      </c>
      <c r="N2878" s="142" t="s">
        <v>42</v>
      </c>
      <c r="P2878" s="143">
        <f>O2878*H2878</f>
        <v>0</v>
      </c>
      <c r="Q2878" s="143">
        <v>0</v>
      </c>
      <c r="R2878" s="143">
        <f>Q2878*H2878</f>
        <v>0</v>
      </c>
      <c r="S2878" s="143">
        <v>0</v>
      </c>
      <c r="T2878" s="144">
        <f>S2878*H2878</f>
        <v>0</v>
      </c>
      <c r="AR2878" s="145" t="s">
        <v>336</v>
      </c>
      <c r="AT2878" s="145" t="s">
        <v>332</v>
      </c>
      <c r="AU2878" s="145" t="s">
        <v>171</v>
      </c>
      <c r="AY2878" s="18" t="s">
        <v>330</v>
      </c>
      <c r="BE2878" s="146">
        <f>IF(N2878="základní",J2878,0)</f>
        <v>406.84</v>
      </c>
      <c r="BF2878" s="146">
        <f>IF(N2878="snížená",J2878,0)</f>
        <v>0</v>
      </c>
      <c r="BG2878" s="146">
        <f>IF(N2878="zákl. přenesená",J2878,0)</f>
        <v>0</v>
      </c>
      <c r="BH2878" s="146">
        <f>IF(N2878="sníž. přenesená",J2878,0)</f>
        <v>0</v>
      </c>
      <c r="BI2878" s="146">
        <f>IF(N2878="nulová",J2878,0)</f>
        <v>0</v>
      </c>
      <c r="BJ2878" s="18" t="s">
        <v>78</v>
      </c>
      <c r="BK2878" s="146">
        <f>ROUND(I2878*H2878,2)</f>
        <v>406.84</v>
      </c>
      <c r="BL2878" s="18" t="s">
        <v>336</v>
      </c>
      <c r="BM2878" s="145" t="s">
        <v>2449</v>
      </c>
    </row>
    <row r="2879" spans="2:65" s="1" customFormat="1">
      <c r="B2879" s="33"/>
      <c r="D2879" s="147" t="s">
        <v>338</v>
      </c>
      <c r="F2879" s="148" t="s">
        <v>2450</v>
      </c>
      <c r="I2879" s="149"/>
      <c r="L2879" s="33"/>
      <c r="M2879" s="150"/>
      <c r="T2879" s="52"/>
      <c r="AT2879" s="18" t="s">
        <v>338</v>
      </c>
      <c r="AU2879" s="18" t="s">
        <v>171</v>
      </c>
    </row>
    <row r="2880" spans="2:65" s="13" customFormat="1">
      <c r="B2880" s="158"/>
      <c r="D2880" s="152" t="s">
        <v>340</v>
      </c>
      <c r="E2880" s="159" t="s">
        <v>21</v>
      </c>
      <c r="F2880" s="160" t="s">
        <v>78</v>
      </c>
      <c r="H2880" s="161">
        <v>1</v>
      </c>
      <c r="I2880" s="162"/>
      <c r="L2880" s="158"/>
      <c r="M2880" s="163"/>
      <c r="T2880" s="164"/>
      <c r="AT2880" s="159" t="s">
        <v>340</v>
      </c>
      <c r="AU2880" s="159" t="s">
        <v>171</v>
      </c>
      <c r="AV2880" s="13" t="s">
        <v>80</v>
      </c>
      <c r="AW2880" s="13" t="s">
        <v>32</v>
      </c>
      <c r="AX2880" s="13" t="s">
        <v>78</v>
      </c>
      <c r="AY2880" s="159" t="s">
        <v>330</v>
      </c>
    </row>
    <row r="2881" spans="2:65" s="1" customFormat="1" ht="24.2" customHeight="1">
      <c r="B2881" s="33"/>
      <c r="C2881" s="134" t="s">
        <v>2451</v>
      </c>
      <c r="D2881" s="134" t="s">
        <v>332</v>
      </c>
      <c r="E2881" s="135" t="s">
        <v>2452</v>
      </c>
      <c r="F2881" s="136" t="s">
        <v>2453</v>
      </c>
      <c r="G2881" s="137" t="s">
        <v>2448</v>
      </c>
      <c r="H2881" s="138">
        <v>90</v>
      </c>
      <c r="I2881" s="139">
        <v>29.49</v>
      </c>
      <c r="J2881" s="140">
        <f>ROUND(I2881*H2881,2)</f>
        <v>2654.1</v>
      </c>
      <c r="K2881" s="136" t="s">
        <v>335</v>
      </c>
      <c r="L2881" s="33"/>
      <c r="M2881" s="141" t="s">
        <v>21</v>
      </c>
      <c r="N2881" s="142" t="s">
        <v>42</v>
      </c>
      <c r="P2881" s="143">
        <f>O2881*H2881</f>
        <v>0</v>
      </c>
      <c r="Q2881" s="143">
        <v>0</v>
      </c>
      <c r="R2881" s="143">
        <f>Q2881*H2881</f>
        <v>0</v>
      </c>
      <c r="S2881" s="143">
        <v>0</v>
      </c>
      <c r="T2881" s="144">
        <f>S2881*H2881</f>
        <v>0</v>
      </c>
      <c r="AR2881" s="145" t="s">
        <v>336</v>
      </c>
      <c r="AT2881" s="145" t="s">
        <v>332</v>
      </c>
      <c r="AU2881" s="145" t="s">
        <v>171</v>
      </c>
      <c r="AY2881" s="18" t="s">
        <v>330</v>
      </c>
      <c r="BE2881" s="146">
        <f>IF(N2881="základní",J2881,0)</f>
        <v>2654.1</v>
      </c>
      <c r="BF2881" s="146">
        <f>IF(N2881="snížená",J2881,0)</f>
        <v>0</v>
      </c>
      <c r="BG2881" s="146">
        <f>IF(N2881="zákl. přenesená",J2881,0)</f>
        <v>0</v>
      </c>
      <c r="BH2881" s="146">
        <f>IF(N2881="sníž. přenesená",J2881,0)</f>
        <v>0</v>
      </c>
      <c r="BI2881" s="146">
        <f>IF(N2881="nulová",J2881,0)</f>
        <v>0</v>
      </c>
      <c r="BJ2881" s="18" t="s">
        <v>78</v>
      </c>
      <c r="BK2881" s="146">
        <f>ROUND(I2881*H2881,2)</f>
        <v>2654.1</v>
      </c>
      <c r="BL2881" s="18" t="s">
        <v>336</v>
      </c>
      <c r="BM2881" s="145" t="s">
        <v>2454</v>
      </c>
    </row>
    <row r="2882" spans="2:65" s="1" customFormat="1">
      <c r="B2882" s="33"/>
      <c r="D2882" s="147" t="s">
        <v>338</v>
      </c>
      <c r="F2882" s="148" t="s">
        <v>2455</v>
      </c>
      <c r="I2882" s="149"/>
      <c r="L2882" s="33"/>
      <c r="M2882" s="150"/>
      <c r="T2882" s="52"/>
      <c r="AT2882" s="18" t="s">
        <v>338</v>
      </c>
      <c r="AU2882" s="18" t="s">
        <v>171</v>
      </c>
    </row>
    <row r="2883" spans="2:65" s="13" customFormat="1">
      <c r="B2883" s="158"/>
      <c r="D2883" s="152" t="s">
        <v>340</v>
      </c>
      <c r="E2883" s="159" t="s">
        <v>21</v>
      </c>
      <c r="F2883" s="160" t="s">
        <v>1320</v>
      </c>
      <c r="H2883" s="161">
        <v>90</v>
      </c>
      <c r="I2883" s="162"/>
      <c r="L2883" s="158"/>
      <c r="M2883" s="163"/>
      <c r="T2883" s="164"/>
      <c r="AT2883" s="159" t="s">
        <v>340</v>
      </c>
      <c r="AU2883" s="159" t="s">
        <v>171</v>
      </c>
      <c r="AV2883" s="13" t="s">
        <v>80</v>
      </c>
      <c r="AW2883" s="13" t="s">
        <v>32</v>
      </c>
      <c r="AX2883" s="13" t="s">
        <v>78</v>
      </c>
      <c r="AY2883" s="159" t="s">
        <v>330</v>
      </c>
    </row>
    <row r="2884" spans="2:65" s="1" customFormat="1" ht="21.75" customHeight="1">
      <c r="B2884" s="33"/>
      <c r="C2884" s="134" t="s">
        <v>2456</v>
      </c>
      <c r="D2884" s="134" t="s">
        <v>332</v>
      </c>
      <c r="E2884" s="135" t="s">
        <v>2457</v>
      </c>
      <c r="F2884" s="136" t="s">
        <v>2458</v>
      </c>
      <c r="G2884" s="137" t="s">
        <v>2448</v>
      </c>
      <c r="H2884" s="138">
        <v>1</v>
      </c>
      <c r="I2884" s="139">
        <v>271.62</v>
      </c>
      <c r="J2884" s="140">
        <f>ROUND(I2884*H2884,2)</f>
        <v>271.62</v>
      </c>
      <c r="K2884" s="136" t="s">
        <v>335</v>
      </c>
      <c r="L2884" s="33"/>
      <c r="M2884" s="141" t="s">
        <v>21</v>
      </c>
      <c r="N2884" s="142" t="s">
        <v>42</v>
      </c>
      <c r="P2884" s="143">
        <f>O2884*H2884</f>
        <v>0</v>
      </c>
      <c r="Q2884" s="143">
        <v>0</v>
      </c>
      <c r="R2884" s="143">
        <f>Q2884*H2884</f>
        <v>0</v>
      </c>
      <c r="S2884" s="143">
        <v>0</v>
      </c>
      <c r="T2884" s="144">
        <f>S2884*H2884</f>
        <v>0</v>
      </c>
      <c r="AR2884" s="145" t="s">
        <v>336</v>
      </c>
      <c r="AT2884" s="145" t="s">
        <v>332</v>
      </c>
      <c r="AU2884" s="145" t="s">
        <v>171</v>
      </c>
      <c r="AY2884" s="18" t="s">
        <v>330</v>
      </c>
      <c r="BE2884" s="146">
        <f>IF(N2884="základní",J2884,0)</f>
        <v>271.62</v>
      </c>
      <c r="BF2884" s="146">
        <f>IF(N2884="snížená",J2884,0)</f>
        <v>0</v>
      </c>
      <c r="BG2884" s="146">
        <f>IF(N2884="zákl. přenesená",J2884,0)</f>
        <v>0</v>
      </c>
      <c r="BH2884" s="146">
        <f>IF(N2884="sníž. přenesená",J2884,0)</f>
        <v>0</v>
      </c>
      <c r="BI2884" s="146">
        <f>IF(N2884="nulová",J2884,0)</f>
        <v>0</v>
      </c>
      <c r="BJ2884" s="18" t="s">
        <v>78</v>
      </c>
      <c r="BK2884" s="146">
        <f>ROUND(I2884*H2884,2)</f>
        <v>271.62</v>
      </c>
      <c r="BL2884" s="18" t="s">
        <v>336</v>
      </c>
      <c r="BM2884" s="145" t="s">
        <v>2459</v>
      </c>
    </row>
    <row r="2885" spans="2:65" s="1" customFormat="1">
      <c r="B2885" s="33"/>
      <c r="D2885" s="147" t="s">
        <v>338</v>
      </c>
      <c r="F2885" s="148" t="s">
        <v>2460</v>
      </c>
      <c r="I2885" s="149"/>
      <c r="L2885" s="33"/>
      <c r="M2885" s="150"/>
      <c r="T2885" s="52"/>
      <c r="AT2885" s="18" t="s">
        <v>338</v>
      </c>
      <c r="AU2885" s="18" t="s">
        <v>171</v>
      </c>
    </row>
    <row r="2886" spans="2:65" s="13" customFormat="1">
      <c r="B2886" s="158"/>
      <c r="D2886" s="152" t="s">
        <v>340</v>
      </c>
      <c r="E2886" s="159" t="s">
        <v>21</v>
      </c>
      <c r="F2886" s="160" t="s">
        <v>78</v>
      </c>
      <c r="H2886" s="161">
        <v>1</v>
      </c>
      <c r="I2886" s="162"/>
      <c r="L2886" s="158"/>
      <c r="M2886" s="163"/>
      <c r="T2886" s="164"/>
      <c r="AT2886" s="159" t="s">
        <v>340</v>
      </c>
      <c r="AU2886" s="159" t="s">
        <v>171</v>
      </c>
      <c r="AV2886" s="13" t="s">
        <v>80</v>
      </c>
      <c r="AW2886" s="13" t="s">
        <v>32</v>
      </c>
      <c r="AX2886" s="13" t="s">
        <v>78</v>
      </c>
      <c r="AY2886" s="159" t="s">
        <v>330</v>
      </c>
    </row>
    <row r="2887" spans="2:65" s="1" customFormat="1" ht="21.75" customHeight="1">
      <c r="B2887" s="33"/>
      <c r="C2887" s="134" t="s">
        <v>2461</v>
      </c>
      <c r="D2887" s="134" t="s">
        <v>332</v>
      </c>
      <c r="E2887" s="135" t="s">
        <v>2462</v>
      </c>
      <c r="F2887" s="136" t="s">
        <v>2463</v>
      </c>
      <c r="G2887" s="137" t="s">
        <v>353</v>
      </c>
      <c r="H2887" s="138">
        <v>2</v>
      </c>
      <c r="I2887" s="139">
        <v>71.95</v>
      </c>
      <c r="J2887" s="140">
        <f>ROUND(I2887*H2887,2)</f>
        <v>143.9</v>
      </c>
      <c r="K2887" s="136" t="s">
        <v>335</v>
      </c>
      <c r="L2887" s="33"/>
      <c r="M2887" s="141" t="s">
        <v>21</v>
      </c>
      <c r="N2887" s="142" t="s">
        <v>42</v>
      </c>
      <c r="P2887" s="143">
        <f>O2887*H2887</f>
        <v>0</v>
      </c>
      <c r="Q2887" s="143">
        <v>0</v>
      </c>
      <c r="R2887" s="143">
        <f>Q2887*H2887</f>
        <v>0</v>
      </c>
      <c r="S2887" s="143">
        <v>0</v>
      </c>
      <c r="T2887" s="144">
        <f>S2887*H2887</f>
        <v>0</v>
      </c>
      <c r="AR2887" s="145" t="s">
        <v>336</v>
      </c>
      <c r="AT2887" s="145" t="s">
        <v>332</v>
      </c>
      <c r="AU2887" s="145" t="s">
        <v>171</v>
      </c>
      <c r="AY2887" s="18" t="s">
        <v>330</v>
      </c>
      <c r="BE2887" s="146">
        <f>IF(N2887="základní",J2887,0)</f>
        <v>143.9</v>
      </c>
      <c r="BF2887" s="146">
        <f>IF(N2887="snížená",J2887,0)</f>
        <v>0</v>
      </c>
      <c r="BG2887" s="146">
        <f>IF(N2887="zákl. přenesená",J2887,0)</f>
        <v>0</v>
      </c>
      <c r="BH2887" s="146">
        <f>IF(N2887="sníž. přenesená",J2887,0)</f>
        <v>0</v>
      </c>
      <c r="BI2887" s="146">
        <f>IF(N2887="nulová",J2887,0)</f>
        <v>0</v>
      </c>
      <c r="BJ2887" s="18" t="s">
        <v>78</v>
      </c>
      <c r="BK2887" s="146">
        <f>ROUND(I2887*H2887,2)</f>
        <v>143.9</v>
      </c>
      <c r="BL2887" s="18" t="s">
        <v>336</v>
      </c>
      <c r="BM2887" s="145" t="s">
        <v>2464</v>
      </c>
    </row>
    <row r="2888" spans="2:65" s="1" customFormat="1">
      <c r="B2888" s="33"/>
      <c r="D2888" s="147" t="s">
        <v>338</v>
      </c>
      <c r="F2888" s="148" t="s">
        <v>2465</v>
      </c>
      <c r="I2888" s="149"/>
      <c r="L2888" s="33"/>
      <c r="M2888" s="150"/>
      <c r="T2888" s="52"/>
      <c r="AT2888" s="18" t="s">
        <v>338</v>
      </c>
      <c r="AU2888" s="18" t="s">
        <v>171</v>
      </c>
    </row>
    <row r="2889" spans="2:65" s="13" customFormat="1">
      <c r="B2889" s="158"/>
      <c r="D2889" s="152" t="s">
        <v>340</v>
      </c>
      <c r="E2889" s="159" t="s">
        <v>21</v>
      </c>
      <c r="F2889" s="160" t="s">
        <v>80</v>
      </c>
      <c r="H2889" s="161">
        <v>2</v>
      </c>
      <c r="I2889" s="162"/>
      <c r="L2889" s="158"/>
      <c r="M2889" s="163"/>
      <c r="T2889" s="164"/>
      <c r="AT2889" s="159" t="s">
        <v>340</v>
      </c>
      <c r="AU2889" s="159" t="s">
        <v>171</v>
      </c>
      <c r="AV2889" s="13" t="s">
        <v>80</v>
      </c>
      <c r="AW2889" s="13" t="s">
        <v>32</v>
      </c>
      <c r="AX2889" s="13" t="s">
        <v>78</v>
      </c>
      <c r="AY2889" s="159" t="s">
        <v>330</v>
      </c>
    </row>
    <row r="2890" spans="2:65" s="1" customFormat="1" ht="24.2" customHeight="1">
      <c r="B2890" s="33"/>
      <c r="C2890" s="134" t="s">
        <v>2466</v>
      </c>
      <c r="D2890" s="134" t="s">
        <v>332</v>
      </c>
      <c r="E2890" s="135" t="s">
        <v>2467</v>
      </c>
      <c r="F2890" s="136" t="s">
        <v>2468</v>
      </c>
      <c r="G2890" s="137" t="s">
        <v>353</v>
      </c>
      <c r="H2890" s="138">
        <v>180</v>
      </c>
      <c r="I2890" s="139">
        <v>1.44</v>
      </c>
      <c r="J2890" s="140">
        <f>ROUND(I2890*H2890,2)</f>
        <v>259.2</v>
      </c>
      <c r="K2890" s="136" t="s">
        <v>335</v>
      </c>
      <c r="L2890" s="33"/>
      <c r="M2890" s="141" t="s">
        <v>21</v>
      </c>
      <c r="N2890" s="142" t="s">
        <v>42</v>
      </c>
      <c r="P2890" s="143">
        <f>O2890*H2890</f>
        <v>0</v>
      </c>
      <c r="Q2890" s="143">
        <v>0</v>
      </c>
      <c r="R2890" s="143">
        <f>Q2890*H2890</f>
        <v>0</v>
      </c>
      <c r="S2890" s="143">
        <v>0</v>
      </c>
      <c r="T2890" s="144">
        <f>S2890*H2890</f>
        <v>0</v>
      </c>
      <c r="AR2890" s="145" t="s">
        <v>336</v>
      </c>
      <c r="AT2890" s="145" t="s">
        <v>332</v>
      </c>
      <c r="AU2890" s="145" t="s">
        <v>171</v>
      </c>
      <c r="AY2890" s="18" t="s">
        <v>330</v>
      </c>
      <c r="BE2890" s="146">
        <f>IF(N2890="základní",J2890,0)</f>
        <v>259.2</v>
      </c>
      <c r="BF2890" s="146">
        <f>IF(N2890="snížená",J2890,0)</f>
        <v>0</v>
      </c>
      <c r="BG2890" s="146">
        <f>IF(N2890="zákl. přenesená",J2890,0)</f>
        <v>0</v>
      </c>
      <c r="BH2890" s="146">
        <f>IF(N2890="sníž. přenesená",J2890,0)</f>
        <v>0</v>
      </c>
      <c r="BI2890" s="146">
        <f>IF(N2890="nulová",J2890,0)</f>
        <v>0</v>
      </c>
      <c r="BJ2890" s="18" t="s">
        <v>78</v>
      </c>
      <c r="BK2890" s="146">
        <f>ROUND(I2890*H2890,2)</f>
        <v>259.2</v>
      </c>
      <c r="BL2890" s="18" t="s">
        <v>336</v>
      </c>
      <c r="BM2890" s="145" t="s">
        <v>2469</v>
      </c>
    </row>
    <row r="2891" spans="2:65" s="1" customFormat="1">
      <c r="B2891" s="33"/>
      <c r="D2891" s="147" t="s">
        <v>338</v>
      </c>
      <c r="F2891" s="148" t="s">
        <v>2470</v>
      </c>
      <c r="I2891" s="149"/>
      <c r="L2891" s="33"/>
      <c r="M2891" s="150"/>
      <c r="T2891" s="52"/>
      <c r="AT2891" s="18" t="s">
        <v>338</v>
      </c>
      <c r="AU2891" s="18" t="s">
        <v>171</v>
      </c>
    </row>
    <row r="2892" spans="2:65" s="13" customFormat="1">
      <c r="B2892" s="158"/>
      <c r="D2892" s="152" t="s">
        <v>340</v>
      </c>
      <c r="E2892" s="159" t="s">
        <v>21</v>
      </c>
      <c r="F2892" s="160" t="s">
        <v>2471</v>
      </c>
      <c r="H2892" s="161">
        <v>180</v>
      </c>
      <c r="I2892" s="162"/>
      <c r="L2892" s="158"/>
      <c r="M2892" s="163"/>
      <c r="T2892" s="164"/>
      <c r="AT2892" s="159" t="s">
        <v>340</v>
      </c>
      <c r="AU2892" s="159" t="s">
        <v>171</v>
      </c>
      <c r="AV2892" s="13" t="s">
        <v>80</v>
      </c>
      <c r="AW2892" s="13" t="s">
        <v>32</v>
      </c>
      <c r="AX2892" s="13" t="s">
        <v>78</v>
      </c>
      <c r="AY2892" s="159" t="s">
        <v>330</v>
      </c>
    </row>
    <row r="2893" spans="2:65" s="1" customFormat="1" ht="24.2" customHeight="1">
      <c r="B2893" s="33"/>
      <c r="C2893" s="134" t="s">
        <v>2472</v>
      </c>
      <c r="D2893" s="134" t="s">
        <v>332</v>
      </c>
      <c r="E2893" s="135" t="s">
        <v>2473</v>
      </c>
      <c r="F2893" s="136" t="s">
        <v>2474</v>
      </c>
      <c r="G2893" s="137" t="s">
        <v>353</v>
      </c>
      <c r="H2893" s="138">
        <v>2</v>
      </c>
      <c r="I2893" s="139">
        <v>22.14</v>
      </c>
      <c r="J2893" s="140">
        <f>ROUND(I2893*H2893,2)</f>
        <v>44.28</v>
      </c>
      <c r="K2893" s="136" t="s">
        <v>335</v>
      </c>
      <c r="L2893" s="33"/>
      <c r="M2893" s="141" t="s">
        <v>21</v>
      </c>
      <c r="N2893" s="142" t="s">
        <v>42</v>
      </c>
      <c r="P2893" s="143">
        <f>O2893*H2893</f>
        <v>0</v>
      </c>
      <c r="Q2893" s="143">
        <v>0</v>
      </c>
      <c r="R2893" s="143">
        <f>Q2893*H2893</f>
        <v>0</v>
      </c>
      <c r="S2893" s="143">
        <v>0</v>
      </c>
      <c r="T2893" s="144">
        <f>S2893*H2893</f>
        <v>0</v>
      </c>
      <c r="AR2893" s="145" t="s">
        <v>336</v>
      </c>
      <c r="AT2893" s="145" t="s">
        <v>332</v>
      </c>
      <c r="AU2893" s="145" t="s">
        <v>171</v>
      </c>
      <c r="AY2893" s="18" t="s">
        <v>330</v>
      </c>
      <c r="BE2893" s="146">
        <f>IF(N2893="základní",J2893,0)</f>
        <v>44.28</v>
      </c>
      <c r="BF2893" s="146">
        <f>IF(N2893="snížená",J2893,0)</f>
        <v>0</v>
      </c>
      <c r="BG2893" s="146">
        <f>IF(N2893="zákl. přenesená",J2893,0)</f>
        <v>0</v>
      </c>
      <c r="BH2893" s="146">
        <f>IF(N2893="sníž. přenesená",J2893,0)</f>
        <v>0</v>
      </c>
      <c r="BI2893" s="146">
        <f>IF(N2893="nulová",J2893,0)</f>
        <v>0</v>
      </c>
      <c r="BJ2893" s="18" t="s">
        <v>78</v>
      </c>
      <c r="BK2893" s="146">
        <f>ROUND(I2893*H2893,2)</f>
        <v>44.28</v>
      </c>
      <c r="BL2893" s="18" t="s">
        <v>336</v>
      </c>
      <c r="BM2893" s="145" t="s">
        <v>2475</v>
      </c>
    </row>
    <row r="2894" spans="2:65" s="1" customFormat="1">
      <c r="B2894" s="33"/>
      <c r="D2894" s="147" t="s">
        <v>338</v>
      </c>
      <c r="F2894" s="148" t="s">
        <v>2476</v>
      </c>
      <c r="I2894" s="149"/>
      <c r="L2894" s="33"/>
      <c r="M2894" s="150"/>
      <c r="T2894" s="52"/>
      <c r="AT2894" s="18" t="s">
        <v>338</v>
      </c>
      <c r="AU2894" s="18" t="s">
        <v>171</v>
      </c>
    </row>
    <row r="2895" spans="2:65" s="13" customFormat="1">
      <c r="B2895" s="158"/>
      <c r="D2895" s="152" t="s">
        <v>340</v>
      </c>
      <c r="E2895" s="159" t="s">
        <v>21</v>
      </c>
      <c r="F2895" s="160" t="s">
        <v>80</v>
      </c>
      <c r="H2895" s="161">
        <v>2</v>
      </c>
      <c r="I2895" s="162"/>
      <c r="L2895" s="158"/>
      <c r="M2895" s="163"/>
      <c r="T2895" s="164"/>
      <c r="AT2895" s="159" t="s">
        <v>340</v>
      </c>
      <c r="AU2895" s="159" t="s">
        <v>171</v>
      </c>
      <c r="AV2895" s="13" t="s">
        <v>80</v>
      </c>
      <c r="AW2895" s="13" t="s">
        <v>32</v>
      </c>
      <c r="AX2895" s="13" t="s">
        <v>78</v>
      </c>
      <c r="AY2895" s="159" t="s">
        <v>330</v>
      </c>
    </row>
    <row r="2896" spans="2:65" s="11" customFormat="1" ht="20.85" customHeight="1">
      <c r="B2896" s="122"/>
      <c r="D2896" s="123" t="s">
        <v>70</v>
      </c>
      <c r="E2896" s="132" t="s">
        <v>1367</v>
      </c>
      <c r="F2896" s="132" t="s">
        <v>2477</v>
      </c>
      <c r="I2896" s="125"/>
      <c r="J2896" s="133">
        <f>BK2896</f>
        <v>1586812.45</v>
      </c>
      <c r="L2896" s="122"/>
      <c r="M2896" s="127"/>
      <c r="P2896" s="128">
        <f>SUM(P2897:P3005)</f>
        <v>0</v>
      </c>
      <c r="R2896" s="128">
        <f>SUM(R2897:R3005)</f>
        <v>2.37669088</v>
      </c>
      <c r="T2896" s="129">
        <f>SUM(T2897:T3005)</f>
        <v>0</v>
      </c>
      <c r="AR2896" s="123" t="s">
        <v>78</v>
      </c>
      <c r="AT2896" s="130" t="s">
        <v>70</v>
      </c>
      <c r="AU2896" s="130" t="s">
        <v>80</v>
      </c>
      <c r="AY2896" s="123" t="s">
        <v>330</v>
      </c>
      <c r="BK2896" s="131">
        <f>SUM(BK2897:BK3005)</f>
        <v>1586812.45</v>
      </c>
    </row>
    <row r="2897" spans="2:65" s="1" customFormat="1" ht="21.75" customHeight="1">
      <c r="B2897" s="33"/>
      <c r="C2897" s="134" t="s">
        <v>2478</v>
      </c>
      <c r="D2897" s="134" t="s">
        <v>332</v>
      </c>
      <c r="E2897" s="135" t="s">
        <v>2479</v>
      </c>
      <c r="F2897" s="136" t="s">
        <v>2480</v>
      </c>
      <c r="G2897" s="137" t="s">
        <v>973</v>
      </c>
      <c r="H2897" s="138">
        <v>1</v>
      </c>
      <c r="I2897" s="139">
        <v>2767.16</v>
      </c>
      <c r="J2897" s="140">
        <f>ROUND(I2897*H2897,2)</f>
        <v>2767.16</v>
      </c>
      <c r="K2897" s="136" t="s">
        <v>21</v>
      </c>
      <c r="L2897" s="33"/>
      <c r="M2897" s="141" t="s">
        <v>21</v>
      </c>
      <c r="N2897" s="142" t="s">
        <v>42</v>
      </c>
      <c r="P2897" s="143">
        <f>O2897*H2897</f>
        <v>0</v>
      </c>
      <c r="Q2897" s="143">
        <v>0</v>
      </c>
      <c r="R2897" s="143">
        <f>Q2897*H2897</f>
        <v>0</v>
      </c>
      <c r="S2897" s="143">
        <v>0</v>
      </c>
      <c r="T2897" s="144">
        <f>S2897*H2897</f>
        <v>0</v>
      </c>
      <c r="AR2897" s="145" t="s">
        <v>336</v>
      </c>
      <c r="AT2897" s="145" t="s">
        <v>332</v>
      </c>
      <c r="AU2897" s="145" t="s">
        <v>171</v>
      </c>
      <c r="AY2897" s="18" t="s">
        <v>330</v>
      </c>
      <c r="BE2897" s="146">
        <f>IF(N2897="základní",J2897,0)</f>
        <v>2767.16</v>
      </c>
      <c r="BF2897" s="146">
        <f>IF(N2897="snížená",J2897,0)</f>
        <v>0</v>
      </c>
      <c r="BG2897" s="146">
        <f>IF(N2897="zákl. přenesená",J2897,0)</f>
        <v>0</v>
      </c>
      <c r="BH2897" s="146">
        <f>IF(N2897="sníž. přenesená",J2897,0)</f>
        <v>0</v>
      </c>
      <c r="BI2897" s="146">
        <f>IF(N2897="nulová",J2897,0)</f>
        <v>0</v>
      </c>
      <c r="BJ2897" s="18" t="s">
        <v>78</v>
      </c>
      <c r="BK2897" s="146">
        <f>ROUND(I2897*H2897,2)</f>
        <v>2767.16</v>
      </c>
      <c r="BL2897" s="18" t="s">
        <v>336</v>
      </c>
      <c r="BM2897" s="145" t="s">
        <v>2481</v>
      </c>
    </row>
    <row r="2898" spans="2:65" s="12" customFormat="1">
      <c r="B2898" s="151"/>
      <c r="D2898" s="152" t="s">
        <v>340</v>
      </c>
      <c r="E2898" s="153" t="s">
        <v>21</v>
      </c>
      <c r="F2898" s="154" t="s">
        <v>341</v>
      </c>
      <c r="H2898" s="153" t="s">
        <v>21</v>
      </c>
      <c r="I2898" s="155"/>
      <c r="L2898" s="151"/>
      <c r="M2898" s="156"/>
      <c r="T2898" s="157"/>
      <c r="AT2898" s="153" t="s">
        <v>340</v>
      </c>
      <c r="AU2898" s="153" t="s">
        <v>171</v>
      </c>
      <c r="AV2898" s="12" t="s">
        <v>78</v>
      </c>
      <c r="AW2898" s="12" t="s">
        <v>32</v>
      </c>
      <c r="AX2898" s="12" t="s">
        <v>71</v>
      </c>
      <c r="AY2898" s="153" t="s">
        <v>330</v>
      </c>
    </row>
    <row r="2899" spans="2:65" s="13" customFormat="1">
      <c r="B2899" s="158"/>
      <c r="D2899" s="152" t="s">
        <v>340</v>
      </c>
      <c r="E2899" s="159" t="s">
        <v>21</v>
      </c>
      <c r="F2899" s="160" t="s">
        <v>78</v>
      </c>
      <c r="H2899" s="161">
        <v>1</v>
      </c>
      <c r="I2899" s="162"/>
      <c r="L2899" s="158"/>
      <c r="M2899" s="163"/>
      <c r="T2899" s="164"/>
      <c r="AT2899" s="159" t="s">
        <v>340</v>
      </c>
      <c r="AU2899" s="159" t="s">
        <v>171</v>
      </c>
      <c r="AV2899" s="13" t="s">
        <v>80</v>
      </c>
      <c r="AW2899" s="13" t="s">
        <v>32</v>
      </c>
      <c r="AX2899" s="13" t="s">
        <v>78</v>
      </c>
      <c r="AY2899" s="159" t="s">
        <v>330</v>
      </c>
    </row>
    <row r="2900" spans="2:65" s="1" customFormat="1" ht="21.75" customHeight="1">
      <c r="B2900" s="33"/>
      <c r="C2900" s="134" t="s">
        <v>2482</v>
      </c>
      <c r="D2900" s="134" t="s">
        <v>332</v>
      </c>
      <c r="E2900" s="135" t="s">
        <v>2483</v>
      </c>
      <c r="F2900" s="136" t="s">
        <v>2484</v>
      </c>
      <c r="G2900" s="137" t="s">
        <v>973</v>
      </c>
      <c r="H2900" s="138">
        <v>3</v>
      </c>
      <c r="I2900" s="139">
        <v>2767.16</v>
      </c>
      <c r="J2900" s="140">
        <f>ROUND(I2900*H2900,2)</f>
        <v>8301.48</v>
      </c>
      <c r="K2900" s="136" t="s">
        <v>21</v>
      </c>
      <c r="L2900" s="33"/>
      <c r="M2900" s="141" t="s">
        <v>21</v>
      </c>
      <c r="N2900" s="142" t="s">
        <v>42</v>
      </c>
      <c r="P2900" s="143">
        <f>O2900*H2900</f>
        <v>0</v>
      </c>
      <c r="Q2900" s="143">
        <v>0</v>
      </c>
      <c r="R2900" s="143">
        <f>Q2900*H2900</f>
        <v>0</v>
      </c>
      <c r="S2900" s="143">
        <v>0</v>
      </c>
      <c r="T2900" s="144">
        <f>S2900*H2900</f>
        <v>0</v>
      </c>
      <c r="AR2900" s="145" t="s">
        <v>336</v>
      </c>
      <c r="AT2900" s="145" t="s">
        <v>332</v>
      </c>
      <c r="AU2900" s="145" t="s">
        <v>171</v>
      </c>
      <c r="AY2900" s="18" t="s">
        <v>330</v>
      </c>
      <c r="BE2900" s="146">
        <f>IF(N2900="základní",J2900,0)</f>
        <v>8301.48</v>
      </c>
      <c r="BF2900" s="146">
        <f>IF(N2900="snížená",J2900,0)</f>
        <v>0</v>
      </c>
      <c r="BG2900" s="146">
        <f>IF(N2900="zákl. přenesená",J2900,0)</f>
        <v>0</v>
      </c>
      <c r="BH2900" s="146">
        <f>IF(N2900="sníž. přenesená",J2900,0)</f>
        <v>0</v>
      </c>
      <c r="BI2900" s="146">
        <f>IF(N2900="nulová",J2900,0)</f>
        <v>0</v>
      </c>
      <c r="BJ2900" s="18" t="s">
        <v>78</v>
      </c>
      <c r="BK2900" s="146">
        <f>ROUND(I2900*H2900,2)</f>
        <v>8301.48</v>
      </c>
      <c r="BL2900" s="18" t="s">
        <v>336</v>
      </c>
      <c r="BM2900" s="145" t="s">
        <v>2485</v>
      </c>
    </row>
    <row r="2901" spans="2:65" s="12" customFormat="1">
      <c r="B2901" s="151"/>
      <c r="D2901" s="152" t="s">
        <v>340</v>
      </c>
      <c r="E2901" s="153" t="s">
        <v>21</v>
      </c>
      <c r="F2901" s="154" t="s">
        <v>341</v>
      </c>
      <c r="H2901" s="153" t="s">
        <v>21</v>
      </c>
      <c r="I2901" s="155"/>
      <c r="L2901" s="151"/>
      <c r="M2901" s="156"/>
      <c r="T2901" s="157"/>
      <c r="AT2901" s="153" t="s">
        <v>340</v>
      </c>
      <c r="AU2901" s="153" t="s">
        <v>171</v>
      </c>
      <c r="AV2901" s="12" t="s">
        <v>78</v>
      </c>
      <c r="AW2901" s="12" t="s">
        <v>32</v>
      </c>
      <c r="AX2901" s="12" t="s">
        <v>71</v>
      </c>
      <c r="AY2901" s="153" t="s">
        <v>330</v>
      </c>
    </row>
    <row r="2902" spans="2:65" s="13" customFormat="1">
      <c r="B2902" s="158"/>
      <c r="D2902" s="152" t="s">
        <v>340</v>
      </c>
      <c r="E2902" s="159" t="s">
        <v>21</v>
      </c>
      <c r="F2902" s="160" t="s">
        <v>171</v>
      </c>
      <c r="H2902" s="161">
        <v>3</v>
      </c>
      <c r="I2902" s="162"/>
      <c r="L2902" s="158"/>
      <c r="M2902" s="163"/>
      <c r="T2902" s="164"/>
      <c r="AT2902" s="159" t="s">
        <v>340</v>
      </c>
      <c r="AU2902" s="159" t="s">
        <v>171</v>
      </c>
      <c r="AV2902" s="13" t="s">
        <v>80</v>
      </c>
      <c r="AW2902" s="13" t="s">
        <v>32</v>
      </c>
      <c r="AX2902" s="13" t="s">
        <v>78</v>
      </c>
      <c r="AY2902" s="159" t="s">
        <v>330</v>
      </c>
    </row>
    <row r="2903" spans="2:65" s="1" customFormat="1" ht="24.2" customHeight="1">
      <c r="B2903" s="33"/>
      <c r="C2903" s="134" t="s">
        <v>2486</v>
      </c>
      <c r="D2903" s="134" t="s">
        <v>332</v>
      </c>
      <c r="E2903" s="135" t="s">
        <v>2487</v>
      </c>
      <c r="F2903" s="136" t="s">
        <v>2488</v>
      </c>
      <c r="G2903" s="137" t="s">
        <v>169</v>
      </c>
      <c r="H2903" s="138">
        <v>4182.2719999999999</v>
      </c>
      <c r="I2903" s="139">
        <v>77.38</v>
      </c>
      <c r="J2903" s="140">
        <f>ROUND(I2903*H2903,2)</f>
        <v>323624.21000000002</v>
      </c>
      <c r="K2903" s="136" t="s">
        <v>335</v>
      </c>
      <c r="L2903" s="33"/>
      <c r="M2903" s="141" t="s">
        <v>21</v>
      </c>
      <c r="N2903" s="142" t="s">
        <v>42</v>
      </c>
      <c r="P2903" s="143">
        <f>O2903*H2903</f>
        <v>0</v>
      </c>
      <c r="Q2903" s="143">
        <v>4.0000000000000003E-5</v>
      </c>
      <c r="R2903" s="143">
        <f>Q2903*H2903</f>
        <v>0.16729088</v>
      </c>
      <c r="S2903" s="143">
        <v>0</v>
      </c>
      <c r="T2903" s="144">
        <f>S2903*H2903</f>
        <v>0</v>
      </c>
      <c r="AR2903" s="145" t="s">
        <v>336</v>
      </c>
      <c r="AT2903" s="145" t="s">
        <v>332</v>
      </c>
      <c r="AU2903" s="145" t="s">
        <v>171</v>
      </c>
      <c r="AY2903" s="18" t="s">
        <v>330</v>
      </c>
      <c r="BE2903" s="146">
        <f>IF(N2903="základní",J2903,0)</f>
        <v>323624.21000000002</v>
      </c>
      <c r="BF2903" s="146">
        <f>IF(N2903="snížená",J2903,0)</f>
        <v>0</v>
      </c>
      <c r="BG2903" s="146">
        <f>IF(N2903="zákl. přenesená",J2903,0)</f>
        <v>0</v>
      </c>
      <c r="BH2903" s="146">
        <f>IF(N2903="sníž. přenesená",J2903,0)</f>
        <v>0</v>
      </c>
      <c r="BI2903" s="146">
        <f>IF(N2903="nulová",J2903,0)</f>
        <v>0</v>
      </c>
      <c r="BJ2903" s="18" t="s">
        <v>78</v>
      </c>
      <c r="BK2903" s="146">
        <f>ROUND(I2903*H2903,2)</f>
        <v>323624.21000000002</v>
      </c>
      <c r="BL2903" s="18" t="s">
        <v>336</v>
      </c>
      <c r="BM2903" s="145" t="s">
        <v>2489</v>
      </c>
    </row>
    <row r="2904" spans="2:65" s="1" customFormat="1">
      <c r="B2904" s="33"/>
      <c r="D2904" s="147" t="s">
        <v>338</v>
      </c>
      <c r="F2904" s="148" t="s">
        <v>2490</v>
      </c>
      <c r="I2904" s="149"/>
      <c r="L2904" s="33"/>
      <c r="M2904" s="150"/>
      <c r="T2904" s="52"/>
      <c r="AT2904" s="18" t="s">
        <v>338</v>
      </c>
      <c r="AU2904" s="18" t="s">
        <v>171</v>
      </c>
    </row>
    <row r="2905" spans="2:65" s="12" customFormat="1">
      <c r="B2905" s="151"/>
      <c r="D2905" s="152" t="s">
        <v>340</v>
      </c>
      <c r="E2905" s="153" t="s">
        <v>21</v>
      </c>
      <c r="F2905" s="154" t="s">
        <v>1003</v>
      </c>
      <c r="H2905" s="153" t="s">
        <v>21</v>
      </c>
      <c r="I2905" s="155"/>
      <c r="L2905" s="151"/>
      <c r="M2905" s="156"/>
      <c r="T2905" s="157"/>
      <c r="AT2905" s="153" t="s">
        <v>340</v>
      </c>
      <c r="AU2905" s="153" t="s">
        <v>171</v>
      </c>
      <c r="AV2905" s="12" t="s">
        <v>78</v>
      </c>
      <c r="AW2905" s="12" t="s">
        <v>32</v>
      </c>
      <c r="AX2905" s="12" t="s">
        <v>71</v>
      </c>
      <c r="AY2905" s="153" t="s">
        <v>330</v>
      </c>
    </row>
    <row r="2906" spans="2:65" s="13" customFormat="1">
      <c r="B2906" s="158"/>
      <c r="D2906" s="152" t="s">
        <v>340</v>
      </c>
      <c r="E2906" s="159" t="s">
        <v>21</v>
      </c>
      <c r="F2906" s="160" t="s">
        <v>2491</v>
      </c>
      <c r="H2906" s="161">
        <v>608.16</v>
      </c>
      <c r="I2906" s="162"/>
      <c r="L2906" s="158"/>
      <c r="M2906" s="163"/>
      <c r="T2906" s="164"/>
      <c r="AT2906" s="159" t="s">
        <v>340</v>
      </c>
      <c r="AU2906" s="159" t="s">
        <v>171</v>
      </c>
      <c r="AV2906" s="13" t="s">
        <v>80</v>
      </c>
      <c r="AW2906" s="13" t="s">
        <v>32</v>
      </c>
      <c r="AX2906" s="13" t="s">
        <v>71</v>
      </c>
      <c r="AY2906" s="159" t="s">
        <v>330</v>
      </c>
    </row>
    <row r="2907" spans="2:65" s="13" customFormat="1">
      <c r="B2907" s="158"/>
      <c r="D2907" s="152" t="s">
        <v>340</v>
      </c>
      <c r="E2907" s="159" t="s">
        <v>21</v>
      </c>
      <c r="F2907" s="160" t="s">
        <v>2492</v>
      </c>
      <c r="H2907" s="161">
        <v>2.5430000000000001</v>
      </c>
      <c r="I2907" s="162"/>
      <c r="L2907" s="158"/>
      <c r="M2907" s="163"/>
      <c r="T2907" s="164"/>
      <c r="AT2907" s="159" t="s">
        <v>340</v>
      </c>
      <c r="AU2907" s="159" t="s">
        <v>171</v>
      </c>
      <c r="AV2907" s="13" t="s">
        <v>80</v>
      </c>
      <c r="AW2907" s="13" t="s">
        <v>32</v>
      </c>
      <c r="AX2907" s="13" t="s">
        <v>71</v>
      </c>
      <c r="AY2907" s="159" t="s">
        <v>330</v>
      </c>
    </row>
    <row r="2908" spans="2:65" s="12" customFormat="1">
      <c r="B2908" s="151"/>
      <c r="D2908" s="152" t="s">
        <v>340</v>
      </c>
      <c r="E2908" s="153" t="s">
        <v>21</v>
      </c>
      <c r="F2908" s="154" t="s">
        <v>770</v>
      </c>
      <c r="H2908" s="153" t="s">
        <v>21</v>
      </c>
      <c r="I2908" s="155"/>
      <c r="L2908" s="151"/>
      <c r="M2908" s="156"/>
      <c r="T2908" s="157"/>
      <c r="AT2908" s="153" t="s">
        <v>340</v>
      </c>
      <c r="AU2908" s="153" t="s">
        <v>171</v>
      </c>
      <c r="AV2908" s="12" t="s">
        <v>78</v>
      </c>
      <c r="AW2908" s="12" t="s">
        <v>32</v>
      </c>
      <c r="AX2908" s="12" t="s">
        <v>71</v>
      </c>
      <c r="AY2908" s="153" t="s">
        <v>330</v>
      </c>
    </row>
    <row r="2909" spans="2:65" s="13" customFormat="1">
      <c r="B2909" s="158"/>
      <c r="D2909" s="152" t="s">
        <v>340</v>
      </c>
      <c r="E2909" s="159" t="s">
        <v>21</v>
      </c>
      <c r="F2909" s="160" t="s">
        <v>2493</v>
      </c>
      <c r="H2909" s="161">
        <v>686.89499999999998</v>
      </c>
      <c r="I2909" s="162"/>
      <c r="L2909" s="158"/>
      <c r="M2909" s="163"/>
      <c r="T2909" s="164"/>
      <c r="AT2909" s="159" t="s">
        <v>340</v>
      </c>
      <c r="AU2909" s="159" t="s">
        <v>171</v>
      </c>
      <c r="AV2909" s="13" t="s">
        <v>80</v>
      </c>
      <c r="AW2909" s="13" t="s">
        <v>32</v>
      </c>
      <c r="AX2909" s="13" t="s">
        <v>71</v>
      </c>
      <c r="AY2909" s="159" t="s">
        <v>330</v>
      </c>
    </row>
    <row r="2910" spans="2:65" s="13" customFormat="1">
      <c r="B2910" s="158"/>
      <c r="D2910" s="152" t="s">
        <v>340</v>
      </c>
      <c r="E2910" s="159" t="s">
        <v>21</v>
      </c>
      <c r="F2910" s="160" t="s">
        <v>2494</v>
      </c>
      <c r="H2910" s="161">
        <v>2.7879999999999998</v>
      </c>
      <c r="I2910" s="162"/>
      <c r="L2910" s="158"/>
      <c r="M2910" s="163"/>
      <c r="T2910" s="164"/>
      <c r="AT2910" s="159" t="s">
        <v>340</v>
      </c>
      <c r="AU2910" s="159" t="s">
        <v>171</v>
      </c>
      <c r="AV2910" s="13" t="s">
        <v>80</v>
      </c>
      <c r="AW2910" s="13" t="s">
        <v>32</v>
      </c>
      <c r="AX2910" s="13" t="s">
        <v>71</v>
      </c>
      <c r="AY2910" s="159" t="s">
        <v>330</v>
      </c>
    </row>
    <row r="2911" spans="2:65" s="12" customFormat="1">
      <c r="B2911" s="151"/>
      <c r="D2911" s="152" t="s">
        <v>340</v>
      </c>
      <c r="E2911" s="153" t="s">
        <v>21</v>
      </c>
      <c r="F2911" s="154" t="s">
        <v>789</v>
      </c>
      <c r="H2911" s="153" t="s">
        <v>21</v>
      </c>
      <c r="I2911" s="155"/>
      <c r="L2911" s="151"/>
      <c r="M2911" s="156"/>
      <c r="T2911" s="157"/>
      <c r="AT2911" s="153" t="s">
        <v>340</v>
      </c>
      <c r="AU2911" s="153" t="s">
        <v>171</v>
      </c>
      <c r="AV2911" s="12" t="s">
        <v>78</v>
      </c>
      <c r="AW2911" s="12" t="s">
        <v>32</v>
      </c>
      <c r="AX2911" s="12" t="s">
        <v>71</v>
      </c>
      <c r="AY2911" s="153" t="s">
        <v>330</v>
      </c>
    </row>
    <row r="2912" spans="2:65" s="13" customFormat="1">
      <c r="B2912" s="158"/>
      <c r="D2912" s="152" t="s">
        <v>340</v>
      </c>
      <c r="E2912" s="159" t="s">
        <v>21</v>
      </c>
      <c r="F2912" s="160" t="s">
        <v>2493</v>
      </c>
      <c r="H2912" s="161">
        <v>686.89499999999998</v>
      </c>
      <c r="I2912" s="162"/>
      <c r="L2912" s="158"/>
      <c r="M2912" s="163"/>
      <c r="T2912" s="164"/>
      <c r="AT2912" s="159" t="s">
        <v>340</v>
      </c>
      <c r="AU2912" s="159" t="s">
        <v>171</v>
      </c>
      <c r="AV2912" s="13" t="s">
        <v>80</v>
      </c>
      <c r="AW2912" s="13" t="s">
        <v>32</v>
      </c>
      <c r="AX2912" s="13" t="s">
        <v>71</v>
      </c>
      <c r="AY2912" s="159" t="s">
        <v>330</v>
      </c>
    </row>
    <row r="2913" spans="2:65" s="12" customFormat="1">
      <c r="B2913" s="151"/>
      <c r="D2913" s="152" t="s">
        <v>340</v>
      </c>
      <c r="E2913" s="153" t="s">
        <v>21</v>
      </c>
      <c r="F2913" s="154" t="s">
        <v>800</v>
      </c>
      <c r="H2913" s="153" t="s">
        <v>21</v>
      </c>
      <c r="I2913" s="155"/>
      <c r="L2913" s="151"/>
      <c r="M2913" s="156"/>
      <c r="T2913" s="157"/>
      <c r="AT2913" s="153" t="s">
        <v>340</v>
      </c>
      <c r="AU2913" s="153" t="s">
        <v>171</v>
      </c>
      <c r="AV2913" s="12" t="s">
        <v>78</v>
      </c>
      <c r="AW2913" s="12" t="s">
        <v>32</v>
      </c>
      <c r="AX2913" s="12" t="s">
        <v>71</v>
      </c>
      <c r="AY2913" s="153" t="s">
        <v>330</v>
      </c>
    </row>
    <row r="2914" spans="2:65" s="13" customFormat="1">
      <c r="B2914" s="158"/>
      <c r="D2914" s="152" t="s">
        <v>340</v>
      </c>
      <c r="E2914" s="159" t="s">
        <v>21</v>
      </c>
      <c r="F2914" s="160" t="s">
        <v>2493</v>
      </c>
      <c r="H2914" s="161">
        <v>686.89499999999998</v>
      </c>
      <c r="I2914" s="162"/>
      <c r="L2914" s="158"/>
      <c r="M2914" s="163"/>
      <c r="T2914" s="164"/>
      <c r="AT2914" s="159" t="s">
        <v>340</v>
      </c>
      <c r="AU2914" s="159" t="s">
        <v>171</v>
      </c>
      <c r="AV2914" s="13" t="s">
        <v>80</v>
      </c>
      <c r="AW2914" s="13" t="s">
        <v>32</v>
      </c>
      <c r="AX2914" s="13" t="s">
        <v>71</v>
      </c>
      <c r="AY2914" s="159" t="s">
        <v>330</v>
      </c>
    </row>
    <row r="2915" spans="2:65" s="12" customFormat="1">
      <c r="B2915" s="151"/>
      <c r="D2915" s="152" t="s">
        <v>340</v>
      </c>
      <c r="E2915" s="153" t="s">
        <v>21</v>
      </c>
      <c r="F2915" s="154" t="s">
        <v>808</v>
      </c>
      <c r="H2915" s="153" t="s">
        <v>21</v>
      </c>
      <c r="I2915" s="155"/>
      <c r="L2915" s="151"/>
      <c r="M2915" s="156"/>
      <c r="T2915" s="157"/>
      <c r="AT2915" s="153" t="s">
        <v>340</v>
      </c>
      <c r="AU2915" s="153" t="s">
        <v>171</v>
      </c>
      <c r="AV2915" s="12" t="s">
        <v>78</v>
      </c>
      <c r="AW2915" s="12" t="s">
        <v>32</v>
      </c>
      <c r="AX2915" s="12" t="s">
        <v>71</v>
      </c>
      <c r="AY2915" s="153" t="s">
        <v>330</v>
      </c>
    </row>
    <row r="2916" spans="2:65" s="13" customFormat="1">
      <c r="B2916" s="158"/>
      <c r="D2916" s="152" t="s">
        <v>340</v>
      </c>
      <c r="E2916" s="159" t="s">
        <v>21</v>
      </c>
      <c r="F2916" s="160" t="s">
        <v>2493</v>
      </c>
      <c r="H2916" s="161">
        <v>686.89499999999998</v>
      </c>
      <c r="I2916" s="162"/>
      <c r="L2916" s="158"/>
      <c r="M2916" s="163"/>
      <c r="T2916" s="164"/>
      <c r="AT2916" s="159" t="s">
        <v>340</v>
      </c>
      <c r="AU2916" s="159" t="s">
        <v>171</v>
      </c>
      <c r="AV2916" s="13" t="s">
        <v>80</v>
      </c>
      <c r="AW2916" s="13" t="s">
        <v>32</v>
      </c>
      <c r="AX2916" s="13" t="s">
        <v>71</v>
      </c>
      <c r="AY2916" s="159" t="s">
        <v>330</v>
      </c>
    </row>
    <row r="2917" spans="2:65" s="12" customFormat="1">
      <c r="B2917" s="151"/>
      <c r="D2917" s="152" t="s">
        <v>340</v>
      </c>
      <c r="E2917" s="153" t="s">
        <v>21</v>
      </c>
      <c r="F2917" s="154" t="s">
        <v>818</v>
      </c>
      <c r="H2917" s="153" t="s">
        <v>21</v>
      </c>
      <c r="I2917" s="155"/>
      <c r="L2917" s="151"/>
      <c r="M2917" s="156"/>
      <c r="T2917" s="157"/>
      <c r="AT2917" s="153" t="s">
        <v>340</v>
      </c>
      <c r="AU2917" s="153" t="s">
        <v>171</v>
      </c>
      <c r="AV2917" s="12" t="s">
        <v>78</v>
      </c>
      <c r="AW2917" s="12" t="s">
        <v>32</v>
      </c>
      <c r="AX2917" s="12" t="s">
        <v>71</v>
      </c>
      <c r="AY2917" s="153" t="s">
        <v>330</v>
      </c>
    </row>
    <row r="2918" spans="2:65" s="13" customFormat="1">
      <c r="B2918" s="158"/>
      <c r="D2918" s="152" t="s">
        <v>340</v>
      </c>
      <c r="E2918" s="159" t="s">
        <v>21</v>
      </c>
      <c r="F2918" s="160" t="s">
        <v>2495</v>
      </c>
      <c r="H2918" s="161">
        <v>435.2</v>
      </c>
      <c r="I2918" s="162"/>
      <c r="L2918" s="158"/>
      <c r="M2918" s="163"/>
      <c r="T2918" s="164"/>
      <c r="AT2918" s="159" t="s">
        <v>340</v>
      </c>
      <c r="AU2918" s="159" t="s">
        <v>171</v>
      </c>
      <c r="AV2918" s="13" t="s">
        <v>80</v>
      </c>
      <c r="AW2918" s="13" t="s">
        <v>32</v>
      </c>
      <c r="AX2918" s="13" t="s">
        <v>71</v>
      </c>
      <c r="AY2918" s="159" t="s">
        <v>330</v>
      </c>
    </row>
    <row r="2919" spans="2:65" s="13" customFormat="1">
      <c r="B2919" s="158"/>
      <c r="D2919" s="152" t="s">
        <v>340</v>
      </c>
      <c r="E2919" s="159" t="s">
        <v>21</v>
      </c>
      <c r="F2919" s="160" t="s">
        <v>2496</v>
      </c>
      <c r="H2919" s="161">
        <v>86.001000000000005</v>
      </c>
      <c r="I2919" s="162"/>
      <c r="L2919" s="158"/>
      <c r="M2919" s="163"/>
      <c r="T2919" s="164"/>
      <c r="AT2919" s="159" t="s">
        <v>340</v>
      </c>
      <c r="AU2919" s="159" t="s">
        <v>171</v>
      </c>
      <c r="AV2919" s="13" t="s">
        <v>80</v>
      </c>
      <c r="AW2919" s="13" t="s">
        <v>32</v>
      </c>
      <c r="AX2919" s="13" t="s">
        <v>71</v>
      </c>
      <c r="AY2919" s="159" t="s">
        <v>330</v>
      </c>
    </row>
    <row r="2920" spans="2:65" s="12" customFormat="1">
      <c r="B2920" s="151"/>
      <c r="D2920" s="152" t="s">
        <v>340</v>
      </c>
      <c r="E2920" s="153" t="s">
        <v>21</v>
      </c>
      <c r="F2920" s="154" t="s">
        <v>2497</v>
      </c>
      <c r="H2920" s="153" t="s">
        <v>21</v>
      </c>
      <c r="I2920" s="155"/>
      <c r="L2920" s="151"/>
      <c r="M2920" s="156"/>
      <c r="T2920" s="157"/>
      <c r="AT2920" s="153" t="s">
        <v>340</v>
      </c>
      <c r="AU2920" s="153" t="s">
        <v>171</v>
      </c>
      <c r="AV2920" s="12" t="s">
        <v>78</v>
      </c>
      <c r="AW2920" s="12" t="s">
        <v>32</v>
      </c>
      <c r="AX2920" s="12" t="s">
        <v>71</v>
      </c>
      <c r="AY2920" s="153" t="s">
        <v>330</v>
      </c>
    </row>
    <row r="2921" spans="2:65" s="12" customFormat="1">
      <c r="B2921" s="151"/>
      <c r="D2921" s="152" t="s">
        <v>340</v>
      </c>
      <c r="E2921" s="153" t="s">
        <v>21</v>
      </c>
      <c r="F2921" s="154" t="s">
        <v>2498</v>
      </c>
      <c r="H2921" s="153" t="s">
        <v>21</v>
      </c>
      <c r="I2921" s="155"/>
      <c r="L2921" s="151"/>
      <c r="M2921" s="156"/>
      <c r="T2921" s="157"/>
      <c r="AT2921" s="153" t="s">
        <v>340</v>
      </c>
      <c r="AU2921" s="153" t="s">
        <v>171</v>
      </c>
      <c r="AV2921" s="12" t="s">
        <v>78</v>
      </c>
      <c r="AW2921" s="12" t="s">
        <v>32</v>
      </c>
      <c r="AX2921" s="12" t="s">
        <v>71</v>
      </c>
      <c r="AY2921" s="153" t="s">
        <v>330</v>
      </c>
    </row>
    <row r="2922" spans="2:65" s="13" customFormat="1">
      <c r="B2922" s="158"/>
      <c r="D2922" s="152" t="s">
        <v>340</v>
      </c>
      <c r="E2922" s="159" t="s">
        <v>21</v>
      </c>
      <c r="F2922" s="160" t="s">
        <v>2499</v>
      </c>
      <c r="H2922" s="161">
        <v>300</v>
      </c>
      <c r="I2922" s="162"/>
      <c r="L2922" s="158"/>
      <c r="M2922" s="163"/>
      <c r="T2922" s="164"/>
      <c r="AT2922" s="159" t="s">
        <v>340</v>
      </c>
      <c r="AU2922" s="159" t="s">
        <v>171</v>
      </c>
      <c r="AV2922" s="13" t="s">
        <v>80</v>
      </c>
      <c r="AW2922" s="13" t="s">
        <v>32</v>
      </c>
      <c r="AX2922" s="13" t="s">
        <v>71</v>
      </c>
      <c r="AY2922" s="159" t="s">
        <v>330</v>
      </c>
    </row>
    <row r="2923" spans="2:65" s="14" customFormat="1">
      <c r="B2923" s="166"/>
      <c r="D2923" s="152" t="s">
        <v>340</v>
      </c>
      <c r="E2923" s="167" t="s">
        <v>21</v>
      </c>
      <c r="F2923" s="168" t="s">
        <v>443</v>
      </c>
      <c r="H2923" s="169">
        <v>4182.2719999999999</v>
      </c>
      <c r="I2923" s="170"/>
      <c r="L2923" s="166"/>
      <c r="M2923" s="171"/>
      <c r="T2923" s="172"/>
      <c r="AT2923" s="167" t="s">
        <v>340</v>
      </c>
      <c r="AU2923" s="167" t="s">
        <v>171</v>
      </c>
      <c r="AV2923" s="14" t="s">
        <v>336</v>
      </c>
      <c r="AW2923" s="14" t="s">
        <v>32</v>
      </c>
      <c r="AX2923" s="14" t="s">
        <v>78</v>
      </c>
      <c r="AY2923" s="167" t="s">
        <v>330</v>
      </c>
    </row>
    <row r="2924" spans="2:65" s="1" customFormat="1" ht="21.75" customHeight="1">
      <c r="B2924" s="33"/>
      <c r="C2924" s="134" t="s">
        <v>2500</v>
      </c>
      <c r="D2924" s="134" t="s">
        <v>332</v>
      </c>
      <c r="E2924" s="135" t="s">
        <v>2501</v>
      </c>
      <c r="F2924" s="136" t="s">
        <v>2502</v>
      </c>
      <c r="G2924" s="137" t="s">
        <v>447</v>
      </c>
      <c r="H2924" s="138">
        <v>1.55</v>
      </c>
      <c r="I2924" s="139">
        <v>14599.19</v>
      </c>
      <c r="J2924" s="140">
        <f>ROUND(I2924*H2924,2)</f>
        <v>22628.74</v>
      </c>
      <c r="K2924" s="136" t="s">
        <v>335</v>
      </c>
      <c r="L2924" s="33"/>
      <c r="M2924" s="141" t="s">
        <v>21</v>
      </c>
      <c r="N2924" s="142" t="s">
        <v>42</v>
      </c>
      <c r="P2924" s="143">
        <f>O2924*H2924</f>
        <v>0</v>
      </c>
      <c r="Q2924" s="143">
        <v>0</v>
      </c>
      <c r="R2924" s="143">
        <f>Q2924*H2924</f>
        <v>0</v>
      </c>
      <c r="S2924" s="143">
        <v>0</v>
      </c>
      <c r="T2924" s="144">
        <f>S2924*H2924</f>
        <v>0</v>
      </c>
      <c r="AR2924" s="145" t="s">
        <v>336</v>
      </c>
      <c r="AT2924" s="145" t="s">
        <v>332</v>
      </c>
      <c r="AU2924" s="145" t="s">
        <v>171</v>
      </c>
      <c r="AY2924" s="18" t="s">
        <v>330</v>
      </c>
      <c r="BE2924" s="146">
        <f>IF(N2924="základní",J2924,0)</f>
        <v>22628.74</v>
      </c>
      <c r="BF2924" s="146">
        <f>IF(N2924="snížená",J2924,0)</f>
        <v>0</v>
      </c>
      <c r="BG2924" s="146">
        <f>IF(N2924="zákl. přenesená",J2924,0)</f>
        <v>0</v>
      </c>
      <c r="BH2924" s="146">
        <f>IF(N2924="sníž. přenesená",J2924,0)</f>
        <v>0</v>
      </c>
      <c r="BI2924" s="146">
        <f>IF(N2924="nulová",J2924,0)</f>
        <v>0</v>
      </c>
      <c r="BJ2924" s="18" t="s">
        <v>78</v>
      </c>
      <c r="BK2924" s="146">
        <f>ROUND(I2924*H2924,2)</f>
        <v>22628.74</v>
      </c>
      <c r="BL2924" s="18" t="s">
        <v>336</v>
      </c>
      <c r="BM2924" s="145" t="s">
        <v>2503</v>
      </c>
    </row>
    <row r="2925" spans="2:65" s="1" customFormat="1">
      <c r="B2925" s="33"/>
      <c r="D2925" s="147" t="s">
        <v>338</v>
      </c>
      <c r="F2925" s="148" t="s">
        <v>2504</v>
      </c>
      <c r="I2925" s="149"/>
      <c r="L2925" s="33"/>
      <c r="M2925" s="150"/>
      <c r="T2925" s="52"/>
      <c r="AT2925" s="18" t="s">
        <v>338</v>
      </c>
      <c r="AU2925" s="18" t="s">
        <v>171</v>
      </c>
    </row>
    <row r="2926" spans="2:65" s="12" customFormat="1">
      <c r="B2926" s="151"/>
      <c r="D2926" s="152" t="s">
        <v>340</v>
      </c>
      <c r="E2926" s="153" t="s">
        <v>21</v>
      </c>
      <c r="F2926" s="154" t="s">
        <v>2505</v>
      </c>
      <c r="H2926" s="153" t="s">
        <v>21</v>
      </c>
      <c r="I2926" s="155"/>
      <c r="L2926" s="151"/>
      <c r="M2926" s="156"/>
      <c r="T2926" s="157"/>
      <c r="AT2926" s="153" t="s">
        <v>340</v>
      </c>
      <c r="AU2926" s="153" t="s">
        <v>171</v>
      </c>
      <c r="AV2926" s="12" t="s">
        <v>78</v>
      </c>
      <c r="AW2926" s="12" t="s">
        <v>32</v>
      </c>
      <c r="AX2926" s="12" t="s">
        <v>71</v>
      </c>
      <c r="AY2926" s="153" t="s">
        <v>330</v>
      </c>
    </row>
    <row r="2927" spans="2:65" s="12" customFormat="1">
      <c r="B2927" s="151"/>
      <c r="D2927" s="152" t="s">
        <v>340</v>
      </c>
      <c r="E2927" s="153" t="s">
        <v>21</v>
      </c>
      <c r="F2927" s="154" t="s">
        <v>2506</v>
      </c>
      <c r="H2927" s="153" t="s">
        <v>21</v>
      </c>
      <c r="I2927" s="155"/>
      <c r="L2927" s="151"/>
      <c r="M2927" s="156"/>
      <c r="T2927" s="157"/>
      <c r="AT2927" s="153" t="s">
        <v>340</v>
      </c>
      <c r="AU2927" s="153" t="s">
        <v>171</v>
      </c>
      <c r="AV2927" s="12" t="s">
        <v>78</v>
      </c>
      <c r="AW2927" s="12" t="s">
        <v>32</v>
      </c>
      <c r="AX2927" s="12" t="s">
        <v>71</v>
      </c>
      <c r="AY2927" s="153" t="s">
        <v>330</v>
      </c>
    </row>
    <row r="2928" spans="2:65" s="13" customFormat="1">
      <c r="B2928" s="158"/>
      <c r="D2928" s="152" t="s">
        <v>340</v>
      </c>
      <c r="E2928" s="159" t="s">
        <v>21</v>
      </c>
      <c r="F2928" s="160" t="s">
        <v>2507</v>
      </c>
      <c r="H2928" s="161">
        <v>1.55</v>
      </c>
      <c r="I2928" s="162"/>
      <c r="L2928" s="158"/>
      <c r="M2928" s="163"/>
      <c r="T2928" s="164"/>
      <c r="AT2928" s="159" t="s">
        <v>340</v>
      </c>
      <c r="AU2928" s="159" t="s">
        <v>171</v>
      </c>
      <c r="AV2928" s="13" t="s">
        <v>80</v>
      </c>
      <c r="AW2928" s="13" t="s">
        <v>32</v>
      </c>
      <c r="AX2928" s="13" t="s">
        <v>78</v>
      </c>
      <c r="AY2928" s="159" t="s">
        <v>330</v>
      </c>
    </row>
    <row r="2929" spans="2:65" s="1" customFormat="1" ht="24.2" customHeight="1">
      <c r="B2929" s="33"/>
      <c r="C2929" s="173" t="s">
        <v>2508</v>
      </c>
      <c r="D2929" s="173" t="s">
        <v>475</v>
      </c>
      <c r="E2929" s="174" t="s">
        <v>2509</v>
      </c>
      <c r="F2929" s="175" t="s">
        <v>2510</v>
      </c>
      <c r="G2929" s="176" t="s">
        <v>2511</v>
      </c>
      <c r="H2929" s="177">
        <v>1550</v>
      </c>
      <c r="I2929" s="178">
        <v>116.22</v>
      </c>
      <c r="J2929" s="179">
        <f>ROUND(I2929*H2929,2)</f>
        <v>180141</v>
      </c>
      <c r="K2929" s="175" t="s">
        <v>21</v>
      </c>
      <c r="L2929" s="180"/>
      <c r="M2929" s="181" t="s">
        <v>21</v>
      </c>
      <c r="N2929" s="182" t="s">
        <v>42</v>
      </c>
      <c r="P2929" s="143">
        <f>O2929*H2929</f>
        <v>0</v>
      </c>
      <c r="Q2929" s="143">
        <v>1E-3</v>
      </c>
      <c r="R2929" s="143">
        <f>Q2929*H2929</f>
        <v>1.55</v>
      </c>
      <c r="S2929" s="143">
        <v>0</v>
      </c>
      <c r="T2929" s="144">
        <f>S2929*H2929</f>
        <v>0</v>
      </c>
      <c r="AR2929" s="145" t="s">
        <v>388</v>
      </c>
      <c r="AT2929" s="145" t="s">
        <v>475</v>
      </c>
      <c r="AU2929" s="145" t="s">
        <v>171</v>
      </c>
      <c r="AY2929" s="18" t="s">
        <v>330</v>
      </c>
      <c r="BE2929" s="146">
        <f>IF(N2929="základní",J2929,0)</f>
        <v>180141</v>
      </c>
      <c r="BF2929" s="146">
        <f>IF(N2929="snížená",J2929,0)</f>
        <v>0</v>
      </c>
      <c r="BG2929" s="146">
        <f>IF(N2929="zákl. přenesená",J2929,0)</f>
        <v>0</v>
      </c>
      <c r="BH2929" s="146">
        <f>IF(N2929="sníž. přenesená",J2929,0)</f>
        <v>0</v>
      </c>
      <c r="BI2929" s="146">
        <f>IF(N2929="nulová",J2929,0)</f>
        <v>0</v>
      </c>
      <c r="BJ2929" s="18" t="s">
        <v>78</v>
      </c>
      <c r="BK2929" s="146">
        <f>ROUND(I2929*H2929,2)</f>
        <v>180141</v>
      </c>
      <c r="BL2929" s="18" t="s">
        <v>336</v>
      </c>
      <c r="BM2929" s="145" t="s">
        <v>2512</v>
      </c>
    </row>
    <row r="2930" spans="2:65" s="12" customFormat="1">
      <c r="B2930" s="151"/>
      <c r="D2930" s="152" t="s">
        <v>340</v>
      </c>
      <c r="E2930" s="153" t="s">
        <v>21</v>
      </c>
      <c r="F2930" s="154" t="s">
        <v>2513</v>
      </c>
      <c r="H2930" s="153" t="s">
        <v>21</v>
      </c>
      <c r="I2930" s="155"/>
      <c r="L2930" s="151"/>
      <c r="M2930" s="156"/>
      <c r="T2930" s="157"/>
      <c r="AT2930" s="153" t="s">
        <v>340</v>
      </c>
      <c r="AU2930" s="153" t="s">
        <v>171</v>
      </c>
      <c r="AV2930" s="12" t="s">
        <v>78</v>
      </c>
      <c r="AW2930" s="12" t="s">
        <v>32</v>
      </c>
      <c r="AX2930" s="12" t="s">
        <v>71</v>
      </c>
      <c r="AY2930" s="153" t="s">
        <v>330</v>
      </c>
    </row>
    <row r="2931" spans="2:65" s="13" customFormat="1">
      <c r="B2931" s="158"/>
      <c r="D2931" s="152" t="s">
        <v>340</v>
      </c>
      <c r="E2931" s="159" t="s">
        <v>21</v>
      </c>
      <c r="F2931" s="160" t="s">
        <v>2514</v>
      </c>
      <c r="H2931" s="161">
        <v>1550</v>
      </c>
      <c r="I2931" s="162"/>
      <c r="L2931" s="158"/>
      <c r="M2931" s="163"/>
      <c r="T2931" s="164"/>
      <c r="AT2931" s="159" t="s">
        <v>340</v>
      </c>
      <c r="AU2931" s="159" t="s">
        <v>171</v>
      </c>
      <c r="AV2931" s="13" t="s">
        <v>80</v>
      </c>
      <c r="AW2931" s="13" t="s">
        <v>32</v>
      </c>
      <c r="AX2931" s="13" t="s">
        <v>78</v>
      </c>
      <c r="AY2931" s="159" t="s">
        <v>330</v>
      </c>
    </row>
    <row r="2932" spans="2:65" s="1" customFormat="1" ht="24.2" customHeight="1">
      <c r="B2932" s="33"/>
      <c r="C2932" s="134" t="s">
        <v>2515</v>
      </c>
      <c r="D2932" s="134" t="s">
        <v>332</v>
      </c>
      <c r="E2932" s="135" t="s">
        <v>2516</v>
      </c>
      <c r="F2932" s="136" t="s">
        <v>2517</v>
      </c>
      <c r="G2932" s="137" t="s">
        <v>973</v>
      </c>
      <c r="H2932" s="138">
        <v>57</v>
      </c>
      <c r="I2932" s="139">
        <v>419</v>
      </c>
      <c r="J2932" s="140">
        <f>ROUND(I2932*H2932,2)</f>
        <v>23883</v>
      </c>
      <c r="K2932" s="136" t="s">
        <v>335</v>
      </c>
      <c r="L2932" s="33"/>
      <c r="M2932" s="141" t="s">
        <v>21</v>
      </c>
      <c r="N2932" s="142" t="s">
        <v>42</v>
      </c>
      <c r="P2932" s="143">
        <f>O2932*H2932</f>
        <v>0</v>
      </c>
      <c r="Q2932" s="143">
        <v>6.8000000000000005E-4</v>
      </c>
      <c r="R2932" s="143">
        <f>Q2932*H2932</f>
        <v>3.8760000000000003E-2</v>
      </c>
      <c r="S2932" s="143">
        <v>0</v>
      </c>
      <c r="T2932" s="144">
        <f>S2932*H2932</f>
        <v>0</v>
      </c>
      <c r="AR2932" s="145" t="s">
        <v>336</v>
      </c>
      <c r="AT2932" s="145" t="s">
        <v>332</v>
      </c>
      <c r="AU2932" s="145" t="s">
        <v>171</v>
      </c>
      <c r="AY2932" s="18" t="s">
        <v>330</v>
      </c>
      <c r="BE2932" s="146">
        <f>IF(N2932="základní",J2932,0)</f>
        <v>23883</v>
      </c>
      <c r="BF2932" s="146">
        <f>IF(N2932="snížená",J2932,0)</f>
        <v>0</v>
      </c>
      <c r="BG2932" s="146">
        <f>IF(N2932="zákl. přenesená",J2932,0)</f>
        <v>0</v>
      </c>
      <c r="BH2932" s="146">
        <f>IF(N2932="sníž. přenesená",J2932,0)</f>
        <v>0</v>
      </c>
      <c r="BI2932" s="146">
        <f>IF(N2932="nulová",J2932,0)</f>
        <v>0</v>
      </c>
      <c r="BJ2932" s="18" t="s">
        <v>78</v>
      </c>
      <c r="BK2932" s="146">
        <f>ROUND(I2932*H2932,2)</f>
        <v>23883</v>
      </c>
      <c r="BL2932" s="18" t="s">
        <v>336</v>
      </c>
      <c r="BM2932" s="145" t="s">
        <v>2518</v>
      </c>
    </row>
    <row r="2933" spans="2:65" s="1" customFormat="1">
      <c r="B2933" s="33"/>
      <c r="D2933" s="147" t="s">
        <v>338</v>
      </c>
      <c r="F2933" s="148" t="s">
        <v>2519</v>
      </c>
      <c r="I2933" s="149"/>
      <c r="L2933" s="33"/>
      <c r="M2933" s="150"/>
      <c r="T2933" s="52"/>
      <c r="AT2933" s="18" t="s">
        <v>338</v>
      </c>
      <c r="AU2933" s="18" t="s">
        <v>171</v>
      </c>
    </row>
    <row r="2934" spans="2:65" s="12" customFormat="1">
      <c r="B2934" s="151"/>
      <c r="D2934" s="152" t="s">
        <v>340</v>
      </c>
      <c r="E2934" s="153" t="s">
        <v>21</v>
      </c>
      <c r="F2934" s="154" t="s">
        <v>2520</v>
      </c>
      <c r="H2934" s="153" t="s">
        <v>21</v>
      </c>
      <c r="I2934" s="155"/>
      <c r="L2934" s="151"/>
      <c r="M2934" s="156"/>
      <c r="T2934" s="157"/>
      <c r="AT2934" s="153" t="s">
        <v>340</v>
      </c>
      <c r="AU2934" s="153" t="s">
        <v>171</v>
      </c>
      <c r="AV2934" s="12" t="s">
        <v>78</v>
      </c>
      <c r="AW2934" s="12" t="s">
        <v>32</v>
      </c>
      <c r="AX2934" s="12" t="s">
        <v>71</v>
      </c>
      <c r="AY2934" s="153" t="s">
        <v>330</v>
      </c>
    </row>
    <row r="2935" spans="2:65" s="12" customFormat="1">
      <c r="B2935" s="151"/>
      <c r="D2935" s="152" t="s">
        <v>340</v>
      </c>
      <c r="E2935" s="153" t="s">
        <v>21</v>
      </c>
      <c r="F2935" s="154" t="s">
        <v>2521</v>
      </c>
      <c r="H2935" s="153" t="s">
        <v>21</v>
      </c>
      <c r="I2935" s="155"/>
      <c r="L2935" s="151"/>
      <c r="M2935" s="156"/>
      <c r="T2935" s="157"/>
      <c r="AT2935" s="153" t="s">
        <v>340</v>
      </c>
      <c r="AU2935" s="153" t="s">
        <v>171</v>
      </c>
      <c r="AV2935" s="12" t="s">
        <v>78</v>
      </c>
      <c r="AW2935" s="12" t="s">
        <v>32</v>
      </c>
      <c r="AX2935" s="12" t="s">
        <v>71</v>
      </c>
      <c r="AY2935" s="153" t="s">
        <v>330</v>
      </c>
    </row>
    <row r="2936" spans="2:65" s="12" customFormat="1">
      <c r="B2936" s="151"/>
      <c r="D2936" s="152" t="s">
        <v>340</v>
      </c>
      <c r="E2936" s="153" t="s">
        <v>21</v>
      </c>
      <c r="F2936" s="154" t="s">
        <v>2522</v>
      </c>
      <c r="H2936" s="153" t="s">
        <v>21</v>
      </c>
      <c r="I2936" s="155"/>
      <c r="L2936" s="151"/>
      <c r="M2936" s="156"/>
      <c r="T2936" s="157"/>
      <c r="AT2936" s="153" t="s">
        <v>340</v>
      </c>
      <c r="AU2936" s="153" t="s">
        <v>171</v>
      </c>
      <c r="AV2936" s="12" t="s">
        <v>78</v>
      </c>
      <c r="AW2936" s="12" t="s">
        <v>32</v>
      </c>
      <c r="AX2936" s="12" t="s">
        <v>71</v>
      </c>
      <c r="AY2936" s="153" t="s">
        <v>330</v>
      </c>
    </row>
    <row r="2937" spans="2:65" s="13" customFormat="1">
      <c r="B2937" s="158"/>
      <c r="D2937" s="152" t="s">
        <v>340</v>
      </c>
      <c r="E2937" s="159" t="s">
        <v>21</v>
      </c>
      <c r="F2937" s="160" t="s">
        <v>336</v>
      </c>
      <c r="H2937" s="161">
        <v>4</v>
      </c>
      <c r="I2937" s="162"/>
      <c r="L2937" s="158"/>
      <c r="M2937" s="163"/>
      <c r="T2937" s="164"/>
      <c r="AT2937" s="159" t="s">
        <v>340</v>
      </c>
      <c r="AU2937" s="159" t="s">
        <v>171</v>
      </c>
      <c r="AV2937" s="13" t="s">
        <v>80</v>
      </c>
      <c r="AW2937" s="13" t="s">
        <v>32</v>
      </c>
      <c r="AX2937" s="13" t="s">
        <v>71</v>
      </c>
      <c r="AY2937" s="159" t="s">
        <v>330</v>
      </c>
    </row>
    <row r="2938" spans="2:65" s="12" customFormat="1">
      <c r="B2938" s="151"/>
      <c r="D2938" s="152" t="s">
        <v>340</v>
      </c>
      <c r="E2938" s="153" t="s">
        <v>21</v>
      </c>
      <c r="F2938" s="154" t="s">
        <v>2523</v>
      </c>
      <c r="H2938" s="153" t="s">
        <v>21</v>
      </c>
      <c r="I2938" s="155"/>
      <c r="L2938" s="151"/>
      <c r="M2938" s="156"/>
      <c r="T2938" s="157"/>
      <c r="AT2938" s="153" t="s">
        <v>340</v>
      </c>
      <c r="AU2938" s="153" t="s">
        <v>171</v>
      </c>
      <c r="AV2938" s="12" t="s">
        <v>78</v>
      </c>
      <c r="AW2938" s="12" t="s">
        <v>32</v>
      </c>
      <c r="AX2938" s="12" t="s">
        <v>71</v>
      </c>
      <c r="AY2938" s="153" t="s">
        <v>330</v>
      </c>
    </row>
    <row r="2939" spans="2:65" s="12" customFormat="1">
      <c r="B2939" s="151"/>
      <c r="D2939" s="152" t="s">
        <v>340</v>
      </c>
      <c r="E2939" s="153" t="s">
        <v>21</v>
      </c>
      <c r="F2939" s="154" t="s">
        <v>2524</v>
      </c>
      <c r="H2939" s="153" t="s">
        <v>21</v>
      </c>
      <c r="I2939" s="155"/>
      <c r="L2939" s="151"/>
      <c r="M2939" s="156"/>
      <c r="T2939" s="157"/>
      <c r="AT2939" s="153" t="s">
        <v>340</v>
      </c>
      <c r="AU2939" s="153" t="s">
        <v>171</v>
      </c>
      <c r="AV2939" s="12" t="s">
        <v>78</v>
      </c>
      <c r="AW2939" s="12" t="s">
        <v>32</v>
      </c>
      <c r="AX2939" s="12" t="s">
        <v>71</v>
      </c>
      <c r="AY2939" s="153" t="s">
        <v>330</v>
      </c>
    </row>
    <row r="2940" spans="2:65" s="13" customFormat="1">
      <c r="B2940" s="158"/>
      <c r="D2940" s="152" t="s">
        <v>340</v>
      </c>
      <c r="E2940" s="159" t="s">
        <v>21</v>
      </c>
      <c r="F2940" s="160" t="s">
        <v>404</v>
      </c>
      <c r="H2940" s="161">
        <v>10</v>
      </c>
      <c r="I2940" s="162"/>
      <c r="L2940" s="158"/>
      <c r="M2940" s="163"/>
      <c r="T2940" s="164"/>
      <c r="AT2940" s="159" t="s">
        <v>340</v>
      </c>
      <c r="AU2940" s="159" t="s">
        <v>171</v>
      </c>
      <c r="AV2940" s="13" t="s">
        <v>80</v>
      </c>
      <c r="AW2940" s="13" t="s">
        <v>32</v>
      </c>
      <c r="AX2940" s="13" t="s">
        <v>71</v>
      </c>
      <c r="AY2940" s="159" t="s">
        <v>330</v>
      </c>
    </row>
    <row r="2941" spans="2:65" s="12" customFormat="1">
      <c r="B2941" s="151"/>
      <c r="D2941" s="152" t="s">
        <v>340</v>
      </c>
      <c r="E2941" s="153" t="s">
        <v>21</v>
      </c>
      <c r="F2941" s="154" t="s">
        <v>2525</v>
      </c>
      <c r="H2941" s="153" t="s">
        <v>21</v>
      </c>
      <c r="I2941" s="155"/>
      <c r="L2941" s="151"/>
      <c r="M2941" s="156"/>
      <c r="T2941" s="157"/>
      <c r="AT2941" s="153" t="s">
        <v>340</v>
      </c>
      <c r="AU2941" s="153" t="s">
        <v>171</v>
      </c>
      <c r="AV2941" s="12" t="s">
        <v>78</v>
      </c>
      <c r="AW2941" s="12" t="s">
        <v>32</v>
      </c>
      <c r="AX2941" s="12" t="s">
        <v>71</v>
      </c>
      <c r="AY2941" s="153" t="s">
        <v>330</v>
      </c>
    </row>
    <row r="2942" spans="2:65" s="13" customFormat="1">
      <c r="B2942" s="158"/>
      <c r="D2942" s="152" t="s">
        <v>340</v>
      </c>
      <c r="E2942" s="159" t="s">
        <v>21</v>
      </c>
      <c r="F2942" s="160" t="s">
        <v>336</v>
      </c>
      <c r="H2942" s="161">
        <v>4</v>
      </c>
      <c r="I2942" s="162"/>
      <c r="L2942" s="158"/>
      <c r="M2942" s="163"/>
      <c r="T2942" s="164"/>
      <c r="AT2942" s="159" t="s">
        <v>340</v>
      </c>
      <c r="AU2942" s="159" t="s">
        <v>171</v>
      </c>
      <c r="AV2942" s="13" t="s">
        <v>80</v>
      </c>
      <c r="AW2942" s="13" t="s">
        <v>32</v>
      </c>
      <c r="AX2942" s="13" t="s">
        <v>71</v>
      </c>
      <c r="AY2942" s="159" t="s">
        <v>330</v>
      </c>
    </row>
    <row r="2943" spans="2:65" s="12" customFormat="1">
      <c r="B2943" s="151"/>
      <c r="D2943" s="152" t="s">
        <v>340</v>
      </c>
      <c r="E2943" s="153" t="s">
        <v>21</v>
      </c>
      <c r="F2943" s="154" t="s">
        <v>2526</v>
      </c>
      <c r="H2943" s="153" t="s">
        <v>21</v>
      </c>
      <c r="I2943" s="155"/>
      <c r="L2943" s="151"/>
      <c r="M2943" s="156"/>
      <c r="T2943" s="157"/>
      <c r="AT2943" s="153" t="s">
        <v>340</v>
      </c>
      <c r="AU2943" s="153" t="s">
        <v>171</v>
      </c>
      <c r="AV2943" s="12" t="s">
        <v>78</v>
      </c>
      <c r="AW2943" s="12" t="s">
        <v>32</v>
      </c>
      <c r="AX2943" s="12" t="s">
        <v>71</v>
      </c>
      <c r="AY2943" s="153" t="s">
        <v>330</v>
      </c>
    </row>
    <row r="2944" spans="2:65" s="13" customFormat="1">
      <c r="B2944" s="158"/>
      <c r="D2944" s="152" t="s">
        <v>340</v>
      </c>
      <c r="E2944" s="159" t="s">
        <v>21</v>
      </c>
      <c r="F2944" s="160" t="s">
        <v>78</v>
      </c>
      <c r="H2944" s="161">
        <v>1</v>
      </c>
      <c r="I2944" s="162"/>
      <c r="L2944" s="158"/>
      <c r="M2944" s="163"/>
      <c r="T2944" s="164"/>
      <c r="AT2944" s="159" t="s">
        <v>340</v>
      </c>
      <c r="AU2944" s="159" t="s">
        <v>171</v>
      </c>
      <c r="AV2944" s="13" t="s">
        <v>80</v>
      </c>
      <c r="AW2944" s="13" t="s">
        <v>32</v>
      </c>
      <c r="AX2944" s="13" t="s">
        <v>71</v>
      </c>
      <c r="AY2944" s="159" t="s">
        <v>330</v>
      </c>
    </row>
    <row r="2945" spans="2:51" s="12" customFormat="1">
      <c r="B2945" s="151"/>
      <c r="D2945" s="152" t="s">
        <v>340</v>
      </c>
      <c r="E2945" s="153" t="s">
        <v>21</v>
      </c>
      <c r="F2945" s="154" t="s">
        <v>2527</v>
      </c>
      <c r="H2945" s="153" t="s">
        <v>21</v>
      </c>
      <c r="I2945" s="155"/>
      <c r="L2945" s="151"/>
      <c r="M2945" s="156"/>
      <c r="T2945" s="157"/>
      <c r="AT2945" s="153" t="s">
        <v>340</v>
      </c>
      <c r="AU2945" s="153" t="s">
        <v>171</v>
      </c>
      <c r="AV2945" s="12" t="s">
        <v>78</v>
      </c>
      <c r="AW2945" s="12" t="s">
        <v>32</v>
      </c>
      <c r="AX2945" s="12" t="s">
        <v>71</v>
      </c>
      <c r="AY2945" s="153" t="s">
        <v>330</v>
      </c>
    </row>
    <row r="2946" spans="2:51" s="12" customFormat="1">
      <c r="B2946" s="151"/>
      <c r="D2946" s="152" t="s">
        <v>340</v>
      </c>
      <c r="E2946" s="153" t="s">
        <v>21</v>
      </c>
      <c r="F2946" s="154" t="s">
        <v>2524</v>
      </c>
      <c r="H2946" s="153" t="s">
        <v>21</v>
      </c>
      <c r="I2946" s="155"/>
      <c r="L2946" s="151"/>
      <c r="M2946" s="156"/>
      <c r="T2946" s="157"/>
      <c r="AT2946" s="153" t="s">
        <v>340</v>
      </c>
      <c r="AU2946" s="153" t="s">
        <v>171</v>
      </c>
      <c r="AV2946" s="12" t="s">
        <v>78</v>
      </c>
      <c r="AW2946" s="12" t="s">
        <v>32</v>
      </c>
      <c r="AX2946" s="12" t="s">
        <v>71</v>
      </c>
      <c r="AY2946" s="153" t="s">
        <v>330</v>
      </c>
    </row>
    <row r="2947" spans="2:51" s="13" customFormat="1">
      <c r="B2947" s="158"/>
      <c r="D2947" s="152" t="s">
        <v>340</v>
      </c>
      <c r="E2947" s="159" t="s">
        <v>21</v>
      </c>
      <c r="F2947" s="160" t="s">
        <v>422</v>
      </c>
      <c r="H2947" s="161">
        <v>13</v>
      </c>
      <c r="I2947" s="162"/>
      <c r="L2947" s="158"/>
      <c r="M2947" s="163"/>
      <c r="T2947" s="164"/>
      <c r="AT2947" s="159" t="s">
        <v>340</v>
      </c>
      <c r="AU2947" s="159" t="s">
        <v>171</v>
      </c>
      <c r="AV2947" s="13" t="s">
        <v>80</v>
      </c>
      <c r="AW2947" s="13" t="s">
        <v>32</v>
      </c>
      <c r="AX2947" s="13" t="s">
        <v>71</v>
      </c>
      <c r="AY2947" s="159" t="s">
        <v>330</v>
      </c>
    </row>
    <row r="2948" spans="2:51" s="12" customFormat="1">
      <c r="B2948" s="151"/>
      <c r="D2948" s="152" t="s">
        <v>340</v>
      </c>
      <c r="E2948" s="153" t="s">
        <v>21</v>
      </c>
      <c r="F2948" s="154" t="s">
        <v>2526</v>
      </c>
      <c r="H2948" s="153" t="s">
        <v>21</v>
      </c>
      <c r="I2948" s="155"/>
      <c r="L2948" s="151"/>
      <c r="M2948" s="156"/>
      <c r="T2948" s="157"/>
      <c r="AT2948" s="153" t="s">
        <v>340</v>
      </c>
      <c r="AU2948" s="153" t="s">
        <v>171</v>
      </c>
      <c r="AV2948" s="12" t="s">
        <v>78</v>
      </c>
      <c r="AW2948" s="12" t="s">
        <v>32</v>
      </c>
      <c r="AX2948" s="12" t="s">
        <v>71</v>
      </c>
      <c r="AY2948" s="153" t="s">
        <v>330</v>
      </c>
    </row>
    <row r="2949" spans="2:51" s="13" customFormat="1">
      <c r="B2949" s="158"/>
      <c r="D2949" s="152" t="s">
        <v>340</v>
      </c>
      <c r="E2949" s="159" t="s">
        <v>21</v>
      </c>
      <c r="F2949" s="160" t="s">
        <v>78</v>
      </c>
      <c r="H2949" s="161">
        <v>1</v>
      </c>
      <c r="I2949" s="162"/>
      <c r="L2949" s="158"/>
      <c r="M2949" s="163"/>
      <c r="T2949" s="164"/>
      <c r="AT2949" s="159" t="s">
        <v>340</v>
      </c>
      <c r="AU2949" s="159" t="s">
        <v>171</v>
      </c>
      <c r="AV2949" s="13" t="s">
        <v>80</v>
      </c>
      <c r="AW2949" s="13" t="s">
        <v>32</v>
      </c>
      <c r="AX2949" s="13" t="s">
        <v>71</v>
      </c>
      <c r="AY2949" s="159" t="s">
        <v>330</v>
      </c>
    </row>
    <row r="2950" spans="2:51" s="12" customFormat="1">
      <c r="B2950" s="151"/>
      <c r="D2950" s="152" t="s">
        <v>340</v>
      </c>
      <c r="E2950" s="153" t="s">
        <v>21</v>
      </c>
      <c r="F2950" s="154" t="s">
        <v>2528</v>
      </c>
      <c r="H2950" s="153" t="s">
        <v>21</v>
      </c>
      <c r="I2950" s="155"/>
      <c r="L2950" s="151"/>
      <c r="M2950" s="156"/>
      <c r="T2950" s="157"/>
      <c r="AT2950" s="153" t="s">
        <v>340</v>
      </c>
      <c r="AU2950" s="153" t="s">
        <v>171</v>
      </c>
      <c r="AV2950" s="12" t="s">
        <v>78</v>
      </c>
      <c r="AW2950" s="12" t="s">
        <v>32</v>
      </c>
      <c r="AX2950" s="12" t="s">
        <v>71</v>
      </c>
      <c r="AY2950" s="153" t="s">
        <v>330</v>
      </c>
    </row>
    <row r="2951" spans="2:51" s="12" customFormat="1">
      <c r="B2951" s="151"/>
      <c r="D2951" s="152" t="s">
        <v>340</v>
      </c>
      <c r="E2951" s="153" t="s">
        <v>21</v>
      </c>
      <c r="F2951" s="154" t="s">
        <v>2524</v>
      </c>
      <c r="H2951" s="153" t="s">
        <v>21</v>
      </c>
      <c r="I2951" s="155"/>
      <c r="L2951" s="151"/>
      <c r="M2951" s="156"/>
      <c r="T2951" s="157"/>
      <c r="AT2951" s="153" t="s">
        <v>340</v>
      </c>
      <c r="AU2951" s="153" t="s">
        <v>171</v>
      </c>
      <c r="AV2951" s="12" t="s">
        <v>78</v>
      </c>
      <c r="AW2951" s="12" t="s">
        <v>32</v>
      </c>
      <c r="AX2951" s="12" t="s">
        <v>71</v>
      </c>
      <c r="AY2951" s="153" t="s">
        <v>330</v>
      </c>
    </row>
    <row r="2952" spans="2:51" s="13" customFormat="1">
      <c r="B2952" s="158"/>
      <c r="D2952" s="152" t="s">
        <v>340</v>
      </c>
      <c r="E2952" s="159" t="s">
        <v>21</v>
      </c>
      <c r="F2952" s="160" t="s">
        <v>388</v>
      </c>
      <c r="H2952" s="161">
        <v>8</v>
      </c>
      <c r="I2952" s="162"/>
      <c r="L2952" s="158"/>
      <c r="M2952" s="163"/>
      <c r="T2952" s="164"/>
      <c r="AT2952" s="159" t="s">
        <v>340</v>
      </c>
      <c r="AU2952" s="159" t="s">
        <v>171</v>
      </c>
      <c r="AV2952" s="13" t="s">
        <v>80</v>
      </c>
      <c r="AW2952" s="13" t="s">
        <v>32</v>
      </c>
      <c r="AX2952" s="13" t="s">
        <v>71</v>
      </c>
      <c r="AY2952" s="159" t="s">
        <v>330</v>
      </c>
    </row>
    <row r="2953" spans="2:51" s="12" customFormat="1">
      <c r="B2953" s="151"/>
      <c r="D2953" s="152" t="s">
        <v>340</v>
      </c>
      <c r="E2953" s="153" t="s">
        <v>21</v>
      </c>
      <c r="F2953" s="154" t="s">
        <v>2526</v>
      </c>
      <c r="H2953" s="153" t="s">
        <v>21</v>
      </c>
      <c r="I2953" s="155"/>
      <c r="L2953" s="151"/>
      <c r="M2953" s="156"/>
      <c r="T2953" s="157"/>
      <c r="AT2953" s="153" t="s">
        <v>340</v>
      </c>
      <c r="AU2953" s="153" t="s">
        <v>171</v>
      </c>
      <c r="AV2953" s="12" t="s">
        <v>78</v>
      </c>
      <c r="AW2953" s="12" t="s">
        <v>32</v>
      </c>
      <c r="AX2953" s="12" t="s">
        <v>71</v>
      </c>
      <c r="AY2953" s="153" t="s">
        <v>330</v>
      </c>
    </row>
    <row r="2954" spans="2:51" s="13" customFormat="1">
      <c r="B2954" s="158"/>
      <c r="D2954" s="152" t="s">
        <v>340</v>
      </c>
      <c r="E2954" s="159" t="s">
        <v>21</v>
      </c>
      <c r="F2954" s="160" t="s">
        <v>78</v>
      </c>
      <c r="H2954" s="161">
        <v>1</v>
      </c>
      <c r="I2954" s="162"/>
      <c r="L2954" s="158"/>
      <c r="M2954" s="163"/>
      <c r="T2954" s="164"/>
      <c r="AT2954" s="159" t="s">
        <v>340</v>
      </c>
      <c r="AU2954" s="159" t="s">
        <v>171</v>
      </c>
      <c r="AV2954" s="13" t="s">
        <v>80</v>
      </c>
      <c r="AW2954" s="13" t="s">
        <v>32</v>
      </c>
      <c r="AX2954" s="13" t="s">
        <v>71</v>
      </c>
      <c r="AY2954" s="159" t="s">
        <v>330</v>
      </c>
    </row>
    <row r="2955" spans="2:51" s="12" customFormat="1">
      <c r="B2955" s="151"/>
      <c r="D2955" s="152" t="s">
        <v>340</v>
      </c>
      <c r="E2955" s="153" t="s">
        <v>21</v>
      </c>
      <c r="F2955" s="154" t="s">
        <v>2529</v>
      </c>
      <c r="H2955" s="153" t="s">
        <v>21</v>
      </c>
      <c r="I2955" s="155"/>
      <c r="L2955" s="151"/>
      <c r="M2955" s="156"/>
      <c r="T2955" s="157"/>
      <c r="AT2955" s="153" t="s">
        <v>340</v>
      </c>
      <c r="AU2955" s="153" t="s">
        <v>171</v>
      </c>
      <c r="AV2955" s="12" t="s">
        <v>78</v>
      </c>
      <c r="AW2955" s="12" t="s">
        <v>32</v>
      </c>
      <c r="AX2955" s="12" t="s">
        <v>71</v>
      </c>
      <c r="AY2955" s="153" t="s">
        <v>330</v>
      </c>
    </row>
    <row r="2956" spans="2:51" s="12" customFormat="1">
      <c r="B2956" s="151"/>
      <c r="D2956" s="152" t="s">
        <v>340</v>
      </c>
      <c r="E2956" s="153" t="s">
        <v>21</v>
      </c>
      <c r="F2956" s="154" t="s">
        <v>2524</v>
      </c>
      <c r="H2956" s="153" t="s">
        <v>21</v>
      </c>
      <c r="I2956" s="155"/>
      <c r="L2956" s="151"/>
      <c r="M2956" s="156"/>
      <c r="T2956" s="157"/>
      <c r="AT2956" s="153" t="s">
        <v>340</v>
      </c>
      <c r="AU2956" s="153" t="s">
        <v>171</v>
      </c>
      <c r="AV2956" s="12" t="s">
        <v>78</v>
      </c>
      <c r="AW2956" s="12" t="s">
        <v>32</v>
      </c>
      <c r="AX2956" s="12" t="s">
        <v>71</v>
      </c>
      <c r="AY2956" s="153" t="s">
        <v>330</v>
      </c>
    </row>
    <row r="2957" spans="2:51" s="13" customFormat="1">
      <c r="B2957" s="158"/>
      <c r="D2957" s="152" t="s">
        <v>340</v>
      </c>
      <c r="E2957" s="159" t="s">
        <v>21</v>
      </c>
      <c r="F2957" s="160" t="s">
        <v>404</v>
      </c>
      <c r="H2957" s="161">
        <v>10</v>
      </c>
      <c r="I2957" s="162"/>
      <c r="L2957" s="158"/>
      <c r="M2957" s="163"/>
      <c r="T2957" s="164"/>
      <c r="AT2957" s="159" t="s">
        <v>340</v>
      </c>
      <c r="AU2957" s="159" t="s">
        <v>171</v>
      </c>
      <c r="AV2957" s="13" t="s">
        <v>80</v>
      </c>
      <c r="AW2957" s="13" t="s">
        <v>32</v>
      </c>
      <c r="AX2957" s="13" t="s">
        <v>71</v>
      </c>
      <c r="AY2957" s="159" t="s">
        <v>330</v>
      </c>
    </row>
    <row r="2958" spans="2:51" s="12" customFormat="1">
      <c r="B2958" s="151"/>
      <c r="D2958" s="152" t="s">
        <v>340</v>
      </c>
      <c r="E2958" s="153" t="s">
        <v>21</v>
      </c>
      <c r="F2958" s="154" t="s">
        <v>2526</v>
      </c>
      <c r="H2958" s="153" t="s">
        <v>21</v>
      </c>
      <c r="I2958" s="155"/>
      <c r="L2958" s="151"/>
      <c r="M2958" s="156"/>
      <c r="T2958" s="157"/>
      <c r="AT2958" s="153" t="s">
        <v>340</v>
      </c>
      <c r="AU2958" s="153" t="s">
        <v>171</v>
      </c>
      <c r="AV2958" s="12" t="s">
        <v>78</v>
      </c>
      <c r="AW2958" s="12" t="s">
        <v>32</v>
      </c>
      <c r="AX2958" s="12" t="s">
        <v>71</v>
      </c>
      <c r="AY2958" s="153" t="s">
        <v>330</v>
      </c>
    </row>
    <row r="2959" spans="2:51" s="13" customFormat="1">
      <c r="B2959" s="158"/>
      <c r="D2959" s="152" t="s">
        <v>340</v>
      </c>
      <c r="E2959" s="159" t="s">
        <v>21</v>
      </c>
      <c r="F2959" s="160" t="s">
        <v>78</v>
      </c>
      <c r="H2959" s="161">
        <v>1</v>
      </c>
      <c r="I2959" s="162"/>
      <c r="L2959" s="158"/>
      <c r="M2959" s="163"/>
      <c r="T2959" s="164"/>
      <c r="AT2959" s="159" t="s">
        <v>340</v>
      </c>
      <c r="AU2959" s="159" t="s">
        <v>171</v>
      </c>
      <c r="AV2959" s="13" t="s">
        <v>80</v>
      </c>
      <c r="AW2959" s="13" t="s">
        <v>32</v>
      </c>
      <c r="AX2959" s="13" t="s">
        <v>71</v>
      </c>
      <c r="AY2959" s="159" t="s">
        <v>330</v>
      </c>
    </row>
    <row r="2960" spans="2:51" s="15" customFormat="1">
      <c r="B2960" s="183"/>
      <c r="D2960" s="152" t="s">
        <v>340</v>
      </c>
      <c r="E2960" s="184" t="s">
        <v>21</v>
      </c>
      <c r="F2960" s="185" t="s">
        <v>769</v>
      </c>
      <c r="H2960" s="186">
        <v>53</v>
      </c>
      <c r="I2960" s="187"/>
      <c r="L2960" s="183"/>
      <c r="M2960" s="188"/>
      <c r="T2960" s="189"/>
      <c r="AT2960" s="184" t="s">
        <v>340</v>
      </c>
      <c r="AU2960" s="184" t="s">
        <v>171</v>
      </c>
      <c r="AV2960" s="15" t="s">
        <v>171</v>
      </c>
      <c r="AW2960" s="15" t="s">
        <v>32</v>
      </c>
      <c r="AX2960" s="15" t="s">
        <v>71</v>
      </c>
      <c r="AY2960" s="184" t="s">
        <v>330</v>
      </c>
    </row>
    <row r="2961" spans="2:65" s="12" customFormat="1">
      <c r="B2961" s="151"/>
      <c r="D2961" s="152" t="s">
        <v>340</v>
      </c>
      <c r="E2961" s="153" t="s">
        <v>21</v>
      </c>
      <c r="F2961" s="154" t="s">
        <v>2530</v>
      </c>
      <c r="H2961" s="153" t="s">
        <v>21</v>
      </c>
      <c r="I2961" s="155"/>
      <c r="L2961" s="151"/>
      <c r="M2961" s="156"/>
      <c r="T2961" s="157"/>
      <c r="AT2961" s="153" t="s">
        <v>340</v>
      </c>
      <c r="AU2961" s="153" t="s">
        <v>171</v>
      </c>
      <c r="AV2961" s="12" t="s">
        <v>78</v>
      </c>
      <c r="AW2961" s="12" t="s">
        <v>32</v>
      </c>
      <c r="AX2961" s="12" t="s">
        <v>71</v>
      </c>
      <c r="AY2961" s="153" t="s">
        <v>330</v>
      </c>
    </row>
    <row r="2962" spans="2:65" s="13" customFormat="1">
      <c r="B2962" s="158"/>
      <c r="D2962" s="152" t="s">
        <v>340</v>
      </c>
      <c r="E2962" s="159" t="s">
        <v>21</v>
      </c>
      <c r="F2962" s="160" t="s">
        <v>336</v>
      </c>
      <c r="H2962" s="161">
        <v>4</v>
      </c>
      <c r="I2962" s="162"/>
      <c r="L2962" s="158"/>
      <c r="M2962" s="163"/>
      <c r="T2962" s="164"/>
      <c r="AT2962" s="159" t="s">
        <v>340</v>
      </c>
      <c r="AU2962" s="159" t="s">
        <v>171</v>
      </c>
      <c r="AV2962" s="13" t="s">
        <v>80</v>
      </c>
      <c r="AW2962" s="13" t="s">
        <v>32</v>
      </c>
      <c r="AX2962" s="13" t="s">
        <v>71</v>
      </c>
      <c r="AY2962" s="159" t="s">
        <v>330</v>
      </c>
    </row>
    <row r="2963" spans="2:65" s="14" customFormat="1">
      <c r="B2963" s="166"/>
      <c r="D2963" s="152" t="s">
        <v>340</v>
      </c>
      <c r="E2963" s="167" t="s">
        <v>21</v>
      </c>
      <c r="F2963" s="168" t="s">
        <v>443</v>
      </c>
      <c r="H2963" s="169">
        <v>57</v>
      </c>
      <c r="I2963" s="170"/>
      <c r="L2963" s="166"/>
      <c r="M2963" s="171"/>
      <c r="T2963" s="172"/>
      <c r="AT2963" s="167" t="s">
        <v>340</v>
      </c>
      <c r="AU2963" s="167" t="s">
        <v>171</v>
      </c>
      <c r="AV2963" s="14" t="s">
        <v>336</v>
      </c>
      <c r="AW2963" s="14" t="s">
        <v>32</v>
      </c>
      <c r="AX2963" s="14" t="s">
        <v>78</v>
      </c>
      <c r="AY2963" s="167" t="s">
        <v>330</v>
      </c>
    </row>
    <row r="2964" spans="2:65" s="1" customFormat="1" ht="24.2" customHeight="1">
      <c r="B2964" s="33"/>
      <c r="C2964" s="134" t="s">
        <v>2531</v>
      </c>
      <c r="D2964" s="134" t="s">
        <v>332</v>
      </c>
      <c r="E2964" s="135" t="s">
        <v>2532</v>
      </c>
      <c r="F2964" s="136" t="s">
        <v>2533</v>
      </c>
      <c r="G2964" s="137" t="s">
        <v>973</v>
      </c>
      <c r="H2964" s="138">
        <v>24</v>
      </c>
      <c r="I2964" s="139">
        <v>137.78</v>
      </c>
      <c r="J2964" s="140">
        <f>ROUND(I2964*H2964,2)</f>
        <v>3306.72</v>
      </c>
      <c r="K2964" s="136" t="s">
        <v>335</v>
      </c>
      <c r="L2964" s="33"/>
      <c r="M2964" s="141" t="s">
        <v>21</v>
      </c>
      <c r="N2964" s="142" t="s">
        <v>42</v>
      </c>
      <c r="P2964" s="143">
        <f>O2964*H2964</f>
        <v>0</v>
      </c>
      <c r="Q2964" s="143">
        <v>6.9999999999999994E-5</v>
      </c>
      <c r="R2964" s="143">
        <f>Q2964*H2964</f>
        <v>1.6799999999999999E-3</v>
      </c>
      <c r="S2964" s="143">
        <v>0</v>
      </c>
      <c r="T2964" s="144">
        <f>S2964*H2964</f>
        <v>0</v>
      </c>
      <c r="AR2964" s="145" t="s">
        <v>336</v>
      </c>
      <c r="AT2964" s="145" t="s">
        <v>332</v>
      </c>
      <c r="AU2964" s="145" t="s">
        <v>171</v>
      </c>
      <c r="AY2964" s="18" t="s">
        <v>330</v>
      </c>
      <c r="BE2964" s="146">
        <f>IF(N2964="základní",J2964,0)</f>
        <v>3306.72</v>
      </c>
      <c r="BF2964" s="146">
        <f>IF(N2964="snížená",J2964,0)</f>
        <v>0</v>
      </c>
      <c r="BG2964" s="146">
        <f>IF(N2964="zákl. přenesená",J2964,0)</f>
        <v>0</v>
      </c>
      <c r="BH2964" s="146">
        <f>IF(N2964="sníž. přenesená",J2964,0)</f>
        <v>0</v>
      </c>
      <c r="BI2964" s="146">
        <f>IF(N2964="nulová",J2964,0)</f>
        <v>0</v>
      </c>
      <c r="BJ2964" s="18" t="s">
        <v>78</v>
      </c>
      <c r="BK2964" s="146">
        <f>ROUND(I2964*H2964,2)</f>
        <v>3306.72</v>
      </c>
      <c r="BL2964" s="18" t="s">
        <v>336</v>
      </c>
      <c r="BM2964" s="145" t="s">
        <v>2534</v>
      </c>
    </row>
    <row r="2965" spans="2:65" s="1" customFormat="1">
      <c r="B2965" s="33"/>
      <c r="D2965" s="147" t="s">
        <v>338</v>
      </c>
      <c r="F2965" s="148" t="s">
        <v>2535</v>
      </c>
      <c r="I2965" s="149"/>
      <c r="L2965" s="33"/>
      <c r="M2965" s="150"/>
      <c r="T2965" s="52"/>
      <c r="AT2965" s="18" t="s">
        <v>338</v>
      </c>
      <c r="AU2965" s="18" t="s">
        <v>171</v>
      </c>
    </row>
    <row r="2966" spans="2:65" s="12" customFormat="1">
      <c r="B2966" s="151"/>
      <c r="D2966" s="152" t="s">
        <v>340</v>
      </c>
      <c r="E2966" s="153" t="s">
        <v>21</v>
      </c>
      <c r="F2966" s="154" t="s">
        <v>2536</v>
      </c>
      <c r="H2966" s="153" t="s">
        <v>21</v>
      </c>
      <c r="I2966" s="155"/>
      <c r="L2966" s="151"/>
      <c r="M2966" s="156"/>
      <c r="T2966" s="157"/>
      <c r="AT2966" s="153" t="s">
        <v>340</v>
      </c>
      <c r="AU2966" s="153" t="s">
        <v>171</v>
      </c>
      <c r="AV2966" s="12" t="s">
        <v>78</v>
      </c>
      <c r="AW2966" s="12" t="s">
        <v>32</v>
      </c>
      <c r="AX2966" s="12" t="s">
        <v>71</v>
      </c>
      <c r="AY2966" s="153" t="s">
        <v>330</v>
      </c>
    </row>
    <row r="2967" spans="2:65" s="13" customFormat="1">
      <c r="B2967" s="158"/>
      <c r="D2967" s="152" t="s">
        <v>340</v>
      </c>
      <c r="E2967" s="159" t="s">
        <v>21</v>
      </c>
      <c r="F2967" s="160" t="s">
        <v>2537</v>
      </c>
      <c r="H2967" s="161">
        <v>24</v>
      </c>
      <c r="I2967" s="162"/>
      <c r="L2967" s="158"/>
      <c r="M2967" s="163"/>
      <c r="T2967" s="164"/>
      <c r="AT2967" s="159" t="s">
        <v>340</v>
      </c>
      <c r="AU2967" s="159" t="s">
        <v>171</v>
      </c>
      <c r="AV2967" s="13" t="s">
        <v>80</v>
      </c>
      <c r="AW2967" s="13" t="s">
        <v>32</v>
      </c>
      <c r="AX2967" s="13" t="s">
        <v>78</v>
      </c>
      <c r="AY2967" s="159" t="s">
        <v>330</v>
      </c>
    </row>
    <row r="2968" spans="2:65" s="1" customFormat="1" ht="16.5" customHeight="1">
      <c r="B2968" s="33"/>
      <c r="C2968" s="173" t="s">
        <v>2538</v>
      </c>
      <c r="D2968" s="173" t="s">
        <v>475</v>
      </c>
      <c r="E2968" s="174" t="s">
        <v>2539</v>
      </c>
      <c r="F2968" s="175" t="s">
        <v>2540</v>
      </c>
      <c r="G2968" s="176" t="s">
        <v>2511</v>
      </c>
      <c r="H2968" s="177">
        <v>6977.0659999999998</v>
      </c>
      <c r="I2968" s="178">
        <v>116.22</v>
      </c>
      <c r="J2968" s="179">
        <f>ROUND(I2968*H2968,2)</f>
        <v>810874.61</v>
      </c>
      <c r="K2968" s="175" t="s">
        <v>21</v>
      </c>
      <c r="L2968" s="180"/>
      <c r="M2968" s="181" t="s">
        <v>21</v>
      </c>
      <c r="N2968" s="182" t="s">
        <v>42</v>
      </c>
      <c r="P2968" s="143">
        <f>O2968*H2968</f>
        <v>0</v>
      </c>
      <c r="Q2968" s="143">
        <v>0</v>
      </c>
      <c r="R2968" s="143">
        <f>Q2968*H2968</f>
        <v>0</v>
      </c>
      <c r="S2968" s="143">
        <v>0</v>
      </c>
      <c r="T2968" s="144">
        <f>S2968*H2968</f>
        <v>0</v>
      </c>
      <c r="AR2968" s="145" t="s">
        <v>388</v>
      </c>
      <c r="AT2968" s="145" t="s">
        <v>475</v>
      </c>
      <c r="AU2968" s="145" t="s">
        <v>171</v>
      </c>
      <c r="AY2968" s="18" t="s">
        <v>330</v>
      </c>
      <c r="BE2968" s="146">
        <f>IF(N2968="základní",J2968,0)</f>
        <v>810874.61</v>
      </c>
      <c r="BF2968" s="146">
        <f>IF(N2968="snížená",J2968,0)</f>
        <v>0</v>
      </c>
      <c r="BG2968" s="146">
        <f>IF(N2968="zákl. přenesená",J2968,0)</f>
        <v>0</v>
      </c>
      <c r="BH2968" s="146">
        <f>IF(N2968="sníž. přenesená",J2968,0)</f>
        <v>0</v>
      </c>
      <c r="BI2968" s="146">
        <f>IF(N2968="nulová",J2968,0)</f>
        <v>0</v>
      </c>
      <c r="BJ2968" s="18" t="s">
        <v>78</v>
      </c>
      <c r="BK2968" s="146">
        <f>ROUND(I2968*H2968,2)</f>
        <v>810874.61</v>
      </c>
      <c r="BL2968" s="18" t="s">
        <v>336</v>
      </c>
      <c r="BM2968" s="145" t="s">
        <v>2541</v>
      </c>
    </row>
    <row r="2969" spans="2:65" s="12" customFormat="1">
      <c r="B2969" s="151"/>
      <c r="D2969" s="152" t="s">
        <v>340</v>
      </c>
      <c r="E2969" s="153" t="s">
        <v>21</v>
      </c>
      <c r="F2969" s="154" t="s">
        <v>2520</v>
      </c>
      <c r="H2969" s="153" t="s">
        <v>21</v>
      </c>
      <c r="I2969" s="155"/>
      <c r="L2969" s="151"/>
      <c r="M2969" s="156"/>
      <c r="T2969" s="157"/>
      <c r="AT2969" s="153" t="s">
        <v>340</v>
      </c>
      <c r="AU2969" s="153" t="s">
        <v>171</v>
      </c>
      <c r="AV2969" s="12" t="s">
        <v>78</v>
      </c>
      <c r="AW2969" s="12" t="s">
        <v>32</v>
      </c>
      <c r="AX2969" s="12" t="s">
        <v>71</v>
      </c>
      <c r="AY2969" s="153" t="s">
        <v>330</v>
      </c>
    </row>
    <row r="2970" spans="2:65" s="12" customFormat="1">
      <c r="B2970" s="151"/>
      <c r="D2970" s="152" t="s">
        <v>340</v>
      </c>
      <c r="E2970" s="153" t="s">
        <v>21</v>
      </c>
      <c r="F2970" s="154" t="s">
        <v>2521</v>
      </c>
      <c r="H2970" s="153" t="s">
        <v>21</v>
      </c>
      <c r="I2970" s="155"/>
      <c r="L2970" s="151"/>
      <c r="M2970" s="156"/>
      <c r="T2970" s="157"/>
      <c r="AT2970" s="153" t="s">
        <v>340</v>
      </c>
      <c r="AU2970" s="153" t="s">
        <v>171</v>
      </c>
      <c r="AV2970" s="12" t="s">
        <v>78</v>
      </c>
      <c r="AW2970" s="12" t="s">
        <v>32</v>
      </c>
      <c r="AX2970" s="12" t="s">
        <v>71</v>
      </c>
      <c r="AY2970" s="153" t="s">
        <v>330</v>
      </c>
    </row>
    <row r="2971" spans="2:65" s="13" customFormat="1">
      <c r="B2971" s="158"/>
      <c r="D2971" s="152" t="s">
        <v>340</v>
      </c>
      <c r="E2971" s="159" t="s">
        <v>21</v>
      </c>
      <c r="F2971" s="160" t="s">
        <v>2542</v>
      </c>
      <c r="H2971" s="161">
        <v>315</v>
      </c>
      <c r="I2971" s="162"/>
      <c r="L2971" s="158"/>
      <c r="M2971" s="163"/>
      <c r="T2971" s="164"/>
      <c r="AT2971" s="159" t="s">
        <v>340</v>
      </c>
      <c r="AU2971" s="159" t="s">
        <v>171</v>
      </c>
      <c r="AV2971" s="13" t="s">
        <v>80</v>
      </c>
      <c r="AW2971" s="13" t="s">
        <v>32</v>
      </c>
      <c r="AX2971" s="13" t="s">
        <v>71</v>
      </c>
      <c r="AY2971" s="159" t="s">
        <v>330</v>
      </c>
    </row>
    <row r="2972" spans="2:65" s="12" customFormat="1">
      <c r="B2972" s="151"/>
      <c r="D2972" s="152" t="s">
        <v>340</v>
      </c>
      <c r="E2972" s="153" t="s">
        <v>21</v>
      </c>
      <c r="F2972" s="154" t="s">
        <v>2523</v>
      </c>
      <c r="H2972" s="153" t="s">
        <v>21</v>
      </c>
      <c r="I2972" s="155"/>
      <c r="L2972" s="151"/>
      <c r="M2972" s="156"/>
      <c r="T2972" s="157"/>
      <c r="AT2972" s="153" t="s">
        <v>340</v>
      </c>
      <c r="AU2972" s="153" t="s">
        <v>171</v>
      </c>
      <c r="AV2972" s="12" t="s">
        <v>78</v>
      </c>
      <c r="AW2972" s="12" t="s">
        <v>32</v>
      </c>
      <c r="AX2972" s="12" t="s">
        <v>71</v>
      </c>
      <c r="AY2972" s="153" t="s">
        <v>330</v>
      </c>
    </row>
    <row r="2973" spans="2:65" s="13" customFormat="1">
      <c r="B2973" s="158"/>
      <c r="D2973" s="152" t="s">
        <v>340</v>
      </c>
      <c r="E2973" s="159" t="s">
        <v>21</v>
      </c>
      <c r="F2973" s="160" t="s">
        <v>2543</v>
      </c>
      <c r="H2973" s="161">
        <v>2710</v>
      </c>
      <c r="I2973" s="162"/>
      <c r="L2973" s="158"/>
      <c r="M2973" s="163"/>
      <c r="T2973" s="164"/>
      <c r="AT2973" s="159" t="s">
        <v>340</v>
      </c>
      <c r="AU2973" s="159" t="s">
        <v>171</v>
      </c>
      <c r="AV2973" s="13" t="s">
        <v>80</v>
      </c>
      <c r="AW2973" s="13" t="s">
        <v>32</v>
      </c>
      <c r="AX2973" s="13" t="s">
        <v>71</v>
      </c>
      <c r="AY2973" s="159" t="s">
        <v>330</v>
      </c>
    </row>
    <row r="2974" spans="2:65" s="12" customFormat="1">
      <c r="B2974" s="151"/>
      <c r="D2974" s="152" t="s">
        <v>340</v>
      </c>
      <c r="E2974" s="153" t="s">
        <v>21</v>
      </c>
      <c r="F2974" s="154" t="s">
        <v>2527</v>
      </c>
      <c r="H2974" s="153" t="s">
        <v>21</v>
      </c>
      <c r="I2974" s="155"/>
      <c r="L2974" s="151"/>
      <c r="M2974" s="156"/>
      <c r="T2974" s="157"/>
      <c r="AT2974" s="153" t="s">
        <v>340</v>
      </c>
      <c r="AU2974" s="153" t="s">
        <v>171</v>
      </c>
      <c r="AV2974" s="12" t="s">
        <v>78</v>
      </c>
      <c r="AW2974" s="12" t="s">
        <v>32</v>
      </c>
      <c r="AX2974" s="12" t="s">
        <v>71</v>
      </c>
      <c r="AY2974" s="153" t="s">
        <v>330</v>
      </c>
    </row>
    <row r="2975" spans="2:65" s="13" customFormat="1">
      <c r="B2975" s="158"/>
      <c r="D2975" s="152" t="s">
        <v>340</v>
      </c>
      <c r="E2975" s="159" t="s">
        <v>21</v>
      </c>
      <c r="F2975" s="160" t="s">
        <v>2544</v>
      </c>
      <c r="H2975" s="161">
        <v>1950</v>
      </c>
      <c r="I2975" s="162"/>
      <c r="L2975" s="158"/>
      <c r="M2975" s="163"/>
      <c r="T2975" s="164"/>
      <c r="AT2975" s="159" t="s">
        <v>340</v>
      </c>
      <c r="AU2975" s="159" t="s">
        <v>171</v>
      </c>
      <c r="AV2975" s="13" t="s">
        <v>80</v>
      </c>
      <c r="AW2975" s="13" t="s">
        <v>32</v>
      </c>
      <c r="AX2975" s="13" t="s">
        <v>71</v>
      </c>
      <c r="AY2975" s="159" t="s">
        <v>330</v>
      </c>
    </row>
    <row r="2976" spans="2:65" s="12" customFormat="1">
      <c r="B2976" s="151"/>
      <c r="D2976" s="152" t="s">
        <v>340</v>
      </c>
      <c r="E2976" s="153" t="s">
        <v>21</v>
      </c>
      <c r="F2976" s="154" t="s">
        <v>2528</v>
      </c>
      <c r="H2976" s="153" t="s">
        <v>21</v>
      </c>
      <c r="I2976" s="155"/>
      <c r="L2976" s="151"/>
      <c r="M2976" s="156"/>
      <c r="T2976" s="157"/>
      <c r="AT2976" s="153" t="s">
        <v>340</v>
      </c>
      <c r="AU2976" s="153" t="s">
        <v>171</v>
      </c>
      <c r="AV2976" s="12" t="s">
        <v>78</v>
      </c>
      <c r="AW2976" s="12" t="s">
        <v>32</v>
      </c>
      <c r="AX2976" s="12" t="s">
        <v>71</v>
      </c>
      <c r="AY2976" s="153" t="s">
        <v>330</v>
      </c>
    </row>
    <row r="2977" spans="2:65" s="13" customFormat="1">
      <c r="B2977" s="158"/>
      <c r="D2977" s="152" t="s">
        <v>340</v>
      </c>
      <c r="E2977" s="159" t="s">
        <v>21</v>
      </c>
      <c r="F2977" s="160" t="s">
        <v>2545</v>
      </c>
      <c r="H2977" s="161">
        <v>1280</v>
      </c>
      <c r="I2977" s="162"/>
      <c r="L2977" s="158"/>
      <c r="M2977" s="163"/>
      <c r="T2977" s="164"/>
      <c r="AT2977" s="159" t="s">
        <v>340</v>
      </c>
      <c r="AU2977" s="159" t="s">
        <v>171</v>
      </c>
      <c r="AV2977" s="13" t="s">
        <v>80</v>
      </c>
      <c r="AW2977" s="13" t="s">
        <v>32</v>
      </c>
      <c r="AX2977" s="13" t="s">
        <v>71</v>
      </c>
      <c r="AY2977" s="159" t="s">
        <v>330</v>
      </c>
    </row>
    <row r="2978" spans="2:65" s="12" customFormat="1">
      <c r="B2978" s="151"/>
      <c r="D2978" s="152" t="s">
        <v>340</v>
      </c>
      <c r="E2978" s="153" t="s">
        <v>21</v>
      </c>
      <c r="F2978" s="154" t="s">
        <v>2529</v>
      </c>
      <c r="H2978" s="153" t="s">
        <v>21</v>
      </c>
      <c r="I2978" s="155"/>
      <c r="L2978" s="151"/>
      <c r="M2978" s="156"/>
      <c r="T2978" s="157"/>
      <c r="AT2978" s="153" t="s">
        <v>340</v>
      </c>
      <c r="AU2978" s="153" t="s">
        <v>171</v>
      </c>
      <c r="AV2978" s="12" t="s">
        <v>78</v>
      </c>
      <c r="AW2978" s="12" t="s">
        <v>32</v>
      </c>
      <c r="AX2978" s="12" t="s">
        <v>71</v>
      </c>
      <c r="AY2978" s="153" t="s">
        <v>330</v>
      </c>
    </row>
    <row r="2979" spans="2:65" s="13" customFormat="1">
      <c r="B2979" s="158"/>
      <c r="D2979" s="152" t="s">
        <v>340</v>
      </c>
      <c r="E2979" s="159" t="s">
        <v>21</v>
      </c>
      <c r="F2979" s="160" t="s">
        <v>2546</v>
      </c>
      <c r="H2979" s="161">
        <v>209.8</v>
      </c>
      <c r="I2979" s="162"/>
      <c r="L2979" s="158"/>
      <c r="M2979" s="163"/>
      <c r="T2979" s="164"/>
      <c r="AT2979" s="159" t="s">
        <v>340</v>
      </c>
      <c r="AU2979" s="159" t="s">
        <v>171</v>
      </c>
      <c r="AV2979" s="13" t="s">
        <v>80</v>
      </c>
      <c r="AW2979" s="13" t="s">
        <v>32</v>
      </c>
      <c r="AX2979" s="13" t="s">
        <v>71</v>
      </c>
      <c r="AY2979" s="159" t="s">
        <v>330</v>
      </c>
    </row>
    <row r="2980" spans="2:65" s="15" customFormat="1">
      <c r="B2980" s="183"/>
      <c r="D2980" s="152" t="s">
        <v>340</v>
      </c>
      <c r="E2980" s="184" t="s">
        <v>21</v>
      </c>
      <c r="F2980" s="185" t="s">
        <v>769</v>
      </c>
      <c r="H2980" s="186">
        <v>6464.8</v>
      </c>
      <c r="I2980" s="187"/>
      <c r="L2980" s="183"/>
      <c r="M2980" s="188"/>
      <c r="T2980" s="189"/>
      <c r="AT2980" s="184" t="s">
        <v>340</v>
      </c>
      <c r="AU2980" s="184" t="s">
        <v>171</v>
      </c>
      <c r="AV2980" s="15" t="s">
        <v>171</v>
      </c>
      <c r="AW2980" s="15" t="s">
        <v>32</v>
      </c>
      <c r="AX2980" s="15" t="s">
        <v>71</v>
      </c>
      <c r="AY2980" s="184" t="s">
        <v>330</v>
      </c>
    </row>
    <row r="2981" spans="2:65" s="12" customFormat="1">
      <c r="B2981" s="151"/>
      <c r="D2981" s="152" t="s">
        <v>340</v>
      </c>
      <c r="E2981" s="153" t="s">
        <v>21</v>
      </c>
      <c r="F2981" s="154" t="s">
        <v>2530</v>
      </c>
      <c r="H2981" s="153" t="s">
        <v>21</v>
      </c>
      <c r="I2981" s="155"/>
      <c r="L2981" s="151"/>
      <c r="M2981" s="156"/>
      <c r="T2981" s="157"/>
      <c r="AT2981" s="153" t="s">
        <v>340</v>
      </c>
      <c r="AU2981" s="153" t="s">
        <v>171</v>
      </c>
      <c r="AV2981" s="12" t="s">
        <v>78</v>
      </c>
      <c r="AW2981" s="12" t="s">
        <v>32</v>
      </c>
      <c r="AX2981" s="12" t="s">
        <v>71</v>
      </c>
      <c r="AY2981" s="153" t="s">
        <v>330</v>
      </c>
    </row>
    <row r="2982" spans="2:65" s="13" customFormat="1">
      <c r="B2982" s="158"/>
      <c r="D2982" s="152" t="s">
        <v>340</v>
      </c>
      <c r="E2982" s="159" t="s">
        <v>21</v>
      </c>
      <c r="F2982" s="160" t="s">
        <v>2547</v>
      </c>
      <c r="H2982" s="161">
        <v>512.26599999999996</v>
      </c>
      <c r="I2982" s="162"/>
      <c r="L2982" s="158"/>
      <c r="M2982" s="163"/>
      <c r="T2982" s="164"/>
      <c r="AT2982" s="159" t="s">
        <v>340</v>
      </c>
      <c r="AU2982" s="159" t="s">
        <v>171</v>
      </c>
      <c r="AV2982" s="13" t="s">
        <v>80</v>
      </c>
      <c r="AW2982" s="13" t="s">
        <v>32</v>
      </c>
      <c r="AX2982" s="13" t="s">
        <v>71</v>
      </c>
      <c r="AY2982" s="159" t="s">
        <v>330</v>
      </c>
    </row>
    <row r="2983" spans="2:65" s="14" customFormat="1">
      <c r="B2983" s="166"/>
      <c r="D2983" s="152" t="s">
        <v>340</v>
      </c>
      <c r="E2983" s="167" t="s">
        <v>21</v>
      </c>
      <c r="F2983" s="168" t="s">
        <v>443</v>
      </c>
      <c r="H2983" s="169">
        <v>6977.0659999999998</v>
      </c>
      <c r="I2983" s="170"/>
      <c r="L2983" s="166"/>
      <c r="M2983" s="171"/>
      <c r="T2983" s="172"/>
      <c r="AT2983" s="167" t="s">
        <v>340</v>
      </c>
      <c r="AU2983" s="167" t="s">
        <v>171</v>
      </c>
      <c r="AV2983" s="14" t="s">
        <v>336</v>
      </c>
      <c r="AW2983" s="14" t="s">
        <v>32</v>
      </c>
      <c r="AX2983" s="14" t="s">
        <v>78</v>
      </c>
      <c r="AY2983" s="167" t="s">
        <v>330</v>
      </c>
    </row>
    <row r="2984" spans="2:65" s="1" customFormat="1" ht="16.5" customHeight="1">
      <c r="B2984" s="33"/>
      <c r="C2984" s="134" t="s">
        <v>2548</v>
      </c>
      <c r="D2984" s="134" t="s">
        <v>332</v>
      </c>
      <c r="E2984" s="135" t="s">
        <v>2549</v>
      </c>
      <c r="F2984" s="136" t="s">
        <v>2550</v>
      </c>
      <c r="G2984" s="137" t="s">
        <v>2551</v>
      </c>
      <c r="H2984" s="138">
        <v>4</v>
      </c>
      <c r="I2984" s="139">
        <v>8301.49</v>
      </c>
      <c r="J2984" s="140">
        <f>ROUND(I2984*H2984,2)</f>
        <v>33205.96</v>
      </c>
      <c r="K2984" s="136" t="s">
        <v>21</v>
      </c>
      <c r="L2984" s="33"/>
      <c r="M2984" s="141" t="s">
        <v>21</v>
      </c>
      <c r="N2984" s="142" t="s">
        <v>42</v>
      </c>
      <c r="P2984" s="143">
        <f>O2984*H2984</f>
        <v>0</v>
      </c>
      <c r="Q2984" s="143">
        <v>0</v>
      </c>
      <c r="R2984" s="143">
        <f>Q2984*H2984</f>
        <v>0</v>
      </c>
      <c r="S2984" s="143">
        <v>0</v>
      </c>
      <c r="T2984" s="144">
        <f>S2984*H2984</f>
        <v>0</v>
      </c>
      <c r="AR2984" s="145" t="s">
        <v>336</v>
      </c>
      <c r="AT2984" s="145" t="s">
        <v>332</v>
      </c>
      <c r="AU2984" s="145" t="s">
        <v>171</v>
      </c>
      <c r="AY2984" s="18" t="s">
        <v>330</v>
      </c>
      <c r="BE2984" s="146">
        <f>IF(N2984="základní",J2984,0)</f>
        <v>33205.96</v>
      </c>
      <c r="BF2984" s="146">
        <f>IF(N2984="snížená",J2984,0)</f>
        <v>0</v>
      </c>
      <c r="BG2984" s="146">
        <f>IF(N2984="zákl. přenesená",J2984,0)</f>
        <v>0</v>
      </c>
      <c r="BH2984" s="146">
        <f>IF(N2984="sníž. přenesená",J2984,0)</f>
        <v>0</v>
      </c>
      <c r="BI2984" s="146">
        <f>IF(N2984="nulová",J2984,0)</f>
        <v>0</v>
      </c>
      <c r="BJ2984" s="18" t="s">
        <v>78</v>
      </c>
      <c r="BK2984" s="146">
        <f>ROUND(I2984*H2984,2)</f>
        <v>33205.96</v>
      </c>
      <c r="BL2984" s="18" t="s">
        <v>336</v>
      </c>
      <c r="BM2984" s="145" t="s">
        <v>2552</v>
      </c>
    </row>
    <row r="2985" spans="2:65" s="1" customFormat="1" ht="16.5" customHeight="1">
      <c r="B2985" s="33"/>
      <c r="C2985" s="134" t="s">
        <v>2553</v>
      </c>
      <c r="D2985" s="134" t="s">
        <v>332</v>
      </c>
      <c r="E2985" s="135" t="s">
        <v>2554</v>
      </c>
      <c r="F2985" s="136" t="s">
        <v>2555</v>
      </c>
      <c r="G2985" s="137" t="s">
        <v>973</v>
      </c>
      <c r="H2985" s="138">
        <v>48</v>
      </c>
      <c r="I2985" s="139">
        <v>137.44</v>
      </c>
      <c r="J2985" s="140">
        <f>ROUND(I2985*H2985,2)</f>
        <v>6597.12</v>
      </c>
      <c r="K2985" s="136" t="s">
        <v>335</v>
      </c>
      <c r="L2985" s="33"/>
      <c r="M2985" s="141" t="s">
        <v>21</v>
      </c>
      <c r="N2985" s="142" t="s">
        <v>42</v>
      </c>
      <c r="P2985" s="143">
        <f>O2985*H2985</f>
        <v>0</v>
      </c>
      <c r="Q2985" s="143">
        <v>1.8000000000000001E-4</v>
      </c>
      <c r="R2985" s="143">
        <f>Q2985*H2985</f>
        <v>8.6400000000000001E-3</v>
      </c>
      <c r="S2985" s="143">
        <v>0</v>
      </c>
      <c r="T2985" s="144">
        <f>S2985*H2985</f>
        <v>0</v>
      </c>
      <c r="AR2985" s="145" t="s">
        <v>336</v>
      </c>
      <c r="AT2985" s="145" t="s">
        <v>332</v>
      </c>
      <c r="AU2985" s="145" t="s">
        <v>171</v>
      </c>
      <c r="AY2985" s="18" t="s">
        <v>330</v>
      </c>
      <c r="BE2985" s="146">
        <f>IF(N2985="základní",J2985,0)</f>
        <v>6597.12</v>
      </c>
      <c r="BF2985" s="146">
        <f>IF(N2985="snížená",J2985,0)</f>
        <v>0</v>
      </c>
      <c r="BG2985" s="146">
        <f>IF(N2985="zákl. přenesená",J2985,0)</f>
        <v>0</v>
      </c>
      <c r="BH2985" s="146">
        <f>IF(N2985="sníž. přenesená",J2985,0)</f>
        <v>0</v>
      </c>
      <c r="BI2985" s="146">
        <f>IF(N2985="nulová",J2985,0)</f>
        <v>0</v>
      </c>
      <c r="BJ2985" s="18" t="s">
        <v>78</v>
      </c>
      <c r="BK2985" s="146">
        <f>ROUND(I2985*H2985,2)</f>
        <v>6597.12</v>
      </c>
      <c r="BL2985" s="18" t="s">
        <v>336</v>
      </c>
      <c r="BM2985" s="145" t="s">
        <v>2556</v>
      </c>
    </row>
    <row r="2986" spans="2:65" s="1" customFormat="1">
      <c r="B2986" s="33"/>
      <c r="D2986" s="147" t="s">
        <v>338</v>
      </c>
      <c r="F2986" s="148" t="s">
        <v>2557</v>
      </c>
      <c r="I2986" s="149"/>
      <c r="L2986" s="33"/>
      <c r="M2986" s="150"/>
      <c r="T2986" s="52"/>
      <c r="AT2986" s="18" t="s">
        <v>338</v>
      </c>
      <c r="AU2986" s="18" t="s">
        <v>171</v>
      </c>
    </row>
    <row r="2987" spans="2:65" s="12" customFormat="1">
      <c r="B2987" s="151"/>
      <c r="D2987" s="152" t="s">
        <v>340</v>
      </c>
      <c r="E2987" s="153" t="s">
        <v>21</v>
      </c>
      <c r="F2987" s="154" t="s">
        <v>2558</v>
      </c>
      <c r="H2987" s="153" t="s">
        <v>21</v>
      </c>
      <c r="I2987" s="155"/>
      <c r="L2987" s="151"/>
      <c r="M2987" s="156"/>
      <c r="T2987" s="157"/>
      <c r="AT2987" s="153" t="s">
        <v>340</v>
      </c>
      <c r="AU2987" s="153" t="s">
        <v>171</v>
      </c>
      <c r="AV2987" s="12" t="s">
        <v>78</v>
      </c>
      <c r="AW2987" s="12" t="s">
        <v>32</v>
      </c>
      <c r="AX2987" s="12" t="s">
        <v>71</v>
      </c>
      <c r="AY2987" s="153" t="s">
        <v>330</v>
      </c>
    </row>
    <row r="2988" spans="2:65" s="13" customFormat="1">
      <c r="B2988" s="158"/>
      <c r="D2988" s="152" t="s">
        <v>340</v>
      </c>
      <c r="E2988" s="159" t="s">
        <v>21</v>
      </c>
      <c r="F2988" s="160" t="s">
        <v>78</v>
      </c>
      <c r="H2988" s="161">
        <v>1</v>
      </c>
      <c r="I2988" s="162"/>
      <c r="L2988" s="158"/>
      <c r="M2988" s="163"/>
      <c r="T2988" s="164"/>
      <c r="AT2988" s="159" t="s">
        <v>340</v>
      </c>
      <c r="AU2988" s="159" t="s">
        <v>171</v>
      </c>
      <c r="AV2988" s="13" t="s">
        <v>80</v>
      </c>
      <c r="AW2988" s="13" t="s">
        <v>32</v>
      </c>
      <c r="AX2988" s="13" t="s">
        <v>71</v>
      </c>
      <c r="AY2988" s="159" t="s">
        <v>330</v>
      </c>
    </row>
    <row r="2989" spans="2:65" s="12" customFormat="1">
      <c r="B2989" s="151"/>
      <c r="D2989" s="152" t="s">
        <v>340</v>
      </c>
      <c r="E2989" s="153" t="s">
        <v>21</v>
      </c>
      <c r="F2989" s="154" t="s">
        <v>2559</v>
      </c>
      <c r="H2989" s="153" t="s">
        <v>21</v>
      </c>
      <c r="I2989" s="155"/>
      <c r="L2989" s="151"/>
      <c r="M2989" s="156"/>
      <c r="T2989" s="157"/>
      <c r="AT2989" s="153" t="s">
        <v>340</v>
      </c>
      <c r="AU2989" s="153" t="s">
        <v>171</v>
      </c>
      <c r="AV2989" s="12" t="s">
        <v>78</v>
      </c>
      <c r="AW2989" s="12" t="s">
        <v>32</v>
      </c>
      <c r="AX2989" s="12" t="s">
        <v>71</v>
      </c>
      <c r="AY2989" s="153" t="s">
        <v>330</v>
      </c>
    </row>
    <row r="2990" spans="2:65" s="13" customFormat="1">
      <c r="B2990" s="158"/>
      <c r="D2990" s="152" t="s">
        <v>340</v>
      </c>
      <c r="E2990" s="159" t="s">
        <v>21</v>
      </c>
      <c r="F2990" s="160" t="s">
        <v>753</v>
      </c>
      <c r="H2990" s="161">
        <v>47</v>
      </c>
      <c r="I2990" s="162"/>
      <c r="L2990" s="158"/>
      <c r="M2990" s="163"/>
      <c r="T2990" s="164"/>
      <c r="AT2990" s="159" t="s">
        <v>340</v>
      </c>
      <c r="AU2990" s="159" t="s">
        <v>171</v>
      </c>
      <c r="AV2990" s="13" t="s">
        <v>80</v>
      </c>
      <c r="AW2990" s="13" t="s">
        <v>32</v>
      </c>
      <c r="AX2990" s="13" t="s">
        <v>71</v>
      </c>
      <c r="AY2990" s="159" t="s">
        <v>330</v>
      </c>
    </row>
    <row r="2991" spans="2:65" s="14" customFormat="1">
      <c r="B2991" s="166"/>
      <c r="D2991" s="152" t="s">
        <v>340</v>
      </c>
      <c r="E2991" s="167" t="s">
        <v>21</v>
      </c>
      <c r="F2991" s="168" t="s">
        <v>443</v>
      </c>
      <c r="H2991" s="169">
        <v>48</v>
      </c>
      <c r="I2991" s="170"/>
      <c r="L2991" s="166"/>
      <c r="M2991" s="171"/>
      <c r="T2991" s="172"/>
      <c r="AT2991" s="167" t="s">
        <v>340</v>
      </c>
      <c r="AU2991" s="167" t="s">
        <v>171</v>
      </c>
      <c r="AV2991" s="14" t="s">
        <v>336</v>
      </c>
      <c r="AW2991" s="14" t="s">
        <v>32</v>
      </c>
      <c r="AX2991" s="14" t="s">
        <v>78</v>
      </c>
      <c r="AY2991" s="167" t="s">
        <v>330</v>
      </c>
    </row>
    <row r="2992" spans="2:65" s="1" customFormat="1" ht="16.5" customHeight="1">
      <c r="B2992" s="33"/>
      <c r="C2992" s="173" t="s">
        <v>2560</v>
      </c>
      <c r="D2992" s="173" t="s">
        <v>475</v>
      </c>
      <c r="E2992" s="174" t="s">
        <v>2561</v>
      </c>
      <c r="F2992" s="175" t="s">
        <v>2562</v>
      </c>
      <c r="G2992" s="176" t="s">
        <v>973</v>
      </c>
      <c r="H2992" s="177">
        <v>48</v>
      </c>
      <c r="I2992" s="178">
        <v>1195.4100000000001</v>
      </c>
      <c r="J2992" s="179">
        <f>ROUND(I2992*H2992,2)</f>
        <v>57379.68</v>
      </c>
      <c r="K2992" s="175" t="s">
        <v>335</v>
      </c>
      <c r="L2992" s="180"/>
      <c r="M2992" s="181" t="s">
        <v>21</v>
      </c>
      <c r="N2992" s="182" t="s">
        <v>42</v>
      </c>
      <c r="P2992" s="143">
        <f>O2992*H2992</f>
        <v>0</v>
      </c>
      <c r="Q2992" s="143">
        <v>1.2E-2</v>
      </c>
      <c r="R2992" s="143">
        <f>Q2992*H2992</f>
        <v>0.57600000000000007</v>
      </c>
      <c r="S2992" s="143">
        <v>0</v>
      </c>
      <c r="T2992" s="144">
        <f>S2992*H2992</f>
        <v>0</v>
      </c>
      <c r="AR2992" s="145" t="s">
        <v>388</v>
      </c>
      <c r="AT2992" s="145" t="s">
        <v>475</v>
      </c>
      <c r="AU2992" s="145" t="s">
        <v>171</v>
      </c>
      <c r="AY2992" s="18" t="s">
        <v>330</v>
      </c>
      <c r="BE2992" s="146">
        <f>IF(N2992="základní",J2992,0)</f>
        <v>57379.68</v>
      </c>
      <c r="BF2992" s="146">
        <f>IF(N2992="snížená",J2992,0)</f>
        <v>0</v>
      </c>
      <c r="BG2992" s="146">
        <f>IF(N2992="zákl. přenesená",J2992,0)</f>
        <v>0</v>
      </c>
      <c r="BH2992" s="146">
        <f>IF(N2992="sníž. přenesená",J2992,0)</f>
        <v>0</v>
      </c>
      <c r="BI2992" s="146">
        <f>IF(N2992="nulová",J2992,0)</f>
        <v>0</v>
      </c>
      <c r="BJ2992" s="18" t="s">
        <v>78</v>
      </c>
      <c r="BK2992" s="146">
        <f>ROUND(I2992*H2992,2)</f>
        <v>57379.68</v>
      </c>
      <c r="BL2992" s="18" t="s">
        <v>336</v>
      </c>
      <c r="BM2992" s="145" t="s">
        <v>2563</v>
      </c>
    </row>
    <row r="2993" spans="2:65" s="1" customFormat="1" ht="19.5">
      <c r="B2993" s="33"/>
      <c r="D2993" s="152" t="s">
        <v>375</v>
      </c>
      <c r="F2993" s="165" t="s">
        <v>2564</v>
      </c>
      <c r="I2993" s="149"/>
      <c r="L2993" s="33"/>
      <c r="M2993" s="150"/>
      <c r="T2993" s="52"/>
      <c r="AT2993" s="18" t="s">
        <v>375</v>
      </c>
      <c r="AU2993" s="18" t="s">
        <v>171</v>
      </c>
    </row>
    <row r="2994" spans="2:65" s="12" customFormat="1">
      <c r="B2994" s="151"/>
      <c r="D2994" s="152" t="s">
        <v>340</v>
      </c>
      <c r="E2994" s="153" t="s">
        <v>21</v>
      </c>
      <c r="F2994" s="154" t="s">
        <v>2558</v>
      </c>
      <c r="H2994" s="153" t="s">
        <v>21</v>
      </c>
      <c r="I2994" s="155"/>
      <c r="L2994" s="151"/>
      <c r="M2994" s="156"/>
      <c r="T2994" s="157"/>
      <c r="AT2994" s="153" t="s">
        <v>340</v>
      </c>
      <c r="AU2994" s="153" t="s">
        <v>171</v>
      </c>
      <c r="AV2994" s="12" t="s">
        <v>78</v>
      </c>
      <c r="AW2994" s="12" t="s">
        <v>32</v>
      </c>
      <c r="AX2994" s="12" t="s">
        <v>71</v>
      </c>
      <c r="AY2994" s="153" t="s">
        <v>330</v>
      </c>
    </row>
    <row r="2995" spans="2:65" s="13" customFormat="1">
      <c r="B2995" s="158"/>
      <c r="D2995" s="152" t="s">
        <v>340</v>
      </c>
      <c r="E2995" s="159" t="s">
        <v>21</v>
      </c>
      <c r="F2995" s="160" t="s">
        <v>78</v>
      </c>
      <c r="H2995" s="161">
        <v>1</v>
      </c>
      <c r="I2995" s="162"/>
      <c r="L2995" s="158"/>
      <c r="M2995" s="163"/>
      <c r="T2995" s="164"/>
      <c r="AT2995" s="159" t="s">
        <v>340</v>
      </c>
      <c r="AU2995" s="159" t="s">
        <v>171</v>
      </c>
      <c r="AV2995" s="13" t="s">
        <v>80</v>
      </c>
      <c r="AW2995" s="13" t="s">
        <v>32</v>
      </c>
      <c r="AX2995" s="13" t="s">
        <v>71</v>
      </c>
      <c r="AY2995" s="159" t="s">
        <v>330</v>
      </c>
    </row>
    <row r="2996" spans="2:65" s="12" customFormat="1">
      <c r="B2996" s="151"/>
      <c r="D2996" s="152" t="s">
        <v>340</v>
      </c>
      <c r="E2996" s="153" t="s">
        <v>21</v>
      </c>
      <c r="F2996" s="154" t="s">
        <v>2559</v>
      </c>
      <c r="H2996" s="153" t="s">
        <v>21</v>
      </c>
      <c r="I2996" s="155"/>
      <c r="L2996" s="151"/>
      <c r="M2996" s="156"/>
      <c r="T2996" s="157"/>
      <c r="AT2996" s="153" t="s">
        <v>340</v>
      </c>
      <c r="AU2996" s="153" t="s">
        <v>171</v>
      </c>
      <c r="AV2996" s="12" t="s">
        <v>78</v>
      </c>
      <c r="AW2996" s="12" t="s">
        <v>32</v>
      </c>
      <c r="AX2996" s="12" t="s">
        <v>71</v>
      </c>
      <c r="AY2996" s="153" t="s">
        <v>330</v>
      </c>
    </row>
    <row r="2997" spans="2:65" s="13" customFormat="1">
      <c r="B2997" s="158"/>
      <c r="D2997" s="152" t="s">
        <v>340</v>
      </c>
      <c r="E2997" s="159" t="s">
        <v>21</v>
      </c>
      <c r="F2997" s="160" t="s">
        <v>753</v>
      </c>
      <c r="H2997" s="161">
        <v>47</v>
      </c>
      <c r="I2997" s="162"/>
      <c r="L2997" s="158"/>
      <c r="M2997" s="163"/>
      <c r="T2997" s="164"/>
      <c r="AT2997" s="159" t="s">
        <v>340</v>
      </c>
      <c r="AU2997" s="159" t="s">
        <v>171</v>
      </c>
      <c r="AV2997" s="13" t="s">
        <v>80</v>
      </c>
      <c r="AW2997" s="13" t="s">
        <v>32</v>
      </c>
      <c r="AX2997" s="13" t="s">
        <v>71</v>
      </c>
      <c r="AY2997" s="159" t="s">
        <v>330</v>
      </c>
    </row>
    <row r="2998" spans="2:65" s="14" customFormat="1">
      <c r="B2998" s="166"/>
      <c r="D2998" s="152" t="s">
        <v>340</v>
      </c>
      <c r="E2998" s="167" t="s">
        <v>21</v>
      </c>
      <c r="F2998" s="168" t="s">
        <v>443</v>
      </c>
      <c r="H2998" s="169">
        <v>48</v>
      </c>
      <c r="I2998" s="170"/>
      <c r="L2998" s="166"/>
      <c r="M2998" s="171"/>
      <c r="T2998" s="172"/>
      <c r="AT2998" s="167" t="s">
        <v>340</v>
      </c>
      <c r="AU2998" s="167" t="s">
        <v>171</v>
      </c>
      <c r="AV2998" s="14" t="s">
        <v>336</v>
      </c>
      <c r="AW2998" s="14" t="s">
        <v>32</v>
      </c>
      <c r="AX2998" s="14" t="s">
        <v>78</v>
      </c>
      <c r="AY2998" s="167" t="s">
        <v>330</v>
      </c>
    </row>
    <row r="2999" spans="2:65" s="1" customFormat="1" ht="21.75" customHeight="1">
      <c r="B2999" s="33"/>
      <c r="C2999" s="134" t="s">
        <v>2565</v>
      </c>
      <c r="D2999" s="134" t="s">
        <v>332</v>
      </c>
      <c r="E2999" s="135" t="s">
        <v>2566</v>
      </c>
      <c r="F2999" s="136" t="s">
        <v>2567</v>
      </c>
      <c r="G2999" s="137" t="s">
        <v>353</v>
      </c>
      <c r="H2999" s="138">
        <v>156</v>
      </c>
      <c r="I2999" s="139">
        <v>185.96</v>
      </c>
      <c r="J2999" s="140">
        <f>ROUND(I2999*H2999,2)</f>
        <v>29009.759999999998</v>
      </c>
      <c r="K2999" s="136" t="s">
        <v>335</v>
      </c>
      <c r="L2999" s="33"/>
      <c r="M2999" s="141" t="s">
        <v>21</v>
      </c>
      <c r="N2999" s="142" t="s">
        <v>42</v>
      </c>
      <c r="P2999" s="143">
        <f>O2999*H2999</f>
        <v>0</v>
      </c>
      <c r="Q2999" s="143">
        <v>0</v>
      </c>
      <c r="R2999" s="143">
        <f>Q2999*H2999</f>
        <v>0</v>
      </c>
      <c r="S2999" s="143">
        <v>0</v>
      </c>
      <c r="T2999" s="144">
        <f>S2999*H2999</f>
        <v>0</v>
      </c>
      <c r="AR2999" s="145" t="s">
        <v>336</v>
      </c>
      <c r="AT2999" s="145" t="s">
        <v>332</v>
      </c>
      <c r="AU2999" s="145" t="s">
        <v>171</v>
      </c>
      <c r="AY2999" s="18" t="s">
        <v>330</v>
      </c>
      <c r="BE2999" s="146">
        <f>IF(N2999="základní",J2999,0)</f>
        <v>29009.759999999998</v>
      </c>
      <c r="BF2999" s="146">
        <f>IF(N2999="snížená",J2999,0)</f>
        <v>0</v>
      </c>
      <c r="BG2999" s="146">
        <f>IF(N2999="zákl. přenesená",J2999,0)</f>
        <v>0</v>
      </c>
      <c r="BH2999" s="146">
        <f>IF(N2999="sníž. přenesená",J2999,0)</f>
        <v>0</v>
      </c>
      <c r="BI2999" s="146">
        <f>IF(N2999="nulová",J2999,0)</f>
        <v>0</v>
      </c>
      <c r="BJ2999" s="18" t="s">
        <v>78</v>
      </c>
      <c r="BK2999" s="146">
        <f>ROUND(I2999*H2999,2)</f>
        <v>29009.759999999998</v>
      </c>
      <c r="BL2999" s="18" t="s">
        <v>336</v>
      </c>
      <c r="BM2999" s="145" t="s">
        <v>2568</v>
      </c>
    </row>
    <row r="3000" spans="2:65" s="1" customFormat="1">
      <c r="B3000" s="33"/>
      <c r="D3000" s="147" t="s">
        <v>338</v>
      </c>
      <c r="F3000" s="148" t="s">
        <v>2569</v>
      </c>
      <c r="I3000" s="149"/>
      <c r="L3000" s="33"/>
      <c r="M3000" s="150"/>
      <c r="T3000" s="52"/>
      <c r="AT3000" s="18" t="s">
        <v>338</v>
      </c>
      <c r="AU3000" s="18" t="s">
        <v>171</v>
      </c>
    </row>
    <row r="3001" spans="2:65" s="12" customFormat="1">
      <c r="B3001" s="151"/>
      <c r="D3001" s="152" t="s">
        <v>340</v>
      </c>
      <c r="E3001" s="153" t="s">
        <v>21</v>
      </c>
      <c r="F3001" s="154" t="s">
        <v>2570</v>
      </c>
      <c r="H3001" s="153" t="s">
        <v>21</v>
      </c>
      <c r="I3001" s="155"/>
      <c r="L3001" s="151"/>
      <c r="M3001" s="156"/>
      <c r="T3001" s="157"/>
      <c r="AT3001" s="153" t="s">
        <v>340</v>
      </c>
      <c r="AU3001" s="153" t="s">
        <v>171</v>
      </c>
      <c r="AV3001" s="12" t="s">
        <v>78</v>
      </c>
      <c r="AW3001" s="12" t="s">
        <v>32</v>
      </c>
      <c r="AX3001" s="12" t="s">
        <v>71</v>
      </c>
      <c r="AY3001" s="153" t="s">
        <v>330</v>
      </c>
    </row>
    <row r="3002" spans="2:65" s="13" customFormat="1">
      <c r="B3002" s="158"/>
      <c r="D3002" s="152" t="s">
        <v>340</v>
      </c>
      <c r="E3002" s="159" t="s">
        <v>21</v>
      </c>
      <c r="F3002" s="160" t="s">
        <v>2571</v>
      </c>
      <c r="H3002" s="161">
        <v>156</v>
      </c>
      <c r="I3002" s="162"/>
      <c r="L3002" s="158"/>
      <c r="M3002" s="163"/>
      <c r="T3002" s="164"/>
      <c r="AT3002" s="159" t="s">
        <v>340</v>
      </c>
      <c r="AU3002" s="159" t="s">
        <v>171</v>
      </c>
      <c r="AV3002" s="13" t="s">
        <v>80</v>
      </c>
      <c r="AW3002" s="13" t="s">
        <v>32</v>
      </c>
      <c r="AX3002" s="13" t="s">
        <v>78</v>
      </c>
      <c r="AY3002" s="159" t="s">
        <v>330</v>
      </c>
    </row>
    <row r="3003" spans="2:65" s="1" customFormat="1" ht="24.2" customHeight="1">
      <c r="B3003" s="33"/>
      <c r="C3003" s="173" t="s">
        <v>2572</v>
      </c>
      <c r="D3003" s="173" t="s">
        <v>475</v>
      </c>
      <c r="E3003" s="174" t="s">
        <v>2573</v>
      </c>
      <c r="F3003" s="175" t="s">
        <v>2574</v>
      </c>
      <c r="G3003" s="176" t="s">
        <v>353</v>
      </c>
      <c r="H3003" s="177">
        <v>171.6</v>
      </c>
      <c r="I3003" s="178">
        <v>495.88</v>
      </c>
      <c r="J3003" s="179">
        <f>ROUND(I3003*H3003,2)</f>
        <v>85093.01</v>
      </c>
      <c r="K3003" s="175" t="s">
        <v>335</v>
      </c>
      <c r="L3003" s="180"/>
      <c r="M3003" s="181" t="s">
        <v>21</v>
      </c>
      <c r="N3003" s="182" t="s">
        <v>42</v>
      </c>
      <c r="P3003" s="143">
        <f>O3003*H3003</f>
        <v>0</v>
      </c>
      <c r="Q3003" s="143">
        <v>2.0000000000000001E-4</v>
      </c>
      <c r="R3003" s="143">
        <f>Q3003*H3003</f>
        <v>3.4320000000000003E-2</v>
      </c>
      <c r="S3003" s="143">
        <v>0</v>
      </c>
      <c r="T3003" s="144">
        <f>S3003*H3003</f>
        <v>0</v>
      </c>
      <c r="AR3003" s="145" t="s">
        <v>388</v>
      </c>
      <c r="AT3003" s="145" t="s">
        <v>475</v>
      </c>
      <c r="AU3003" s="145" t="s">
        <v>171</v>
      </c>
      <c r="AY3003" s="18" t="s">
        <v>330</v>
      </c>
      <c r="BE3003" s="146">
        <f>IF(N3003="základní",J3003,0)</f>
        <v>85093.01</v>
      </c>
      <c r="BF3003" s="146">
        <f>IF(N3003="snížená",J3003,0)</f>
        <v>0</v>
      </c>
      <c r="BG3003" s="146">
        <f>IF(N3003="zákl. přenesená",J3003,0)</f>
        <v>0</v>
      </c>
      <c r="BH3003" s="146">
        <f>IF(N3003="sníž. přenesená",J3003,0)</f>
        <v>0</v>
      </c>
      <c r="BI3003" s="146">
        <f>IF(N3003="nulová",J3003,0)</f>
        <v>0</v>
      </c>
      <c r="BJ3003" s="18" t="s">
        <v>78</v>
      </c>
      <c r="BK3003" s="146">
        <f>ROUND(I3003*H3003,2)</f>
        <v>85093.01</v>
      </c>
      <c r="BL3003" s="18" t="s">
        <v>336</v>
      </c>
      <c r="BM3003" s="145" t="s">
        <v>2575</v>
      </c>
    </row>
    <row r="3004" spans="2:65" s="1" customFormat="1" ht="19.5">
      <c r="B3004" s="33"/>
      <c r="D3004" s="152" t="s">
        <v>375</v>
      </c>
      <c r="F3004" s="165" t="s">
        <v>2576</v>
      </c>
      <c r="I3004" s="149"/>
      <c r="L3004" s="33"/>
      <c r="M3004" s="150"/>
      <c r="T3004" s="52"/>
      <c r="AT3004" s="18" t="s">
        <v>375</v>
      </c>
      <c r="AU3004" s="18" t="s">
        <v>171</v>
      </c>
    </row>
    <row r="3005" spans="2:65" s="13" customFormat="1">
      <c r="B3005" s="158"/>
      <c r="D3005" s="152" t="s">
        <v>340</v>
      </c>
      <c r="E3005" s="159" t="s">
        <v>21</v>
      </c>
      <c r="F3005" s="160" t="s">
        <v>2577</v>
      </c>
      <c r="H3005" s="161">
        <v>171.6</v>
      </c>
      <c r="I3005" s="162"/>
      <c r="L3005" s="158"/>
      <c r="M3005" s="163"/>
      <c r="T3005" s="164"/>
      <c r="AT3005" s="159" t="s">
        <v>340</v>
      </c>
      <c r="AU3005" s="159" t="s">
        <v>171</v>
      </c>
      <c r="AV3005" s="13" t="s">
        <v>80</v>
      </c>
      <c r="AW3005" s="13" t="s">
        <v>32</v>
      </c>
      <c r="AX3005" s="13" t="s">
        <v>78</v>
      </c>
      <c r="AY3005" s="159" t="s">
        <v>330</v>
      </c>
    </row>
    <row r="3006" spans="2:65" s="11" customFormat="1" ht="20.85" customHeight="1">
      <c r="B3006" s="122"/>
      <c r="D3006" s="123" t="s">
        <v>70</v>
      </c>
      <c r="E3006" s="132" t="s">
        <v>1374</v>
      </c>
      <c r="F3006" s="132" t="s">
        <v>2578</v>
      </c>
      <c r="I3006" s="125"/>
      <c r="J3006" s="133">
        <f>BK3006</f>
        <v>155083.12</v>
      </c>
      <c r="L3006" s="122"/>
      <c r="M3006" s="127"/>
      <c r="P3006" s="128">
        <f>SUM(P3007:P3042)</f>
        <v>0</v>
      </c>
      <c r="R3006" s="128">
        <f>SUM(R3007:R3042)</f>
        <v>7.3699500000000001E-2</v>
      </c>
      <c r="T3006" s="129">
        <f>SUM(T3007:T3042)</f>
        <v>4.2423000000000002</v>
      </c>
      <c r="AR3006" s="123" t="s">
        <v>78</v>
      </c>
      <c r="AT3006" s="130" t="s">
        <v>70</v>
      </c>
      <c r="AU3006" s="130" t="s">
        <v>80</v>
      </c>
      <c r="AY3006" s="123" t="s">
        <v>330</v>
      </c>
      <c r="BK3006" s="131">
        <f>SUM(BK3007:BK3042)</f>
        <v>155083.12</v>
      </c>
    </row>
    <row r="3007" spans="2:65" s="1" customFormat="1" ht="24.2" customHeight="1">
      <c r="B3007" s="33"/>
      <c r="C3007" s="134" t="s">
        <v>2579</v>
      </c>
      <c r="D3007" s="134" t="s">
        <v>332</v>
      </c>
      <c r="E3007" s="135" t="s">
        <v>2580</v>
      </c>
      <c r="F3007" s="136" t="s">
        <v>2581</v>
      </c>
      <c r="G3007" s="137" t="s">
        <v>973</v>
      </c>
      <c r="H3007" s="138">
        <v>1</v>
      </c>
      <c r="I3007" s="139">
        <v>128.31</v>
      </c>
      <c r="J3007" s="140">
        <f>ROUND(I3007*H3007,2)</f>
        <v>128.31</v>
      </c>
      <c r="K3007" s="136" t="s">
        <v>335</v>
      </c>
      <c r="L3007" s="33"/>
      <c r="M3007" s="141" t="s">
        <v>21</v>
      </c>
      <c r="N3007" s="142" t="s">
        <v>42</v>
      </c>
      <c r="P3007" s="143">
        <f>O3007*H3007</f>
        <v>0</v>
      </c>
      <c r="Q3007" s="143">
        <v>0</v>
      </c>
      <c r="R3007" s="143">
        <f>Q3007*H3007</f>
        <v>0</v>
      </c>
      <c r="S3007" s="143">
        <v>0.03</v>
      </c>
      <c r="T3007" s="144">
        <f>S3007*H3007</f>
        <v>0.03</v>
      </c>
      <c r="AR3007" s="145" t="s">
        <v>336</v>
      </c>
      <c r="AT3007" s="145" t="s">
        <v>332</v>
      </c>
      <c r="AU3007" s="145" t="s">
        <v>171</v>
      </c>
      <c r="AY3007" s="18" t="s">
        <v>330</v>
      </c>
      <c r="BE3007" s="146">
        <f>IF(N3007="základní",J3007,0)</f>
        <v>128.31</v>
      </c>
      <c r="BF3007" s="146">
        <f>IF(N3007="snížená",J3007,0)</f>
        <v>0</v>
      </c>
      <c r="BG3007" s="146">
        <f>IF(N3007="zákl. přenesená",J3007,0)</f>
        <v>0</v>
      </c>
      <c r="BH3007" s="146">
        <f>IF(N3007="sníž. přenesená",J3007,0)</f>
        <v>0</v>
      </c>
      <c r="BI3007" s="146">
        <f>IF(N3007="nulová",J3007,0)</f>
        <v>0</v>
      </c>
      <c r="BJ3007" s="18" t="s">
        <v>78</v>
      </c>
      <c r="BK3007" s="146">
        <f>ROUND(I3007*H3007,2)</f>
        <v>128.31</v>
      </c>
      <c r="BL3007" s="18" t="s">
        <v>336</v>
      </c>
      <c r="BM3007" s="145" t="s">
        <v>2582</v>
      </c>
    </row>
    <row r="3008" spans="2:65" s="1" customFormat="1">
      <c r="B3008" s="33"/>
      <c r="D3008" s="147" t="s">
        <v>338</v>
      </c>
      <c r="F3008" s="148" t="s">
        <v>2583</v>
      </c>
      <c r="I3008" s="149"/>
      <c r="L3008" s="33"/>
      <c r="M3008" s="150"/>
      <c r="T3008" s="52"/>
      <c r="AT3008" s="18" t="s">
        <v>338</v>
      </c>
      <c r="AU3008" s="18" t="s">
        <v>171</v>
      </c>
    </row>
    <row r="3009" spans="2:65" s="12" customFormat="1">
      <c r="B3009" s="151"/>
      <c r="D3009" s="152" t="s">
        <v>340</v>
      </c>
      <c r="E3009" s="153" t="s">
        <v>21</v>
      </c>
      <c r="F3009" s="154" t="s">
        <v>341</v>
      </c>
      <c r="H3009" s="153" t="s">
        <v>21</v>
      </c>
      <c r="I3009" s="155"/>
      <c r="L3009" s="151"/>
      <c r="M3009" s="156"/>
      <c r="T3009" s="157"/>
      <c r="AT3009" s="153" t="s">
        <v>340</v>
      </c>
      <c r="AU3009" s="153" t="s">
        <v>171</v>
      </c>
      <c r="AV3009" s="12" t="s">
        <v>78</v>
      </c>
      <c r="AW3009" s="12" t="s">
        <v>32</v>
      </c>
      <c r="AX3009" s="12" t="s">
        <v>71</v>
      </c>
      <c r="AY3009" s="153" t="s">
        <v>330</v>
      </c>
    </row>
    <row r="3010" spans="2:65" s="13" customFormat="1">
      <c r="B3010" s="158"/>
      <c r="D3010" s="152" t="s">
        <v>340</v>
      </c>
      <c r="E3010" s="159" t="s">
        <v>21</v>
      </c>
      <c r="F3010" s="160" t="s">
        <v>2584</v>
      </c>
      <c r="H3010" s="161">
        <v>1</v>
      </c>
      <c r="I3010" s="162"/>
      <c r="L3010" s="158"/>
      <c r="M3010" s="163"/>
      <c r="T3010" s="164"/>
      <c r="AT3010" s="159" t="s">
        <v>340</v>
      </c>
      <c r="AU3010" s="159" t="s">
        <v>171</v>
      </c>
      <c r="AV3010" s="13" t="s">
        <v>80</v>
      </c>
      <c r="AW3010" s="13" t="s">
        <v>32</v>
      </c>
      <c r="AX3010" s="13" t="s">
        <v>78</v>
      </c>
      <c r="AY3010" s="159" t="s">
        <v>330</v>
      </c>
    </row>
    <row r="3011" spans="2:65" s="1" customFormat="1" ht="24.2" customHeight="1">
      <c r="B3011" s="33"/>
      <c r="C3011" s="134" t="s">
        <v>2585</v>
      </c>
      <c r="D3011" s="134" t="s">
        <v>332</v>
      </c>
      <c r="E3011" s="135" t="s">
        <v>2586</v>
      </c>
      <c r="F3011" s="136" t="s">
        <v>2587</v>
      </c>
      <c r="G3011" s="137" t="s">
        <v>973</v>
      </c>
      <c r="H3011" s="138">
        <v>3</v>
      </c>
      <c r="I3011" s="139">
        <v>238.42</v>
      </c>
      <c r="J3011" s="140">
        <f>ROUND(I3011*H3011,2)</f>
        <v>715.26</v>
      </c>
      <c r="K3011" s="136" t="s">
        <v>335</v>
      </c>
      <c r="L3011" s="33"/>
      <c r="M3011" s="141" t="s">
        <v>21</v>
      </c>
      <c r="N3011" s="142" t="s">
        <v>42</v>
      </c>
      <c r="P3011" s="143">
        <f>O3011*H3011</f>
        <v>0</v>
      </c>
      <c r="Q3011" s="143">
        <v>0</v>
      </c>
      <c r="R3011" s="143">
        <f>Q3011*H3011</f>
        <v>0</v>
      </c>
      <c r="S3011" s="143">
        <v>0.06</v>
      </c>
      <c r="T3011" s="144">
        <f>S3011*H3011</f>
        <v>0.18</v>
      </c>
      <c r="AR3011" s="145" t="s">
        <v>336</v>
      </c>
      <c r="AT3011" s="145" t="s">
        <v>332</v>
      </c>
      <c r="AU3011" s="145" t="s">
        <v>171</v>
      </c>
      <c r="AY3011" s="18" t="s">
        <v>330</v>
      </c>
      <c r="BE3011" s="146">
        <f>IF(N3011="základní",J3011,0)</f>
        <v>715.26</v>
      </c>
      <c r="BF3011" s="146">
        <f>IF(N3011="snížená",J3011,0)</f>
        <v>0</v>
      </c>
      <c r="BG3011" s="146">
        <f>IF(N3011="zákl. přenesená",J3011,0)</f>
        <v>0</v>
      </c>
      <c r="BH3011" s="146">
        <f>IF(N3011="sníž. přenesená",J3011,0)</f>
        <v>0</v>
      </c>
      <c r="BI3011" s="146">
        <f>IF(N3011="nulová",J3011,0)</f>
        <v>0</v>
      </c>
      <c r="BJ3011" s="18" t="s">
        <v>78</v>
      </c>
      <c r="BK3011" s="146">
        <f>ROUND(I3011*H3011,2)</f>
        <v>715.26</v>
      </c>
      <c r="BL3011" s="18" t="s">
        <v>336</v>
      </c>
      <c r="BM3011" s="145" t="s">
        <v>2588</v>
      </c>
    </row>
    <row r="3012" spans="2:65" s="1" customFormat="1">
      <c r="B3012" s="33"/>
      <c r="D3012" s="147" t="s">
        <v>338</v>
      </c>
      <c r="F3012" s="148" t="s">
        <v>2589</v>
      </c>
      <c r="I3012" s="149"/>
      <c r="L3012" s="33"/>
      <c r="M3012" s="150"/>
      <c r="T3012" s="52"/>
      <c r="AT3012" s="18" t="s">
        <v>338</v>
      </c>
      <c r="AU3012" s="18" t="s">
        <v>171</v>
      </c>
    </row>
    <row r="3013" spans="2:65" s="12" customFormat="1">
      <c r="B3013" s="151"/>
      <c r="D3013" s="152" t="s">
        <v>340</v>
      </c>
      <c r="E3013" s="153" t="s">
        <v>21</v>
      </c>
      <c r="F3013" s="154" t="s">
        <v>341</v>
      </c>
      <c r="H3013" s="153" t="s">
        <v>21</v>
      </c>
      <c r="I3013" s="155"/>
      <c r="L3013" s="151"/>
      <c r="M3013" s="156"/>
      <c r="T3013" s="157"/>
      <c r="AT3013" s="153" t="s">
        <v>340</v>
      </c>
      <c r="AU3013" s="153" t="s">
        <v>171</v>
      </c>
      <c r="AV3013" s="12" t="s">
        <v>78</v>
      </c>
      <c r="AW3013" s="12" t="s">
        <v>32</v>
      </c>
      <c r="AX3013" s="12" t="s">
        <v>71</v>
      </c>
      <c r="AY3013" s="153" t="s">
        <v>330</v>
      </c>
    </row>
    <row r="3014" spans="2:65" s="13" customFormat="1">
      <c r="B3014" s="158"/>
      <c r="D3014" s="152" t="s">
        <v>340</v>
      </c>
      <c r="E3014" s="159" t="s">
        <v>21</v>
      </c>
      <c r="F3014" s="160" t="s">
        <v>2590</v>
      </c>
      <c r="H3014" s="161">
        <v>3</v>
      </c>
      <c r="I3014" s="162"/>
      <c r="L3014" s="158"/>
      <c r="M3014" s="163"/>
      <c r="T3014" s="164"/>
      <c r="AT3014" s="159" t="s">
        <v>340</v>
      </c>
      <c r="AU3014" s="159" t="s">
        <v>171</v>
      </c>
      <c r="AV3014" s="13" t="s">
        <v>80</v>
      </c>
      <c r="AW3014" s="13" t="s">
        <v>32</v>
      </c>
      <c r="AX3014" s="13" t="s">
        <v>78</v>
      </c>
      <c r="AY3014" s="159" t="s">
        <v>330</v>
      </c>
    </row>
    <row r="3015" spans="2:65" s="1" customFormat="1" ht="16.5" customHeight="1">
      <c r="B3015" s="33"/>
      <c r="C3015" s="134" t="s">
        <v>2591</v>
      </c>
      <c r="D3015" s="134" t="s">
        <v>332</v>
      </c>
      <c r="E3015" s="135" t="s">
        <v>2592</v>
      </c>
      <c r="F3015" s="136" t="s">
        <v>2593</v>
      </c>
      <c r="G3015" s="137" t="s">
        <v>169</v>
      </c>
      <c r="H3015" s="138">
        <v>0.42</v>
      </c>
      <c r="I3015" s="139">
        <v>324.23</v>
      </c>
      <c r="J3015" s="140">
        <f>ROUND(I3015*H3015,2)</f>
        <v>136.18</v>
      </c>
      <c r="K3015" s="136" t="s">
        <v>335</v>
      </c>
      <c r="L3015" s="33"/>
      <c r="M3015" s="141" t="s">
        <v>21</v>
      </c>
      <c r="N3015" s="142" t="s">
        <v>42</v>
      </c>
      <c r="P3015" s="143">
        <f>O3015*H3015</f>
        <v>0</v>
      </c>
      <c r="Q3015" s="143">
        <v>0</v>
      </c>
      <c r="R3015" s="143">
        <f>Q3015*H3015</f>
        <v>0</v>
      </c>
      <c r="S3015" s="143">
        <v>0.25</v>
      </c>
      <c r="T3015" s="144">
        <f>S3015*H3015</f>
        <v>0.105</v>
      </c>
      <c r="AR3015" s="145" t="s">
        <v>336</v>
      </c>
      <c r="AT3015" s="145" t="s">
        <v>332</v>
      </c>
      <c r="AU3015" s="145" t="s">
        <v>171</v>
      </c>
      <c r="AY3015" s="18" t="s">
        <v>330</v>
      </c>
      <c r="BE3015" s="146">
        <f>IF(N3015="základní",J3015,0)</f>
        <v>136.18</v>
      </c>
      <c r="BF3015" s="146">
        <f>IF(N3015="snížená",J3015,0)</f>
        <v>0</v>
      </c>
      <c r="BG3015" s="146">
        <f>IF(N3015="zákl. přenesená",J3015,0)</f>
        <v>0</v>
      </c>
      <c r="BH3015" s="146">
        <f>IF(N3015="sníž. přenesená",J3015,0)</f>
        <v>0</v>
      </c>
      <c r="BI3015" s="146">
        <f>IF(N3015="nulová",J3015,0)</f>
        <v>0</v>
      </c>
      <c r="BJ3015" s="18" t="s">
        <v>78</v>
      </c>
      <c r="BK3015" s="146">
        <f>ROUND(I3015*H3015,2)</f>
        <v>136.18</v>
      </c>
      <c r="BL3015" s="18" t="s">
        <v>336</v>
      </c>
      <c r="BM3015" s="145" t="s">
        <v>2594</v>
      </c>
    </row>
    <row r="3016" spans="2:65" s="1" customFormat="1">
      <c r="B3016" s="33"/>
      <c r="D3016" s="147" t="s">
        <v>338</v>
      </c>
      <c r="F3016" s="148" t="s">
        <v>2595</v>
      </c>
      <c r="I3016" s="149"/>
      <c r="L3016" s="33"/>
      <c r="M3016" s="150"/>
      <c r="T3016" s="52"/>
      <c r="AT3016" s="18" t="s">
        <v>338</v>
      </c>
      <c r="AU3016" s="18" t="s">
        <v>171</v>
      </c>
    </row>
    <row r="3017" spans="2:65" s="12" customFormat="1">
      <c r="B3017" s="151"/>
      <c r="D3017" s="152" t="s">
        <v>340</v>
      </c>
      <c r="E3017" s="153" t="s">
        <v>21</v>
      </c>
      <c r="F3017" s="154" t="s">
        <v>341</v>
      </c>
      <c r="H3017" s="153" t="s">
        <v>21</v>
      </c>
      <c r="I3017" s="155"/>
      <c r="L3017" s="151"/>
      <c r="M3017" s="156"/>
      <c r="T3017" s="157"/>
      <c r="AT3017" s="153" t="s">
        <v>340</v>
      </c>
      <c r="AU3017" s="153" t="s">
        <v>171</v>
      </c>
      <c r="AV3017" s="12" t="s">
        <v>78</v>
      </c>
      <c r="AW3017" s="12" t="s">
        <v>32</v>
      </c>
      <c r="AX3017" s="12" t="s">
        <v>71</v>
      </c>
      <c r="AY3017" s="153" t="s">
        <v>330</v>
      </c>
    </row>
    <row r="3018" spans="2:65" s="12" customFormat="1">
      <c r="B3018" s="151"/>
      <c r="D3018" s="152" t="s">
        <v>340</v>
      </c>
      <c r="E3018" s="153" t="s">
        <v>21</v>
      </c>
      <c r="F3018" s="154" t="s">
        <v>2596</v>
      </c>
      <c r="H3018" s="153" t="s">
        <v>21</v>
      </c>
      <c r="I3018" s="155"/>
      <c r="L3018" s="151"/>
      <c r="M3018" s="156"/>
      <c r="T3018" s="157"/>
      <c r="AT3018" s="153" t="s">
        <v>340</v>
      </c>
      <c r="AU3018" s="153" t="s">
        <v>171</v>
      </c>
      <c r="AV3018" s="12" t="s">
        <v>78</v>
      </c>
      <c r="AW3018" s="12" t="s">
        <v>32</v>
      </c>
      <c r="AX3018" s="12" t="s">
        <v>71</v>
      </c>
      <c r="AY3018" s="153" t="s">
        <v>330</v>
      </c>
    </row>
    <row r="3019" spans="2:65" s="13" customFormat="1">
      <c r="B3019" s="158"/>
      <c r="D3019" s="152" t="s">
        <v>340</v>
      </c>
      <c r="E3019" s="159" t="s">
        <v>21</v>
      </c>
      <c r="F3019" s="160" t="s">
        <v>2597</v>
      </c>
      <c r="H3019" s="161">
        <v>0.42</v>
      </c>
      <c r="I3019" s="162"/>
      <c r="L3019" s="158"/>
      <c r="M3019" s="163"/>
      <c r="T3019" s="164"/>
      <c r="AT3019" s="159" t="s">
        <v>340</v>
      </c>
      <c r="AU3019" s="159" t="s">
        <v>171</v>
      </c>
      <c r="AV3019" s="13" t="s">
        <v>80</v>
      </c>
      <c r="AW3019" s="13" t="s">
        <v>32</v>
      </c>
      <c r="AX3019" s="13" t="s">
        <v>78</v>
      </c>
      <c r="AY3019" s="159" t="s">
        <v>330</v>
      </c>
    </row>
    <row r="3020" spans="2:65" s="1" customFormat="1" ht="24.2" customHeight="1">
      <c r="B3020" s="33"/>
      <c r="C3020" s="134" t="s">
        <v>2598</v>
      </c>
      <c r="D3020" s="134" t="s">
        <v>332</v>
      </c>
      <c r="E3020" s="135" t="s">
        <v>2599</v>
      </c>
      <c r="F3020" s="136" t="s">
        <v>2600</v>
      </c>
      <c r="G3020" s="137" t="s">
        <v>169</v>
      </c>
      <c r="H3020" s="138">
        <v>2.1</v>
      </c>
      <c r="I3020" s="139">
        <v>154.72999999999999</v>
      </c>
      <c r="J3020" s="140">
        <f>ROUND(I3020*H3020,2)</f>
        <v>324.93</v>
      </c>
      <c r="K3020" s="136" t="s">
        <v>335</v>
      </c>
      <c r="L3020" s="33"/>
      <c r="M3020" s="141" t="s">
        <v>21</v>
      </c>
      <c r="N3020" s="142" t="s">
        <v>42</v>
      </c>
      <c r="P3020" s="143">
        <f>O3020*H3020</f>
        <v>0</v>
      </c>
      <c r="Q3020" s="143">
        <v>0</v>
      </c>
      <c r="R3020" s="143">
        <f>Q3020*H3020</f>
        <v>0</v>
      </c>
      <c r="S3020" s="143">
        <v>5.2999999999999999E-2</v>
      </c>
      <c r="T3020" s="144">
        <f>S3020*H3020</f>
        <v>0.1113</v>
      </c>
      <c r="AR3020" s="145" t="s">
        <v>336</v>
      </c>
      <c r="AT3020" s="145" t="s">
        <v>332</v>
      </c>
      <c r="AU3020" s="145" t="s">
        <v>171</v>
      </c>
      <c r="AY3020" s="18" t="s">
        <v>330</v>
      </c>
      <c r="BE3020" s="146">
        <f>IF(N3020="základní",J3020,0)</f>
        <v>324.93</v>
      </c>
      <c r="BF3020" s="146">
        <f>IF(N3020="snížená",J3020,0)</f>
        <v>0</v>
      </c>
      <c r="BG3020" s="146">
        <f>IF(N3020="zákl. přenesená",J3020,0)</f>
        <v>0</v>
      </c>
      <c r="BH3020" s="146">
        <f>IF(N3020="sníž. přenesená",J3020,0)</f>
        <v>0</v>
      </c>
      <c r="BI3020" s="146">
        <f>IF(N3020="nulová",J3020,0)</f>
        <v>0</v>
      </c>
      <c r="BJ3020" s="18" t="s">
        <v>78</v>
      </c>
      <c r="BK3020" s="146">
        <f>ROUND(I3020*H3020,2)</f>
        <v>324.93</v>
      </c>
      <c r="BL3020" s="18" t="s">
        <v>336</v>
      </c>
      <c r="BM3020" s="145" t="s">
        <v>2601</v>
      </c>
    </row>
    <row r="3021" spans="2:65" s="1" customFormat="1">
      <c r="B3021" s="33"/>
      <c r="D3021" s="147" t="s">
        <v>338</v>
      </c>
      <c r="F3021" s="148" t="s">
        <v>2602</v>
      </c>
      <c r="I3021" s="149"/>
      <c r="L3021" s="33"/>
      <c r="M3021" s="150"/>
      <c r="T3021" s="52"/>
      <c r="AT3021" s="18" t="s">
        <v>338</v>
      </c>
      <c r="AU3021" s="18" t="s">
        <v>171</v>
      </c>
    </row>
    <row r="3022" spans="2:65" s="12" customFormat="1">
      <c r="B3022" s="151"/>
      <c r="D3022" s="152" t="s">
        <v>340</v>
      </c>
      <c r="E3022" s="153" t="s">
        <v>21</v>
      </c>
      <c r="F3022" s="154" t="s">
        <v>341</v>
      </c>
      <c r="H3022" s="153" t="s">
        <v>21</v>
      </c>
      <c r="I3022" s="155"/>
      <c r="L3022" s="151"/>
      <c r="M3022" s="156"/>
      <c r="T3022" s="157"/>
      <c r="AT3022" s="153" t="s">
        <v>340</v>
      </c>
      <c r="AU3022" s="153" t="s">
        <v>171</v>
      </c>
      <c r="AV3022" s="12" t="s">
        <v>78</v>
      </c>
      <c r="AW3022" s="12" t="s">
        <v>32</v>
      </c>
      <c r="AX3022" s="12" t="s">
        <v>71</v>
      </c>
      <c r="AY3022" s="153" t="s">
        <v>330</v>
      </c>
    </row>
    <row r="3023" spans="2:65" s="12" customFormat="1">
      <c r="B3023" s="151"/>
      <c r="D3023" s="152" t="s">
        <v>340</v>
      </c>
      <c r="E3023" s="153" t="s">
        <v>21</v>
      </c>
      <c r="F3023" s="154" t="s">
        <v>2603</v>
      </c>
      <c r="H3023" s="153" t="s">
        <v>21</v>
      </c>
      <c r="I3023" s="155"/>
      <c r="L3023" s="151"/>
      <c r="M3023" s="156"/>
      <c r="T3023" s="157"/>
      <c r="AT3023" s="153" t="s">
        <v>340</v>
      </c>
      <c r="AU3023" s="153" t="s">
        <v>171</v>
      </c>
      <c r="AV3023" s="12" t="s">
        <v>78</v>
      </c>
      <c r="AW3023" s="12" t="s">
        <v>32</v>
      </c>
      <c r="AX3023" s="12" t="s">
        <v>71</v>
      </c>
      <c r="AY3023" s="153" t="s">
        <v>330</v>
      </c>
    </row>
    <row r="3024" spans="2:65" s="13" customFormat="1">
      <c r="B3024" s="158"/>
      <c r="D3024" s="152" t="s">
        <v>340</v>
      </c>
      <c r="E3024" s="159" t="s">
        <v>21</v>
      </c>
      <c r="F3024" s="160" t="s">
        <v>2604</v>
      </c>
      <c r="H3024" s="161">
        <v>2.1</v>
      </c>
      <c r="I3024" s="162"/>
      <c r="L3024" s="158"/>
      <c r="M3024" s="163"/>
      <c r="T3024" s="164"/>
      <c r="AT3024" s="159" t="s">
        <v>340</v>
      </c>
      <c r="AU3024" s="159" t="s">
        <v>171</v>
      </c>
      <c r="AV3024" s="13" t="s">
        <v>80</v>
      </c>
      <c r="AW3024" s="13" t="s">
        <v>32</v>
      </c>
      <c r="AX3024" s="13" t="s">
        <v>78</v>
      </c>
      <c r="AY3024" s="159" t="s">
        <v>330</v>
      </c>
    </row>
    <row r="3025" spans="2:65" s="1" customFormat="1" ht="24.2" customHeight="1">
      <c r="B3025" s="33"/>
      <c r="C3025" s="134" t="s">
        <v>2605</v>
      </c>
      <c r="D3025" s="134" t="s">
        <v>332</v>
      </c>
      <c r="E3025" s="135" t="s">
        <v>2606</v>
      </c>
      <c r="F3025" s="136" t="s">
        <v>2607</v>
      </c>
      <c r="G3025" s="137" t="s">
        <v>169</v>
      </c>
      <c r="H3025" s="138">
        <v>21</v>
      </c>
      <c r="I3025" s="139">
        <v>120.97</v>
      </c>
      <c r="J3025" s="140">
        <f>ROUND(I3025*H3025,2)</f>
        <v>2540.37</v>
      </c>
      <c r="K3025" s="136" t="s">
        <v>335</v>
      </c>
      <c r="L3025" s="33"/>
      <c r="M3025" s="141" t="s">
        <v>21</v>
      </c>
      <c r="N3025" s="142" t="s">
        <v>42</v>
      </c>
      <c r="P3025" s="143">
        <f>O3025*H3025</f>
        <v>0</v>
      </c>
      <c r="Q3025" s="143">
        <v>0</v>
      </c>
      <c r="R3025" s="143">
        <f>Q3025*H3025</f>
        <v>0</v>
      </c>
      <c r="S3025" s="143">
        <v>0.05</v>
      </c>
      <c r="T3025" s="144">
        <f>S3025*H3025</f>
        <v>1.05</v>
      </c>
      <c r="AR3025" s="145" t="s">
        <v>336</v>
      </c>
      <c r="AT3025" s="145" t="s">
        <v>332</v>
      </c>
      <c r="AU3025" s="145" t="s">
        <v>171</v>
      </c>
      <c r="AY3025" s="18" t="s">
        <v>330</v>
      </c>
      <c r="BE3025" s="146">
        <f>IF(N3025="základní",J3025,0)</f>
        <v>2540.37</v>
      </c>
      <c r="BF3025" s="146">
        <f>IF(N3025="snížená",J3025,0)</f>
        <v>0</v>
      </c>
      <c r="BG3025" s="146">
        <f>IF(N3025="zákl. přenesená",J3025,0)</f>
        <v>0</v>
      </c>
      <c r="BH3025" s="146">
        <f>IF(N3025="sníž. přenesená",J3025,0)</f>
        <v>0</v>
      </c>
      <c r="BI3025" s="146">
        <f>IF(N3025="nulová",J3025,0)</f>
        <v>0</v>
      </c>
      <c r="BJ3025" s="18" t="s">
        <v>78</v>
      </c>
      <c r="BK3025" s="146">
        <f>ROUND(I3025*H3025,2)</f>
        <v>2540.37</v>
      </c>
      <c r="BL3025" s="18" t="s">
        <v>336</v>
      </c>
      <c r="BM3025" s="145" t="s">
        <v>2608</v>
      </c>
    </row>
    <row r="3026" spans="2:65" s="1" customFormat="1">
      <c r="B3026" s="33"/>
      <c r="D3026" s="147" t="s">
        <v>338</v>
      </c>
      <c r="F3026" s="148" t="s">
        <v>2609</v>
      </c>
      <c r="I3026" s="149"/>
      <c r="L3026" s="33"/>
      <c r="M3026" s="150"/>
      <c r="T3026" s="52"/>
      <c r="AT3026" s="18" t="s">
        <v>338</v>
      </c>
      <c r="AU3026" s="18" t="s">
        <v>171</v>
      </c>
    </row>
    <row r="3027" spans="2:65" s="12" customFormat="1">
      <c r="B3027" s="151"/>
      <c r="D3027" s="152" t="s">
        <v>340</v>
      </c>
      <c r="E3027" s="153" t="s">
        <v>21</v>
      </c>
      <c r="F3027" s="154" t="s">
        <v>341</v>
      </c>
      <c r="H3027" s="153" t="s">
        <v>21</v>
      </c>
      <c r="I3027" s="155"/>
      <c r="L3027" s="151"/>
      <c r="M3027" s="156"/>
      <c r="T3027" s="157"/>
      <c r="AT3027" s="153" t="s">
        <v>340</v>
      </c>
      <c r="AU3027" s="153" t="s">
        <v>171</v>
      </c>
      <c r="AV3027" s="12" t="s">
        <v>78</v>
      </c>
      <c r="AW3027" s="12" t="s">
        <v>32</v>
      </c>
      <c r="AX3027" s="12" t="s">
        <v>71</v>
      </c>
      <c r="AY3027" s="153" t="s">
        <v>330</v>
      </c>
    </row>
    <row r="3028" spans="2:65" s="13" customFormat="1">
      <c r="B3028" s="158"/>
      <c r="D3028" s="152" t="s">
        <v>340</v>
      </c>
      <c r="E3028" s="159" t="s">
        <v>21</v>
      </c>
      <c r="F3028" s="160" t="s">
        <v>2610</v>
      </c>
      <c r="H3028" s="161">
        <v>21</v>
      </c>
      <c r="I3028" s="162"/>
      <c r="L3028" s="158"/>
      <c r="M3028" s="163"/>
      <c r="T3028" s="164"/>
      <c r="AT3028" s="159" t="s">
        <v>340</v>
      </c>
      <c r="AU3028" s="159" t="s">
        <v>171</v>
      </c>
      <c r="AV3028" s="13" t="s">
        <v>80</v>
      </c>
      <c r="AW3028" s="13" t="s">
        <v>32</v>
      </c>
      <c r="AX3028" s="13" t="s">
        <v>78</v>
      </c>
      <c r="AY3028" s="159" t="s">
        <v>330</v>
      </c>
    </row>
    <row r="3029" spans="2:65" s="1" customFormat="1" ht="24.2" customHeight="1">
      <c r="B3029" s="33"/>
      <c r="C3029" s="134" t="s">
        <v>2611</v>
      </c>
      <c r="D3029" s="134" t="s">
        <v>332</v>
      </c>
      <c r="E3029" s="135" t="s">
        <v>2612</v>
      </c>
      <c r="F3029" s="136" t="s">
        <v>2613</v>
      </c>
      <c r="G3029" s="137" t="s">
        <v>381</v>
      </c>
      <c r="H3029" s="138">
        <v>0.54</v>
      </c>
      <c r="I3029" s="139">
        <v>4882.45</v>
      </c>
      <c r="J3029" s="140">
        <f>ROUND(I3029*H3029,2)</f>
        <v>2636.52</v>
      </c>
      <c r="K3029" s="136" t="s">
        <v>335</v>
      </c>
      <c r="L3029" s="33"/>
      <c r="M3029" s="141" t="s">
        <v>21</v>
      </c>
      <c r="N3029" s="142" t="s">
        <v>42</v>
      </c>
      <c r="P3029" s="143">
        <f>O3029*H3029</f>
        <v>0</v>
      </c>
      <c r="Q3029" s="143">
        <v>0</v>
      </c>
      <c r="R3029" s="143">
        <f>Q3029*H3029</f>
        <v>0</v>
      </c>
      <c r="S3029" s="143">
        <v>2.4</v>
      </c>
      <c r="T3029" s="144">
        <f>S3029*H3029</f>
        <v>1.296</v>
      </c>
      <c r="AR3029" s="145" t="s">
        <v>336</v>
      </c>
      <c r="AT3029" s="145" t="s">
        <v>332</v>
      </c>
      <c r="AU3029" s="145" t="s">
        <v>171</v>
      </c>
      <c r="AY3029" s="18" t="s">
        <v>330</v>
      </c>
      <c r="BE3029" s="146">
        <f>IF(N3029="základní",J3029,0)</f>
        <v>2636.52</v>
      </c>
      <c r="BF3029" s="146">
        <f>IF(N3029="snížená",J3029,0)</f>
        <v>0</v>
      </c>
      <c r="BG3029" s="146">
        <f>IF(N3029="zákl. přenesená",J3029,0)</f>
        <v>0</v>
      </c>
      <c r="BH3029" s="146">
        <f>IF(N3029="sníž. přenesená",J3029,0)</f>
        <v>0</v>
      </c>
      <c r="BI3029" s="146">
        <f>IF(N3029="nulová",J3029,0)</f>
        <v>0</v>
      </c>
      <c r="BJ3029" s="18" t="s">
        <v>78</v>
      </c>
      <c r="BK3029" s="146">
        <f>ROUND(I3029*H3029,2)</f>
        <v>2636.52</v>
      </c>
      <c r="BL3029" s="18" t="s">
        <v>336</v>
      </c>
      <c r="BM3029" s="145" t="s">
        <v>2614</v>
      </c>
    </row>
    <row r="3030" spans="2:65" s="1" customFormat="1">
      <c r="B3030" s="33"/>
      <c r="D3030" s="147" t="s">
        <v>338</v>
      </c>
      <c r="F3030" s="148" t="s">
        <v>2615</v>
      </c>
      <c r="I3030" s="149"/>
      <c r="L3030" s="33"/>
      <c r="M3030" s="150"/>
      <c r="T3030" s="52"/>
      <c r="AT3030" s="18" t="s">
        <v>338</v>
      </c>
      <c r="AU3030" s="18" t="s">
        <v>171</v>
      </c>
    </row>
    <row r="3031" spans="2:65" s="12" customFormat="1">
      <c r="B3031" s="151"/>
      <c r="D3031" s="152" t="s">
        <v>340</v>
      </c>
      <c r="E3031" s="153" t="s">
        <v>21</v>
      </c>
      <c r="F3031" s="154" t="s">
        <v>2616</v>
      </c>
      <c r="H3031" s="153" t="s">
        <v>21</v>
      </c>
      <c r="I3031" s="155"/>
      <c r="L3031" s="151"/>
      <c r="M3031" s="156"/>
      <c r="T3031" s="157"/>
      <c r="AT3031" s="153" t="s">
        <v>340</v>
      </c>
      <c r="AU3031" s="153" t="s">
        <v>171</v>
      </c>
      <c r="AV3031" s="12" t="s">
        <v>78</v>
      </c>
      <c r="AW3031" s="12" t="s">
        <v>32</v>
      </c>
      <c r="AX3031" s="12" t="s">
        <v>71</v>
      </c>
      <c r="AY3031" s="153" t="s">
        <v>330</v>
      </c>
    </row>
    <row r="3032" spans="2:65" s="13" customFormat="1">
      <c r="B3032" s="158"/>
      <c r="D3032" s="152" t="s">
        <v>340</v>
      </c>
      <c r="E3032" s="159" t="s">
        <v>21</v>
      </c>
      <c r="F3032" s="160" t="s">
        <v>2617</v>
      </c>
      <c r="H3032" s="161">
        <v>0.54</v>
      </c>
      <c r="I3032" s="162"/>
      <c r="L3032" s="158"/>
      <c r="M3032" s="163"/>
      <c r="T3032" s="164"/>
      <c r="AT3032" s="159" t="s">
        <v>340</v>
      </c>
      <c r="AU3032" s="159" t="s">
        <v>171</v>
      </c>
      <c r="AV3032" s="13" t="s">
        <v>80</v>
      </c>
      <c r="AW3032" s="13" t="s">
        <v>32</v>
      </c>
      <c r="AX3032" s="13" t="s">
        <v>78</v>
      </c>
      <c r="AY3032" s="159" t="s">
        <v>330</v>
      </c>
    </row>
    <row r="3033" spans="2:65" s="1" customFormat="1" ht="24.2" customHeight="1">
      <c r="B3033" s="33"/>
      <c r="C3033" s="134" t="s">
        <v>2618</v>
      </c>
      <c r="D3033" s="134" t="s">
        <v>332</v>
      </c>
      <c r="E3033" s="135" t="s">
        <v>2619</v>
      </c>
      <c r="F3033" s="136" t="s">
        <v>2620</v>
      </c>
      <c r="G3033" s="137" t="s">
        <v>353</v>
      </c>
      <c r="H3033" s="138">
        <v>26.25</v>
      </c>
      <c r="I3033" s="139">
        <v>5476.52</v>
      </c>
      <c r="J3033" s="140">
        <f>ROUND(I3033*H3033,2)</f>
        <v>143758.65</v>
      </c>
      <c r="K3033" s="136" t="s">
        <v>335</v>
      </c>
      <c r="L3033" s="33"/>
      <c r="M3033" s="141" t="s">
        <v>21</v>
      </c>
      <c r="N3033" s="142" t="s">
        <v>42</v>
      </c>
      <c r="P3033" s="143">
        <f>O3033*H3033</f>
        <v>0</v>
      </c>
      <c r="Q3033" s="143">
        <v>2.7899999999999999E-3</v>
      </c>
      <c r="R3033" s="143">
        <f>Q3033*H3033</f>
        <v>7.3237499999999997E-2</v>
      </c>
      <c r="S3033" s="143">
        <v>5.6000000000000001E-2</v>
      </c>
      <c r="T3033" s="144">
        <f>S3033*H3033</f>
        <v>1.47</v>
      </c>
      <c r="AR3033" s="145" t="s">
        <v>336</v>
      </c>
      <c r="AT3033" s="145" t="s">
        <v>332</v>
      </c>
      <c r="AU3033" s="145" t="s">
        <v>171</v>
      </c>
      <c r="AY3033" s="18" t="s">
        <v>330</v>
      </c>
      <c r="BE3033" s="146">
        <f>IF(N3033="základní",J3033,0)</f>
        <v>143758.65</v>
      </c>
      <c r="BF3033" s="146">
        <f>IF(N3033="snížená",J3033,0)</f>
        <v>0</v>
      </c>
      <c r="BG3033" s="146">
        <f>IF(N3033="zákl. přenesená",J3033,0)</f>
        <v>0</v>
      </c>
      <c r="BH3033" s="146">
        <f>IF(N3033="sníž. přenesená",J3033,0)</f>
        <v>0</v>
      </c>
      <c r="BI3033" s="146">
        <f>IF(N3033="nulová",J3033,0)</f>
        <v>0</v>
      </c>
      <c r="BJ3033" s="18" t="s">
        <v>78</v>
      </c>
      <c r="BK3033" s="146">
        <f>ROUND(I3033*H3033,2)</f>
        <v>143758.65</v>
      </c>
      <c r="BL3033" s="18" t="s">
        <v>336</v>
      </c>
      <c r="BM3033" s="145" t="s">
        <v>2621</v>
      </c>
    </row>
    <row r="3034" spans="2:65" s="1" customFormat="1">
      <c r="B3034" s="33"/>
      <c r="D3034" s="147" t="s">
        <v>338</v>
      </c>
      <c r="F3034" s="148" t="s">
        <v>2622</v>
      </c>
      <c r="I3034" s="149"/>
      <c r="L3034" s="33"/>
      <c r="M3034" s="150"/>
      <c r="T3034" s="52"/>
      <c r="AT3034" s="18" t="s">
        <v>338</v>
      </c>
      <c r="AU3034" s="18" t="s">
        <v>171</v>
      </c>
    </row>
    <row r="3035" spans="2:65" s="12" customFormat="1">
      <c r="B3035" s="151"/>
      <c r="D3035" s="152" t="s">
        <v>340</v>
      </c>
      <c r="E3035" s="153" t="s">
        <v>21</v>
      </c>
      <c r="F3035" s="154" t="s">
        <v>2623</v>
      </c>
      <c r="H3035" s="153" t="s">
        <v>21</v>
      </c>
      <c r="I3035" s="155"/>
      <c r="L3035" s="151"/>
      <c r="M3035" s="156"/>
      <c r="T3035" s="157"/>
      <c r="AT3035" s="153" t="s">
        <v>340</v>
      </c>
      <c r="AU3035" s="153" t="s">
        <v>171</v>
      </c>
      <c r="AV3035" s="12" t="s">
        <v>78</v>
      </c>
      <c r="AW3035" s="12" t="s">
        <v>32</v>
      </c>
      <c r="AX3035" s="12" t="s">
        <v>71</v>
      </c>
      <c r="AY3035" s="153" t="s">
        <v>330</v>
      </c>
    </row>
    <row r="3036" spans="2:65" s="12" customFormat="1">
      <c r="B3036" s="151"/>
      <c r="D3036" s="152" t="s">
        <v>340</v>
      </c>
      <c r="E3036" s="153" t="s">
        <v>21</v>
      </c>
      <c r="F3036" s="154" t="s">
        <v>2624</v>
      </c>
      <c r="H3036" s="153" t="s">
        <v>21</v>
      </c>
      <c r="I3036" s="155"/>
      <c r="L3036" s="151"/>
      <c r="M3036" s="156"/>
      <c r="T3036" s="157"/>
      <c r="AT3036" s="153" t="s">
        <v>340</v>
      </c>
      <c r="AU3036" s="153" t="s">
        <v>171</v>
      </c>
      <c r="AV3036" s="12" t="s">
        <v>78</v>
      </c>
      <c r="AW3036" s="12" t="s">
        <v>32</v>
      </c>
      <c r="AX3036" s="12" t="s">
        <v>71</v>
      </c>
      <c r="AY3036" s="153" t="s">
        <v>330</v>
      </c>
    </row>
    <row r="3037" spans="2:65" s="13" customFormat="1">
      <c r="B3037" s="158"/>
      <c r="D3037" s="152" t="s">
        <v>340</v>
      </c>
      <c r="E3037" s="159" t="s">
        <v>21</v>
      </c>
      <c r="F3037" s="160" t="s">
        <v>2625</v>
      </c>
      <c r="H3037" s="161">
        <v>26.25</v>
      </c>
      <c r="I3037" s="162"/>
      <c r="L3037" s="158"/>
      <c r="M3037" s="163"/>
      <c r="T3037" s="164"/>
      <c r="AT3037" s="159" t="s">
        <v>340</v>
      </c>
      <c r="AU3037" s="159" t="s">
        <v>171</v>
      </c>
      <c r="AV3037" s="13" t="s">
        <v>80</v>
      </c>
      <c r="AW3037" s="13" t="s">
        <v>32</v>
      </c>
      <c r="AX3037" s="13" t="s">
        <v>78</v>
      </c>
      <c r="AY3037" s="159" t="s">
        <v>330</v>
      </c>
    </row>
    <row r="3038" spans="2:65" s="1" customFormat="1" ht="16.5" customHeight="1">
      <c r="B3038" s="33"/>
      <c r="C3038" s="134" t="s">
        <v>2626</v>
      </c>
      <c r="D3038" s="134" t="s">
        <v>332</v>
      </c>
      <c r="E3038" s="135" t="s">
        <v>2627</v>
      </c>
      <c r="F3038" s="136" t="s">
        <v>2628</v>
      </c>
      <c r="G3038" s="137" t="s">
        <v>169</v>
      </c>
      <c r="H3038" s="138">
        <v>1.32</v>
      </c>
      <c r="I3038" s="139">
        <v>3668.86</v>
      </c>
      <c r="J3038" s="140">
        <f>ROUND(I3038*H3038,2)</f>
        <v>4842.8999999999996</v>
      </c>
      <c r="K3038" s="136" t="s">
        <v>335</v>
      </c>
      <c r="L3038" s="33"/>
      <c r="M3038" s="141" t="s">
        <v>21</v>
      </c>
      <c r="N3038" s="142" t="s">
        <v>42</v>
      </c>
      <c r="P3038" s="143">
        <f>O3038*H3038</f>
        <v>0</v>
      </c>
      <c r="Q3038" s="143">
        <v>3.5E-4</v>
      </c>
      <c r="R3038" s="143">
        <f>Q3038*H3038</f>
        <v>4.6200000000000001E-4</v>
      </c>
      <c r="S3038" s="143">
        <v>0</v>
      </c>
      <c r="T3038" s="144">
        <f>S3038*H3038</f>
        <v>0</v>
      </c>
      <c r="AR3038" s="145" t="s">
        <v>336</v>
      </c>
      <c r="AT3038" s="145" t="s">
        <v>332</v>
      </c>
      <c r="AU3038" s="145" t="s">
        <v>171</v>
      </c>
      <c r="AY3038" s="18" t="s">
        <v>330</v>
      </c>
      <c r="BE3038" s="146">
        <f>IF(N3038="základní",J3038,0)</f>
        <v>4842.8999999999996</v>
      </c>
      <c r="BF3038" s="146">
        <f>IF(N3038="snížená",J3038,0)</f>
        <v>0</v>
      </c>
      <c r="BG3038" s="146">
        <f>IF(N3038="zákl. přenesená",J3038,0)</f>
        <v>0</v>
      </c>
      <c r="BH3038" s="146">
        <f>IF(N3038="sníž. přenesená",J3038,0)</f>
        <v>0</v>
      </c>
      <c r="BI3038" s="146">
        <f>IF(N3038="nulová",J3038,0)</f>
        <v>0</v>
      </c>
      <c r="BJ3038" s="18" t="s">
        <v>78</v>
      </c>
      <c r="BK3038" s="146">
        <f>ROUND(I3038*H3038,2)</f>
        <v>4842.8999999999996</v>
      </c>
      <c r="BL3038" s="18" t="s">
        <v>336</v>
      </c>
      <c r="BM3038" s="145" t="s">
        <v>2629</v>
      </c>
    </row>
    <row r="3039" spans="2:65" s="1" customFormat="1">
      <c r="B3039" s="33"/>
      <c r="D3039" s="147" t="s">
        <v>338</v>
      </c>
      <c r="F3039" s="148" t="s">
        <v>2630</v>
      </c>
      <c r="I3039" s="149"/>
      <c r="L3039" s="33"/>
      <c r="M3039" s="150"/>
      <c r="T3039" s="52"/>
      <c r="AT3039" s="18" t="s">
        <v>338</v>
      </c>
      <c r="AU3039" s="18" t="s">
        <v>171</v>
      </c>
    </row>
    <row r="3040" spans="2:65" s="12" customFormat="1">
      <c r="B3040" s="151"/>
      <c r="D3040" s="152" t="s">
        <v>340</v>
      </c>
      <c r="E3040" s="153" t="s">
        <v>21</v>
      </c>
      <c r="F3040" s="154" t="s">
        <v>2631</v>
      </c>
      <c r="H3040" s="153" t="s">
        <v>21</v>
      </c>
      <c r="I3040" s="155"/>
      <c r="L3040" s="151"/>
      <c r="M3040" s="156"/>
      <c r="T3040" s="157"/>
      <c r="AT3040" s="153" t="s">
        <v>340</v>
      </c>
      <c r="AU3040" s="153" t="s">
        <v>171</v>
      </c>
      <c r="AV3040" s="12" t="s">
        <v>78</v>
      </c>
      <c r="AW3040" s="12" t="s">
        <v>32</v>
      </c>
      <c r="AX3040" s="12" t="s">
        <v>71</v>
      </c>
      <c r="AY3040" s="153" t="s">
        <v>330</v>
      </c>
    </row>
    <row r="3041" spans="2:65" s="12" customFormat="1">
      <c r="B3041" s="151"/>
      <c r="D3041" s="152" t="s">
        <v>340</v>
      </c>
      <c r="E3041" s="153" t="s">
        <v>21</v>
      </c>
      <c r="F3041" s="154" t="s">
        <v>2616</v>
      </c>
      <c r="H3041" s="153" t="s">
        <v>21</v>
      </c>
      <c r="I3041" s="155"/>
      <c r="L3041" s="151"/>
      <c r="M3041" s="156"/>
      <c r="T3041" s="157"/>
      <c r="AT3041" s="153" t="s">
        <v>340</v>
      </c>
      <c r="AU3041" s="153" t="s">
        <v>171</v>
      </c>
      <c r="AV3041" s="12" t="s">
        <v>78</v>
      </c>
      <c r="AW3041" s="12" t="s">
        <v>32</v>
      </c>
      <c r="AX3041" s="12" t="s">
        <v>71</v>
      </c>
      <c r="AY3041" s="153" t="s">
        <v>330</v>
      </c>
    </row>
    <row r="3042" spans="2:65" s="13" customFormat="1">
      <c r="B3042" s="158"/>
      <c r="D3042" s="152" t="s">
        <v>340</v>
      </c>
      <c r="E3042" s="159" t="s">
        <v>21</v>
      </c>
      <c r="F3042" s="160" t="s">
        <v>2632</v>
      </c>
      <c r="H3042" s="161">
        <v>1.32</v>
      </c>
      <c r="I3042" s="162"/>
      <c r="L3042" s="158"/>
      <c r="M3042" s="163"/>
      <c r="T3042" s="164"/>
      <c r="AT3042" s="159" t="s">
        <v>340</v>
      </c>
      <c r="AU3042" s="159" t="s">
        <v>171</v>
      </c>
      <c r="AV3042" s="13" t="s">
        <v>80</v>
      </c>
      <c r="AW3042" s="13" t="s">
        <v>32</v>
      </c>
      <c r="AX3042" s="13" t="s">
        <v>78</v>
      </c>
      <c r="AY3042" s="159" t="s">
        <v>330</v>
      </c>
    </row>
    <row r="3043" spans="2:65" s="11" customFormat="1" ht="22.9" customHeight="1">
      <c r="B3043" s="122"/>
      <c r="D3043" s="123" t="s">
        <v>70</v>
      </c>
      <c r="E3043" s="132" t="s">
        <v>2633</v>
      </c>
      <c r="F3043" s="132" t="s">
        <v>2634</v>
      </c>
      <c r="I3043" s="125"/>
      <c r="J3043" s="133">
        <f>BK3043</f>
        <v>502736.06</v>
      </c>
      <c r="L3043" s="122"/>
      <c r="M3043" s="127"/>
      <c r="P3043" s="128">
        <f>SUM(P3044:P3059)</f>
        <v>0</v>
      </c>
      <c r="R3043" s="128">
        <f>SUM(R3044:R3059)</f>
        <v>0</v>
      </c>
      <c r="T3043" s="129">
        <f>SUM(T3044:T3059)</f>
        <v>0</v>
      </c>
      <c r="AR3043" s="123" t="s">
        <v>78</v>
      </c>
      <c r="AT3043" s="130" t="s">
        <v>70</v>
      </c>
      <c r="AU3043" s="130" t="s">
        <v>78</v>
      </c>
      <c r="AY3043" s="123" t="s">
        <v>330</v>
      </c>
      <c r="BK3043" s="131">
        <f>SUM(BK3044:BK3059)</f>
        <v>502736.06</v>
      </c>
    </row>
    <row r="3044" spans="2:65" s="1" customFormat="1" ht="16.5" customHeight="1">
      <c r="B3044" s="33"/>
      <c r="C3044" s="134" t="s">
        <v>2635</v>
      </c>
      <c r="D3044" s="134" t="s">
        <v>332</v>
      </c>
      <c r="E3044" s="135" t="s">
        <v>2636</v>
      </c>
      <c r="F3044" s="136" t="s">
        <v>2637</v>
      </c>
      <c r="G3044" s="137" t="s">
        <v>447</v>
      </c>
      <c r="H3044" s="138">
        <v>523.22699999999998</v>
      </c>
      <c r="I3044" s="139">
        <v>387.4</v>
      </c>
      <c r="J3044" s="140">
        <f>ROUND(I3044*H3044,2)</f>
        <v>202698.14</v>
      </c>
      <c r="K3044" s="136" t="s">
        <v>335</v>
      </c>
      <c r="L3044" s="33"/>
      <c r="M3044" s="141" t="s">
        <v>21</v>
      </c>
      <c r="N3044" s="142" t="s">
        <v>42</v>
      </c>
      <c r="P3044" s="143">
        <f>O3044*H3044</f>
        <v>0</v>
      </c>
      <c r="Q3044" s="143">
        <v>0</v>
      </c>
      <c r="R3044" s="143">
        <f>Q3044*H3044</f>
        <v>0</v>
      </c>
      <c r="S3044" s="143">
        <v>0</v>
      </c>
      <c r="T3044" s="144">
        <f>S3044*H3044</f>
        <v>0</v>
      </c>
      <c r="AR3044" s="145" t="s">
        <v>336</v>
      </c>
      <c r="AT3044" s="145" t="s">
        <v>332</v>
      </c>
      <c r="AU3044" s="145" t="s">
        <v>80</v>
      </c>
      <c r="AY3044" s="18" t="s">
        <v>330</v>
      </c>
      <c r="BE3044" s="146">
        <f>IF(N3044="základní",J3044,0)</f>
        <v>202698.14</v>
      </c>
      <c r="BF3044" s="146">
        <f>IF(N3044="snížená",J3044,0)</f>
        <v>0</v>
      </c>
      <c r="BG3044" s="146">
        <f>IF(N3044="zákl. přenesená",J3044,0)</f>
        <v>0</v>
      </c>
      <c r="BH3044" s="146">
        <f>IF(N3044="sníž. přenesená",J3044,0)</f>
        <v>0</v>
      </c>
      <c r="BI3044" s="146">
        <f>IF(N3044="nulová",J3044,0)</f>
        <v>0</v>
      </c>
      <c r="BJ3044" s="18" t="s">
        <v>78</v>
      </c>
      <c r="BK3044" s="146">
        <f>ROUND(I3044*H3044,2)</f>
        <v>202698.14</v>
      </c>
      <c r="BL3044" s="18" t="s">
        <v>336</v>
      </c>
      <c r="BM3044" s="145" t="s">
        <v>2638</v>
      </c>
    </row>
    <row r="3045" spans="2:65" s="1" customFormat="1">
      <c r="B3045" s="33"/>
      <c r="D3045" s="147" t="s">
        <v>338</v>
      </c>
      <c r="F3045" s="148" t="s">
        <v>2639</v>
      </c>
      <c r="I3045" s="149"/>
      <c r="L3045" s="33"/>
      <c r="M3045" s="150"/>
      <c r="T3045" s="52"/>
      <c r="AT3045" s="18" t="s">
        <v>338</v>
      </c>
      <c r="AU3045" s="18" t="s">
        <v>80</v>
      </c>
    </row>
    <row r="3046" spans="2:65" s="1" customFormat="1" ht="29.25">
      <c r="B3046" s="33"/>
      <c r="D3046" s="152" t="s">
        <v>375</v>
      </c>
      <c r="F3046" s="165" t="s">
        <v>2640</v>
      </c>
      <c r="I3046" s="149"/>
      <c r="L3046" s="33"/>
      <c r="M3046" s="150"/>
      <c r="T3046" s="52"/>
      <c r="AT3046" s="18" t="s">
        <v>375</v>
      </c>
      <c r="AU3046" s="18" t="s">
        <v>80</v>
      </c>
    </row>
    <row r="3047" spans="2:65" s="1" customFormat="1" ht="21.75" customHeight="1">
      <c r="B3047" s="33"/>
      <c r="C3047" s="134" t="s">
        <v>2641</v>
      </c>
      <c r="D3047" s="134" t="s">
        <v>332</v>
      </c>
      <c r="E3047" s="135" t="s">
        <v>2642</v>
      </c>
      <c r="F3047" s="136" t="s">
        <v>2643</v>
      </c>
      <c r="G3047" s="137" t="s">
        <v>447</v>
      </c>
      <c r="H3047" s="138">
        <v>523.22699999999998</v>
      </c>
      <c r="I3047" s="139">
        <v>117.74</v>
      </c>
      <c r="J3047" s="140">
        <f>ROUND(I3047*H3047,2)</f>
        <v>61604.75</v>
      </c>
      <c r="K3047" s="136" t="s">
        <v>335</v>
      </c>
      <c r="L3047" s="33"/>
      <c r="M3047" s="141" t="s">
        <v>21</v>
      </c>
      <c r="N3047" s="142" t="s">
        <v>42</v>
      </c>
      <c r="P3047" s="143">
        <f>O3047*H3047</f>
        <v>0</v>
      </c>
      <c r="Q3047" s="143">
        <v>0</v>
      </c>
      <c r="R3047" s="143">
        <f>Q3047*H3047</f>
        <v>0</v>
      </c>
      <c r="S3047" s="143">
        <v>0</v>
      </c>
      <c r="T3047" s="144">
        <f>S3047*H3047</f>
        <v>0</v>
      </c>
      <c r="AR3047" s="145" t="s">
        <v>336</v>
      </c>
      <c r="AT3047" s="145" t="s">
        <v>332</v>
      </c>
      <c r="AU3047" s="145" t="s">
        <v>80</v>
      </c>
      <c r="AY3047" s="18" t="s">
        <v>330</v>
      </c>
      <c r="BE3047" s="146">
        <f>IF(N3047="základní",J3047,0)</f>
        <v>61604.75</v>
      </c>
      <c r="BF3047" s="146">
        <f>IF(N3047="snížená",J3047,0)</f>
        <v>0</v>
      </c>
      <c r="BG3047" s="146">
        <f>IF(N3047="zákl. přenesená",J3047,0)</f>
        <v>0</v>
      </c>
      <c r="BH3047" s="146">
        <f>IF(N3047="sníž. přenesená",J3047,0)</f>
        <v>0</v>
      </c>
      <c r="BI3047" s="146">
        <f>IF(N3047="nulová",J3047,0)</f>
        <v>0</v>
      </c>
      <c r="BJ3047" s="18" t="s">
        <v>78</v>
      </c>
      <c r="BK3047" s="146">
        <f>ROUND(I3047*H3047,2)</f>
        <v>61604.75</v>
      </c>
      <c r="BL3047" s="18" t="s">
        <v>336</v>
      </c>
      <c r="BM3047" s="145" t="s">
        <v>2644</v>
      </c>
    </row>
    <row r="3048" spans="2:65" s="1" customFormat="1">
      <c r="B3048" s="33"/>
      <c r="D3048" s="147" t="s">
        <v>338</v>
      </c>
      <c r="F3048" s="148" t="s">
        <v>2645</v>
      </c>
      <c r="I3048" s="149"/>
      <c r="L3048" s="33"/>
      <c r="M3048" s="150"/>
      <c r="T3048" s="52"/>
      <c r="AT3048" s="18" t="s">
        <v>338</v>
      </c>
      <c r="AU3048" s="18" t="s">
        <v>80</v>
      </c>
    </row>
    <row r="3049" spans="2:65" s="1" customFormat="1" ht="16.5" customHeight="1">
      <c r="B3049" s="33"/>
      <c r="C3049" s="134" t="s">
        <v>2646</v>
      </c>
      <c r="D3049" s="134" t="s">
        <v>332</v>
      </c>
      <c r="E3049" s="135" t="s">
        <v>2647</v>
      </c>
      <c r="F3049" s="136" t="s">
        <v>2648</v>
      </c>
      <c r="G3049" s="137" t="s">
        <v>447</v>
      </c>
      <c r="H3049" s="138">
        <v>9941.3130000000001</v>
      </c>
      <c r="I3049" s="139">
        <v>10.5</v>
      </c>
      <c r="J3049" s="140">
        <f>ROUND(I3049*H3049,2)</f>
        <v>104383.79</v>
      </c>
      <c r="K3049" s="136" t="s">
        <v>335</v>
      </c>
      <c r="L3049" s="33"/>
      <c r="M3049" s="141" t="s">
        <v>21</v>
      </c>
      <c r="N3049" s="142" t="s">
        <v>42</v>
      </c>
      <c r="P3049" s="143">
        <f>O3049*H3049</f>
        <v>0</v>
      </c>
      <c r="Q3049" s="143">
        <v>0</v>
      </c>
      <c r="R3049" s="143">
        <f>Q3049*H3049</f>
        <v>0</v>
      </c>
      <c r="S3049" s="143">
        <v>0</v>
      </c>
      <c r="T3049" s="144">
        <f>S3049*H3049</f>
        <v>0</v>
      </c>
      <c r="AR3049" s="145" t="s">
        <v>336</v>
      </c>
      <c r="AT3049" s="145" t="s">
        <v>332</v>
      </c>
      <c r="AU3049" s="145" t="s">
        <v>80</v>
      </c>
      <c r="AY3049" s="18" t="s">
        <v>330</v>
      </c>
      <c r="BE3049" s="146">
        <f>IF(N3049="základní",J3049,0)</f>
        <v>104383.79</v>
      </c>
      <c r="BF3049" s="146">
        <f>IF(N3049="snížená",J3049,0)</f>
        <v>0</v>
      </c>
      <c r="BG3049" s="146">
        <f>IF(N3049="zákl. přenesená",J3049,0)</f>
        <v>0</v>
      </c>
      <c r="BH3049" s="146">
        <f>IF(N3049="sníž. přenesená",J3049,0)</f>
        <v>0</v>
      </c>
      <c r="BI3049" s="146">
        <f>IF(N3049="nulová",J3049,0)</f>
        <v>0</v>
      </c>
      <c r="BJ3049" s="18" t="s">
        <v>78</v>
      </c>
      <c r="BK3049" s="146">
        <f>ROUND(I3049*H3049,2)</f>
        <v>104383.79</v>
      </c>
      <c r="BL3049" s="18" t="s">
        <v>336</v>
      </c>
      <c r="BM3049" s="145" t="s">
        <v>2649</v>
      </c>
    </row>
    <row r="3050" spans="2:65" s="1" customFormat="1">
      <c r="B3050" s="33"/>
      <c r="D3050" s="147" t="s">
        <v>338</v>
      </c>
      <c r="F3050" s="148" t="s">
        <v>2650</v>
      </c>
      <c r="I3050" s="149"/>
      <c r="L3050" s="33"/>
      <c r="M3050" s="150"/>
      <c r="T3050" s="52"/>
      <c r="AT3050" s="18" t="s">
        <v>338</v>
      </c>
      <c r="AU3050" s="18" t="s">
        <v>80</v>
      </c>
    </row>
    <row r="3051" spans="2:65" s="13" customFormat="1">
      <c r="B3051" s="158"/>
      <c r="D3051" s="152" t="s">
        <v>340</v>
      </c>
      <c r="F3051" s="160" t="s">
        <v>2651</v>
      </c>
      <c r="H3051" s="161">
        <v>9941.3130000000001</v>
      </c>
      <c r="I3051" s="162"/>
      <c r="L3051" s="158"/>
      <c r="M3051" s="163"/>
      <c r="T3051" s="164"/>
      <c r="AT3051" s="159" t="s">
        <v>340</v>
      </c>
      <c r="AU3051" s="159" t="s">
        <v>80</v>
      </c>
      <c r="AV3051" s="13" t="s">
        <v>80</v>
      </c>
      <c r="AW3051" s="13" t="s">
        <v>4</v>
      </c>
      <c r="AX3051" s="13" t="s">
        <v>78</v>
      </c>
      <c r="AY3051" s="159" t="s">
        <v>330</v>
      </c>
    </row>
    <row r="3052" spans="2:65" s="1" customFormat="1" ht="24.2" customHeight="1">
      <c r="B3052" s="33"/>
      <c r="C3052" s="134" t="s">
        <v>2652</v>
      </c>
      <c r="D3052" s="134" t="s">
        <v>332</v>
      </c>
      <c r="E3052" s="135" t="s">
        <v>2653</v>
      </c>
      <c r="F3052" s="136" t="s">
        <v>2654</v>
      </c>
      <c r="G3052" s="137" t="s">
        <v>447</v>
      </c>
      <c r="H3052" s="138">
        <v>500.34800000000001</v>
      </c>
      <c r="I3052" s="139">
        <v>232.44</v>
      </c>
      <c r="J3052" s="140">
        <f>ROUND(I3052*H3052,2)</f>
        <v>116300.89</v>
      </c>
      <c r="K3052" s="136" t="s">
        <v>335</v>
      </c>
      <c r="L3052" s="33"/>
      <c r="M3052" s="141" t="s">
        <v>21</v>
      </c>
      <c r="N3052" s="142" t="s">
        <v>42</v>
      </c>
      <c r="P3052" s="143">
        <f>O3052*H3052</f>
        <v>0</v>
      </c>
      <c r="Q3052" s="143">
        <v>0</v>
      </c>
      <c r="R3052" s="143">
        <f>Q3052*H3052</f>
        <v>0</v>
      </c>
      <c r="S3052" s="143">
        <v>0</v>
      </c>
      <c r="T3052" s="144">
        <f>S3052*H3052</f>
        <v>0</v>
      </c>
      <c r="AR3052" s="145" t="s">
        <v>336</v>
      </c>
      <c r="AT3052" s="145" t="s">
        <v>332</v>
      </c>
      <c r="AU3052" s="145" t="s">
        <v>80</v>
      </c>
      <c r="AY3052" s="18" t="s">
        <v>330</v>
      </c>
      <c r="BE3052" s="146">
        <f>IF(N3052="základní",J3052,0)</f>
        <v>116300.89</v>
      </c>
      <c r="BF3052" s="146">
        <f>IF(N3052="snížená",J3052,0)</f>
        <v>0</v>
      </c>
      <c r="BG3052" s="146">
        <f>IF(N3052="zákl. přenesená",J3052,0)</f>
        <v>0</v>
      </c>
      <c r="BH3052" s="146">
        <f>IF(N3052="sníž. přenesená",J3052,0)</f>
        <v>0</v>
      </c>
      <c r="BI3052" s="146">
        <f>IF(N3052="nulová",J3052,0)</f>
        <v>0</v>
      </c>
      <c r="BJ3052" s="18" t="s">
        <v>78</v>
      </c>
      <c r="BK3052" s="146">
        <f>ROUND(I3052*H3052,2)</f>
        <v>116300.89</v>
      </c>
      <c r="BL3052" s="18" t="s">
        <v>336</v>
      </c>
      <c r="BM3052" s="145" t="s">
        <v>2655</v>
      </c>
    </row>
    <row r="3053" spans="2:65" s="1" customFormat="1">
      <c r="B3053" s="33"/>
      <c r="D3053" s="147" t="s">
        <v>338</v>
      </c>
      <c r="F3053" s="148" t="s">
        <v>2656</v>
      </c>
      <c r="I3053" s="149"/>
      <c r="L3053" s="33"/>
      <c r="M3053" s="150"/>
      <c r="T3053" s="52"/>
      <c r="AT3053" s="18" t="s">
        <v>338</v>
      </c>
      <c r="AU3053" s="18" t="s">
        <v>80</v>
      </c>
    </row>
    <row r="3054" spans="2:65" s="1" customFormat="1" ht="24.2" customHeight="1">
      <c r="B3054" s="33"/>
      <c r="C3054" s="134" t="s">
        <v>2657</v>
      </c>
      <c r="D3054" s="134" t="s">
        <v>332</v>
      </c>
      <c r="E3054" s="135" t="s">
        <v>2658</v>
      </c>
      <c r="F3054" s="136" t="s">
        <v>2659</v>
      </c>
      <c r="G3054" s="137" t="s">
        <v>447</v>
      </c>
      <c r="H3054" s="138">
        <v>2.5449999999999999</v>
      </c>
      <c r="I3054" s="139">
        <v>3874.03</v>
      </c>
      <c r="J3054" s="140">
        <f>ROUND(I3054*H3054,2)</f>
        <v>9859.41</v>
      </c>
      <c r="K3054" s="136" t="s">
        <v>335</v>
      </c>
      <c r="L3054" s="33"/>
      <c r="M3054" s="141" t="s">
        <v>21</v>
      </c>
      <c r="N3054" s="142" t="s">
        <v>42</v>
      </c>
      <c r="P3054" s="143">
        <f>O3054*H3054</f>
        <v>0</v>
      </c>
      <c r="Q3054" s="143">
        <v>0</v>
      </c>
      <c r="R3054" s="143">
        <f>Q3054*H3054</f>
        <v>0</v>
      </c>
      <c r="S3054" s="143">
        <v>0</v>
      </c>
      <c r="T3054" s="144">
        <f>S3054*H3054</f>
        <v>0</v>
      </c>
      <c r="AR3054" s="145" t="s">
        <v>336</v>
      </c>
      <c r="AT3054" s="145" t="s">
        <v>332</v>
      </c>
      <c r="AU3054" s="145" t="s">
        <v>80</v>
      </c>
      <c r="AY3054" s="18" t="s">
        <v>330</v>
      </c>
      <c r="BE3054" s="146">
        <f>IF(N3054="základní",J3054,0)</f>
        <v>9859.41</v>
      </c>
      <c r="BF3054" s="146">
        <f>IF(N3054="snížená",J3054,0)</f>
        <v>0</v>
      </c>
      <c r="BG3054" s="146">
        <f>IF(N3054="zákl. přenesená",J3054,0)</f>
        <v>0</v>
      </c>
      <c r="BH3054" s="146">
        <f>IF(N3054="sníž. přenesená",J3054,0)</f>
        <v>0</v>
      </c>
      <c r="BI3054" s="146">
        <f>IF(N3054="nulová",J3054,0)</f>
        <v>0</v>
      </c>
      <c r="BJ3054" s="18" t="s">
        <v>78</v>
      </c>
      <c r="BK3054" s="146">
        <f>ROUND(I3054*H3054,2)</f>
        <v>9859.41</v>
      </c>
      <c r="BL3054" s="18" t="s">
        <v>336</v>
      </c>
      <c r="BM3054" s="145" t="s">
        <v>2660</v>
      </c>
    </row>
    <row r="3055" spans="2:65" s="1" customFormat="1">
      <c r="B3055" s="33"/>
      <c r="D3055" s="147" t="s">
        <v>338</v>
      </c>
      <c r="F3055" s="148" t="s">
        <v>2661</v>
      </c>
      <c r="I3055" s="149"/>
      <c r="L3055" s="33"/>
      <c r="M3055" s="150"/>
      <c r="T3055" s="52"/>
      <c r="AT3055" s="18" t="s">
        <v>338</v>
      </c>
      <c r="AU3055" s="18" t="s">
        <v>80</v>
      </c>
    </row>
    <row r="3056" spans="2:65" s="13" customFormat="1">
      <c r="B3056" s="158"/>
      <c r="D3056" s="152" t="s">
        <v>340</v>
      </c>
      <c r="F3056" s="160" t="s">
        <v>2662</v>
      </c>
      <c r="H3056" s="161">
        <v>2.5449999999999999</v>
      </c>
      <c r="I3056" s="162"/>
      <c r="L3056" s="158"/>
      <c r="M3056" s="163"/>
      <c r="T3056" s="164"/>
      <c r="AT3056" s="159" t="s">
        <v>340</v>
      </c>
      <c r="AU3056" s="159" t="s">
        <v>80</v>
      </c>
      <c r="AV3056" s="13" t="s">
        <v>80</v>
      </c>
      <c r="AW3056" s="13" t="s">
        <v>4</v>
      </c>
      <c r="AX3056" s="13" t="s">
        <v>78</v>
      </c>
      <c r="AY3056" s="159" t="s">
        <v>330</v>
      </c>
    </row>
    <row r="3057" spans="2:65" s="1" customFormat="1" ht="24.2" customHeight="1">
      <c r="B3057" s="33"/>
      <c r="C3057" s="134" t="s">
        <v>2663</v>
      </c>
      <c r="D3057" s="134" t="s">
        <v>332</v>
      </c>
      <c r="E3057" s="135" t="s">
        <v>2664</v>
      </c>
      <c r="F3057" s="136" t="s">
        <v>2665</v>
      </c>
      <c r="G3057" s="137" t="s">
        <v>447</v>
      </c>
      <c r="H3057" s="138">
        <v>1.6970000000000001</v>
      </c>
      <c r="I3057" s="139">
        <v>4648.84</v>
      </c>
      <c r="J3057" s="140">
        <f>ROUND(I3057*H3057,2)</f>
        <v>7889.08</v>
      </c>
      <c r="K3057" s="136" t="s">
        <v>335</v>
      </c>
      <c r="L3057" s="33"/>
      <c r="M3057" s="141" t="s">
        <v>21</v>
      </c>
      <c r="N3057" s="142" t="s">
        <v>42</v>
      </c>
      <c r="P3057" s="143">
        <f>O3057*H3057</f>
        <v>0</v>
      </c>
      <c r="Q3057" s="143">
        <v>0</v>
      </c>
      <c r="R3057" s="143">
        <f>Q3057*H3057</f>
        <v>0</v>
      </c>
      <c r="S3057" s="143">
        <v>0</v>
      </c>
      <c r="T3057" s="144">
        <f>S3057*H3057</f>
        <v>0</v>
      </c>
      <c r="AR3057" s="145" t="s">
        <v>336</v>
      </c>
      <c r="AT3057" s="145" t="s">
        <v>332</v>
      </c>
      <c r="AU3057" s="145" t="s">
        <v>80</v>
      </c>
      <c r="AY3057" s="18" t="s">
        <v>330</v>
      </c>
      <c r="BE3057" s="146">
        <f>IF(N3057="základní",J3057,0)</f>
        <v>7889.08</v>
      </c>
      <c r="BF3057" s="146">
        <f>IF(N3057="snížená",J3057,0)</f>
        <v>0</v>
      </c>
      <c r="BG3057" s="146">
        <f>IF(N3057="zákl. přenesená",J3057,0)</f>
        <v>0</v>
      </c>
      <c r="BH3057" s="146">
        <f>IF(N3057="sníž. přenesená",J3057,0)</f>
        <v>0</v>
      </c>
      <c r="BI3057" s="146">
        <f>IF(N3057="nulová",J3057,0)</f>
        <v>0</v>
      </c>
      <c r="BJ3057" s="18" t="s">
        <v>78</v>
      </c>
      <c r="BK3057" s="146">
        <f>ROUND(I3057*H3057,2)</f>
        <v>7889.08</v>
      </c>
      <c r="BL3057" s="18" t="s">
        <v>336</v>
      </c>
      <c r="BM3057" s="145" t="s">
        <v>2666</v>
      </c>
    </row>
    <row r="3058" spans="2:65" s="1" customFormat="1">
      <c r="B3058" s="33"/>
      <c r="D3058" s="147" t="s">
        <v>338</v>
      </c>
      <c r="F3058" s="148" t="s">
        <v>2667</v>
      </c>
      <c r="I3058" s="149"/>
      <c r="L3058" s="33"/>
      <c r="M3058" s="150"/>
      <c r="T3058" s="52"/>
      <c r="AT3058" s="18" t="s">
        <v>338</v>
      </c>
      <c r="AU3058" s="18" t="s">
        <v>80</v>
      </c>
    </row>
    <row r="3059" spans="2:65" s="13" customFormat="1">
      <c r="B3059" s="158"/>
      <c r="D3059" s="152" t="s">
        <v>340</v>
      </c>
      <c r="F3059" s="160" t="s">
        <v>2668</v>
      </c>
      <c r="H3059" s="161">
        <v>1.6970000000000001</v>
      </c>
      <c r="I3059" s="162"/>
      <c r="L3059" s="158"/>
      <c r="M3059" s="163"/>
      <c r="T3059" s="164"/>
      <c r="AT3059" s="159" t="s">
        <v>340</v>
      </c>
      <c r="AU3059" s="159" t="s">
        <v>80</v>
      </c>
      <c r="AV3059" s="13" t="s">
        <v>80</v>
      </c>
      <c r="AW3059" s="13" t="s">
        <v>4</v>
      </c>
      <c r="AX3059" s="13" t="s">
        <v>78</v>
      </c>
      <c r="AY3059" s="159" t="s">
        <v>330</v>
      </c>
    </row>
    <row r="3060" spans="2:65" s="11" customFormat="1" ht="22.9" customHeight="1">
      <c r="B3060" s="122"/>
      <c r="D3060" s="123" t="s">
        <v>70</v>
      </c>
      <c r="E3060" s="132" t="s">
        <v>2669</v>
      </c>
      <c r="F3060" s="132" t="s">
        <v>2670</v>
      </c>
      <c r="I3060" s="125"/>
      <c r="J3060" s="133">
        <f>BK3060</f>
        <v>1802249.76</v>
      </c>
      <c r="L3060" s="122"/>
      <c r="M3060" s="127"/>
      <c r="P3060" s="128">
        <f>SUM(P3061:P3062)</f>
        <v>0</v>
      </c>
      <c r="R3060" s="128">
        <f>SUM(R3061:R3062)</f>
        <v>0</v>
      </c>
      <c r="T3060" s="129">
        <f>SUM(T3061:T3062)</f>
        <v>0</v>
      </c>
      <c r="AR3060" s="123" t="s">
        <v>78</v>
      </c>
      <c r="AT3060" s="130" t="s">
        <v>70</v>
      </c>
      <c r="AU3060" s="130" t="s">
        <v>78</v>
      </c>
      <c r="AY3060" s="123" t="s">
        <v>330</v>
      </c>
      <c r="BK3060" s="131">
        <f>SUM(BK3061:BK3062)</f>
        <v>1802249.76</v>
      </c>
    </row>
    <row r="3061" spans="2:65" s="1" customFormat="1" ht="37.9" customHeight="1">
      <c r="B3061" s="33"/>
      <c r="C3061" s="134" t="s">
        <v>2671</v>
      </c>
      <c r="D3061" s="134" t="s">
        <v>332</v>
      </c>
      <c r="E3061" s="135" t="s">
        <v>2672</v>
      </c>
      <c r="F3061" s="136" t="s">
        <v>2673</v>
      </c>
      <c r="G3061" s="137" t="s">
        <v>447</v>
      </c>
      <c r="H3061" s="138">
        <v>8173.8389999999999</v>
      </c>
      <c r="I3061" s="139">
        <v>220.49</v>
      </c>
      <c r="J3061" s="140">
        <f>ROUND(I3061*H3061,2)</f>
        <v>1802249.76</v>
      </c>
      <c r="K3061" s="136" t="s">
        <v>335</v>
      </c>
      <c r="L3061" s="33"/>
      <c r="M3061" s="141" t="s">
        <v>21</v>
      </c>
      <c r="N3061" s="142" t="s">
        <v>42</v>
      </c>
      <c r="P3061" s="143">
        <f>O3061*H3061</f>
        <v>0</v>
      </c>
      <c r="Q3061" s="143">
        <v>0</v>
      </c>
      <c r="R3061" s="143">
        <f>Q3061*H3061</f>
        <v>0</v>
      </c>
      <c r="S3061" s="143">
        <v>0</v>
      </c>
      <c r="T3061" s="144">
        <f>S3061*H3061</f>
        <v>0</v>
      </c>
      <c r="AR3061" s="145" t="s">
        <v>336</v>
      </c>
      <c r="AT3061" s="145" t="s">
        <v>332</v>
      </c>
      <c r="AU3061" s="145" t="s">
        <v>80</v>
      </c>
      <c r="AY3061" s="18" t="s">
        <v>330</v>
      </c>
      <c r="BE3061" s="146">
        <f>IF(N3061="základní",J3061,0)</f>
        <v>1802249.76</v>
      </c>
      <c r="BF3061" s="146">
        <f>IF(N3061="snížená",J3061,0)</f>
        <v>0</v>
      </c>
      <c r="BG3061" s="146">
        <f>IF(N3061="zákl. přenesená",J3061,0)</f>
        <v>0</v>
      </c>
      <c r="BH3061" s="146">
        <f>IF(N3061="sníž. přenesená",J3061,0)</f>
        <v>0</v>
      </c>
      <c r="BI3061" s="146">
        <f>IF(N3061="nulová",J3061,0)</f>
        <v>0</v>
      </c>
      <c r="BJ3061" s="18" t="s">
        <v>78</v>
      </c>
      <c r="BK3061" s="146">
        <f>ROUND(I3061*H3061,2)</f>
        <v>1802249.76</v>
      </c>
      <c r="BL3061" s="18" t="s">
        <v>336</v>
      </c>
      <c r="BM3061" s="145" t="s">
        <v>2674</v>
      </c>
    </row>
    <row r="3062" spans="2:65" s="1" customFormat="1">
      <c r="B3062" s="33"/>
      <c r="D3062" s="147" t="s">
        <v>338</v>
      </c>
      <c r="F3062" s="148" t="s">
        <v>2675</v>
      </c>
      <c r="I3062" s="149"/>
      <c r="L3062" s="33"/>
      <c r="M3062" s="150"/>
      <c r="T3062" s="52"/>
      <c r="AT3062" s="18" t="s">
        <v>338</v>
      </c>
      <c r="AU3062" s="18" t="s">
        <v>80</v>
      </c>
    </row>
    <row r="3063" spans="2:65" s="11" customFormat="1" ht="25.9" customHeight="1">
      <c r="B3063" s="122"/>
      <c r="D3063" s="123" t="s">
        <v>70</v>
      </c>
      <c r="E3063" s="124" t="s">
        <v>2676</v>
      </c>
      <c r="F3063" s="124" t="s">
        <v>2677</v>
      </c>
      <c r="I3063" s="125"/>
      <c r="J3063" s="126">
        <f>BK3063</f>
        <v>47480067.660000011</v>
      </c>
      <c r="L3063" s="122"/>
      <c r="M3063" s="127"/>
      <c r="P3063" s="128">
        <f>P3064+P3139+P3397+P3553+P3568+P3697+P3705+P3710+P3788+P4071+P4223+P4306+P5546+P5575+P6959+P7070+P8247+P8259</f>
        <v>0</v>
      </c>
      <c r="R3063" s="128">
        <f>R3064+R3139+R3397+R3553+R3568+R3697+R3705+R3710+R3788+R4071+R4223+R4306+R5546+R5575+R6959+R7070+R8247+R8259</f>
        <v>392.04139692000001</v>
      </c>
      <c r="T3063" s="129">
        <f>T3064+T3139+T3397+T3553+T3568+T3697+T3705+T3710+T3788+T4071+T4223+T4306+T5546+T5575+T6959+T7070+T8247+T8259</f>
        <v>1.1617079000000001</v>
      </c>
      <c r="AR3063" s="123" t="s">
        <v>80</v>
      </c>
      <c r="AT3063" s="130" t="s">
        <v>70</v>
      </c>
      <c r="AU3063" s="130" t="s">
        <v>71</v>
      </c>
      <c r="AY3063" s="123" t="s">
        <v>330</v>
      </c>
      <c r="BK3063" s="131">
        <f>BK3064+BK3139+BK3397+BK3553+BK3568+BK3697+BK3705+BK3710+BK3788+BK4071+BK4223+BK4306+BK5546+BK5575+BK6959+BK7070+BK8247+BK8259</f>
        <v>47480067.660000011</v>
      </c>
    </row>
    <row r="3064" spans="2:65" s="11" customFormat="1" ht="22.9" customHeight="1">
      <c r="B3064" s="122"/>
      <c r="D3064" s="123" t="s">
        <v>70</v>
      </c>
      <c r="E3064" s="132" t="s">
        <v>2678</v>
      </c>
      <c r="F3064" s="132" t="s">
        <v>2679</v>
      </c>
      <c r="I3064" s="125"/>
      <c r="J3064" s="133">
        <f>BK3064</f>
        <v>1072972.9300000002</v>
      </c>
      <c r="L3064" s="122"/>
      <c r="M3064" s="127"/>
      <c r="P3064" s="128">
        <f>SUM(P3065:P3138)</f>
        <v>0</v>
      </c>
      <c r="R3064" s="128">
        <f>SUM(R3065:R3138)</f>
        <v>12.401063180000001</v>
      </c>
      <c r="T3064" s="129">
        <f>SUM(T3065:T3138)</f>
        <v>0</v>
      </c>
      <c r="AR3064" s="123" t="s">
        <v>80</v>
      </c>
      <c r="AT3064" s="130" t="s">
        <v>70</v>
      </c>
      <c r="AU3064" s="130" t="s">
        <v>78</v>
      </c>
      <c r="AY3064" s="123" t="s">
        <v>330</v>
      </c>
      <c r="BK3064" s="131">
        <f>SUM(BK3065:BK3138)</f>
        <v>1072972.9300000002</v>
      </c>
    </row>
    <row r="3065" spans="2:65" s="1" customFormat="1" ht="21.75" customHeight="1">
      <c r="B3065" s="33"/>
      <c r="C3065" s="134" t="s">
        <v>2680</v>
      </c>
      <c r="D3065" s="134" t="s">
        <v>332</v>
      </c>
      <c r="E3065" s="135" t="s">
        <v>2681</v>
      </c>
      <c r="F3065" s="136" t="s">
        <v>2682</v>
      </c>
      <c r="G3065" s="137" t="s">
        <v>169</v>
      </c>
      <c r="H3065" s="138">
        <v>590.28800000000001</v>
      </c>
      <c r="I3065" s="139">
        <v>14.28</v>
      </c>
      <c r="J3065" s="140">
        <f>ROUND(I3065*H3065,2)</f>
        <v>8429.31</v>
      </c>
      <c r="K3065" s="136" t="s">
        <v>335</v>
      </c>
      <c r="L3065" s="33"/>
      <c r="M3065" s="141" t="s">
        <v>21</v>
      </c>
      <c r="N3065" s="142" t="s">
        <v>42</v>
      </c>
      <c r="P3065" s="143">
        <f>O3065*H3065</f>
        <v>0</v>
      </c>
      <c r="Q3065" s="143">
        <v>0</v>
      </c>
      <c r="R3065" s="143">
        <f>Q3065*H3065</f>
        <v>0</v>
      </c>
      <c r="S3065" s="143">
        <v>0</v>
      </c>
      <c r="T3065" s="144">
        <f>S3065*H3065</f>
        <v>0</v>
      </c>
      <c r="AR3065" s="145" t="s">
        <v>444</v>
      </c>
      <c r="AT3065" s="145" t="s">
        <v>332</v>
      </c>
      <c r="AU3065" s="145" t="s">
        <v>80</v>
      </c>
      <c r="AY3065" s="18" t="s">
        <v>330</v>
      </c>
      <c r="BE3065" s="146">
        <f>IF(N3065="základní",J3065,0)</f>
        <v>8429.31</v>
      </c>
      <c r="BF3065" s="146">
        <f>IF(N3065="snížená",J3065,0)</f>
        <v>0</v>
      </c>
      <c r="BG3065" s="146">
        <f>IF(N3065="zákl. přenesená",J3065,0)</f>
        <v>0</v>
      </c>
      <c r="BH3065" s="146">
        <f>IF(N3065="sníž. přenesená",J3065,0)</f>
        <v>0</v>
      </c>
      <c r="BI3065" s="146">
        <f>IF(N3065="nulová",J3065,0)</f>
        <v>0</v>
      </c>
      <c r="BJ3065" s="18" t="s">
        <v>78</v>
      </c>
      <c r="BK3065" s="146">
        <f>ROUND(I3065*H3065,2)</f>
        <v>8429.31</v>
      </c>
      <c r="BL3065" s="18" t="s">
        <v>444</v>
      </c>
      <c r="BM3065" s="145" t="s">
        <v>2683</v>
      </c>
    </row>
    <row r="3066" spans="2:65" s="1" customFormat="1">
      <c r="B3066" s="33"/>
      <c r="D3066" s="147" t="s">
        <v>338</v>
      </c>
      <c r="F3066" s="148" t="s">
        <v>2684</v>
      </c>
      <c r="I3066" s="149"/>
      <c r="L3066" s="33"/>
      <c r="M3066" s="150"/>
      <c r="T3066" s="52"/>
      <c r="AT3066" s="18" t="s">
        <v>338</v>
      </c>
      <c r="AU3066" s="18" t="s">
        <v>80</v>
      </c>
    </row>
    <row r="3067" spans="2:65" s="12" customFormat="1">
      <c r="B3067" s="151"/>
      <c r="D3067" s="152" t="s">
        <v>340</v>
      </c>
      <c r="E3067" s="153" t="s">
        <v>21</v>
      </c>
      <c r="F3067" s="154" t="s">
        <v>2685</v>
      </c>
      <c r="H3067" s="153" t="s">
        <v>21</v>
      </c>
      <c r="I3067" s="155"/>
      <c r="L3067" s="151"/>
      <c r="M3067" s="156"/>
      <c r="T3067" s="157"/>
      <c r="AT3067" s="153" t="s">
        <v>340</v>
      </c>
      <c r="AU3067" s="153" t="s">
        <v>80</v>
      </c>
      <c r="AV3067" s="12" t="s">
        <v>78</v>
      </c>
      <c r="AW3067" s="12" t="s">
        <v>32</v>
      </c>
      <c r="AX3067" s="12" t="s">
        <v>71</v>
      </c>
      <c r="AY3067" s="153" t="s">
        <v>330</v>
      </c>
    </row>
    <row r="3068" spans="2:65" s="13" customFormat="1">
      <c r="B3068" s="158"/>
      <c r="D3068" s="152" t="s">
        <v>340</v>
      </c>
      <c r="E3068" s="159" t="s">
        <v>21</v>
      </c>
      <c r="F3068" s="160" t="s">
        <v>2686</v>
      </c>
      <c r="H3068" s="161">
        <v>580.79999999999995</v>
      </c>
      <c r="I3068" s="162"/>
      <c r="L3068" s="158"/>
      <c r="M3068" s="163"/>
      <c r="T3068" s="164"/>
      <c r="AT3068" s="159" t="s">
        <v>340</v>
      </c>
      <c r="AU3068" s="159" t="s">
        <v>80</v>
      </c>
      <c r="AV3068" s="13" t="s">
        <v>80</v>
      </c>
      <c r="AW3068" s="13" t="s">
        <v>32</v>
      </c>
      <c r="AX3068" s="13" t="s">
        <v>71</v>
      </c>
      <c r="AY3068" s="159" t="s">
        <v>330</v>
      </c>
    </row>
    <row r="3069" spans="2:65" s="12" customFormat="1">
      <c r="B3069" s="151"/>
      <c r="D3069" s="152" t="s">
        <v>340</v>
      </c>
      <c r="E3069" s="153" t="s">
        <v>21</v>
      </c>
      <c r="F3069" s="154" t="s">
        <v>2687</v>
      </c>
      <c r="H3069" s="153" t="s">
        <v>21</v>
      </c>
      <c r="I3069" s="155"/>
      <c r="L3069" s="151"/>
      <c r="M3069" s="156"/>
      <c r="T3069" s="157"/>
      <c r="AT3069" s="153" t="s">
        <v>340</v>
      </c>
      <c r="AU3069" s="153" t="s">
        <v>80</v>
      </c>
      <c r="AV3069" s="12" t="s">
        <v>78</v>
      </c>
      <c r="AW3069" s="12" t="s">
        <v>32</v>
      </c>
      <c r="AX3069" s="12" t="s">
        <v>71</v>
      </c>
      <c r="AY3069" s="153" t="s">
        <v>330</v>
      </c>
    </row>
    <row r="3070" spans="2:65" s="13" customFormat="1">
      <c r="B3070" s="158"/>
      <c r="D3070" s="152" t="s">
        <v>340</v>
      </c>
      <c r="E3070" s="159" t="s">
        <v>21</v>
      </c>
      <c r="F3070" s="160" t="s">
        <v>2688</v>
      </c>
      <c r="H3070" s="161">
        <v>9.4879999999999995</v>
      </c>
      <c r="I3070" s="162"/>
      <c r="L3070" s="158"/>
      <c r="M3070" s="163"/>
      <c r="T3070" s="164"/>
      <c r="AT3070" s="159" t="s">
        <v>340</v>
      </c>
      <c r="AU3070" s="159" t="s">
        <v>80</v>
      </c>
      <c r="AV3070" s="13" t="s">
        <v>80</v>
      </c>
      <c r="AW3070" s="13" t="s">
        <v>32</v>
      </c>
      <c r="AX3070" s="13" t="s">
        <v>71</v>
      </c>
      <c r="AY3070" s="159" t="s">
        <v>330</v>
      </c>
    </row>
    <row r="3071" spans="2:65" s="14" customFormat="1">
      <c r="B3071" s="166"/>
      <c r="D3071" s="152" t="s">
        <v>340</v>
      </c>
      <c r="E3071" s="167" t="s">
        <v>21</v>
      </c>
      <c r="F3071" s="168" t="s">
        <v>443</v>
      </c>
      <c r="H3071" s="169">
        <v>590.28800000000001</v>
      </c>
      <c r="I3071" s="170"/>
      <c r="L3071" s="166"/>
      <c r="M3071" s="171"/>
      <c r="T3071" s="172"/>
      <c r="AT3071" s="167" t="s">
        <v>340</v>
      </c>
      <c r="AU3071" s="167" t="s">
        <v>80</v>
      </c>
      <c r="AV3071" s="14" t="s">
        <v>336</v>
      </c>
      <c r="AW3071" s="14" t="s">
        <v>32</v>
      </c>
      <c r="AX3071" s="14" t="s">
        <v>78</v>
      </c>
      <c r="AY3071" s="167" t="s">
        <v>330</v>
      </c>
    </row>
    <row r="3072" spans="2:65" s="1" customFormat="1" ht="21.75" customHeight="1">
      <c r="B3072" s="33"/>
      <c r="C3072" s="134" t="s">
        <v>2689</v>
      </c>
      <c r="D3072" s="134" t="s">
        <v>332</v>
      </c>
      <c r="E3072" s="135" t="s">
        <v>2690</v>
      </c>
      <c r="F3072" s="136" t="s">
        <v>2691</v>
      </c>
      <c r="G3072" s="137" t="s">
        <v>169</v>
      </c>
      <c r="H3072" s="138">
        <v>227.006</v>
      </c>
      <c r="I3072" s="139">
        <v>31.1</v>
      </c>
      <c r="J3072" s="140">
        <f>ROUND(I3072*H3072,2)</f>
        <v>7059.89</v>
      </c>
      <c r="K3072" s="136" t="s">
        <v>335</v>
      </c>
      <c r="L3072" s="33"/>
      <c r="M3072" s="141" t="s">
        <v>21</v>
      </c>
      <c r="N3072" s="142" t="s">
        <v>42</v>
      </c>
      <c r="P3072" s="143">
        <f>O3072*H3072</f>
        <v>0</v>
      </c>
      <c r="Q3072" s="143">
        <v>0</v>
      </c>
      <c r="R3072" s="143">
        <f>Q3072*H3072</f>
        <v>0</v>
      </c>
      <c r="S3072" s="143">
        <v>0</v>
      </c>
      <c r="T3072" s="144">
        <f>S3072*H3072</f>
        <v>0</v>
      </c>
      <c r="AR3072" s="145" t="s">
        <v>444</v>
      </c>
      <c r="AT3072" s="145" t="s">
        <v>332</v>
      </c>
      <c r="AU3072" s="145" t="s">
        <v>80</v>
      </c>
      <c r="AY3072" s="18" t="s">
        <v>330</v>
      </c>
      <c r="BE3072" s="146">
        <f>IF(N3072="základní",J3072,0)</f>
        <v>7059.89</v>
      </c>
      <c r="BF3072" s="146">
        <f>IF(N3072="snížená",J3072,0)</f>
        <v>0</v>
      </c>
      <c r="BG3072" s="146">
        <f>IF(N3072="zákl. přenesená",J3072,0)</f>
        <v>0</v>
      </c>
      <c r="BH3072" s="146">
        <f>IF(N3072="sníž. přenesená",J3072,0)</f>
        <v>0</v>
      </c>
      <c r="BI3072" s="146">
        <f>IF(N3072="nulová",J3072,0)</f>
        <v>0</v>
      </c>
      <c r="BJ3072" s="18" t="s">
        <v>78</v>
      </c>
      <c r="BK3072" s="146">
        <f>ROUND(I3072*H3072,2)</f>
        <v>7059.89</v>
      </c>
      <c r="BL3072" s="18" t="s">
        <v>444</v>
      </c>
      <c r="BM3072" s="145" t="s">
        <v>2692</v>
      </c>
    </row>
    <row r="3073" spans="2:51" s="1" customFormat="1">
      <c r="B3073" s="33"/>
      <c r="D3073" s="147" t="s">
        <v>338</v>
      </c>
      <c r="F3073" s="148" t="s">
        <v>2693</v>
      </c>
      <c r="I3073" s="149"/>
      <c r="L3073" s="33"/>
      <c r="M3073" s="150"/>
      <c r="T3073" s="52"/>
      <c r="AT3073" s="18" t="s">
        <v>338</v>
      </c>
      <c r="AU3073" s="18" t="s">
        <v>80</v>
      </c>
    </row>
    <row r="3074" spans="2:51" s="12" customFormat="1">
      <c r="B3074" s="151"/>
      <c r="D3074" s="152" t="s">
        <v>340</v>
      </c>
      <c r="E3074" s="153" t="s">
        <v>21</v>
      </c>
      <c r="F3074" s="154" t="s">
        <v>2007</v>
      </c>
      <c r="H3074" s="153" t="s">
        <v>21</v>
      </c>
      <c r="I3074" s="155"/>
      <c r="L3074" s="151"/>
      <c r="M3074" s="156"/>
      <c r="T3074" s="157"/>
      <c r="AT3074" s="153" t="s">
        <v>340</v>
      </c>
      <c r="AU3074" s="153" t="s">
        <v>80</v>
      </c>
      <c r="AV3074" s="12" t="s">
        <v>78</v>
      </c>
      <c r="AW3074" s="12" t="s">
        <v>32</v>
      </c>
      <c r="AX3074" s="12" t="s">
        <v>71</v>
      </c>
      <c r="AY3074" s="153" t="s">
        <v>330</v>
      </c>
    </row>
    <row r="3075" spans="2:51" s="13" customFormat="1">
      <c r="B3075" s="158"/>
      <c r="D3075" s="152" t="s">
        <v>340</v>
      </c>
      <c r="E3075" s="159" t="s">
        <v>21</v>
      </c>
      <c r="F3075" s="160" t="s">
        <v>2694</v>
      </c>
      <c r="H3075" s="161">
        <v>17.600000000000001</v>
      </c>
      <c r="I3075" s="162"/>
      <c r="L3075" s="158"/>
      <c r="M3075" s="163"/>
      <c r="T3075" s="164"/>
      <c r="AT3075" s="159" t="s">
        <v>340</v>
      </c>
      <c r="AU3075" s="159" t="s">
        <v>80</v>
      </c>
      <c r="AV3075" s="13" t="s">
        <v>80</v>
      </c>
      <c r="AW3075" s="13" t="s">
        <v>32</v>
      </c>
      <c r="AX3075" s="13" t="s">
        <v>71</v>
      </c>
      <c r="AY3075" s="159" t="s">
        <v>330</v>
      </c>
    </row>
    <row r="3076" spans="2:51" s="13" customFormat="1">
      <c r="B3076" s="158"/>
      <c r="D3076" s="152" t="s">
        <v>340</v>
      </c>
      <c r="E3076" s="159" t="s">
        <v>21</v>
      </c>
      <c r="F3076" s="160" t="s">
        <v>2695</v>
      </c>
      <c r="H3076" s="161">
        <v>-3.3809999999999998</v>
      </c>
      <c r="I3076" s="162"/>
      <c r="L3076" s="158"/>
      <c r="M3076" s="163"/>
      <c r="T3076" s="164"/>
      <c r="AT3076" s="159" t="s">
        <v>340</v>
      </c>
      <c r="AU3076" s="159" t="s">
        <v>80</v>
      </c>
      <c r="AV3076" s="13" t="s">
        <v>80</v>
      </c>
      <c r="AW3076" s="13" t="s">
        <v>32</v>
      </c>
      <c r="AX3076" s="13" t="s">
        <v>71</v>
      </c>
      <c r="AY3076" s="159" t="s">
        <v>330</v>
      </c>
    </row>
    <row r="3077" spans="2:51" s="12" customFormat="1">
      <c r="B3077" s="151"/>
      <c r="D3077" s="152" t="s">
        <v>340</v>
      </c>
      <c r="E3077" s="153" t="s">
        <v>21</v>
      </c>
      <c r="F3077" s="154" t="s">
        <v>1957</v>
      </c>
      <c r="H3077" s="153" t="s">
        <v>21</v>
      </c>
      <c r="I3077" s="155"/>
      <c r="L3077" s="151"/>
      <c r="M3077" s="156"/>
      <c r="T3077" s="157"/>
      <c r="AT3077" s="153" t="s">
        <v>340</v>
      </c>
      <c r="AU3077" s="153" t="s">
        <v>80</v>
      </c>
      <c r="AV3077" s="12" t="s">
        <v>78</v>
      </c>
      <c r="AW3077" s="12" t="s">
        <v>32</v>
      </c>
      <c r="AX3077" s="12" t="s">
        <v>71</v>
      </c>
      <c r="AY3077" s="153" t="s">
        <v>330</v>
      </c>
    </row>
    <row r="3078" spans="2:51" s="13" customFormat="1">
      <c r="B3078" s="158"/>
      <c r="D3078" s="152" t="s">
        <v>340</v>
      </c>
      <c r="E3078" s="159" t="s">
        <v>21</v>
      </c>
      <c r="F3078" s="160" t="s">
        <v>2696</v>
      </c>
      <c r="H3078" s="161">
        <v>33.1</v>
      </c>
      <c r="I3078" s="162"/>
      <c r="L3078" s="158"/>
      <c r="M3078" s="163"/>
      <c r="T3078" s="164"/>
      <c r="AT3078" s="159" t="s">
        <v>340</v>
      </c>
      <c r="AU3078" s="159" t="s">
        <v>80</v>
      </c>
      <c r="AV3078" s="13" t="s">
        <v>80</v>
      </c>
      <c r="AW3078" s="13" t="s">
        <v>32</v>
      </c>
      <c r="AX3078" s="13" t="s">
        <v>71</v>
      </c>
      <c r="AY3078" s="159" t="s">
        <v>330</v>
      </c>
    </row>
    <row r="3079" spans="2:51" s="13" customFormat="1">
      <c r="B3079" s="158"/>
      <c r="D3079" s="152" t="s">
        <v>340</v>
      </c>
      <c r="E3079" s="159" t="s">
        <v>21</v>
      </c>
      <c r="F3079" s="160" t="s">
        <v>1960</v>
      </c>
      <c r="H3079" s="161">
        <v>-0.318</v>
      </c>
      <c r="I3079" s="162"/>
      <c r="L3079" s="158"/>
      <c r="M3079" s="163"/>
      <c r="T3079" s="164"/>
      <c r="AT3079" s="159" t="s">
        <v>340</v>
      </c>
      <c r="AU3079" s="159" t="s">
        <v>80</v>
      </c>
      <c r="AV3079" s="13" t="s">
        <v>80</v>
      </c>
      <c r="AW3079" s="13" t="s">
        <v>32</v>
      </c>
      <c r="AX3079" s="13" t="s">
        <v>71</v>
      </c>
      <c r="AY3079" s="159" t="s">
        <v>330</v>
      </c>
    </row>
    <row r="3080" spans="2:51" s="13" customFormat="1">
      <c r="B3080" s="158"/>
      <c r="D3080" s="152" t="s">
        <v>340</v>
      </c>
      <c r="E3080" s="159" t="s">
        <v>21</v>
      </c>
      <c r="F3080" s="160" t="s">
        <v>2697</v>
      </c>
      <c r="H3080" s="161">
        <v>15.695</v>
      </c>
      <c r="I3080" s="162"/>
      <c r="L3080" s="158"/>
      <c r="M3080" s="163"/>
      <c r="T3080" s="164"/>
      <c r="AT3080" s="159" t="s">
        <v>340</v>
      </c>
      <c r="AU3080" s="159" t="s">
        <v>80</v>
      </c>
      <c r="AV3080" s="13" t="s">
        <v>80</v>
      </c>
      <c r="AW3080" s="13" t="s">
        <v>32</v>
      </c>
      <c r="AX3080" s="13" t="s">
        <v>71</v>
      </c>
      <c r="AY3080" s="159" t="s">
        <v>330</v>
      </c>
    </row>
    <row r="3081" spans="2:51" s="12" customFormat="1">
      <c r="B3081" s="151"/>
      <c r="D3081" s="152" t="s">
        <v>340</v>
      </c>
      <c r="E3081" s="153" t="s">
        <v>21</v>
      </c>
      <c r="F3081" s="154" t="s">
        <v>1961</v>
      </c>
      <c r="H3081" s="153" t="s">
        <v>21</v>
      </c>
      <c r="I3081" s="155"/>
      <c r="L3081" s="151"/>
      <c r="M3081" s="156"/>
      <c r="T3081" s="157"/>
      <c r="AT3081" s="153" t="s">
        <v>340</v>
      </c>
      <c r="AU3081" s="153" t="s">
        <v>80</v>
      </c>
      <c r="AV3081" s="12" t="s">
        <v>78</v>
      </c>
      <c r="AW3081" s="12" t="s">
        <v>32</v>
      </c>
      <c r="AX3081" s="12" t="s">
        <v>71</v>
      </c>
      <c r="AY3081" s="153" t="s">
        <v>330</v>
      </c>
    </row>
    <row r="3082" spans="2:51" s="13" customFormat="1">
      <c r="B3082" s="158"/>
      <c r="D3082" s="152" t="s">
        <v>340</v>
      </c>
      <c r="E3082" s="159" t="s">
        <v>21</v>
      </c>
      <c r="F3082" s="160" t="s">
        <v>2696</v>
      </c>
      <c r="H3082" s="161">
        <v>33.1</v>
      </c>
      <c r="I3082" s="162"/>
      <c r="L3082" s="158"/>
      <c r="M3082" s="163"/>
      <c r="T3082" s="164"/>
      <c r="AT3082" s="159" t="s">
        <v>340</v>
      </c>
      <c r="AU3082" s="159" t="s">
        <v>80</v>
      </c>
      <c r="AV3082" s="13" t="s">
        <v>80</v>
      </c>
      <c r="AW3082" s="13" t="s">
        <v>32</v>
      </c>
      <c r="AX3082" s="13" t="s">
        <v>71</v>
      </c>
      <c r="AY3082" s="159" t="s">
        <v>330</v>
      </c>
    </row>
    <row r="3083" spans="2:51" s="13" customFormat="1">
      <c r="B3083" s="158"/>
      <c r="D3083" s="152" t="s">
        <v>340</v>
      </c>
      <c r="E3083" s="159" t="s">
        <v>21</v>
      </c>
      <c r="F3083" s="160" t="s">
        <v>2698</v>
      </c>
      <c r="H3083" s="161">
        <v>30</v>
      </c>
      <c r="I3083" s="162"/>
      <c r="L3083" s="158"/>
      <c r="M3083" s="163"/>
      <c r="T3083" s="164"/>
      <c r="AT3083" s="159" t="s">
        <v>340</v>
      </c>
      <c r="AU3083" s="159" t="s">
        <v>80</v>
      </c>
      <c r="AV3083" s="13" t="s">
        <v>80</v>
      </c>
      <c r="AW3083" s="13" t="s">
        <v>32</v>
      </c>
      <c r="AX3083" s="13" t="s">
        <v>71</v>
      </c>
      <c r="AY3083" s="159" t="s">
        <v>330</v>
      </c>
    </row>
    <row r="3084" spans="2:51" s="13" customFormat="1">
      <c r="B3084" s="158"/>
      <c r="D3084" s="152" t="s">
        <v>340</v>
      </c>
      <c r="E3084" s="159" t="s">
        <v>21</v>
      </c>
      <c r="F3084" s="160" t="s">
        <v>1494</v>
      </c>
      <c r="H3084" s="161">
        <v>-2.7</v>
      </c>
      <c r="I3084" s="162"/>
      <c r="L3084" s="158"/>
      <c r="M3084" s="163"/>
      <c r="T3084" s="164"/>
      <c r="AT3084" s="159" t="s">
        <v>340</v>
      </c>
      <c r="AU3084" s="159" t="s">
        <v>80</v>
      </c>
      <c r="AV3084" s="13" t="s">
        <v>80</v>
      </c>
      <c r="AW3084" s="13" t="s">
        <v>32</v>
      </c>
      <c r="AX3084" s="13" t="s">
        <v>71</v>
      </c>
      <c r="AY3084" s="159" t="s">
        <v>330</v>
      </c>
    </row>
    <row r="3085" spans="2:51" s="12" customFormat="1">
      <c r="B3085" s="151"/>
      <c r="D3085" s="152" t="s">
        <v>340</v>
      </c>
      <c r="E3085" s="153" t="s">
        <v>21</v>
      </c>
      <c r="F3085" s="154" t="s">
        <v>1963</v>
      </c>
      <c r="H3085" s="153" t="s">
        <v>21</v>
      </c>
      <c r="I3085" s="155"/>
      <c r="L3085" s="151"/>
      <c r="M3085" s="156"/>
      <c r="T3085" s="157"/>
      <c r="AT3085" s="153" t="s">
        <v>340</v>
      </c>
      <c r="AU3085" s="153" t="s">
        <v>80</v>
      </c>
      <c r="AV3085" s="12" t="s">
        <v>78</v>
      </c>
      <c r="AW3085" s="12" t="s">
        <v>32</v>
      </c>
      <c r="AX3085" s="12" t="s">
        <v>71</v>
      </c>
      <c r="AY3085" s="153" t="s">
        <v>330</v>
      </c>
    </row>
    <row r="3086" spans="2:51" s="13" customFormat="1">
      <c r="B3086" s="158"/>
      <c r="D3086" s="152" t="s">
        <v>340</v>
      </c>
      <c r="E3086" s="159" t="s">
        <v>21</v>
      </c>
      <c r="F3086" s="160" t="s">
        <v>2699</v>
      </c>
      <c r="H3086" s="161">
        <v>88</v>
      </c>
      <c r="I3086" s="162"/>
      <c r="L3086" s="158"/>
      <c r="M3086" s="163"/>
      <c r="T3086" s="164"/>
      <c r="AT3086" s="159" t="s">
        <v>340</v>
      </c>
      <c r="AU3086" s="159" t="s">
        <v>80</v>
      </c>
      <c r="AV3086" s="13" t="s">
        <v>80</v>
      </c>
      <c r="AW3086" s="13" t="s">
        <v>32</v>
      </c>
      <c r="AX3086" s="13" t="s">
        <v>71</v>
      </c>
      <c r="AY3086" s="159" t="s">
        <v>330</v>
      </c>
    </row>
    <row r="3087" spans="2:51" s="13" customFormat="1">
      <c r="B3087" s="158"/>
      <c r="D3087" s="152" t="s">
        <v>340</v>
      </c>
      <c r="E3087" s="159" t="s">
        <v>21</v>
      </c>
      <c r="F3087" s="160" t="s">
        <v>2700</v>
      </c>
      <c r="H3087" s="161">
        <v>-1.115</v>
      </c>
      <c r="I3087" s="162"/>
      <c r="L3087" s="158"/>
      <c r="M3087" s="163"/>
      <c r="T3087" s="164"/>
      <c r="AT3087" s="159" t="s">
        <v>340</v>
      </c>
      <c r="AU3087" s="159" t="s">
        <v>80</v>
      </c>
      <c r="AV3087" s="13" t="s">
        <v>80</v>
      </c>
      <c r="AW3087" s="13" t="s">
        <v>32</v>
      </c>
      <c r="AX3087" s="13" t="s">
        <v>71</v>
      </c>
      <c r="AY3087" s="159" t="s">
        <v>330</v>
      </c>
    </row>
    <row r="3088" spans="2:51" s="13" customFormat="1">
      <c r="B3088" s="158"/>
      <c r="D3088" s="152" t="s">
        <v>340</v>
      </c>
      <c r="E3088" s="159" t="s">
        <v>21</v>
      </c>
      <c r="F3088" s="160" t="s">
        <v>1495</v>
      </c>
      <c r="H3088" s="161">
        <v>-0.98</v>
      </c>
      <c r="I3088" s="162"/>
      <c r="L3088" s="158"/>
      <c r="M3088" s="163"/>
      <c r="T3088" s="164"/>
      <c r="AT3088" s="159" t="s">
        <v>340</v>
      </c>
      <c r="AU3088" s="159" t="s">
        <v>80</v>
      </c>
      <c r="AV3088" s="13" t="s">
        <v>80</v>
      </c>
      <c r="AW3088" s="13" t="s">
        <v>32</v>
      </c>
      <c r="AX3088" s="13" t="s">
        <v>71</v>
      </c>
      <c r="AY3088" s="159" t="s">
        <v>330</v>
      </c>
    </row>
    <row r="3089" spans="2:65" s="12" customFormat="1">
      <c r="B3089" s="151"/>
      <c r="D3089" s="152" t="s">
        <v>340</v>
      </c>
      <c r="E3089" s="153" t="s">
        <v>21</v>
      </c>
      <c r="F3089" s="154" t="s">
        <v>2701</v>
      </c>
      <c r="H3089" s="153" t="s">
        <v>21</v>
      </c>
      <c r="I3089" s="155"/>
      <c r="L3089" s="151"/>
      <c r="M3089" s="156"/>
      <c r="T3089" s="157"/>
      <c r="AT3089" s="153" t="s">
        <v>340</v>
      </c>
      <c r="AU3089" s="153" t="s">
        <v>80</v>
      </c>
      <c r="AV3089" s="12" t="s">
        <v>78</v>
      </c>
      <c r="AW3089" s="12" t="s">
        <v>32</v>
      </c>
      <c r="AX3089" s="12" t="s">
        <v>71</v>
      </c>
      <c r="AY3089" s="153" t="s">
        <v>330</v>
      </c>
    </row>
    <row r="3090" spans="2:65" s="13" customFormat="1">
      <c r="B3090" s="158"/>
      <c r="D3090" s="152" t="s">
        <v>340</v>
      </c>
      <c r="E3090" s="159" t="s">
        <v>21</v>
      </c>
      <c r="F3090" s="160" t="s">
        <v>2702</v>
      </c>
      <c r="H3090" s="161">
        <v>15.327</v>
      </c>
      <c r="I3090" s="162"/>
      <c r="L3090" s="158"/>
      <c r="M3090" s="163"/>
      <c r="T3090" s="164"/>
      <c r="AT3090" s="159" t="s">
        <v>340</v>
      </c>
      <c r="AU3090" s="159" t="s">
        <v>80</v>
      </c>
      <c r="AV3090" s="13" t="s">
        <v>80</v>
      </c>
      <c r="AW3090" s="13" t="s">
        <v>32</v>
      </c>
      <c r="AX3090" s="13" t="s">
        <v>71</v>
      </c>
      <c r="AY3090" s="159" t="s">
        <v>330</v>
      </c>
    </row>
    <row r="3091" spans="2:65" s="12" customFormat="1">
      <c r="B3091" s="151"/>
      <c r="D3091" s="152" t="s">
        <v>340</v>
      </c>
      <c r="E3091" s="153" t="s">
        <v>21</v>
      </c>
      <c r="F3091" s="154" t="s">
        <v>2687</v>
      </c>
      <c r="H3091" s="153" t="s">
        <v>21</v>
      </c>
      <c r="I3091" s="155"/>
      <c r="L3091" s="151"/>
      <c r="M3091" s="156"/>
      <c r="T3091" s="157"/>
      <c r="AT3091" s="153" t="s">
        <v>340</v>
      </c>
      <c r="AU3091" s="153" t="s">
        <v>80</v>
      </c>
      <c r="AV3091" s="12" t="s">
        <v>78</v>
      </c>
      <c r="AW3091" s="12" t="s">
        <v>32</v>
      </c>
      <c r="AX3091" s="12" t="s">
        <v>71</v>
      </c>
      <c r="AY3091" s="153" t="s">
        <v>330</v>
      </c>
    </row>
    <row r="3092" spans="2:65" s="13" customFormat="1">
      <c r="B3092" s="158"/>
      <c r="D3092" s="152" t="s">
        <v>340</v>
      </c>
      <c r="E3092" s="159" t="s">
        <v>21</v>
      </c>
      <c r="F3092" s="160" t="s">
        <v>2703</v>
      </c>
      <c r="H3092" s="161">
        <v>1.8149999999999999</v>
      </c>
      <c r="I3092" s="162"/>
      <c r="L3092" s="158"/>
      <c r="M3092" s="163"/>
      <c r="T3092" s="164"/>
      <c r="AT3092" s="159" t="s">
        <v>340</v>
      </c>
      <c r="AU3092" s="159" t="s">
        <v>80</v>
      </c>
      <c r="AV3092" s="13" t="s">
        <v>80</v>
      </c>
      <c r="AW3092" s="13" t="s">
        <v>32</v>
      </c>
      <c r="AX3092" s="13" t="s">
        <v>71</v>
      </c>
      <c r="AY3092" s="159" t="s">
        <v>330</v>
      </c>
    </row>
    <row r="3093" spans="2:65" s="13" customFormat="1">
      <c r="B3093" s="158"/>
      <c r="D3093" s="152" t="s">
        <v>340</v>
      </c>
      <c r="E3093" s="159" t="s">
        <v>21</v>
      </c>
      <c r="F3093" s="160" t="s">
        <v>2704</v>
      </c>
      <c r="H3093" s="161">
        <v>0.86299999999999999</v>
      </c>
      <c r="I3093" s="162"/>
      <c r="L3093" s="158"/>
      <c r="M3093" s="163"/>
      <c r="T3093" s="164"/>
      <c r="AT3093" s="159" t="s">
        <v>340</v>
      </c>
      <c r="AU3093" s="159" t="s">
        <v>80</v>
      </c>
      <c r="AV3093" s="13" t="s">
        <v>80</v>
      </c>
      <c r="AW3093" s="13" t="s">
        <v>32</v>
      </c>
      <c r="AX3093" s="13" t="s">
        <v>71</v>
      </c>
      <c r="AY3093" s="159" t="s">
        <v>330</v>
      </c>
    </row>
    <row r="3094" spans="2:65" s="14" customFormat="1">
      <c r="B3094" s="166"/>
      <c r="D3094" s="152" t="s">
        <v>340</v>
      </c>
      <c r="E3094" s="167" t="s">
        <v>21</v>
      </c>
      <c r="F3094" s="168" t="s">
        <v>443</v>
      </c>
      <c r="H3094" s="169">
        <v>227.006</v>
      </c>
      <c r="I3094" s="170"/>
      <c r="L3094" s="166"/>
      <c r="M3094" s="171"/>
      <c r="T3094" s="172"/>
      <c r="AT3094" s="167" t="s">
        <v>340</v>
      </c>
      <c r="AU3094" s="167" t="s">
        <v>80</v>
      </c>
      <c r="AV3094" s="14" t="s">
        <v>336</v>
      </c>
      <c r="AW3094" s="14" t="s">
        <v>32</v>
      </c>
      <c r="AX3094" s="14" t="s">
        <v>78</v>
      </c>
      <c r="AY3094" s="167" t="s">
        <v>330</v>
      </c>
    </row>
    <row r="3095" spans="2:65" s="1" customFormat="1" ht="16.5" customHeight="1">
      <c r="B3095" s="33"/>
      <c r="C3095" s="173" t="s">
        <v>2705</v>
      </c>
      <c r="D3095" s="173" t="s">
        <v>475</v>
      </c>
      <c r="E3095" s="174" t="s">
        <v>2706</v>
      </c>
      <c r="F3095" s="175" t="s">
        <v>2707</v>
      </c>
      <c r="G3095" s="176" t="s">
        <v>2708</v>
      </c>
      <c r="H3095" s="177">
        <v>215.67400000000001</v>
      </c>
      <c r="I3095" s="178">
        <v>73.94</v>
      </c>
      <c r="J3095" s="179">
        <f>ROUND(I3095*H3095,2)</f>
        <v>15946.94</v>
      </c>
      <c r="K3095" s="175" t="s">
        <v>335</v>
      </c>
      <c r="L3095" s="180"/>
      <c r="M3095" s="181" t="s">
        <v>21</v>
      </c>
      <c r="N3095" s="182" t="s">
        <v>42</v>
      </c>
      <c r="P3095" s="143">
        <f>O3095*H3095</f>
        <v>0</v>
      </c>
      <c r="Q3095" s="143">
        <v>1E-3</v>
      </c>
      <c r="R3095" s="143">
        <f>Q3095*H3095</f>
        <v>0.215674</v>
      </c>
      <c r="S3095" s="143">
        <v>0</v>
      </c>
      <c r="T3095" s="144">
        <f>S3095*H3095</f>
        <v>0</v>
      </c>
      <c r="AR3095" s="145" t="s">
        <v>617</v>
      </c>
      <c r="AT3095" s="145" t="s">
        <v>475</v>
      </c>
      <c r="AU3095" s="145" t="s">
        <v>80</v>
      </c>
      <c r="AY3095" s="18" t="s">
        <v>330</v>
      </c>
      <c r="BE3095" s="146">
        <f>IF(N3095="základní",J3095,0)</f>
        <v>15946.94</v>
      </c>
      <c r="BF3095" s="146">
        <f>IF(N3095="snížená",J3095,0)</f>
        <v>0</v>
      </c>
      <c r="BG3095" s="146">
        <f>IF(N3095="zákl. přenesená",J3095,0)</f>
        <v>0</v>
      </c>
      <c r="BH3095" s="146">
        <f>IF(N3095="sníž. přenesená",J3095,0)</f>
        <v>0</v>
      </c>
      <c r="BI3095" s="146">
        <f>IF(N3095="nulová",J3095,0)</f>
        <v>0</v>
      </c>
      <c r="BJ3095" s="18" t="s">
        <v>78</v>
      </c>
      <c r="BK3095" s="146">
        <f>ROUND(I3095*H3095,2)</f>
        <v>15946.94</v>
      </c>
      <c r="BL3095" s="18" t="s">
        <v>444</v>
      </c>
      <c r="BM3095" s="145" t="s">
        <v>2709</v>
      </c>
    </row>
    <row r="3096" spans="2:65" s="13" customFormat="1">
      <c r="B3096" s="158"/>
      <c r="D3096" s="152" t="s">
        <v>340</v>
      </c>
      <c r="E3096" s="159" t="s">
        <v>21</v>
      </c>
      <c r="F3096" s="160" t="s">
        <v>2710</v>
      </c>
      <c r="H3096" s="161">
        <v>147.572</v>
      </c>
      <c r="I3096" s="162"/>
      <c r="L3096" s="158"/>
      <c r="M3096" s="163"/>
      <c r="T3096" s="164"/>
      <c r="AT3096" s="159" t="s">
        <v>340</v>
      </c>
      <c r="AU3096" s="159" t="s">
        <v>80</v>
      </c>
      <c r="AV3096" s="13" t="s">
        <v>80</v>
      </c>
      <c r="AW3096" s="13" t="s">
        <v>32</v>
      </c>
      <c r="AX3096" s="13" t="s">
        <v>71</v>
      </c>
      <c r="AY3096" s="159" t="s">
        <v>330</v>
      </c>
    </row>
    <row r="3097" spans="2:65" s="13" customFormat="1">
      <c r="B3097" s="158"/>
      <c r="D3097" s="152" t="s">
        <v>340</v>
      </c>
      <c r="E3097" s="159" t="s">
        <v>21</v>
      </c>
      <c r="F3097" s="160" t="s">
        <v>2711</v>
      </c>
      <c r="H3097" s="161">
        <v>68.102000000000004</v>
      </c>
      <c r="I3097" s="162"/>
      <c r="L3097" s="158"/>
      <c r="M3097" s="163"/>
      <c r="T3097" s="164"/>
      <c r="AT3097" s="159" t="s">
        <v>340</v>
      </c>
      <c r="AU3097" s="159" t="s">
        <v>80</v>
      </c>
      <c r="AV3097" s="13" t="s">
        <v>80</v>
      </c>
      <c r="AW3097" s="13" t="s">
        <v>32</v>
      </c>
      <c r="AX3097" s="13" t="s">
        <v>71</v>
      </c>
      <c r="AY3097" s="159" t="s">
        <v>330</v>
      </c>
    </row>
    <row r="3098" spans="2:65" s="14" customFormat="1">
      <c r="B3098" s="166"/>
      <c r="D3098" s="152" t="s">
        <v>340</v>
      </c>
      <c r="E3098" s="167" t="s">
        <v>21</v>
      </c>
      <c r="F3098" s="168" t="s">
        <v>443</v>
      </c>
      <c r="H3098" s="169">
        <v>215.67400000000001</v>
      </c>
      <c r="I3098" s="170"/>
      <c r="L3098" s="166"/>
      <c r="M3098" s="171"/>
      <c r="T3098" s="172"/>
      <c r="AT3098" s="167" t="s">
        <v>340</v>
      </c>
      <c r="AU3098" s="167" t="s">
        <v>80</v>
      </c>
      <c r="AV3098" s="14" t="s">
        <v>336</v>
      </c>
      <c r="AW3098" s="14" t="s">
        <v>32</v>
      </c>
      <c r="AX3098" s="14" t="s">
        <v>78</v>
      </c>
      <c r="AY3098" s="167" t="s">
        <v>330</v>
      </c>
    </row>
    <row r="3099" spans="2:65" s="1" customFormat="1" ht="16.5" customHeight="1">
      <c r="B3099" s="33"/>
      <c r="C3099" s="134" t="s">
        <v>2712</v>
      </c>
      <c r="D3099" s="134" t="s">
        <v>332</v>
      </c>
      <c r="E3099" s="135" t="s">
        <v>2713</v>
      </c>
      <c r="F3099" s="136" t="s">
        <v>2714</v>
      </c>
      <c r="G3099" s="137" t="s">
        <v>169</v>
      </c>
      <c r="H3099" s="138">
        <v>1180.576</v>
      </c>
      <c r="I3099" s="139">
        <v>148.32</v>
      </c>
      <c r="J3099" s="140">
        <f>ROUND(I3099*H3099,2)</f>
        <v>175103.03</v>
      </c>
      <c r="K3099" s="136" t="s">
        <v>335</v>
      </c>
      <c r="L3099" s="33"/>
      <c r="M3099" s="141" t="s">
        <v>21</v>
      </c>
      <c r="N3099" s="142" t="s">
        <v>42</v>
      </c>
      <c r="P3099" s="143">
        <f>O3099*H3099</f>
        <v>0</v>
      </c>
      <c r="Q3099" s="143">
        <v>4.0000000000000002E-4</v>
      </c>
      <c r="R3099" s="143">
        <f>Q3099*H3099</f>
        <v>0.47223040000000005</v>
      </c>
      <c r="S3099" s="143">
        <v>0</v>
      </c>
      <c r="T3099" s="144">
        <f>S3099*H3099</f>
        <v>0</v>
      </c>
      <c r="AR3099" s="145" t="s">
        <v>444</v>
      </c>
      <c r="AT3099" s="145" t="s">
        <v>332</v>
      </c>
      <c r="AU3099" s="145" t="s">
        <v>80</v>
      </c>
      <c r="AY3099" s="18" t="s">
        <v>330</v>
      </c>
      <c r="BE3099" s="146">
        <f>IF(N3099="základní",J3099,0)</f>
        <v>175103.03</v>
      </c>
      <c r="BF3099" s="146">
        <f>IF(N3099="snížená",J3099,0)</f>
        <v>0</v>
      </c>
      <c r="BG3099" s="146">
        <f>IF(N3099="zákl. přenesená",J3099,0)</f>
        <v>0</v>
      </c>
      <c r="BH3099" s="146">
        <f>IF(N3099="sníž. přenesená",J3099,0)</f>
        <v>0</v>
      </c>
      <c r="BI3099" s="146">
        <f>IF(N3099="nulová",J3099,0)</f>
        <v>0</v>
      </c>
      <c r="BJ3099" s="18" t="s">
        <v>78</v>
      </c>
      <c r="BK3099" s="146">
        <f>ROUND(I3099*H3099,2)</f>
        <v>175103.03</v>
      </c>
      <c r="BL3099" s="18" t="s">
        <v>444</v>
      </c>
      <c r="BM3099" s="145" t="s">
        <v>2715</v>
      </c>
    </row>
    <row r="3100" spans="2:65" s="1" customFormat="1">
      <c r="B3100" s="33"/>
      <c r="D3100" s="147" t="s">
        <v>338</v>
      </c>
      <c r="F3100" s="148" t="s">
        <v>2716</v>
      </c>
      <c r="I3100" s="149"/>
      <c r="L3100" s="33"/>
      <c r="M3100" s="150"/>
      <c r="T3100" s="52"/>
      <c r="AT3100" s="18" t="s">
        <v>338</v>
      </c>
      <c r="AU3100" s="18" t="s">
        <v>80</v>
      </c>
    </row>
    <row r="3101" spans="2:65" s="12" customFormat="1">
      <c r="B3101" s="151"/>
      <c r="D3101" s="152" t="s">
        <v>340</v>
      </c>
      <c r="E3101" s="153" t="s">
        <v>21</v>
      </c>
      <c r="F3101" s="154" t="s">
        <v>2717</v>
      </c>
      <c r="H3101" s="153" t="s">
        <v>21</v>
      </c>
      <c r="I3101" s="155"/>
      <c r="L3101" s="151"/>
      <c r="M3101" s="156"/>
      <c r="T3101" s="157"/>
      <c r="AT3101" s="153" t="s">
        <v>340</v>
      </c>
      <c r="AU3101" s="153" t="s">
        <v>80</v>
      </c>
      <c r="AV3101" s="12" t="s">
        <v>78</v>
      </c>
      <c r="AW3101" s="12" t="s">
        <v>32</v>
      </c>
      <c r="AX3101" s="12" t="s">
        <v>71</v>
      </c>
      <c r="AY3101" s="153" t="s">
        <v>330</v>
      </c>
    </row>
    <row r="3102" spans="2:65" s="13" customFormat="1">
      <c r="B3102" s="158"/>
      <c r="D3102" s="152" t="s">
        <v>340</v>
      </c>
      <c r="E3102" s="159" t="s">
        <v>21</v>
      </c>
      <c r="F3102" s="160" t="s">
        <v>2718</v>
      </c>
      <c r="H3102" s="161">
        <v>1180.576</v>
      </c>
      <c r="I3102" s="162"/>
      <c r="L3102" s="158"/>
      <c r="M3102" s="163"/>
      <c r="T3102" s="164"/>
      <c r="AT3102" s="159" t="s">
        <v>340</v>
      </c>
      <c r="AU3102" s="159" t="s">
        <v>80</v>
      </c>
      <c r="AV3102" s="13" t="s">
        <v>80</v>
      </c>
      <c r="AW3102" s="13" t="s">
        <v>32</v>
      </c>
      <c r="AX3102" s="13" t="s">
        <v>78</v>
      </c>
      <c r="AY3102" s="159" t="s">
        <v>330</v>
      </c>
    </row>
    <row r="3103" spans="2:65" s="1" customFormat="1" ht="16.5" customHeight="1">
      <c r="B3103" s="33"/>
      <c r="C3103" s="134" t="s">
        <v>2719</v>
      </c>
      <c r="D3103" s="134" t="s">
        <v>332</v>
      </c>
      <c r="E3103" s="135" t="s">
        <v>2720</v>
      </c>
      <c r="F3103" s="136" t="s">
        <v>2721</v>
      </c>
      <c r="G3103" s="137" t="s">
        <v>169</v>
      </c>
      <c r="H3103" s="138">
        <v>454.012</v>
      </c>
      <c r="I3103" s="139">
        <v>170.46</v>
      </c>
      <c r="J3103" s="140">
        <f>ROUND(I3103*H3103,2)</f>
        <v>77390.89</v>
      </c>
      <c r="K3103" s="136" t="s">
        <v>335</v>
      </c>
      <c r="L3103" s="33"/>
      <c r="M3103" s="141" t="s">
        <v>21</v>
      </c>
      <c r="N3103" s="142" t="s">
        <v>42</v>
      </c>
      <c r="P3103" s="143">
        <f>O3103*H3103</f>
        <v>0</v>
      </c>
      <c r="Q3103" s="143">
        <v>4.0000000000000002E-4</v>
      </c>
      <c r="R3103" s="143">
        <f>Q3103*H3103</f>
        <v>0.18160480000000001</v>
      </c>
      <c r="S3103" s="143">
        <v>0</v>
      </c>
      <c r="T3103" s="144">
        <f>S3103*H3103</f>
        <v>0</v>
      </c>
      <c r="AR3103" s="145" t="s">
        <v>444</v>
      </c>
      <c r="AT3103" s="145" t="s">
        <v>332</v>
      </c>
      <c r="AU3103" s="145" t="s">
        <v>80</v>
      </c>
      <c r="AY3103" s="18" t="s">
        <v>330</v>
      </c>
      <c r="BE3103" s="146">
        <f>IF(N3103="základní",J3103,0)</f>
        <v>77390.89</v>
      </c>
      <c r="BF3103" s="146">
        <f>IF(N3103="snížená",J3103,0)</f>
        <v>0</v>
      </c>
      <c r="BG3103" s="146">
        <f>IF(N3103="zákl. přenesená",J3103,0)</f>
        <v>0</v>
      </c>
      <c r="BH3103" s="146">
        <f>IF(N3103="sníž. přenesená",J3103,0)</f>
        <v>0</v>
      </c>
      <c r="BI3103" s="146">
        <f>IF(N3103="nulová",J3103,0)</f>
        <v>0</v>
      </c>
      <c r="BJ3103" s="18" t="s">
        <v>78</v>
      </c>
      <c r="BK3103" s="146">
        <f>ROUND(I3103*H3103,2)</f>
        <v>77390.89</v>
      </c>
      <c r="BL3103" s="18" t="s">
        <v>444</v>
      </c>
      <c r="BM3103" s="145" t="s">
        <v>2722</v>
      </c>
    </row>
    <row r="3104" spans="2:65" s="1" customFormat="1">
      <c r="B3104" s="33"/>
      <c r="D3104" s="147" t="s">
        <v>338</v>
      </c>
      <c r="F3104" s="148" t="s">
        <v>2723</v>
      </c>
      <c r="I3104" s="149"/>
      <c r="L3104" s="33"/>
      <c r="M3104" s="150"/>
      <c r="T3104" s="52"/>
      <c r="AT3104" s="18" t="s">
        <v>338</v>
      </c>
      <c r="AU3104" s="18" t="s">
        <v>80</v>
      </c>
    </row>
    <row r="3105" spans="2:65" s="12" customFormat="1">
      <c r="B3105" s="151"/>
      <c r="D3105" s="152" t="s">
        <v>340</v>
      </c>
      <c r="E3105" s="153" t="s">
        <v>21</v>
      </c>
      <c r="F3105" s="154" t="s">
        <v>2717</v>
      </c>
      <c r="H3105" s="153" t="s">
        <v>21</v>
      </c>
      <c r="I3105" s="155"/>
      <c r="L3105" s="151"/>
      <c r="M3105" s="156"/>
      <c r="T3105" s="157"/>
      <c r="AT3105" s="153" t="s">
        <v>340</v>
      </c>
      <c r="AU3105" s="153" t="s">
        <v>80</v>
      </c>
      <c r="AV3105" s="12" t="s">
        <v>78</v>
      </c>
      <c r="AW3105" s="12" t="s">
        <v>32</v>
      </c>
      <c r="AX3105" s="12" t="s">
        <v>71</v>
      </c>
      <c r="AY3105" s="153" t="s">
        <v>330</v>
      </c>
    </row>
    <row r="3106" spans="2:65" s="13" customFormat="1">
      <c r="B3106" s="158"/>
      <c r="D3106" s="152" t="s">
        <v>340</v>
      </c>
      <c r="E3106" s="159" t="s">
        <v>21</v>
      </c>
      <c r="F3106" s="160" t="s">
        <v>2724</v>
      </c>
      <c r="H3106" s="161">
        <v>454.012</v>
      </c>
      <c r="I3106" s="162"/>
      <c r="L3106" s="158"/>
      <c r="M3106" s="163"/>
      <c r="T3106" s="164"/>
      <c r="AT3106" s="159" t="s">
        <v>340</v>
      </c>
      <c r="AU3106" s="159" t="s">
        <v>80</v>
      </c>
      <c r="AV3106" s="13" t="s">
        <v>80</v>
      </c>
      <c r="AW3106" s="13" t="s">
        <v>32</v>
      </c>
      <c r="AX3106" s="13" t="s">
        <v>78</v>
      </c>
      <c r="AY3106" s="159" t="s">
        <v>330</v>
      </c>
    </row>
    <row r="3107" spans="2:65" s="1" customFormat="1" ht="16.5" customHeight="1">
      <c r="B3107" s="33"/>
      <c r="C3107" s="134" t="s">
        <v>2725</v>
      </c>
      <c r="D3107" s="134" t="s">
        <v>332</v>
      </c>
      <c r="E3107" s="135" t="s">
        <v>2726</v>
      </c>
      <c r="F3107" s="136" t="s">
        <v>2727</v>
      </c>
      <c r="G3107" s="137" t="s">
        <v>169</v>
      </c>
      <c r="H3107" s="138">
        <v>275.92700000000002</v>
      </c>
      <c r="I3107" s="139">
        <v>41.1</v>
      </c>
      <c r="J3107" s="140">
        <f>ROUND(I3107*H3107,2)</f>
        <v>11340.6</v>
      </c>
      <c r="K3107" s="136" t="s">
        <v>335</v>
      </c>
      <c r="L3107" s="33"/>
      <c r="M3107" s="141" t="s">
        <v>21</v>
      </c>
      <c r="N3107" s="142" t="s">
        <v>42</v>
      </c>
      <c r="P3107" s="143">
        <f>O3107*H3107</f>
        <v>0</v>
      </c>
      <c r="Q3107" s="143">
        <v>4.0000000000000003E-5</v>
      </c>
      <c r="R3107" s="143">
        <f>Q3107*H3107</f>
        <v>1.1037080000000001E-2</v>
      </c>
      <c r="S3107" s="143">
        <v>0</v>
      </c>
      <c r="T3107" s="144">
        <f>S3107*H3107</f>
        <v>0</v>
      </c>
      <c r="AR3107" s="145" t="s">
        <v>444</v>
      </c>
      <c r="AT3107" s="145" t="s">
        <v>332</v>
      </c>
      <c r="AU3107" s="145" t="s">
        <v>80</v>
      </c>
      <c r="AY3107" s="18" t="s">
        <v>330</v>
      </c>
      <c r="BE3107" s="146">
        <f>IF(N3107="základní",J3107,0)</f>
        <v>11340.6</v>
      </c>
      <c r="BF3107" s="146">
        <f>IF(N3107="snížená",J3107,0)</f>
        <v>0</v>
      </c>
      <c r="BG3107" s="146">
        <f>IF(N3107="zákl. přenesená",J3107,0)</f>
        <v>0</v>
      </c>
      <c r="BH3107" s="146">
        <f>IF(N3107="sníž. přenesená",J3107,0)</f>
        <v>0</v>
      </c>
      <c r="BI3107" s="146">
        <f>IF(N3107="nulová",J3107,0)</f>
        <v>0</v>
      </c>
      <c r="BJ3107" s="18" t="s">
        <v>78</v>
      </c>
      <c r="BK3107" s="146">
        <f>ROUND(I3107*H3107,2)</f>
        <v>11340.6</v>
      </c>
      <c r="BL3107" s="18" t="s">
        <v>444</v>
      </c>
      <c r="BM3107" s="145" t="s">
        <v>2728</v>
      </c>
    </row>
    <row r="3108" spans="2:65" s="1" customFormat="1">
      <c r="B3108" s="33"/>
      <c r="D3108" s="147" t="s">
        <v>338</v>
      </c>
      <c r="F3108" s="148" t="s">
        <v>2729</v>
      </c>
      <c r="I3108" s="149"/>
      <c r="L3108" s="33"/>
      <c r="M3108" s="150"/>
      <c r="T3108" s="52"/>
      <c r="AT3108" s="18" t="s">
        <v>338</v>
      </c>
      <c r="AU3108" s="18" t="s">
        <v>80</v>
      </c>
    </row>
    <row r="3109" spans="2:65" s="12" customFormat="1">
      <c r="B3109" s="151"/>
      <c r="D3109" s="152" t="s">
        <v>340</v>
      </c>
      <c r="E3109" s="153" t="s">
        <v>21</v>
      </c>
      <c r="F3109" s="154" t="s">
        <v>2730</v>
      </c>
      <c r="H3109" s="153" t="s">
        <v>21</v>
      </c>
      <c r="I3109" s="155"/>
      <c r="L3109" s="151"/>
      <c r="M3109" s="156"/>
      <c r="T3109" s="157"/>
      <c r="AT3109" s="153" t="s">
        <v>340</v>
      </c>
      <c r="AU3109" s="153" t="s">
        <v>80</v>
      </c>
      <c r="AV3109" s="12" t="s">
        <v>78</v>
      </c>
      <c r="AW3109" s="12" t="s">
        <v>32</v>
      </c>
      <c r="AX3109" s="12" t="s">
        <v>71</v>
      </c>
      <c r="AY3109" s="153" t="s">
        <v>330</v>
      </c>
    </row>
    <row r="3110" spans="2:65" s="13" customFormat="1">
      <c r="B3110" s="158"/>
      <c r="D3110" s="152" t="s">
        <v>340</v>
      </c>
      <c r="E3110" s="159" t="s">
        <v>21</v>
      </c>
      <c r="F3110" s="160" t="s">
        <v>2731</v>
      </c>
      <c r="H3110" s="161">
        <v>275.92700000000002</v>
      </c>
      <c r="I3110" s="162"/>
      <c r="L3110" s="158"/>
      <c r="M3110" s="163"/>
      <c r="T3110" s="164"/>
      <c r="AT3110" s="159" t="s">
        <v>340</v>
      </c>
      <c r="AU3110" s="159" t="s">
        <v>80</v>
      </c>
      <c r="AV3110" s="13" t="s">
        <v>80</v>
      </c>
      <c r="AW3110" s="13" t="s">
        <v>32</v>
      </c>
      <c r="AX3110" s="13" t="s">
        <v>78</v>
      </c>
      <c r="AY3110" s="159" t="s">
        <v>330</v>
      </c>
    </row>
    <row r="3111" spans="2:65" s="1" customFormat="1" ht="16.5" customHeight="1">
      <c r="B3111" s="33"/>
      <c r="C3111" s="173" t="s">
        <v>2732</v>
      </c>
      <c r="D3111" s="173" t="s">
        <v>475</v>
      </c>
      <c r="E3111" s="174" t="s">
        <v>2733</v>
      </c>
      <c r="F3111" s="175" t="s">
        <v>2734</v>
      </c>
      <c r="G3111" s="176" t="s">
        <v>169</v>
      </c>
      <c r="H3111" s="177">
        <v>289.72300000000001</v>
      </c>
      <c r="I3111" s="178">
        <v>35.57</v>
      </c>
      <c r="J3111" s="179">
        <f>ROUND(I3111*H3111,2)</f>
        <v>10305.450000000001</v>
      </c>
      <c r="K3111" s="175" t="s">
        <v>335</v>
      </c>
      <c r="L3111" s="180"/>
      <c r="M3111" s="181" t="s">
        <v>21</v>
      </c>
      <c r="N3111" s="182" t="s">
        <v>42</v>
      </c>
      <c r="P3111" s="143">
        <f>O3111*H3111</f>
        <v>0</v>
      </c>
      <c r="Q3111" s="143">
        <v>2.9999999999999997E-4</v>
      </c>
      <c r="R3111" s="143">
        <f>Q3111*H3111</f>
        <v>8.6916899999999991E-2</v>
      </c>
      <c r="S3111" s="143">
        <v>0</v>
      </c>
      <c r="T3111" s="144">
        <f>S3111*H3111</f>
        <v>0</v>
      </c>
      <c r="AR3111" s="145" t="s">
        <v>617</v>
      </c>
      <c r="AT3111" s="145" t="s">
        <v>475</v>
      </c>
      <c r="AU3111" s="145" t="s">
        <v>80</v>
      </c>
      <c r="AY3111" s="18" t="s">
        <v>330</v>
      </c>
      <c r="BE3111" s="146">
        <f>IF(N3111="základní",J3111,0)</f>
        <v>10305.450000000001</v>
      </c>
      <c r="BF3111" s="146">
        <f>IF(N3111="snížená",J3111,0)</f>
        <v>0</v>
      </c>
      <c r="BG3111" s="146">
        <f>IF(N3111="zákl. přenesená",J3111,0)</f>
        <v>0</v>
      </c>
      <c r="BH3111" s="146">
        <f>IF(N3111="sníž. přenesená",J3111,0)</f>
        <v>0</v>
      </c>
      <c r="BI3111" s="146">
        <f>IF(N3111="nulová",J3111,0)</f>
        <v>0</v>
      </c>
      <c r="BJ3111" s="18" t="s">
        <v>78</v>
      </c>
      <c r="BK3111" s="146">
        <f>ROUND(I3111*H3111,2)</f>
        <v>10305.450000000001</v>
      </c>
      <c r="BL3111" s="18" t="s">
        <v>444</v>
      </c>
      <c r="BM3111" s="145" t="s">
        <v>2735</v>
      </c>
    </row>
    <row r="3112" spans="2:65" s="13" customFormat="1">
      <c r="B3112" s="158"/>
      <c r="D3112" s="152" t="s">
        <v>340</v>
      </c>
      <c r="E3112" s="159" t="s">
        <v>21</v>
      </c>
      <c r="F3112" s="160" t="s">
        <v>2736</v>
      </c>
      <c r="H3112" s="161">
        <v>289.72300000000001</v>
      </c>
      <c r="I3112" s="162"/>
      <c r="L3112" s="158"/>
      <c r="M3112" s="163"/>
      <c r="T3112" s="164"/>
      <c r="AT3112" s="159" t="s">
        <v>340</v>
      </c>
      <c r="AU3112" s="159" t="s">
        <v>80</v>
      </c>
      <c r="AV3112" s="13" t="s">
        <v>80</v>
      </c>
      <c r="AW3112" s="13" t="s">
        <v>32</v>
      </c>
      <c r="AX3112" s="13" t="s">
        <v>78</v>
      </c>
      <c r="AY3112" s="159" t="s">
        <v>330</v>
      </c>
    </row>
    <row r="3113" spans="2:65" s="1" customFormat="1" ht="16.5" customHeight="1">
      <c r="B3113" s="33"/>
      <c r="C3113" s="134" t="s">
        <v>2737</v>
      </c>
      <c r="D3113" s="134" t="s">
        <v>332</v>
      </c>
      <c r="E3113" s="135" t="s">
        <v>2738</v>
      </c>
      <c r="F3113" s="136" t="s">
        <v>2739</v>
      </c>
      <c r="G3113" s="137" t="s">
        <v>169</v>
      </c>
      <c r="H3113" s="138">
        <v>580.79999999999995</v>
      </c>
      <c r="I3113" s="139">
        <v>74.27</v>
      </c>
      <c r="J3113" s="140">
        <f>ROUND(I3113*H3113,2)</f>
        <v>43136.02</v>
      </c>
      <c r="K3113" s="136" t="s">
        <v>335</v>
      </c>
      <c r="L3113" s="33"/>
      <c r="M3113" s="141" t="s">
        <v>21</v>
      </c>
      <c r="N3113" s="142" t="s">
        <v>42</v>
      </c>
      <c r="P3113" s="143">
        <f>O3113*H3113</f>
        <v>0</v>
      </c>
      <c r="Q3113" s="143">
        <v>0</v>
      </c>
      <c r="R3113" s="143">
        <f>Q3113*H3113</f>
        <v>0</v>
      </c>
      <c r="S3113" s="143">
        <v>0</v>
      </c>
      <c r="T3113" s="144">
        <f>S3113*H3113</f>
        <v>0</v>
      </c>
      <c r="AR3113" s="145" t="s">
        <v>444</v>
      </c>
      <c r="AT3113" s="145" t="s">
        <v>332</v>
      </c>
      <c r="AU3113" s="145" t="s">
        <v>80</v>
      </c>
      <c r="AY3113" s="18" t="s">
        <v>330</v>
      </c>
      <c r="BE3113" s="146">
        <f>IF(N3113="základní",J3113,0)</f>
        <v>43136.02</v>
      </c>
      <c r="BF3113" s="146">
        <f>IF(N3113="snížená",J3113,0)</f>
        <v>0</v>
      </c>
      <c r="BG3113" s="146">
        <f>IF(N3113="zákl. přenesená",J3113,0)</f>
        <v>0</v>
      </c>
      <c r="BH3113" s="146">
        <f>IF(N3113="sníž. přenesená",J3113,0)</f>
        <v>0</v>
      </c>
      <c r="BI3113" s="146">
        <f>IF(N3113="nulová",J3113,0)</f>
        <v>0</v>
      </c>
      <c r="BJ3113" s="18" t="s">
        <v>78</v>
      </c>
      <c r="BK3113" s="146">
        <f>ROUND(I3113*H3113,2)</f>
        <v>43136.02</v>
      </c>
      <c r="BL3113" s="18" t="s">
        <v>444</v>
      </c>
      <c r="BM3113" s="145" t="s">
        <v>2740</v>
      </c>
    </row>
    <row r="3114" spans="2:65" s="1" customFormat="1">
      <c r="B3114" s="33"/>
      <c r="D3114" s="147" t="s">
        <v>338</v>
      </c>
      <c r="F3114" s="148" t="s">
        <v>2741</v>
      </c>
      <c r="I3114" s="149"/>
      <c r="L3114" s="33"/>
      <c r="M3114" s="150"/>
      <c r="T3114" s="52"/>
      <c r="AT3114" s="18" t="s">
        <v>338</v>
      </c>
      <c r="AU3114" s="18" t="s">
        <v>80</v>
      </c>
    </row>
    <row r="3115" spans="2:65" s="12" customFormat="1">
      <c r="B3115" s="151"/>
      <c r="D3115" s="152" t="s">
        <v>340</v>
      </c>
      <c r="E3115" s="153" t="s">
        <v>21</v>
      </c>
      <c r="F3115" s="154" t="s">
        <v>2742</v>
      </c>
      <c r="H3115" s="153" t="s">
        <v>21</v>
      </c>
      <c r="I3115" s="155"/>
      <c r="L3115" s="151"/>
      <c r="M3115" s="156"/>
      <c r="T3115" s="157"/>
      <c r="AT3115" s="153" t="s">
        <v>340</v>
      </c>
      <c r="AU3115" s="153" t="s">
        <v>80</v>
      </c>
      <c r="AV3115" s="12" t="s">
        <v>78</v>
      </c>
      <c r="AW3115" s="12" t="s">
        <v>32</v>
      </c>
      <c r="AX3115" s="12" t="s">
        <v>71</v>
      </c>
      <c r="AY3115" s="153" t="s">
        <v>330</v>
      </c>
    </row>
    <row r="3116" spans="2:65" s="13" customFormat="1">
      <c r="B3116" s="158"/>
      <c r="D3116" s="152" t="s">
        <v>340</v>
      </c>
      <c r="E3116" s="159" t="s">
        <v>21</v>
      </c>
      <c r="F3116" s="160" t="s">
        <v>2743</v>
      </c>
      <c r="H3116" s="161">
        <v>580.79999999999995</v>
      </c>
      <c r="I3116" s="162"/>
      <c r="L3116" s="158"/>
      <c r="M3116" s="163"/>
      <c r="T3116" s="164"/>
      <c r="AT3116" s="159" t="s">
        <v>340</v>
      </c>
      <c r="AU3116" s="159" t="s">
        <v>80</v>
      </c>
      <c r="AV3116" s="13" t="s">
        <v>80</v>
      </c>
      <c r="AW3116" s="13" t="s">
        <v>32</v>
      </c>
      <c r="AX3116" s="13" t="s">
        <v>78</v>
      </c>
      <c r="AY3116" s="159" t="s">
        <v>330</v>
      </c>
    </row>
    <row r="3117" spans="2:65" s="1" customFormat="1" ht="16.5" customHeight="1">
      <c r="B3117" s="33"/>
      <c r="C3117" s="173" t="s">
        <v>2744</v>
      </c>
      <c r="D3117" s="173" t="s">
        <v>475</v>
      </c>
      <c r="E3117" s="174" t="s">
        <v>2745</v>
      </c>
      <c r="F3117" s="175" t="s">
        <v>2746</v>
      </c>
      <c r="G3117" s="176" t="s">
        <v>169</v>
      </c>
      <c r="H3117" s="177">
        <v>609.84</v>
      </c>
      <c r="I3117" s="178">
        <v>48.04</v>
      </c>
      <c r="J3117" s="179">
        <f>ROUND(I3117*H3117,2)</f>
        <v>29296.71</v>
      </c>
      <c r="K3117" s="175" t="s">
        <v>335</v>
      </c>
      <c r="L3117" s="180"/>
      <c r="M3117" s="181" t="s">
        <v>21</v>
      </c>
      <c r="N3117" s="182" t="s">
        <v>42</v>
      </c>
      <c r="P3117" s="143">
        <f>O3117*H3117</f>
        <v>0</v>
      </c>
      <c r="Q3117" s="143">
        <v>5.0000000000000001E-4</v>
      </c>
      <c r="R3117" s="143">
        <f>Q3117*H3117</f>
        <v>0.30492000000000002</v>
      </c>
      <c r="S3117" s="143">
        <v>0</v>
      </c>
      <c r="T3117" s="144">
        <f>S3117*H3117</f>
        <v>0</v>
      </c>
      <c r="AR3117" s="145" t="s">
        <v>617</v>
      </c>
      <c r="AT3117" s="145" t="s">
        <v>475</v>
      </c>
      <c r="AU3117" s="145" t="s">
        <v>80</v>
      </c>
      <c r="AY3117" s="18" t="s">
        <v>330</v>
      </c>
      <c r="BE3117" s="146">
        <f>IF(N3117="základní",J3117,0)</f>
        <v>29296.71</v>
      </c>
      <c r="BF3117" s="146">
        <f>IF(N3117="snížená",J3117,0)</f>
        <v>0</v>
      </c>
      <c r="BG3117" s="146">
        <f>IF(N3117="zákl. přenesená",J3117,0)</f>
        <v>0</v>
      </c>
      <c r="BH3117" s="146">
        <f>IF(N3117="sníž. přenesená",J3117,0)</f>
        <v>0</v>
      </c>
      <c r="BI3117" s="146">
        <f>IF(N3117="nulová",J3117,0)</f>
        <v>0</v>
      </c>
      <c r="BJ3117" s="18" t="s">
        <v>78</v>
      </c>
      <c r="BK3117" s="146">
        <f>ROUND(I3117*H3117,2)</f>
        <v>29296.71</v>
      </c>
      <c r="BL3117" s="18" t="s">
        <v>444</v>
      </c>
      <c r="BM3117" s="145" t="s">
        <v>2747</v>
      </c>
    </row>
    <row r="3118" spans="2:65" s="13" customFormat="1">
      <c r="B3118" s="158"/>
      <c r="D3118" s="152" t="s">
        <v>340</v>
      </c>
      <c r="E3118" s="159" t="s">
        <v>21</v>
      </c>
      <c r="F3118" s="160" t="s">
        <v>2748</v>
      </c>
      <c r="H3118" s="161">
        <v>609.84</v>
      </c>
      <c r="I3118" s="162"/>
      <c r="L3118" s="158"/>
      <c r="M3118" s="163"/>
      <c r="T3118" s="164"/>
      <c r="AT3118" s="159" t="s">
        <v>340</v>
      </c>
      <c r="AU3118" s="159" t="s">
        <v>80</v>
      </c>
      <c r="AV3118" s="13" t="s">
        <v>80</v>
      </c>
      <c r="AW3118" s="13" t="s">
        <v>32</v>
      </c>
      <c r="AX3118" s="13" t="s">
        <v>78</v>
      </c>
      <c r="AY3118" s="159" t="s">
        <v>330</v>
      </c>
    </row>
    <row r="3119" spans="2:65" s="1" customFormat="1" ht="21.75" customHeight="1">
      <c r="B3119" s="33"/>
      <c r="C3119" s="134" t="s">
        <v>2749</v>
      </c>
      <c r="D3119" s="134" t="s">
        <v>332</v>
      </c>
      <c r="E3119" s="135" t="s">
        <v>2750</v>
      </c>
      <c r="F3119" s="136" t="s">
        <v>2751</v>
      </c>
      <c r="G3119" s="137" t="s">
        <v>353</v>
      </c>
      <c r="H3119" s="138">
        <v>143.57</v>
      </c>
      <c r="I3119" s="139">
        <v>177.1</v>
      </c>
      <c r="J3119" s="140">
        <f>ROUND(I3119*H3119,2)</f>
        <v>25426.25</v>
      </c>
      <c r="K3119" s="136" t="s">
        <v>335</v>
      </c>
      <c r="L3119" s="33"/>
      <c r="M3119" s="141" t="s">
        <v>21</v>
      </c>
      <c r="N3119" s="142" t="s">
        <v>42</v>
      </c>
      <c r="P3119" s="143">
        <f>O3119*H3119</f>
        <v>0</v>
      </c>
      <c r="Q3119" s="143">
        <v>2.0000000000000001E-4</v>
      </c>
      <c r="R3119" s="143">
        <f>Q3119*H3119</f>
        <v>2.8714E-2</v>
      </c>
      <c r="S3119" s="143">
        <v>0</v>
      </c>
      <c r="T3119" s="144">
        <f>S3119*H3119</f>
        <v>0</v>
      </c>
      <c r="AR3119" s="145" t="s">
        <v>444</v>
      </c>
      <c r="AT3119" s="145" t="s">
        <v>332</v>
      </c>
      <c r="AU3119" s="145" t="s">
        <v>80</v>
      </c>
      <c r="AY3119" s="18" t="s">
        <v>330</v>
      </c>
      <c r="BE3119" s="146">
        <f>IF(N3119="základní",J3119,0)</f>
        <v>25426.25</v>
      </c>
      <c r="BF3119" s="146">
        <f>IF(N3119="snížená",J3119,0)</f>
        <v>0</v>
      </c>
      <c r="BG3119" s="146">
        <f>IF(N3119="zákl. přenesená",J3119,0)</f>
        <v>0</v>
      </c>
      <c r="BH3119" s="146">
        <f>IF(N3119="sníž. přenesená",J3119,0)</f>
        <v>0</v>
      </c>
      <c r="BI3119" s="146">
        <f>IF(N3119="nulová",J3119,0)</f>
        <v>0</v>
      </c>
      <c r="BJ3119" s="18" t="s">
        <v>78</v>
      </c>
      <c r="BK3119" s="146">
        <f>ROUND(I3119*H3119,2)</f>
        <v>25426.25</v>
      </c>
      <c r="BL3119" s="18" t="s">
        <v>444</v>
      </c>
      <c r="BM3119" s="145" t="s">
        <v>2752</v>
      </c>
    </row>
    <row r="3120" spans="2:65" s="1" customFormat="1">
      <c r="B3120" s="33"/>
      <c r="D3120" s="147" t="s">
        <v>338</v>
      </c>
      <c r="F3120" s="148" t="s">
        <v>2753</v>
      </c>
      <c r="I3120" s="149"/>
      <c r="L3120" s="33"/>
      <c r="M3120" s="150"/>
      <c r="T3120" s="52"/>
      <c r="AT3120" s="18" t="s">
        <v>338</v>
      </c>
      <c r="AU3120" s="18" t="s">
        <v>80</v>
      </c>
    </row>
    <row r="3121" spans="2:65" s="12" customFormat="1">
      <c r="B3121" s="151"/>
      <c r="D3121" s="152" t="s">
        <v>340</v>
      </c>
      <c r="E3121" s="153" t="s">
        <v>21</v>
      </c>
      <c r="F3121" s="154" t="s">
        <v>2717</v>
      </c>
      <c r="H3121" s="153" t="s">
        <v>21</v>
      </c>
      <c r="I3121" s="155"/>
      <c r="L3121" s="151"/>
      <c r="M3121" s="156"/>
      <c r="T3121" s="157"/>
      <c r="AT3121" s="153" t="s">
        <v>340</v>
      </c>
      <c r="AU3121" s="153" t="s">
        <v>80</v>
      </c>
      <c r="AV3121" s="12" t="s">
        <v>78</v>
      </c>
      <c r="AW3121" s="12" t="s">
        <v>32</v>
      </c>
      <c r="AX3121" s="12" t="s">
        <v>71</v>
      </c>
      <c r="AY3121" s="153" t="s">
        <v>330</v>
      </c>
    </row>
    <row r="3122" spans="2:65" s="12" customFormat="1">
      <c r="B3122" s="151"/>
      <c r="D3122" s="152" t="s">
        <v>340</v>
      </c>
      <c r="E3122" s="153" t="s">
        <v>21</v>
      </c>
      <c r="F3122" s="154" t="s">
        <v>2754</v>
      </c>
      <c r="H3122" s="153" t="s">
        <v>21</v>
      </c>
      <c r="I3122" s="155"/>
      <c r="L3122" s="151"/>
      <c r="M3122" s="156"/>
      <c r="T3122" s="157"/>
      <c r="AT3122" s="153" t="s">
        <v>340</v>
      </c>
      <c r="AU3122" s="153" t="s">
        <v>80</v>
      </c>
      <c r="AV3122" s="12" t="s">
        <v>78</v>
      </c>
      <c r="AW3122" s="12" t="s">
        <v>32</v>
      </c>
      <c r="AX3122" s="12" t="s">
        <v>71</v>
      </c>
      <c r="AY3122" s="153" t="s">
        <v>330</v>
      </c>
    </row>
    <row r="3123" spans="2:65" s="12" customFormat="1">
      <c r="B3123" s="151"/>
      <c r="D3123" s="152" t="s">
        <v>340</v>
      </c>
      <c r="E3123" s="153" t="s">
        <v>21</v>
      </c>
      <c r="F3123" s="154" t="s">
        <v>2755</v>
      </c>
      <c r="H3123" s="153" t="s">
        <v>21</v>
      </c>
      <c r="I3123" s="155"/>
      <c r="L3123" s="151"/>
      <c r="M3123" s="156"/>
      <c r="T3123" s="157"/>
      <c r="AT3123" s="153" t="s">
        <v>340</v>
      </c>
      <c r="AU3123" s="153" t="s">
        <v>80</v>
      </c>
      <c r="AV3123" s="12" t="s">
        <v>78</v>
      </c>
      <c r="AW3123" s="12" t="s">
        <v>32</v>
      </c>
      <c r="AX3123" s="12" t="s">
        <v>71</v>
      </c>
      <c r="AY3123" s="153" t="s">
        <v>330</v>
      </c>
    </row>
    <row r="3124" spans="2:65" s="13" customFormat="1">
      <c r="B3124" s="158"/>
      <c r="D3124" s="152" t="s">
        <v>340</v>
      </c>
      <c r="E3124" s="159" t="s">
        <v>21</v>
      </c>
      <c r="F3124" s="160" t="s">
        <v>2756</v>
      </c>
      <c r="H3124" s="161">
        <v>101.2</v>
      </c>
      <c r="I3124" s="162"/>
      <c r="L3124" s="158"/>
      <c r="M3124" s="163"/>
      <c r="T3124" s="164"/>
      <c r="AT3124" s="159" t="s">
        <v>340</v>
      </c>
      <c r="AU3124" s="159" t="s">
        <v>80</v>
      </c>
      <c r="AV3124" s="13" t="s">
        <v>80</v>
      </c>
      <c r="AW3124" s="13" t="s">
        <v>32</v>
      </c>
      <c r="AX3124" s="13" t="s">
        <v>71</v>
      </c>
      <c r="AY3124" s="159" t="s">
        <v>330</v>
      </c>
    </row>
    <row r="3125" spans="2:65" s="12" customFormat="1">
      <c r="B3125" s="151"/>
      <c r="D3125" s="152" t="s">
        <v>340</v>
      </c>
      <c r="E3125" s="153" t="s">
        <v>21</v>
      </c>
      <c r="F3125" s="154" t="s">
        <v>2757</v>
      </c>
      <c r="H3125" s="153" t="s">
        <v>21</v>
      </c>
      <c r="I3125" s="155"/>
      <c r="L3125" s="151"/>
      <c r="M3125" s="156"/>
      <c r="T3125" s="157"/>
      <c r="AT3125" s="153" t="s">
        <v>340</v>
      </c>
      <c r="AU3125" s="153" t="s">
        <v>80</v>
      </c>
      <c r="AV3125" s="12" t="s">
        <v>78</v>
      </c>
      <c r="AW3125" s="12" t="s">
        <v>32</v>
      </c>
      <c r="AX3125" s="12" t="s">
        <v>71</v>
      </c>
      <c r="AY3125" s="153" t="s">
        <v>330</v>
      </c>
    </row>
    <row r="3126" spans="2:65" s="13" customFormat="1">
      <c r="B3126" s="158"/>
      <c r="D3126" s="152" t="s">
        <v>340</v>
      </c>
      <c r="E3126" s="159" t="s">
        <v>21</v>
      </c>
      <c r="F3126" s="160" t="s">
        <v>2758</v>
      </c>
      <c r="H3126" s="161">
        <v>33.32</v>
      </c>
      <c r="I3126" s="162"/>
      <c r="L3126" s="158"/>
      <c r="M3126" s="163"/>
      <c r="T3126" s="164"/>
      <c r="AT3126" s="159" t="s">
        <v>340</v>
      </c>
      <c r="AU3126" s="159" t="s">
        <v>80</v>
      </c>
      <c r="AV3126" s="13" t="s">
        <v>80</v>
      </c>
      <c r="AW3126" s="13" t="s">
        <v>32</v>
      </c>
      <c r="AX3126" s="13" t="s">
        <v>71</v>
      </c>
      <c r="AY3126" s="159" t="s">
        <v>330</v>
      </c>
    </row>
    <row r="3127" spans="2:65" s="12" customFormat="1">
      <c r="B3127" s="151"/>
      <c r="D3127" s="152" t="s">
        <v>340</v>
      </c>
      <c r="E3127" s="153" t="s">
        <v>21</v>
      </c>
      <c r="F3127" s="154" t="s">
        <v>2687</v>
      </c>
      <c r="H3127" s="153" t="s">
        <v>21</v>
      </c>
      <c r="I3127" s="155"/>
      <c r="L3127" s="151"/>
      <c r="M3127" s="156"/>
      <c r="T3127" s="157"/>
      <c r="AT3127" s="153" t="s">
        <v>340</v>
      </c>
      <c r="AU3127" s="153" t="s">
        <v>80</v>
      </c>
      <c r="AV3127" s="12" t="s">
        <v>78</v>
      </c>
      <c r="AW3127" s="12" t="s">
        <v>32</v>
      </c>
      <c r="AX3127" s="12" t="s">
        <v>71</v>
      </c>
      <c r="AY3127" s="153" t="s">
        <v>330</v>
      </c>
    </row>
    <row r="3128" spans="2:65" s="13" customFormat="1">
      <c r="B3128" s="158"/>
      <c r="D3128" s="152" t="s">
        <v>340</v>
      </c>
      <c r="E3128" s="159" t="s">
        <v>21</v>
      </c>
      <c r="F3128" s="160" t="s">
        <v>2759</v>
      </c>
      <c r="H3128" s="161">
        <v>9.0500000000000007</v>
      </c>
      <c r="I3128" s="162"/>
      <c r="L3128" s="158"/>
      <c r="M3128" s="163"/>
      <c r="T3128" s="164"/>
      <c r="AT3128" s="159" t="s">
        <v>340</v>
      </c>
      <c r="AU3128" s="159" t="s">
        <v>80</v>
      </c>
      <c r="AV3128" s="13" t="s">
        <v>80</v>
      </c>
      <c r="AW3128" s="13" t="s">
        <v>32</v>
      </c>
      <c r="AX3128" s="13" t="s">
        <v>71</v>
      </c>
      <c r="AY3128" s="159" t="s">
        <v>330</v>
      </c>
    </row>
    <row r="3129" spans="2:65" s="14" customFormat="1">
      <c r="B3129" s="166"/>
      <c r="D3129" s="152" t="s">
        <v>340</v>
      </c>
      <c r="E3129" s="167" t="s">
        <v>21</v>
      </c>
      <c r="F3129" s="168" t="s">
        <v>443</v>
      </c>
      <c r="H3129" s="169">
        <v>143.57</v>
      </c>
      <c r="I3129" s="170"/>
      <c r="L3129" s="166"/>
      <c r="M3129" s="171"/>
      <c r="T3129" s="172"/>
      <c r="AT3129" s="167" t="s">
        <v>340</v>
      </c>
      <c r="AU3129" s="167" t="s">
        <v>80</v>
      </c>
      <c r="AV3129" s="14" t="s">
        <v>336</v>
      </c>
      <c r="AW3129" s="14" t="s">
        <v>32</v>
      </c>
      <c r="AX3129" s="14" t="s">
        <v>78</v>
      </c>
      <c r="AY3129" s="167" t="s">
        <v>330</v>
      </c>
    </row>
    <row r="3130" spans="2:65" s="1" customFormat="1" ht="24.2" customHeight="1">
      <c r="B3130" s="33"/>
      <c r="C3130" s="173" t="s">
        <v>2760</v>
      </c>
      <c r="D3130" s="173" t="s">
        <v>475</v>
      </c>
      <c r="E3130" s="174" t="s">
        <v>2761</v>
      </c>
      <c r="F3130" s="175" t="s">
        <v>2762</v>
      </c>
      <c r="G3130" s="176" t="s">
        <v>169</v>
      </c>
      <c r="H3130" s="177">
        <v>1037.3800000000001</v>
      </c>
      <c r="I3130" s="178">
        <v>247.94</v>
      </c>
      <c r="J3130" s="179">
        <f>ROUND(I3130*H3130,2)</f>
        <v>257208</v>
      </c>
      <c r="K3130" s="175" t="s">
        <v>335</v>
      </c>
      <c r="L3130" s="180"/>
      <c r="M3130" s="181" t="s">
        <v>21</v>
      </c>
      <c r="N3130" s="182" t="s">
        <v>42</v>
      </c>
      <c r="P3130" s="143">
        <f>O3130*H3130</f>
        <v>0</v>
      </c>
      <c r="Q3130" s="143">
        <v>5.4000000000000003E-3</v>
      </c>
      <c r="R3130" s="143">
        <f>Q3130*H3130</f>
        <v>5.6018520000000009</v>
      </c>
      <c r="S3130" s="143">
        <v>0</v>
      </c>
      <c r="T3130" s="144">
        <f>S3130*H3130</f>
        <v>0</v>
      </c>
      <c r="AR3130" s="145" t="s">
        <v>617</v>
      </c>
      <c r="AT3130" s="145" t="s">
        <v>475</v>
      </c>
      <c r="AU3130" s="145" t="s">
        <v>80</v>
      </c>
      <c r="AY3130" s="18" t="s">
        <v>330</v>
      </c>
      <c r="BE3130" s="146">
        <f>IF(N3130="základní",J3130,0)</f>
        <v>257208</v>
      </c>
      <c r="BF3130" s="146">
        <f>IF(N3130="snížená",J3130,0)</f>
        <v>0</v>
      </c>
      <c r="BG3130" s="146">
        <f>IF(N3130="zákl. přenesená",J3130,0)</f>
        <v>0</v>
      </c>
      <c r="BH3130" s="146">
        <f>IF(N3130="sníž. přenesená",J3130,0)</f>
        <v>0</v>
      </c>
      <c r="BI3130" s="146">
        <f>IF(N3130="nulová",J3130,0)</f>
        <v>0</v>
      </c>
      <c r="BJ3130" s="18" t="s">
        <v>78</v>
      </c>
      <c r="BK3130" s="146">
        <f>ROUND(I3130*H3130,2)</f>
        <v>257208</v>
      </c>
      <c r="BL3130" s="18" t="s">
        <v>444</v>
      </c>
      <c r="BM3130" s="145" t="s">
        <v>2763</v>
      </c>
    </row>
    <row r="3131" spans="2:65" s="13" customFormat="1">
      <c r="B3131" s="158"/>
      <c r="D3131" s="152" t="s">
        <v>340</v>
      </c>
      <c r="E3131" s="159" t="s">
        <v>21</v>
      </c>
      <c r="F3131" s="160" t="s">
        <v>2764</v>
      </c>
      <c r="H3131" s="161">
        <v>678.83100000000002</v>
      </c>
      <c r="I3131" s="162"/>
      <c r="L3131" s="158"/>
      <c r="M3131" s="163"/>
      <c r="T3131" s="164"/>
      <c r="AT3131" s="159" t="s">
        <v>340</v>
      </c>
      <c r="AU3131" s="159" t="s">
        <v>80</v>
      </c>
      <c r="AV3131" s="13" t="s">
        <v>80</v>
      </c>
      <c r="AW3131" s="13" t="s">
        <v>32</v>
      </c>
      <c r="AX3131" s="13" t="s">
        <v>71</v>
      </c>
      <c r="AY3131" s="159" t="s">
        <v>330</v>
      </c>
    </row>
    <row r="3132" spans="2:65" s="13" customFormat="1">
      <c r="B3132" s="158"/>
      <c r="D3132" s="152" t="s">
        <v>340</v>
      </c>
      <c r="E3132" s="159" t="s">
        <v>21</v>
      </c>
      <c r="F3132" s="160" t="s">
        <v>2765</v>
      </c>
      <c r="H3132" s="161">
        <v>272.40699999999998</v>
      </c>
      <c r="I3132" s="162"/>
      <c r="L3132" s="158"/>
      <c r="M3132" s="163"/>
      <c r="T3132" s="164"/>
      <c r="AT3132" s="159" t="s">
        <v>340</v>
      </c>
      <c r="AU3132" s="159" t="s">
        <v>80</v>
      </c>
      <c r="AV3132" s="13" t="s">
        <v>80</v>
      </c>
      <c r="AW3132" s="13" t="s">
        <v>32</v>
      </c>
      <c r="AX3132" s="13" t="s">
        <v>71</v>
      </c>
      <c r="AY3132" s="159" t="s">
        <v>330</v>
      </c>
    </row>
    <row r="3133" spans="2:65" s="13" customFormat="1">
      <c r="B3133" s="158"/>
      <c r="D3133" s="152" t="s">
        <v>340</v>
      </c>
      <c r="E3133" s="159" t="s">
        <v>21</v>
      </c>
      <c r="F3133" s="160" t="s">
        <v>2766</v>
      </c>
      <c r="H3133" s="161">
        <v>86.141999999999982</v>
      </c>
      <c r="I3133" s="162"/>
      <c r="L3133" s="158"/>
      <c r="M3133" s="163"/>
      <c r="T3133" s="164"/>
      <c r="AT3133" s="159" t="s">
        <v>340</v>
      </c>
      <c r="AU3133" s="159" t="s">
        <v>80</v>
      </c>
      <c r="AV3133" s="13" t="s">
        <v>80</v>
      </c>
      <c r="AW3133" s="13" t="s">
        <v>32</v>
      </c>
      <c r="AX3133" s="13" t="s">
        <v>71</v>
      </c>
      <c r="AY3133" s="159" t="s">
        <v>330</v>
      </c>
    </row>
    <row r="3134" spans="2:65" s="14" customFormat="1">
      <c r="B3134" s="166"/>
      <c r="D3134" s="152" t="s">
        <v>340</v>
      </c>
      <c r="E3134" s="167" t="s">
        <v>21</v>
      </c>
      <c r="F3134" s="168" t="s">
        <v>443</v>
      </c>
      <c r="H3134" s="169">
        <v>1037.3800000000001</v>
      </c>
      <c r="I3134" s="170"/>
      <c r="L3134" s="166"/>
      <c r="M3134" s="171"/>
      <c r="T3134" s="172"/>
      <c r="AT3134" s="167" t="s">
        <v>340</v>
      </c>
      <c r="AU3134" s="167" t="s">
        <v>80</v>
      </c>
      <c r="AV3134" s="14" t="s">
        <v>336</v>
      </c>
      <c r="AW3134" s="14" t="s">
        <v>32</v>
      </c>
      <c r="AX3134" s="14" t="s">
        <v>78</v>
      </c>
      <c r="AY3134" s="167" t="s">
        <v>330</v>
      </c>
    </row>
    <row r="3135" spans="2:65" s="1" customFormat="1" ht="24.2" customHeight="1">
      <c r="B3135" s="33"/>
      <c r="C3135" s="173" t="s">
        <v>2767</v>
      </c>
      <c r="D3135" s="173" t="s">
        <v>475</v>
      </c>
      <c r="E3135" s="174" t="s">
        <v>2768</v>
      </c>
      <c r="F3135" s="175" t="s">
        <v>2769</v>
      </c>
      <c r="G3135" s="176" t="s">
        <v>169</v>
      </c>
      <c r="H3135" s="177">
        <v>1037.3800000000001</v>
      </c>
      <c r="I3135" s="178">
        <v>283.36</v>
      </c>
      <c r="J3135" s="179">
        <f>ROUND(I3135*H3135,2)</f>
        <v>293952</v>
      </c>
      <c r="K3135" s="175" t="s">
        <v>335</v>
      </c>
      <c r="L3135" s="180"/>
      <c r="M3135" s="181" t="s">
        <v>21</v>
      </c>
      <c r="N3135" s="182" t="s">
        <v>42</v>
      </c>
      <c r="P3135" s="143">
        <f>O3135*H3135</f>
        <v>0</v>
      </c>
      <c r="Q3135" s="143">
        <v>5.3E-3</v>
      </c>
      <c r="R3135" s="143">
        <f>Q3135*H3135</f>
        <v>5.4981140000000002</v>
      </c>
      <c r="S3135" s="143">
        <v>0</v>
      </c>
      <c r="T3135" s="144">
        <f>S3135*H3135</f>
        <v>0</v>
      </c>
      <c r="AR3135" s="145" t="s">
        <v>617</v>
      </c>
      <c r="AT3135" s="145" t="s">
        <v>475</v>
      </c>
      <c r="AU3135" s="145" t="s">
        <v>80</v>
      </c>
      <c r="AY3135" s="18" t="s">
        <v>330</v>
      </c>
      <c r="BE3135" s="146">
        <f>IF(N3135="základní",J3135,0)</f>
        <v>293952</v>
      </c>
      <c r="BF3135" s="146">
        <f>IF(N3135="snížená",J3135,0)</f>
        <v>0</v>
      </c>
      <c r="BG3135" s="146">
        <f>IF(N3135="zákl. přenesená",J3135,0)</f>
        <v>0</v>
      </c>
      <c r="BH3135" s="146">
        <f>IF(N3135="sníž. přenesená",J3135,0)</f>
        <v>0</v>
      </c>
      <c r="BI3135" s="146">
        <f>IF(N3135="nulová",J3135,0)</f>
        <v>0</v>
      </c>
      <c r="BJ3135" s="18" t="s">
        <v>78</v>
      </c>
      <c r="BK3135" s="146">
        <f>ROUND(I3135*H3135,2)</f>
        <v>293952</v>
      </c>
      <c r="BL3135" s="18" t="s">
        <v>444</v>
      </c>
      <c r="BM3135" s="145" t="s">
        <v>2770</v>
      </c>
    </row>
    <row r="3136" spans="2:65" s="13" customFormat="1">
      <c r="B3136" s="158"/>
      <c r="D3136" s="152" t="s">
        <v>340</v>
      </c>
      <c r="E3136" s="159" t="s">
        <v>21</v>
      </c>
      <c r="F3136" s="160" t="s">
        <v>2771</v>
      </c>
      <c r="H3136" s="161">
        <v>1037.3800000000001</v>
      </c>
      <c r="I3136" s="162"/>
      <c r="L3136" s="158"/>
      <c r="M3136" s="163"/>
      <c r="T3136" s="164"/>
      <c r="AT3136" s="159" t="s">
        <v>340</v>
      </c>
      <c r="AU3136" s="159" t="s">
        <v>80</v>
      </c>
      <c r="AV3136" s="13" t="s">
        <v>80</v>
      </c>
      <c r="AW3136" s="13" t="s">
        <v>32</v>
      </c>
      <c r="AX3136" s="13" t="s">
        <v>78</v>
      </c>
      <c r="AY3136" s="159" t="s">
        <v>330</v>
      </c>
    </row>
    <row r="3137" spans="2:65" s="1" customFormat="1" ht="24.2" customHeight="1">
      <c r="B3137" s="33"/>
      <c r="C3137" s="134" t="s">
        <v>2772</v>
      </c>
      <c r="D3137" s="134" t="s">
        <v>332</v>
      </c>
      <c r="E3137" s="135" t="s">
        <v>2773</v>
      </c>
      <c r="F3137" s="136" t="s">
        <v>2774</v>
      </c>
      <c r="G3137" s="137" t="s">
        <v>447</v>
      </c>
      <c r="H3137" s="138">
        <v>12.401</v>
      </c>
      <c r="I3137" s="139">
        <v>9545.83</v>
      </c>
      <c r="J3137" s="140">
        <f>ROUND(I3137*H3137,2)</f>
        <v>118377.84</v>
      </c>
      <c r="K3137" s="136" t="s">
        <v>335</v>
      </c>
      <c r="L3137" s="33"/>
      <c r="M3137" s="141" t="s">
        <v>21</v>
      </c>
      <c r="N3137" s="142" t="s">
        <v>42</v>
      </c>
      <c r="P3137" s="143">
        <f>O3137*H3137</f>
        <v>0</v>
      </c>
      <c r="Q3137" s="143">
        <v>0</v>
      </c>
      <c r="R3137" s="143">
        <f>Q3137*H3137</f>
        <v>0</v>
      </c>
      <c r="S3137" s="143">
        <v>0</v>
      </c>
      <c r="T3137" s="144">
        <f>S3137*H3137</f>
        <v>0</v>
      </c>
      <c r="AR3137" s="145" t="s">
        <v>444</v>
      </c>
      <c r="AT3137" s="145" t="s">
        <v>332</v>
      </c>
      <c r="AU3137" s="145" t="s">
        <v>80</v>
      </c>
      <c r="AY3137" s="18" t="s">
        <v>330</v>
      </c>
      <c r="BE3137" s="146">
        <f>IF(N3137="základní",J3137,0)</f>
        <v>118377.84</v>
      </c>
      <c r="BF3137" s="146">
        <f>IF(N3137="snížená",J3137,0)</f>
        <v>0</v>
      </c>
      <c r="BG3137" s="146">
        <f>IF(N3137="zákl. přenesená",J3137,0)</f>
        <v>0</v>
      </c>
      <c r="BH3137" s="146">
        <f>IF(N3137="sníž. přenesená",J3137,0)</f>
        <v>0</v>
      </c>
      <c r="BI3137" s="146">
        <f>IF(N3137="nulová",J3137,0)</f>
        <v>0</v>
      </c>
      <c r="BJ3137" s="18" t="s">
        <v>78</v>
      </c>
      <c r="BK3137" s="146">
        <f>ROUND(I3137*H3137,2)</f>
        <v>118377.84</v>
      </c>
      <c r="BL3137" s="18" t="s">
        <v>444</v>
      </c>
      <c r="BM3137" s="145" t="s">
        <v>2775</v>
      </c>
    </row>
    <row r="3138" spans="2:65" s="1" customFormat="1">
      <c r="B3138" s="33"/>
      <c r="D3138" s="147" t="s">
        <v>338</v>
      </c>
      <c r="F3138" s="148" t="s">
        <v>2776</v>
      </c>
      <c r="I3138" s="149"/>
      <c r="L3138" s="33"/>
      <c r="M3138" s="150"/>
      <c r="T3138" s="52"/>
      <c r="AT3138" s="18" t="s">
        <v>338</v>
      </c>
      <c r="AU3138" s="18" t="s">
        <v>80</v>
      </c>
    </row>
    <row r="3139" spans="2:65" s="11" customFormat="1" ht="22.9" customHeight="1">
      <c r="B3139" s="122"/>
      <c r="D3139" s="123" t="s">
        <v>70</v>
      </c>
      <c r="E3139" s="132" t="s">
        <v>2777</v>
      </c>
      <c r="F3139" s="132" t="s">
        <v>2778</v>
      </c>
      <c r="I3139" s="125"/>
      <c r="J3139" s="133">
        <f>BK3139</f>
        <v>2450202.4000000004</v>
      </c>
      <c r="L3139" s="122"/>
      <c r="M3139" s="127"/>
      <c r="P3139" s="128">
        <f>SUM(P3140:P3396)</f>
        <v>0</v>
      </c>
      <c r="R3139" s="128">
        <f>SUM(R3140:R3396)</f>
        <v>78.20368802000003</v>
      </c>
      <c r="T3139" s="129">
        <f>SUM(T3140:T3396)</f>
        <v>0</v>
      </c>
      <c r="AR3139" s="123" t="s">
        <v>80</v>
      </c>
      <c r="AT3139" s="130" t="s">
        <v>70</v>
      </c>
      <c r="AU3139" s="130" t="s">
        <v>78</v>
      </c>
      <c r="AY3139" s="123" t="s">
        <v>330</v>
      </c>
      <c r="BK3139" s="131">
        <f>SUM(BK3140:BK3396)</f>
        <v>2450202.4000000004</v>
      </c>
    </row>
    <row r="3140" spans="2:65" s="1" customFormat="1" ht="24.2" customHeight="1">
      <c r="B3140" s="33"/>
      <c r="C3140" s="134" t="s">
        <v>2779</v>
      </c>
      <c r="D3140" s="134" t="s">
        <v>332</v>
      </c>
      <c r="E3140" s="135" t="s">
        <v>2780</v>
      </c>
      <c r="F3140" s="136" t="s">
        <v>2781</v>
      </c>
      <c r="G3140" s="137" t="s">
        <v>169</v>
      </c>
      <c r="H3140" s="138">
        <v>645.88499999999999</v>
      </c>
      <c r="I3140" s="139">
        <v>17.27</v>
      </c>
      <c r="J3140" s="140">
        <f>ROUND(I3140*H3140,2)</f>
        <v>11154.43</v>
      </c>
      <c r="K3140" s="136" t="s">
        <v>335</v>
      </c>
      <c r="L3140" s="33"/>
      <c r="M3140" s="141" t="s">
        <v>21</v>
      </c>
      <c r="N3140" s="142" t="s">
        <v>42</v>
      </c>
      <c r="P3140" s="143">
        <f>O3140*H3140</f>
        <v>0</v>
      </c>
      <c r="Q3140" s="143">
        <v>0</v>
      </c>
      <c r="R3140" s="143">
        <f>Q3140*H3140</f>
        <v>0</v>
      </c>
      <c r="S3140" s="143">
        <v>0</v>
      </c>
      <c r="T3140" s="144">
        <f>S3140*H3140</f>
        <v>0</v>
      </c>
      <c r="AR3140" s="145" t="s">
        <v>444</v>
      </c>
      <c r="AT3140" s="145" t="s">
        <v>332</v>
      </c>
      <c r="AU3140" s="145" t="s">
        <v>80</v>
      </c>
      <c r="AY3140" s="18" t="s">
        <v>330</v>
      </c>
      <c r="BE3140" s="146">
        <f>IF(N3140="základní",J3140,0)</f>
        <v>11154.43</v>
      </c>
      <c r="BF3140" s="146">
        <f>IF(N3140="snížená",J3140,0)</f>
        <v>0</v>
      </c>
      <c r="BG3140" s="146">
        <f>IF(N3140="zákl. přenesená",J3140,0)</f>
        <v>0</v>
      </c>
      <c r="BH3140" s="146">
        <f>IF(N3140="sníž. přenesená",J3140,0)</f>
        <v>0</v>
      </c>
      <c r="BI3140" s="146">
        <f>IF(N3140="nulová",J3140,0)</f>
        <v>0</v>
      </c>
      <c r="BJ3140" s="18" t="s">
        <v>78</v>
      </c>
      <c r="BK3140" s="146">
        <f>ROUND(I3140*H3140,2)</f>
        <v>11154.43</v>
      </c>
      <c r="BL3140" s="18" t="s">
        <v>444</v>
      </c>
      <c r="BM3140" s="145" t="s">
        <v>2782</v>
      </c>
    </row>
    <row r="3141" spans="2:65" s="1" customFormat="1">
      <c r="B3141" s="33"/>
      <c r="D3141" s="147" t="s">
        <v>338</v>
      </c>
      <c r="F3141" s="148" t="s">
        <v>2783</v>
      </c>
      <c r="I3141" s="149"/>
      <c r="L3141" s="33"/>
      <c r="M3141" s="150"/>
      <c r="T3141" s="52"/>
      <c r="AT3141" s="18" t="s">
        <v>338</v>
      </c>
      <c r="AU3141" s="18" t="s">
        <v>80</v>
      </c>
    </row>
    <row r="3142" spans="2:65" s="13" customFormat="1">
      <c r="B3142" s="158"/>
      <c r="D3142" s="152" t="s">
        <v>340</v>
      </c>
      <c r="E3142" s="159" t="s">
        <v>21</v>
      </c>
      <c r="F3142" s="160" t="s">
        <v>219</v>
      </c>
      <c r="H3142" s="161">
        <v>189.346</v>
      </c>
      <c r="I3142" s="162"/>
      <c r="L3142" s="158"/>
      <c r="M3142" s="163"/>
      <c r="T3142" s="164"/>
      <c r="AT3142" s="159" t="s">
        <v>340</v>
      </c>
      <c r="AU3142" s="159" t="s">
        <v>80</v>
      </c>
      <c r="AV3142" s="13" t="s">
        <v>80</v>
      </c>
      <c r="AW3142" s="13" t="s">
        <v>32</v>
      </c>
      <c r="AX3142" s="13" t="s">
        <v>71</v>
      </c>
      <c r="AY3142" s="159" t="s">
        <v>330</v>
      </c>
    </row>
    <row r="3143" spans="2:65" s="13" customFormat="1">
      <c r="B3143" s="158"/>
      <c r="D3143" s="152" t="s">
        <v>340</v>
      </c>
      <c r="E3143" s="159" t="s">
        <v>21</v>
      </c>
      <c r="F3143" s="160" t="s">
        <v>222</v>
      </c>
      <c r="H3143" s="161">
        <v>396.44900000000001</v>
      </c>
      <c r="I3143" s="162"/>
      <c r="L3143" s="158"/>
      <c r="M3143" s="163"/>
      <c r="T3143" s="164"/>
      <c r="AT3143" s="159" t="s">
        <v>340</v>
      </c>
      <c r="AU3143" s="159" t="s">
        <v>80</v>
      </c>
      <c r="AV3143" s="13" t="s">
        <v>80</v>
      </c>
      <c r="AW3143" s="13" t="s">
        <v>32</v>
      </c>
      <c r="AX3143" s="13" t="s">
        <v>71</v>
      </c>
      <c r="AY3143" s="159" t="s">
        <v>330</v>
      </c>
    </row>
    <row r="3144" spans="2:65" s="13" customFormat="1">
      <c r="B3144" s="158"/>
      <c r="D3144" s="152" t="s">
        <v>340</v>
      </c>
      <c r="E3144" s="159" t="s">
        <v>21</v>
      </c>
      <c r="F3144" s="160" t="s">
        <v>225</v>
      </c>
      <c r="H3144" s="161">
        <v>13.05</v>
      </c>
      <c r="I3144" s="162"/>
      <c r="L3144" s="158"/>
      <c r="M3144" s="163"/>
      <c r="T3144" s="164"/>
      <c r="AT3144" s="159" t="s">
        <v>340</v>
      </c>
      <c r="AU3144" s="159" t="s">
        <v>80</v>
      </c>
      <c r="AV3144" s="13" t="s">
        <v>80</v>
      </c>
      <c r="AW3144" s="13" t="s">
        <v>32</v>
      </c>
      <c r="AX3144" s="13" t="s">
        <v>71</v>
      </c>
      <c r="AY3144" s="159" t="s">
        <v>330</v>
      </c>
    </row>
    <row r="3145" spans="2:65" s="13" customFormat="1">
      <c r="B3145" s="158"/>
      <c r="D3145" s="152" t="s">
        <v>340</v>
      </c>
      <c r="E3145" s="159" t="s">
        <v>21</v>
      </c>
      <c r="F3145" s="160" t="s">
        <v>228</v>
      </c>
      <c r="H3145" s="161">
        <v>47.04</v>
      </c>
      <c r="I3145" s="162"/>
      <c r="L3145" s="158"/>
      <c r="M3145" s="163"/>
      <c r="T3145" s="164"/>
      <c r="AT3145" s="159" t="s">
        <v>340</v>
      </c>
      <c r="AU3145" s="159" t="s">
        <v>80</v>
      </c>
      <c r="AV3145" s="13" t="s">
        <v>80</v>
      </c>
      <c r="AW3145" s="13" t="s">
        <v>32</v>
      </c>
      <c r="AX3145" s="13" t="s">
        <v>71</v>
      </c>
      <c r="AY3145" s="159" t="s">
        <v>330</v>
      </c>
    </row>
    <row r="3146" spans="2:65" s="14" customFormat="1">
      <c r="B3146" s="166"/>
      <c r="D3146" s="152" t="s">
        <v>340</v>
      </c>
      <c r="E3146" s="167" t="s">
        <v>21</v>
      </c>
      <c r="F3146" s="168" t="s">
        <v>443</v>
      </c>
      <c r="H3146" s="169">
        <v>645.88499999999999</v>
      </c>
      <c r="I3146" s="170"/>
      <c r="L3146" s="166"/>
      <c r="M3146" s="171"/>
      <c r="T3146" s="172"/>
      <c r="AT3146" s="167" t="s">
        <v>340</v>
      </c>
      <c r="AU3146" s="167" t="s">
        <v>80</v>
      </c>
      <c r="AV3146" s="14" t="s">
        <v>336</v>
      </c>
      <c r="AW3146" s="14" t="s">
        <v>32</v>
      </c>
      <c r="AX3146" s="14" t="s">
        <v>78</v>
      </c>
      <c r="AY3146" s="167" t="s">
        <v>330</v>
      </c>
    </row>
    <row r="3147" spans="2:65" s="1" customFormat="1" ht="16.5" customHeight="1">
      <c r="B3147" s="33"/>
      <c r="C3147" s="134" t="s">
        <v>2784</v>
      </c>
      <c r="D3147" s="134" t="s">
        <v>332</v>
      </c>
      <c r="E3147" s="135" t="s">
        <v>2785</v>
      </c>
      <c r="F3147" s="136" t="s">
        <v>2786</v>
      </c>
      <c r="G3147" s="137" t="s">
        <v>169</v>
      </c>
      <c r="H3147" s="138">
        <v>645.88499999999999</v>
      </c>
      <c r="I3147" s="139">
        <v>157.16999999999999</v>
      </c>
      <c r="J3147" s="140">
        <f>ROUND(I3147*H3147,2)</f>
        <v>101513.75</v>
      </c>
      <c r="K3147" s="136" t="s">
        <v>335</v>
      </c>
      <c r="L3147" s="33"/>
      <c r="M3147" s="141" t="s">
        <v>21</v>
      </c>
      <c r="N3147" s="142" t="s">
        <v>42</v>
      </c>
      <c r="P3147" s="143">
        <f>O3147*H3147</f>
        <v>0</v>
      </c>
      <c r="Q3147" s="143">
        <v>8.8000000000000003E-4</v>
      </c>
      <c r="R3147" s="143">
        <f>Q3147*H3147</f>
        <v>0.56837879999999996</v>
      </c>
      <c r="S3147" s="143">
        <v>0</v>
      </c>
      <c r="T3147" s="144">
        <f>S3147*H3147</f>
        <v>0</v>
      </c>
      <c r="AR3147" s="145" t="s">
        <v>444</v>
      </c>
      <c r="AT3147" s="145" t="s">
        <v>332</v>
      </c>
      <c r="AU3147" s="145" t="s">
        <v>80</v>
      </c>
      <c r="AY3147" s="18" t="s">
        <v>330</v>
      </c>
      <c r="BE3147" s="146">
        <f>IF(N3147="základní",J3147,0)</f>
        <v>101513.75</v>
      </c>
      <c r="BF3147" s="146">
        <f>IF(N3147="snížená",J3147,0)</f>
        <v>0</v>
      </c>
      <c r="BG3147" s="146">
        <f>IF(N3147="zákl. přenesená",J3147,0)</f>
        <v>0</v>
      </c>
      <c r="BH3147" s="146">
        <f>IF(N3147="sníž. přenesená",J3147,0)</f>
        <v>0</v>
      </c>
      <c r="BI3147" s="146">
        <f>IF(N3147="nulová",J3147,0)</f>
        <v>0</v>
      </c>
      <c r="BJ3147" s="18" t="s">
        <v>78</v>
      </c>
      <c r="BK3147" s="146">
        <f>ROUND(I3147*H3147,2)</f>
        <v>101513.75</v>
      </c>
      <c r="BL3147" s="18" t="s">
        <v>444</v>
      </c>
      <c r="BM3147" s="145" t="s">
        <v>2787</v>
      </c>
    </row>
    <row r="3148" spans="2:65" s="1" customFormat="1">
      <c r="B3148" s="33"/>
      <c r="D3148" s="147" t="s">
        <v>338</v>
      </c>
      <c r="F3148" s="148" t="s">
        <v>2788</v>
      </c>
      <c r="I3148" s="149"/>
      <c r="L3148" s="33"/>
      <c r="M3148" s="150"/>
      <c r="T3148" s="52"/>
      <c r="AT3148" s="18" t="s">
        <v>338</v>
      </c>
      <c r="AU3148" s="18" t="s">
        <v>80</v>
      </c>
    </row>
    <row r="3149" spans="2:65" s="13" customFormat="1">
      <c r="B3149" s="158"/>
      <c r="D3149" s="152" t="s">
        <v>340</v>
      </c>
      <c r="E3149" s="159" t="s">
        <v>21</v>
      </c>
      <c r="F3149" s="160" t="s">
        <v>219</v>
      </c>
      <c r="H3149" s="161">
        <v>189.346</v>
      </c>
      <c r="I3149" s="162"/>
      <c r="L3149" s="158"/>
      <c r="M3149" s="163"/>
      <c r="T3149" s="164"/>
      <c r="AT3149" s="159" t="s">
        <v>340</v>
      </c>
      <c r="AU3149" s="159" t="s">
        <v>80</v>
      </c>
      <c r="AV3149" s="13" t="s">
        <v>80</v>
      </c>
      <c r="AW3149" s="13" t="s">
        <v>32</v>
      </c>
      <c r="AX3149" s="13" t="s">
        <v>71</v>
      </c>
      <c r="AY3149" s="159" t="s">
        <v>330</v>
      </c>
    </row>
    <row r="3150" spans="2:65" s="13" customFormat="1">
      <c r="B3150" s="158"/>
      <c r="D3150" s="152" t="s">
        <v>340</v>
      </c>
      <c r="E3150" s="159" t="s">
        <v>21</v>
      </c>
      <c r="F3150" s="160" t="s">
        <v>222</v>
      </c>
      <c r="H3150" s="161">
        <v>396.44900000000001</v>
      </c>
      <c r="I3150" s="162"/>
      <c r="L3150" s="158"/>
      <c r="M3150" s="163"/>
      <c r="T3150" s="164"/>
      <c r="AT3150" s="159" t="s">
        <v>340</v>
      </c>
      <c r="AU3150" s="159" t="s">
        <v>80</v>
      </c>
      <c r="AV3150" s="13" t="s">
        <v>80</v>
      </c>
      <c r="AW3150" s="13" t="s">
        <v>32</v>
      </c>
      <c r="AX3150" s="13" t="s">
        <v>71</v>
      </c>
      <c r="AY3150" s="159" t="s">
        <v>330</v>
      </c>
    </row>
    <row r="3151" spans="2:65" s="13" customFormat="1">
      <c r="B3151" s="158"/>
      <c r="D3151" s="152" t="s">
        <v>340</v>
      </c>
      <c r="E3151" s="159" t="s">
        <v>21</v>
      </c>
      <c r="F3151" s="160" t="s">
        <v>225</v>
      </c>
      <c r="H3151" s="161">
        <v>13.05</v>
      </c>
      <c r="I3151" s="162"/>
      <c r="L3151" s="158"/>
      <c r="M3151" s="163"/>
      <c r="T3151" s="164"/>
      <c r="AT3151" s="159" t="s">
        <v>340</v>
      </c>
      <c r="AU3151" s="159" t="s">
        <v>80</v>
      </c>
      <c r="AV3151" s="13" t="s">
        <v>80</v>
      </c>
      <c r="AW3151" s="13" t="s">
        <v>32</v>
      </c>
      <c r="AX3151" s="13" t="s">
        <v>71</v>
      </c>
      <c r="AY3151" s="159" t="s">
        <v>330</v>
      </c>
    </row>
    <row r="3152" spans="2:65" s="13" customFormat="1">
      <c r="B3152" s="158"/>
      <c r="D3152" s="152" t="s">
        <v>340</v>
      </c>
      <c r="E3152" s="159" t="s">
        <v>21</v>
      </c>
      <c r="F3152" s="160" t="s">
        <v>228</v>
      </c>
      <c r="H3152" s="161">
        <v>47.04</v>
      </c>
      <c r="I3152" s="162"/>
      <c r="L3152" s="158"/>
      <c r="M3152" s="163"/>
      <c r="T3152" s="164"/>
      <c r="AT3152" s="159" t="s">
        <v>340</v>
      </c>
      <c r="AU3152" s="159" t="s">
        <v>80</v>
      </c>
      <c r="AV3152" s="13" t="s">
        <v>80</v>
      </c>
      <c r="AW3152" s="13" t="s">
        <v>32</v>
      </c>
      <c r="AX3152" s="13" t="s">
        <v>71</v>
      </c>
      <c r="AY3152" s="159" t="s">
        <v>330</v>
      </c>
    </row>
    <row r="3153" spans="2:65" s="14" customFormat="1">
      <c r="B3153" s="166"/>
      <c r="D3153" s="152" t="s">
        <v>340</v>
      </c>
      <c r="E3153" s="167" t="s">
        <v>21</v>
      </c>
      <c r="F3153" s="168" t="s">
        <v>443</v>
      </c>
      <c r="H3153" s="169">
        <v>645.88499999999999</v>
      </c>
      <c r="I3153" s="170"/>
      <c r="L3153" s="166"/>
      <c r="M3153" s="171"/>
      <c r="T3153" s="172"/>
      <c r="AT3153" s="167" t="s">
        <v>340</v>
      </c>
      <c r="AU3153" s="167" t="s">
        <v>80</v>
      </c>
      <c r="AV3153" s="14" t="s">
        <v>336</v>
      </c>
      <c r="AW3153" s="14" t="s">
        <v>32</v>
      </c>
      <c r="AX3153" s="14" t="s">
        <v>78</v>
      </c>
      <c r="AY3153" s="167" t="s">
        <v>330</v>
      </c>
    </row>
    <row r="3154" spans="2:65" s="1" customFormat="1" ht="24.2" customHeight="1">
      <c r="B3154" s="33"/>
      <c r="C3154" s="134" t="s">
        <v>2789</v>
      </c>
      <c r="D3154" s="134" t="s">
        <v>332</v>
      </c>
      <c r="E3154" s="135" t="s">
        <v>2790</v>
      </c>
      <c r="F3154" s="136" t="s">
        <v>2791</v>
      </c>
      <c r="G3154" s="137" t="s">
        <v>353</v>
      </c>
      <c r="H3154" s="138">
        <v>281.57400000000001</v>
      </c>
      <c r="I3154" s="139">
        <v>224.69</v>
      </c>
      <c r="J3154" s="140">
        <f>ROUND(I3154*H3154,2)</f>
        <v>63266.86</v>
      </c>
      <c r="K3154" s="136" t="s">
        <v>335</v>
      </c>
      <c r="L3154" s="33"/>
      <c r="M3154" s="141" t="s">
        <v>21</v>
      </c>
      <c r="N3154" s="142" t="s">
        <v>42</v>
      </c>
      <c r="P3154" s="143">
        <f>O3154*H3154</f>
        <v>0</v>
      </c>
      <c r="Q3154" s="143">
        <v>5.9999999999999995E-4</v>
      </c>
      <c r="R3154" s="143">
        <f>Q3154*H3154</f>
        <v>0.16894439999999999</v>
      </c>
      <c r="S3154" s="143">
        <v>0</v>
      </c>
      <c r="T3154" s="144">
        <f>S3154*H3154</f>
        <v>0</v>
      </c>
      <c r="AR3154" s="145" t="s">
        <v>444</v>
      </c>
      <c r="AT3154" s="145" t="s">
        <v>332</v>
      </c>
      <c r="AU3154" s="145" t="s">
        <v>80</v>
      </c>
      <c r="AY3154" s="18" t="s">
        <v>330</v>
      </c>
      <c r="BE3154" s="146">
        <f>IF(N3154="základní",J3154,0)</f>
        <v>63266.86</v>
      </c>
      <c r="BF3154" s="146">
        <f>IF(N3154="snížená",J3154,0)</f>
        <v>0</v>
      </c>
      <c r="BG3154" s="146">
        <f>IF(N3154="zákl. přenesená",J3154,0)</f>
        <v>0</v>
      </c>
      <c r="BH3154" s="146">
        <f>IF(N3154="sníž. přenesená",J3154,0)</f>
        <v>0</v>
      </c>
      <c r="BI3154" s="146">
        <f>IF(N3154="nulová",J3154,0)</f>
        <v>0</v>
      </c>
      <c r="BJ3154" s="18" t="s">
        <v>78</v>
      </c>
      <c r="BK3154" s="146">
        <f>ROUND(I3154*H3154,2)</f>
        <v>63266.86</v>
      </c>
      <c r="BL3154" s="18" t="s">
        <v>444</v>
      </c>
      <c r="BM3154" s="145" t="s">
        <v>2792</v>
      </c>
    </row>
    <row r="3155" spans="2:65" s="1" customFormat="1">
      <c r="B3155" s="33"/>
      <c r="D3155" s="147" t="s">
        <v>338</v>
      </c>
      <c r="F3155" s="148" t="s">
        <v>2793</v>
      </c>
      <c r="I3155" s="149"/>
      <c r="L3155" s="33"/>
      <c r="M3155" s="150"/>
      <c r="T3155" s="52"/>
      <c r="AT3155" s="18" t="s">
        <v>338</v>
      </c>
      <c r="AU3155" s="18" t="s">
        <v>80</v>
      </c>
    </row>
    <row r="3156" spans="2:65" s="12" customFormat="1">
      <c r="B3156" s="151"/>
      <c r="D3156" s="152" t="s">
        <v>340</v>
      </c>
      <c r="E3156" s="153" t="s">
        <v>21</v>
      </c>
      <c r="F3156" s="154" t="s">
        <v>2794</v>
      </c>
      <c r="H3156" s="153" t="s">
        <v>21</v>
      </c>
      <c r="I3156" s="155"/>
      <c r="L3156" s="151"/>
      <c r="M3156" s="156"/>
      <c r="T3156" s="157"/>
      <c r="AT3156" s="153" t="s">
        <v>340</v>
      </c>
      <c r="AU3156" s="153" t="s">
        <v>80</v>
      </c>
      <c r="AV3156" s="12" t="s">
        <v>78</v>
      </c>
      <c r="AW3156" s="12" t="s">
        <v>32</v>
      </c>
      <c r="AX3156" s="12" t="s">
        <v>71</v>
      </c>
      <c r="AY3156" s="153" t="s">
        <v>330</v>
      </c>
    </row>
    <row r="3157" spans="2:65" s="12" customFormat="1">
      <c r="B3157" s="151"/>
      <c r="D3157" s="152" t="s">
        <v>340</v>
      </c>
      <c r="E3157" s="153" t="s">
        <v>21</v>
      </c>
      <c r="F3157" s="154" t="s">
        <v>2795</v>
      </c>
      <c r="H3157" s="153" t="s">
        <v>21</v>
      </c>
      <c r="I3157" s="155"/>
      <c r="L3157" s="151"/>
      <c r="M3157" s="156"/>
      <c r="T3157" s="157"/>
      <c r="AT3157" s="153" t="s">
        <v>340</v>
      </c>
      <c r="AU3157" s="153" t="s">
        <v>80</v>
      </c>
      <c r="AV3157" s="12" t="s">
        <v>78</v>
      </c>
      <c r="AW3157" s="12" t="s">
        <v>32</v>
      </c>
      <c r="AX3157" s="12" t="s">
        <v>71</v>
      </c>
      <c r="AY3157" s="153" t="s">
        <v>330</v>
      </c>
    </row>
    <row r="3158" spans="2:65" s="13" customFormat="1">
      <c r="B3158" s="158"/>
      <c r="D3158" s="152" t="s">
        <v>340</v>
      </c>
      <c r="E3158" s="159" t="s">
        <v>21</v>
      </c>
      <c r="F3158" s="160" t="s">
        <v>2796</v>
      </c>
      <c r="H3158" s="161">
        <v>72.900000000000006</v>
      </c>
      <c r="I3158" s="162"/>
      <c r="L3158" s="158"/>
      <c r="M3158" s="163"/>
      <c r="T3158" s="164"/>
      <c r="AT3158" s="159" t="s">
        <v>340</v>
      </c>
      <c r="AU3158" s="159" t="s">
        <v>80</v>
      </c>
      <c r="AV3158" s="13" t="s">
        <v>80</v>
      </c>
      <c r="AW3158" s="13" t="s">
        <v>32</v>
      </c>
      <c r="AX3158" s="13" t="s">
        <v>71</v>
      </c>
      <c r="AY3158" s="159" t="s">
        <v>330</v>
      </c>
    </row>
    <row r="3159" spans="2:65" s="13" customFormat="1">
      <c r="B3159" s="158"/>
      <c r="D3159" s="152" t="s">
        <v>340</v>
      </c>
      <c r="E3159" s="159" t="s">
        <v>21</v>
      </c>
      <c r="F3159" s="160" t="s">
        <v>2797</v>
      </c>
      <c r="H3159" s="161">
        <v>34</v>
      </c>
      <c r="I3159" s="162"/>
      <c r="L3159" s="158"/>
      <c r="M3159" s="163"/>
      <c r="T3159" s="164"/>
      <c r="AT3159" s="159" t="s">
        <v>340</v>
      </c>
      <c r="AU3159" s="159" t="s">
        <v>80</v>
      </c>
      <c r="AV3159" s="13" t="s">
        <v>80</v>
      </c>
      <c r="AW3159" s="13" t="s">
        <v>32</v>
      </c>
      <c r="AX3159" s="13" t="s">
        <v>71</v>
      </c>
      <c r="AY3159" s="159" t="s">
        <v>330</v>
      </c>
    </row>
    <row r="3160" spans="2:65" s="13" customFormat="1">
      <c r="B3160" s="158"/>
      <c r="D3160" s="152" t="s">
        <v>340</v>
      </c>
      <c r="E3160" s="159" t="s">
        <v>21</v>
      </c>
      <c r="F3160" s="160" t="s">
        <v>2798</v>
      </c>
      <c r="H3160" s="161">
        <v>86.04</v>
      </c>
      <c r="I3160" s="162"/>
      <c r="L3160" s="158"/>
      <c r="M3160" s="163"/>
      <c r="T3160" s="164"/>
      <c r="AT3160" s="159" t="s">
        <v>340</v>
      </c>
      <c r="AU3160" s="159" t="s">
        <v>80</v>
      </c>
      <c r="AV3160" s="13" t="s">
        <v>80</v>
      </c>
      <c r="AW3160" s="13" t="s">
        <v>32</v>
      </c>
      <c r="AX3160" s="13" t="s">
        <v>71</v>
      </c>
      <c r="AY3160" s="159" t="s">
        <v>330</v>
      </c>
    </row>
    <row r="3161" spans="2:65" s="12" customFormat="1">
      <c r="B3161" s="151"/>
      <c r="D3161" s="152" t="s">
        <v>340</v>
      </c>
      <c r="E3161" s="153" t="s">
        <v>21</v>
      </c>
      <c r="F3161" s="154" t="s">
        <v>2799</v>
      </c>
      <c r="H3161" s="153" t="s">
        <v>21</v>
      </c>
      <c r="I3161" s="155"/>
      <c r="L3161" s="151"/>
      <c r="M3161" s="156"/>
      <c r="T3161" s="157"/>
      <c r="AT3161" s="153" t="s">
        <v>340</v>
      </c>
      <c r="AU3161" s="153" t="s">
        <v>80</v>
      </c>
      <c r="AV3161" s="12" t="s">
        <v>78</v>
      </c>
      <c r="AW3161" s="12" t="s">
        <v>32</v>
      </c>
      <c r="AX3161" s="12" t="s">
        <v>71</v>
      </c>
      <c r="AY3161" s="153" t="s">
        <v>330</v>
      </c>
    </row>
    <row r="3162" spans="2:65" s="13" customFormat="1">
      <c r="B3162" s="158"/>
      <c r="D3162" s="152" t="s">
        <v>340</v>
      </c>
      <c r="E3162" s="159" t="s">
        <v>21</v>
      </c>
      <c r="F3162" s="160" t="s">
        <v>2800</v>
      </c>
      <c r="H3162" s="161">
        <v>82.834000000000003</v>
      </c>
      <c r="I3162" s="162"/>
      <c r="L3162" s="158"/>
      <c r="M3162" s="163"/>
      <c r="T3162" s="164"/>
      <c r="AT3162" s="159" t="s">
        <v>340</v>
      </c>
      <c r="AU3162" s="159" t="s">
        <v>80</v>
      </c>
      <c r="AV3162" s="13" t="s">
        <v>80</v>
      </c>
      <c r="AW3162" s="13" t="s">
        <v>32</v>
      </c>
      <c r="AX3162" s="13" t="s">
        <v>71</v>
      </c>
      <c r="AY3162" s="159" t="s">
        <v>330</v>
      </c>
    </row>
    <row r="3163" spans="2:65" s="12" customFormat="1">
      <c r="B3163" s="151"/>
      <c r="D3163" s="152" t="s">
        <v>340</v>
      </c>
      <c r="E3163" s="153" t="s">
        <v>21</v>
      </c>
      <c r="F3163" s="154" t="s">
        <v>2801</v>
      </c>
      <c r="H3163" s="153" t="s">
        <v>21</v>
      </c>
      <c r="I3163" s="155"/>
      <c r="L3163" s="151"/>
      <c r="M3163" s="156"/>
      <c r="T3163" s="157"/>
      <c r="AT3163" s="153" t="s">
        <v>340</v>
      </c>
      <c r="AU3163" s="153" t="s">
        <v>80</v>
      </c>
      <c r="AV3163" s="12" t="s">
        <v>78</v>
      </c>
      <c r="AW3163" s="12" t="s">
        <v>32</v>
      </c>
      <c r="AX3163" s="12" t="s">
        <v>71</v>
      </c>
      <c r="AY3163" s="153" t="s">
        <v>330</v>
      </c>
    </row>
    <row r="3164" spans="2:65" s="13" customFormat="1">
      <c r="B3164" s="158"/>
      <c r="D3164" s="152" t="s">
        <v>340</v>
      </c>
      <c r="E3164" s="159" t="s">
        <v>21</v>
      </c>
      <c r="F3164" s="160" t="s">
        <v>2802</v>
      </c>
      <c r="H3164" s="161">
        <v>5.8</v>
      </c>
      <c r="I3164" s="162"/>
      <c r="L3164" s="158"/>
      <c r="M3164" s="163"/>
      <c r="T3164" s="164"/>
      <c r="AT3164" s="159" t="s">
        <v>340</v>
      </c>
      <c r="AU3164" s="159" t="s">
        <v>80</v>
      </c>
      <c r="AV3164" s="13" t="s">
        <v>80</v>
      </c>
      <c r="AW3164" s="13" t="s">
        <v>32</v>
      </c>
      <c r="AX3164" s="13" t="s">
        <v>71</v>
      </c>
      <c r="AY3164" s="159" t="s">
        <v>330</v>
      </c>
    </row>
    <row r="3165" spans="2:65" s="14" customFormat="1">
      <c r="B3165" s="166"/>
      <c r="D3165" s="152" t="s">
        <v>340</v>
      </c>
      <c r="E3165" s="167" t="s">
        <v>21</v>
      </c>
      <c r="F3165" s="168" t="s">
        <v>443</v>
      </c>
      <c r="H3165" s="169">
        <v>281.57400000000001</v>
      </c>
      <c r="I3165" s="170"/>
      <c r="L3165" s="166"/>
      <c r="M3165" s="171"/>
      <c r="T3165" s="172"/>
      <c r="AT3165" s="167" t="s">
        <v>340</v>
      </c>
      <c r="AU3165" s="167" t="s">
        <v>80</v>
      </c>
      <c r="AV3165" s="14" t="s">
        <v>336</v>
      </c>
      <c r="AW3165" s="14" t="s">
        <v>32</v>
      </c>
      <c r="AX3165" s="14" t="s">
        <v>78</v>
      </c>
      <c r="AY3165" s="167" t="s">
        <v>330</v>
      </c>
    </row>
    <row r="3166" spans="2:65" s="1" customFormat="1" ht="24.2" customHeight="1">
      <c r="B3166" s="33"/>
      <c r="C3166" s="134" t="s">
        <v>2803</v>
      </c>
      <c r="D3166" s="134" t="s">
        <v>332</v>
      </c>
      <c r="E3166" s="135" t="s">
        <v>2804</v>
      </c>
      <c r="F3166" s="136" t="s">
        <v>2805</v>
      </c>
      <c r="G3166" s="137" t="s">
        <v>353</v>
      </c>
      <c r="H3166" s="138">
        <v>193.334</v>
      </c>
      <c r="I3166" s="139">
        <v>224.69</v>
      </c>
      <c r="J3166" s="140">
        <f>ROUND(I3166*H3166,2)</f>
        <v>43440.22</v>
      </c>
      <c r="K3166" s="136" t="s">
        <v>335</v>
      </c>
      <c r="L3166" s="33"/>
      <c r="M3166" s="141" t="s">
        <v>21</v>
      </c>
      <c r="N3166" s="142" t="s">
        <v>42</v>
      </c>
      <c r="P3166" s="143">
        <f>O3166*H3166</f>
        <v>0</v>
      </c>
      <c r="Q3166" s="143">
        <v>5.9999999999999995E-4</v>
      </c>
      <c r="R3166" s="143">
        <f>Q3166*H3166</f>
        <v>0.11600039999999999</v>
      </c>
      <c r="S3166" s="143">
        <v>0</v>
      </c>
      <c r="T3166" s="144">
        <f>S3166*H3166</f>
        <v>0</v>
      </c>
      <c r="AR3166" s="145" t="s">
        <v>444</v>
      </c>
      <c r="AT3166" s="145" t="s">
        <v>332</v>
      </c>
      <c r="AU3166" s="145" t="s">
        <v>80</v>
      </c>
      <c r="AY3166" s="18" t="s">
        <v>330</v>
      </c>
      <c r="BE3166" s="146">
        <f>IF(N3166="základní",J3166,0)</f>
        <v>43440.22</v>
      </c>
      <c r="BF3166" s="146">
        <f>IF(N3166="snížená",J3166,0)</f>
        <v>0</v>
      </c>
      <c r="BG3166" s="146">
        <f>IF(N3166="zákl. přenesená",J3166,0)</f>
        <v>0</v>
      </c>
      <c r="BH3166" s="146">
        <f>IF(N3166="sníž. přenesená",J3166,0)</f>
        <v>0</v>
      </c>
      <c r="BI3166" s="146">
        <f>IF(N3166="nulová",J3166,0)</f>
        <v>0</v>
      </c>
      <c r="BJ3166" s="18" t="s">
        <v>78</v>
      </c>
      <c r="BK3166" s="146">
        <f>ROUND(I3166*H3166,2)</f>
        <v>43440.22</v>
      </c>
      <c r="BL3166" s="18" t="s">
        <v>444</v>
      </c>
      <c r="BM3166" s="145" t="s">
        <v>2806</v>
      </c>
    </row>
    <row r="3167" spans="2:65" s="1" customFormat="1">
      <c r="B3167" s="33"/>
      <c r="D3167" s="147" t="s">
        <v>338</v>
      </c>
      <c r="F3167" s="148" t="s">
        <v>2807</v>
      </c>
      <c r="I3167" s="149"/>
      <c r="L3167" s="33"/>
      <c r="M3167" s="150"/>
      <c r="T3167" s="52"/>
      <c r="AT3167" s="18" t="s">
        <v>338</v>
      </c>
      <c r="AU3167" s="18" t="s">
        <v>80</v>
      </c>
    </row>
    <row r="3168" spans="2:65" s="12" customFormat="1">
      <c r="B3168" s="151"/>
      <c r="D3168" s="152" t="s">
        <v>340</v>
      </c>
      <c r="E3168" s="153" t="s">
        <v>21</v>
      </c>
      <c r="F3168" s="154" t="s">
        <v>2808</v>
      </c>
      <c r="H3168" s="153" t="s">
        <v>21</v>
      </c>
      <c r="I3168" s="155"/>
      <c r="L3168" s="151"/>
      <c r="M3168" s="156"/>
      <c r="T3168" s="157"/>
      <c r="AT3168" s="153" t="s">
        <v>340</v>
      </c>
      <c r="AU3168" s="153" t="s">
        <v>80</v>
      </c>
      <c r="AV3168" s="12" t="s">
        <v>78</v>
      </c>
      <c r="AW3168" s="12" t="s">
        <v>32</v>
      </c>
      <c r="AX3168" s="12" t="s">
        <v>71</v>
      </c>
      <c r="AY3168" s="153" t="s">
        <v>330</v>
      </c>
    </row>
    <row r="3169" spans="2:65" s="12" customFormat="1">
      <c r="B3169" s="151"/>
      <c r="D3169" s="152" t="s">
        <v>340</v>
      </c>
      <c r="E3169" s="153" t="s">
        <v>21</v>
      </c>
      <c r="F3169" s="154" t="s">
        <v>2795</v>
      </c>
      <c r="H3169" s="153" t="s">
        <v>21</v>
      </c>
      <c r="I3169" s="155"/>
      <c r="L3169" s="151"/>
      <c r="M3169" s="156"/>
      <c r="T3169" s="157"/>
      <c r="AT3169" s="153" t="s">
        <v>340</v>
      </c>
      <c r="AU3169" s="153" t="s">
        <v>80</v>
      </c>
      <c r="AV3169" s="12" t="s">
        <v>78</v>
      </c>
      <c r="AW3169" s="12" t="s">
        <v>32</v>
      </c>
      <c r="AX3169" s="12" t="s">
        <v>71</v>
      </c>
      <c r="AY3169" s="153" t="s">
        <v>330</v>
      </c>
    </row>
    <row r="3170" spans="2:65" s="13" customFormat="1">
      <c r="B3170" s="158"/>
      <c r="D3170" s="152" t="s">
        <v>340</v>
      </c>
      <c r="E3170" s="159" t="s">
        <v>21</v>
      </c>
      <c r="F3170" s="160" t="s">
        <v>2809</v>
      </c>
      <c r="H3170" s="161">
        <v>106.9</v>
      </c>
      <c r="I3170" s="162"/>
      <c r="L3170" s="158"/>
      <c r="M3170" s="163"/>
      <c r="T3170" s="164"/>
      <c r="AT3170" s="159" t="s">
        <v>340</v>
      </c>
      <c r="AU3170" s="159" t="s">
        <v>80</v>
      </c>
      <c r="AV3170" s="13" t="s">
        <v>80</v>
      </c>
      <c r="AW3170" s="13" t="s">
        <v>32</v>
      </c>
      <c r="AX3170" s="13" t="s">
        <v>71</v>
      </c>
      <c r="AY3170" s="159" t="s">
        <v>330</v>
      </c>
    </row>
    <row r="3171" spans="2:65" s="12" customFormat="1">
      <c r="B3171" s="151"/>
      <c r="D3171" s="152" t="s">
        <v>340</v>
      </c>
      <c r="E3171" s="153" t="s">
        <v>21</v>
      </c>
      <c r="F3171" s="154" t="s">
        <v>2799</v>
      </c>
      <c r="H3171" s="153" t="s">
        <v>21</v>
      </c>
      <c r="I3171" s="155"/>
      <c r="L3171" s="151"/>
      <c r="M3171" s="156"/>
      <c r="T3171" s="157"/>
      <c r="AT3171" s="153" t="s">
        <v>340</v>
      </c>
      <c r="AU3171" s="153" t="s">
        <v>80</v>
      </c>
      <c r="AV3171" s="12" t="s">
        <v>78</v>
      </c>
      <c r="AW3171" s="12" t="s">
        <v>32</v>
      </c>
      <c r="AX3171" s="12" t="s">
        <v>71</v>
      </c>
      <c r="AY3171" s="153" t="s">
        <v>330</v>
      </c>
    </row>
    <row r="3172" spans="2:65" s="13" customFormat="1">
      <c r="B3172" s="158"/>
      <c r="D3172" s="152" t="s">
        <v>340</v>
      </c>
      <c r="E3172" s="159" t="s">
        <v>21</v>
      </c>
      <c r="F3172" s="160" t="s">
        <v>2810</v>
      </c>
      <c r="H3172" s="161">
        <v>83.634</v>
      </c>
      <c r="I3172" s="162"/>
      <c r="L3172" s="158"/>
      <c r="M3172" s="163"/>
      <c r="T3172" s="164"/>
      <c r="AT3172" s="159" t="s">
        <v>340</v>
      </c>
      <c r="AU3172" s="159" t="s">
        <v>80</v>
      </c>
      <c r="AV3172" s="13" t="s">
        <v>80</v>
      </c>
      <c r="AW3172" s="13" t="s">
        <v>32</v>
      </c>
      <c r="AX3172" s="13" t="s">
        <v>71</v>
      </c>
      <c r="AY3172" s="159" t="s">
        <v>330</v>
      </c>
    </row>
    <row r="3173" spans="2:65" s="12" customFormat="1">
      <c r="B3173" s="151"/>
      <c r="D3173" s="152" t="s">
        <v>340</v>
      </c>
      <c r="E3173" s="153" t="s">
        <v>21</v>
      </c>
      <c r="F3173" s="154" t="s">
        <v>2801</v>
      </c>
      <c r="H3173" s="153" t="s">
        <v>21</v>
      </c>
      <c r="I3173" s="155"/>
      <c r="L3173" s="151"/>
      <c r="M3173" s="156"/>
      <c r="T3173" s="157"/>
      <c r="AT3173" s="153" t="s">
        <v>340</v>
      </c>
      <c r="AU3173" s="153" t="s">
        <v>80</v>
      </c>
      <c r="AV3173" s="12" t="s">
        <v>78</v>
      </c>
      <c r="AW3173" s="12" t="s">
        <v>32</v>
      </c>
      <c r="AX3173" s="12" t="s">
        <v>71</v>
      </c>
      <c r="AY3173" s="153" t="s">
        <v>330</v>
      </c>
    </row>
    <row r="3174" spans="2:65" s="13" customFormat="1">
      <c r="B3174" s="158"/>
      <c r="D3174" s="152" t="s">
        <v>340</v>
      </c>
      <c r="E3174" s="159" t="s">
        <v>21</v>
      </c>
      <c r="F3174" s="160" t="s">
        <v>2811</v>
      </c>
      <c r="H3174" s="161">
        <v>2.8</v>
      </c>
      <c r="I3174" s="162"/>
      <c r="L3174" s="158"/>
      <c r="M3174" s="163"/>
      <c r="T3174" s="164"/>
      <c r="AT3174" s="159" t="s">
        <v>340</v>
      </c>
      <c r="AU3174" s="159" t="s">
        <v>80</v>
      </c>
      <c r="AV3174" s="13" t="s">
        <v>80</v>
      </c>
      <c r="AW3174" s="13" t="s">
        <v>32</v>
      </c>
      <c r="AX3174" s="13" t="s">
        <v>71</v>
      </c>
      <c r="AY3174" s="159" t="s">
        <v>330</v>
      </c>
    </row>
    <row r="3175" spans="2:65" s="14" customFormat="1">
      <c r="B3175" s="166"/>
      <c r="D3175" s="152" t="s">
        <v>340</v>
      </c>
      <c r="E3175" s="167" t="s">
        <v>21</v>
      </c>
      <c r="F3175" s="168" t="s">
        <v>443</v>
      </c>
      <c r="H3175" s="169">
        <v>193.334</v>
      </c>
      <c r="I3175" s="170"/>
      <c r="L3175" s="166"/>
      <c r="M3175" s="171"/>
      <c r="T3175" s="172"/>
      <c r="AT3175" s="167" t="s">
        <v>340</v>
      </c>
      <c r="AU3175" s="167" t="s">
        <v>80</v>
      </c>
      <c r="AV3175" s="14" t="s">
        <v>336</v>
      </c>
      <c r="AW3175" s="14" t="s">
        <v>32</v>
      </c>
      <c r="AX3175" s="14" t="s">
        <v>78</v>
      </c>
      <c r="AY3175" s="167" t="s">
        <v>330</v>
      </c>
    </row>
    <row r="3176" spans="2:65" s="1" customFormat="1" ht="21.75" customHeight="1">
      <c r="B3176" s="33"/>
      <c r="C3176" s="134" t="s">
        <v>2812</v>
      </c>
      <c r="D3176" s="134" t="s">
        <v>332</v>
      </c>
      <c r="E3176" s="135" t="s">
        <v>2813</v>
      </c>
      <c r="F3176" s="136" t="s">
        <v>2814</v>
      </c>
      <c r="G3176" s="137" t="s">
        <v>353</v>
      </c>
      <c r="H3176" s="138">
        <v>101.5</v>
      </c>
      <c r="I3176" s="139">
        <v>324.31</v>
      </c>
      <c r="J3176" s="140">
        <f>ROUND(I3176*H3176,2)</f>
        <v>32917.47</v>
      </c>
      <c r="K3176" s="136" t="s">
        <v>335</v>
      </c>
      <c r="L3176" s="33"/>
      <c r="M3176" s="141" t="s">
        <v>21</v>
      </c>
      <c r="N3176" s="142" t="s">
        <v>42</v>
      </c>
      <c r="P3176" s="143">
        <f>O3176*H3176</f>
        <v>0</v>
      </c>
      <c r="Q3176" s="143">
        <v>8.9999999999999987E-4</v>
      </c>
      <c r="R3176" s="143">
        <f>Q3176*H3176</f>
        <v>9.1349999999999987E-2</v>
      </c>
      <c r="S3176" s="143">
        <v>0</v>
      </c>
      <c r="T3176" s="144">
        <f>S3176*H3176</f>
        <v>0</v>
      </c>
      <c r="AR3176" s="145" t="s">
        <v>444</v>
      </c>
      <c r="AT3176" s="145" t="s">
        <v>332</v>
      </c>
      <c r="AU3176" s="145" t="s">
        <v>80</v>
      </c>
      <c r="AY3176" s="18" t="s">
        <v>330</v>
      </c>
      <c r="BE3176" s="146">
        <f>IF(N3176="základní",J3176,0)</f>
        <v>32917.47</v>
      </c>
      <c r="BF3176" s="146">
        <f>IF(N3176="snížená",J3176,0)</f>
        <v>0</v>
      </c>
      <c r="BG3176" s="146">
        <f>IF(N3176="zákl. přenesená",J3176,0)</f>
        <v>0</v>
      </c>
      <c r="BH3176" s="146">
        <f>IF(N3176="sníž. přenesená",J3176,0)</f>
        <v>0</v>
      </c>
      <c r="BI3176" s="146">
        <f>IF(N3176="nulová",J3176,0)</f>
        <v>0</v>
      </c>
      <c r="BJ3176" s="18" t="s">
        <v>78</v>
      </c>
      <c r="BK3176" s="146">
        <f>ROUND(I3176*H3176,2)</f>
        <v>32917.47</v>
      </c>
      <c r="BL3176" s="18" t="s">
        <v>444</v>
      </c>
      <c r="BM3176" s="145" t="s">
        <v>2815</v>
      </c>
    </row>
    <row r="3177" spans="2:65" s="1" customFormat="1">
      <c r="B3177" s="33"/>
      <c r="D3177" s="147" t="s">
        <v>338</v>
      </c>
      <c r="F3177" s="148" t="s">
        <v>2816</v>
      </c>
      <c r="I3177" s="149"/>
      <c r="L3177" s="33"/>
      <c r="M3177" s="150"/>
      <c r="T3177" s="52"/>
      <c r="AT3177" s="18" t="s">
        <v>338</v>
      </c>
      <c r="AU3177" s="18" t="s">
        <v>80</v>
      </c>
    </row>
    <row r="3178" spans="2:65" s="13" customFormat="1">
      <c r="B3178" s="158"/>
      <c r="D3178" s="152" t="s">
        <v>340</v>
      </c>
      <c r="E3178" s="159" t="s">
        <v>21</v>
      </c>
      <c r="F3178" s="160" t="s">
        <v>2817</v>
      </c>
      <c r="H3178" s="161">
        <v>101.5</v>
      </c>
      <c r="I3178" s="162"/>
      <c r="L3178" s="158"/>
      <c r="M3178" s="163"/>
      <c r="T3178" s="164"/>
      <c r="AT3178" s="159" t="s">
        <v>340</v>
      </c>
      <c r="AU3178" s="159" t="s">
        <v>80</v>
      </c>
      <c r="AV3178" s="13" t="s">
        <v>80</v>
      </c>
      <c r="AW3178" s="13" t="s">
        <v>32</v>
      </c>
      <c r="AX3178" s="13" t="s">
        <v>78</v>
      </c>
      <c r="AY3178" s="159" t="s">
        <v>330</v>
      </c>
    </row>
    <row r="3179" spans="2:65" s="1" customFormat="1" ht="21.75" customHeight="1">
      <c r="B3179" s="33"/>
      <c r="C3179" s="134" t="s">
        <v>2818</v>
      </c>
      <c r="D3179" s="134" t="s">
        <v>332</v>
      </c>
      <c r="E3179" s="135" t="s">
        <v>2819</v>
      </c>
      <c r="F3179" s="136" t="s">
        <v>2820</v>
      </c>
      <c r="G3179" s="137" t="s">
        <v>353</v>
      </c>
      <c r="H3179" s="138">
        <v>4.5</v>
      </c>
      <c r="I3179" s="139">
        <v>480.38</v>
      </c>
      <c r="J3179" s="140">
        <f>ROUND(I3179*H3179,2)</f>
        <v>2161.71</v>
      </c>
      <c r="K3179" s="136" t="s">
        <v>335</v>
      </c>
      <c r="L3179" s="33"/>
      <c r="M3179" s="141" t="s">
        <v>21</v>
      </c>
      <c r="N3179" s="142" t="s">
        <v>42</v>
      </c>
      <c r="P3179" s="143">
        <f>O3179*H3179</f>
        <v>0</v>
      </c>
      <c r="Q3179" s="143">
        <v>1.5E-3</v>
      </c>
      <c r="R3179" s="143">
        <f>Q3179*H3179</f>
        <v>6.7499999999999999E-3</v>
      </c>
      <c r="S3179" s="143">
        <v>0</v>
      </c>
      <c r="T3179" s="144">
        <f>S3179*H3179</f>
        <v>0</v>
      </c>
      <c r="AR3179" s="145" t="s">
        <v>444</v>
      </c>
      <c r="AT3179" s="145" t="s">
        <v>332</v>
      </c>
      <c r="AU3179" s="145" t="s">
        <v>80</v>
      </c>
      <c r="AY3179" s="18" t="s">
        <v>330</v>
      </c>
      <c r="BE3179" s="146">
        <f>IF(N3179="základní",J3179,0)</f>
        <v>2161.71</v>
      </c>
      <c r="BF3179" s="146">
        <f>IF(N3179="snížená",J3179,0)</f>
        <v>0</v>
      </c>
      <c r="BG3179" s="146">
        <f>IF(N3179="zákl. přenesená",J3179,0)</f>
        <v>0</v>
      </c>
      <c r="BH3179" s="146">
        <f>IF(N3179="sníž. přenesená",J3179,0)</f>
        <v>0</v>
      </c>
      <c r="BI3179" s="146">
        <f>IF(N3179="nulová",J3179,0)</f>
        <v>0</v>
      </c>
      <c r="BJ3179" s="18" t="s">
        <v>78</v>
      </c>
      <c r="BK3179" s="146">
        <f>ROUND(I3179*H3179,2)</f>
        <v>2161.71</v>
      </c>
      <c r="BL3179" s="18" t="s">
        <v>444</v>
      </c>
      <c r="BM3179" s="145" t="s">
        <v>2821</v>
      </c>
    </row>
    <row r="3180" spans="2:65" s="1" customFormat="1">
      <c r="B3180" s="33"/>
      <c r="D3180" s="147" t="s">
        <v>338</v>
      </c>
      <c r="F3180" s="148" t="s">
        <v>2822</v>
      </c>
      <c r="I3180" s="149"/>
      <c r="L3180" s="33"/>
      <c r="M3180" s="150"/>
      <c r="T3180" s="52"/>
      <c r="AT3180" s="18" t="s">
        <v>338</v>
      </c>
      <c r="AU3180" s="18" t="s">
        <v>80</v>
      </c>
    </row>
    <row r="3181" spans="2:65" s="13" customFormat="1">
      <c r="B3181" s="158"/>
      <c r="D3181" s="152" t="s">
        <v>340</v>
      </c>
      <c r="E3181" s="159" t="s">
        <v>21</v>
      </c>
      <c r="F3181" s="160" t="s">
        <v>2823</v>
      </c>
      <c r="H3181" s="161">
        <v>4.5</v>
      </c>
      <c r="I3181" s="162"/>
      <c r="L3181" s="158"/>
      <c r="M3181" s="163"/>
      <c r="T3181" s="164"/>
      <c r="AT3181" s="159" t="s">
        <v>340</v>
      </c>
      <c r="AU3181" s="159" t="s">
        <v>80</v>
      </c>
      <c r="AV3181" s="13" t="s">
        <v>80</v>
      </c>
      <c r="AW3181" s="13" t="s">
        <v>32</v>
      </c>
      <c r="AX3181" s="13" t="s">
        <v>78</v>
      </c>
      <c r="AY3181" s="159" t="s">
        <v>330</v>
      </c>
    </row>
    <row r="3182" spans="2:65" s="1" customFormat="1" ht="21.75" customHeight="1">
      <c r="B3182" s="33"/>
      <c r="C3182" s="134" t="s">
        <v>2824</v>
      </c>
      <c r="D3182" s="134" t="s">
        <v>332</v>
      </c>
      <c r="E3182" s="135" t="s">
        <v>2825</v>
      </c>
      <c r="F3182" s="136" t="s">
        <v>2826</v>
      </c>
      <c r="G3182" s="137" t="s">
        <v>353</v>
      </c>
      <c r="H3182" s="138">
        <v>199</v>
      </c>
      <c r="I3182" s="139">
        <v>356.41</v>
      </c>
      <c r="J3182" s="140">
        <f>ROUND(I3182*H3182,2)</f>
        <v>70925.59</v>
      </c>
      <c r="K3182" s="136" t="s">
        <v>335</v>
      </c>
      <c r="L3182" s="33"/>
      <c r="M3182" s="141" t="s">
        <v>21</v>
      </c>
      <c r="N3182" s="142" t="s">
        <v>42</v>
      </c>
      <c r="P3182" s="143">
        <f>O3182*H3182</f>
        <v>0</v>
      </c>
      <c r="Q3182" s="143">
        <v>1.5E-3</v>
      </c>
      <c r="R3182" s="143">
        <f>Q3182*H3182</f>
        <v>0.29849999999999999</v>
      </c>
      <c r="S3182" s="143">
        <v>0</v>
      </c>
      <c r="T3182" s="144">
        <f>S3182*H3182</f>
        <v>0</v>
      </c>
      <c r="AR3182" s="145" t="s">
        <v>444</v>
      </c>
      <c r="AT3182" s="145" t="s">
        <v>332</v>
      </c>
      <c r="AU3182" s="145" t="s">
        <v>80</v>
      </c>
      <c r="AY3182" s="18" t="s">
        <v>330</v>
      </c>
      <c r="BE3182" s="146">
        <f>IF(N3182="základní",J3182,0)</f>
        <v>70925.59</v>
      </c>
      <c r="BF3182" s="146">
        <f>IF(N3182="snížená",J3182,0)</f>
        <v>0</v>
      </c>
      <c r="BG3182" s="146">
        <f>IF(N3182="zákl. přenesená",J3182,0)</f>
        <v>0</v>
      </c>
      <c r="BH3182" s="146">
        <f>IF(N3182="sníž. přenesená",J3182,0)</f>
        <v>0</v>
      </c>
      <c r="BI3182" s="146">
        <f>IF(N3182="nulová",J3182,0)</f>
        <v>0</v>
      </c>
      <c r="BJ3182" s="18" t="s">
        <v>78</v>
      </c>
      <c r="BK3182" s="146">
        <f>ROUND(I3182*H3182,2)</f>
        <v>70925.59</v>
      </c>
      <c r="BL3182" s="18" t="s">
        <v>444</v>
      </c>
      <c r="BM3182" s="145" t="s">
        <v>2827</v>
      </c>
    </row>
    <row r="3183" spans="2:65" s="1" customFormat="1">
      <c r="B3183" s="33"/>
      <c r="D3183" s="147" t="s">
        <v>338</v>
      </c>
      <c r="F3183" s="148" t="s">
        <v>2828</v>
      </c>
      <c r="I3183" s="149"/>
      <c r="L3183" s="33"/>
      <c r="M3183" s="150"/>
      <c r="T3183" s="52"/>
      <c r="AT3183" s="18" t="s">
        <v>338</v>
      </c>
      <c r="AU3183" s="18" t="s">
        <v>80</v>
      </c>
    </row>
    <row r="3184" spans="2:65" s="13" customFormat="1">
      <c r="B3184" s="158"/>
      <c r="D3184" s="152" t="s">
        <v>340</v>
      </c>
      <c r="E3184" s="159" t="s">
        <v>21</v>
      </c>
      <c r="F3184" s="160" t="s">
        <v>2829</v>
      </c>
      <c r="H3184" s="161">
        <v>199</v>
      </c>
      <c r="I3184" s="162"/>
      <c r="L3184" s="158"/>
      <c r="M3184" s="163"/>
      <c r="T3184" s="164"/>
      <c r="AT3184" s="159" t="s">
        <v>340</v>
      </c>
      <c r="AU3184" s="159" t="s">
        <v>80</v>
      </c>
      <c r="AV3184" s="13" t="s">
        <v>80</v>
      </c>
      <c r="AW3184" s="13" t="s">
        <v>32</v>
      </c>
      <c r="AX3184" s="13" t="s">
        <v>78</v>
      </c>
      <c r="AY3184" s="159" t="s">
        <v>330</v>
      </c>
    </row>
    <row r="3185" spans="2:65" s="1" customFormat="1" ht="24.2" customHeight="1">
      <c r="B3185" s="33"/>
      <c r="C3185" s="134" t="s">
        <v>2830</v>
      </c>
      <c r="D3185" s="134" t="s">
        <v>332</v>
      </c>
      <c r="E3185" s="135" t="s">
        <v>2831</v>
      </c>
      <c r="F3185" s="136" t="s">
        <v>2832</v>
      </c>
      <c r="G3185" s="137" t="s">
        <v>169</v>
      </c>
      <c r="H3185" s="138">
        <v>19.856000000000002</v>
      </c>
      <c r="I3185" s="139">
        <v>2184.9500000000003</v>
      </c>
      <c r="J3185" s="140">
        <f>ROUND(I3185*H3185,2)</f>
        <v>43384.37</v>
      </c>
      <c r="K3185" s="136" t="s">
        <v>335</v>
      </c>
      <c r="L3185" s="33"/>
      <c r="M3185" s="141" t="s">
        <v>21</v>
      </c>
      <c r="N3185" s="142" t="s">
        <v>42</v>
      </c>
      <c r="P3185" s="143">
        <f>O3185*H3185</f>
        <v>0</v>
      </c>
      <c r="Q3185" s="143">
        <v>1.0800000000000001E-2</v>
      </c>
      <c r="R3185" s="143">
        <f>Q3185*H3185</f>
        <v>0.21444480000000002</v>
      </c>
      <c r="S3185" s="143">
        <v>0</v>
      </c>
      <c r="T3185" s="144">
        <f>S3185*H3185</f>
        <v>0</v>
      </c>
      <c r="AR3185" s="145" t="s">
        <v>444</v>
      </c>
      <c r="AT3185" s="145" t="s">
        <v>332</v>
      </c>
      <c r="AU3185" s="145" t="s">
        <v>80</v>
      </c>
      <c r="AY3185" s="18" t="s">
        <v>330</v>
      </c>
      <c r="BE3185" s="146">
        <f>IF(N3185="základní",J3185,0)</f>
        <v>43384.37</v>
      </c>
      <c r="BF3185" s="146">
        <f>IF(N3185="snížená",J3185,0)</f>
        <v>0</v>
      </c>
      <c r="BG3185" s="146">
        <f>IF(N3185="zákl. přenesená",J3185,0)</f>
        <v>0</v>
      </c>
      <c r="BH3185" s="146">
        <f>IF(N3185="sníž. přenesená",J3185,0)</f>
        <v>0</v>
      </c>
      <c r="BI3185" s="146">
        <f>IF(N3185="nulová",J3185,0)</f>
        <v>0</v>
      </c>
      <c r="BJ3185" s="18" t="s">
        <v>78</v>
      </c>
      <c r="BK3185" s="146">
        <f>ROUND(I3185*H3185,2)</f>
        <v>43384.37</v>
      </c>
      <c r="BL3185" s="18" t="s">
        <v>444</v>
      </c>
      <c r="BM3185" s="145" t="s">
        <v>2833</v>
      </c>
    </row>
    <row r="3186" spans="2:65" s="1" customFormat="1">
      <c r="B3186" s="33"/>
      <c r="D3186" s="147" t="s">
        <v>338</v>
      </c>
      <c r="F3186" s="148" t="s">
        <v>2834</v>
      </c>
      <c r="I3186" s="149"/>
      <c r="L3186" s="33"/>
      <c r="M3186" s="150"/>
      <c r="T3186" s="52"/>
      <c r="AT3186" s="18" t="s">
        <v>338</v>
      </c>
      <c r="AU3186" s="18" t="s">
        <v>80</v>
      </c>
    </row>
    <row r="3187" spans="2:65" s="1" customFormat="1" ht="19.5">
      <c r="B3187" s="33"/>
      <c r="D3187" s="152" t="s">
        <v>375</v>
      </c>
      <c r="F3187" s="165" t="s">
        <v>2835</v>
      </c>
      <c r="I3187" s="149"/>
      <c r="L3187" s="33"/>
      <c r="M3187" s="150"/>
      <c r="T3187" s="52"/>
      <c r="AT3187" s="18" t="s">
        <v>375</v>
      </c>
      <c r="AU3187" s="18" t="s">
        <v>80</v>
      </c>
    </row>
    <row r="3188" spans="2:65" s="13" customFormat="1">
      <c r="B3188" s="158"/>
      <c r="D3188" s="152" t="s">
        <v>340</v>
      </c>
      <c r="E3188" s="159" t="s">
        <v>21</v>
      </c>
      <c r="F3188" s="160" t="s">
        <v>2836</v>
      </c>
      <c r="H3188" s="161">
        <v>6.15</v>
      </c>
      <c r="I3188" s="162"/>
      <c r="L3188" s="158"/>
      <c r="M3188" s="163"/>
      <c r="T3188" s="164"/>
      <c r="AT3188" s="159" t="s">
        <v>340</v>
      </c>
      <c r="AU3188" s="159" t="s">
        <v>80</v>
      </c>
      <c r="AV3188" s="13" t="s">
        <v>80</v>
      </c>
      <c r="AW3188" s="13" t="s">
        <v>32</v>
      </c>
      <c r="AX3188" s="13" t="s">
        <v>71</v>
      </c>
      <c r="AY3188" s="159" t="s">
        <v>330</v>
      </c>
    </row>
    <row r="3189" spans="2:65" s="13" customFormat="1">
      <c r="B3189" s="158"/>
      <c r="D3189" s="152" t="s">
        <v>340</v>
      </c>
      <c r="E3189" s="159" t="s">
        <v>21</v>
      </c>
      <c r="F3189" s="160" t="s">
        <v>2837</v>
      </c>
      <c r="H3189" s="161">
        <v>3.36</v>
      </c>
      <c r="I3189" s="162"/>
      <c r="L3189" s="158"/>
      <c r="M3189" s="163"/>
      <c r="T3189" s="164"/>
      <c r="AT3189" s="159" t="s">
        <v>340</v>
      </c>
      <c r="AU3189" s="159" t="s">
        <v>80</v>
      </c>
      <c r="AV3189" s="13" t="s">
        <v>80</v>
      </c>
      <c r="AW3189" s="13" t="s">
        <v>32</v>
      </c>
      <c r="AX3189" s="13" t="s">
        <v>71</v>
      </c>
      <c r="AY3189" s="159" t="s">
        <v>330</v>
      </c>
    </row>
    <row r="3190" spans="2:65" s="13" customFormat="1">
      <c r="B3190" s="158"/>
      <c r="D3190" s="152" t="s">
        <v>340</v>
      </c>
      <c r="E3190" s="159" t="s">
        <v>21</v>
      </c>
      <c r="F3190" s="160" t="s">
        <v>2838</v>
      </c>
      <c r="H3190" s="161">
        <v>0.67500000000000004</v>
      </c>
      <c r="I3190" s="162"/>
      <c r="L3190" s="158"/>
      <c r="M3190" s="163"/>
      <c r="T3190" s="164"/>
      <c r="AT3190" s="159" t="s">
        <v>340</v>
      </c>
      <c r="AU3190" s="159" t="s">
        <v>80</v>
      </c>
      <c r="AV3190" s="13" t="s">
        <v>80</v>
      </c>
      <c r="AW3190" s="13" t="s">
        <v>32</v>
      </c>
      <c r="AX3190" s="13" t="s">
        <v>71</v>
      </c>
      <c r="AY3190" s="159" t="s">
        <v>330</v>
      </c>
    </row>
    <row r="3191" spans="2:65" s="13" customFormat="1">
      <c r="B3191" s="158"/>
      <c r="D3191" s="152" t="s">
        <v>340</v>
      </c>
      <c r="E3191" s="159" t="s">
        <v>21</v>
      </c>
      <c r="F3191" s="160" t="s">
        <v>2839</v>
      </c>
      <c r="H3191" s="161">
        <v>2.2639999999999998</v>
      </c>
      <c r="I3191" s="162"/>
      <c r="L3191" s="158"/>
      <c r="M3191" s="163"/>
      <c r="T3191" s="164"/>
      <c r="AT3191" s="159" t="s">
        <v>340</v>
      </c>
      <c r="AU3191" s="159" t="s">
        <v>80</v>
      </c>
      <c r="AV3191" s="13" t="s">
        <v>80</v>
      </c>
      <c r="AW3191" s="13" t="s">
        <v>32</v>
      </c>
      <c r="AX3191" s="13" t="s">
        <v>71</v>
      </c>
      <c r="AY3191" s="159" t="s">
        <v>330</v>
      </c>
    </row>
    <row r="3192" spans="2:65" s="13" customFormat="1">
      <c r="B3192" s="158"/>
      <c r="D3192" s="152" t="s">
        <v>340</v>
      </c>
      <c r="E3192" s="159" t="s">
        <v>21</v>
      </c>
      <c r="F3192" s="160" t="s">
        <v>2840</v>
      </c>
      <c r="H3192" s="161">
        <v>4.41</v>
      </c>
      <c r="I3192" s="162"/>
      <c r="L3192" s="158"/>
      <c r="M3192" s="163"/>
      <c r="T3192" s="164"/>
      <c r="AT3192" s="159" t="s">
        <v>340</v>
      </c>
      <c r="AU3192" s="159" t="s">
        <v>80</v>
      </c>
      <c r="AV3192" s="13" t="s">
        <v>80</v>
      </c>
      <c r="AW3192" s="13" t="s">
        <v>32</v>
      </c>
      <c r="AX3192" s="13" t="s">
        <v>71</v>
      </c>
      <c r="AY3192" s="159" t="s">
        <v>330</v>
      </c>
    </row>
    <row r="3193" spans="2:65" s="13" customFormat="1">
      <c r="B3193" s="158"/>
      <c r="D3193" s="152" t="s">
        <v>340</v>
      </c>
      <c r="E3193" s="159" t="s">
        <v>21</v>
      </c>
      <c r="F3193" s="160" t="s">
        <v>2841</v>
      </c>
      <c r="H3193" s="161">
        <v>2.9969999999999999</v>
      </c>
      <c r="I3193" s="162"/>
      <c r="L3193" s="158"/>
      <c r="M3193" s="163"/>
      <c r="T3193" s="164"/>
      <c r="AT3193" s="159" t="s">
        <v>340</v>
      </c>
      <c r="AU3193" s="159" t="s">
        <v>80</v>
      </c>
      <c r="AV3193" s="13" t="s">
        <v>80</v>
      </c>
      <c r="AW3193" s="13" t="s">
        <v>32</v>
      </c>
      <c r="AX3193" s="13" t="s">
        <v>71</v>
      </c>
      <c r="AY3193" s="159" t="s">
        <v>330</v>
      </c>
    </row>
    <row r="3194" spans="2:65" s="14" customFormat="1">
      <c r="B3194" s="166"/>
      <c r="D3194" s="152" t="s">
        <v>340</v>
      </c>
      <c r="E3194" s="167" t="s">
        <v>21</v>
      </c>
      <c r="F3194" s="168" t="s">
        <v>443</v>
      </c>
      <c r="H3194" s="169">
        <v>19.856000000000002</v>
      </c>
      <c r="I3194" s="170"/>
      <c r="L3194" s="166"/>
      <c r="M3194" s="171"/>
      <c r="T3194" s="172"/>
      <c r="AT3194" s="167" t="s">
        <v>340</v>
      </c>
      <c r="AU3194" s="167" t="s">
        <v>80</v>
      </c>
      <c r="AV3194" s="14" t="s">
        <v>336</v>
      </c>
      <c r="AW3194" s="14" t="s">
        <v>32</v>
      </c>
      <c r="AX3194" s="14" t="s">
        <v>78</v>
      </c>
      <c r="AY3194" s="167" t="s">
        <v>330</v>
      </c>
    </row>
    <row r="3195" spans="2:65" s="1" customFormat="1" ht="37.9" customHeight="1">
      <c r="B3195" s="33"/>
      <c r="C3195" s="134" t="s">
        <v>2842</v>
      </c>
      <c r="D3195" s="134" t="s">
        <v>332</v>
      </c>
      <c r="E3195" s="135" t="s">
        <v>2843</v>
      </c>
      <c r="F3195" s="136" t="s">
        <v>2844</v>
      </c>
      <c r="G3195" s="137" t="s">
        <v>169</v>
      </c>
      <c r="H3195" s="138">
        <v>246.33600000000001</v>
      </c>
      <c r="I3195" s="139">
        <v>443.85</v>
      </c>
      <c r="J3195" s="140">
        <f>ROUND(I3195*H3195,2)</f>
        <v>109336.23</v>
      </c>
      <c r="K3195" s="136" t="s">
        <v>335</v>
      </c>
      <c r="L3195" s="33"/>
      <c r="M3195" s="141" t="s">
        <v>21</v>
      </c>
      <c r="N3195" s="142" t="s">
        <v>42</v>
      </c>
      <c r="P3195" s="143">
        <f>O3195*H3195</f>
        <v>0</v>
      </c>
      <c r="Q3195" s="143">
        <v>2.4000000000000001E-4</v>
      </c>
      <c r="R3195" s="143">
        <f>Q3195*H3195</f>
        <v>5.9120640000000002E-2</v>
      </c>
      <c r="S3195" s="143">
        <v>0</v>
      </c>
      <c r="T3195" s="144">
        <f>S3195*H3195</f>
        <v>0</v>
      </c>
      <c r="AR3195" s="145" t="s">
        <v>444</v>
      </c>
      <c r="AT3195" s="145" t="s">
        <v>332</v>
      </c>
      <c r="AU3195" s="145" t="s">
        <v>80</v>
      </c>
      <c r="AY3195" s="18" t="s">
        <v>330</v>
      </c>
      <c r="BE3195" s="146">
        <f>IF(N3195="základní",J3195,0)</f>
        <v>109336.23</v>
      </c>
      <c r="BF3195" s="146">
        <f>IF(N3195="snížená",J3195,0)</f>
        <v>0</v>
      </c>
      <c r="BG3195" s="146">
        <f>IF(N3195="zákl. přenesená",J3195,0)</f>
        <v>0</v>
      </c>
      <c r="BH3195" s="146">
        <f>IF(N3195="sníž. přenesená",J3195,0)</f>
        <v>0</v>
      </c>
      <c r="BI3195" s="146">
        <f>IF(N3195="nulová",J3195,0)</f>
        <v>0</v>
      </c>
      <c r="BJ3195" s="18" t="s">
        <v>78</v>
      </c>
      <c r="BK3195" s="146">
        <f>ROUND(I3195*H3195,2)</f>
        <v>109336.23</v>
      </c>
      <c r="BL3195" s="18" t="s">
        <v>444</v>
      </c>
      <c r="BM3195" s="145" t="s">
        <v>2845</v>
      </c>
    </row>
    <row r="3196" spans="2:65" s="1" customFormat="1">
      <c r="B3196" s="33"/>
      <c r="D3196" s="147" t="s">
        <v>338</v>
      </c>
      <c r="F3196" s="148" t="s">
        <v>2846</v>
      </c>
      <c r="I3196" s="149"/>
      <c r="L3196" s="33"/>
      <c r="M3196" s="150"/>
      <c r="T3196" s="52"/>
      <c r="AT3196" s="18" t="s">
        <v>338</v>
      </c>
      <c r="AU3196" s="18" t="s">
        <v>80</v>
      </c>
    </row>
    <row r="3197" spans="2:65" s="12" customFormat="1">
      <c r="B3197" s="151"/>
      <c r="D3197" s="152" t="s">
        <v>340</v>
      </c>
      <c r="E3197" s="153" t="s">
        <v>21</v>
      </c>
      <c r="F3197" s="154" t="s">
        <v>2847</v>
      </c>
      <c r="H3197" s="153" t="s">
        <v>21</v>
      </c>
      <c r="I3197" s="155"/>
      <c r="L3197" s="151"/>
      <c r="M3197" s="156"/>
      <c r="T3197" s="157"/>
      <c r="AT3197" s="153" t="s">
        <v>340</v>
      </c>
      <c r="AU3197" s="153" t="s">
        <v>80</v>
      </c>
      <c r="AV3197" s="12" t="s">
        <v>78</v>
      </c>
      <c r="AW3197" s="12" t="s">
        <v>32</v>
      </c>
      <c r="AX3197" s="12" t="s">
        <v>71</v>
      </c>
      <c r="AY3197" s="153" t="s">
        <v>330</v>
      </c>
    </row>
    <row r="3198" spans="2:65" s="13" customFormat="1">
      <c r="B3198" s="158"/>
      <c r="D3198" s="152" t="s">
        <v>340</v>
      </c>
      <c r="E3198" s="159" t="s">
        <v>21</v>
      </c>
      <c r="F3198" s="160" t="s">
        <v>2848</v>
      </c>
      <c r="H3198" s="161">
        <v>75.738</v>
      </c>
      <c r="I3198" s="162"/>
      <c r="L3198" s="158"/>
      <c r="M3198" s="163"/>
      <c r="T3198" s="164"/>
      <c r="AT3198" s="159" t="s">
        <v>340</v>
      </c>
      <c r="AU3198" s="159" t="s">
        <v>80</v>
      </c>
      <c r="AV3198" s="13" t="s">
        <v>80</v>
      </c>
      <c r="AW3198" s="13" t="s">
        <v>32</v>
      </c>
      <c r="AX3198" s="13" t="s">
        <v>71</v>
      </c>
      <c r="AY3198" s="159" t="s">
        <v>330</v>
      </c>
    </row>
    <row r="3199" spans="2:65" s="13" customFormat="1">
      <c r="B3199" s="158"/>
      <c r="D3199" s="152" t="s">
        <v>340</v>
      </c>
      <c r="E3199" s="159" t="s">
        <v>21</v>
      </c>
      <c r="F3199" s="160" t="s">
        <v>2849</v>
      </c>
      <c r="H3199" s="161">
        <v>158.58000000000001</v>
      </c>
      <c r="I3199" s="162"/>
      <c r="L3199" s="158"/>
      <c r="M3199" s="163"/>
      <c r="T3199" s="164"/>
      <c r="AT3199" s="159" t="s">
        <v>340</v>
      </c>
      <c r="AU3199" s="159" t="s">
        <v>80</v>
      </c>
      <c r="AV3199" s="13" t="s">
        <v>80</v>
      </c>
      <c r="AW3199" s="13" t="s">
        <v>32</v>
      </c>
      <c r="AX3199" s="13" t="s">
        <v>71</v>
      </c>
      <c r="AY3199" s="159" t="s">
        <v>330</v>
      </c>
    </row>
    <row r="3200" spans="2:65" s="13" customFormat="1">
      <c r="B3200" s="158"/>
      <c r="D3200" s="152" t="s">
        <v>340</v>
      </c>
      <c r="E3200" s="159" t="s">
        <v>21</v>
      </c>
      <c r="F3200" s="160" t="s">
        <v>2850</v>
      </c>
      <c r="H3200" s="161">
        <v>2.61</v>
      </c>
      <c r="I3200" s="162"/>
      <c r="L3200" s="158"/>
      <c r="M3200" s="163"/>
      <c r="T3200" s="164"/>
      <c r="AT3200" s="159" t="s">
        <v>340</v>
      </c>
      <c r="AU3200" s="159" t="s">
        <v>80</v>
      </c>
      <c r="AV3200" s="13" t="s">
        <v>80</v>
      </c>
      <c r="AW3200" s="13" t="s">
        <v>32</v>
      </c>
      <c r="AX3200" s="13" t="s">
        <v>71</v>
      </c>
      <c r="AY3200" s="159" t="s">
        <v>330</v>
      </c>
    </row>
    <row r="3201" spans="2:65" s="13" customFormat="1">
      <c r="B3201" s="158"/>
      <c r="D3201" s="152" t="s">
        <v>340</v>
      </c>
      <c r="E3201" s="159" t="s">
        <v>21</v>
      </c>
      <c r="F3201" s="160" t="s">
        <v>2851</v>
      </c>
      <c r="H3201" s="161">
        <v>9.4079999999999995</v>
      </c>
      <c r="I3201" s="162"/>
      <c r="L3201" s="158"/>
      <c r="M3201" s="163"/>
      <c r="T3201" s="164"/>
      <c r="AT3201" s="159" t="s">
        <v>340</v>
      </c>
      <c r="AU3201" s="159" t="s">
        <v>80</v>
      </c>
      <c r="AV3201" s="13" t="s">
        <v>80</v>
      </c>
      <c r="AW3201" s="13" t="s">
        <v>32</v>
      </c>
      <c r="AX3201" s="13" t="s">
        <v>71</v>
      </c>
      <c r="AY3201" s="159" t="s">
        <v>330</v>
      </c>
    </row>
    <row r="3202" spans="2:65" s="14" customFormat="1">
      <c r="B3202" s="166"/>
      <c r="D3202" s="152" t="s">
        <v>340</v>
      </c>
      <c r="E3202" s="167" t="s">
        <v>21</v>
      </c>
      <c r="F3202" s="168" t="s">
        <v>443</v>
      </c>
      <c r="H3202" s="169">
        <v>246.33600000000001</v>
      </c>
      <c r="I3202" s="170"/>
      <c r="L3202" s="166"/>
      <c r="M3202" s="171"/>
      <c r="T3202" s="172"/>
      <c r="AT3202" s="167" t="s">
        <v>340</v>
      </c>
      <c r="AU3202" s="167" t="s">
        <v>80</v>
      </c>
      <c r="AV3202" s="14" t="s">
        <v>336</v>
      </c>
      <c r="AW3202" s="14" t="s">
        <v>32</v>
      </c>
      <c r="AX3202" s="14" t="s">
        <v>78</v>
      </c>
      <c r="AY3202" s="167" t="s">
        <v>330</v>
      </c>
    </row>
    <row r="3203" spans="2:65" s="1" customFormat="1" ht="37.9" customHeight="1">
      <c r="B3203" s="33"/>
      <c r="C3203" s="134" t="s">
        <v>2852</v>
      </c>
      <c r="D3203" s="134" t="s">
        <v>332</v>
      </c>
      <c r="E3203" s="135" t="s">
        <v>2853</v>
      </c>
      <c r="F3203" s="136" t="s">
        <v>2854</v>
      </c>
      <c r="G3203" s="137" t="s">
        <v>169</v>
      </c>
      <c r="H3203" s="138">
        <v>270.37200000000001</v>
      </c>
      <c r="I3203" s="139">
        <v>592.16999999999996</v>
      </c>
      <c r="J3203" s="140">
        <f>ROUND(I3203*H3203,2)</f>
        <v>160106.19</v>
      </c>
      <c r="K3203" s="136" t="s">
        <v>335</v>
      </c>
      <c r="L3203" s="33"/>
      <c r="M3203" s="141" t="s">
        <v>21</v>
      </c>
      <c r="N3203" s="142" t="s">
        <v>42</v>
      </c>
      <c r="P3203" s="143">
        <f>O3203*H3203</f>
        <v>0</v>
      </c>
      <c r="Q3203" s="143">
        <v>3.8000000000000002E-4</v>
      </c>
      <c r="R3203" s="143">
        <f>Q3203*H3203</f>
        <v>0.10274136000000002</v>
      </c>
      <c r="S3203" s="143">
        <v>0</v>
      </c>
      <c r="T3203" s="144">
        <f>S3203*H3203</f>
        <v>0</v>
      </c>
      <c r="AR3203" s="145" t="s">
        <v>444</v>
      </c>
      <c r="AT3203" s="145" t="s">
        <v>332</v>
      </c>
      <c r="AU3203" s="145" t="s">
        <v>80</v>
      </c>
      <c r="AY3203" s="18" t="s">
        <v>330</v>
      </c>
      <c r="BE3203" s="146">
        <f>IF(N3203="základní",J3203,0)</f>
        <v>160106.19</v>
      </c>
      <c r="BF3203" s="146">
        <f>IF(N3203="snížená",J3203,0)</f>
        <v>0</v>
      </c>
      <c r="BG3203" s="146">
        <f>IF(N3203="zákl. přenesená",J3203,0)</f>
        <v>0</v>
      </c>
      <c r="BH3203" s="146">
        <f>IF(N3203="sníž. přenesená",J3203,0)</f>
        <v>0</v>
      </c>
      <c r="BI3203" s="146">
        <f>IF(N3203="nulová",J3203,0)</f>
        <v>0</v>
      </c>
      <c r="BJ3203" s="18" t="s">
        <v>78</v>
      </c>
      <c r="BK3203" s="146">
        <f>ROUND(I3203*H3203,2)</f>
        <v>160106.19</v>
      </c>
      <c r="BL3203" s="18" t="s">
        <v>444</v>
      </c>
      <c r="BM3203" s="145" t="s">
        <v>2855</v>
      </c>
    </row>
    <row r="3204" spans="2:65" s="1" customFormat="1">
      <c r="B3204" s="33"/>
      <c r="D3204" s="147" t="s">
        <v>338</v>
      </c>
      <c r="F3204" s="148" t="s">
        <v>2856</v>
      </c>
      <c r="I3204" s="149"/>
      <c r="L3204" s="33"/>
      <c r="M3204" s="150"/>
      <c r="T3204" s="52"/>
      <c r="AT3204" s="18" t="s">
        <v>338</v>
      </c>
      <c r="AU3204" s="18" t="s">
        <v>80</v>
      </c>
    </row>
    <row r="3205" spans="2:65" s="12" customFormat="1">
      <c r="B3205" s="151"/>
      <c r="D3205" s="152" t="s">
        <v>340</v>
      </c>
      <c r="E3205" s="153" t="s">
        <v>21</v>
      </c>
      <c r="F3205" s="154" t="s">
        <v>2847</v>
      </c>
      <c r="H3205" s="153" t="s">
        <v>21</v>
      </c>
      <c r="I3205" s="155"/>
      <c r="L3205" s="151"/>
      <c r="M3205" s="156"/>
      <c r="T3205" s="157"/>
      <c r="AT3205" s="153" t="s">
        <v>340</v>
      </c>
      <c r="AU3205" s="153" t="s">
        <v>80</v>
      </c>
      <c r="AV3205" s="12" t="s">
        <v>78</v>
      </c>
      <c r="AW3205" s="12" t="s">
        <v>32</v>
      </c>
      <c r="AX3205" s="12" t="s">
        <v>71</v>
      </c>
      <c r="AY3205" s="153" t="s">
        <v>330</v>
      </c>
    </row>
    <row r="3206" spans="2:65" s="13" customFormat="1">
      <c r="B3206" s="158"/>
      <c r="D3206" s="152" t="s">
        <v>340</v>
      </c>
      <c r="E3206" s="159" t="s">
        <v>21</v>
      </c>
      <c r="F3206" s="160" t="s">
        <v>2848</v>
      </c>
      <c r="H3206" s="161">
        <v>75.738</v>
      </c>
      <c r="I3206" s="162"/>
      <c r="L3206" s="158"/>
      <c r="M3206" s="163"/>
      <c r="T3206" s="164"/>
      <c r="AT3206" s="159" t="s">
        <v>340</v>
      </c>
      <c r="AU3206" s="159" t="s">
        <v>80</v>
      </c>
      <c r="AV3206" s="13" t="s">
        <v>80</v>
      </c>
      <c r="AW3206" s="13" t="s">
        <v>32</v>
      </c>
      <c r="AX3206" s="13" t="s">
        <v>71</v>
      </c>
      <c r="AY3206" s="159" t="s">
        <v>330</v>
      </c>
    </row>
    <row r="3207" spans="2:65" s="13" customFormat="1">
      <c r="B3207" s="158"/>
      <c r="D3207" s="152" t="s">
        <v>340</v>
      </c>
      <c r="E3207" s="159" t="s">
        <v>21</v>
      </c>
      <c r="F3207" s="160" t="s">
        <v>2849</v>
      </c>
      <c r="H3207" s="161">
        <v>158.58000000000001</v>
      </c>
      <c r="I3207" s="162"/>
      <c r="L3207" s="158"/>
      <c r="M3207" s="163"/>
      <c r="T3207" s="164"/>
      <c r="AT3207" s="159" t="s">
        <v>340</v>
      </c>
      <c r="AU3207" s="159" t="s">
        <v>80</v>
      </c>
      <c r="AV3207" s="13" t="s">
        <v>80</v>
      </c>
      <c r="AW3207" s="13" t="s">
        <v>32</v>
      </c>
      <c r="AX3207" s="13" t="s">
        <v>71</v>
      </c>
      <c r="AY3207" s="159" t="s">
        <v>330</v>
      </c>
    </row>
    <row r="3208" spans="2:65" s="13" customFormat="1">
      <c r="B3208" s="158"/>
      <c r="D3208" s="152" t="s">
        <v>340</v>
      </c>
      <c r="E3208" s="159" t="s">
        <v>21</v>
      </c>
      <c r="F3208" s="160" t="s">
        <v>2857</v>
      </c>
      <c r="H3208" s="161">
        <v>7.83</v>
      </c>
      <c r="I3208" s="162"/>
      <c r="L3208" s="158"/>
      <c r="M3208" s="163"/>
      <c r="T3208" s="164"/>
      <c r="AT3208" s="159" t="s">
        <v>340</v>
      </c>
      <c r="AU3208" s="159" t="s">
        <v>80</v>
      </c>
      <c r="AV3208" s="13" t="s">
        <v>80</v>
      </c>
      <c r="AW3208" s="13" t="s">
        <v>32</v>
      </c>
      <c r="AX3208" s="13" t="s">
        <v>71</v>
      </c>
      <c r="AY3208" s="159" t="s">
        <v>330</v>
      </c>
    </row>
    <row r="3209" spans="2:65" s="13" customFormat="1">
      <c r="B3209" s="158"/>
      <c r="D3209" s="152" t="s">
        <v>340</v>
      </c>
      <c r="E3209" s="159" t="s">
        <v>21</v>
      </c>
      <c r="F3209" s="160" t="s">
        <v>2858</v>
      </c>
      <c r="H3209" s="161">
        <v>28.224</v>
      </c>
      <c r="I3209" s="162"/>
      <c r="L3209" s="158"/>
      <c r="M3209" s="163"/>
      <c r="T3209" s="164"/>
      <c r="AT3209" s="159" t="s">
        <v>340</v>
      </c>
      <c r="AU3209" s="159" t="s">
        <v>80</v>
      </c>
      <c r="AV3209" s="13" t="s">
        <v>80</v>
      </c>
      <c r="AW3209" s="13" t="s">
        <v>32</v>
      </c>
      <c r="AX3209" s="13" t="s">
        <v>71</v>
      </c>
      <c r="AY3209" s="159" t="s">
        <v>330</v>
      </c>
    </row>
    <row r="3210" spans="2:65" s="14" customFormat="1">
      <c r="B3210" s="166"/>
      <c r="D3210" s="152" t="s">
        <v>340</v>
      </c>
      <c r="E3210" s="167" t="s">
        <v>21</v>
      </c>
      <c r="F3210" s="168" t="s">
        <v>443</v>
      </c>
      <c r="H3210" s="169">
        <v>270.37200000000001</v>
      </c>
      <c r="I3210" s="170"/>
      <c r="L3210" s="166"/>
      <c r="M3210" s="171"/>
      <c r="T3210" s="172"/>
      <c r="AT3210" s="167" t="s">
        <v>340</v>
      </c>
      <c r="AU3210" s="167" t="s">
        <v>80</v>
      </c>
      <c r="AV3210" s="14" t="s">
        <v>336</v>
      </c>
      <c r="AW3210" s="14" t="s">
        <v>32</v>
      </c>
      <c r="AX3210" s="14" t="s">
        <v>78</v>
      </c>
      <c r="AY3210" s="167" t="s">
        <v>330</v>
      </c>
    </row>
    <row r="3211" spans="2:65" s="1" customFormat="1" ht="37.9" customHeight="1">
      <c r="B3211" s="33"/>
      <c r="C3211" s="134" t="s">
        <v>2859</v>
      </c>
      <c r="D3211" s="134" t="s">
        <v>332</v>
      </c>
      <c r="E3211" s="135" t="s">
        <v>2860</v>
      </c>
      <c r="F3211" s="136" t="s">
        <v>2861</v>
      </c>
      <c r="G3211" s="137" t="s">
        <v>169</v>
      </c>
      <c r="H3211" s="138">
        <v>129.17699999999999</v>
      </c>
      <c r="I3211" s="139">
        <v>740.49</v>
      </c>
      <c r="J3211" s="140">
        <f>ROUND(I3211*H3211,2)</f>
        <v>95654.28</v>
      </c>
      <c r="K3211" s="136" t="s">
        <v>335</v>
      </c>
      <c r="L3211" s="33"/>
      <c r="M3211" s="141" t="s">
        <v>21</v>
      </c>
      <c r="N3211" s="142" t="s">
        <v>42</v>
      </c>
      <c r="P3211" s="143">
        <f>O3211*H3211</f>
        <v>0</v>
      </c>
      <c r="Q3211" s="143">
        <v>5.1999999999999995E-4</v>
      </c>
      <c r="R3211" s="143">
        <f>Q3211*H3211</f>
        <v>6.7172039999999988E-2</v>
      </c>
      <c r="S3211" s="143">
        <v>0</v>
      </c>
      <c r="T3211" s="144">
        <f>S3211*H3211</f>
        <v>0</v>
      </c>
      <c r="AR3211" s="145" t="s">
        <v>444</v>
      </c>
      <c r="AT3211" s="145" t="s">
        <v>332</v>
      </c>
      <c r="AU3211" s="145" t="s">
        <v>80</v>
      </c>
      <c r="AY3211" s="18" t="s">
        <v>330</v>
      </c>
      <c r="BE3211" s="146">
        <f>IF(N3211="základní",J3211,0)</f>
        <v>95654.28</v>
      </c>
      <c r="BF3211" s="146">
        <f>IF(N3211="snížená",J3211,0)</f>
        <v>0</v>
      </c>
      <c r="BG3211" s="146">
        <f>IF(N3211="zákl. přenesená",J3211,0)</f>
        <v>0</v>
      </c>
      <c r="BH3211" s="146">
        <f>IF(N3211="sníž. přenesená",J3211,0)</f>
        <v>0</v>
      </c>
      <c r="BI3211" s="146">
        <f>IF(N3211="nulová",J3211,0)</f>
        <v>0</v>
      </c>
      <c r="BJ3211" s="18" t="s">
        <v>78</v>
      </c>
      <c r="BK3211" s="146">
        <f>ROUND(I3211*H3211,2)</f>
        <v>95654.28</v>
      </c>
      <c r="BL3211" s="18" t="s">
        <v>444</v>
      </c>
      <c r="BM3211" s="145" t="s">
        <v>2862</v>
      </c>
    </row>
    <row r="3212" spans="2:65" s="1" customFormat="1">
      <c r="B3212" s="33"/>
      <c r="D3212" s="147" t="s">
        <v>338</v>
      </c>
      <c r="F3212" s="148" t="s">
        <v>2863</v>
      </c>
      <c r="I3212" s="149"/>
      <c r="L3212" s="33"/>
      <c r="M3212" s="150"/>
      <c r="T3212" s="52"/>
      <c r="AT3212" s="18" t="s">
        <v>338</v>
      </c>
      <c r="AU3212" s="18" t="s">
        <v>80</v>
      </c>
    </row>
    <row r="3213" spans="2:65" s="12" customFormat="1">
      <c r="B3213" s="151"/>
      <c r="D3213" s="152" t="s">
        <v>340</v>
      </c>
      <c r="E3213" s="153" t="s">
        <v>21</v>
      </c>
      <c r="F3213" s="154" t="s">
        <v>2847</v>
      </c>
      <c r="H3213" s="153" t="s">
        <v>21</v>
      </c>
      <c r="I3213" s="155"/>
      <c r="L3213" s="151"/>
      <c r="M3213" s="156"/>
      <c r="T3213" s="157"/>
      <c r="AT3213" s="153" t="s">
        <v>340</v>
      </c>
      <c r="AU3213" s="153" t="s">
        <v>80</v>
      </c>
      <c r="AV3213" s="12" t="s">
        <v>78</v>
      </c>
      <c r="AW3213" s="12" t="s">
        <v>32</v>
      </c>
      <c r="AX3213" s="12" t="s">
        <v>71</v>
      </c>
      <c r="AY3213" s="153" t="s">
        <v>330</v>
      </c>
    </row>
    <row r="3214" spans="2:65" s="13" customFormat="1">
      <c r="B3214" s="158"/>
      <c r="D3214" s="152" t="s">
        <v>340</v>
      </c>
      <c r="E3214" s="159" t="s">
        <v>21</v>
      </c>
      <c r="F3214" s="160" t="s">
        <v>2864</v>
      </c>
      <c r="H3214" s="161">
        <v>37.869</v>
      </c>
      <c r="I3214" s="162"/>
      <c r="L3214" s="158"/>
      <c r="M3214" s="163"/>
      <c r="T3214" s="164"/>
      <c r="AT3214" s="159" t="s">
        <v>340</v>
      </c>
      <c r="AU3214" s="159" t="s">
        <v>80</v>
      </c>
      <c r="AV3214" s="13" t="s">
        <v>80</v>
      </c>
      <c r="AW3214" s="13" t="s">
        <v>32</v>
      </c>
      <c r="AX3214" s="13" t="s">
        <v>71</v>
      </c>
      <c r="AY3214" s="159" t="s">
        <v>330</v>
      </c>
    </row>
    <row r="3215" spans="2:65" s="13" customFormat="1">
      <c r="B3215" s="158"/>
      <c r="D3215" s="152" t="s">
        <v>340</v>
      </c>
      <c r="E3215" s="159" t="s">
        <v>21</v>
      </c>
      <c r="F3215" s="160" t="s">
        <v>2865</v>
      </c>
      <c r="H3215" s="161">
        <v>79.290000000000006</v>
      </c>
      <c r="I3215" s="162"/>
      <c r="L3215" s="158"/>
      <c r="M3215" s="163"/>
      <c r="T3215" s="164"/>
      <c r="AT3215" s="159" t="s">
        <v>340</v>
      </c>
      <c r="AU3215" s="159" t="s">
        <v>80</v>
      </c>
      <c r="AV3215" s="13" t="s">
        <v>80</v>
      </c>
      <c r="AW3215" s="13" t="s">
        <v>32</v>
      </c>
      <c r="AX3215" s="13" t="s">
        <v>71</v>
      </c>
      <c r="AY3215" s="159" t="s">
        <v>330</v>
      </c>
    </row>
    <row r="3216" spans="2:65" s="13" customFormat="1">
      <c r="B3216" s="158"/>
      <c r="D3216" s="152" t="s">
        <v>340</v>
      </c>
      <c r="E3216" s="159" t="s">
        <v>21</v>
      </c>
      <c r="F3216" s="160" t="s">
        <v>2850</v>
      </c>
      <c r="H3216" s="161">
        <v>2.61</v>
      </c>
      <c r="I3216" s="162"/>
      <c r="L3216" s="158"/>
      <c r="M3216" s="163"/>
      <c r="T3216" s="164"/>
      <c r="AT3216" s="159" t="s">
        <v>340</v>
      </c>
      <c r="AU3216" s="159" t="s">
        <v>80</v>
      </c>
      <c r="AV3216" s="13" t="s">
        <v>80</v>
      </c>
      <c r="AW3216" s="13" t="s">
        <v>32</v>
      </c>
      <c r="AX3216" s="13" t="s">
        <v>71</v>
      </c>
      <c r="AY3216" s="159" t="s">
        <v>330</v>
      </c>
    </row>
    <row r="3217" spans="2:65" s="13" customFormat="1">
      <c r="B3217" s="158"/>
      <c r="D3217" s="152" t="s">
        <v>340</v>
      </c>
      <c r="E3217" s="159" t="s">
        <v>21</v>
      </c>
      <c r="F3217" s="160" t="s">
        <v>2851</v>
      </c>
      <c r="H3217" s="161">
        <v>9.4079999999999995</v>
      </c>
      <c r="I3217" s="162"/>
      <c r="L3217" s="158"/>
      <c r="M3217" s="163"/>
      <c r="T3217" s="164"/>
      <c r="AT3217" s="159" t="s">
        <v>340</v>
      </c>
      <c r="AU3217" s="159" t="s">
        <v>80</v>
      </c>
      <c r="AV3217" s="13" t="s">
        <v>80</v>
      </c>
      <c r="AW3217" s="13" t="s">
        <v>32</v>
      </c>
      <c r="AX3217" s="13" t="s">
        <v>71</v>
      </c>
      <c r="AY3217" s="159" t="s">
        <v>330</v>
      </c>
    </row>
    <row r="3218" spans="2:65" s="14" customFormat="1">
      <c r="B3218" s="166"/>
      <c r="D3218" s="152" t="s">
        <v>340</v>
      </c>
      <c r="E3218" s="167" t="s">
        <v>21</v>
      </c>
      <c r="F3218" s="168" t="s">
        <v>443</v>
      </c>
      <c r="H3218" s="169">
        <v>129.17699999999999</v>
      </c>
      <c r="I3218" s="170"/>
      <c r="L3218" s="166"/>
      <c r="M3218" s="171"/>
      <c r="T3218" s="172"/>
      <c r="AT3218" s="167" t="s">
        <v>340</v>
      </c>
      <c r="AU3218" s="167" t="s">
        <v>80</v>
      </c>
      <c r="AV3218" s="14" t="s">
        <v>336</v>
      </c>
      <c r="AW3218" s="14" t="s">
        <v>32</v>
      </c>
      <c r="AX3218" s="14" t="s">
        <v>78</v>
      </c>
      <c r="AY3218" s="167" t="s">
        <v>330</v>
      </c>
    </row>
    <row r="3219" spans="2:65" s="1" customFormat="1" ht="21.75" customHeight="1">
      <c r="B3219" s="33"/>
      <c r="C3219" s="134" t="s">
        <v>2866</v>
      </c>
      <c r="D3219" s="134" t="s">
        <v>332</v>
      </c>
      <c r="E3219" s="135" t="s">
        <v>2867</v>
      </c>
      <c r="F3219" s="136" t="s">
        <v>2868</v>
      </c>
      <c r="G3219" s="137" t="s">
        <v>169</v>
      </c>
      <c r="H3219" s="138">
        <v>863.90599999999984</v>
      </c>
      <c r="I3219" s="139">
        <v>60.88</v>
      </c>
      <c r="J3219" s="140">
        <f>ROUND(I3219*H3219,2)</f>
        <v>52594.6</v>
      </c>
      <c r="K3219" s="136" t="s">
        <v>335</v>
      </c>
      <c r="L3219" s="33"/>
      <c r="M3219" s="141" t="s">
        <v>21</v>
      </c>
      <c r="N3219" s="142" t="s">
        <v>42</v>
      </c>
      <c r="P3219" s="143">
        <f>O3219*H3219</f>
        <v>0</v>
      </c>
      <c r="Q3219" s="143">
        <v>0</v>
      </c>
      <c r="R3219" s="143">
        <f>Q3219*H3219</f>
        <v>0</v>
      </c>
      <c r="S3219" s="143">
        <v>0</v>
      </c>
      <c r="T3219" s="144">
        <f>S3219*H3219</f>
        <v>0</v>
      </c>
      <c r="AR3219" s="145" t="s">
        <v>444</v>
      </c>
      <c r="AT3219" s="145" t="s">
        <v>332</v>
      </c>
      <c r="AU3219" s="145" t="s">
        <v>80</v>
      </c>
      <c r="AY3219" s="18" t="s">
        <v>330</v>
      </c>
      <c r="BE3219" s="146">
        <f>IF(N3219="základní",J3219,0)</f>
        <v>52594.6</v>
      </c>
      <c r="BF3219" s="146">
        <f>IF(N3219="snížená",J3219,0)</f>
        <v>0</v>
      </c>
      <c r="BG3219" s="146">
        <f>IF(N3219="zákl. přenesená",J3219,0)</f>
        <v>0</v>
      </c>
      <c r="BH3219" s="146">
        <f>IF(N3219="sníž. přenesená",J3219,0)</f>
        <v>0</v>
      </c>
      <c r="BI3219" s="146">
        <f>IF(N3219="nulová",J3219,0)</f>
        <v>0</v>
      </c>
      <c r="BJ3219" s="18" t="s">
        <v>78</v>
      </c>
      <c r="BK3219" s="146">
        <f>ROUND(I3219*H3219,2)</f>
        <v>52594.6</v>
      </c>
      <c r="BL3219" s="18" t="s">
        <v>444</v>
      </c>
      <c r="BM3219" s="145" t="s">
        <v>2869</v>
      </c>
    </row>
    <row r="3220" spans="2:65" s="1" customFormat="1">
      <c r="B3220" s="33"/>
      <c r="D3220" s="147" t="s">
        <v>338</v>
      </c>
      <c r="F3220" s="148" t="s">
        <v>2870</v>
      </c>
      <c r="I3220" s="149"/>
      <c r="L3220" s="33"/>
      <c r="M3220" s="150"/>
      <c r="T3220" s="52"/>
      <c r="AT3220" s="18" t="s">
        <v>338</v>
      </c>
      <c r="AU3220" s="18" t="s">
        <v>80</v>
      </c>
    </row>
    <row r="3221" spans="2:65" s="12" customFormat="1">
      <c r="B3221" s="151"/>
      <c r="D3221" s="152" t="s">
        <v>340</v>
      </c>
      <c r="E3221" s="153" t="s">
        <v>21</v>
      </c>
      <c r="F3221" s="154" t="s">
        <v>2871</v>
      </c>
      <c r="H3221" s="153" t="s">
        <v>21</v>
      </c>
      <c r="I3221" s="155"/>
      <c r="L3221" s="151"/>
      <c r="M3221" s="156"/>
      <c r="T3221" s="157"/>
      <c r="AT3221" s="153" t="s">
        <v>340</v>
      </c>
      <c r="AU3221" s="153" t="s">
        <v>80</v>
      </c>
      <c r="AV3221" s="12" t="s">
        <v>78</v>
      </c>
      <c r="AW3221" s="12" t="s">
        <v>32</v>
      </c>
      <c r="AX3221" s="12" t="s">
        <v>71</v>
      </c>
      <c r="AY3221" s="153" t="s">
        <v>330</v>
      </c>
    </row>
    <row r="3222" spans="2:65" s="13" customFormat="1">
      <c r="B3222" s="158"/>
      <c r="D3222" s="152" t="s">
        <v>340</v>
      </c>
      <c r="E3222" s="159" t="s">
        <v>21</v>
      </c>
      <c r="F3222" s="160" t="s">
        <v>219</v>
      </c>
      <c r="H3222" s="161">
        <v>189.346</v>
      </c>
      <c r="I3222" s="162"/>
      <c r="L3222" s="158"/>
      <c r="M3222" s="163"/>
      <c r="T3222" s="164"/>
      <c r="AT3222" s="159" t="s">
        <v>340</v>
      </c>
      <c r="AU3222" s="159" t="s">
        <v>80</v>
      </c>
      <c r="AV3222" s="13" t="s">
        <v>80</v>
      </c>
      <c r="AW3222" s="13" t="s">
        <v>32</v>
      </c>
      <c r="AX3222" s="13" t="s">
        <v>71</v>
      </c>
      <c r="AY3222" s="159" t="s">
        <v>330</v>
      </c>
    </row>
    <row r="3223" spans="2:65" s="13" customFormat="1">
      <c r="B3223" s="158"/>
      <c r="D3223" s="152" t="s">
        <v>340</v>
      </c>
      <c r="E3223" s="159" t="s">
        <v>21</v>
      </c>
      <c r="F3223" s="160" t="s">
        <v>231</v>
      </c>
      <c r="H3223" s="161">
        <v>151.06700000000001</v>
      </c>
      <c r="I3223" s="162"/>
      <c r="L3223" s="158"/>
      <c r="M3223" s="163"/>
      <c r="T3223" s="164"/>
      <c r="AT3223" s="159" t="s">
        <v>340</v>
      </c>
      <c r="AU3223" s="159" t="s">
        <v>80</v>
      </c>
      <c r="AV3223" s="13" t="s">
        <v>80</v>
      </c>
      <c r="AW3223" s="13" t="s">
        <v>32</v>
      </c>
      <c r="AX3223" s="13" t="s">
        <v>71</v>
      </c>
      <c r="AY3223" s="159" t="s">
        <v>330</v>
      </c>
    </row>
    <row r="3224" spans="2:65" s="13" customFormat="1">
      <c r="B3224" s="158"/>
      <c r="D3224" s="152" t="s">
        <v>340</v>
      </c>
      <c r="E3224" s="159" t="s">
        <v>21</v>
      </c>
      <c r="F3224" s="160" t="s">
        <v>222</v>
      </c>
      <c r="H3224" s="161">
        <v>396.44900000000001</v>
      </c>
      <c r="I3224" s="162"/>
      <c r="L3224" s="158"/>
      <c r="M3224" s="163"/>
      <c r="T3224" s="164"/>
      <c r="AT3224" s="159" t="s">
        <v>340</v>
      </c>
      <c r="AU3224" s="159" t="s">
        <v>80</v>
      </c>
      <c r="AV3224" s="13" t="s">
        <v>80</v>
      </c>
      <c r="AW3224" s="13" t="s">
        <v>32</v>
      </c>
      <c r="AX3224" s="13" t="s">
        <v>71</v>
      </c>
      <c r="AY3224" s="159" t="s">
        <v>330</v>
      </c>
    </row>
    <row r="3225" spans="2:65" s="13" customFormat="1">
      <c r="B3225" s="158"/>
      <c r="D3225" s="152" t="s">
        <v>340</v>
      </c>
      <c r="E3225" s="159" t="s">
        <v>21</v>
      </c>
      <c r="F3225" s="160" t="s">
        <v>234</v>
      </c>
      <c r="H3225" s="161">
        <v>58.624000000000002</v>
      </c>
      <c r="I3225" s="162"/>
      <c r="L3225" s="158"/>
      <c r="M3225" s="163"/>
      <c r="T3225" s="164"/>
      <c r="AT3225" s="159" t="s">
        <v>340</v>
      </c>
      <c r="AU3225" s="159" t="s">
        <v>80</v>
      </c>
      <c r="AV3225" s="13" t="s">
        <v>80</v>
      </c>
      <c r="AW3225" s="13" t="s">
        <v>32</v>
      </c>
      <c r="AX3225" s="13" t="s">
        <v>71</v>
      </c>
      <c r="AY3225" s="159" t="s">
        <v>330</v>
      </c>
    </row>
    <row r="3226" spans="2:65" s="13" customFormat="1">
      <c r="B3226" s="158"/>
      <c r="D3226" s="152" t="s">
        <v>340</v>
      </c>
      <c r="E3226" s="159" t="s">
        <v>21</v>
      </c>
      <c r="F3226" s="160" t="s">
        <v>225</v>
      </c>
      <c r="H3226" s="161">
        <v>13.05</v>
      </c>
      <c r="I3226" s="162"/>
      <c r="L3226" s="158"/>
      <c r="M3226" s="163"/>
      <c r="T3226" s="164"/>
      <c r="AT3226" s="159" t="s">
        <v>340</v>
      </c>
      <c r="AU3226" s="159" t="s">
        <v>80</v>
      </c>
      <c r="AV3226" s="13" t="s">
        <v>80</v>
      </c>
      <c r="AW3226" s="13" t="s">
        <v>32</v>
      </c>
      <c r="AX3226" s="13" t="s">
        <v>71</v>
      </c>
      <c r="AY3226" s="159" t="s">
        <v>330</v>
      </c>
    </row>
    <row r="3227" spans="2:65" s="13" customFormat="1">
      <c r="B3227" s="158"/>
      <c r="D3227" s="152" t="s">
        <v>340</v>
      </c>
      <c r="E3227" s="159" t="s">
        <v>21</v>
      </c>
      <c r="F3227" s="160" t="s">
        <v>237</v>
      </c>
      <c r="H3227" s="161">
        <v>3.92</v>
      </c>
      <c r="I3227" s="162"/>
      <c r="L3227" s="158"/>
      <c r="M3227" s="163"/>
      <c r="T3227" s="164"/>
      <c r="AT3227" s="159" t="s">
        <v>340</v>
      </c>
      <c r="AU3227" s="159" t="s">
        <v>80</v>
      </c>
      <c r="AV3227" s="13" t="s">
        <v>80</v>
      </c>
      <c r="AW3227" s="13" t="s">
        <v>32</v>
      </c>
      <c r="AX3227" s="13" t="s">
        <v>71</v>
      </c>
      <c r="AY3227" s="159" t="s">
        <v>330</v>
      </c>
    </row>
    <row r="3228" spans="2:65" s="13" customFormat="1">
      <c r="B3228" s="158"/>
      <c r="D3228" s="152" t="s">
        <v>340</v>
      </c>
      <c r="E3228" s="159" t="s">
        <v>21</v>
      </c>
      <c r="F3228" s="160" t="s">
        <v>228</v>
      </c>
      <c r="H3228" s="161">
        <v>47.04</v>
      </c>
      <c r="I3228" s="162"/>
      <c r="L3228" s="158"/>
      <c r="M3228" s="163"/>
      <c r="T3228" s="164"/>
      <c r="AT3228" s="159" t="s">
        <v>340</v>
      </c>
      <c r="AU3228" s="159" t="s">
        <v>80</v>
      </c>
      <c r="AV3228" s="13" t="s">
        <v>80</v>
      </c>
      <c r="AW3228" s="13" t="s">
        <v>32</v>
      </c>
      <c r="AX3228" s="13" t="s">
        <v>71</v>
      </c>
      <c r="AY3228" s="159" t="s">
        <v>330</v>
      </c>
    </row>
    <row r="3229" spans="2:65" s="13" customFormat="1">
      <c r="B3229" s="158"/>
      <c r="D3229" s="152" t="s">
        <v>340</v>
      </c>
      <c r="E3229" s="159" t="s">
        <v>21</v>
      </c>
      <c r="F3229" s="160" t="s">
        <v>240</v>
      </c>
      <c r="H3229" s="161">
        <v>4.41</v>
      </c>
      <c r="I3229" s="162"/>
      <c r="L3229" s="158"/>
      <c r="M3229" s="163"/>
      <c r="T3229" s="164"/>
      <c r="AT3229" s="159" t="s">
        <v>340</v>
      </c>
      <c r="AU3229" s="159" t="s">
        <v>80</v>
      </c>
      <c r="AV3229" s="13" t="s">
        <v>80</v>
      </c>
      <c r="AW3229" s="13" t="s">
        <v>32</v>
      </c>
      <c r="AX3229" s="13" t="s">
        <v>71</v>
      </c>
      <c r="AY3229" s="159" t="s">
        <v>330</v>
      </c>
    </row>
    <row r="3230" spans="2:65" s="14" customFormat="1">
      <c r="B3230" s="166"/>
      <c r="D3230" s="152" t="s">
        <v>340</v>
      </c>
      <c r="E3230" s="167" t="s">
        <v>21</v>
      </c>
      <c r="F3230" s="168" t="s">
        <v>443</v>
      </c>
      <c r="H3230" s="169">
        <v>863.90599999999984</v>
      </c>
      <c r="I3230" s="170"/>
      <c r="L3230" s="166"/>
      <c r="M3230" s="171"/>
      <c r="T3230" s="172"/>
      <c r="AT3230" s="167" t="s">
        <v>340</v>
      </c>
      <c r="AU3230" s="167" t="s">
        <v>80</v>
      </c>
      <c r="AV3230" s="14" t="s">
        <v>336</v>
      </c>
      <c r="AW3230" s="14" t="s">
        <v>32</v>
      </c>
      <c r="AX3230" s="14" t="s">
        <v>78</v>
      </c>
      <c r="AY3230" s="167" t="s">
        <v>330</v>
      </c>
    </row>
    <row r="3231" spans="2:65" s="1" customFormat="1" ht="16.5" customHeight="1">
      <c r="B3231" s="33"/>
      <c r="C3231" s="173" t="s">
        <v>2872</v>
      </c>
      <c r="D3231" s="173" t="s">
        <v>475</v>
      </c>
      <c r="E3231" s="174" t="s">
        <v>2745</v>
      </c>
      <c r="F3231" s="175" t="s">
        <v>2746</v>
      </c>
      <c r="G3231" s="176" t="s">
        <v>169</v>
      </c>
      <c r="H3231" s="177">
        <v>1384.9269999999999</v>
      </c>
      <c r="I3231" s="178">
        <v>48.04</v>
      </c>
      <c r="J3231" s="179">
        <f>ROUND(I3231*H3231,2)</f>
        <v>66531.89</v>
      </c>
      <c r="K3231" s="175" t="s">
        <v>335</v>
      </c>
      <c r="L3231" s="180"/>
      <c r="M3231" s="181" t="s">
        <v>21</v>
      </c>
      <c r="N3231" s="182" t="s">
        <v>42</v>
      </c>
      <c r="P3231" s="143">
        <f>O3231*H3231</f>
        <v>0</v>
      </c>
      <c r="Q3231" s="143">
        <v>5.0000000000000001E-4</v>
      </c>
      <c r="R3231" s="143">
        <f>Q3231*H3231</f>
        <v>0.69246350000000001</v>
      </c>
      <c r="S3231" s="143">
        <v>0</v>
      </c>
      <c r="T3231" s="144">
        <f>S3231*H3231</f>
        <v>0</v>
      </c>
      <c r="AR3231" s="145" t="s">
        <v>617</v>
      </c>
      <c r="AT3231" s="145" t="s">
        <v>475</v>
      </c>
      <c r="AU3231" s="145" t="s">
        <v>80</v>
      </c>
      <c r="AY3231" s="18" t="s">
        <v>330</v>
      </c>
      <c r="BE3231" s="146">
        <f>IF(N3231="základní",J3231,0)</f>
        <v>66531.89</v>
      </c>
      <c r="BF3231" s="146">
        <f>IF(N3231="snížená",J3231,0)</f>
        <v>0</v>
      </c>
      <c r="BG3231" s="146">
        <f>IF(N3231="zákl. přenesená",J3231,0)</f>
        <v>0</v>
      </c>
      <c r="BH3231" s="146">
        <f>IF(N3231="sníž. přenesená",J3231,0)</f>
        <v>0</v>
      </c>
      <c r="BI3231" s="146">
        <f>IF(N3231="nulová",J3231,0)</f>
        <v>0</v>
      </c>
      <c r="BJ3231" s="18" t="s">
        <v>78</v>
      </c>
      <c r="BK3231" s="146">
        <f>ROUND(I3231*H3231,2)</f>
        <v>66531.89</v>
      </c>
      <c r="BL3231" s="18" t="s">
        <v>444</v>
      </c>
      <c r="BM3231" s="145" t="s">
        <v>2873</v>
      </c>
    </row>
    <row r="3232" spans="2:65" s="12" customFormat="1">
      <c r="B3232" s="151"/>
      <c r="D3232" s="152" t="s">
        <v>340</v>
      </c>
      <c r="E3232" s="153" t="s">
        <v>21</v>
      </c>
      <c r="F3232" s="154" t="s">
        <v>2874</v>
      </c>
      <c r="H3232" s="153" t="s">
        <v>21</v>
      </c>
      <c r="I3232" s="155"/>
      <c r="L3232" s="151"/>
      <c r="M3232" s="156"/>
      <c r="T3232" s="157"/>
      <c r="AT3232" s="153" t="s">
        <v>340</v>
      </c>
      <c r="AU3232" s="153" t="s">
        <v>80</v>
      </c>
      <c r="AV3232" s="12" t="s">
        <v>78</v>
      </c>
      <c r="AW3232" s="12" t="s">
        <v>32</v>
      </c>
      <c r="AX3232" s="12" t="s">
        <v>71</v>
      </c>
      <c r="AY3232" s="153" t="s">
        <v>330</v>
      </c>
    </row>
    <row r="3233" spans="2:65" s="13" customFormat="1">
      <c r="B3233" s="158"/>
      <c r="D3233" s="152" t="s">
        <v>340</v>
      </c>
      <c r="E3233" s="159" t="s">
        <v>21</v>
      </c>
      <c r="F3233" s="160" t="s">
        <v>2875</v>
      </c>
      <c r="H3233" s="161">
        <v>198.81299999999999</v>
      </c>
      <c r="I3233" s="162"/>
      <c r="L3233" s="158"/>
      <c r="M3233" s="163"/>
      <c r="T3233" s="164"/>
      <c r="AT3233" s="159" t="s">
        <v>340</v>
      </c>
      <c r="AU3233" s="159" t="s">
        <v>80</v>
      </c>
      <c r="AV3233" s="13" t="s">
        <v>80</v>
      </c>
      <c r="AW3233" s="13" t="s">
        <v>32</v>
      </c>
      <c r="AX3233" s="13" t="s">
        <v>71</v>
      </c>
      <c r="AY3233" s="159" t="s">
        <v>330</v>
      </c>
    </row>
    <row r="3234" spans="2:65" s="13" customFormat="1">
      <c r="B3234" s="158"/>
      <c r="D3234" s="152" t="s">
        <v>340</v>
      </c>
      <c r="E3234" s="159" t="s">
        <v>21</v>
      </c>
      <c r="F3234" s="160" t="s">
        <v>2876</v>
      </c>
      <c r="H3234" s="161">
        <v>158.62</v>
      </c>
      <c r="I3234" s="162"/>
      <c r="L3234" s="158"/>
      <c r="M3234" s="163"/>
      <c r="T3234" s="164"/>
      <c r="AT3234" s="159" t="s">
        <v>340</v>
      </c>
      <c r="AU3234" s="159" t="s">
        <v>80</v>
      </c>
      <c r="AV3234" s="13" t="s">
        <v>80</v>
      </c>
      <c r="AW3234" s="13" t="s">
        <v>32</v>
      </c>
      <c r="AX3234" s="13" t="s">
        <v>71</v>
      </c>
      <c r="AY3234" s="159" t="s">
        <v>330</v>
      </c>
    </row>
    <row r="3235" spans="2:65" s="13" customFormat="1">
      <c r="B3235" s="158"/>
      <c r="D3235" s="152" t="s">
        <v>340</v>
      </c>
      <c r="E3235" s="159" t="s">
        <v>21</v>
      </c>
      <c r="F3235" s="160" t="s">
        <v>2877</v>
      </c>
      <c r="H3235" s="161">
        <v>416.27100000000002</v>
      </c>
      <c r="I3235" s="162"/>
      <c r="L3235" s="158"/>
      <c r="M3235" s="163"/>
      <c r="T3235" s="164"/>
      <c r="AT3235" s="159" t="s">
        <v>340</v>
      </c>
      <c r="AU3235" s="159" t="s">
        <v>80</v>
      </c>
      <c r="AV3235" s="13" t="s">
        <v>80</v>
      </c>
      <c r="AW3235" s="13" t="s">
        <v>32</v>
      </c>
      <c r="AX3235" s="13" t="s">
        <v>71</v>
      </c>
      <c r="AY3235" s="159" t="s">
        <v>330</v>
      </c>
    </row>
    <row r="3236" spans="2:65" s="13" customFormat="1">
      <c r="B3236" s="158"/>
      <c r="D3236" s="152" t="s">
        <v>340</v>
      </c>
      <c r="E3236" s="159" t="s">
        <v>21</v>
      </c>
      <c r="F3236" s="160" t="s">
        <v>2878</v>
      </c>
      <c r="H3236" s="161">
        <v>61.555</v>
      </c>
      <c r="I3236" s="162"/>
      <c r="L3236" s="158"/>
      <c r="M3236" s="163"/>
      <c r="T3236" s="164"/>
      <c r="AT3236" s="159" t="s">
        <v>340</v>
      </c>
      <c r="AU3236" s="159" t="s">
        <v>80</v>
      </c>
      <c r="AV3236" s="13" t="s">
        <v>80</v>
      </c>
      <c r="AW3236" s="13" t="s">
        <v>32</v>
      </c>
      <c r="AX3236" s="13" t="s">
        <v>71</v>
      </c>
      <c r="AY3236" s="159" t="s">
        <v>330</v>
      </c>
    </row>
    <row r="3237" spans="2:65" s="13" customFormat="1">
      <c r="B3237" s="158"/>
      <c r="D3237" s="152" t="s">
        <v>340</v>
      </c>
      <c r="E3237" s="159" t="s">
        <v>21</v>
      </c>
      <c r="F3237" s="160" t="s">
        <v>2879</v>
      </c>
      <c r="H3237" s="161">
        <v>13.702999999999999</v>
      </c>
      <c r="I3237" s="162"/>
      <c r="L3237" s="158"/>
      <c r="M3237" s="163"/>
      <c r="T3237" s="164"/>
      <c r="AT3237" s="159" t="s">
        <v>340</v>
      </c>
      <c r="AU3237" s="159" t="s">
        <v>80</v>
      </c>
      <c r="AV3237" s="13" t="s">
        <v>80</v>
      </c>
      <c r="AW3237" s="13" t="s">
        <v>32</v>
      </c>
      <c r="AX3237" s="13" t="s">
        <v>71</v>
      </c>
      <c r="AY3237" s="159" t="s">
        <v>330</v>
      </c>
    </row>
    <row r="3238" spans="2:65" s="13" customFormat="1">
      <c r="B3238" s="158"/>
      <c r="D3238" s="152" t="s">
        <v>340</v>
      </c>
      <c r="E3238" s="159" t="s">
        <v>21</v>
      </c>
      <c r="F3238" s="160" t="s">
        <v>2880</v>
      </c>
      <c r="H3238" s="161">
        <v>4.1159999999999997</v>
      </c>
      <c r="I3238" s="162"/>
      <c r="L3238" s="158"/>
      <c r="M3238" s="163"/>
      <c r="T3238" s="164"/>
      <c r="AT3238" s="159" t="s">
        <v>340</v>
      </c>
      <c r="AU3238" s="159" t="s">
        <v>80</v>
      </c>
      <c r="AV3238" s="13" t="s">
        <v>80</v>
      </c>
      <c r="AW3238" s="13" t="s">
        <v>32</v>
      </c>
      <c r="AX3238" s="13" t="s">
        <v>71</v>
      </c>
      <c r="AY3238" s="159" t="s">
        <v>330</v>
      </c>
    </row>
    <row r="3239" spans="2:65" s="13" customFormat="1">
      <c r="B3239" s="158"/>
      <c r="D3239" s="152" t="s">
        <v>340</v>
      </c>
      <c r="E3239" s="159" t="s">
        <v>21</v>
      </c>
      <c r="F3239" s="160" t="s">
        <v>2881</v>
      </c>
      <c r="H3239" s="161">
        <v>49.392000000000003</v>
      </c>
      <c r="I3239" s="162"/>
      <c r="L3239" s="158"/>
      <c r="M3239" s="163"/>
      <c r="T3239" s="164"/>
      <c r="AT3239" s="159" t="s">
        <v>340</v>
      </c>
      <c r="AU3239" s="159" t="s">
        <v>80</v>
      </c>
      <c r="AV3239" s="13" t="s">
        <v>80</v>
      </c>
      <c r="AW3239" s="13" t="s">
        <v>32</v>
      </c>
      <c r="AX3239" s="13" t="s">
        <v>71</v>
      </c>
      <c r="AY3239" s="159" t="s">
        <v>330</v>
      </c>
    </row>
    <row r="3240" spans="2:65" s="13" customFormat="1">
      <c r="B3240" s="158"/>
      <c r="D3240" s="152" t="s">
        <v>340</v>
      </c>
      <c r="E3240" s="159" t="s">
        <v>21</v>
      </c>
      <c r="F3240" s="160" t="s">
        <v>2882</v>
      </c>
      <c r="H3240" s="161">
        <v>4.6310000000000002</v>
      </c>
      <c r="I3240" s="162"/>
      <c r="L3240" s="158"/>
      <c r="M3240" s="163"/>
      <c r="T3240" s="164"/>
      <c r="AT3240" s="159" t="s">
        <v>340</v>
      </c>
      <c r="AU3240" s="159" t="s">
        <v>80</v>
      </c>
      <c r="AV3240" s="13" t="s">
        <v>80</v>
      </c>
      <c r="AW3240" s="13" t="s">
        <v>32</v>
      </c>
      <c r="AX3240" s="13" t="s">
        <v>71</v>
      </c>
      <c r="AY3240" s="159" t="s">
        <v>330</v>
      </c>
    </row>
    <row r="3241" spans="2:65" s="12" customFormat="1">
      <c r="B3241" s="151"/>
      <c r="D3241" s="152" t="s">
        <v>340</v>
      </c>
      <c r="E3241" s="153" t="s">
        <v>21</v>
      </c>
      <c r="F3241" s="154" t="s">
        <v>2883</v>
      </c>
      <c r="H3241" s="153" t="s">
        <v>21</v>
      </c>
      <c r="I3241" s="155"/>
      <c r="L3241" s="151"/>
      <c r="M3241" s="156"/>
      <c r="T3241" s="157"/>
      <c r="AT3241" s="153" t="s">
        <v>340</v>
      </c>
      <c r="AU3241" s="153" t="s">
        <v>80</v>
      </c>
      <c r="AV3241" s="12" t="s">
        <v>78</v>
      </c>
      <c r="AW3241" s="12" t="s">
        <v>32</v>
      </c>
      <c r="AX3241" s="12" t="s">
        <v>71</v>
      </c>
      <c r="AY3241" s="153" t="s">
        <v>330</v>
      </c>
    </row>
    <row r="3242" spans="2:65" s="13" customFormat="1">
      <c r="B3242" s="158"/>
      <c r="D3242" s="152" t="s">
        <v>340</v>
      </c>
      <c r="E3242" s="159" t="s">
        <v>21</v>
      </c>
      <c r="F3242" s="160" t="s">
        <v>2877</v>
      </c>
      <c r="H3242" s="161">
        <v>416.27100000000002</v>
      </c>
      <c r="I3242" s="162"/>
      <c r="L3242" s="158"/>
      <c r="M3242" s="163"/>
      <c r="T3242" s="164"/>
      <c r="AT3242" s="159" t="s">
        <v>340</v>
      </c>
      <c r="AU3242" s="159" t="s">
        <v>80</v>
      </c>
      <c r="AV3242" s="13" t="s">
        <v>80</v>
      </c>
      <c r="AW3242" s="13" t="s">
        <v>32</v>
      </c>
      <c r="AX3242" s="13" t="s">
        <v>71</v>
      </c>
      <c r="AY3242" s="159" t="s">
        <v>330</v>
      </c>
    </row>
    <row r="3243" spans="2:65" s="13" customFormat="1">
      <c r="B3243" s="158"/>
      <c r="D3243" s="152" t="s">
        <v>340</v>
      </c>
      <c r="E3243" s="159" t="s">
        <v>21</v>
      </c>
      <c r="F3243" s="160" t="s">
        <v>2878</v>
      </c>
      <c r="H3243" s="161">
        <v>61.555</v>
      </c>
      <c r="I3243" s="162"/>
      <c r="L3243" s="158"/>
      <c r="M3243" s="163"/>
      <c r="T3243" s="164"/>
      <c r="AT3243" s="159" t="s">
        <v>340</v>
      </c>
      <c r="AU3243" s="159" t="s">
        <v>80</v>
      </c>
      <c r="AV3243" s="13" t="s">
        <v>80</v>
      </c>
      <c r="AW3243" s="13" t="s">
        <v>32</v>
      </c>
      <c r="AX3243" s="13" t="s">
        <v>71</v>
      </c>
      <c r="AY3243" s="159" t="s">
        <v>330</v>
      </c>
    </row>
    <row r="3244" spans="2:65" s="14" customFormat="1">
      <c r="B3244" s="166"/>
      <c r="D3244" s="152" t="s">
        <v>340</v>
      </c>
      <c r="E3244" s="167" t="s">
        <v>21</v>
      </c>
      <c r="F3244" s="168" t="s">
        <v>443</v>
      </c>
      <c r="H3244" s="169">
        <v>1384.9269999999999</v>
      </c>
      <c r="I3244" s="170"/>
      <c r="L3244" s="166"/>
      <c r="M3244" s="171"/>
      <c r="T3244" s="172"/>
      <c r="AT3244" s="167" t="s">
        <v>340</v>
      </c>
      <c r="AU3244" s="167" t="s">
        <v>80</v>
      </c>
      <c r="AV3244" s="14" t="s">
        <v>336</v>
      </c>
      <c r="AW3244" s="14" t="s">
        <v>32</v>
      </c>
      <c r="AX3244" s="14" t="s">
        <v>78</v>
      </c>
      <c r="AY3244" s="167" t="s">
        <v>330</v>
      </c>
    </row>
    <row r="3245" spans="2:65" s="1" customFormat="1" ht="16.5" customHeight="1">
      <c r="B3245" s="33"/>
      <c r="C3245" s="173" t="s">
        <v>2884</v>
      </c>
      <c r="D3245" s="173" t="s">
        <v>475</v>
      </c>
      <c r="E3245" s="174" t="s">
        <v>2885</v>
      </c>
      <c r="F3245" s="175" t="s">
        <v>2886</v>
      </c>
      <c r="G3245" s="176" t="s">
        <v>169</v>
      </c>
      <c r="H3245" s="177">
        <v>357.43299999999999</v>
      </c>
      <c r="I3245" s="178">
        <v>30.77</v>
      </c>
      <c r="J3245" s="179">
        <f>ROUND(I3245*H3245,2)</f>
        <v>10998.21</v>
      </c>
      <c r="K3245" s="175" t="s">
        <v>335</v>
      </c>
      <c r="L3245" s="180"/>
      <c r="M3245" s="181" t="s">
        <v>21</v>
      </c>
      <c r="N3245" s="182" t="s">
        <v>42</v>
      </c>
      <c r="P3245" s="143">
        <f>O3245*H3245</f>
        <v>0</v>
      </c>
      <c r="Q3245" s="143">
        <v>2.9999999999999997E-4</v>
      </c>
      <c r="R3245" s="143">
        <f>Q3245*H3245</f>
        <v>0.10722989999999999</v>
      </c>
      <c r="S3245" s="143">
        <v>0</v>
      </c>
      <c r="T3245" s="144">
        <f>S3245*H3245</f>
        <v>0</v>
      </c>
      <c r="AR3245" s="145" t="s">
        <v>617</v>
      </c>
      <c r="AT3245" s="145" t="s">
        <v>475</v>
      </c>
      <c r="AU3245" s="145" t="s">
        <v>80</v>
      </c>
      <c r="AY3245" s="18" t="s">
        <v>330</v>
      </c>
      <c r="BE3245" s="146">
        <f>IF(N3245="základní",J3245,0)</f>
        <v>10998.21</v>
      </c>
      <c r="BF3245" s="146">
        <f>IF(N3245="snížená",J3245,0)</f>
        <v>0</v>
      </c>
      <c r="BG3245" s="146">
        <f>IF(N3245="zákl. přenesená",J3245,0)</f>
        <v>0</v>
      </c>
      <c r="BH3245" s="146">
        <f>IF(N3245="sníž. přenesená",J3245,0)</f>
        <v>0</v>
      </c>
      <c r="BI3245" s="146">
        <f>IF(N3245="nulová",J3245,0)</f>
        <v>0</v>
      </c>
      <c r="BJ3245" s="18" t="s">
        <v>78</v>
      </c>
      <c r="BK3245" s="146">
        <f>ROUND(I3245*H3245,2)</f>
        <v>10998.21</v>
      </c>
      <c r="BL3245" s="18" t="s">
        <v>444</v>
      </c>
      <c r="BM3245" s="145" t="s">
        <v>2887</v>
      </c>
    </row>
    <row r="3246" spans="2:65" s="12" customFormat="1">
      <c r="B3246" s="151"/>
      <c r="D3246" s="152" t="s">
        <v>340</v>
      </c>
      <c r="E3246" s="153" t="s">
        <v>21</v>
      </c>
      <c r="F3246" s="154" t="s">
        <v>2888</v>
      </c>
      <c r="H3246" s="153" t="s">
        <v>21</v>
      </c>
      <c r="I3246" s="155"/>
      <c r="L3246" s="151"/>
      <c r="M3246" s="156"/>
      <c r="T3246" s="157"/>
      <c r="AT3246" s="153" t="s">
        <v>340</v>
      </c>
      <c r="AU3246" s="153" t="s">
        <v>80</v>
      </c>
      <c r="AV3246" s="12" t="s">
        <v>78</v>
      </c>
      <c r="AW3246" s="12" t="s">
        <v>32</v>
      </c>
      <c r="AX3246" s="12" t="s">
        <v>71</v>
      </c>
      <c r="AY3246" s="153" t="s">
        <v>330</v>
      </c>
    </row>
    <row r="3247" spans="2:65" s="13" customFormat="1">
      <c r="B3247" s="158"/>
      <c r="D3247" s="152" t="s">
        <v>340</v>
      </c>
      <c r="E3247" s="159" t="s">
        <v>21</v>
      </c>
      <c r="F3247" s="160" t="s">
        <v>2875</v>
      </c>
      <c r="H3247" s="161">
        <v>198.81299999999999</v>
      </c>
      <c r="I3247" s="162"/>
      <c r="L3247" s="158"/>
      <c r="M3247" s="163"/>
      <c r="T3247" s="164"/>
      <c r="AT3247" s="159" t="s">
        <v>340</v>
      </c>
      <c r="AU3247" s="159" t="s">
        <v>80</v>
      </c>
      <c r="AV3247" s="13" t="s">
        <v>80</v>
      </c>
      <c r="AW3247" s="13" t="s">
        <v>32</v>
      </c>
      <c r="AX3247" s="13" t="s">
        <v>71</v>
      </c>
      <c r="AY3247" s="159" t="s">
        <v>330</v>
      </c>
    </row>
    <row r="3248" spans="2:65" s="13" customFormat="1">
      <c r="B3248" s="158"/>
      <c r="D3248" s="152" t="s">
        <v>340</v>
      </c>
      <c r="E3248" s="159" t="s">
        <v>21</v>
      </c>
      <c r="F3248" s="160" t="s">
        <v>2876</v>
      </c>
      <c r="H3248" s="161">
        <v>158.62</v>
      </c>
      <c r="I3248" s="162"/>
      <c r="L3248" s="158"/>
      <c r="M3248" s="163"/>
      <c r="T3248" s="164"/>
      <c r="AT3248" s="159" t="s">
        <v>340</v>
      </c>
      <c r="AU3248" s="159" t="s">
        <v>80</v>
      </c>
      <c r="AV3248" s="13" t="s">
        <v>80</v>
      </c>
      <c r="AW3248" s="13" t="s">
        <v>32</v>
      </c>
      <c r="AX3248" s="13" t="s">
        <v>71</v>
      </c>
      <c r="AY3248" s="159" t="s">
        <v>330</v>
      </c>
    </row>
    <row r="3249" spans="2:65" s="14" customFormat="1">
      <c r="B3249" s="166"/>
      <c r="D3249" s="152" t="s">
        <v>340</v>
      </c>
      <c r="E3249" s="167" t="s">
        <v>21</v>
      </c>
      <c r="F3249" s="168" t="s">
        <v>443</v>
      </c>
      <c r="H3249" s="169">
        <v>357.43299999999999</v>
      </c>
      <c r="I3249" s="170"/>
      <c r="L3249" s="166"/>
      <c r="M3249" s="171"/>
      <c r="T3249" s="172"/>
      <c r="AT3249" s="167" t="s">
        <v>340</v>
      </c>
      <c r="AU3249" s="167" t="s">
        <v>80</v>
      </c>
      <c r="AV3249" s="14" t="s">
        <v>336</v>
      </c>
      <c r="AW3249" s="14" t="s">
        <v>32</v>
      </c>
      <c r="AX3249" s="14" t="s">
        <v>78</v>
      </c>
      <c r="AY3249" s="167" t="s">
        <v>330</v>
      </c>
    </row>
    <row r="3250" spans="2:65" s="1" customFormat="1" ht="16.5" customHeight="1">
      <c r="B3250" s="33"/>
      <c r="C3250" s="173" t="s">
        <v>2889</v>
      </c>
      <c r="D3250" s="173" t="s">
        <v>475</v>
      </c>
      <c r="E3250" s="174" t="s">
        <v>2890</v>
      </c>
      <c r="F3250" s="175" t="s">
        <v>2891</v>
      </c>
      <c r="G3250" s="176" t="s">
        <v>169</v>
      </c>
      <c r="H3250" s="177">
        <v>56.338000000000001</v>
      </c>
      <c r="I3250" s="178">
        <v>19.260000000000002</v>
      </c>
      <c r="J3250" s="179">
        <f>ROUND(I3250*H3250,2)</f>
        <v>1085.07</v>
      </c>
      <c r="K3250" s="175" t="s">
        <v>335</v>
      </c>
      <c r="L3250" s="180"/>
      <c r="M3250" s="181" t="s">
        <v>21</v>
      </c>
      <c r="N3250" s="182" t="s">
        <v>42</v>
      </c>
      <c r="P3250" s="143">
        <f>O3250*H3250</f>
        <v>0</v>
      </c>
      <c r="Q3250" s="143">
        <v>2.0000000000000001E-4</v>
      </c>
      <c r="R3250" s="143">
        <f>Q3250*H3250</f>
        <v>1.1267600000000001E-2</v>
      </c>
      <c r="S3250" s="143">
        <v>0</v>
      </c>
      <c r="T3250" s="144">
        <f>S3250*H3250</f>
        <v>0</v>
      </c>
      <c r="AR3250" s="145" t="s">
        <v>617</v>
      </c>
      <c r="AT3250" s="145" t="s">
        <v>475</v>
      </c>
      <c r="AU3250" s="145" t="s">
        <v>80</v>
      </c>
      <c r="AY3250" s="18" t="s">
        <v>330</v>
      </c>
      <c r="BE3250" s="146">
        <f>IF(N3250="základní",J3250,0)</f>
        <v>1085.07</v>
      </c>
      <c r="BF3250" s="146">
        <f>IF(N3250="snížená",J3250,0)</f>
        <v>0</v>
      </c>
      <c r="BG3250" s="146">
        <f>IF(N3250="zákl. přenesená",J3250,0)</f>
        <v>0</v>
      </c>
      <c r="BH3250" s="146">
        <f>IF(N3250="sníž. přenesená",J3250,0)</f>
        <v>0</v>
      </c>
      <c r="BI3250" s="146">
        <f>IF(N3250="nulová",J3250,0)</f>
        <v>0</v>
      </c>
      <c r="BJ3250" s="18" t="s">
        <v>78</v>
      </c>
      <c r="BK3250" s="146">
        <f>ROUND(I3250*H3250,2)</f>
        <v>1085.07</v>
      </c>
      <c r="BL3250" s="18" t="s">
        <v>444</v>
      </c>
      <c r="BM3250" s="145" t="s">
        <v>2892</v>
      </c>
    </row>
    <row r="3251" spans="2:65" s="12" customFormat="1">
      <c r="B3251" s="151"/>
      <c r="D3251" s="152" t="s">
        <v>340</v>
      </c>
      <c r="E3251" s="153" t="s">
        <v>21</v>
      </c>
      <c r="F3251" s="154" t="s">
        <v>2893</v>
      </c>
      <c r="H3251" s="153" t="s">
        <v>21</v>
      </c>
      <c r="I3251" s="155"/>
      <c r="L3251" s="151"/>
      <c r="M3251" s="156"/>
      <c r="T3251" s="157"/>
      <c r="AT3251" s="153" t="s">
        <v>340</v>
      </c>
      <c r="AU3251" s="153" t="s">
        <v>80</v>
      </c>
      <c r="AV3251" s="12" t="s">
        <v>78</v>
      </c>
      <c r="AW3251" s="12" t="s">
        <v>32</v>
      </c>
      <c r="AX3251" s="12" t="s">
        <v>71</v>
      </c>
      <c r="AY3251" s="153" t="s">
        <v>330</v>
      </c>
    </row>
    <row r="3252" spans="2:65" s="13" customFormat="1">
      <c r="B3252" s="158"/>
      <c r="D3252" s="152" t="s">
        <v>340</v>
      </c>
      <c r="E3252" s="159" t="s">
        <v>21</v>
      </c>
      <c r="F3252" s="160" t="s">
        <v>2881</v>
      </c>
      <c r="H3252" s="161">
        <v>49.392000000000003</v>
      </c>
      <c r="I3252" s="162"/>
      <c r="L3252" s="158"/>
      <c r="M3252" s="163"/>
      <c r="T3252" s="164"/>
      <c r="AT3252" s="159" t="s">
        <v>340</v>
      </c>
      <c r="AU3252" s="159" t="s">
        <v>80</v>
      </c>
      <c r="AV3252" s="13" t="s">
        <v>80</v>
      </c>
      <c r="AW3252" s="13" t="s">
        <v>32</v>
      </c>
      <c r="AX3252" s="13" t="s">
        <v>71</v>
      </c>
      <c r="AY3252" s="159" t="s">
        <v>330</v>
      </c>
    </row>
    <row r="3253" spans="2:65" s="13" customFormat="1">
      <c r="B3253" s="158"/>
      <c r="D3253" s="152" t="s">
        <v>340</v>
      </c>
      <c r="E3253" s="159" t="s">
        <v>21</v>
      </c>
      <c r="F3253" s="160" t="s">
        <v>2894</v>
      </c>
      <c r="H3253" s="161">
        <v>6.9459999999999997</v>
      </c>
      <c r="I3253" s="162"/>
      <c r="L3253" s="158"/>
      <c r="M3253" s="163"/>
      <c r="T3253" s="164"/>
      <c r="AT3253" s="159" t="s">
        <v>340</v>
      </c>
      <c r="AU3253" s="159" t="s">
        <v>80</v>
      </c>
      <c r="AV3253" s="13" t="s">
        <v>80</v>
      </c>
      <c r="AW3253" s="13" t="s">
        <v>32</v>
      </c>
      <c r="AX3253" s="13" t="s">
        <v>71</v>
      </c>
      <c r="AY3253" s="159" t="s">
        <v>330</v>
      </c>
    </row>
    <row r="3254" spans="2:65" s="14" customFormat="1">
      <c r="B3254" s="166"/>
      <c r="D3254" s="152" t="s">
        <v>340</v>
      </c>
      <c r="E3254" s="167" t="s">
        <v>21</v>
      </c>
      <c r="F3254" s="168" t="s">
        <v>443</v>
      </c>
      <c r="H3254" s="169">
        <v>56.338000000000001</v>
      </c>
      <c r="I3254" s="170"/>
      <c r="L3254" s="166"/>
      <c r="M3254" s="171"/>
      <c r="T3254" s="172"/>
      <c r="AT3254" s="167" t="s">
        <v>340</v>
      </c>
      <c r="AU3254" s="167" t="s">
        <v>80</v>
      </c>
      <c r="AV3254" s="14" t="s">
        <v>336</v>
      </c>
      <c r="AW3254" s="14" t="s">
        <v>32</v>
      </c>
      <c r="AX3254" s="14" t="s">
        <v>78</v>
      </c>
      <c r="AY3254" s="167" t="s">
        <v>330</v>
      </c>
    </row>
    <row r="3255" spans="2:65" s="1" customFormat="1" ht="21.75" customHeight="1">
      <c r="B3255" s="33"/>
      <c r="C3255" s="134" t="s">
        <v>2895</v>
      </c>
      <c r="D3255" s="134" t="s">
        <v>332</v>
      </c>
      <c r="E3255" s="135" t="s">
        <v>2896</v>
      </c>
      <c r="F3255" s="136" t="s">
        <v>2897</v>
      </c>
      <c r="G3255" s="137" t="s">
        <v>169</v>
      </c>
      <c r="H3255" s="138">
        <v>849.14099999999985</v>
      </c>
      <c r="I3255" s="139">
        <v>74.27</v>
      </c>
      <c r="J3255" s="140">
        <f>ROUND(I3255*H3255,2)</f>
        <v>63065.7</v>
      </c>
      <c r="K3255" s="136" t="s">
        <v>335</v>
      </c>
      <c r="L3255" s="33"/>
      <c r="M3255" s="141" t="s">
        <v>21</v>
      </c>
      <c r="N3255" s="142" t="s">
        <v>42</v>
      </c>
      <c r="P3255" s="143">
        <f>O3255*H3255</f>
        <v>0</v>
      </c>
      <c r="Q3255" s="143">
        <v>0</v>
      </c>
      <c r="R3255" s="143">
        <f>Q3255*H3255</f>
        <v>0</v>
      </c>
      <c r="S3255" s="143">
        <v>0</v>
      </c>
      <c r="T3255" s="144">
        <f>S3255*H3255</f>
        <v>0</v>
      </c>
      <c r="AR3255" s="145" t="s">
        <v>444</v>
      </c>
      <c r="AT3255" s="145" t="s">
        <v>332</v>
      </c>
      <c r="AU3255" s="145" t="s">
        <v>80</v>
      </c>
      <c r="AY3255" s="18" t="s">
        <v>330</v>
      </c>
      <c r="BE3255" s="146">
        <f>IF(N3255="základní",J3255,0)</f>
        <v>63065.7</v>
      </c>
      <c r="BF3255" s="146">
        <f>IF(N3255="snížená",J3255,0)</f>
        <v>0</v>
      </c>
      <c r="BG3255" s="146">
        <f>IF(N3255="zákl. přenesená",J3255,0)</f>
        <v>0</v>
      </c>
      <c r="BH3255" s="146">
        <f>IF(N3255="sníž. přenesená",J3255,0)</f>
        <v>0</v>
      </c>
      <c r="BI3255" s="146">
        <f>IF(N3255="nulová",J3255,0)</f>
        <v>0</v>
      </c>
      <c r="BJ3255" s="18" t="s">
        <v>78</v>
      </c>
      <c r="BK3255" s="146">
        <f>ROUND(I3255*H3255,2)</f>
        <v>63065.7</v>
      </c>
      <c r="BL3255" s="18" t="s">
        <v>444</v>
      </c>
      <c r="BM3255" s="145" t="s">
        <v>2898</v>
      </c>
    </row>
    <row r="3256" spans="2:65" s="1" customFormat="1">
      <c r="B3256" s="33"/>
      <c r="D3256" s="147" t="s">
        <v>338</v>
      </c>
      <c r="F3256" s="148" t="s">
        <v>2899</v>
      </c>
      <c r="I3256" s="149"/>
      <c r="L3256" s="33"/>
      <c r="M3256" s="150"/>
      <c r="T3256" s="52"/>
      <c r="AT3256" s="18" t="s">
        <v>338</v>
      </c>
      <c r="AU3256" s="18" t="s">
        <v>80</v>
      </c>
    </row>
    <row r="3257" spans="2:65" s="12" customFormat="1">
      <c r="B3257" s="151"/>
      <c r="D3257" s="152" t="s">
        <v>340</v>
      </c>
      <c r="E3257" s="153" t="s">
        <v>21</v>
      </c>
      <c r="F3257" s="154" t="s">
        <v>2900</v>
      </c>
      <c r="H3257" s="153" t="s">
        <v>21</v>
      </c>
      <c r="I3257" s="155"/>
      <c r="L3257" s="151"/>
      <c r="M3257" s="156"/>
      <c r="T3257" s="157"/>
      <c r="AT3257" s="153" t="s">
        <v>340</v>
      </c>
      <c r="AU3257" s="153" t="s">
        <v>80</v>
      </c>
      <c r="AV3257" s="12" t="s">
        <v>78</v>
      </c>
      <c r="AW3257" s="12" t="s">
        <v>32</v>
      </c>
      <c r="AX3257" s="12" t="s">
        <v>71</v>
      </c>
      <c r="AY3257" s="153" t="s">
        <v>330</v>
      </c>
    </row>
    <row r="3258" spans="2:65" s="13" customFormat="1">
      <c r="B3258" s="158"/>
      <c r="D3258" s="152" t="s">
        <v>340</v>
      </c>
      <c r="E3258" s="159" t="s">
        <v>21</v>
      </c>
      <c r="F3258" s="160" t="s">
        <v>219</v>
      </c>
      <c r="H3258" s="161">
        <v>189.346</v>
      </c>
      <c r="I3258" s="162"/>
      <c r="L3258" s="158"/>
      <c r="M3258" s="163"/>
      <c r="T3258" s="164"/>
      <c r="AT3258" s="159" t="s">
        <v>340</v>
      </c>
      <c r="AU3258" s="159" t="s">
        <v>80</v>
      </c>
      <c r="AV3258" s="13" t="s">
        <v>80</v>
      </c>
      <c r="AW3258" s="13" t="s">
        <v>32</v>
      </c>
      <c r="AX3258" s="13" t="s">
        <v>71</v>
      </c>
      <c r="AY3258" s="159" t="s">
        <v>330</v>
      </c>
    </row>
    <row r="3259" spans="2:65" s="13" customFormat="1">
      <c r="B3259" s="158"/>
      <c r="D3259" s="152" t="s">
        <v>340</v>
      </c>
      <c r="E3259" s="159" t="s">
        <v>21</v>
      </c>
      <c r="F3259" s="160" t="s">
        <v>231</v>
      </c>
      <c r="H3259" s="161">
        <v>151.06700000000001</v>
      </c>
      <c r="I3259" s="162"/>
      <c r="L3259" s="158"/>
      <c r="M3259" s="163"/>
      <c r="T3259" s="164"/>
      <c r="AT3259" s="159" t="s">
        <v>340</v>
      </c>
      <c r="AU3259" s="159" t="s">
        <v>80</v>
      </c>
      <c r="AV3259" s="13" t="s">
        <v>80</v>
      </c>
      <c r="AW3259" s="13" t="s">
        <v>32</v>
      </c>
      <c r="AX3259" s="13" t="s">
        <v>71</v>
      </c>
      <c r="AY3259" s="159" t="s">
        <v>330</v>
      </c>
    </row>
    <row r="3260" spans="2:65" s="12" customFormat="1">
      <c r="B3260" s="151"/>
      <c r="D3260" s="152" t="s">
        <v>340</v>
      </c>
      <c r="E3260" s="153" t="s">
        <v>21</v>
      </c>
      <c r="F3260" s="154" t="s">
        <v>2901</v>
      </c>
      <c r="H3260" s="153" t="s">
        <v>21</v>
      </c>
      <c r="I3260" s="155"/>
      <c r="L3260" s="151"/>
      <c r="M3260" s="156"/>
      <c r="T3260" s="157"/>
      <c r="AT3260" s="153" t="s">
        <v>340</v>
      </c>
      <c r="AU3260" s="153" t="s">
        <v>80</v>
      </c>
      <c r="AV3260" s="12" t="s">
        <v>78</v>
      </c>
      <c r="AW3260" s="12" t="s">
        <v>32</v>
      </c>
      <c r="AX3260" s="12" t="s">
        <v>71</v>
      </c>
      <c r="AY3260" s="153" t="s">
        <v>330</v>
      </c>
    </row>
    <row r="3261" spans="2:65" s="13" customFormat="1">
      <c r="B3261" s="158"/>
      <c r="D3261" s="152" t="s">
        <v>340</v>
      </c>
      <c r="E3261" s="159" t="s">
        <v>21</v>
      </c>
      <c r="F3261" s="160" t="s">
        <v>222</v>
      </c>
      <c r="H3261" s="161">
        <v>396.44900000000001</v>
      </c>
      <c r="I3261" s="162"/>
      <c r="L3261" s="158"/>
      <c r="M3261" s="163"/>
      <c r="T3261" s="164"/>
      <c r="AT3261" s="159" t="s">
        <v>340</v>
      </c>
      <c r="AU3261" s="159" t="s">
        <v>80</v>
      </c>
      <c r="AV3261" s="13" t="s">
        <v>80</v>
      </c>
      <c r="AW3261" s="13" t="s">
        <v>32</v>
      </c>
      <c r="AX3261" s="13" t="s">
        <v>71</v>
      </c>
      <c r="AY3261" s="159" t="s">
        <v>330</v>
      </c>
    </row>
    <row r="3262" spans="2:65" s="13" customFormat="1">
      <c r="B3262" s="158"/>
      <c r="D3262" s="152" t="s">
        <v>340</v>
      </c>
      <c r="E3262" s="159" t="s">
        <v>21</v>
      </c>
      <c r="F3262" s="160" t="s">
        <v>234</v>
      </c>
      <c r="H3262" s="161">
        <v>58.624000000000002</v>
      </c>
      <c r="I3262" s="162"/>
      <c r="L3262" s="158"/>
      <c r="M3262" s="163"/>
      <c r="T3262" s="164"/>
      <c r="AT3262" s="159" t="s">
        <v>340</v>
      </c>
      <c r="AU3262" s="159" t="s">
        <v>80</v>
      </c>
      <c r="AV3262" s="13" t="s">
        <v>80</v>
      </c>
      <c r="AW3262" s="13" t="s">
        <v>32</v>
      </c>
      <c r="AX3262" s="13" t="s">
        <v>71</v>
      </c>
      <c r="AY3262" s="159" t="s">
        <v>330</v>
      </c>
    </row>
    <row r="3263" spans="2:65" s="12" customFormat="1">
      <c r="B3263" s="151"/>
      <c r="D3263" s="152" t="s">
        <v>340</v>
      </c>
      <c r="E3263" s="153" t="s">
        <v>21</v>
      </c>
      <c r="F3263" s="154" t="s">
        <v>2893</v>
      </c>
      <c r="H3263" s="153" t="s">
        <v>21</v>
      </c>
      <c r="I3263" s="155"/>
      <c r="L3263" s="151"/>
      <c r="M3263" s="156"/>
      <c r="T3263" s="157"/>
      <c r="AT3263" s="153" t="s">
        <v>340</v>
      </c>
      <c r="AU3263" s="153" t="s">
        <v>80</v>
      </c>
      <c r="AV3263" s="12" t="s">
        <v>78</v>
      </c>
      <c r="AW3263" s="12" t="s">
        <v>32</v>
      </c>
      <c r="AX3263" s="12" t="s">
        <v>71</v>
      </c>
      <c r="AY3263" s="153" t="s">
        <v>330</v>
      </c>
    </row>
    <row r="3264" spans="2:65" s="13" customFormat="1">
      <c r="B3264" s="158"/>
      <c r="D3264" s="152" t="s">
        <v>340</v>
      </c>
      <c r="E3264" s="159" t="s">
        <v>21</v>
      </c>
      <c r="F3264" s="160" t="s">
        <v>228</v>
      </c>
      <c r="H3264" s="161">
        <v>47.04</v>
      </c>
      <c r="I3264" s="162"/>
      <c r="L3264" s="158"/>
      <c r="M3264" s="163"/>
      <c r="T3264" s="164"/>
      <c r="AT3264" s="159" t="s">
        <v>340</v>
      </c>
      <c r="AU3264" s="159" t="s">
        <v>80</v>
      </c>
      <c r="AV3264" s="13" t="s">
        <v>80</v>
      </c>
      <c r="AW3264" s="13" t="s">
        <v>32</v>
      </c>
      <c r="AX3264" s="13" t="s">
        <v>71</v>
      </c>
      <c r="AY3264" s="159" t="s">
        <v>330</v>
      </c>
    </row>
    <row r="3265" spans="2:65" s="13" customFormat="1">
      <c r="B3265" s="158"/>
      <c r="D3265" s="152" t="s">
        <v>340</v>
      </c>
      <c r="E3265" s="159" t="s">
        <v>21</v>
      </c>
      <c r="F3265" s="160" t="s">
        <v>243</v>
      </c>
      <c r="H3265" s="161">
        <v>6.6150000000000002</v>
      </c>
      <c r="I3265" s="162"/>
      <c r="L3265" s="158"/>
      <c r="M3265" s="163"/>
      <c r="T3265" s="164"/>
      <c r="AT3265" s="159" t="s">
        <v>340</v>
      </c>
      <c r="AU3265" s="159" t="s">
        <v>80</v>
      </c>
      <c r="AV3265" s="13" t="s">
        <v>80</v>
      </c>
      <c r="AW3265" s="13" t="s">
        <v>32</v>
      </c>
      <c r="AX3265" s="13" t="s">
        <v>71</v>
      </c>
      <c r="AY3265" s="159" t="s">
        <v>330</v>
      </c>
    </row>
    <row r="3266" spans="2:65" s="14" customFormat="1">
      <c r="B3266" s="166"/>
      <c r="D3266" s="152" t="s">
        <v>340</v>
      </c>
      <c r="E3266" s="167" t="s">
        <v>21</v>
      </c>
      <c r="F3266" s="168" t="s">
        <v>443</v>
      </c>
      <c r="H3266" s="169">
        <v>849.14099999999985</v>
      </c>
      <c r="I3266" s="170"/>
      <c r="L3266" s="166"/>
      <c r="M3266" s="171"/>
      <c r="T3266" s="172"/>
      <c r="AT3266" s="167" t="s">
        <v>340</v>
      </c>
      <c r="AU3266" s="167" t="s">
        <v>80</v>
      </c>
      <c r="AV3266" s="14" t="s">
        <v>336</v>
      </c>
      <c r="AW3266" s="14" t="s">
        <v>32</v>
      </c>
      <c r="AX3266" s="14" t="s">
        <v>78</v>
      </c>
      <c r="AY3266" s="167" t="s">
        <v>330</v>
      </c>
    </row>
    <row r="3267" spans="2:65" s="1" customFormat="1" ht="24.2" customHeight="1">
      <c r="B3267" s="33"/>
      <c r="C3267" s="134" t="s">
        <v>2902</v>
      </c>
      <c r="D3267" s="134" t="s">
        <v>332</v>
      </c>
      <c r="E3267" s="135" t="s">
        <v>2903</v>
      </c>
      <c r="F3267" s="136" t="s">
        <v>2904</v>
      </c>
      <c r="G3267" s="137" t="s">
        <v>169</v>
      </c>
      <c r="H3267" s="138">
        <v>396.44900000000001</v>
      </c>
      <c r="I3267" s="139">
        <v>62.32</v>
      </c>
      <c r="J3267" s="140">
        <f>ROUND(I3267*H3267,2)</f>
        <v>24706.7</v>
      </c>
      <c r="K3267" s="136" t="s">
        <v>335</v>
      </c>
      <c r="L3267" s="33"/>
      <c r="M3267" s="141" t="s">
        <v>21</v>
      </c>
      <c r="N3267" s="142" t="s">
        <v>42</v>
      </c>
      <c r="P3267" s="143">
        <f>O3267*H3267</f>
        <v>0</v>
      </c>
      <c r="Q3267" s="143">
        <v>0</v>
      </c>
      <c r="R3267" s="143">
        <f>Q3267*H3267</f>
        <v>0</v>
      </c>
      <c r="S3267" s="143">
        <v>0</v>
      </c>
      <c r="T3267" s="144">
        <f>S3267*H3267</f>
        <v>0</v>
      </c>
      <c r="AR3267" s="145" t="s">
        <v>444</v>
      </c>
      <c r="AT3267" s="145" t="s">
        <v>332</v>
      </c>
      <c r="AU3267" s="145" t="s">
        <v>80</v>
      </c>
      <c r="AY3267" s="18" t="s">
        <v>330</v>
      </c>
      <c r="BE3267" s="146">
        <f>IF(N3267="základní",J3267,0)</f>
        <v>24706.7</v>
      </c>
      <c r="BF3267" s="146">
        <f>IF(N3267="snížená",J3267,0)</f>
        <v>0</v>
      </c>
      <c r="BG3267" s="146">
        <f>IF(N3267="zákl. přenesená",J3267,0)</f>
        <v>0</v>
      </c>
      <c r="BH3267" s="146">
        <f>IF(N3267="sníž. přenesená",J3267,0)</f>
        <v>0</v>
      </c>
      <c r="BI3267" s="146">
        <f>IF(N3267="nulová",J3267,0)</f>
        <v>0</v>
      </c>
      <c r="BJ3267" s="18" t="s">
        <v>78</v>
      </c>
      <c r="BK3267" s="146">
        <f>ROUND(I3267*H3267,2)</f>
        <v>24706.7</v>
      </c>
      <c r="BL3267" s="18" t="s">
        <v>444</v>
      </c>
      <c r="BM3267" s="145" t="s">
        <v>2905</v>
      </c>
    </row>
    <row r="3268" spans="2:65" s="1" customFormat="1">
      <c r="B3268" s="33"/>
      <c r="D3268" s="147" t="s">
        <v>338</v>
      </c>
      <c r="F3268" s="148" t="s">
        <v>2906</v>
      </c>
      <c r="I3268" s="149"/>
      <c r="L3268" s="33"/>
      <c r="M3268" s="150"/>
      <c r="T3268" s="52"/>
      <c r="AT3268" s="18" t="s">
        <v>338</v>
      </c>
      <c r="AU3268" s="18" t="s">
        <v>80</v>
      </c>
    </row>
    <row r="3269" spans="2:65" s="13" customFormat="1">
      <c r="B3269" s="158"/>
      <c r="D3269" s="152" t="s">
        <v>340</v>
      </c>
      <c r="E3269" s="159" t="s">
        <v>21</v>
      </c>
      <c r="F3269" s="160" t="s">
        <v>222</v>
      </c>
      <c r="H3269" s="161">
        <v>396.44900000000001</v>
      </c>
      <c r="I3269" s="162"/>
      <c r="L3269" s="158"/>
      <c r="M3269" s="163"/>
      <c r="T3269" s="164"/>
      <c r="AT3269" s="159" t="s">
        <v>340</v>
      </c>
      <c r="AU3269" s="159" t="s">
        <v>80</v>
      </c>
      <c r="AV3269" s="13" t="s">
        <v>80</v>
      </c>
      <c r="AW3269" s="13" t="s">
        <v>32</v>
      </c>
      <c r="AX3269" s="13" t="s">
        <v>78</v>
      </c>
      <c r="AY3269" s="159" t="s">
        <v>330</v>
      </c>
    </row>
    <row r="3270" spans="2:65" s="1" customFormat="1" ht="21.75" customHeight="1">
      <c r="B3270" s="33"/>
      <c r="C3270" s="134" t="s">
        <v>2907</v>
      </c>
      <c r="D3270" s="134" t="s">
        <v>332</v>
      </c>
      <c r="E3270" s="135" t="s">
        <v>2908</v>
      </c>
      <c r="F3270" s="136" t="s">
        <v>2909</v>
      </c>
      <c r="G3270" s="137" t="s">
        <v>169</v>
      </c>
      <c r="H3270" s="138">
        <v>644.375</v>
      </c>
      <c r="I3270" s="139">
        <v>10.5</v>
      </c>
      <c r="J3270" s="140">
        <f>ROUND(I3270*H3270,2)</f>
        <v>6765.94</v>
      </c>
      <c r="K3270" s="136" t="s">
        <v>335</v>
      </c>
      <c r="L3270" s="33"/>
      <c r="M3270" s="141" t="s">
        <v>21</v>
      </c>
      <c r="N3270" s="142" t="s">
        <v>42</v>
      </c>
      <c r="P3270" s="143">
        <f>O3270*H3270</f>
        <v>0</v>
      </c>
      <c r="Q3270" s="143">
        <v>0</v>
      </c>
      <c r="R3270" s="143">
        <f>Q3270*H3270</f>
        <v>0</v>
      </c>
      <c r="S3270" s="143">
        <v>0</v>
      </c>
      <c r="T3270" s="144">
        <f>S3270*H3270</f>
        <v>0</v>
      </c>
      <c r="AR3270" s="145" t="s">
        <v>444</v>
      </c>
      <c r="AT3270" s="145" t="s">
        <v>332</v>
      </c>
      <c r="AU3270" s="145" t="s">
        <v>80</v>
      </c>
      <c r="AY3270" s="18" t="s">
        <v>330</v>
      </c>
      <c r="BE3270" s="146">
        <f>IF(N3270="základní",J3270,0)</f>
        <v>6765.94</v>
      </c>
      <c r="BF3270" s="146">
        <f>IF(N3270="snížená",J3270,0)</f>
        <v>0</v>
      </c>
      <c r="BG3270" s="146">
        <f>IF(N3270="zákl. přenesená",J3270,0)</f>
        <v>0</v>
      </c>
      <c r="BH3270" s="146">
        <f>IF(N3270="sníž. přenesená",J3270,0)</f>
        <v>0</v>
      </c>
      <c r="BI3270" s="146">
        <f>IF(N3270="nulová",J3270,0)</f>
        <v>0</v>
      </c>
      <c r="BJ3270" s="18" t="s">
        <v>78</v>
      </c>
      <c r="BK3270" s="146">
        <f>ROUND(I3270*H3270,2)</f>
        <v>6765.94</v>
      </c>
      <c r="BL3270" s="18" t="s">
        <v>444</v>
      </c>
      <c r="BM3270" s="145" t="s">
        <v>2910</v>
      </c>
    </row>
    <row r="3271" spans="2:65" s="1" customFormat="1">
      <c r="B3271" s="33"/>
      <c r="D3271" s="147" t="s">
        <v>338</v>
      </c>
      <c r="F3271" s="148" t="s">
        <v>2911</v>
      </c>
      <c r="I3271" s="149"/>
      <c r="L3271" s="33"/>
      <c r="M3271" s="150"/>
      <c r="T3271" s="52"/>
      <c r="AT3271" s="18" t="s">
        <v>338</v>
      </c>
      <c r="AU3271" s="18" t="s">
        <v>80</v>
      </c>
    </row>
    <row r="3272" spans="2:65" s="13" customFormat="1">
      <c r="B3272" s="158"/>
      <c r="D3272" s="152" t="s">
        <v>340</v>
      </c>
      <c r="E3272" s="159" t="s">
        <v>21</v>
      </c>
      <c r="F3272" s="160" t="s">
        <v>219</v>
      </c>
      <c r="H3272" s="161">
        <v>189.346</v>
      </c>
      <c r="I3272" s="162"/>
      <c r="L3272" s="158"/>
      <c r="M3272" s="163"/>
      <c r="T3272" s="164"/>
      <c r="AT3272" s="159" t="s">
        <v>340</v>
      </c>
      <c r="AU3272" s="159" t="s">
        <v>80</v>
      </c>
      <c r="AV3272" s="13" t="s">
        <v>80</v>
      </c>
      <c r="AW3272" s="13" t="s">
        <v>32</v>
      </c>
      <c r="AX3272" s="13" t="s">
        <v>71</v>
      </c>
      <c r="AY3272" s="159" t="s">
        <v>330</v>
      </c>
    </row>
    <row r="3273" spans="2:65" s="13" customFormat="1">
      <c r="B3273" s="158"/>
      <c r="D3273" s="152" t="s">
        <v>340</v>
      </c>
      <c r="E3273" s="159" t="s">
        <v>21</v>
      </c>
      <c r="F3273" s="160" t="s">
        <v>222</v>
      </c>
      <c r="H3273" s="161">
        <v>396.44900000000001</v>
      </c>
      <c r="I3273" s="162"/>
      <c r="L3273" s="158"/>
      <c r="M3273" s="163"/>
      <c r="T3273" s="164"/>
      <c r="AT3273" s="159" t="s">
        <v>340</v>
      </c>
      <c r="AU3273" s="159" t="s">
        <v>80</v>
      </c>
      <c r="AV3273" s="13" t="s">
        <v>80</v>
      </c>
      <c r="AW3273" s="13" t="s">
        <v>32</v>
      </c>
      <c r="AX3273" s="13" t="s">
        <v>71</v>
      </c>
      <c r="AY3273" s="159" t="s">
        <v>330</v>
      </c>
    </row>
    <row r="3274" spans="2:65" s="12" customFormat="1">
      <c r="B3274" s="151"/>
      <c r="D3274" s="152" t="s">
        <v>340</v>
      </c>
      <c r="E3274" s="153" t="s">
        <v>21</v>
      </c>
      <c r="F3274" s="154" t="s">
        <v>2912</v>
      </c>
      <c r="H3274" s="153" t="s">
        <v>21</v>
      </c>
      <c r="I3274" s="155"/>
      <c r="L3274" s="151"/>
      <c r="M3274" s="156"/>
      <c r="T3274" s="157"/>
      <c r="AT3274" s="153" t="s">
        <v>340</v>
      </c>
      <c r="AU3274" s="153" t="s">
        <v>80</v>
      </c>
      <c r="AV3274" s="12" t="s">
        <v>78</v>
      </c>
      <c r="AW3274" s="12" t="s">
        <v>32</v>
      </c>
      <c r="AX3274" s="12" t="s">
        <v>71</v>
      </c>
      <c r="AY3274" s="153" t="s">
        <v>330</v>
      </c>
    </row>
    <row r="3275" spans="2:65" s="13" customFormat="1">
      <c r="B3275" s="158"/>
      <c r="D3275" s="152" t="s">
        <v>340</v>
      </c>
      <c r="E3275" s="159" t="s">
        <v>21</v>
      </c>
      <c r="F3275" s="160" t="s">
        <v>2913</v>
      </c>
      <c r="H3275" s="161">
        <v>18.934999999999999</v>
      </c>
      <c r="I3275" s="162"/>
      <c r="L3275" s="158"/>
      <c r="M3275" s="163"/>
      <c r="T3275" s="164"/>
      <c r="AT3275" s="159" t="s">
        <v>340</v>
      </c>
      <c r="AU3275" s="159" t="s">
        <v>80</v>
      </c>
      <c r="AV3275" s="13" t="s">
        <v>80</v>
      </c>
      <c r="AW3275" s="13" t="s">
        <v>32</v>
      </c>
      <c r="AX3275" s="13" t="s">
        <v>71</v>
      </c>
      <c r="AY3275" s="159" t="s">
        <v>330</v>
      </c>
    </row>
    <row r="3276" spans="2:65" s="13" customFormat="1">
      <c r="B3276" s="158"/>
      <c r="D3276" s="152" t="s">
        <v>340</v>
      </c>
      <c r="E3276" s="159" t="s">
        <v>21</v>
      </c>
      <c r="F3276" s="160" t="s">
        <v>2914</v>
      </c>
      <c r="H3276" s="161">
        <v>39.645000000000003</v>
      </c>
      <c r="I3276" s="162"/>
      <c r="L3276" s="158"/>
      <c r="M3276" s="163"/>
      <c r="T3276" s="164"/>
      <c r="AT3276" s="159" t="s">
        <v>340</v>
      </c>
      <c r="AU3276" s="159" t="s">
        <v>80</v>
      </c>
      <c r="AV3276" s="13" t="s">
        <v>80</v>
      </c>
      <c r="AW3276" s="13" t="s">
        <v>32</v>
      </c>
      <c r="AX3276" s="13" t="s">
        <v>71</v>
      </c>
      <c r="AY3276" s="159" t="s">
        <v>330</v>
      </c>
    </row>
    <row r="3277" spans="2:65" s="14" customFormat="1">
      <c r="B3277" s="166"/>
      <c r="D3277" s="152" t="s">
        <v>340</v>
      </c>
      <c r="E3277" s="167" t="s">
        <v>21</v>
      </c>
      <c r="F3277" s="168" t="s">
        <v>443</v>
      </c>
      <c r="H3277" s="169">
        <v>644.375</v>
      </c>
      <c r="I3277" s="170"/>
      <c r="L3277" s="166"/>
      <c r="M3277" s="171"/>
      <c r="T3277" s="172"/>
      <c r="AT3277" s="167" t="s">
        <v>340</v>
      </c>
      <c r="AU3277" s="167" t="s">
        <v>80</v>
      </c>
      <c r="AV3277" s="14" t="s">
        <v>336</v>
      </c>
      <c r="AW3277" s="14" t="s">
        <v>32</v>
      </c>
      <c r="AX3277" s="14" t="s">
        <v>78</v>
      </c>
      <c r="AY3277" s="167" t="s">
        <v>330</v>
      </c>
    </row>
    <row r="3278" spans="2:65" s="1" customFormat="1" ht="16.5" customHeight="1">
      <c r="B3278" s="33"/>
      <c r="C3278" s="173" t="s">
        <v>2915</v>
      </c>
      <c r="D3278" s="173" t="s">
        <v>475</v>
      </c>
      <c r="E3278" s="174" t="s">
        <v>2916</v>
      </c>
      <c r="F3278" s="175" t="s">
        <v>2917</v>
      </c>
      <c r="G3278" s="176" t="s">
        <v>169</v>
      </c>
      <c r="H3278" s="177">
        <v>676.59199999999998</v>
      </c>
      <c r="I3278" s="178">
        <v>30.88</v>
      </c>
      <c r="J3278" s="179">
        <f>ROUND(I3278*H3278,2)</f>
        <v>20893.16</v>
      </c>
      <c r="K3278" s="175" t="s">
        <v>335</v>
      </c>
      <c r="L3278" s="180"/>
      <c r="M3278" s="181" t="s">
        <v>21</v>
      </c>
      <c r="N3278" s="182" t="s">
        <v>42</v>
      </c>
      <c r="P3278" s="143">
        <f>O3278*H3278</f>
        <v>0</v>
      </c>
      <c r="Q3278" s="143">
        <v>2.0000000000000001E-4</v>
      </c>
      <c r="R3278" s="143">
        <f>Q3278*H3278</f>
        <v>0.13531840000000001</v>
      </c>
      <c r="S3278" s="143">
        <v>0</v>
      </c>
      <c r="T3278" s="144">
        <f>S3278*H3278</f>
        <v>0</v>
      </c>
      <c r="AR3278" s="145" t="s">
        <v>617</v>
      </c>
      <c r="AT3278" s="145" t="s">
        <v>475</v>
      </c>
      <c r="AU3278" s="145" t="s">
        <v>80</v>
      </c>
      <c r="AY3278" s="18" t="s">
        <v>330</v>
      </c>
      <c r="BE3278" s="146">
        <f>IF(N3278="základní",J3278,0)</f>
        <v>20893.16</v>
      </c>
      <c r="BF3278" s="146">
        <f>IF(N3278="snížená",J3278,0)</f>
        <v>0</v>
      </c>
      <c r="BG3278" s="146">
        <f>IF(N3278="zákl. přenesená",J3278,0)</f>
        <v>0</v>
      </c>
      <c r="BH3278" s="146">
        <f>IF(N3278="sníž. přenesená",J3278,0)</f>
        <v>0</v>
      </c>
      <c r="BI3278" s="146">
        <f>IF(N3278="nulová",J3278,0)</f>
        <v>0</v>
      </c>
      <c r="BJ3278" s="18" t="s">
        <v>78</v>
      </c>
      <c r="BK3278" s="146">
        <f>ROUND(I3278*H3278,2)</f>
        <v>20893.16</v>
      </c>
      <c r="BL3278" s="18" t="s">
        <v>444</v>
      </c>
      <c r="BM3278" s="145" t="s">
        <v>2918</v>
      </c>
    </row>
    <row r="3279" spans="2:65" s="13" customFormat="1">
      <c r="B3279" s="158"/>
      <c r="D3279" s="152" t="s">
        <v>340</v>
      </c>
      <c r="E3279" s="159" t="s">
        <v>21</v>
      </c>
      <c r="F3279" s="160" t="s">
        <v>2875</v>
      </c>
      <c r="H3279" s="161">
        <v>198.81299999999999</v>
      </c>
      <c r="I3279" s="162"/>
      <c r="L3279" s="158"/>
      <c r="M3279" s="163"/>
      <c r="T3279" s="164"/>
      <c r="AT3279" s="159" t="s">
        <v>340</v>
      </c>
      <c r="AU3279" s="159" t="s">
        <v>80</v>
      </c>
      <c r="AV3279" s="13" t="s">
        <v>80</v>
      </c>
      <c r="AW3279" s="13" t="s">
        <v>32</v>
      </c>
      <c r="AX3279" s="13" t="s">
        <v>71</v>
      </c>
      <c r="AY3279" s="159" t="s">
        <v>330</v>
      </c>
    </row>
    <row r="3280" spans="2:65" s="13" customFormat="1">
      <c r="B3280" s="158"/>
      <c r="D3280" s="152" t="s">
        <v>340</v>
      </c>
      <c r="E3280" s="159" t="s">
        <v>21</v>
      </c>
      <c r="F3280" s="160" t="s">
        <v>2877</v>
      </c>
      <c r="H3280" s="161">
        <v>416.27100000000002</v>
      </c>
      <c r="I3280" s="162"/>
      <c r="L3280" s="158"/>
      <c r="M3280" s="163"/>
      <c r="T3280" s="164"/>
      <c r="AT3280" s="159" t="s">
        <v>340</v>
      </c>
      <c r="AU3280" s="159" t="s">
        <v>80</v>
      </c>
      <c r="AV3280" s="13" t="s">
        <v>80</v>
      </c>
      <c r="AW3280" s="13" t="s">
        <v>32</v>
      </c>
      <c r="AX3280" s="13" t="s">
        <v>71</v>
      </c>
      <c r="AY3280" s="159" t="s">
        <v>330</v>
      </c>
    </row>
    <row r="3281" spans="2:65" s="12" customFormat="1">
      <c r="B3281" s="151"/>
      <c r="D3281" s="152" t="s">
        <v>340</v>
      </c>
      <c r="E3281" s="153" t="s">
        <v>21</v>
      </c>
      <c r="F3281" s="154" t="s">
        <v>2912</v>
      </c>
      <c r="H3281" s="153" t="s">
        <v>21</v>
      </c>
      <c r="I3281" s="155"/>
      <c r="L3281" s="151"/>
      <c r="M3281" s="156"/>
      <c r="T3281" s="157"/>
      <c r="AT3281" s="153" t="s">
        <v>340</v>
      </c>
      <c r="AU3281" s="153" t="s">
        <v>80</v>
      </c>
      <c r="AV3281" s="12" t="s">
        <v>78</v>
      </c>
      <c r="AW3281" s="12" t="s">
        <v>32</v>
      </c>
      <c r="AX3281" s="12" t="s">
        <v>71</v>
      </c>
      <c r="AY3281" s="153" t="s">
        <v>330</v>
      </c>
    </row>
    <row r="3282" spans="2:65" s="13" customFormat="1">
      <c r="B3282" s="158"/>
      <c r="D3282" s="152" t="s">
        <v>340</v>
      </c>
      <c r="E3282" s="159" t="s">
        <v>21</v>
      </c>
      <c r="F3282" s="160" t="s">
        <v>2919</v>
      </c>
      <c r="H3282" s="161">
        <v>19.881</v>
      </c>
      <c r="I3282" s="162"/>
      <c r="L3282" s="158"/>
      <c r="M3282" s="163"/>
      <c r="T3282" s="164"/>
      <c r="AT3282" s="159" t="s">
        <v>340</v>
      </c>
      <c r="AU3282" s="159" t="s">
        <v>80</v>
      </c>
      <c r="AV3282" s="13" t="s">
        <v>80</v>
      </c>
      <c r="AW3282" s="13" t="s">
        <v>32</v>
      </c>
      <c r="AX3282" s="13" t="s">
        <v>71</v>
      </c>
      <c r="AY3282" s="159" t="s">
        <v>330</v>
      </c>
    </row>
    <row r="3283" spans="2:65" s="13" customFormat="1">
      <c r="B3283" s="158"/>
      <c r="D3283" s="152" t="s">
        <v>340</v>
      </c>
      <c r="E3283" s="159" t="s">
        <v>21</v>
      </c>
      <c r="F3283" s="160" t="s">
        <v>2920</v>
      </c>
      <c r="H3283" s="161">
        <v>41.627000000000002</v>
      </c>
      <c r="I3283" s="162"/>
      <c r="L3283" s="158"/>
      <c r="M3283" s="163"/>
      <c r="T3283" s="164"/>
      <c r="AT3283" s="159" t="s">
        <v>340</v>
      </c>
      <c r="AU3283" s="159" t="s">
        <v>80</v>
      </c>
      <c r="AV3283" s="13" t="s">
        <v>80</v>
      </c>
      <c r="AW3283" s="13" t="s">
        <v>32</v>
      </c>
      <c r="AX3283" s="13" t="s">
        <v>71</v>
      </c>
      <c r="AY3283" s="159" t="s">
        <v>330</v>
      </c>
    </row>
    <row r="3284" spans="2:65" s="14" customFormat="1">
      <c r="B3284" s="166"/>
      <c r="D3284" s="152" t="s">
        <v>340</v>
      </c>
      <c r="E3284" s="167" t="s">
        <v>21</v>
      </c>
      <c r="F3284" s="168" t="s">
        <v>443</v>
      </c>
      <c r="H3284" s="169">
        <v>676.59199999999998</v>
      </c>
      <c r="I3284" s="170"/>
      <c r="L3284" s="166"/>
      <c r="M3284" s="171"/>
      <c r="T3284" s="172"/>
      <c r="AT3284" s="167" t="s">
        <v>340</v>
      </c>
      <c r="AU3284" s="167" t="s">
        <v>80</v>
      </c>
      <c r="AV3284" s="14" t="s">
        <v>336</v>
      </c>
      <c r="AW3284" s="14" t="s">
        <v>32</v>
      </c>
      <c r="AX3284" s="14" t="s">
        <v>78</v>
      </c>
      <c r="AY3284" s="167" t="s">
        <v>330</v>
      </c>
    </row>
    <row r="3285" spans="2:65" s="1" customFormat="1" ht="24.2" customHeight="1">
      <c r="B3285" s="33"/>
      <c r="C3285" s="134" t="s">
        <v>2921</v>
      </c>
      <c r="D3285" s="134" t="s">
        <v>332</v>
      </c>
      <c r="E3285" s="135" t="s">
        <v>2922</v>
      </c>
      <c r="F3285" s="136" t="s">
        <v>2923</v>
      </c>
      <c r="G3285" s="137" t="s">
        <v>169</v>
      </c>
      <c r="H3285" s="138">
        <v>585.79499999999996</v>
      </c>
      <c r="I3285" s="139">
        <v>24.38</v>
      </c>
      <c r="J3285" s="140">
        <f>ROUND(I3285*H3285,2)</f>
        <v>14281.68</v>
      </c>
      <c r="K3285" s="136" t="s">
        <v>335</v>
      </c>
      <c r="L3285" s="33"/>
      <c r="M3285" s="141" t="s">
        <v>21</v>
      </c>
      <c r="N3285" s="142" t="s">
        <v>42</v>
      </c>
      <c r="P3285" s="143">
        <f>O3285*H3285</f>
        <v>0</v>
      </c>
      <c r="Q3285" s="143">
        <v>0</v>
      </c>
      <c r="R3285" s="143">
        <f>Q3285*H3285</f>
        <v>0</v>
      </c>
      <c r="S3285" s="143">
        <v>0</v>
      </c>
      <c r="T3285" s="144">
        <f>S3285*H3285</f>
        <v>0</v>
      </c>
      <c r="AR3285" s="145" t="s">
        <v>444</v>
      </c>
      <c r="AT3285" s="145" t="s">
        <v>332</v>
      </c>
      <c r="AU3285" s="145" t="s">
        <v>80</v>
      </c>
      <c r="AY3285" s="18" t="s">
        <v>330</v>
      </c>
      <c r="BE3285" s="146">
        <f>IF(N3285="základní",J3285,0)</f>
        <v>14281.68</v>
      </c>
      <c r="BF3285" s="146">
        <f>IF(N3285="snížená",J3285,0)</f>
        <v>0</v>
      </c>
      <c r="BG3285" s="146">
        <f>IF(N3285="zákl. přenesená",J3285,0)</f>
        <v>0</v>
      </c>
      <c r="BH3285" s="146">
        <f>IF(N3285="sníž. přenesená",J3285,0)</f>
        <v>0</v>
      </c>
      <c r="BI3285" s="146">
        <f>IF(N3285="nulová",J3285,0)</f>
        <v>0</v>
      </c>
      <c r="BJ3285" s="18" t="s">
        <v>78</v>
      </c>
      <c r="BK3285" s="146">
        <f>ROUND(I3285*H3285,2)</f>
        <v>14281.68</v>
      </c>
      <c r="BL3285" s="18" t="s">
        <v>444</v>
      </c>
      <c r="BM3285" s="145" t="s">
        <v>2924</v>
      </c>
    </row>
    <row r="3286" spans="2:65" s="1" customFormat="1">
      <c r="B3286" s="33"/>
      <c r="D3286" s="147" t="s">
        <v>338</v>
      </c>
      <c r="F3286" s="148" t="s">
        <v>2925</v>
      </c>
      <c r="I3286" s="149"/>
      <c r="L3286" s="33"/>
      <c r="M3286" s="150"/>
      <c r="T3286" s="52"/>
      <c r="AT3286" s="18" t="s">
        <v>338</v>
      </c>
      <c r="AU3286" s="18" t="s">
        <v>80</v>
      </c>
    </row>
    <row r="3287" spans="2:65" s="13" customFormat="1">
      <c r="B3287" s="158"/>
      <c r="D3287" s="152" t="s">
        <v>340</v>
      </c>
      <c r="E3287" s="159" t="s">
        <v>21</v>
      </c>
      <c r="F3287" s="160" t="s">
        <v>219</v>
      </c>
      <c r="H3287" s="161">
        <v>189.346</v>
      </c>
      <c r="I3287" s="162"/>
      <c r="L3287" s="158"/>
      <c r="M3287" s="163"/>
      <c r="T3287" s="164"/>
      <c r="AT3287" s="159" t="s">
        <v>340</v>
      </c>
      <c r="AU3287" s="159" t="s">
        <v>80</v>
      </c>
      <c r="AV3287" s="13" t="s">
        <v>80</v>
      </c>
      <c r="AW3287" s="13" t="s">
        <v>32</v>
      </c>
      <c r="AX3287" s="13" t="s">
        <v>71</v>
      </c>
      <c r="AY3287" s="159" t="s">
        <v>330</v>
      </c>
    </row>
    <row r="3288" spans="2:65" s="13" customFormat="1">
      <c r="B3288" s="158"/>
      <c r="D3288" s="152" t="s">
        <v>340</v>
      </c>
      <c r="E3288" s="159" t="s">
        <v>21</v>
      </c>
      <c r="F3288" s="160" t="s">
        <v>222</v>
      </c>
      <c r="H3288" s="161">
        <v>396.44900000000001</v>
      </c>
      <c r="I3288" s="162"/>
      <c r="L3288" s="158"/>
      <c r="M3288" s="163"/>
      <c r="T3288" s="164"/>
      <c r="AT3288" s="159" t="s">
        <v>340</v>
      </c>
      <c r="AU3288" s="159" t="s">
        <v>80</v>
      </c>
      <c r="AV3288" s="13" t="s">
        <v>80</v>
      </c>
      <c r="AW3288" s="13" t="s">
        <v>32</v>
      </c>
      <c r="AX3288" s="13" t="s">
        <v>71</v>
      </c>
      <c r="AY3288" s="159" t="s">
        <v>330</v>
      </c>
    </row>
    <row r="3289" spans="2:65" s="14" customFormat="1">
      <c r="B3289" s="166"/>
      <c r="D3289" s="152" t="s">
        <v>340</v>
      </c>
      <c r="E3289" s="167" t="s">
        <v>21</v>
      </c>
      <c r="F3289" s="168" t="s">
        <v>443</v>
      </c>
      <c r="H3289" s="169">
        <v>585.79499999999996</v>
      </c>
      <c r="I3289" s="170"/>
      <c r="L3289" s="166"/>
      <c r="M3289" s="171"/>
      <c r="T3289" s="172"/>
      <c r="AT3289" s="167" t="s">
        <v>340</v>
      </c>
      <c r="AU3289" s="167" t="s">
        <v>80</v>
      </c>
      <c r="AV3289" s="14" t="s">
        <v>336</v>
      </c>
      <c r="AW3289" s="14" t="s">
        <v>32</v>
      </c>
      <c r="AX3289" s="14" t="s">
        <v>78</v>
      </c>
      <c r="AY3289" s="167" t="s">
        <v>330</v>
      </c>
    </row>
    <row r="3290" spans="2:65" s="1" customFormat="1" ht="24.2" customHeight="1">
      <c r="B3290" s="33"/>
      <c r="C3290" s="173" t="s">
        <v>2926</v>
      </c>
      <c r="D3290" s="173" t="s">
        <v>475</v>
      </c>
      <c r="E3290" s="174" t="s">
        <v>2927</v>
      </c>
      <c r="F3290" s="175" t="s">
        <v>2928</v>
      </c>
      <c r="G3290" s="176" t="s">
        <v>169</v>
      </c>
      <c r="H3290" s="177">
        <v>644.375</v>
      </c>
      <c r="I3290" s="178">
        <v>158.28</v>
      </c>
      <c r="J3290" s="179">
        <f>ROUND(I3290*H3290,2)</f>
        <v>101991.67999999999</v>
      </c>
      <c r="K3290" s="175" t="s">
        <v>335</v>
      </c>
      <c r="L3290" s="180"/>
      <c r="M3290" s="181" t="s">
        <v>21</v>
      </c>
      <c r="N3290" s="182" t="s">
        <v>42</v>
      </c>
      <c r="P3290" s="143">
        <f>O3290*H3290</f>
        <v>0</v>
      </c>
      <c r="Q3290" s="143">
        <v>8.0000000000000004E-4</v>
      </c>
      <c r="R3290" s="143">
        <f>Q3290*H3290</f>
        <v>0.51550000000000007</v>
      </c>
      <c r="S3290" s="143">
        <v>0</v>
      </c>
      <c r="T3290" s="144">
        <f>S3290*H3290</f>
        <v>0</v>
      </c>
      <c r="AR3290" s="145" t="s">
        <v>617</v>
      </c>
      <c r="AT3290" s="145" t="s">
        <v>475</v>
      </c>
      <c r="AU3290" s="145" t="s">
        <v>80</v>
      </c>
      <c r="AY3290" s="18" t="s">
        <v>330</v>
      </c>
      <c r="BE3290" s="146">
        <f>IF(N3290="základní",J3290,0)</f>
        <v>101991.67999999999</v>
      </c>
      <c r="BF3290" s="146">
        <f>IF(N3290="snížená",J3290,0)</f>
        <v>0</v>
      </c>
      <c r="BG3290" s="146">
        <f>IF(N3290="zákl. přenesená",J3290,0)</f>
        <v>0</v>
      </c>
      <c r="BH3290" s="146">
        <f>IF(N3290="sníž. přenesená",J3290,0)</f>
        <v>0</v>
      </c>
      <c r="BI3290" s="146">
        <f>IF(N3290="nulová",J3290,0)</f>
        <v>0</v>
      </c>
      <c r="BJ3290" s="18" t="s">
        <v>78</v>
      </c>
      <c r="BK3290" s="146">
        <f>ROUND(I3290*H3290,2)</f>
        <v>101991.67999999999</v>
      </c>
      <c r="BL3290" s="18" t="s">
        <v>444</v>
      </c>
      <c r="BM3290" s="145" t="s">
        <v>2929</v>
      </c>
    </row>
    <row r="3291" spans="2:65" s="13" customFormat="1">
      <c r="B3291" s="158"/>
      <c r="D3291" s="152" t="s">
        <v>340</v>
      </c>
      <c r="E3291" s="159" t="s">
        <v>21</v>
      </c>
      <c r="F3291" s="160" t="s">
        <v>2930</v>
      </c>
      <c r="H3291" s="161">
        <v>208.28100000000001</v>
      </c>
      <c r="I3291" s="162"/>
      <c r="L3291" s="158"/>
      <c r="M3291" s="163"/>
      <c r="T3291" s="164"/>
      <c r="AT3291" s="159" t="s">
        <v>340</v>
      </c>
      <c r="AU3291" s="159" t="s">
        <v>80</v>
      </c>
      <c r="AV3291" s="13" t="s">
        <v>80</v>
      </c>
      <c r="AW3291" s="13" t="s">
        <v>32</v>
      </c>
      <c r="AX3291" s="13" t="s">
        <v>71</v>
      </c>
      <c r="AY3291" s="159" t="s">
        <v>330</v>
      </c>
    </row>
    <row r="3292" spans="2:65" s="13" customFormat="1">
      <c r="B3292" s="158"/>
      <c r="D3292" s="152" t="s">
        <v>340</v>
      </c>
      <c r="E3292" s="159" t="s">
        <v>21</v>
      </c>
      <c r="F3292" s="160" t="s">
        <v>2931</v>
      </c>
      <c r="H3292" s="161">
        <v>436.09399999999999</v>
      </c>
      <c r="I3292" s="162"/>
      <c r="L3292" s="158"/>
      <c r="M3292" s="163"/>
      <c r="T3292" s="164"/>
      <c r="AT3292" s="159" t="s">
        <v>340</v>
      </c>
      <c r="AU3292" s="159" t="s">
        <v>80</v>
      </c>
      <c r="AV3292" s="13" t="s">
        <v>80</v>
      </c>
      <c r="AW3292" s="13" t="s">
        <v>32</v>
      </c>
      <c r="AX3292" s="13" t="s">
        <v>71</v>
      </c>
      <c r="AY3292" s="159" t="s">
        <v>330</v>
      </c>
    </row>
    <row r="3293" spans="2:65" s="14" customFormat="1">
      <c r="B3293" s="166"/>
      <c r="D3293" s="152" t="s">
        <v>340</v>
      </c>
      <c r="E3293" s="167" t="s">
        <v>21</v>
      </c>
      <c r="F3293" s="168" t="s">
        <v>443</v>
      </c>
      <c r="H3293" s="169">
        <v>644.375</v>
      </c>
      <c r="I3293" s="170"/>
      <c r="L3293" s="166"/>
      <c r="M3293" s="171"/>
      <c r="T3293" s="172"/>
      <c r="AT3293" s="167" t="s">
        <v>340</v>
      </c>
      <c r="AU3293" s="167" t="s">
        <v>80</v>
      </c>
      <c r="AV3293" s="14" t="s">
        <v>336</v>
      </c>
      <c r="AW3293" s="14" t="s">
        <v>32</v>
      </c>
      <c r="AX3293" s="14" t="s">
        <v>78</v>
      </c>
      <c r="AY3293" s="167" t="s">
        <v>330</v>
      </c>
    </row>
    <row r="3294" spans="2:65" s="1" customFormat="1" ht="21.75" customHeight="1">
      <c r="B3294" s="33"/>
      <c r="C3294" s="134" t="s">
        <v>2932</v>
      </c>
      <c r="D3294" s="134" t="s">
        <v>332</v>
      </c>
      <c r="E3294" s="135" t="s">
        <v>2933</v>
      </c>
      <c r="F3294" s="136" t="s">
        <v>2934</v>
      </c>
      <c r="G3294" s="137" t="s">
        <v>169</v>
      </c>
      <c r="H3294" s="138">
        <v>585.79499999999996</v>
      </c>
      <c r="I3294" s="139">
        <v>31.52</v>
      </c>
      <c r="J3294" s="140">
        <f>ROUND(I3294*H3294,2)</f>
        <v>18464.259999999998</v>
      </c>
      <c r="K3294" s="136" t="s">
        <v>335</v>
      </c>
      <c r="L3294" s="33"/>
      <c r="M3294" s="141" t="s">
        <v>21</v>
      </c>
      <c r="N3294" s="142" t="s">
        <v>42</v>
      </c>
      <c r="P3294" s="143">
        <f>O3294*H3294</f>
        <v>0</v>
      </c>
      <c r="Q3294" s="143">
        <v>0</v>
      </c>
      <c r="R3294" s="143">
        <f>Q3294*H3294</f>
        <v>0</v>
      </c>
      <c r="S3294" s="143">
        <v>0</v>
      </c>
      <c r="T3294" s="144">
        <f>S3294*H3294</f>
        <v>0</v>
      </c>
      <c r="AR3294" s="145" t="s">
        <v>444</v>
      </c>
      <c r="AT3294" s="145" t="s">
        <v>332</v>
      </c>
      <c r="AU3294" s="145" t="s">
        <v>80</v>
      </c>
      <c r="AY3294" s="18" t="s">
        <v>330</v>
      </c>
      <c r="BE3294" s="146">
        <f>IF(N3294="základní",J3294,0)</f>
        <v>18464.259999999998</v>
      </c>
      <c r="BF3294" s="146">
        <f>IF(N3294="snížená",J3294,0)</f>
        <v>0</v>
      </c>
      <c r="BG3294" s="146">
        <f>IF(N3294="zákl. přenesená",J3294,0)</f>
        <v>0</v>
      </c>
      <c r="BH3294" s="146">
        <f>IF(N3294="sníž. přenesená",J3294,0)</f>
        <v>0</v>
      </c>
      <c r="BI3294" s="146">
        <f>IF(N3294="nulová",J3294,0)</f>
        <v>0</v>
      </c>
      <c r="BJ3294" s="18" t="s">
        <v>78</v>
      </c>
      <c r="BK3294" s="146">
        <f>ROUND(I3294*H3294,2)</f>
        <v>18464.259999999998</v>
      </c>
      <c r="BL3294" s="18" t="s">
        <v>444</v>
      </c>
      <c r="BM3294" s="145" t="s">
        <v>2935</v>
      </c>
    </row>
    <row r="3295" spans="2:65" s="1" customFormat="1">
      <c r="B3295" s="33"/>
      <c r="D3295" s="147" t="s">
        <v>338</v>
      </c>
      <c r="F3295" s="148" t="s">
        <v>2936</v>
      </c>
      <c r="I3295" s="149"/>
      <c r="L3295" s="33"/>
      <c r="M3295" s="150"/>
      <c r="T3295" s="52"/>
      <c r="AT3295" s="18" t="s">
        <v>338</v>
      </c>
      <c r="AU3295" s="18" t="s">
        <v>80</v>
      </c>
    </row>
    <row r="3296" spans="2:65" s="13" customFormat="1">
      <c r="B3296" s="158"/>
      <c r="D3296" s="152" t="s">
        <v>340</v>
      </c>
      <c r="E3296" s="159" t="s">
        <v>21</v>
      </c>
      <c r="F3296" s="160" t="s">
        <v>219</v>
      </c>
      <c r="H3296" s="161">
        <v>189.346</v>
      </c>
      <c r="I3296" s="162"/>
      <c r="L3296" s="158"/>
      <c r="M3296" s="163"/>
      <c r="T3296" s="164"/>
      <c r="AT3296" s="159" t="s">
        <v>340</v>
      </c>
      <c r="AU3296" s="159" t="s">
        <v>80</v>
      </c>
      <c r="AV3296" s="13" t="s">
        <v>80</v>
      </c>
      <c r="AW3296" s="13" t="s">
        <v>32</v>
      </c>
      <c r="AX3296" s="13" t="s">
        <v>71</v>
      </c>
      <c r="AY3296" s="159" t="s">
        <v>330</v>
      </c>
    </row>
    <row r="3297" spans="2:65" s="13" customFormat="1">
      <c r="B3297" s="158"/>
      <c r="D3297" s="152" t="s">
        <v>340</v>
      </c>
      <c r="E3297" s="159" t="s">
        <v>21</v>
      </c>
      <c r="F3297" s="160" t="s">
        <v>222</v>
      </c>
      <c r="H3297" s="161">
        <v>396.44900000000001</v>
      </c>
      <c r="I3297" s="162"/>
      <c r="L3297" s="158"/>
      <c r="M3297" s="163"/>
      <c r="T3297" s="164"/>
      <c r="AT3297" s="159" t="s">
        <v>340</v>
      </c>
      <c r="AU3297" s="159" t="s">
        <v>80</v>
      </c>
      <c r="AV3297" s="13" t="s">
        <v>80</v>
      </c>
      <c r="AW3297" s="13" t="s">
        <v>32</v>
      </c>
      <c r="AX3297" s="13" t="s">
        <v>71</v>
      </c>
      <c r="AY3297" s="159" t="s">
        <v>330</v>
      </c>
    </row>
    <row r="3298" spans="2:65" s="14" customFormat="1">
      <c r="B3298" s="166"/>
      <c r="D3298" s="152" t="s">
        <v>340</v>
      </c>
      <c r="E3298" s="167" t="s">
        <v>21</v>
      </c>
      <c r="F3298" s="168" t="s">
        <v>443</v>
      </c>
      <c r="H3298" s="169">
        <v>585.79499999999996</v>
      </c>
      <c r="I3298" s="170"/>
      <c r="L3298" s="166"/>
      <c r="M3298" s="171"/>
      <c r="T3298" s="172"/>
      <c r="AT3298" s="167" t="s">
        <v>340</v>
      </c>
      <c r="AU3298" s="167" t="s">
        <v>80</v>
      </c>
      <c r="AV3298" s="14" t="s">
        <v>336</v>
      </c>
      <c r="AW3298" s="14" t="s">
        <v>32</v>
      </c>
      <c r="AX3298" s="14" t="s">
        <v>78</v>
      </c>
      <c r="AY3298" s="167" t="s">
        <v>330</v>
      </c>
    </row>
    <row r="3299" spans="2:65" s="1" customFormat="1" ht="16.5" customHeight="1">
      <c r="B3299" s="33"/>
      <c r="C3299" s="173" t="s">
        <v>2937</v>
      </c>
      <c r="D3299" s="173" t="s">
        <v>475</v>
      </c>
      <c r="E3299" s="174" t="s">
        <v>2938</v>
      </c>
      <c r="F3299" s="175" t="s">
        <v>2939</v>
      </c>
      <c r="G3299" s="176" t="s">
        <v>381</v>
      </c>
      <c r="H3299" s="177">
        <v>56.235999999999997</v>
      </c>
      <c r="I3299" s="178">
        <v>3106.97</v>
      </c>
      <c r="J3299" s="179">
        <f>ROUND(I3299*H3299,2)</f>
        <v>174723.56</v>
      </c>
      <c r="K3299" s="175" t="s">
        <v>335</v>
      </c>
      <c r="L3299" s="180"/>
      <c r="M3299" s="181" t="s">
        <v>21</v>
      </c>
      <c r="N3299" s="182" t="s">
        <v>42</v>
      </c>
      <c r="P3299" s="143">
        <f>O3299*H3299</f>
        <v>0</v>
      </c>
      <c r="Q3299" s="143">
        <v>0.75</v>
      </c>
      <c r="R3299" s="143">
        <f>Q3299*H3299</f>
        <v>42.177</v>
      </c>
      <c r="S3299" s="143">
        <v>0</v>
      </c>
      <c r="T3299" s="144">
        <f>S3299*H3299</f>
        <v>0</v>
      </c>
      <c r="AR3299" s="145" t="s">
        <v>617</v>
      </c>
      <c r="AT3299" s="145" t="s">
        <v>475</v>
      </c>
      <c r="AU3299" s="145" t="s">
        <v>80</v>
      </c>
      <c r="AY3299" s="18" t="s">
        <v>330</v>
      </c>
      <c r="BE3299" s="146">
        <f>IF(N3299="základní",J3299,0)</f>
        <v>174723.56</v>
      </c>
      <c r="BF3299" s="146">
        <f>IF(N3299="snížená",J3299,0)</f>
        <v>0</v>
      </c>
      <c r="BG3299" s="146">
        <f>IF(N3299="zákl. přenesená",J3299,0)</f>
        <v>0</v>
      </c>
      <c r="BH3299" s="146">
        <f>IF(N3299="sníž. přenesená",J3299,0)</f>
        <v>0</v>
      </c>
      <c r="BI3299" s="146">
        <f>IF(N3299="nulová",J3299,0)</f>
        <v>0</v>
      </c>
      <c r="BJ3299" s="18" t="s">
        <v>78</v>
      </c>
      <c r="BK3299" s="146">
        <f>ROUND(I3299*H3299,2)</f>
        <v>174723.56</v>
      </c>
      <c r="BL3299" s="18" t="s">
        <v>444</v>
      </c>
      <c r="BM3299" s="145" t="s">
        <v>2940</v>
      </c>
    </row>
    <row r="3300" spans="2:65" s="13" customFormat="1">
      <c r="B3300" s="158"/>
      <c r="D3300" s="152" t="s">
        <v>340</v>
      </c>
      <c r="E3300" s="159" t="s">
        <v>21</v>
      </c>
      <c r="F3300" s="160" t="s">
        <v>2941</v>
      </c>
      <c r="H3300" s="161">
        <v>18.177</v>
      </c>
      <c r="I3300" s="162"/>
      <c r="L3300" s="158"/>
      <c r="M3300" s="163"/>
      <c r="T3300" s="164"/>
      <c r="AT3300" s="159" t="s">
        <v>340</v>
      </c>
      <c r="AU3300" s="159" t="s">
        <v>80</v>
      </c>
      <c r="AV3300" s="13" t="s">
        <v>80</v>
      </c>
      <c r="AW3300" s="13" t="s">
        <v>32</v>
      </c>
      <c r="AX3300" s="13" t="s">
        <v>71</v>
      </c>
      <c r="AY3300" s="159" t="s">
        <v>330</v>
      </c>
    </row>
    <row r="3301" spans="2:65" s="13" customFormat="1">
      <c r="B3301" s="158"/>
      <c r="D3301" s="152" t="s">
        <v>340</v>
      </c>
      <c r="E3301" s="159" t="s">
        <v>21</v>
      </c>
      <c r="F3301" s="160" t="s">
        <v>2942</v>
      </c>
      <c r="H3301" s="161">
        <v>38.058999999999997</v>
      </c>
      <c r="I3301" s="162"/>
      <c r="L3301" s="158"/>
      <c r="M3301" s="163"/>
      <c r="T3301" s="164"/>
      <c r="AT3301" s="159" t="s">
        <v>340</v>
      </c>
      <c r="AU3301" s="159" t="s">
        <v>80</v>
      </c>
      <c r="AV3301" s="13" t="s">
        <v>80</v>
      </c>
      <c r="AW3301" s="13" t="s">
        <v>32</v>
      </c>
      <c r="AX3301" s="13" t="s">
        <v>71</v>
      </c>
      <c r="AY3301" s="159" t="s">
        <v>330</v>
      </c>
    </row>
    <row r="3302" spans="2:65" s="14" customFormat="1">
      <c r="B3302" s="166"/>
      <c r="D3302" s="152" t="s">
        <v>340</v>
      </c>
      <c r="E3302" s="167" t="s">
        <v>21</v>
      </c>
      <c r="F3302" s="168" t="s">
        <v>443</v>
      </c>
      <c r="H3302" s="169">
        <v>56.235999999999997</v>
      </c>
      <c r="I3302" s="170"/>
      <c r="L3302" s="166"/>
      <c r="M3302" s="171"/>
      <c r="T3302" s="172"/>
      <c r="AT3302" s="167" t="s">
        <v>340</v>
      </c>
      <c r="AU3302" s="167" t="s">
        <v>80</v>
      </c>
      <c r="AV3302" s="14" t="s">
        <v>336</v>
      </c>
      <c r="AW3302" s="14" t="s">
        <v>32</v>
      </c>
      <c r="AX3302" s="14" t="s">
        <v>78</v>
      </c>
      <c r="AY3302" s="167" t="s">
        <v>330</v>
      </c>
    </row>
    <row r="3303" spans="2:65" s="1" customFormat="1" ht="24.2" customHeight="1">
      <c r="B3303" s="33"/>
      <c r="C3303" s="134" t="s">
        <v>2943</v>
      </c>
      <c r="D3303" s="134" t="s">
        <v>332</v>
      </c>
      <c r="E3303" s="135" t="s">
        <v>2944</v>
      </c>
      <c r="F3303" s="136" t="s">
        <v>2945</v>
      </c>
      <c r="G3303" s="137" t="s">
        <v>381</v>
      </c>
      <c r="H3303" s="138">
        <v>11.558999999999999</v>
      </c>
      <c r="I3303" s="139">
        <v>207.22</v>
      </c>
      <c r="J3303" s="140">
        <f>ROUND(I3303*H3303,2)</f>
        <v>2395.2600000000002</v>
      </c>
      <c r="K3303" s="136" t="s">
        <v>335</v>
      </c>
      <c r="L3303" s="33"/>
      <c r="M3303" s="141" t="s">
        <v>21</v>
      </c>
      <c r="N3303" s="142" t="s">
        <v>42</v>
      </c>
      <c r="P3303" s="143">
        <f>O3303*H3303</f>
        <v>0</v>
      </c>
      <c r="Q3303" s="143">
        <v>0</v>
      </c>
      <c r="R3303" s="143">
        <f>Q3303*H3303</f>
        <v>0</v>
      </c>
      <c r="S3303" s="143">
        <v>0</v>
      </c>
      <c r="T3303" s="144">
        <f>S3303*H3303</f>
        <v>0</v>
      </c>
      <c r="AR3303" s="145" t="s">
        <v>444</v>
      </c>
      <c r="AT3303" s="145" t="s">
        <v>332</v>
      </c>
      <c r="AU3303" s="145" t="s">
        <v>80</v>
      </c>
      <c r="AY3303" s="18" t="s">
        <v>330</v>
      </c>
      <c r="BE3303" s="146">
        <f>IF(N3303="základní",J3303,0)</f>
        <v>2395.2600000000002</v>
      </c>
      <c r="BF3303" s="146">
        <f>IF(N3303="snížená",J3303,0)</f>
        <v>0</v>
      </c>
      <c r="BG3303" s="146">
        <f>IF(N3303="zákl. přenesená",J3303,0)</f>
        <v>0</v>
      </c>
      <c r="BH3303" s="146">
        <f>IF(N3303="sníž. přenesená",J3303,0)</f>
        <v>0</v>
      </c>
      <c r="BI3303" s="146">
        <f>IF(N3303="nulová",J3303,0)</f>
        <v>0</v>
      </c>
      <c r="BJ3303" s="18" t="s">
        <v>78</v>
      </c>
      <c r="BK3303" s="146">
        <f>ROUND(I3303*H3303,2)</f>
        <v>2395.2600000000002</v>
      </c>
      <c r="BL3303" s="18" t="s">
        <v>444</v>
      </c>
      <c r="BM3303" s="145" t="s">
        <v>2946</v>
      </c>
    </row>
    <row r="3304" spans="2:65" s="1" customFormat="1">
      <c r="B3304" s="33"/>
      <c r="D3304" s="147" t="s">
        <v>338</v>
      </c>
      <c r="F3304" s="148" t="s">
        <v>2947</v>
      </c>
      <c r="I3304" s="149"/>
      <c r="L3304" s="33"/>
      <c r="M3304" s="150"/>
      <c r="T3304" s="52"/>
      <c r="AT3304" s="18" t="s">
        <v>338</v>
      </c>
      <c r="AU3304" s="18" t="s">
        <v>80</v>
      </c>
    </row>
    <row r="3305" spans="2:65" s="12" customFormat="1">
      <c r="B3305" s="151"/>
      <c r="D3305" s="152" t="s">
        <v>340</v>
      </c>
      <c r="E3305" s="153" t="s">
        <v>21</v>
      </c>
      <c r="F3305" s="154" t="s">
        <v>2948</v>
      </c>
      <c r="H3305" s="153" t="s">
        <v>21</v>
      </c>
      <c r="I3305" s="155"/>
      <c r="L3305" s="151"/>
      <c r="M3305" s="156"/>
      <c r="T3305" s="157"/>
      <c r="AT3305" s="153" t="s">
        <v>340</v>
      </c>
      <c r="AU3305" s="153" t="s">
        <v>80</v>
      </c>
      <c r="AV3305" s="12" t="s">
        <v>78</v>
      </c>
      <c r="AW3305" s="12" t="s">
        <v>32</v>
      </c>
      <c r="AX3305" s="12" t="s">
        <v>71</v>
      </c>
      <c r="AY3305" s="153" t="s">
        <v>330</v>
      </c>
    </row>
    <row r="3306" spans="2:65" s="12" customFormat="1">
      <c r="B3306" s="151"/>
      <c r="D3306" s="152" t="s">
        <v>340</v>
      </c>
      <c r="E3306" s="153" t="s">
        <v>21</v>
      </c>
      <c r="F3306" s="154" t="s">
        <v>2949</v>
      </c>
      <c r="H3306" s="153" t="s">
        <v>21</v>
      </c>
      <c r="I3306" s="155"/>
      <c r="L3306" s="151"/>
      <c r="M3306" s="156"/>
      <c r="T3306" s="157"/>
      <c r="AT3306" s="153" t="s">
        <v>340</v>
      </c>
      <c r="AU3306" s="153" t="s">
        <v>80</v>
      </c>
      <c r="AV3306" s="12" t="s">
        <v>78</v>
      </c>
      <c r="AW3306" s="12" t="s">
        <v>32</v>
      </c>
      <c r="AX3306" s="12" t="s">
        <v>71</v>
      </c>
      <c r="AY3306" s="153" t="s">
        <v>330</v>
      </c>
    </row>
    <row r="3307" spans="2:65" s="12" customFormat="1">
      <c r="B3307" s="151"/>
      <c r="D3307" s="152" t="s">
        <v>340</v>
      </c>
      <c r="E3307" s="153" t="s">
        <v>21</v>
      </c>
      <c r="F3307" s="154" t="s">
        <v>2795</v>
      </c>
      <c r="H3307" s="153" t="s">
        <v>21</v>
      </c>
      <c r="I3307" s="155"/>
      <c r="L3307" s="151"/>
      <c r="M3307" s="156"/>
      <c r="T3307" s="157"/>
      <c r="AT3307" s="153" t="s">
        <v>340</v>
      </c>
      <c r="AU3307" s="153" t="s">
        <v>80</v>
      </c>
      <c r="AV3307" s="12" t="s">
        <v>78</v>
      </c>
      <c r="AW3307" s="12" t="s">
        <v>32</v>
      </c>
      <c r="AX3307" s="12" t="s">
        <v>71</v>
      </c>
      <c r="AY3307" s="153" t="s">
        <v>330</v>
      </c>
    </row>
    <row r="3308" spans="2:65" s="13" customFormat="1">
      <c r="B3308" s="158"/>
      <c r="D3308" s="152" t="s">
        <v>340</v>
      </c>
      <c r="E3308" s="159" t="s">
        <v>21</v>
      </c>
      <c r="F3308" s="160" t="s">
        <v>2950</v>
      </c>
      <c r="H3308" s="161">
        <v>4.2779999999999996</v>
      </c>
      <c r="I3308" s="162"/>
      <c r="L3308" s="158"/>
      <c r="M3308" s="163"/>
      <c r="T3308" s="164"/>
      <c r="AT3308" s="159" t="s">
        <v>340</v>
      </c>
      <c r="AU3308" s="159" t="s">
        <v>80</v>
      </c>
      <c r="AV3308" s="13" t="s">
        <v>80</v>
      </c>
      <c r="AW3308" s="13" t="s">
        <v>32</v>
      </c>
      <c r="AX3308" s="13" t="s">
        <v>71</v>
      </c>
      <c r="AY3308" s="159" t="s">
        <v>330</v>
      </c>
    </row>
    <row r="3309" spans="2:65" s="13" customFormat="1">
      <c r="B3309" s="158"/>
      <c r="D3309" s="152" t="s">
        <v>340</v>
      </c>
      <c r="E3309" s="159" t="s">
        <v>21</v>
      </c>
      <c r="F3309" s="160" t="s">
        <v>2951</v>
      </c>
      <c r="H3309" s="161">
        <v>3.1640000000000001</v>
      </c>
      <c r="I3309" s="162"/>
      <c r="L3309" s="158"/>
      <c r="M3309" s="163"/>
      <c r="T3309" s="164"/>
      <c r="AT3309" s="159" t="s">
        <v>340</v>
      </c>
      <c r="AU3309" s="159" t="s">
        <v>80</v>
      </c>
      <c r="AV3309" s="13" t="s">
        <v>80</v>
      </c>
      <c r="AW3309" s="13" t="s">
        <v>32</v>
      </c>
      <c r="AX3309" s="13" t="s">
        <v>71</v>
      </c>
      <c r="AY3309" s="159" t="s">
        <v>330</v>
      </c>
    </row>
    <row r="3310" spans="2:65" s="13" customFormat="1">
      <c r="B3310" s="158"/>
      <c r="D3310" s="152" t="s">
        <v>340</v>
      </c>
      <c r="E3310" s="159" t="s">
        <v>21</v>
      </c>
      <c r="F3310" s="160" t="s">
        <v>2952</v>
      </c>
      <c r="H3310" s="161">
        <v>2.5000000000000001E-2</v>
      </c>
      <c r="I3310" s="162"/>
      <c r="L3310" s="158"/>
      <c r="M3310" s="163"/>
      <c r="T3310" s="164"/>
      <c r="AT3310" s="159" t="s">
        <v>340</v>
      </c>
      <c r="AU3310" s="159" t="s">
        <v>80</v>
      </c>
      <c r="AV3310" s="13" t="s">
        <v>80</v>
      </c>
      <c r="AW3310" s="13" t="s">
        <v>32</v>
      </c>
      <c r="AX3310" s="13" t="s">
        <v>71</v>
      </c>
      <c r="AY3310" s="159" t="s">
        <v>330</v>
      </c>
    </row>
    <row r="3311" spans="2:65" s="12" customFormat="1">
      <c r="B3311" s="151"/>
      <c r="D3311" s="152" t="s">
        <v>340</v>
      </c>
      <c r="E3311" s="153" t="s">
        <v>21</v>
      </c>
      <c r="F3311" s="154" t="s">
        <v>2799</v>
      </c>
      <c r="H3311" s="153" t="s">
        <v>21</v>
      </c>
      <c r="I3311" s="155"/>
      <c r="L3311" s="151"/>
      <c r="M3311" s="156"/>
      <c r="T3311" s="157"/>
      <c r="AT3311" s="153" t="s">
        <v>340</v>
      </c>
      <c r="AU3311" s="153" t="s">
        <v>80</v>
      </c>
      <c r="AV3311" s="12" t="s">
        <v>78</v>
      </c>
      <c r="AW3311" s="12" t="s">
        <v>32</v>
      </c>
      <c r="AX3311" s="12" t="s">
        <v>71</v>
      </c>
      <c r="AY3311" s="153" t="s">
        <v>330</v>
      </c>
    </row>
    <row r="3312" spans="2:65" s="13" customFormat="1">
      <c r="B3312" s="158"/>
      <c r="D3312" s="152" t="s">
        <v>340</v>
      </c>
      <c r="E3312" s="159" t="s">
        <v>21</v>
      </c>
      <c r="F3312" s="160" t="s">
        <v>2953</v>
      </c>
      <c r="H3312" s="161">
        <v>4.0419999999999998</v>
      </c>
      <c r="I3312" s="162"/>
      <c r="L3312" s="158"/>
      <c r="M3312" s="163"/>
      <c r="T3312" s="164"/>
      <c r="AT3312" s="159" t="s">
        <v>340</v>
      </c>
      <c r="AU3312" s="159" t="s">
        <v>80</v>
      </c>
      <c r="AV3312" s="13" t="s">
        <v>80</v>
      </c>
      <c r="AW3312" s="13" t="s">
        <v>32</v>
      </c>
      <c r="AX3312" s="13" t="s">
        <v>71</v>
      </c>
      <c r="AY3312" s="159" t="s">
        <v>330</v>
      </c>
    </row>
    <row r="3313" spans="2:65" s="13" customFormat="1">
      <c r="B3313" s="158"/>
      <c r="D3313" s="152" t="s">
        <v>340</v>
      </c>
      <c r="E3313" s="159" t="s">
        <v>21</v>
      </c>
      <c r="F3313" s="160" t="s">
        <v>2954</v>
      </c>
      <c r="H3313" s="161">
        <v>0.05</v>
      </c>
      <c r="I3313" s="162"/>
      <c r="L3313" s="158"/>
      <c r="M3313" s="163"/>
      <c r="T3313" s="164"/>
      <c r="AT3313" s="159" t="s">
        <v>340</v>
      </c>
      <c r="AU3313" s="159" t="s">
        <v>80</v>
      </c>
      <c r="AV3313" s="13" t="s">
        <v>80</v>
      </c>
      <c r="AW3313" s="13" t="s">
        <v>32</v>
      </c>
      <c r="AX3313" s="13" t="s">
        <v>71</v>
      </c>
      <c r="AY3313" s="159" t="s">
        <v>330</v>
      </c>
    </row>
    <row r="3314" spans="2:65" s="14" customFormat="1">
      <c r="B3314" s="166"/>
      <c r="D3314" s="152" t="s">
        <v>340</v>
      </c>
      <c r="E3314" s="167" t="s">
        <v>21</v>
      </c>
      <c r="F3314" s="168" t="s">
        <v>443</v>
      </c>
      <c r="H3314" s="169">
        <v>11.558999999999999</v>
      </c>
      <c r="I3314" s="170"/>
      <c r="L3314" s="166"/>
      <c r="M3314" s="171"/>
      <c r="T3314" s="172"/>
      <c r="AT3314" s="167" t="s">
        <v>340</v>
      </c>
      <c r="AU3314" s="167" t="s">
        <v>80</v>
      </c>
      <c r="AV3314" s="14" t="s">
        <v>336</v>
      </c>
      <c r="AW3314" s="14" t="s">
        <v>32</v>
      </c>
      <c r="AX3314" s="14" t="s">
        <v>78</v>
      </c>
      <c r="AY3314" s="167" t="s">
        <v>330</v>
      </c>
    </row>
    <row r="3315" spans="2:65" s="1" customFormat="1" ht="16.5" customHeight="1">
      <c r="B3315" s="33"/>
      <c r="C3315" s="173" t="s">
        <v>2955</v>
      </c>
      <c r="D3315" s="173" t="s">
        <v>475</v>
      </c>
      <c r="E3315" s="174" t="s">
        <v>2956</v>
      </c>
      <c r="F3315" s="175" t="s">
        <v>2957</v>
      </c>
      <c r="G3315" s="176" t="s">
        <v>447</v>
      </c>
      <c r="H3315" s="177">
        <v>25.43</v>
      </c>
      <c r="I3315" s="178">
        <v>664.12</v>
      </c>
      <c r="J3315" s="179">
        <f>ROUND(I3315*H3315,2)</f>
        <v>16888.57</v>
      </c>
      <c r="K3315" s="175" t="s">
        <v>335</v>
      </c>
      <c r="L3315" s="180"/>
      <c r="M3315" s="181" t="s">
        <v>21</v>
      </c>
      <c r="N3315" s="182" t="s">
        <v>42</v>
      </c>
      <c r="P3315" s="143">
        <f>O3315*H3315</f>
        <v>0</v>
      </c>
      <c r="Q3315" s="143">
        <v>1</v>
      </c>
      <c r="R3315" s="143">
        <f>Q3315*H3315</f>
        <v>25.43</v>
      </c>
      <c r="S3315" s="143">
        <v>0</v>
      </c>
      <c r="T3315" s="144">
        <f>S3315*H3315</f>
        <v>0</v>
      </c>
      <c r="AR3315" s="145" t="s">
        <v>617</v>
      </c>
      <c r="AT3315" s="145" t="s">
        <v>475</v>
      </c>
      <c r="AU3315" s="145" t="s">
        <v>80</v>
      </c>
      <c r="AY3315" s="18" t="s">
        <v>330</v>
      </c>
      <c r="BE3315" s="146">
        <f>IF(N3315="základní",J3315,0)</f>
        <v>16888.57</v>
      </c>
      <c r="BF3315" s="146">
        <f>IF(N3315="snížená",J3315,0)</f>
        <v>0</v>
      </c>
      <c r="BG3315" s="146">
        <f>IF(N3315="zákl. přenesená",J3315,0)</f>
        <v>0</v>
      </c>
      <c r="BH3315" s="146">
        <f>IF(N3315="sníž. přenesená",J3315,0)</f>
        <v>0</v>
      </c>
      <c r="BI3315" s="146">
        <f>IF(N3315="nulová",J3315,0)</f>
        <v>0</v>
      </c>
      <c r="BJ3315" s="18" t="s">
        <v>78</v>
      </c>
      <c r="BK3315" s="146">
        <f>ROUND(I3315*H3315,2)</f>
        <v>16888.57</v>
      </c>
      <c r="BL3315" s="18" t="s">
        <v>444</v>
      </c>
      <c r="BM3315" s="145" t="s">
        <v>2958</v>
      </c>
    </row>
    <row r="3316" spans="2:65" s="12" customFormat="1">
      <c r="B3316" s="151"/>
      <c r="D3316" s="152" t="s">
        <v>340</v>
      </c>
      <c r="E3316" s="153" t="s">
        <v>21</v>
      </c>
      <c r="F3316" s="154" t="s">
        <v>2959</v>
      </c>
      <c r="H3316" s="153" t="s">
        <v>21</v>
      </c>
      <c r="I3316" s="155"/>
      <c r="L3316" s="151"/>
      <c r="M3316" s="156"/>
      <c r="T3316" s="157"/>
      <c r="AT3316" s="153" t="s">
        <v>340</v>
      </c>
      <c r="AU3316" s="153" t="s">
        <v>80</v>
      </c>
      <c r="AV3316" s="12" t="s">
        <v>78</v>
      </c>
      <c r="AW3316" s="12" t="s">
        <v>32</v>
      </c>
      <c r="AX3316" s="12" t="s">
        <v>71</v>
      </c>
      <c r="AY3316" s="153" t="s">
        <v>330</v>
      </c>
    </row>
    <row r="3317" spans="2:65" s="13" customFormat="1">
      <c r="B3317" s="158"/>
      <c r="D3317" s="152" t="s">
        <v>340</v>
      </c>
      <c r="E3317" s="159" t="s">
        <v>21</v>
      </c>
      <c r="F3317" s="160" t="s">
        <v>2960</v>
      </c>
      <c r="H3317" s="161">
        <v>25.43</v>
      </c>
      <c r="I3317" s="162"/>
      <c r="L3317" s="158"/>
      <c r="M3317" s="163"/>
      <c r="T3317" s="164"/>
      <c r="AT3317" s="159" t="s">
        <v>340</v>
      </c>
      <c r="AU3317" s="159" t="s">
        <v>80</v>
      </c>
      <c r="AV3317" s="13" t="s">
        <v>80</v>
      </c>
      <c r="AW3317" s="13" t="s">
        <v>32</v>
      </c>
      <c r="AX3317" s="13" t="s">
        <v>78</v>
      </c>
      <c r="AY3317" s="159" t="s">
        <v>330</v>
      </c>
    </row>
    <row r="3318" spans="2:65" s="1" customFormat="1" ht="21.75" customHeight="1">
      <c r="B3318" s="33"/>
      <c r="C3318" s="134" t="s">
        <v>2961</v>
      </c>
      <c r="D3318" s="134" t="s">
        <v>332</v>
      </c>
      <c r="E3318" s="135" t="s">
        <v>2962</v>
      </c>
      <c r="F3318" s="136" t="s">
        <v>2963</v>
      </c>
      <c r="G3318" s="137" t="s">
        <v>353</v>
      </c>
      <c r="H3318" s="138">
        <v>321</v>
      </c>
      <c r="I3318" s="139">
        <v>29.65</v>
      </c>
      <c r="J3318" s="140">
        <f>ROUND(I3318*H3318,2)</f>
        <v>9517.65</v>
      </c>
      <c r="K3318" s="136" t="s">
        <v>335</v>
      </c>
      <c r="L3318" s="33"/>
      <c r="M3318" s="141" t="s">
        <v>21</v>
      </c>
      <c r="N3318" s="142" t="s">
        <v>42</v>
      </c>
      <c r="P3318" s="143">
        <f>O3318*H3318</f>
        <v>0</v>
      </c>
      <c r="Q3318" s="143">
        <v>2.0000000000000002E-5</v>
      </c>
      <c r="R3318" s="143">
        <f>Q3318*H3318</f>
        <v>6.4200000000000004E-3</v>
      </c>
      <c r="S3318" s="143">
        <v>0</v>
      </c>
      <c r="T3318" s="144">
        <f>S3318*H3318</f>
        <v>0</v>
      </c>
      <c r="AR3318" s="145" t="s">
        <v>444</v>
      </c>
      <c r="AT3318" s="145" t="s">
        <v>332</v>
      </c>
      <c r="AU3318" s="145" t="s">
        <v>80</v>
      </c>
      <c r="AY3318" s="18" t="s">
        <v>330</v>
      </c>
      <c r="BE3318" s="146">
        <f>IF(N3318="základní",J3318,0)</f>
        <v>9517.65</v>
      </c>
      <c r="BF3318" s="146">
        <f>IF(N3318="snížená",J3318,0)</f>
        <v>0</v>
      </c>
      <c r="BG3318" s="146">
        <f>IF(N3318="zákl. přenesená",J3318,0)</f>
        <v>0</v>
      </c>
      <c r="BH3318" s="146">
        <f>IF(N3318="sníž. přenesená",J3318,0)</f>
        <v>0</v>
      </c>
      <c r="BI3318" s="146">
        <f>IF(N3318="nulová",J3318,0)</f>
        <v>0</v>
      </c>
      <c r="BJ3318" s="18" t="s">
        <v>78</v>
      </c>
      <c r="BK3318" s="146">
        <f>ROUND(I3318*H3318,2)</f>
        <v>9517.65</v>
      </c>
      <c r="BL3318" s="18" t="s">
        <v>444</v>
      </c>
      <c r="BM3318" s="145" t="s">
        <v>2964</v>
      </c>
    </row>
    <row r="3319" spans="2:65" s="1" customFormat="1">
      <c r="B3319" s="33"/>
      <c r="D3319" s="147" t="s">
        <v>338</v>
      </c>
      <c r="F3319" s="148" t="s">
        <v>2965</v>
      </c>
      <c r="I3319" s="149"/>
      <c r="L3319" s="33"/>
      <c r="M3319" s="150"/>
      <c r="T3319" s="52"/>
      <c r="AT3319" s="18" t="s">
        <v>338</v>
      </c>
      <c r="AU3319" s="18" t="s">
        <v>80</v>
      </c>
    </row>
    <row r="3320" spans="2:65" s="12" customFormat="1">
      <c r="B3320" s="151"/>
      <c r="D3320" s="152" t="s">
        <v>340</v>
      </c>
      <c r="E3320" s="153" t="s">
        <v>21</v>
      </c>
      <c r="F3320" s="154" t="s">
        <v>2966</v>
      </c>
      <c r="H3320" s="153" t="s">
        <v>21</v>
      </c>
      <c r="I3320" s="155"/>
      <c r="L3320" s="151"/>
      <c r="M3320" s="156"/>
      <c r="T3320" s="157"/>
      <c r="AT3320" s="153" t="s">
        <v>340</v>
      </c>
      <c r="AU3320" s="153" t="s">
        <v>80</v>
      </c>
      <c r="AV3320" s="12" t="s">
        <v>78</v>
      </c>
      <c r="AW3320" s="12" t="s">
        <v>32</v>
      </c>
      <c r="AX3320" s="12" t="s">
        <v>71</v>
      </c>
      <c r="AY3320" s="153" t="s">
        <v>330</v>
      </c>
    </row>
    <row r="3321" spans="2:65" s="13" customFormat="1">
      <c r="B3321" s="158"/>
      <c r="D3321" s="152" t="s">
        <v>340</v>
      </c>
      <c r="E3321" s="159" t="s">
        <v>21</v>
      </c>
      <c r="F3321" s="160" t="s">
        <v>2967</v>
      </c>
      <c r="H3321" s="161">
        <v>164</v>
      </c>
      <c r="I3321" s="162"/>
      <c r="L3321" s="158"/>
      <c r="M3321" s="163"/>
      <c r="T3321" s="164"/>
      <c r="AT3321" s="159" t="s">
        <v>340</v>
      </c>
      <c r="AU3321" s="159" t="s">
        <v>80</v>
      </c>
      <c r="AV3321" s="13" t="s">
        <v>80</v>
      </c>
      <c r="AW3321" s="13" t="s">
        <v>32</v>
      </c>
      <c r="AX3321" s="13" t="s">
        <v>71</v>
      </c>
      <c r="AY3321" s="159" t="s">
        <v>330</v>
      </c>
    </row>
    <row r="3322" spans="2:65" s="12" customFormat="1">
      <c r="B3322" s="151"/>
      <c r="D3322" s="152" t="s">
        <v>340</v>
      </c>
      <c r="E3322" s="153" t="s">
        <v>21</v>
      </c>
      <c r="F3322" s="154" t="s">
        <v>2968</v>
      </c>
      <c r="H3322" s="153" t="s">
        <v>21</v>
      </c>
      <c r="I3322" s="155"/>
      <c r="L3322" s="151"/>
      <c r="M3322" s="156"/>
      <c r="T3322" s="157"/>
      <c r="AT3322" s="153" t="s">
        <v>340</v>
      </c>
      <c r="AU3322" s="153" t="s">
        <v>80</v>
      </c>
      <c r="AV3322" s="12" t="s">
        <v>78</v>
      </c>
      <c r="AW3322" s="12" t="s">
        <v>32</v>
      </c>
      <c r="AX3322" s="12" t="s">
        <v>71</v>
      </c>
      <c r="AY3322" s="153" t="s">
        <v>330</v>
      </c>
    </row>
    <row r="3323" spans="2:65" s="13" customFormat="1">
      <c r="B3323" s="158"/>
      <c r="D3323" s="152" t="s">
        <v>340</v>
      </c>
      <c r="E3323" s="159" t="s">
        <v>21</v>
      </c>
      <c r="F3323" s="160" t="s">
        <v>2969</v>
      </c>
      <c r="H3323" s="161">
        <v>157</v>
      </c>
      <c r="I3323" s="162"/>
      <c r="L3323" s="158"/>
      <c r="M3323" s="163"/>
      <c r="T3323" s="164"/>
      <c r="AT3323" s="159" t="s">
        <v>340</v>
      </c>
      <c r="AU3323" s="159" t="s">
        <v>80</v>
      </c>
      <c r="AV3323" s="13" t="s">
        <v>80</v>
      </c>
      <c r="AW3323" s="13" t="s">
        <v>32</v>
      </c>
      <c r="AX3323" s="13" t="s">
        <v>71</v>
      </c>
      <c r="AY3323" s="159" t="s">
        <v>330</v>
      </c>
    </row>
    <row r="3324" spans="2:65" s="14" customFormat="1">
      <c r="B3324" s="166"/>
      <c r="D3324" s="152" t="s">
        <v>340</v>
      </c>
      <c r="E3324" s="167" t="s">
        <v>21</v>
      </c>
      <c r="F3324" s="168" t="s">
        <v>443</v>
      </c>
      <c r="H3324" s="169">
        <v>321</v>
      </c>
      <c r="I3324" s="170"/>
      <c r="L3324" s="166"/>
      <c r="M3324" s="171"/>
      <c r="T3324" s="172"/>
      <c r="AT3324" s="167" t="s">
        <v>340</v>
      </c>
      <c r="AU3324" s="167" t="s">
        <v>80</v>
      </c>
      <c r="AV3324" s="14" t="s">
        <v>336</v>
      </c>
      <c r="AW3324" s="14" t="s">
        <v>32</v>
      </c>
      <c r="AX3324" s="14" t="s">
        <v>78</v>
      </c>
      <c r="AY3324" s="167" t="s">
        <v>330</v>
      </c>
    </row>
    <row r="3325" spans="2:65" s="1" customFormat="1" ht="16.5" customHeight="1">
      <c r="B3325" s="33"/>
      <c r="C3325" s="173" t="s">
        <v>2970</v>
      </c>
      <c r="D3325" s="173" t="s">
        <v>475</v>
      </c>
      <c r="E3325" s="174" t="s">
        <v>2971</v>
      </c>
      <c r="F3325" s="175" t="s">
        <v>2972</v>
      </c>
      <c r="G3325" s="176" t="s">
        <v>353</v>
      </c>
      <c r="H3325" s="177">
        <v>337.05</v>
      </c>
      <c r="I3325" s="178">
        <v>689.58</v>
      </c>
      <c r="J3325" s="179">
        <f>ROUND(I3325*H3325,2)</f>
        <v>232422.94</v>
      </c>
      <c r="K3325" s="175" t="s">
        <v>335</v>
      </c>
      <c r="L3325" s="180"/>
      <c r="M3325" s="181" t="s">
        <v>21</v>
      </c>
      <c r="N3325" s="182" t="s">
        <v>42</v>
      </c>
      <c r="P3325" s="143">
        <f>O3325*H3325</f>
        <v>0</v>
      </c>
      <c r="Q3325" s="143">
        <v>5.0000000000000001E-4</v>
      </c>
      <c r="R3325" s="143">
        <f>Q3325*H3325</f>
        <v>0.16852500000000001</v>
      </c>
      <c r="S3325" s="143">
        <v>0</v>
      </c>
      <c r="T3325" s="144">
        <f>S3325*H3325</f>
        <v>0</v>
      </c>
      <c r="AR3325" s="145" t="s">
        <v>617</v>
      </c>
      <c r="AT3325" s="145" t="s">
        <v>475</v>
      </c>
      <c r="AU3325" s="145" t="s">
        <v>80</v>
      </c>
      <c r="AY3325" s="18" t="s">
        <v>330</v>
      </c>
      <c r="BE3325" s="146">
        <f>IF(N3325="základní",J3325,0)</f>
        <v>232422.94</v>
      </c>
      <c r="BF3325" s="146">
        <f>IF(N3325="snížená",J3325,0)</f>
        <v>0</v>
      </c>
      <c r="BG3325" s="146">
        <f>IF(N3325="zákl. přenesená",J3325,0)</f>
        <v>0</v>
      </c>
      <c r="BH3325" s="146">
        <f>IF(N3325="sníž. přenesená",J3325,0)</f>
        <v>0</v>
      </c>
      <c r="BI3325" s="146">
        <f>IF(N3325="nulová",J3325,0)</f>
        <v>0</v>
      </c>
      <c r="BJ3325" s="18" t="s">
        <v>78</v>
      </c>
      <c r="BK3325" s="146">
        <f>ROUND(I3325*H3325,2)</f>
        <v>232422.94</v>
      </c>
      <c r="BL3325" s="18" t="s">
        <v>444</v>
      </c>
      <c r="BM3325" s="145" t="s">
        <v>2973</v>
      </c>
    </row>
    <row r="3326" spans="2:65" s="12" customFormat="1">
      <c r="B3326" s="151"/>
      <c r="D3326" s="152" t="s">
        <v>340</v>
      </c>
      <c r="E3326" s="153" t="s">
        <v>21</v>
      </c>
      <c r="F3326" s="154" t="s">
        <v>2974</v>
      </c>
      <c r="H3326" s="153" t="s">
        <v>21</v>
      </c>
      <c r="I3326" s="155"/>
      <c r="L3326" s="151"/>
      <c r="M3326" s="156"/>
      <c r="T3326" s="157"/>
      <c r="AT3326" s="153" t="s">
        <v>340</v>
      </c>
      <c r="AU3326" s="153" t="s">
        <v>80</v>
      </c>
      <c r="AV3326" s="12" t="s">
        <v>78</v>
      </c>
      <c r="AW3326" s="12" t="s">
        <v>32</v>
      </c>
      <c r="AX3326" s="12" t="s">
        <v>71</v>
      </c>
      <c r="AY3326" s="153" t="s">
        <v>330</v>
      </c>
    </row>
    <row r="3327" spans="2:65" s="13" customFormat="1">
      <c r="B3327" s="158"/>
      <c r="D3327" s="152" t="s">
        <v>340</v>
      </c>
      <c r="E3327" s="159" t="s">
        <v>21</v>
      </c>
      <c r="F3327" s="160" t="s">
        <v>2975</v>
      </c>
      <c r="H3327" s="161">
        <v>172.2</v>
      </c>
      <c r="I3327" s="162"/>
      <c r="L3327" s="158"/>
      <c r="M3327" s="163"/>
      <c r="T3327" s="164"/>
      <c r="AT3327" s="159" t="s">
        <v>340</v>
      </c>
      <c r="AU3327" s="159" t="s">
        <v>80</v>
      </c>
      <c r="AV3327" s="13" t="s">
        <v>80</v>
      </c>
      <c r="AW3327" s="13" t="s">
        <v>32</v>
      </c>
      <c r="AX3327" s="13" t="s">
        <v>71</v>
      </c>
      <c r="AY3327" s="159" t="s">
        <v>330</v>
      </c>
    </row>
    <row r="3328" spans="2:65" s="13" customFormat="1">
      <c r="B3328" s="158"/>
      <c r="D3328" s="152" t="s">
        <v>340</v>
      </c>
      <c r="E3328" s="159" t="s">
        <v>21</v>
      </c>
      <c r="F3328" s="160" t="s">
        <v>2976</v>
      </c>
      <c r="H3328" s="161">
        <v>164.85</v>
      </c>
      <c r="I3328" s="162"/>
      <c r="L3328" s="158"/>
      <c r="M3328" s="163"/>
      <c r="T3328" s="164"/>
      <c r="AT3328" s="159" t="s">
        <v>340</v>
      </c>
      <c r="AU3328" s="159" t="s">
        <v>80</v>
      </c>
      <c r="AV3328" s="13" t="s">
        <v>80</v>
      </c>
      <c r="AW3328" s="13" t="s">
        <v>32</v>
      </c>
      <c r="AX3328" s="13" t="s">
        <v>71</v>
      </c>
      <c r="AY3328" s="159" t="s">
        <v>330</v>
      </c>
    </row>
    <row r="3329" spans="2:65" s="14" customFormat="1">
      <c r="B3329" s="166"/>
      <c r="D3329" s="152" t="s">
        <v>340</v>
      </c>
      <c r="E3329" s="167" t="s">
        <v>21</v>
      </c>
      <c r="F3329" s="168" t="s">
        <v>443</v>
      </c>
      <c r="H3329" s="169">
        <v>337.05</v>
      </c>
      <c r="I3329" s="170"/>
      <c r="L3329" s="166"/>
      <c r="M3329" s="171"/>
      <c r="T3329" s="172"/>
      <c r="AT3329" s="167" t="s">
        <v>340</v>
      </c>
      <c r="AU3329" s="167" t="s">
        <v>80</v>
      </c>
      <c r="AV3329" s="14" t="s">
        <v>336</v>
      </c>
      <c r="AW3329" s="14" t="s">
        <v>32</v>
      </c>
      <c r="AX3329" s="14" t="s">
        <v>78</v>
      </c>
      <c r="AY3329" s="167" t="s">
        <v>330</v>
      </c>
    </row>
    <row r="3330" spans="2:65" s="1" customFormat="1" ht="24.2" customHeight="1">
      <c r="B3330" s="33"/>
      <c r="C3330" s="134" t="s">
        <v>2977</v>
      </c>
      <c r="D3330" s="134" t="s">
        <v>332</v>
      </c>
      <c r="E3330" s="135" t="s">
        <v>2978</v>
      </c>
      <c r="F3330" s="136" t="s">
        <v>2979</v>
      </c>
      <c r="G3330" s="137" t="s">
        <v>169</v>
      </c>
      <c r="H3330" s="138">
        <v>229.69</v>
      </c>
      <c r="I3330" s="139">
        <v>19.04</v>
      </c>
      <c r="J3330" s="140">
        <f>ROUND(I3330*H3330,2)</f>
        <v>4373.3</v>
      </c>
      <c r="K3330" s="136" t="s">
        <v>335</v>
      </c>
      <c r="L3330" s="33"/>
      <c r="M3330" s="141" t="s">
        <v>21</v>
      </c>
      <c r="N3330" s="142" t="s">
        <v>42</v>
      </c>
      <c r="P3330" s="143">
        <f>O3330*H3330</f>
        <v>0</v>
      </c>
      <c r="Q3330" s="143">
        <v>0</v>
      </c>
      <c r="R3330" s="143">
        <f>Q3330*H3330</f>
        <v>0</v>
      </c>
      <c r="S3330" s="143">
        <v>0</v>
      </c>
      <c r="T3330" s="144">
        <f>S3330*H3330</f>
        <v>0</v>
      </c>
      <c r="AR3330" s="145" t="s">
        <v>444</v>
      </c>
      <c r="AT3330" s="145" t="s">
        <v>332</v>
      </c>
      <c r="AU3330" s="145" t="s">
        <v>80</v>
      </c>
      <c r="AY3330" s="18" t="s">
        <v>330</v>
      </c>
      <c r="BE3330" s="146">
        <f>IF(N3330="základní",J3330,0)</f>
        <v>4373.3</v>
      </c>
      <c r="BF3330" s="146">
        <f>IF(N3330="snížená",J3330,0)</f>
        <v>0</v>
      </c>
      <c r="BG3330" s="146">
        <f>IF(N3330="zákl. přenesená",J3330,0)</f>
        <v>0</v>
      </c>
      <c r="BH3330" s="146">
        <f>IF(N3330="sníž. přenesená",J3330,0)</f>
        <v>0</v>
      </c>
      <c r="BI3330" s="146">
        <f>IF(N3330="nulová",J3330,0)</f>
        <v>0</v>
      </c>
      <c r="BJ3330" s="18" t="s">
        <v>78</v>
      </c>
      <c r="BK3330" s="146">
        <f>ROUND(I3330*H3330,2)</f>
        <v>4373.3</v>
      </c>
      <c r="BL3330" s="18" t="s">
        <v>444</v>
      </c>
      <c r="BM3330" s="145" t="s">
        <v>2980</v>
      </c>
    </row>
    <row r="3331" spans="2:65" s="1" customFormat="1">
      <c r="B3331" s="33"/>
      <c r="D3331" s="147" t="s">
        <v>338</v>
      </c>
      <c r="F3331" s="148" t="s">
        <v>2981</v>
      </c>
      <c r="I3331" s="149"/>
      <c r="L3331" s="33"/>
      <c r="M3331" s="150"/>
      <c r="T3331" s="52"/>
      <c r="AT3331" s="18" t="s">
        <v>338</v>
      </c>
      <c r="AU3331" s="18" t="s">
        <v>80</v>
      </c>
    </row>
    <row r="3332" spans="2:65" s="13" customFormat="1">
      <c r="B3332" s="158"/>
      <c r="D3332" s="152" t="s">
        <v>340</v>
      </c>
      <c r="E3332" s="159" t="s">
        <v>21</v>
      </c>
      <c r="F3332" s="160" t="s">
        <v>246</v>
      </c>
      <c r="H3332" s="161">
        <v>166.91499999999999</v>
      </c>
      <c r="I3332" s="162"/>
      <c r="L3332" s="158"/>
      <c r="M3332" s="163"/>
      <c r="T3332" s="164"/>
      <c r="AT3332" s="159" t="s">
        <v>340</v>
      </c>
      <c r="AU3332" s="159" t="s">
        <v>80</v>
      </c>
      <c r="AV3332" s="13" t="s">
        <v>80</v>
      </c>
      <c r="AW3332" s="13" t="s">
        <v>32</v>
      </c>
      <c r="AX3332" s="13" t="s">
        <v>71</v>
      </c>
      <c r="AY3332" s="159" t="s">
        <v>330</v>
      </c>
    </row>
    <row r="3333" spans="2:65" s="13" customFormat="1">
      <c r="B3333" s="158"/>
      <c r="D3333" s="152" t="s">
        <v>340</v>
      </c>
      <c r="E3333" s="159" t="s">
        <v>21</v>
      </c>
      <c r="F3333" s="160" t="s">
        <v>249</v>
      </c>
      <c r="H3333" s="161">
        <v>50.27</v>
      </c>
      <c r="I3333" s="162"/>
      <c r="L3333" s="158"/>
      <c r="M3333" s="163"/>
      <c r="T3333" s="164"/>
      <c r="AT3333" s="159" t="s">
        <v>340</v>
      </c>
      <c r="AU3333" s="159" t="s">
        <v>80</v>
      </c>
      <c r="AV3333" s="13" t="s">
        <v>80</v>
      </c>
      <c r="AW3333" s="13" t="s">
        <v>32</v>
      </c>
      <c r="AX3333" s="13" t="s">
        <v>71</v>
      </c>
      <c r="AY3333" s="159" t="s">
        <v>330</v>
      </c>
    </row>
    <row r="3334" spans="2:65" s="13" customFormat="1">
      <c r="B3334" s="158"/>
      <c r="D3334" s="152" t="s">
        <v>340</v>
      </c>
      <c r="E3334" s="159" t="s">
        <v>21</v>
      </c>
      <c r="F3334" s="160" t="s">
        <v>252</v>
      </c>
      <c r="H3334" s="161">
        <v>5.89</v>
      </c>
      <c r="I3334" s="162"/>
      <c r="L3334" s="158"/>
      <c r="M3334" s="163"/>
      <c r="T3334" s="164"/>
      <c r="AT3334" s="159" t="s">
        <v>340</v>
      </c>
      <c r="AU3334" s="159" t="s">
        <v>80</v>
      </c>
      <c r="AV3334" s="13" t="s">
        <v>80</v>
      </c>
      <c r="AW3334" s="13" t="s">
        <v>32</v>
      </c>
      <c r="AX3334" s="13" t="s">
        <v>71</v>
      </c>
      <c r="AY3334" s="159" t="s">
        <v>330</v>
      </c>
    </row>
    <row r="3335" spans="2:65" s="13" customFormat="1">
      <c r="B3335" s="158"/>
      <c r="D3335" s="152" t="s">
        <v>340</v>
      </c>
      <c r="E3335" s="159" t="s">
        <v>21</v>
      </c>
      <c r="F3335" s="160" t="s">
        <v>243</v>
      </c>
      <c r="H3335" s="161">
        <v>6.6150000000000002</v>
      </c>
      <c r="I3335" s="162"/>
      <c r="L3335" s="158"/>
      <c r="M3335" s="163"/>
      <c r="T3335" s="164"/>
      <c r="AT3335" s="159" t="s">
        <v>340</v>
      </c>
      <c r="AU3335" s="159" t="s">
        <v>80</v>
      </c>
      <c r="AV3335" s="13" t="s">
        <v>80</v>
      </c>
      <c r="AW3335" s="13" t="s">
        <v>32</v>
      </c>
      <c r="AX3335" s="13" t="s">
        <v>71</v>
      </c>
      <c r="AY3335" s="159" t="s">
        <v>330</v>
      </c>
    </row>
    <row r="3336" spans="2:65" s="14" customFormat="1">
      <c r="B3336" s="166"/>
      <c r="D3336" s="152" t="s">
        <v>340</v>
      </c>
      <c r="E3336" s="167" t="s">
        <v>21</v>
      </c>
      <c r="F3336" s="168" t="s">
        <v>443</v>
      </c>
      <c r="H3336" s="169">
        <v>229.69</v>
      </c>
      <c r="I3336" s="170"/>
      <c r="L3336" s="166"/>
      <c r="M3336" s="171"/>
      <c r="T3336" s="172"/>
      <c r="AT3336" s="167" t="s">
        <v>340</v>
      </c>
      <c r="AU3336" s="167" t="s">
        <v>80</v>
      </c>
      <c r="AV3336" s="14" t="s">
        <v>336</v>
      </c>
      <c r="AW3336" s="14" t="s">
        <v>32</v>
      </c>
      <c r="AX3336" s="14" t="s">
        <v>78</v>
      </c>
      <c r="AY3336" s="167" t="s">
        <v>330</v>
      </c>
    </row>
    <row r="3337" spans="2:65" s="1" customFormat="1" ht="16.5" customHeight="1">
      <c r="B3337" s="33"/>
      <c r="C3337" s="173" t="s">
        <v>2982</v>
      </c>
      <c r="D3337" s="173" t="s">
        <v>475</v>
      </c>
      <c r="E3337" s="174" t="s">
        <v>2706</v>
      </c>
      <c r="F3337" s="175" t="s">
        <v>2707</v>
      </c>
      <c r="G3337" s="176" t="s">
        <v>2708</v>
      </c>
      <c r="H3337" s="177">
        <v>262.67399999999998</v>
      </c>
      <c r="I3337" s="178">
        <v>73.94</v>
      </c>
      <c r="J3337" s="179">
        <f>ROUND(I3337*H3337,2)</f>
        <v>19422.12</v>
      </c>
      <c r="K3337" s="175" t="s">
        <v>335</v>
      </c>
      <c r="L3337" s="180"/>
      <c r="M3337" s="181" t="s">
        <v>21</v>
      </c>
      <c r="N3337" s="182" t="s">
        <v>42</v>
      </c>
      <c r="P3337" s="143">
        <f>O3337*H3337</f>
        <v>0</v>
      </c>
      <c r="Q3337" s="143">
        <v>1E-3</v>
      </c>
      <c r="R3337" s="143">
        <f>Q3337*H3337</f>
        <v>0.26267399999999996</v>
      </c>
      <c r="S3337" s="143">
        <v>0</v>
      </c>
      <c r="T3337" s="144">
        <f>S3337*H3337</f>
        <v>0</v>
      </c>
      <c r="AR3337" s="145" t="s">
        <v>617</v>
      </c>
      <c r="AT3337" s="145" t="s">
        <v>475</v>
      </c>
      <c r="AU3337" s="145" t="s">
        <v>80</v>
      </c>
      <c r="AY3337" s="18" t="s">
        <v>330</v>
      </c>
      <c r="BE3337" s="146">
        <f>IF(N3337="základní",J3337,0)</f>
        <v>19422.12</v>
      </c>
      <c r="BF3337" s="146">
        <f>IF(N3337="snížená",J3337,0)</f>
        <v>0</v>
      </c>
      <c r="BG3337" s="146">
        <f>IF(N3337="zákl. přenesená",J3337,0)</f>
        <v>0</v>
      </c>
      <c r="BH3337" s="146">
        <f>IF(N3337="sníž. přenesená",J3337,0)</f>
        <v>0</v>
      </c>
      <c r="BI3337" s="146">
        <f>IF(N3337="nulová",J3337,0)</f>
        <v>0</v>
      </c>
      <c r="BJ3337" s="18" t="s">
        <v>78</v>
      </c>
      <c r="BK3337" s="146">
        <f>ROUND(I3337*H3337,2)</f>
        <v>19422.12</v>
      </c>
      <c r="BL3337" s="18" t="s">
        <v>444</v>
      </c>
      <c r="BM3337" s="145" t="s">
        <v>2983</v>
      </c>
    </row>
    <row r="3338" spans="2:65" s="13" customFormat="1">
      <c r="B3338" s="158"/>
      <c r="D3338" s="152" t="s">
        <v>340</v>
      </c>
      <c r="E3338" s="159" t="s">
        <v>21</v>
      </c>
      <c r="F3338" s="160" t="s">
        <v>2984</v>
      </c>
      <c r="H3338" s="161">
        <v>56.804000000000002</v>
      </c>
      <c r="I3338" s="162"/>
      <c r="L3338" s="158"/>
      <c r="M3338" s="163"/>
      <c r="T3338" s="164"/>
      <c r="AT3338" s="159" t="s">
        <v>340</v>
      </c>
      <c r="AU3338" s="159" t="s">
        <v>80</v>
      </c>
      <c r="AV3338" s="13" t="s">
        <v>80</v>
      </c>
      <c r="AW3338" s="13" t="s">
        <v>32</v>
      </c>
      <c r="AX3338" s="13" t="s">
        <v>71</v>
      </c>
      <c r="AY3338" s="159" t="s">
        <v>330</v>
      </c>
    </row>
    <row r="3339" spans="2:65" s="13" customFormat="1">
      <c r="B3339" s="158"/>
      <c r="D3339" s="152" t="s">
        <v>340</v>
      </c>
      <c r="E3339" s="159" t="s">
        <v>21</v>
      </c>
      <c r="F3339" s="160" t="s">
        <v>2985</v>
      </c>
      <c r="H3339" s="161">
        <v>118.935</v>
      </c>
      <c r="I3339" s="162"/>
      <c r="L3339" s="158"/>
      <c r="M3339" s="163"/>
      <c r="T3339" s="164"/>
      <c r="AT3339" s="159" t="s">
        <v>340</v>
      </c>
      <c r="AU3339" s="159" t="s">
        <v>80</v>
      </c>
      <c r="AV3339" s="13" t="s">
        <v>80</v>
      </c>
      <c r="AW3339" s="13" t="s">
        <v>32</v>
      </c>
      <c r="AX3339" s="13" t="s">
        <v>71</v>
      </c>
      <c r="AY3339" s="159" t="s">
        <v>330</v>
      </c>
    </row>
    <row r="3340" spans="2:65" s="13" customFormat="1">
      <c r="B3340" s="158"/>
      <c r="D3340" s="152" t="s">
        <v>340</v>
      </c>
      <c r="E3340" s="159" t="s">
        <v>21</v>
      </c>
      <c r="F3340" s="160" t="s">
        <v>2986</v>
      </c>
      <c r="H3340" s="161">
        <v>3.915</v>
      </c>
      <c r="I3340" s="162"/>
      <c r="L3340" s="158"/>
      <c r="M3340" s="163"/>
      <c r="T3340" s="164"/>
      <c r="AT3340" s="159" t="s">
        <v>340</v>
      </c>
      <c r="AU3340" s="159" t="s">
        <v>80</v>
      </c>
      <c r="AV3340" s="13" t="s">
        <v>80</v>
      </c>
      <c r="AW3340" s="13" t="s">
        <v>32</v>
      </c>
      <c r="AX3340" s="13" t="s">
        <v>71</v>
      </c>
      <c r="AY3340" s="159" t="s">
        <v>330</v>
      </c>
    </row>
    <row r="3341" spans="2:65" s="13" customFormat="1">
      <c r="B3341" s="158"/>
      <c r="D3341" s="152" t="s">
        <v>340</v>
      </c>
      <c r="E3341" s="159" t="s">
        <v>21</v>
      </c>
      <c r="F3341" s="160" t="s">
        <v>2987</v>
      </c>
      <c r="H3341" s="161">
        <v>14.112</v>
      </c>
      <c r="I3341" s="162"/>
      <c r="L3341" s="158"/>
      <c r="M3341" s="163"/>
      <c r="T3341" s="164"/>
      <c r="AT3341" s="159" t="s">
        <v>340</v>
      </c>
      <c r="AU3341" s="159" t="s">
        <v>80</v>
      </c>
      <c r="AV3341" s="13" t="s">
        <v>80</v>
      </c>
      <c r="AW3341" s="13" t="s">
        <v>32</v>
      </c>
      <c r="AX3341" s="13" t="s">
        <v>71</v>
      </c>
      <c r="AY3341" s="159" t="s">
        <v>330</v>
      </c>
    </row>
    <row r="3342" spans="2:65" s="13" customFormat="1">
      <c r="B3342" s="158"/>
      <c r="D3342" s="152" t="s">
        <v>340</v>
      </c>
      <c r="E3342" s="159" t="s">
        <v>21</v>
      </c>
      <c r="F3342" s="160" t="s">
        <v>2988</v>
      </c>
      <c r="H3342" s="161">
        <v>50.075000000000003</v>
      </c>
      <c r="I3342" s="162"/>
      <c r="L3342" s="158"/>
      <c r="M3342" s="163"/>
      <c r="T3342" s="164"/>
      <c r="AT3342" s="159" t="s">
        <v>340</v>
      </c>
      <c r="AU3342" s="159" t="s">
        <v>80</v>
      </c>
      <c r="AV3342" s="13" t="s">
        <v>80</v>
      </c>
      <c r="AW3342" s="13" t="s">
        <v>32</v>
      </c>
      <c r="AX3342" s="13" t="s">
        <v>71</v>
      </c>
      <c r="AY3342" s="159" t="s">
        <v>330</v>
      </c>
    </row>
    <row r="3343" spans="2:65" s="13" customFormat="1">
      <c r="B3343" s="158"/>
      <c r="D3343" s="152" t="s">
        <v>340</v>
      </c>
      <c r="E3343" s="159" t="s">
        <v>21</v>
      </c>
      <c r="F3343" s="160" t="s">
        <v>2989</v>
      </c>
      <c r="H3343" s="161">
        <v>15.081</v>
      </c>
      <c r="I3343" s="162"/>
      <c r="L3343" s="158"/>
      <c r="M3343" s="163"/>
      <c r="T3343" s="164"/>
      <c r="AT3343" s="159" t="s">
        <v>340</v>
      </c>
      <c r="AU3343" s="159" t="s">
        <v>80</v>
      </c>
      <c r="AV3343" s="13" t="s">
        <v>80</v>
      </c>
      <c r="AW3343" s="13" t="s">
        <v>32</v>
      </c>
      <c r="AX3343" s="13" t="s">
        <v>71</v>
      </c>
      <c r="AY3343" s="159" t="s">
        <v>330</v>
      </c>
    </row>
    <row r="3344" spans="2:65" s="13" customFormat="1">
      <c r="B3344" s="158"/>
      <c r="D3344" s="152" t="s">
        <v>340</v>
      </c>
      <c r="E3344" s="159" t="s">
        <v>21</v>
      </c>
      <c r="F3344" s="160" t="s">
        <v>2990</v>
      </c>
      <c r="H3344" s="161">
        <v>1.7669999999999999</v>
      </c>
      <c r="I3344" s="162"/>
      <c r="L3344" s="158"/>
      <c r="M3344" s="163"/>
      <c r="T3344" s="164"/>
      <c r="AT3344" s="159" t="s">
        <v>340</v>
      </c>
      <c r="AU3344" s="159" t="s">
        <v>80</v>
      </c>
      <c r="AV3344" s="13" t="s">
        <v>80</v>
      </c>
      <c r="AW3344" s="13" t="s">
        <v>32</v>
      </c>
      <c r="AX3344" s="13" t="s">
        <v>71</v>
      </c>
      <c r="AY3344" s="159" t="s">
        <v>330</v>
      </c>
    </row>
    <row r="3345" spans="2:65" s="13" customFormat="1">
      <c r="B3345" s="158"/>
      <c r="D3345" s="152" t="s">
        <v>340</v>
      </c>
      <c r="E3345" s="159" t="s">
        <v>21</v>
      </c>
      <c r="F3345" s="160" t="s">
        <v>2991</v>
      </c>
      <c r="H3345" s="161">
        <v>1.9850000000000001</v>
      </c>
      <c r="I3345" s="162"/>
      <c r="L3345" s="158"/>
      <c r="M3345" s="163"/>
      <c r="T3345" s="164"/>
      <c r="AT3345" s="159" t="s">
        <v>340</v>
      </c>
      <c r="AU3345" s="159" t="s">
        <v>80</v>
      </c>
      <c r="AV3345" s="13" t="s">
        <v>80</v>
      </c>
      <c r="AW3345" s="13" t="s">
        <v>32</v>
      </c>
      <c r="AX3345" s="13" t="s">
        <v>71</v>
      </c>
      <c r="AY3345" s="159" t="s">
        <v>330</v>
      </c>
    </row>
    <row r="3346" spans="2:65" s="14" customFormat="1">
      <c r="B3346" s="166"/>
      <c r="D3346" s="152" t="s">
        <v>340</v>
      </c>
      <c r="E3346" s="167" t="s">
        <v>21</v>
      </c>
      <c r="F3346" s="168" t="s">
        <v>443</v>
      </c>
      <c r="H3346" s="169">
        <v>262.67399999999998</v>
      </c>
      <c r="I3346" s="170"/>
      <c r="L3346" s="166"/>
      <c r="M3346" s="171"/>
      <c r="T3346" s="172"/>
      <c r="AT3346" s="167" t="s">
        <v>340</v>
      </c>
      <c r="AU3346" s="167" t="s">
        <v>80</v>
      </c>
      <c r="AV3346" s="14" t="s">
        <v>336</v>
      </c>
      <c r="AW3346" s="14" t="s">
        <v>32</v>
      </c>
      <c r="AX3346" s="14" t="s">
        <v>78</v>
      </c>
      <c r="AY3346" s="167" t="s">
        <v>330</v>
      </c>
    </row>
    <row r="3347" spans="2:65" s="1" customFormat="1" ht="24.2" customHeight="1">
      <c r="B3347" s="33"/>
      <c r="C3347" s="134" t="s">
        <v>2992</v>
      </c>
      <c r="D3347" s="134" t="s">
        <v>332</v>
      </c>
      <c r="E3347" s="135" t="s">
        <v>2993</v>
      </c>
      <c r="F3347" s="136" t="s">
        <v>2994</v>
      </c>
      <c r="G3347" s="137" t="s">
        <v>169</v>
      </c>
      <c r="H3347" s="138">
        <v>229.69</v>
      </c>
      <c r="I3347" s="139">
        <v>206.98</v>
      </c>
      <c r="J3347" s="140">
        <f>ROUND(I3347*H3347,2)</f>
        <v>47541.24</v>
      </c>
      <c r="K3347" s="136" t="s">
        <v>335</v>
      </c>
      <c r="L3347" s="33"/>
      <c r="M3347" s="141" t="s">
        <v>21</v>
      </c>
      <c r="N3347" s="142" t="s">
        <v>42</v>
      </c>
      <c r="P3347" s="143">
        <f>O3347*H3347</f>
        <v>0</v>
      </c>
      <c r="Q3347" s="143">
        <v>9.3999999999999997E-4</v>
      </c>
      <c r="R3347" s="143">
        <f>Q3347*H3347</f>
        <v>0.21590859999999998</v>
      </c>
      <c r="S3347" s="143">
        <v>0</v>
      </c>
      <c r="T3347" s="144">
        <f>S3347*H3347</f>
        <v>0</v>
      </c>
      <c r="AR3347" s="145" t="s">
        <v>444</v>
      </c>
      <c r="AT3347" s="145" t="s">
        <v>332</v>
      </c>
      <c r="AU3347" s="145" t="s">
        <v>80</v>
      </c>
      <c r="AY3347" s="18" t="s">
        <v>330</v>
      </c>
      <c r="BE3347" s="146">
        <f>IF(N3347="základní",J3347,0)</f>
        <v>47541.24</v>
      </c>
      <c r="BF3347" s="146">
        <f>IF(N3347="snížená",J3347,0)</f>
        <v>0</v>
      </c>
      <c r="BG3347" s="146">
        <f>IF(N3347="zákl. přenesená",J3347,0)</f>
        <v>0</v>
      </c>
      <c r="BH3347" s="146">
        <f>IF(N3347="sníž. přenesená",J3347,0)</f>
        <v>0</v>
      </c>
      <c r="BI3347" s="146">
        <f>IF(N3347="nulová",J3347,0)</f>
        <v>0</v>
      </c>
      <c r="BJ3347" s="18" t="s">
        <v>78</v>
      </c>
      <c r="BK3347" s="146">
        <f>ROUND(I3347*H3347,2)</f>
        <v>47541.24</v>
      </c>
      <c r="BL3347" s="18" t="s">
        <v>444</v>
      </c>
      <c r="BM3347" s="145" t="s">
        <v>2995</v>
      </c>
    </row>
    <row r="3348" spans="2:65" s="1" customFormat="1">
      <c r="B3348" s="33"/>
      <c r="D3348" s="147" t="s">
        <v>338</v>
      </c>
      <c r="F3348" s="148" t="s">
        <v>2996</v>
      </c>
      <c r="I3348" s="149"/>
      <c r="L3348" s="33"/>
      <c r="M3348" s="150"/>
      <c r="T3348" s="52"/>
      <c r="AT3348" s="18" t="s">
        <v>338</v>
      </c>
      <c r="AU3348" s="18" t="s">
        <v>80</v>
      </c>
    </row>
    <row r="3349" spans="2:65" s="13" customFormat="1">
      <c r="B3349" s="158"/>
      <c r="D3349" s="152" t="s">
        <v>340</v>
      </c>
      <c r="E3349" s="159" t="s">
        <v>21</v>
      </c>
      <c r="F3349" s="160" t="s">
        <v>246</v>
      </c>
      <c r="H3349" s="161">
        <v>166.91499999999999</v>
      </c>
      <c r="I3349" s="162"/>
      <c r="L3349" s="158"/>
      <c r="M3349" s="163"/>
      <c r="T3349" s="164"/>
      <c r="AT3349" s="159" t="s">
        <v>340</v>
      </c>
      <c r="AU3349" s="159" t="s">
        <v>80</v>
      </c>
      <c r="AV3349" s="13" t="s">
        <v>80</v>
      </c>
      <c r="AW3349" s="13" t="s">
        <v>32</v>
      </c>
      <c r="AX3349" s="13" t="s">
        <v>71</v>
      </c>
      <c r="AY3349" s="159" t="s">
        <v>330</v>
      </c>
    </row>
    <row r="3350" spans="2:65" s="13" customFormat="1">
      <c r="B3350" s="158"/>
      <c r="D3350" s="152" t="s">
        <v>340</v>
      </c>
      <c r="E3350" s="159" t="s">
        <v>21</v>
      </c>
      <c r="F3350" s="160" t="s">
        <v>249</v>
      </c>
      <c r="H3350" s="161">
        <v>50.27</v>
      </c>
      <c r="I3350" s="162"/>
      <c r="L3350" s="158"/>
      <c r="M3350" s="163"/>
      <c r="T3350" s="164"/>
      <c r="AT3350" s="159" t="s">
        <v>340</v>
      </c>
      <c r="AU3350" s="159" t="s">
        <v>80</v>
      </c>
      <c r="AV3350" s="13" t="s">
        <v>80</v>
      </c>
      <c r="AW3350" s="13" t="s">
        <v>32</v>
      </c>
      <c r="AX3350" s="13" t="s">
        <v>71</v>
      </c>
      <c r="AY3350" s="159" t="s">
        <v>330</v>
      </c>
    </row>
    <row r="3351" spans="2:65" s="13" customFormat="1">
      <c r="B3351" s="158"/>
      <c r="D3351" s="152" t="s">
        <v>340</v>
      </c>
      <c r="E3351" s="159" t="s">
        <v>21</v>
      </c>
      <c r="F3351" s="160" t="s">
        <v>252</v>
      </c>
      <c r="H3351" s="161">
        <v>5.89</v>
      </c>
      <c r="I3351" s="162"/>
      <c r="L3351" s="158"/>
      <c r="M3351" s="163"/>
      <c r="T3351" s="164"/>
      <c r="AT3351" s="159" t="s">
        <v>340</v>
      </c>
      <c r="AU3351" s="159" t="s">
        <v>80</v>
      </c>
      <c r="AV3351" s="13" t="s">
        <v>80</v>
      </c>
      <c r="AW3351" s="13" t="s">
        <v>32</v>
      </c>
      <c r="AX3351" s="13" t="s">
        <v>71</v>
      </c>
      <c r="AY3351" s="159" t="s">
        <v>330</v>
      </c>
    </row>
    <row r="3352" spans="2:65" s="13" customFormat="1">
      <c r="B3352" s="158"/>
      <c r="D3352" s="152" t="s">
        <v>340</v>
      </c>
      <c r="E3352" s="159" t="s">
        <v>21</v>
      </c>
      <c r="F3352" s="160" t="s">
        <v>243</v>
      </c>
      <c r="H3352" s="161">
        <v>6.6150000000000002</v>
      </c>
      <c r="I3352" s="162"/>
      <c r="L3352" s="158"/>
      <c r="M3352" s="163"/>
      <c r="T3352" s="164"/>
      <c r="AT3352" s="159" t="s">
        <v>340</v>
      </c>
      <c r="AU3352" s="159" t="s">
        <v>80</v>
      </c>
      <c r="AV3352" s="13" t="s">
        <v>80</v>
      </c>
      <c r="AW3352" s="13" t="s">
        <v>32</v>
      </c>
      <c r="AX3352" s="13" t="s">
        <v>71</v>
      </c>
      <c r="AY3352" s="159" t="s">
        <v>330</v>
      </c>
    </row>
    <row r="3353" spans="2:65" s="14" customFormat="1">
      <c r="B3353" s="166"/>
      <c r="D3353" s="152" t="s">
        <v>340</v>
      </c>
      <c r="E3353" s="167" t="s">
        <v>21</v>
      </c>
      <c r="F3353" s="168" t="s">
        <v>443</v>
      </c>
      <c r="H3353" s="169">
        <v>229.69</v>
      </c>
      <c r="I3353" s="170"/>
      <c r="L3353" s="166"/>
      <c r="M3353" s="171"/>
      <c r="T3353" s="172"/>
      <c r="AT3353" s="167" t="s">
        <v>340</v>
      </c>
      <c r="AU3353" s="167" t="s">
        <v>80</v>
      </c>
      <c r="AV3353" s="14" t="s">
        <v>336</v>
      </c>
      <c r="AW3353" s="14" t="s">
        <v>32</v>
      </c>
      <c r="AX3353" s="14" t="s">
        <v>78</v>
      </c>
      <c r="AY3353" s="167" t="s">
        <v>330</v>
      </c>
    </row>
    <row r="3354" spans="2:65" s="1" customFormat="1" ht="24.2" customHeight="1">
      <c r="B3354" s="33"/>
      <c r="C3354" s="173" t="s">
        <v>2997</v>
      </c>
      <c r="D3354" s="173" t="s">
        <v>475</v>
      </c>
      <c r="E3354" s="174" t="s">
        <v>2998</v>
      </c>
      <c r="F3354" s="175" t="s">
        <v>2999</v>
      </c>
      <c r="G3354" s="176" t="s">
        <v>169</v>
      </c>
      <c r="H3354" s="177">
        <v>1018.396</v>
      </c>
      <c r="I3354" s="178">
        <v>247.94</v>
      </c>
      <c r="J3354" s="179">
        <f>ROUND(I3354*H3354,2)</f>
        <v>252501.1</v>
      </c>
      <c r="K3354" s="175" t="s">
        <v>335</v>
      </c>
      <c r="L3354" s="180"/>
      <c r="M3354" s="181" t="s">
        <v>21</v>
      </c>
      <c r="N3354" s="182" t="s">
        <v>42</v>
      </c>
      <c r="P3354" s="143">
        <f>O3354*H3354</f>
        <v>0</v>
      </c>
      <c r="Q3354" s="143">
        <v>4.7000000000000002E-3</v>
      </c>
      <c r="R3354" s="143">
        <f>Q3354*H3354</f>
        <v>4.7864611999999997</v>
      </c>
      <c r="S3354" s="143">
        <v>0</v>
      </c>
      <c r="T3354" s="144">
        <f>S3354*H3354</f>
        <v>0</v>
      </c>
      <c r="AR3354" s="145" t="s">
        <v>617</v>
      </c>
      <c r="AT3354" s="145" t="s">
        <v>475</v>
      </c>
      <c r="AU3354" s="145" t="s">
        <v>80</v>
      </c>
      <c r="AY3354" s="18" t="s">
        <v>330</v>
      </c>
      <c r="BE3354" s="146">
        <f>IF(N3354="základní",J3354,0)</f>
        <v>252501.1</v>
      </c>
      <c r="BF3354" s="146">
        <f>IF(N3354="snížená",J3354,0)</f>
        <v>0</v>
      </c>
      <c r="BG3354" s="146">
        <f>IF(N3354="zákl. přenesená",J3354,0)</f>
        <v>0</v>
      </c>
      <c r="BH3354" s="146">
        <f>IF(N3354="sníž. přenesená",J3354,0)</f>
        <v>0</v>
      </c>
      <c r="BI3354" s="146">
        <f>IF(N3354="nulová",J3354,0)</f>
        <v>0</v>
      </c>
      <c r="BJ3354" s="18" t="s">
        <v>78</v>
      </c>
      <c r="BK3354" s="146">
        <f>ROUND(I3354*H3354,2)</f>
        <v>252501.1</v>
      </c>
      <c r="BL3354" s="18" t="s">
        <v>444</v>
      </c>
      <c r="BM3354" s="145" t="s">
        <v>3000</v>
      </c>
    </row>
    <row r="3355" spans="2:65" s="13" customFormat="1">
      <c r="B3355" s="158"/>
      <c r="D3355" s="152" t="s">
        <v>340</v>
      </c>
      <c r="E3355" s="159" t="s">
        <v>21</v>
      </c>
      <c r="F3355" s="160" t="s">
        <v>3001</v>
      </c>
      <c r="H3355" s="161">
        <v>217.74799999999999</v>
      </c>
      <c r="I3355" s="162"/>
      <c r="L3355" s="158"/>
      <c r="M3355" s="163"/>
      <c r="T3355" s="164"/>
      <c r="AT3355" s="159" t="s">
        <v>340</v>
      </c>
      <c r="AU3355" s="159" t="s">
        <v>80</v>
      </c>
      <c r="AV3355" s="13" t="s">
        <v>80</v>
      </c>
      <c r="AW3355" s="13" t="s">
        <v>32</v>
      </c>
      <c r="AX3355" s="13" t="s">
        <v>71</v>
      </c>
      <c r="AY3355" s="159" t="s">
        <v>330</v>
      </c>
    </row>
    <row r="3356" spans="2:65" s="13" customFormat="1">
      <c r="B3356" s="158"/>
      <c r="D3356" s="152" t="s">
        <v>340</v>
      </c>
      <c r="E3356" s="159" t="s">
        <v>21</v>
      </c>
      <c r="F3356" s="160" t="s">
        <v>3002</v>
      </c>
      <c r="H3356" s="161">
        <v>455.916</v>
      </c>
      <c r="I3356" s="162"/>
      <c r="L3356" s="158"/>
      <c r="M3356" s="163"/>
      <c r="T3356" s="164"/>
      <c r="AT3356" s="159" t="s">
        <v>340</v>
      </c>
      <c r="AU3356" s="159" t="s">
        <v>80</v>
      </c>
      <c r="AV3356" s="13" t="s">
        <v>80</v>
      </c>
      <c r="AW3356" s="13" t="s">
        <v>32</v>
      </c>
      <c r="AX3356" s="13" t="s">
        <v>71</v>
      </c>
      <c r="AY3356" s="159" t="s">
        <v>330</v>
      </c>
    </row>
    <row r="3357" spans="2:65" s="13" customFormat="1">
      <c r="B3357" s="158"/>
      <c r="D3357" s="152" t="s">
        <v>340</v>
      </c>
      <c r="E3357" s="159" t="s">
        <v>21</v>
      </c>
      <c r="F3357" s="160" t="s">
        <v>3003</v>
      </c>
      <c r="H3357" s="161">
        <v>15.007999999999999</v>
      </c>
      <c r="I3357" s="162"/>
      <c r="L3357" s="158"/>
      <c r="M3357" s="163"/>
      <c r="T3357" s="164"/>
      <c r="AT3357" s="159" t="s">
        <v>340</v>
      </c>
      <c r="AU3357" s="159" t="s">
        <v>80</v>
      </c>
      <c r="AV3357" s="13" t="s">
        <v>80</v>
      </c>
      <c r="AW3357" s="13" t="s">
        <v>32</v>
      </c>
      <c r="AX3357" s="13" t="s">
        <v>71</v>
      </c>
      <c r="AY3357" s="159" t="s">
        <v>330</v>
      </c>
    </row>
    <row r="3358" spans="2:65" s="13" customFormat="1">
      <c r="B3358" s="158"/>
      <c r="D3358" s="152" t="s">
        <v>340</v>
      </c>
      <c r="E3358" s="159" t="s">
        <v>21</v>
      </c>
      <c r="F3358" s="160" t="s">
        <v>3004</v>
      </c>
      <c r="H3358" s="161">
        <v>54.095999999999997</v>
      </c>
      <c r="I3358" s="162"/>
      <c r="L3358" s="158"/>
      <c r="M3358" s="163"/>
      <c r="T3358" s="164"/>
      <c r="AT3358" s="159" t="s">
        <v>340</v>
      </c>
      <c r="AU3358" s="159" t="s">
        <v>80</v>
      </c>
      <c r="AV3358" s="13" t="s">
        <v>80</v>
      </c>
      <c r="AW3358" s="13" t="s">
        <v>32</v>
      </c>
      <c r="AX3358" s="13" t="s">
        <v>71</v>
      </c>
      <c r="AY3358" s="159" t="s">
        <v>330</v>
      </c>
    </row>
    <row r="3359" spans="2:65" s="13" customFormat="1">
      <c r="B3359" s="158"/>
      <c r="D3359" s="152" t="s">
        <v>340</v>
      </c>
      <c r="E3359" s="159" t="s">
        <v>21</v>
      </c>
      <c r="F3359" s="160" t="s">
        <v>3005</v>
      </c>
      <c r="H3359" s="161">
        <v>200.298</v>
      </c>
      <c r="I3359" s="162"/>
      <c r="L3359" s="158"/>
      <c r="M3359" s="163"/>
      <c r="T3359" s="164"/>
      <c r="AT3359" s="159" t="s">
        <v>340</v>
      </c>
      <c r="AU3359" s="159" t="s">
        <v>80</v>
      </c>
      <c r="AV3359" s="13" t="s">
        <v>80</v>
      </c>
      <c r="AW3359" s="13" t="s">
        <v>32</v>
      </c>
      <c r="AX3359" s="13" t="s">
        <v>71</v>
      </c>
      <c r="AY3359" s="159" t="s">
        <v>330</v>
      </c>
    </row>
    <row r="3360" spans="2:65" s="13" customFormat="1">
      <c r="B3360" s="158"/>
      <c r="D3360" s="152" t="s">
        <v>340</v>
      </c>
      <c r="E3360" s="159" t="s">
        <v>21</v>
      </c>
      <c r="F3360" s="160" t="s">
        <v>3006</v>
      </c>
      <c r="H3360" s="161">
        <v>60.323999999999998</v>
      </c>
      <c r="I3360" s="162"/>
      <c r="L3360" s="158"/>
      <c r="M3360" s="163"/>
      <c r="T3360" s="164"/>
      <c r="AT3360" s="159" t="s">
        <v>340</v>
      </c>
      <c r="AU3360" s="159" t="s">
        <v>80</v>
      </c>
      <c r="AV3360" s="13" t="s">
        <v>80</v>
      </c>
      <c r="AW3360" s="13" t="s">
        <v>32</v>
      </c>
      <c r="AX3360" s="13" t="s">
        <v>71</v>
      </c>
      <c r="AY3360" s="159" t="s">
        <v>330</v>
      </c>
    </row>
    <row r="3361" spans="2:65" s="13" customFormat="1">
      <c r="B3361" s="158"/>
      <c r="D3361" s="152" t="s">
        <v>340</v>
      </c>
      <c r="E3361" s="159" t="s">
        <v>21</v>
      </c>
      <c r="F3361" s="160" t="s">
        <v>3007</v>
      </c>
      <c r="H3361" s="161">
        <v>7.0679999999999996</v>
      </c>
      <c r="I3361" s="162"/>
      <c r="L3361" s="158"/>
      <c r="M3361" s="163"/>
      <c r="T3361" s="164"/>
      <c r="AT3361" s="159" t="s">
        <v>340</v>
      </c>
      <c r="AU3361" s="159" t="s">
        <v>80</v>
      </c>
      <c r="AV3361" s="13" t="s">
        <v>80</v>
      </c>
      <c r="AW3361" s="13" t="s">
        <v>32</v>
      </c>
      <c r="AX3361" s="13" t="s">
        <v>71</v>
      </c>
      <c r="AY3361" s="159" t="s">
        <v>330</v>
      </c>
    </row>
    <row r="3362" spans="2:65" s="13" customFormat="1">
      <c r="B3362" s="158"/>
      <c r="D3362" s="152" t="s">
        <v>340</v>
      </c>
      <c r="E3362" s="159" t="s">
        <v>21</v>
      </c>
      <c r="F3362" s="160" t="s">
        <v>3008</v>
      </c>
      <c r="H3362" s="161">
        <v>7.9379999999999988</v>
      </c>
      <c r="I3362" s="162"/>
      <c r="L3362" s="158"/>
      <c r="M3362" s="163"/>
      <c r="T3362" s="164"/>
      <c r="AT3362" s="159" t="s">
        <v>340</v>
      </c>
      <c r="AU3362" s="159" t="s">
        <v>80</v>
      </c>
      <c r="AV3362" s="13" t="s">
        <v>80</v>
      </c>
      <c r="AW3362" s="13" t="s">
        <v>32</v>
      </c>
      <c r="AX3362" s="13" t="s">
        <v>71</v>
      </c>
      <c r="AY3362" s="159" t="s">
        <v>330</v>
      </c>
    </row>
    <row r="3363" spans="2:65" s="14" customFormat="1">
      <c r="B3363" s="166"/>
      <c r="D3363" s="152" t="s">
        <v>340</v>
      </c>
      <c r="E3363" s="167" t="s">
        <v>21</v>
      </c>
      <c r="F3363" s="168" t="s">
        <v>443</v>
      </c>
      <c r="H3363" s="169">
        <v>1018.396</v>
      </c>
      <c r="I3363" s="170"/>
      <c r="L3363" s="166"/>
      <c r="M3363" s="171"/>
      <c r="T3363" s="172"/>
      <c r="AT3363" s="167" t="s">
        <v>340</v>
      </c>
      <c r="AU3363" s="167" t="s">
        <v>80</v>
      </c>
      <c r="AV3363" s="14" t="s">
        <v>336</v>
      </c>
      <c r="AW3363" s="14" t="s">
        <v>32</v>
      </c>
      <c r="AX3363" s="14" t="s">
        <v>78</v>
      </c>
      <c r="AY3363" s="167" t="s">
        <v>330</v>
      </c>
    </row>
    <row r="3364" spans="2:65" s="1" customFormat="1" ht="24.2" customHeight="1">
      <c r="B3364" s="33"/>
      <c r="C3364" s="134" t="s">
        <v>3009</v>
      </c>
      <c r="D3364" s="134" t="s">
        <v>332</v>
      </c>
      <c r="E3364" s="135" t="s">
        <v>3010</v>
      </c>
      <c r="F3364" s="136" t="s">
        <v>3011</v>
      </c>
      <c r="G3364" s="137" t="s">
        <v>169</v>
      </c>
      <c r="H3364" s="138">
        <v>218.02099999999999</v>
      </c>
      <c r="I3364" s="139">
        <v>262.33</v>
      </c>
      <c r="J3364" s="140">
        <f>ROUND(I3364*H3364,2)</f>
        <v>57193.45</v>
      </c>
      <c r="K3364" s="136" t="s">
        <v>335</v>
      </c>
      <c r="L3364" s="33"/>
      <c r="M3364" s="141" t="s">
        <v>21</v>
      </c>
      <c r="N3364" s="142" t="s">
        <v>42</v>
      </c>
      <c r="P3364" s="143">
        <f>O3364*H3364</f>
        <v>0</v>
      </c>
      <c r="Q3364" s="143">
        <v>3.0000000000000001E-5</v>
      </c>
      <c r="R3364" s="143">
        <f>Q3364*H3364</f>
        <v>6.5406299999999995E-3</v>
      </c>
      <c r="S3364" s="143">
        <v>0</v>
      </c>
      <c r="T3364" s="144">
        <f>S3364*H3364</f>
        <v>0</v>
      </c>
      <c r="AR3364" s="145" t="s">
        <v>444</v>
      </c>
      <c r="AT3364" s="145" t="s">
        <v>332</v>
      </c>
      <c r="AU3364" s="145" t="s">
        <v>80</v>
      </c>
      <c r="AY3364" s="18" t="s">
        <v>330</v>
      </c>
      <c r="BE3364" s="146">
        <f>IF(N3364="základní",J3364,0)</f>
        <v>57193.45</v>
      </c>
      <c r="BF3364" s="146">
        <f>IF(N3364="snížená",J3364,0)</f>
        <v>0</v>
      </c>
      <c r="BG3364" s="146">
        <f>IF(N3364="zákl. přenesená",J3364,0)</f>
        <v>0</v>
      </c>
      <c r="BH3364" s="146">
        <f>IF(N3364="sníž. přenesená",J3364,0)</f>
        <v>0</v>
      </c>
      <c r="BI3364" s="146">
        <f>IF(N3364="nulová",J3364,0)</f>
        <v>0</v>
      </c>
      <c r="BJ3364" s="18" t="s">
        <v>78</v>
      </c>
      <c r="BK3364" s="146">
        <f>ROUND(I3364*H3364,2)</f>
        <v>57193.45</v>
      </c>
      <c r="BL3364" s="18" t="s">
        <v>444</v>
      </c>
      <c r="BM3364" s="145" t="s">
        <v>3012</v>
      </c>
    </row>
    <row r="3365" spans="2:65" s="1" customFormat="1">
      <c r="B3365" s="33"/>
      <c r="D3365" s="147" t="s">
        <v>338</v>
      </c>
      <c r="F3365" s="148" t="s">
        <v>3013</v>
      </c>
      <c r="I3365" s="149"/>
      <c r="L3365" s="33"/>
      <c r="M3365" s="150"/>
      <c r="T3365" s="52"/>
      <c r="AT3365" s="18" t="s">
        <v>338</v>
      </c>
      <c r="AU3365" s="18" t="s">
        <v>80</v>
      </c>
    </row>
    <row r="3366" spans="2:65" s="13" customFormat="1">
      <c r="B3366" s="158"/>
      <c r="D3366" s="152" t="s">
        <v>340</v>
      </c>
      <c r="E3366" s="159" t="s">
        <v>21</v>
      </c>
      <c r="F3366" s="160" t="s">
        <v>231</v>
      </c>
      <c r="H3366" s="161">
        <v>151.06700000000001</v>
      </c>
      <c r="I3366" s="162"/>
      <c r="L3366" s="158"/>
      <c r="M3366" s="163"/>
      <c r="T3366" s="164"/>
      <c r="AT3366" s="159" t="s">
        <v>340</v>
      </c>
      <c r="AU3366" s="159" t="s">
        <v>80</v>
      </c>
      <c r="AV3366" s="13" t="s">
        <v>80</v>
      </c>
      <c r="AW3366" s="13" t="s">
        <v>32</v>
      </c>
      <c r="AX3366" s="13" t="s">
        <v>71</v>
      </c>
      <c r="AY3366" s="159" t="s">
        <v>330</v>
      </c>
    </row>
    <row r="3367" spans="2:65" s="13" customFormat="1">
      <c r="B3367" s="158"/>
      <c r="D3367" s="152" t="s">
        <v>340</v>
      </c>
      <c r="E3367" s="159" t="s">
        <v>21</v>
      </c>
      <c r="F3367" s="160" t="s">
        <v>234</v>
      </c>
      <c r="H3367" s="161">
        <v>58.624000000000002</v>
      </c>
      <c r="I3367" s="162"/>
      <c r="L3367" s="158"/>
      <c r="M3367" s="163"/>
      <c r="T3367" s="164"/>
      <c r="AT3367" s="159" t="s">
        <v>340</v>
      </c>
      <c r="AU3367" s="159" t="s">
        <v>80</v>
      </c>
      <c r="AV3367" s="13" t="s">
        <v>80</v>
      </c>
      <c r="AW3367" s="13" t="s">
        <v>32</v>
      </c>
      <c r="AX3367" s="13" t="s">
        <v>71</v>
      </c>
      <c r="AY3367" s="159" t="s">
        <v>330</v>
      </c>
    </row>
    <row r="3368" spans="2:65" s="13" customFormat="1">
      <c r="B3368" s="158"/>
      <c r="D3368" s="152" t="s">
        <v>340</v>
      </c>
      <c r="E3368" s="159" t="s">
        <v>21</v>
      </c>
      <c r="F3368" s="160" t="s">
        <v>237</v>
      </c>
      <c r="H3368" s="161">
        <v>3.92</v>
      </c>
      <c r="I3368" s="162"/>
      <c r="L3368" s="158"/>
      <c r="M3368" s="163"/>
      <c r="T3368" s="164"/>
      <c r="AT3368" s="159" t="s">
        <v>340</v>
      </c>
      <c r="AU3368" s="159" t="s">
        <v>80</v>
      </c>
      <c r="AV3368" s="13" t="s">
        <v>80</v>
      </c>
      <c r="AW3368" s="13" t="s">
        <v>32</v>
      </c>
      <c r="AX3368" s="13" t="s">
        <v>71</v>
      </c>
      <c r="AY3368" s="159" t="s">
        <v>330</v>
      </c>
    </row>
    <row r="3369" spans="2:65" s="13" customFormat="1">
      <c r="B3369" s="158"/>
      <c r="D3369" s="152" t="s">
        <v>340</v>
      </c>
      <c r="E3369" s="159" t="s">
        <v>21</v>
      </c>
      <c r="F3369" s="160" t="s">
        <v>240</v>
      </c>
      <c r="H3369" s="161">
        <v>4.41</v>
      </c>
      <c r="I3369" s="162"/>
      <c r="L3369" s="158"/>
      <c r="M3369" s="163"/>
      <c r="T3369" s="164"/>
      <c r="AT3369" s="159" t="s">
        <v>340</v>
      </c>
      <c r="AU3369" s="159" t="s">
        <v>80</v>
      </c>
      <c r="AV3369" s="13" t="s">
        <v>80</v>
      </c>
      <c r="AW3369" s="13" t="s">
        <v>32</v>
      </c>
      <c r="AX3369" s="13" t="s">
        <v>71</v>
      </c>
      <c r="AY3369" s="159" t="s">
        <v>330</v>
      </c>
    </row>
    <row r="3370" spans="2:65" s="14" customFormat="1">
      <c r="B3370" s="166"/>
      <c r="D3370" s="152" t="s">
        <v>340</v>
      </c>
      <c r="E3370" s="167" t="s">
        <v>21</v>
      </c>
      <c r="F3370" s="168" t="s">
        <v>443</v>
      </c>
      <c r="H3370" s="169">
        <v>218.02099999999999</v>
      </c>
      <c r="I3370" s="170"/>
      <c r="L3370" s="166"/>
      <c r="M3370" s="171"/>
      <c r="T3370" s="172"/>
      <c r="AT3370" s="167" t="s">
        <v>340</v>
      </c>
      <c r="AU3370" s="167" t="s">
        <v>80</v>
      </c>
      <c r="AV3370" s="14" t="s">
        <v>336</v>
      </c>
      <c r="AW3370" s="14" t="s">
        <v>32</v>
      </c>
      <c r="AX3370" s="14" t="s">
        <v>78</v>
      </c>
      <c r="AY3370" s="167" t="s">
        <v>330</v>
      </c>
    </row>
    <row r="3371" spans="2:65" s="1" customFormat="1" ht="16.5" customHeight="1">
      <c r="B3371" s="33"/>
      <c r="C3371" s="173" t="s">
        <v>3014</v>
      </c>
      <c r="D3371" s="173" t="s">
        <v>475</v>
      </c>
      <c r="E3371" s="174" t="s">
        <v>3015</v>
      </c>
      <c r="F3371" s="175" t="s">
        <v>3016</v>
      </c>
      <c r="G3371" s="176" t="s">
        <v>169</v>
      </c>
      <c r="H3371" s="177">
        <v>75.262</v>
      </c>
      <c r="I3371" s="178">
        <v>461.56</v>
      </c>
      <c r="J3371" s="179">
        <f>ROUND(I3371*H3371,2)</f>
        <v>34737.93</v>
      </c>
      <c r="K3371" s="175" t="s">
        <v>335</v>
      </c>
      <c r="L3371" s="180"/>
      <c r="M3371" s="181" t="s">
        <v>21</v>
      </c>
      <c r="N3371" s="182" t="s">
        <v>42</v>
      </c>
      <c r="P3371" s="143">
        <f>O3371*H3371</f>
        <v>0</v>
      </c>
      <c r="Q3371" s="143">
        <v>2.5000000000000001E-3</v>
      </c>
      <c r="R3371" s="143">
        <f>Q3371*H3371</f>
        <v>0.18815500000000002</v>
      </c>
      <c r="S3371" s="143">
        <v>0</v>
      </c>
      <c r="T3371" s="144">
        <f>S3371*H3371</f>
        <v>0</v>
      </c>
      <c r="AR3371" s="145" t="s">
        <v>617</v>
      </c>
      <c r="AT3371" s="145" t="s">
        <v>475</v>
      </c>
      <c r="AU3371" s="145" t="s">
        <v>80</v>
      </c>
      <c r="AY3371" s="18" t="s">
        <v>330</v>
      </c>
      <c r="BE3371" s="146">
        <f>IF(N3371="základní",J3371,0)</f>
        <v>34737.93</v>
      </c>
      <c r="BF3371" s="146">
        <f>IF(N3371="snížená",J3371,0)</f>
        <v>0</v>
      </c>
      <c r="BG3371" s="146">
        <f>IF(N3371="zákl. přenesená",J3371,0)</f>
        <v>0</v>
      </c>
      <c r="BH3371" s="146">
        <f>IF(N3371="sníž. přenesená",J3371,0)</f>
        <v>0</v>
      </c>
      <c r="BI3371" s="146">
        <f>IF(N3371="nulová",J3371,0)</f>
        <v>0</v>
      </c>
      <c r="BJ3371" s="18" t="s">
        <v>78</v>
      </c>
      <c r="BK3371" s="146">
        <f>ROUND(I3371*H3371,2)</f>
        <v>34737.93</v>
      </c>
      <c r="BL3371" s="18" t="s">
        <v>444</v>
      </c>
      <c r="BM3371" s="145" t="s">
        <v>3017</v>
      </c>
    </row>
    <row r="3372" spans="2:65" s="13" customFormat="1">
      <c r="B3372" s="158"/>
      <c r="D3372" s="152" t="s">
        <v>340</v>
      </c>
      <c r="E3372" s="159" t="s">
        <v>21</v>
      </c>
      <c r="F3372" s="160" t="s">
        <v>3018</v>
      </c>
      <c r="H3372" s="161">
        <v>14.355</v>
      </c>
      <c r="I3372" s="162"/>
      <c r="L3372" s="158"/>
      <c r="M3372" s="163"/>
      <c r="T3372" s="164"/>
      <c r="AT3372" s="159" t="s">
        <v>340</v>
      </c>
      <c r="AU3372" s="159" t="s">
        <v>80</v>
      </c>
      <c r="AV3372" s="13" t="s">
        <v>80</v>
      </c>
      <c r="AW3372" s="13" t="s">
        <v>32</v>
      </c>
      <c r="AX3372" s="13" t="s">
        <v>71</v>
      </c>
      <c r="AY3372" s="159" t="s">
        <v>330</v>
      </c>
    </row>
    <row r="3373" spans="2:65" s="13" customFormat="1">
      <c r="B3373" s="158"/>
      <c r="D3373" s="152" t="s">
        <v>340</v>
      </c>
      <c r="E3373" s="159" t="s">
        <v>21</v>
      </c>
      <c r="F3373" s="160" t="s">
        <v>3019</v>
      </c>
      <c r="H3373" s="161">
        <v>4.3120000000000003</v>
      </c>
      <c r="I3373" s="162"/>
      <c r="L3373" s="158"/>
      <c r="M3373" s="163"/>
      <c r="T3373" s="164"/>
      <c r="AT3373" s="159" t="s">
        <v>340</v>
      </c>
      <c r="AU3373" s="159" t="s">
        <v>80</v>
      </c>
      <c r="AV3373" s="13" t="s">
        <v>80</v>
      </c>
      <c r="AW3373" s="13" t="s">
        <v>32</v>
      </c>
      <c r="AX3373" s="13" t="s">
        <v>71</v>
      </c>
      <c r="AY3373" s="159" t="s">
        <v>330</v>
      </c>
    </row>
    <row r="3374" spans="2:65" s="13" customFormat="1">
      <c r="B3374" s="158"/>
      <c r="D3374" s="152" t="s">
        <v>340</v>
      </c>
      <c r="E3374" s="159" t="s">
        <v>21</v>
      </c>
      <c r="F3374" s="160" t="s">
        <v>3020</v>
      </c>
      <c r="H3374" s="161">
        <v>51.744</v>
      </c>
      <c r="I3374" s="162"/>
      <c r="L3374" s="158"/>
      <c r="M3374" s="163"/>
      <c r="T3374" s="164"/>
      <c r="AT3374" s="159" t="s">
        <v>340</v>
      </c>
      <c r="AU3374" s="159" t="s">
        <v>80</v>
      </c>
      <c r="AV3374" s="13" t="s">
        <v>80</v>
      </c>
      <c r="AW3374" s="13" t="s">
        <v>32</v>
      </c>
      <c r="AX3374" s="13" t="s">
        <v>71</v>
      </c>
      <c r="AY3374" s="159" t="s">
        <v>330</v>
      </c>
    </row>
    <row r="3375" spans="2:65" s="13" customFormat="1">
      <c r="B3375" s="158"/>
      <c r="D3375" s="152" t="s">
        <v>340</v>
      </c>
      <c r="E3375" s="159" t="s">
        <v>21</v>
      </c>
      <c r="F3375" s="160" t="s">
        <v>3021</v>
      </c>
      <c r="H3375" s="161">
        <v>4.851</v>
      </c>
      <c r="I3375" s="162"/>
      <c r="L3375" s="158"/>
      <c r="M3375" s="163"/>
      <c r="T3375" s="164"/>
      <c r="AT3375" s="159" t="s">
        <v>340</v>
      </c>
      <c r="AU3375" s="159" t="s">
        <v>80</v>
      </c>
      <c r="AV3375" s="13" t="s">
        <v>80</v>
      </c>
      <c r="AW3375" s="13" t="s">
        <v>32</v>
      </c>
      <c r="AX3375" s="13" t="s">
        <v>71</v>
      </c>
      <c r="AY3375" s="159" t="s">
        <v>330</v>
      </c>
    </row>
    <row r="3376" spans="2:65" s="14" customFormat="1">
      <c r="B3376" s="166"/>
      <c r="D3376" s="152" t="s">
        <v>340</v>
      </c>
      <c r="E3376" s="167" t="s">
        <v>21</v>
      </c>
      <c r="F3376" s="168" t="s">
        <v>443</v>
      </c>
      <c r="H3376" s="169">
        <v>75.262</v>
      </c>
      <c r="I3376" s="170"/>
      <c r="L3376" s="166"/>
      <c r="M3376" s="171"/>
      <c r="T3376" s="172"/>
      <c r="AT3376" s="167" t="s">
        <v>340</v>
      </c>
      <c r="AU3376" s="167" t="s">
        <v>80</v>
      </c>
      <c r="AV3376" s="14" t="s">
        <v>336</v>
      </c>
      <c r="AW3376" s="14" t="s">
        <v>32</v>
      </c>
      <c r="AX3376" s="14" t="s">
        <v>78</v>
      </c>
      <c r="AY3376" s="167" t="s">
        <v>330</v>
      </c>
    </row>
    <row r="3377" spans="2:65" s="1" customFormat="1" ht="21.75" customHeight="1">
      <c r="B3377" s="33"/>
      <c r="C3377" s="173" t="s">
        <v>3022</v>
      </c>
      <c r="D3377" s="173" t="s">
        <v>475</v>
      </c>
      <c r="E3377" s="174" t="s">
        <v>3023</v>
      </c>
      <c r="F3377" s="175" t="s">
        <v>3024</v>
      </c>
      <c r="G3377" s="176" t="s">
        <v>169</v>
      </c>
      <c r="H3377" s="177">
        <v>875.03499999999985</v>
      </c>
      <c r="I3377" s="178">
        <v>461.56</v>
      </c>
      <c r="J3377" s="179">
        <f>ROUND(I3377*H3377,2)</f>
        <v>403881.15</v>
      </c>
      <c r="K3377" s="175" t="s">
        <v>335</v>
      </c>
      <c r="L3377" s="180"/>
      <c r="M3377" s="181" t="s">
        <v>21</v>
      </c>
      <c r="N3377" s="182" t="s">
        <v>42</v>
      </c>
      <c r="P3377" s="143">
        <f>O3377*H3377</f>
        <v>0</v>
      </c>
      <c r="Q3377" s="143">
        <v>2.0500000000000002E-3</v>
      </c>
      <c r="R3377" s="143">
        <f>Q3377*H3377</f>
        <v>1.7938217499999998</v>
      </c>
      <c r="S3377" s="143">
        <v>0</v>
      </c>
      <c r="T3377" s="144">
        <f>S3377*H3377</f>
        <v>0</v>
      </c>
      <c r="AR3377" s="145" t="s">
        <v>617</v>
      </c>
      <c r="AT3377" s="145" t="s">
        <v>475</v>
      </c>
      <c r="AU3377" s="145" t="s">
        <v>80</v>
      </c>
      <c r="AY3377" s="18" t="s">
        <v>330</v>
      </c>
      <c r="BE3377" s="146">
        <f>IF(N3377="základní",J3377,0)</f>
        <v>403881.15</v>
      </c>
      <c r="BF3377" s="146">
        <f>IF(N3377="snížená",J3377,0)</f>
        <v>0</v>
      </c>
      <c r="BG3377" s="146">
        <f>IF(N3377="zákl. přenesená",J3377,0)</f>
        <v>0</v>
      </c>
      <c r="BH3377" s="146">
        <f>IF(N3377="sníž. přenesená",J3377,0)</f>
        <v>0</v>
      </c>
      <c r="BI3377" s="146">
        <f>IF(N3377="nulová",J3377,0)</f>
        <v>0</v>
      </c>
      <c r="BJ3377" s="18" t="s">
        <v>78</v>
      </c>
      <c r="BK3377" s="146">
        <f>ROUND(I3377*H3377,2)</f>
        <v>403881.15</v>
      </c>
      <c r="BL3377" s="18" t="s">
        <v>444</v>
      </c>
      <c r="BM3377" s="145" t="s">
        <v>3025</v>
      </c>
    </row>
    <row r="3378" spans="2:65" s="13" customFormat="1">
      <c r="B3378" s="158"/>
      <c r="D3378" s="152" t="s">
        <v>340</v>
      </c>
      <c r="E3378" s="159" t="s">
        <v>21</v>
      </c>
      <c r="F3378" s="160" t="s">
        <v>2930</v>
      </c>
      <c r="H3378" s="161">
        <v>208.28100000000001</v>
      </c>
      <c r="I3378" s="162"/>
      <c r="L3378" s="158"/>
      <c r="M3378" s="163"/>
      <c r="T3378" s="164"/>
      <c r="AT3378" s="159" t="s">
        <v>340</v>
      </c>
      <c r="AU3378" s="159" t="s">
        <v>80</v>
      </c>
      <c r="AV3378" s="13" t="s">
        <v>80</v>
      </c>
      <c r="AW3378" s="13" t="s">
        <v>32</v>
      </c>
      <c r="AX3378" s="13" t="s">
        <v>71</v>
      </c>
      <c r="AY3378" s="159" t="s">
        <v>330</v>
      </c>
    </row>
    <row r="3379" spans="2:65" s="13" customFormat="1">
      <c r="B3379" s="158"/>
      <c r="D3379" s="152" t="s">
        <v>340</v>
      </c>
      <c r="E3379" s="159" t="s">
        <v>21</v>
      </c>
      <c r="F3379" s="160" t="s">
        <v>3026</v>
      </c>
      <c r="H3379" s="161">
        <v>166.17400000000001</v>
      </c>
      <c r="I3379" s="162"/>
      <c r="L3379" s="158"/>
      <c r="M3379" s="163"/>
      <c r="T3379" s="164"/>
      <c r="AT3379" s="159" t="s">
        <v>340</v>
      </c>
      <c r="AU3379" s="159" t="s">
        <v>80</v>
      </c>
      <c r="AV3379" s="13" t="s">
        <v>80</v>
      </c>
      <c r="AW3379" s="13" t="s">
        <v>32</v>
      </c>
      <c r="AX3379" s="13" t="s">
        <v>71</v>
      </c>
      <c r="AY3379" s="159" t="s">
        <v>330</v>
      </c>
    </row>
    <row r="3380" spans="2:65" s="13" customFormat="1">
      <c r="B3380" s="158"/>
      <c r="D3380" s="152" t="s">
        <v>340</v>
      </c>
      <c r="E3380" s="159" t="s">
        <v>21</v>
      </c>
      <c r="F3380" s="160" t="s">
        <v>2931</v>
      </c>
      <c r="H3380" s="161">
        <v>436.09399999999999</v>
      </c>
      <c r="I3380" s="162"/>
      <c r="L3380" s="158"/>
      <c r="M3380" s="163"/>
      <c r="T3380" s="164"/>
      <c r="AT3380" s="159" t="s">
        <v>340</v>
      </c>
      <c r="AU3380" s="159" t="s">
        <v>80</v>
      </c>
      <c r="AV3380" s="13" t="s">
        <v>80</v>
      </c>
      <c r="AW3380" s="13" t="s">
        <v>32</v>
      </c>
      <c r="AX3380" s="13" t="s">
        <v>71</v>
      </c>
      <c r="AY3380" s="159" t="s">
        <v>330</v>
      </c>
    </row>
    <row r="3381" spans="2:65" s="13" customFormat="1">
      <c r="B3381" s="158"/>
      <c r="D3381" s="152" t="s">
        <v>340</v>
      </c>
      <c r="E3381" s="159" t="s">
        <v>21</v>
      </c>
      <c r="F3381" s="160" t="s">
        <v>3027</v>
      </c>
      <c r="H3381" s="161">
        <v>64.486000000000004</v>
      </c>
      <c r="I3381" s="162"/>
      <c r="L3381" s="158"/>
      <c r="M3381" s="163"/>
      <c r="T3381" s="164"/>
      <c r="AT3381" s="159" t="s">
        <v>340</v>
      </c>
      <c r="AU3381" s="159" t="s">
        <v>80</v>
      </c>
      <c r="AV3381" s="13" t="s">
        <v>80</v>
      </c>
      <c r="AW3381" s="13" t="s">
        <v>32</v>
      </c>
      <c r="AX3381" s="13" t="s">
        <v>71</v>
      </c>
      <c r="AY3381" s="159" t="s">
        <v>330</v>
      </c>
    </row>
    <row r="3382" spans="2:65" s="14" customFormat="1">
      <c r="B3382" s="166"/>
      <c r="D3382" s="152" t="s">
        <v>340</v>
      </c>
      <c r="E3382" s="167" t="s">
        <v>21</v>
      </c>
      <c r="F3382" s="168" t="s">
        <v>443</v>
      </c>
      <c r="H3382" s="169">
        <v>875.03499999999985</v>
      </c>
      <c r="I3382" s="170"/>
      <c r="L3382" s="166"/>
      <c r="M3382" s="171"/>
      <c r="T3382" s="172"/>
      <c r="AT3382" s="167" t="s">
        <v>340</v>
      </c>
      <c r="AU3382" s="167" t="s">
        <v>80</v>
      </c>
      <c r="AV3382" s="14" t="s">
        <v>336</v>
      </c>
      <c r="AW3382" s="14" t="s">
        <v>32</v>
      </c>
      <c r="AX3382" s="14" t="s">
        <v>78</v>
      </c>
      <c r="AY3382" s="167" t="s">
        <v>330</v>
      </c>
    </row>
    <row r="3383" spans="2:65" s="1" customFormat="1" ht="24.2" customHeight="1">
      <c r="B3383" s="33"/>
      <c r="C3383" s="134" t="s">
        <v>3028</v>
      </c>
      <c r="D3383" s="134" t="s">
        <v>332</v>
      </c>
      <c r="E3383" s="135" t="s">
        <v>3029</v>
      </c>
      <c r="F3383" s="136" t="s">
        <v>3030</v>
      </c>
      <c r="G3383" s="137" t="s">
        <v>973</v>
      </c>
      <c r="H3383" s="138">
        <v>4</v>
      </c>
      <c r="I3383" s="139">
        <v>699.54</v>
      </c>
      <c r="J3383" s="140">
        <f>ROUND(I3383*H3383,2)</f>
        <v>2798.16</v>
      </c>
      <c r="K3383" s="136" t="s">
        <v>335</v>
      </c>
      <c r="L3383" s="33"/>
      <c r="M3383" s="141" t="s">
        <v>21</v>
      </c>
      <c r="N3383" s="142" t="s">
        <v>42</v>
      </c>
      <c r="P3383" s="143">
        <f>O3383*H3383</f>
        <v>0</v>
      </c>
      <c r="Q3383" s="143">
        <v>5.0000000000000002E-5</v>
      </c>
      <c r="R3383" s="143">
        <f>Q3383*H3383</f>
        <v>2.0000000000000001E-4</v>
      </c>
      <c r="S3383" s="143">
        <v>0</v>
      </c>
      <c r="T3383" s="144">
        <f>S3383*H3383</f>
        <v>0</v>
      </c>
      <c r="AR3383" s="145" t="s">
        <v>444</v>
      </c>
      <c r="AT3383" s="145" t="s">
        <v>332</v>
      </c>
      <c r="AU3383" s="145" t="s">
        <v>80</v>
      </c>
      <c r="AY3383" s="18" t="s">
        <v>330</v>
      </c>
      <c r="BE3383" s="146">
        <f>IF(N3383="základní",J3383,0)</f>
        <v>2798.16</v>
      </c>
      <c r="BF3383" s="146">
        <f>IF(N3383="snížená",J3383,0)</f>
        <v>0</v>
      </c>
      <c r="BG3383" s="146">
        <f>IF(N3383="zákl. přenesená",J3383,0)</f>
        <v>0</v>
      </c>
      <c r="BH3383" s="146">
        <f>IF(N3383="sníž. přenesená",J3383,0)</f>
        <v>0</v>
      </c>
      <c r="BI3383" s="146">
        <f>IF(N3383="nulová",J3383,0)</f>
        <v>0</v>
      </c>
      <c r="BJ3383" s="18" t="s">
        <v>78</v>
      </c>
      <c r="BK3383" s="146">
        <f>ROUND(I3383*H3383,2)</f>
        <v>2798.16</v>
      </c>
      <c r="BL3383" s="18" t="s">
        <v>444</v>
      </c>
      <c r="BM3383" s="145" t="s">
        <v>3031</v>
      </c>
    </row>
    <row r="3384" spans="2:65" s="1" customFormat="1">
      <c r="B3384" s="33"/>
      <c r="D3384" s="147" t="s">
        <v>338</v>
      </c>
      <c r="F3384" s="148" t="s">
        <v>3032</v>
      </c>
      <c r="I3384" s="149"/>
      <c r="L3384" s="33"/>
      <c r="M3384" s="150"/>
      <c r="T3384" s="52"/>
      <c r="AT3384" s="18" t="s">
        <v>338</v>
      </c>
      <c r="AU3384" s="18" t="s">
        <v>80</v>
      </c>
    </row>
    <row r="3385" spans="2:65" s="12" customFormat="1">
      <c r="B3385" s="151"/>
      <c r="D3385" s="152" t="s">
        <v>340</v>
      </c>
      <c r="E3385" s="153" t="s">
        <v>21</v>
      </c>
      <c r="F3385" s="154" t="s">
        <v>3033</v>
      </c>
      <c r="H3385" s="153" t="s">
        <v>21</v>
      </c>
      <c r="I3385" s="155"/>
      <c r="L3385" s="151"/>
      <c r="M3385" s="156"/>
      <c r="T3385" s="157"/>
      <c r="AT3385" s="153" t="s">
        <v>340</v>
      </c>
      <c r="AU3385" s="153" t="s">
        <v>80</v>
      </c>
      <c r="AV3385" s="12" t="s">
        <v>78</v>
      </c>
      <c r="AW3385" s="12" t="s">
        <v>32</v>
      </c>
      <c r="AX3385" s="12" t="s">
        <v>71</v>
      </c>
      <c r="AY3385" s="153" t="s">
        <v>330</v>
      </c>
    </row>
    <row r="3386" spans="2:65" s="13" customFormat="1">
      <c r="B3386" s="158"/>
      <c r="D3386" s="152" t="s">
        <v>340</v>
      </c>
      <c r="E3386" s="159" t="s">
        <v>21</v>
      </c>
      <c r="F3386" s="160" t="s">
        <v>336</v>
      </c>
      <c r="H3386" s="161">
        <v>4</v>
      </c>
      <c r="I3386" s="162"/>
      <c r="L3386" s="158"/>
      <c r="M3386" s="163"/>
      <c r="T3386" s="164"/>
      <c r="AT3386" s="159" t="s">
        <v>340</v>
      </c>
      <c r="AU3386" s="159" t="s">
        <v>80</v>
      </c>
      <c r="AV3386" s="13" t="s">
        <v>80</v>
      </c>
      <c r="AW3386" s="13" t="s">
        <v>32</v>
      </c>
      <c r="AX3386" s="13" t="s">
        <v>78</v>
      </c>
      <c r="AY3386" s="159" t="s">
        <v>330</v>
      </c>
    </row>
    <row r="3387" spans="2:65" s="1" customFormat="1" ht="16.5" customHeight="1">
      <c r="B3387" s="33"/>
      <c r="C3387" s="173" t="s">
        <v>3034</v>
      </c>
      <c r="D3387" s="173" t="s">
        <v>475</v>
      </c>
      <c r="E3387" s="174" t="s">
        <v>3035</v>
      </c>
      <c r="F3387" s="175" t="s">
        <v>3036</v>
      </c>
      <c r="G3387" s="176" t="s">
        <v>973</v>
      </c>
      <c r="H3387" s="177">
        <v>4</v>
      </c>
      <c r="I3387" s="178">
        <v>1766.56</v>
      </c>
      <c r="J3387" s="179">
        <f>ROUND(I3387*H3387,2)</f>
        <v>7066.24</v>
      </c>
      <c r="K3387" s="175" t="s">
        <v>335</v>
      </c>
      <c r="L3387" s="180"/>
      <c r="M3387" s="181" t="s">
        <v>21</v>
      </c>
      <c r="N3387" s="182" t="s">
        <v>42</v>
      </c>
      <c r="P3387" s="143">
        <f>O3387*H3387</f>
        <v>0</v>
      </c>
      <c r="Q3387" s="143">
        <v>6.9999999999999999E-4</v>
      </c>
      <c r="R3387" s="143">
        <f>Q3387*H3387</f>
        <v>2.8E-3</v>
      </c>
      <c r="S3387" s="143">
        <v>0</v>
      </c>
      <c r="T3387" s="144">
        <f>S3387*H3387</f>
        <v>0</v>
      </c>
      <c r="AR3387" s="145" t="s">
        <v>617</v>
      </c>
      <c r="AT3387" s="145" t="s">
        <v>475</v>
      </c>
      <c r="AU3387" s="145" t="s">
        <v>80</v>
      </c>
      <c r="AY3387" s="18" t="s">
        <v>330</v>
      </c>
      <c r="BE3387" s="146">
        <f>IF(N3387="základní",J3387,0)</f>
        <v>7066.24</v>
      </c>
      <c r="BF3387" s="146">
        <f>IF(N3387="snížená",J3387,0)</f>
        <v>0</v>
      </c>
      <c r="BG3387" s="146">
        <f>IF(N3387="zákl. přenesená",J3387,0)</f>
        <v>0</v>
      </c>
      <c r="BH3387" s="146">
        <f>IF(N3387="sníž. přenesená",J3387,0)</f>
        <v>0</v>
      </c>
      <c r="BI3387" s="146">
        <f>IF(N3387="nulová",J3387,0)</f>
        <v>0</v>
      </c>
      <c r="BJ3387" s="18" t="s">
        <v>78</v>
      </c>
      <c r="BK3387" s="146">
        <f>ROUND(I3387*H3387,2)</f>
        <v>7066.24</v>
      </c>
      <c r="BL3387" s="18" t="s">
        <v>444</v>
      </c>
      <c r="BM3387" s="145" t="s">
        <v>3037</v>
      </c>
    </row>
    <row r="3388" spans="2:65" s="12" customFormat="1">
      <c r="B3388" s="151"/>
      <c r="D3388" s="152" t="s">
        <v>340</v>
      </c>
      <c r="E3388" s="153" t="s">
        <v>21</v>
      </c>
      <c r="F3388" s="154" t="s">
        <v>3033</v>
      </c>
      <c r="H3388" s="153" t="s">
        <v>21</v>
      </c>
      <c r="I3388" s="155"/>
      <c r="L3388" s="151"/>
      <c r="M3388" s="156"/>
      <c r="T3388" s="157"/>
      <c r="AT3388" s="153" t="s">
        <v>340</v>
      </c>
      <c r="AU3388" s="153" t="s">
        <v>80</v>
      </c>
      <c r="AV3388" s="12" t="s">
        <v>78</v>
      </c>
      <c r="AW3388" s="12" t="s">
        <v>32</v>
      </c>
      <c r="AX3388" s="12" t="s">
        <v>71</v>
      </c>
      <c r="AY3388" s="153" t="s">
        <v>330</v>
      </c>
    </row>
    <row r="3389" spans="2:65" s="13" customFormat="1">
      <c r="B3389" s="158"/>
      <c r="D3389" s="152" t="s">
        <v>340</v>
      </c>
      <c r="E3389" s="159" t="s">
        <v>21</v>
      </c>
      <c r="F3389" s="160" t="s">
        <v>336</v>
      </c>
      <c r="H3389" s="161">
        <v>4</v>
      </c>
      <c r="I3389" s="162"/>
      <c r="L3389" s="158"/>
      <c r="M3389" s="163"/>
      <c r="T3389" s="164"/>
      <c r="AT3389" s="159" t="s">
        <v>340</v>
      </c>
      <c r="AU3389" s="159" t="s">
        <v>80</v>
      </c>
      <c r="AV3389" s="13" t="s">
        <v>80</v>
      </c>
      <c r="AW3389" s="13" t="s">
        <v>32</v>
      </c>
      <c r="AX3389" s="13" t="s">
        <v>78</v>
      </c>
      <c r="AY3389" s="159" t="s">
        <v>330</v>
      </c>
    </row>
    <row r="3390" spans="2:65" s="1" customFormat="1" ht="24.2" customHeight="1">
      <c r="B3390" s="33"/>
      <c r="C3390" s="134" t="s">
        <v>3038</v>
      </c>
      <c r="D3390" s="134" t="s">
        <v>332</v>
      </c>
      <c r="E3390" s="135" t="s">
        <v>3039</v>
      </c>
      <c r="F3390" s="136" t="s">
        <v>3040</v>
      </c>
      <c r="G3390" s="137" t="s">
        <v>973</v>
      </c>
      <c r="H3390" s="138">
        <v>4</v>
      </c>
      <c r="I3390" s="139">
        <v>195.92</v>
      </c>
      <c r="J3390" s="140">
        <f>ROUND(I3390*H3390,2)</f>
        <v>783.68</v>
      </c>
      <c r="K3390" s="136" t="s">
        <v>335</v>
      </c>
      <c r="L3390" s="33"/>
      <c r="M3390" s="141" t="s">
        <v>21</v>
      </c>
      <c r="N3390" s="142" t="s">
        <v>42</v>
      </c>
      <c r="P3390" s="143">
        <f>O3390*H3390</f>
        <v>0</v>
      </c>
      <c r="Q3390" s="143">
        <v>0</v>
      </c>
      <c r="R3390" s="143">
        <f>Q3390*H3390</f>
        <v>0</v>
      </c>
      <c r="S3390" s="143">
        <v>0</v>
      </c>
      <c r="T3390" s="144">
        <f>S3390*H3390</f>
        <v>0</v>
      </c>
      <c r="AR3390" s="145" t="s">
        <v>444</v>
      </c>
      <c r="AT3390" s="145" t="s">
        <v>332</v>
      </c>
      <c r="AU3390" s="145" t="s">
        <v>80</v>
      </c>
      <c r="AY3390" s="18" t="s">
        <v>330</v>
      </c>
      <c r="BE3390" s="146">
        <f>IF(N3390="základní",J3390,0)</f>
        <v>783.68</v>
      </c>
      <c r="BF3390" s="146">
        <f>IF(N3390="snížená",J3390,0)</f>
        <v>0</v>
      </c>
      <c r="BG3390" s="146">
        <f>IF(N3390="zákl. přenesená",J3390,0)</f>
        <v>0</v>
      </c>
      <c r="BH3390" s="146">
        <f>IF(N3390="sníž. přenesená",J3390,0)</f>
        <v>0</v>
      </c>
      <c r="BI3390" s="146">
        <f>IF(N3390="nulová",J3390,0)</f>
        <v>0</v>
      </c>
      <c r="BJ3390" s="18" t="s">
        <v>78</v>
      </c>
      <c r="BK3390" s="146">
        <f>ROUND(I3390*H3390,2)</f>
        <v>783.68</v>
      </c>
      <c r="BL3390" s="18" t="s">
        <v>444</v>
      </c>
      <c r="BM3390" s="145" t="s">
        <v>3041</v>
      </c>
    </row>
    <row r="3391" spans="2:65" s="1" customFormat="1">
      <c r="B3391" s="33"/>
      <c r="D3391" s="147" t="s">
        <v>338</v>
      </c>
      <c r="F3391" s="148" t="s">
        <v>3042</v>
      </c>
      <c r="I3391" s="149"/>
      <c r="L3391" s="33"/>
      <c r="M3391" s="150"/>
      <c r="T3391" s="52"/>
      <c r="AT3391" s="18" t="s">
        <v>338</v>
      </c>
      <c r="AU3391" s="18" t="s">
        <v>80</v>
      </c>
    </row>
    <row r="3392" spans="2:65" s="13" customFormat="1">
      <c r="B3392" s="158"/>
      <c r="D3392" s="152" t="s">
        <v>340</v>
      </c>
      <c r="E3392" s="159" t="s">
        <v>21</v>
      </c>
      <c r="F3392" s="160" t="s">
        <v>3043</v>
      </c>
      <c r="H3392" s="161">
        <v>4</v>
      </c>
      <c r="I3392" s="162"/>
      <c r="L3392" s="158"/>
      <c r="M3392" s="163"/>
      <c r="T3392" s="164"/>
      <c r="AT3392" s="159" t="s">
        <v>340</v>
      </c>
      <c r="AU3392" s="159" t="s">
        <v>80</v>
      </c>
      <c r="AV3392" s="13" t="s">
        <v>80</v>
      </c>
      <c r="AW3392" s="13" t="s">
        <v>32</v>
      </c>
      <c r="AX3392" s="13" t="s">
        <v>78</v>
      </c>
      <c r="AY3392" s="159" t="s">
        <v>330</v>
      </c>
    </row>
    <row r="3393" spans="2:65" s="1" customFormat="1" ht="16.5" customHeight="1">
      <c r="B3393" s="33"/>
      <c r="C3393" s="173" t="s">
        <v>3044</v>
      </c>
      <c r="D3393" s="173" t="s">
        <v>475</v>
      </c>
      <c r="E3393" s="174" t="s">
        <v>3045</v>
      </c>
      <c r="F3393" s="175" t="s">
        <v>3046</v>
      </c>
      <c r="G3393" s="176" t="s">
        <v>973</v>
      </c>
      <c r="H3393" s="177">
        <v>4</v>
      </c>
      <c r="I3393" s="178">
        <v>2452.81</v>
      </c>
      <c r="J3393" s="179">
        <f>ROUND(I3393*H3393,2)</f>
        <v>9811.24</v>
      </c>
      <c r="K3393" s="175" t="s">
        <v>335</v>
      </c>
      <c r="L3393" s="180"/>
      <c r="M3393" s="181" t="s">
        <v>21</v>
      </c>
      <c r="N3393" s="182" t="s">
        <v>42</v>
      </c>
      <c r="P3393" s="143">
        <f>O3393*H3393</f>
        <v>0</v>
      </c>
      <c r="Q3393" s="143">
        <v>2.5000000000000001E-3</v>
      </c>
      <c r="R3393" s="143">
        <f>Q3393*H3393</f>
        <v>0.01</v>
      </c>
      <c r="S3393" s="143">
        <v>0</v>
      </c>
      <c r="T3393" s="144">
        <f>S3393*H3393</f>
        <v>0</v>
      </c>
      <c r="AR3393" s="145" t="s">
        <v>617</v>
      </c>
      <c r="AT3393" s="145" t="s">
        <v>475</v>
      </c>
      <c r="AU3393" s="145" t="s">
        <v>80</v>
      </c>
      <c r="AY3393" s="18" t="s">
        <v>330</v>
      </c>
      <c r="BE3393" s="146">
        <f>IF(N3393="základní",J3393,0)</f>
        <v>9811.24</v>
      </c>
      <c r="BF3393" s="146">
        <f>IF(N3393="snížená",J3393,0)</f>
        <v>0</v>
      </c>
      <c r="BG3393" s="146">
        <f>IF(N3393="zákl. přenesená",J3393,0)</f>
        <v>0</v>
      </c>
      <c r="BH3393" s="146">
        <f>IF(N3393="sníž. přenesená",J3393,0)</f>
        <v>0</v>
      </c>
      <c r="BI3393" s="146">
        <f>IF(N3393="nulová",J3393,0)</f>
        <v>0</v>
      </c>
      <c r="BJ3393" s="18" t="s">
        <v>78</v>
      </c>
      <c r="BK3393" s="146">
        <f>ROUND(I3393*H3393,2)</f>
        <v>9811.24</v>
      </c>
      <c r="BL3393" s="18" t="s">
        <v>444</v>
      </c>
      <c r="BM3393" s="145" t="s">
        <v>3047</v>
      </c>
    </row>
    <row r="3394" spans="2:65" s="13" customFormat="1">
      <c r="B3394" s="158"/>
      <c r="D3394" s="152" t="s">
        <v>340</v>
      </c>
      <c r="E3394" s="159" t="s">
        <v>21</v>
      </c>
      <c r="F3394" s="160" t="s">
        <v>3043</v>
      </c>
      <c r="H3394" s="161">
        <v>4</v>
      </c>
      <c r="I3394" s="162"/>
      <c r="L3394" s="158"/>
      <c r="M3394" s="163"/>
      <c r="T3394" s="164"/>
      <c r="AT3394" s="159" t="s">
        <v>340</v>
      </c>
      <c r="AU3394" s="159" t="s">
        <v>80</v>
      </c>
      <c r="AV3394" s="13" t="s">
        <v>80</v>
      </c>
      <c r="AW3394" s="13" t="s">
        <v>32</v>
      </c>
      <c r="AX3394" s="13" t="s">
        <v>78</v>
      </c>
      <c r="AY3394" s="159" t="s">
        <v>330</v>
      </c>
    </row>
    <row r="3395" spans="2:65" s="1" customFormat="1" ht="24.2" customHeight="1">
      <c r="B3395" s="33"/>
      <c r="C3395" s="134" t="s">
        <v>3048</v>
      </c>
      <c r="D3395" s="134" t="s">
        <v>332</v>
      </c>
      <c r="E3395" s="135" t="s">
        <v>3049</v>
      </c>
      <c r="F3395" s="136" t="s">
        <v>3050</v>
      </c>
      <c r="G3395" s="137" t="s">
        <v>447</v>
      </c>
      <c r="H3395" s="138">
        <v>78.203999999999979</v>
      </c>
      <c r="I3395" s="139">
        <v>753.22</v>
      </c>
      <c r="J3395" s="140">
        <f>ROUND(I3395*H3395,2)</f>
        <v>58904.82</v>
      </c>
      <c r="K3395" s="136" t="s">
        <v>335</v>
      </c>
      <c r="L3395" s="33"/>
      <c r="M3395" s="141" t="s">
        <v>21</v>
      </c>
      <c r="N3395" s="142" t="s">
        <v>42</v>
      </c>
      <c r="P3395" s="143">
        <f>O3395*H3395</f>
        <v>0</v>
      </c>
      <c r="Q3395" s="143">
        <v>0</v>
      </c>
      <c r="R3395" s="143">
        <f>Q3395*H3395</f>
        <v>0</v>
      </c>
      <c r="S3395" s="143">
        <v>0</v>
      </c>
      <c r="T3395" s="144">
        <f>S3395*H3395</f>
        <v>0</v>
      </c>
      <c r="AR3395" s="145" t="s">
        <v>444</v>
      </c>
      <c r="AT3395" s="145" t="s">
        <v>332</v>
      </c>
      <c r="AU3395" s="145" t="s">
        <v>80</v>
      </c>
      <c r="AY3395" s="18" t="s">
        <v>330</v>
      </c>
      <c r="BE3395" s="146">
        <f>IF(N3395="základní",J3395,0)</f>
        <v>58904.82</v>
      </c>
      <c r="BF3395" s="146">
        <f>IF(N3395="snížená",J3395,0)</f>
        <v>0</v>
      </c>
      <c r="BG3395" s="146">
        <f>IF(N3395="zákl. přenesená",J3395,0)</f>
        <v>0</v>
      </c>
      <c r="BH3395" s="146">
        <f>IF(N3395="sníž. přenesená",J3395,0)</f>
        <v>0</v>
      </c>
      <c r="BI3395" s="146">
        <f>IF(N3395="nulová",J3395,0)</f>
        <v>0</v>
      </c>
      <c r="BJ3395" s="18" t="s">
        <v>78</v>
      </c>
      <c r="BK3395" s="146">
        <f>ROUND(I3395*H3395,2)</f>
        <v>58904.82</v>
      </c>
      <c r="BL3395" s="18" t="s">
        <v>444</v>
      </c>
      <c r="BM3395" s="145" t="s">
        <v>3051</v>
      </c>
    </row>
    <row r="3396" spans="2:65" s="1" customFormat="1">
      <c r="B3396" s="33"/>
      <c r="D3396" s="147" t="s">
        <v>338</v>
      </c>
      <c r="F3396" s="148" t="s">
        <v>3052</v>
      </c>
      <c r="I3396" s="149"/>
      <c r="L3396" s="33"/>
      <c r="M3396" s="150"/>
      <c r="T3396" s="52"/>
      <c r="AT3396" s="18" t="s">
        <v>338</v>
      </c>
      <c r="AU3396" s="18" t="s">
        <v>80</v>
      </c>
    </row>
    <row r="3397" spans="2:65" s="11" customFormat="1" ht="22.9" customHeight="1">
      <c r="B3397" s="122"/>
      <c r="D3397" s="123" t="s">
        <v>70</v>
      </c>
      <c r="E3397" s="132" t="s">
        <v>3053</v>
      </c>
      <c r="F3397" s="132" t="s">
        <v>3054</v>
      </c>
      <c r="I3397" s="125"/>
      <c r="J3397" s="133">
        <f>BK3397</f>
        <v>3828768.7200000016</v>
      </c>
      <c r="L3397" s="122"/>
      <c r="M3397" s="127"/>
      <c r="P3397" s="128">
        <f>SUM(P3398:P3552)</f>
        <v>0</v>
      </c>
      <c r="R3397" s="128">
        <f>SUM(R3398:R3552)</f>
        <v>19.412181299999997</v>
      </c>
      <c r="T3397" s="129">
        <f>SUM(T3398:T3552)</f>
        <v>0</v>
      </c>
      <c r="AR3397" s="123" t="s">
        <v>80</v>
      </c>
      <c r="AT3397" s="130" t="s">
        <v>70</v>
      </c>
      <c r="AU3397" s="130" t="s">
        <v>78</v>
      </c>
      <c r="AY3397" s="123" t="s">
        <v>330</v>
      </c>
      <c r="BK3397" s="131">
        <f>SUM(BK3398:BK3552)</f>
        <v>3828768.7200000016</v>
      </c>
    </row>
    <row r="3398" spans="2:65" s="1" customFormat="1" ht="24.2" customHeight="1">
      <c r="B3398" s="33"/>
      <c r="C3398" s="134" t="s">
        <v>3055</v>
      </c>
      <c r="D3398" s="134" t="s">
        <v>332</v>
      </c>
      <c r="E3398" s="135" t="s">
        <v>3056</v>
      </c>
      <c r="F3398" s="136" t="s">
        <v>3057</v>
      </c>
      <c r="G3398" s="137" t="s">
        <v>169</v>
      </c>
      <c r="H3398" s="138">
        <v>260</v>
      </c>
      <c r="I3398" s="139">
        <v>180.29</v>
      </c>
      <c r="J3398" s="140">
        <f>ROUND(I3398*H3398,2)</f>
        <v>46875.4</v>
      </c>
      <c r="K3398" s="136" t="s">
        <v>335</v>
      </c>
      <c r="L3398" s="33"/>
      <c r="M3398" s="141" t="s">
        <v>21</v>
      </c>
      <c r="N3398" s="142" t="s">
        <v>42</v>
      </c>
      <c r="P3398" s="143">
        <f>O3398*H3398</f>
        <v>0</v>
      </c>
      <c r="Q3398" s="143">
        <v>6.0000000000000001E-3</v>
      </c>
      <c r="R3398" s="143">
        <f>Q3398*H3398</f>
        <v>1.56</v>
      </c>
      <c r="S3398" s="143">
        <v>0</v>
      </c>
      <c r="T3398" s="144">
        <f>S3398*H3398</f>
        <v>0</v>
      </c>
      <c r="AR3398" s="145" t="s">
        <v>444</v>
      </c>
      <c r="AT3398" s="145" t="s">
        <v>332</v>
      </c>
      <c r="AU3398" s="145" t="s">
        <v>80</v>
      </c>
      <c r="AY3398" s="18" t="s">
        <v>330</v>
      </c>
      <c r="BE3398" s="146">
        <f>IF(N3398="základní",J3398,0)</f>
        <v>46875.4</v>
      </c>
      <c r="BF3398" s="146">
        <f>IF(N3398="snížená",J3398,0)</f>
        <v>0</v>
      </c>
      <c r="BG3398" s="146">
        <f>IF(N3398="zákl. přenesená",J3398,0)</f>
        <v>0</v>
      </c>
      <c r="BH3398" s="146">
        <f>IF(N3398="sníž. přenesená",J3398,0)</f>
        <v>0</v>
      </c>
      <c r="BI3398" s="146">
        <f>IF(N3398="nulová",J3398,0)</f>
        <v>0</v>
      </c>
      <c r="BJ3398" s="18" t="s">
        <v>78</v>
      </c>
      <c r="BK3398" s="146">
        <f>ROUND(I3398*H3398,2)</f>
        <v>46875.4</v>
      </c>
      <c r="BL3398" s="18" t="s">
        <v>444</v>
      </c>
      <c r="BM3398" s="145" t="s">
        <v>3058</v>
      </c>
    </row>
    <row r="3399" spans="2:65" s="1" customFormat="1">
      <c r="B3399" s="33"/>
      <c r="D3399" s="147" t="s">
        <v>338</v>
      </c>
      <c r="F3399" s="148" t="s">
        <v>3059</v>
      </c>
      <c r="I3399" s="149"/>
      <c r="L3399" s="33"/>
      <c r="M3399" s="150"/>
      <c r="T3399" s="52"/>
      <c r="AT3399" s="18" t="s">
        <v>338</v>
      </c>
      <c r="AU3399" s="18" t="s">
        <v>80</v>
      </c>
    </row>
    <row r="3400" spans="2:65" s="12" customFormat="1">
      <c r="B3400" s="151"/>
      <c r="D3400" s="152" t="s">
        <v>340</v>
      </c>
      <c r="E3400" s="153" t="s">
        <v>21</v>
      </c>
      <c r="F3400" s="154" t="s">
        <v>3060</v>
      </c>
      <c r="H3400" s="153" t="s">
        <v>21</v>
      </c>
      <c r="I3400" s="155"/>
      <c r="L3400" s="151"/>
      <c r="M3400" s="156"/>
      <c r="T3400" s="157"/>
      <c r="AT3400" s="153" t="s">
        <v>340</v>
      </c>
      <c r="AU3400" s="153" t="s">
        <v>80</v>
      </c>
      <c r="AV3400" s="12" t="s">
        <v>78</v>
      </c>
      <c r="AW3400" s="12" t="s">
        <v>32</v>
      </c>
      <c r="AX3400" s="12" t="s">
        <v>71</v>
      </c>
      <c r="AY3400" s="153" t="s">
        <v>330</v>
      </c>
    </row>
    <row r="3401" spans="2:65" s="13" customFormat="1">
      <c r="B3401" s="158"/>
      <c r="D3401" s="152" t="s">
        <v>340</v>
      </c>
      <c r="E3401" s="159" t="s">
        <v>21</v>
      </c>
      <c r="F3401" s="160" t="s">
        <v>3061</v>
      </c>
      <c r="H3401" s="161">
        <v>260</v>
      </c>
      <c r="I3401" s="162"/>
      <c r="L3401" s="158"/>
      <c r="M3401" s="163"/>
      <c r="T3401" s="164"/>
      <c r="AT3401" s="159" t="s">
        <v>340</v>
      </c>
      <c r="AU3401" s="159" t="s">
        <v>80</v>
      </c>
      <c r="AV3401" s="13" t="s">
        <v>80</v>
      </c>
      <c r="AW3401" s="13" t="s">
        <v>32</v>
      </c>
      <c r="AX3401" s="13" t="s">
        <v>78</v>
      </c>
      <c r="AY3401" s="159" t="s">
        <v>330</v>
      </c>
    </row>
    <row r="3402" spans="2:65" s="1" customFormat="1" ht="24.2" customHeight="1">
      <c r="B3402" s="33"/>
      <c r="C3402" s="173" t="s">
        <v>3062</v>
      </c>
      <c r="D3402" s="173" t="s">
        <v>475</v>
      </c>
      <c r="E3402" s="174" t="s">
        <v>3063</v>
      </c>
      <c r="F3402" s="175" t="s">
        <v>3064</v>
      </c>
      <c r="G3402" s="176" t="s">
        <v>169</v>
      </c>
      <c r="H3402" s="177">
        <v>273</v>
      </c>
      <c r="I3402" s="178">
        <v>1383.58</v>
      </c>
      <c r="J3402" s="179">
        <f>ROUND(I3402*H3402,2)</f>
        <v>377717.34</v>
      </c>
      <c r="K3402" s="175" t="s">
        <v>335</v>
      </c>
      <c r="L3402" s="180"/>
      <c r="M3402" s="181" t="s">
        <v>21</v>
      </c>
      <c r="N3402" s="182" t="s">
        <v>42</v>
      </c>
      <c r="P3402" s="143">
        <f>O3402*H3402</f>
        <v>0</v>
      </c>
      <c r="Q3402" s="143">
        <v>6.1000000000000004E-3</v>
      </c>
      <c r="R3402" s="143">
        <f>Q3402*H3402</f>
        <v>1.6653</v>
      </c>
      <c r="S3402" s="143">
        <v>0</v>
      </c>
      <c r="T3402" s="144">
        <f>S3402*H3402</f>
        <v>0</v>
      </c>
      <c r="AR3402" s="145" t="s">
        <v>617</v>
      </c>
      <c r="AT3402" s="145" t="s">
        <v>475</v>
      </c>
      <c r="AU3402" s="145" t="s">
        <v>80</v>
      </c>
      <c r="AY3402" s="18" t="s">
        <v>330</v>
      </c>
      <c r="BE3402" s="146">
        <f>IF(N3402="základní",J3402,0)</f>
        <v>377717.34</v>
      </c>
      <c r="BF3402" s="146">
        <f>IF(N3402="snížená",J3402,0)</f>
        <v>0</v>
      </c>
      <c r="BG3402" s="146">
        <f>IF(N3402="zákl. přenesená",J3402,0)</f>
        <v>0</v>
      </c>
      <c r="BH3402" s="146">
        <f>IF(N3402="sníž. přenesená",J3402,0)</f>
        <v>0</v>
      </c>
      <c r="BI3402" s="146">
        <f>IF(N3402="nulová",J3402,0)</f>
        <v>0</v>
      </c>
      <c r="BJ3402" s="18" t="s">
        <v>78</v>
      </c>
      <c r="BK3402" s="146">
        <f>ROUND(I3402*H3402,2)</f>
        <v>377717.34</v>
      </c>
      <c r="BL3402" s="18" t="s">
        <v>444</v>
      </c>
      <c r="BM3402" s="145" t="s">
        <v>3065</v>
      </c>
    </row>
    <row r="3403" spans="2:65" s="12" customFormat="1">
      <c r="B3403" s="151"/>
      <c r="D3403" s="152" t="s">
        <v>340</v>
      </c>
      <c r="E3403" s="153" t="s">
        <v>21</v>
      </c>
      <c r="F3403" s="154" t="s">
        <v>3066</v>
      </c>
      <c r="H3403" s="153" t="s">
        <v>21</v>
      </c>
      <c r="I3403" s="155"/>
      <c r="L3403" s="151"/>
      <c r="M3403" s="156"/>
      <c r="T3403" s="157"/>
      <c r="AT3403" s="153" t="s">
        <v>340</v>
      </c>
      <c r="AU3403" s="153" t="s">
        <v>80</v>
      </c>
      <c r="AV3403" s="12" t="s">
        <v>78</v>
      </c>
      <c r="AW3403" s="12" t="s">
        <v>32</v>
      </c>
      <c r="AX3403" s="12" t="s">
        <v>71</v>
      </c>
      <c r="AY3403" s="153" t="s">
        <v>330</v>
      </c>
    </row>
    <row r="3404" spans="2:65" s="12" customFormat="1">
      <c r="B3404" s="151"/>
      <c r="D3404" s="152" t="s">
        <v>340</v>
      </c>
      <c r="E3404" s="153" t="s">
        <v>21</v>
      </c>
      <c r="F3404" s="154" t="s">
        <v>3060</v>
      </c>
      <c r="H3404" s="153" t="s">
        <v>21</v>
      </c>
      <c r="I3404" s="155"/>
      <c r="L3404" s="151"/>
      <c r="M3404" s="156"/>
      <c r="T3404" s="157"/>
      <c r="AT3404" s="153" t="s">
        <v>340</v>
      </c>
      <c r="AU3404" s="153" t="s">
        <v>80</v>
      </c>
      <c r="AV3404" s="12" t="s">
        <v>78</v>
      </c>
      <c r="AW3404" s="12" t="s">
        <v>32</v>
      </c>
      <c r="AX3404" s="12" t="s">
        <v>71</v>
      </c>
      <c r="AY3404" s="153" t="s">
        <v>330</v>
      </c>
    </row>
    <row r="3405" spans="2:65" s="13" customFormat="1">
      <c r="B3405" s="158"/>
      <c r="D3405" s="152" t="s">
        <v>340</v>
      </c>
      <c r="E3405" s="159" t="s">
        <v>21</v>
      </c>
      <c r="F3405" s="160" t="s">
        <v>3067</v>
      </c>
      <c r="H3405" s="161">
        <v>273</v>
      </c>
      <c r="I3405" s="162"/>
      <c r="L3405" s="158"/>
      <c r="M3405" s="163"/>
      <c r="T3405" s="164"/>
      <c r="AT3405" s="159" t="s">
        <v>340</v>
      </c>
      <c r="AU3405" s="159" t="s">
        <v>80</v>
      </c>
      <c r="AV3405" s="13" t="s">
        <v>80</v>
      </c>
      <c r="AW3405" s="13" t="s">
        <v>32</v>
      </c>
      <c r="AX3405" s="13" t="s">
        <v>78</v>
      </c>
      <c r="AY3405" s="159" t="s">
        <v>330</v>
      </c>
    </row>
    <row r="3406" spans="2:65" s="1" customFormat="1" ht="24.2" customHeight="1">
      <c r="B3406" s="33"/>
      <c r="C3406" s="134" t="s">
        <v>3068</v>
      </c>
      <c r="D3406" s="134" t="s">
        <v>332</v>
      </c>
      <c r="E3406" s="135" t="s">
        <v>3069</v>
      </c>
      <c r="F3406" s="136" t="s">
        <v>3070</v>
      </c>
      <c r="G3406" s="137" t="s">
        <v>169</v>
      </c>
      <c r="H3406" s="138">
        <v>2222.48</v>
      </c>
      <c r="I3406" s="139">
        <v>26.02</v>
      </c>
      <c r="J3406" s="140">
        <f>ROUND(I3406*H3406,2)</f>
        <v>57828.93</v>
      </c>
      <c r="K3406" s="136" t="s">
        <v>335</v>
      </c>
      <c r="L3406" s="33"/>
      <c r="M3406" s="141" t="s">
        <v>21</v>
      </c>
      <c r="N3406" s="142" t="s">
        <v>42</v>
      </c>
      <c r="P3406" s="143">
        <f>O3406*H3406</f>
        <v>0</v>
      </c>
      <c r="Q3406" s="143">
        <v>0</v>
      </c>
      <c r="R3406" s="143">
        <f>Q3406*H3406</f>
        <v>0</v>
      </c>
      <c r="S3406" s="143">
        <v>0</v>
      </c>
      <c r="T3406" s="144">
        <f>S3406*H3406</f>
        <v>0</v>
      </c>
      <c r="AR3406" s="145" t="s">
        <v>444</v>
      </c>
      <c r="AT3406" s="145" t="s">
        <v>332</v>
      </c>
      <c r="AU3406" s="145" t="s">
        <v>80</v>
      </c>
      <c r="AY3406" s="18" t="s">
        <v>330</v>
      </c>
      <c r="BE3406" s="146">
        <f>IF(N3406="základní",J3406,0)</f>
        <v>57828.93</v>
      </c>
      <c r="BF3406" s="146">
        <f>IF(N3406="snížená",J3406,0)</f>
        <v>0</v>
      </c>
      <c r="BG3406" s="146">
        <f>IF(N3406="zákl. přenesená",J3406,0)</f>
        <v>0</v>
      </c>
      <c r="BH3406" s="146">
        <f>IF(N3406="sníž. přenesená",J3406,0)</f>
        <v>0</v>
      </c>
      <c r="BI3406" s="146">
        <f>IF(N3406="nulová",J3406,0)</f>
        <v>0</v>
      </c>
      <c r="BJ3406" s="18" t="s">
        <v>78</v>
      </c>
      <c r="BK3406" s="146">
        <f>ROUND(I3406*H3406,2)</f>
        <v>57828.93</v>
      </c>
      <c r="BL3406" s="18" t="s">
        <v>444</v>
      </c>
      <c r="BM3406" s="145" t="s">
        <v>3071</v>
      </c>
    </row>
    <row r="3407" spans="2:65" s="1" customFormat="1">
      <c r="B3407" s="33"/>
      <c r="D3407" s="147" t="s">
        <v>338</v>
      </c>
      <c r="F3407" s="148" t="s">
        <v>3072</v>
      </c>
      <c r="I3407" s="149"/>
      <c r="L3407" s="33"/>
      <c r="M3407" s="150"/>
      <c r="T3407" s="52"/>
      <c r="AT3407" s="18" t="s">
        <v>338</v>
      </c>
      <c r="AU3407" s="18" t="s">
        <v>80</v>
      </c>
    </row>
    <row r="3408" spans="2:65" s="12" customFormat="1">
      <c r="B3408" s="151"/>
      <c r="D3408" s="152" t="s">
        <v>340</v>
      </c>
      <c r="E3408" s="153" t="s">
        <v>21</v>
      </c>
      <c r="F3408" s="154" t="s">
        <v>3073</v>
      </c>
      <c r="H3408" s="153" t="s">
        <v>21</v>
      </c>
      <c r="I3408" s="155"/>
      <c r="L3408" s="151"/>
      <c r="M3408" s="156"/>
      <c r="T3408" s="157"/>
      <c r="AT3408" s="153" t="s">
        <v>340</v>
      </c>
      <c r="AU3408" s="153" t="s">
        <v>80</v>
      </c>
      <c r="AV3408" s="12" t="s">
        <v>78</v>
      </c>
      <c r="AW3408" s="12" t="s">
        <v>32</v>
      </c>
      <c r="AX3408" s="12" t="s">
        <v>71</v>
      </c>
      <c r="AY3408" s="153" t="s">
        <v>330</v>
      </c>
    </row>
    <row r="3409" spans="2:65" s="13" customFormat="1">
      <c r="B3409" s="158"/>
      <c r="D3409" s="152" t="s">
        <v>340</v>
      </c>
      <c r="E3409" s="159" t="s">
        <v>21</v>
      </c>
      <c r="F3409" s="160" t="s">
        <v>204</v>
      </c>
      <c r="H3409" s="161">
        <v>2186.9</v>
      </c>
      <c r="I3409" s="162"/>
      <c r="L3409" s="158"/>
      <c r="M3409" s="163"/>
      <c r="T3409" s="164"/>
      <c r="AT3409" s="159" t="s">
        <v>340</v>
      </c>
      <c r="AU3409" s="159" t="s">
        <v>80</v>
      </c>
      <c r="AV3409" s="13" t="s">
        <v>80</v>
      </c>
      <c r="AW3409" s="13" t="s">
        <v>32</v>
      </c>
      <c r="AX3409" s="13" t="s">
        <v>71</v>
      </c>
      <c r="AY3409" s="159" t="s">
        <v>330</v>
      </c>
    </row>
    <row r="3410" spans="2:65" s="13" customFormat="1">
      <c r="B3410" s="158"/>
      <c r="D3410" s="152" t="s">
        <v>340</v>
      </c>
      <c r="E3410" s="159" t="s">
        <v>21</v>
      </c>
      <c r="F3410" s="160" t="s">
        <v>207</v>
      </c>
      <c r="H3410" s="161">
        <v>35.58</v>
      </c>
      <c r="I3410" s="162"/>
      <c r="L3410" s="158"/>
      <c r="M3410" s="163"/>
      <c r="T3410" s="164"/>
      <c r="AT3410" s="159" t="s">
        <v>340</v>
      </c>
      <c r="AU3410" s="159" t="s">
        <v>80</v>
      </c>
      <c r="AV3410" s="13" t="s">
        <v>80</v>
      </c>
      <c r="AW3410" s="13" t="s">
        <v>32</v>
      </c>
      <c r="AX3410" s="13" t="s">
        <v>71</v>
      </c>
      <c r="AY3410" s="159" t="s">
        <v>330</v>
      </c>
    </row>
    <row r="3411" spans="2:65" s="14" customFormat="1">
      <c r="B3411" s="166"/>
      <c r="D3411" s="152" t="s">
        <v>340</v>
      </c>
      <c r="E3411" s="167" t="s">
        <v>21</v>
      </c>
      <c r="F3411" s="168" t="s">
        <v>443</v>
      </c>
      <c r="H3411" s="169">
        <v>2222.48</v>
      </c>
      <c r="I3411" s="170"/>
      <c r="L3411" s="166"/>
      <c r="M3411" s="171"/>
      <c r="T3411" s="172"/>
      <c r="AT3411" s="167" t="s">
        <v>340</v>
      </c>
      <c r="AU3411" s="167" t="s">
        <v>80</v>
      </c>
      <c r="AV3411" s="14" t="s">
        <v>336</v>
      </c>
      <c r="AW3411" s="14" t="s">
        <v>32</v>
      </c>
      <c r="AX3411" s="14" t="s">
        <v>78</v>
      </c>
      <c r="AY3411" s="167" t="s">
        <v>330</v>
      </c>
    </row>
    <row r="3412" spans="2:65" s="1" customFormat="1" ht="16.5" customHeight="1">
      <c r="B3412" s="33"/>
      <c r="C3412" s="173" t="s">
        <v>3074</v>
      </c>
      <c r="D3412" s="173" t="s">
        <v>475</v>
      </c>
      <c r="E3412" s="174" t="s">
        <v>3075</v>
      </c>
      <c r="F3412" s="175" t="s">
        <v>3076</v>
      </c>
      <c r="G3412" s="176" t="s">
        <v>169</v>
      </c>
      <c r="H3412" s="177">
        <v>2333.6039999999998</v>
      </c>
      <c r="I3412" s="178">
        <v>109.03</v>
      </c>
      <c r="J3412" s="179">
        <f>ROUND(I3412*H3412,2)</f>
        <v>254432.84</v>
      </c>
      <c r="K3412" s="175" t="s">
        <v>335</v>
      </c>
      <c r="L3412" s="180"/>
      <c r="M3412" s="181" t="s">
        <v>21</v>
      </c>
      <c r="N3412" s="182" t="s">
        <v>42</v>
      </c>
      <c r="P3412" s="143">
        <f>O3412*H3412</f>
        <v>0</v>
      </c>
      <c r="Q3412" s="143">
        <v>5.1999999999999995E-4</v>
      </c>
      <c r="R3412" s="143">
        <f>Q3412*H3412</f>
        <v>1.2134740799999999</v>
      </c>
      <c r="S3412" s="143">
        <v>0</v>
      </c>
      <c r="T3412" s="144">
        <f>S3412*H3412</f>
        <v>0</v>
      </c>
      <c r="AR3412" s="145" t="s">
        <v>617</v>
      </c>
      <c r="AT3412" s="145" t="s">
        <v>475</v>
      </c>
      <c r="AU3412" s="145" t="s">
        <v>80</v>
      </c>
      <c r="AY3412" s="18" t="s">
        <v>330</v>
      </c>
      <c r="BE3412" s="146">
        <f>IF(N3412="základní",J3412,0)</f>
        <v>254432.84</v>
      </c>
      <c r="BF3412" s="146">
        <f>IF(N3412="snížená",J3412,0)</f>
        <v>0</v>
      </c>
      <c r="BG3412" s="146">
        <f>IF(N3412="zákl. přenesená",J3412,0)</f>
        <v>0</v>
      </c>
      <c r="BH3412" s="146">
        <f>IF(N3412="sníž. přenesená",J3412,0)</f>
        <v>0</v>
      </c>
      <c r="BI3412" s="146">
        <f>IF(N3412="nulová",J3412,0)</f>
        <v>0</v>
      </c>
      <c r="BJ3412" s="18" t="s">
        <v>78</v>
      </c>
      <c r="BK3412" s="146">
        <f>ROUND(I3412*H3412,2)</f>
        <v>254432.84</v>
      </c>
      <c r="BL3412" s="18" t="s">
        <v>444</v>
      </c>
      <c r="BM3412" s="145" t="s">
        <v>3077</v>
      </c>
    </row>
    <row r="3413" spans="2:65" s="13" customFormat="1">
      <c r="B3413" s="158"/>
      <c r="D3413" s="152" t="s">
        <v>340</v>
      </c>
      <c r="E3413" s="159" t="s">
        <v>21</v>
      </c>
      <c r="F3413" s="160" t="s">
        <v>3078</v>
      </c>
      <c r="H3413" s="161">
        <v>2296.2449999999999</v>
      </c>
      <c r="I3413" s="162"/>
      <c r="L3413" s="158"/>
      <c r="M3413" s="163"/>
      <c r="T3413" s="164"/>
      <c r="AT3413" s="159" t="s">
        <v>340</v>
      </c>
      <c r="AU3413" s="159" t="s">
        <v>80</v>
      </c>
      <c r="AV3413" s="13" t="s">
        <v>80</v>
      </c>
      <c r="AW3413" s="13" t="s">
        <v>32</v>
      </c>
      <c r="AX3413" s="13" t="s">
        <v>71</v>
      </c>
      <c r="AY3413" s="159" t="s">
        <v>330</v>
      </c>
    </row>
    <row r="3414" spans="2:65" s="13" customFormat="1">
      <c r="B3414" s="158"/>
      <c r="D3414" s="152" t="s">
        <v>340</v>
      </c>
      <c r="E3414" s="159" t="s">
        <v>21</v>
      </c>
      <c r="F3414" s="160" t="s">
        <v>3079</v>
      </c>
      <c r="H3414" s="161">
        <v>37.359000000000002</v>
      </c>
      <c r="I3414" s="162"/>
      <c r="L3414" s="158"/>
      <c r="M3414" s="163"/>
      <c r="T3414" s="164"/>
      <c r="AT3414" s="159" t="s">
        <v>340</v>
      </c>
      <c r="AU3414" s="159" t="s">
        <v>80</v>
      </c>
      <c r="AV3414" s="13" t="s">
        <v>80</v>
      </c>
      <c r="AW3414" s="13" t="s">
        <v>32</v>
      </c>
      <c r="AX3414" s="13" t="s">
        <v>71</v>
      </c>
      <c r="AY3414" s="159" t="s">
        <v>330</v>
      </c>
    </row>
    <row r="3415" spans="2:65" s="14" customFormat="1">
      <c r="B3415" s="166"/>
      <c r="D3415" s="152" t="s">
        <v>340</v>
      </c>
      <c r="E3415" s="167" t="s">
        <v>21</v>
      </c>
      <c r="F3415" s="168" t="s">
        <v>443</v>
      </c>
      <c r="H3415" s="169">
        <v>2333.6039999999998</v>
      </c>
      <c r="I3415" s="170"/>
      <c r="L3415" s="166"/>
      <c r="M3415" s="171"/>
      <c r="T3415" s="172"/>
      <c r="AT3415" s="167" t="s">
        <v>340</v>
      </c>
      <c r="AU3415" s="167" t="s">
        <v>80</v>
      </c>
      <c r="AV3415" s="14" t="s">
        <v>336</v>
      </c>
      <c r="AW3415" s="14" t="s">
        <v>32</v>
      </c>
      <c r="AX3415" s="14" t="s">
        <v>78</v>
      </c>
      <c r="AY3415" s="167" t="s">
        <v>330</v>
      </c>
    </row>
    <row r="3416" spans="2:65" s="1" customFormat="1" ht="24.2" customHeight="1">
      <c r="B3416" s="33"/>
      <c r="C3416" s="134" t="s">
        <v>3080</v>
      </c>
      <c r="D3416" s="134" t="s">
        <v>332</v>
      </c>
      <c r="E3416" s="135" t="s">
        <v>3081</v>
      </c>
      <c r="F3416" s="136" t="s">
        <v>3082</v>
      </c>
      <c r="G3416" s="137" t="s">
        <v>169</v>
      </c>
      <c r="H3416" s="138">
        <v>364.25099999999998</v>
      </c>
      <c r="I3416" s="139">
        <v>39.15</v>
      </c>
      <c r="J3416" s="140">
        <f>ROUND(I3416*H3416,2)</f>
        <v>14260.43</v>
      </c>
      <c r="K3416" s="136" t="s">
        <v>335</v>
      </c>
      <c r="L3416" s="33"/>
      <c r="M3416" s="141" t="s">
        <v>21</v>
      </c>
      <c r="N3416" s="142" t="s">
        <v>42</v>
      </c>
      <c r="P3416" s="143">
        <f>O3416*H3416</f>
        <v>0</v>
      </c>
      <c r="Q3416" s="143">
        <v>0</v>
      </c>
      <c r="R3416" s="143">
        <f>Q3416*H3416</f>
        <v>0</v>
      </c>
      <c r="S3416" s="143">
        <v>0</v>
      </c>
      <c r="T3416" s="144">
        <f>S3416*H3416</f>
        <v>0</v>
      </c>
      <c r="AR3416" s="145" t="s">
        <v>444</v>
      </c>
      <c r="AT3416" s="145" t="s">
        <v>332</v>
      </c>
      <c r="AU3416" s="145" t="s">
        <v>80</v>
      </c>
      <c r="AY3416" s="18" t="s">
        <v>330</v>
      </c>
      <c r="BE3416" s="146">
        <f>IF(N3416="základní",J3416,0)</f>
        <v>14260.43</v>
      </c>
      <c r="BF3416" s="146">
        <f>IF(N3416="snížená",J3416,0)</f>
        <v>0</v>
      </c>
      <c r="BG3416" s="146">
        <f>IF(N3416="zákl. přenesená",J3416,0)</f>
        <v>0</v>
      </c>
      <c r="BH3416" s="146">
        <f>IF(N3416="sníž. přenesená",J3416,0)</f>
        <v>0</v>
      </c>
      <c r="BI3416" s="146">
        <f>IF(N3416="nulová",J3416,0)</f>
        <v>0</v>
      </c>
      <c r="BJ3416" s="18" t="s">
        <v>78</v>
      </c>
      <c r="BK3416" s="146">
        <f>ROUND(I3416*H3416,2)</f>
        <v>14260.43</v>
      </c>
      <c r="BL3416" s="18" t="s">
        <v>444</v>
      </c>
      <c r="BM3416" s="145" t="s">
        <v>3083</v>
      </c>
    </row>
    <row r="3417" spans="2:65" s="1" customFormat="1">
      <c r="B3417" s="33"/>
      <c r="D3417" s="147" t="s">
        <v>338</v>
      </c>
      <c r="F3417" s="148" t="s">
        <v>3084</v>
      </c>
      <c r="I3417" s="149"/>
      <c r="L3417" s="33"/>
      <c r="M3417" s="150"/>
      <c r="T3417" s="52"/>
      <c r="AT3417" s="18" t="s">
        <v>338</v>
      </c>
      <c r="AU3417" s="18" t="s">
        <v>80</v>
      </c>
    </row>
    <row r="3418" spans="2:65" s="12" customFormat="1">
      <c r="B3418" s="151"/>
      <c r="D3418" s="152" t="s">
        <v>340</v>
      </c>
      <c r="E3418" s="153" t="s">
        <v>21</v>
      </c>
      <c r="F3418" s="154" t="s">
        <v>3085</v>
      </c>
      <c r="H3418" s="153" t="s">
        <v>21</v>
      </c>
      <c r="I3418" s="155"/>
      <c r="L3418" s="151"/>
      <c r="M3418" s="156"/>
      <c r="T3418" s="157"/>
      <c r="AT3418" s="153" t="s">
        <v>340</v>
      </c>
      <c r="AU3418" s="153" t="s">
        <v>80</v>
      </c>
      <c r="AV3418" s="12" t="s">
        <v>78</v>
      </c>
      <c r="AW3418" s="12" t="s">
        <v>32</v>
      </c>
      <c r="AX3418" s="12" t="s">
        <v>71</v>
      </c>
      <c r="AY3418" s="153" t="s">
        <v>330</v>
      </c>
    </row>
    <row r="3419" spans="2:65" s="13" customFormat="1">
      <c r="B3419" s="158"/>
      <c r="D3419" s="152" t="s">
        <v>340</v>
      </c>
      <c r="E3419" s="159" t="s">
        <v>21</v>
      </c>
      <c r="F3419" s="160" t="s">
        <v>3086</v>
      </c>
      <c r="H3419" s="161">
        <v>273.18799999999999</v>
      </c>
      <c r="I3419" s="162"/>
      <c r="L3419" s="158"/>
      <c r="M3419" s="163"/>
      <c r="T3419" s="164"/>
      <c r="AT3419" s="159" t="s">
        <v>340</v>
      </c>
      <c r="AU3419" s="159" t="s">
        <v>80</v>
      </c>
      <c r="AV3419" s="13" t="s">
        <v>80</v>
      </c>
      <c r="AW3419" s="13" t="s">
        <v>32</v>
      </c>
      <c r="AX3419" s="13" t="s">
        <v>71</v>
      </c>
      <c r="AY3419" s="159" t="s">
        <v>330</v>
      </c>
    </row>
    <row r="3420" spans="2:65" s="12" customFormat="1">
      <c r="B3420" s="151"/>
      <c r="D3420" s="152" t="s">
        <v>340</v>
      </c>
      <c r="E3420" s="153" t="s">
        <v>21</v>
      </c>
      <c r="F3420" s="154" t="s">
        <v>3087</v>
      </c>
      <c r="H3420" s="153" t="s">
        <v>21</v>
      </c>
      <c r="I3420" s="155"/>
      <c r="L3420" s="151"/>
      <c r="M3420" s="156"/>
      <c r="T3420" s="157"/>
      <c r="AT3420" s="153" t="s">
        <v>340</v>
      </c>
      <c r="AU3420" s="153" t="s">
        <v>80</v>
      </c>
      <c r="AV3420" s="12" t="s">
        <v>78</v>
      </c>
      <c r="AW3420" s="12" t="s">
        <v>32</v>
      </c>
      <c r="AX3420" s="12" t="s">
        <v>71</v>
      </c>
      <c r="AY3420" s="153" t="s">
        <v>330</v>
      </c>
    </row>
    <row r="3421" spans="2:65" s="13" customFormat="1">
      <c r="B3421" s="158"/>
      <c r="D3421" s="152" t="s">
        <v>340</v>
      </c>
      <c r="E3421" s="159" t="s">
        <v>21</v>
      </c>
      <c r="F3421" s="160" t="s">
        <v>3088</v>
      </c>
      <c r="H3421" s="161">
        <v>91.063000000000002</v>
      </c>
      <c r="I3421" s="162"/>
      <c r="L3421" s="158"/>
      <c r="M3421" s="163"/>
      <c r="T3421" s="164"/>
      <c r="AT3421" s="159" t="s">
        <v>340</v>
      </c>
      <c r="AU3421" s="159" t="s">
        <v>80</v>
      </c>
      <c r="AV3421" s="13" t="s">
        <v>80</v>
      </c>
      <c r="AW3421" s="13" t="s">
        <v>32</v>
      </c>
      <c r="AX3421" s="13" t="s">
        <v>71</v>
      </c>
      <c r="AY3421" s="159" t="s">
        <v>330</v>
      </c>
    </row>
    <row r="3422" spans="2:65" s="14" customFormat="1">
      <c r="B3422" s="166"/>
      <c r="D3422" s="152" t="s">
        <v>340</v>
      </c>
      <c r="E3422" s="167" t="s">
        <v>21</v>
      </c>
      <c r="F3422" s="168" t="s">
        <v>443</v>
      </c>
      <c r="H3422" s="169">
        <v>364.25099999999998</v>
      </c>
      <c r="I3422" s="170"/>
      <c r="L3422" s="166"/>
      <c r="M3422" s="171"/>
      <c r="T3422" s="172"/>
      <c r="AT3422" s="167" t="s">
        <v>340</v>
      </c>
      <c r="AU3422" s="167" t="s">
        <v>80</v>
      </c>
      <c r="AV3422" s="14" t="s">
        <v>336</v>
      </c>
      <c r="AW3422" s="14" t="s">
        <v>32</v>
      </c>
      <c r="AX3422" s="14" t="s">
        <v>78</v>
      </c>
      <c r="AY3422" s="167" t="s">
        <v>330</v>
      </c>
    </row>
    <row r="3423" spans="2:65" s="1" customFormat="1" ht="24.2" customHeight="1">
      <c r="B3423" s="33"/>
      <c r="C3423" s="173" t="s">
        <v>3089</v>
      </c>
      <c r="D3423" s="173" t="s">
        <v>475</v>
      </c>
      <c r="E3423" s="174" t="s">
        <v>3090</v>
      </c>
      <c r="F3423" s="175" t="s">
        <v>3091</v>
      </c>
      <c r="G3423" s="176" t="s">
        <v>381</v>
      </c>
      <c r="H3423" s="177">
        <v>9.5619999999999994</v>
      </c>
      <c r="I3423" s="178">
        <v>37107.67</v>
      </c>
      <c r="J3423" s="179">
        <f>ROUND(I3423*H3423,2)</f>
        <v>354823.54</v>
      </c>
      <c r="K3423" s="175" t="s">
        <v>21</v>
      </c>
      <c r="L3423" s="180"/>
      <c r="M3423" s="181" t="s">
        <v>21</v>
      </c>
      <c r="N3423" s="182" t="s">
        <v>42</v>
      </c>
      <c r="P3423" s="143">
        <f>O3423*H3423</f>
        <v>0</v>
      </c>
      <c r="Q3423" s="143">
        <v>0.2</v>
      </c>
      <c r="R3423" s="143">
        <f>Q3423*H3423</f>
        <v>1.9123999999999999</v>
      </c>
      <c r="S3423" s="143">
        <v>0</v>
      </c>
      <c r="T3423" s="144">
        <f>S3423*H3423</f>
        <v>0</v>
      </c>
      <c r="AR3423" s="145" t="s">
        <v>617</v>
      </c>
      <c r="AT3423" s="145" t="s">
        <v>475</v>
      </c>
      <c r="AU3423" s="145" t="s">
        <v>80</v>
      </c>
      <c r="AY3423" s="18" t="s">
        <v>330</v>
      </c>
      <c r="BE3423" s="146">
        <f>IF(N3423="základní",J3423,0)</f>
        <v>354823.54</v>
      </c>
      <c r="BF3423" s="146">
        <f>IF(N3423="snížená",J3423,0)</f>
        <v>0</v>
      </c>
      <c r="BG3423" s="146">
        <f>IF(N3423="zákl. přenesená",J3423,0)</f>
        <v>0</v>
      </c>
      <c r="BH3423" s="146">
        <f>IF(N3423="sníž. přenesená",J3423,0)</f>
        <v>0</v>
      </c>
      <c r="BI3423" s="146">
        <f>IF(N3423="nulová",J3423,0)</f>
        <v>0</v>
      </c>
      <c r="BJ3423" s="18" t="s">
        <v>78</v>
      </c>
      <c r="BK3423" s="146">
        <f>ROUND(I3423*H3423,2)</f>
        <v>354823.54</v>
      </c>
      <c r="BL3423" s="18" t="s">
        <v>444</v>
      </c>
      <c r="BM3423" s="145" t="s">
        <v>3092</v>
      </c>
    </row>
    <row r="3424" spans="2:65" s="12" customFormat="1">
      <c r="B3424" s="151"/>
      <c r="D3424" s="152" t="s">
        <v>340</v>
      </c>
      <c r="E3424" s="153" t="s">
        <v>21</v>
      </c>
      <c r="F3424" s="154" t="s">
        <v>3087</v>
      </c>
      <c r="H3424" s="153" t="s">
        <v>21</v>
      </c>
      <c r="I3424" s="155"/>
      <c r="L3424" s="151"/>
      <c r="M3424" s="156"/>
      <c r="T3424" s="157"/>
      <c r="AT3424" s="153" t="s">
        <v>340</v>
      </c>
      <c r="AU3424" s="153" t="s">
        <v>80</v>
      </c>
      <c r="AV3424" s="12" t="s">
        <v>78</v>
      </c>
      <c r="AW3424" s="12" t="s">
        <v>32</v>
      </c>
      <c r="AX3424" s="12" t="s">
        <v>71</v>
      </c>
      <c r="AY3424" s="153" t="s">
        <v>330</v>
      </c>
    </row>
    <row r="3425" spans="2:65" s="13" customFormat="1">
      <c r="B3425" s="158"/>
      <c r="D3425" s="152" t="s">
        <v>340</v>
      </c>
      <c r="E3425" s="159" t="s">
        <v>21</v>
      </c>
      <c r="F3425" s="160" t="s">
        <v>3093</v>
      </c>
      <c r="H3425" s="161">
        <v>9.5619999999999994</v>
      </c>
      <c r="I3425" s="162"/>
      <c r="L3425" s="158"/>
      <c r="M3425" s="163"/>
      <c r="T3425" s="164"/>
      <c r="AT3425" s="159" t="s">
        <v>340</v>
      </c>
      <c r="AU3425" s="159" t="s">
        <v>80</v>
      </c>
      <c r="AV3425" s="13" t="s">
        <v>80</v>
      </c>
      <c r="AW3425" s="13" t="s">
        <v>32</v>
      </c>
      <c r="AX3425" s="13" t="s">
        <v>78</v>
      </c>
      <c r="AY3425" s="159" t="s">
        <v>330</v>
      </c>
    </row>
    <row r="3426" spans="2:65" s="1" customFormat="1" ht="16.5" customHeight="1">
      <c r="B3426" s="33"/>
      <c r="C3426" s="173" t="s">
        <v>3094</v>
      </c>
      <c r="D3426" s="173" t="s">
        <v>475</v>
      </c>
      <c r="E3426" s="174" t="s">
        <v>3095</v>
      </c>
      <c r="F3426" s="175" t="s">
        <v>3096</v>
      </c>
      <c r="G3426" s="176" t="s">
        <v>381</v>
      </c>
      <c r="H3426" s="177">
        <v>28.684999999999999</v>
      </c>
      <c r="I3426" s="178">
        <v>6928.98</v>
      </c>
      <c r="J3426" s="179">
        <f>ROUND(I3426*H3426,2)</f>
        <v>198757.79</v>
      </c>
      <c r="K3426" s="175" t="s">
        <v>335</v>
      </c>
      <c r="L3426" s="180"/>
      <c r="M3426" s="181" t="s">
        <v>21</v>
      </c>
      <c r="N3426" s="182" t="s">
        <v>42</v>
      </c>
      <c r="P3426" s="143">
        <f>O3426*H3426</f>
        <v>0</v>
      </c>
      <c r="Q3426" s="143">
        <v>3.2000000000000001E-2</v>
      </c>
      <c r="R3426" s="143">
        <f>Q3426*H3426</f>
        <v>0.91791999999999996</v>
      </c>
      <c r="S3426" s="143">
        <v>0</v>
      </c>
      <c r="T3426" s="144">
        <f>S3426*H3426</f>
        <v>0</v>
      </c>
      <c r="AR3426" s="145" t="s">
        <v>617</v>
      </c>
      <c r="AT3426" s="145" t="s">
        <v>475</v>
      </c>
      <c r="AU3426" s="145" t="s">
        <v>80</v>
      </c>
      <c r="AY3426" s="18" t="s">
        <v>330</v>
      </c>
      <c r="BE3426" s="146">
        <f>IF(N3426="základní",J3426,0)</f>
        <v>198757.79</v>
      </c>
      <c r="BF3426" s="146">
        <f>IF(N3426="snížená",J3426,0)</f>
        <v>0</v>
      </c>
      <c r="BG3426" s="146">
        <f>IF(N3426="zákl. přenesená",J3426,0)</f>
        <v>0</v>
      </c>
      <c r="BH3426" s="146">
        <f>IF(N3426="sníž. přenesená",J3426,0)</f>
        <v>0</v>
      </c>
      <c r="BI3426" s="146">
        <f>IF(N3426="nulová",J3426,0)</f>
        <v>0</v>
      </c>
      <c r="BJ3426" s="18" t="s">
        <v>78</v>
      </c>
      <c r="BK3426" s="146">
        <f>ROUND(I3426*H3426,2)</f>
        <v>198757.79</v>
      </c>
      <c r="BL3426" s="18" t="s">
        <v>444</v>
      </c>
      <c r="BM3426" s="145" t="s">
        <v>3097</v>
      </c>
    </row>
    <row r="3427" spans="2:65" s="13" customFormat="1">
      <c r="B3427" s="158"/>
      <c r="D3427" s="152" t="s">
        <v>340</v>
      </c>
      <c r="E3427" s="159" t="s">
        <v>21</v>
      </c>
      <c r="F3427" s="160" t="s">
        <v>3098</v>
      </c>
      <c r="H3427" s="161">
        <v>28.684999999999999</v>
      </c>
      <c r="I3427" s="162"/>
      <c r="L3427" s="158"/>
      <c r="M3427" s="163"/>
      <c r="T3427" s="164"/>
      <c r="AT3427" s="159" t="s">
        <v>340</v>
      </c>
      <c r="AU3427" s="159" t="s">
        <v>80</v>
      </c>
      <c r="AV3427" s="13" t="s">
        <v>80</v>
      </c>
      <c r="AW3427" s="13" t="s">
        <v>32</v>
      </c>
      <c r="AX3427" s="13" t="s">
        <v>78</v>
      </c>
      <c r="AY3427" s="159" t="s">
        <v>330</v>
      </c>
    </row>
    <row r="3428" spans="2:65" s="1" customFormat="1" ht="24.2" customHeight="1">
      <c r="B3428" s="33"/>
      <c r="C3428" s="134" t="s">
        <v>3099</v>
      </c>
      <c r="D3428" s="134" t="s">
        <v>332</v>
      </c>
      <c r="E3428" s="135" t="s">
        <v>3100</v>
      </c>
      <c r="F3428" s="136" t="s">
        <v>3101</v>
      </c>
      <c r="G3428" s="137" t="s">
        <v>169</v>
      </c>
      <c r="H3428" s="138">
        <v>551.23699999999997</v>
      </c>
      <c r="I3428" s="139">
        <v>41.4</v>
      </c>
      <c r="J3428" s="140">
        <f>ROUND(I3428*H3428,2)</f>
        <v>22821.21</v>
      </c>
      <c r="K3428" s="136" t="s">
        <v>335</v>
      </c>
      <c r="L3428" s="33"/>
      <c r="M3428" s="141" t="s">
        <v>21</v>
      </c>
      <c r="N3428" s="142" t="s">
        <v>42</v>
      </c>
      <c r="P3428" s="143">
        <f>O3428*H3428</f>
        <v>0</v>
      </c>
      <c r="Q3428" s="143">
        <v>3.0000000000000001E-5</v>
      </c>
      <c r="R3428" s="143">
        <f>Q3428*H3428</f>
        <v>1.6537110000000001E-2</v>
      </c>
      <c r="S3428" s="143">
        <v>0</v>
      </c>
      <c r="T3428" s="144">
        <f>S3428*H3428</f>
        <v>0</v>
      </c>
      <c r="AR3428" s="145" t="s">
        <v>444</v>
      </c>
      <c r="AT3428" s="145" t="s">
        <v>332</v>
      </c>
      <c r="AU3428" s="145" t="s">
        <v>80</v>
      </c>
      <c r="AY3428" s="18" t="s">
        <v>330</v>
      </c>
      <c r="BE3428" s="146">
        <f>IF(N3428="základní",J3428,0)</f>
        <v>22821.21</v>
      </c>
      <c r="BF3428" s="146">
        <f>IF(N3428="snížená",J3428,0)</f>
        <v>0</v>
      </c>
      <c r="BG3428" s="146">
        <f>IF(N3428="zákl. přenesená",J3428,0)</f>
        <v>0</v>
      </c>
      <c r="BH3428" s="146">
        <f>IF(N3428="sníž. přenesená",J3428,0)</f>
        <v>0</v>
      </c>
      <c r="BI3428" s="146">
        <f>IF(N3428="nulová",J3428,0)</f>
        <v>0</v>
      </c>
      <c r="BJ3428" s="18" t="s">
        <v>78</v>
      </c>
      <c r="BK3428" s="146">
        <f>ROUND(I3428*H3428,2)</f>
        <v>22821.21</v>
      </c>
      <c r="BL3428" s="18" t="s">
        <v>444</v>
      </c>
      <c r="BM3428" s="145" t="s">
        <v>3102</v>
      </c>
    </row>
    <row r="3429" spans="2:65" s="1" customFormat="1">
      <c r="B3429" s="33"/>
      <c r="D3429" s="147" t="s">
        <v>338</v>
      </c>
      <c r="F3429" s="148" t="s">
        <v>3103</v>
      </c>
      <c r="I3429" s="149"/>
      <c r="L3429" s="33"/>
      <c r="M3429" s="150"/>
      <c r="T3429" s="52"/>
      <c r="AT3429" s="18" t="s">
        <v>338</v>
      </c>
      <c r="AU3429" s="18" t="s">
        <v>80</v>
      </c>
    </row>
    <row r="3430" spans="2:65" s="12" customFormat="1">
      <c r="B3430" s="151"/>
      <c r="D3430" s="152" t="s">
        <v>340</v>
      </c>
      <c r="E3430" s="153" t="s">
        <v>21</v>
      </c>
      <c r="F3430" s="154" t="s">
        <v>3104</v>
      </c>
      <c r="H3430" s="153" t="s">
        <v>21</v>
      </c>
      <c r="I3430" s="155"/>
      <c r="L3430" s="151"/>
      <c r="M3430" s="156"/>
      <c r="T3430" s="157"/>
      <c r="AT3430" s="153" t="s">
        <v>340</v>
      </c>
      <c r="AU3430" s="153" t="s">
        <v>80</v>
      </c>
      <c r="AV3430" s="12" t="s">
        <v>78</v>
      </c>
      <c r="AW3430" s="12" t="s">
        <v>32</v>
      </c>
      <c r="AX3430" s="12" t="s">
        <v>71</v>
      </c>
      <c r="AY3430" s="153" t="s">
        <v>330</v>
      </c>
    </row>
    <row r="3431" spans="2:65" s="12" customFormat="1">
      <c r="B3431" s="151"/>
      <c r="D3431" s="152" t="s">
        <v>340</v>
      </c>
      <c r="E3431" s="153" t="s">
        <v>21</v>
      </c>
      <c r="F3431" s="154" t="s">
        <v>3105</v>
      </c>
      <c r="H3431" s="153" t="s">
        <v>21</v>
      </c>
      <c r="I3431" s="155"/>
      <c r="L3431" s="151"/>
      <c r="M3431" s="156"/>
      <c r="T3431" s="157"/>
      <c r="AT3431" s="153" t="s">
        <v>340</v>
      </c>
      <c r="AU3431" s="153" t="s">
        <v>80</v>
      </c>
      <c r="AV3431" s="12" t="s">
        <v>78</v>
      </c>
      <c r="AW3431" s="12" t="s">
        <v>32</v>
      </c>
      <c r="AX3431" s="12" t="s">
        <v>71</v>
      </c>
      <c r="AY3431" s="153" t="s">
        <v>330</v>
      </c>
    </row>
    <row r="3432" spans="2:65" s="12" customFormat="1">
      <c r="B3432" s="151"/>
      <c r="D3432" s="152" t="s">
        <v>340</v>
      </c>
      <c r="E3432" s="153" t="s">
        <v>21</v>
      </c>
      <c r="F3432" s="154" t="s">
        <v>3106</v>
      </c>
      <c r="H3432" s="153" t="s">
        <v>21</v>
      </c>
      <c r="I3432" s="155"/>
      <c r="L3432" s="151"/>
      <c r="M3432" s="156"/>
      <c r="T3432" s="157"/>
      <c r="AT3432" s="153" t="s">
        <v>340</v>
      </c>
      <c r="AU3432" s="153" t="s">
        <v>80</v>
      </c>
      <c r="AV3432" s="12" t="s">
        <v>78</v>
      </c>
      <c r="AW3432" s="12" t="s">
        <v>32</v>
      </c>
      <c r="AX3432" s="12" t="s">
        <v>71</v>
      </c>
      <c r="AY3432" s="153" t="s">
        <v>330</v>
      </c>
    </row>
    <row r="3433" spans="2:65" s="13" customFormat="1">
      <c r="B3433" s="158"/>
      <c r="D3433" s="152" t="s">
        <v>340</v>
      </c>
      <c r="E3433" s="159" t="s">
        <v>21</v>
      </c>
      <c r="F3433" s="160" t="s">
        <v>3107</v>
      </c>
      <c r="H3433" s="161">
        <v>557.46</v>
      </c>
      <c r="I3433" s="162"/>
      <c r="L3433" s="158"/>
      <c r="M3433" s="163"/>
      <c r="T3433" s="164"/>
      <c r="AT3433" s="159" t="s">
        <v>340</v>
      </c>
      <c r="AU3433" s="159" t="s">
        <v>80</v>
      </c>
      <c r="AV3433" s="13" t="s">
        <v>80</v>
      </c>
      <c r="AW3433" s="13" t="s">
        <v>32</v>
      </c>
      <c r="AX3433" s="13" t="s">
        <v>71</v>
      </c>
      <c r="AY3433" s="159" t="s">
        <v>330</v>
      </c>
    </row>
    <row r="3434" spans="2:65" s="13" customFormat="1">
      <c r="B3434" s="158"/>
      <c r="D3434" s="152" t="s">
        <v>340</v>
      </c>
      <c r="E3434" s="159" t="s">
        <v>21</v>
      </c>
      <c r="F3434" s="160" t="s">
        <v>3108</v>
      </c>
      <c r="H3434" s="161">
        <v>-5.1029999999999998</v>
      </c>
      <c r="I3434" s="162"/>
      <c r="L3434" s="158"/>
      <c r="M3434" s="163"/>
      <c r="T3434" s="164"/>
      <c r="AT3434" s="159" t="s">
        <v>340</v>
      </c>
      <c r="AU3434" s="159" t="s">
        <v>80</v>
      </c>
      <c r="AV3434" s="13" t="s">
        <v>80</v>
      </c>
      <c r="AW3434" s="13" t="s">
        <v>32</v>
      </c>
      <c r="AX3434" s="13" t="s">
        <v>71</v>
      </c>
      <c r="AY3434" s="159" t="s">
        <v>330</v>
      </c>
    </row>
    <row r="3435" spans="2:65" s="13" customFormat="1">
      <c r="B3435" s="158"/>
      <c r="D3435" s="152" t="s">
        <v>340</v>
      </c>
      <c r="E3435" s="159" t="s">
        <v>21</v>
      </c>
      <c r="F3435" s="160" t="s">
        <v>3109</v>
      </c>
      <c r="H3435" s="161">
        <v>-1.1200000000000001</v>
      </c>
      <c r="I3435" s="162"/>
      <c r="L3435" s="158"/>
      <c r="M3435" s="163"/>
      <c r="T3435" s="164"/>
      <c r="AT3435" s="159" t="s">
        <v>340</v>
      </c>
      <c r="AU3435" s="159" t="s">
        <v>80</v>
      </c>
      <c r="AV3435" s="13" t="s">
        <v>80</v>
      </c>
      <c r="AW3435" s="13" t="s">
        <v>32</v>
      </c>
      <c r="AX3435" s="13" t="s">
        <v>71</v>
      </c>
      <c r="AY3435" s="159" t="s">
        <v>330</v>
      </c>
    </row>
    <row r="3436" spans="2:65" s="14" customFormat="1">
      <c r="B3436" s="166"/>
      <c r="D3436" s="152" t="s">
        <v>340</v>
      </c>
      <c r="E3436" s="167" t="s">
        <v>21</v>
      </c>
      <c r="F3436" s="168" t="s">
        <v>443</v>
      </c>
      <c r="H3436" s="169">
        <v>551.23699999999997</v>
      </c>
      <c r="I3436" s="170"/>
      <c r="L3436" s="166"/>
      <c r="M3436" s="171"/>
      <c r="T3436" s="172"/>
      <c r="AT3436" s="167" t="s">
        <v>340</v>
      </c>
      <c r="AU3436" s="167" t="s">
        <v>80</v>
      </c>
      <c r="AV3436" s="14" t="s">
        <v>336</v>
      </c>
      <c r="AW3436" s="14" t="s">
        <v>32</v>
      </c>
      <c r="AX3436" s="14" t="s">
        <v>78</v>
      </c>
      <c r="AY3436" s="167" t="s">
        <v>330</v>
      </c>
    </row>
    <row r="3437" spans="2:65" s="1" customFormat="1" ht="16.5" customHeight="1">
      <c r="B3437" s="33"/>
      <c r="C3437" s="173" t="s">
        <v>3110</v>
      </c>
      <c r="D3437" s="173" t="s">
        <v>475</v>
      </c>
      <c r="E3437" s="174" t="s">
        <v>3111</v>
      </c>
      <c r="F3437" s="175" t="s">
        <v>3112</v>
      </c>
      <c r="G3437" s="176" t="s">
        <v>169</v>
      </c>
      <c r="H3437" s="177">
        <v>578.79899999999998</v>
      </c>
      <c r="I3437" s="178">
        <v>1345.28</v>
      </c>
      <c r="J3437" s="179">
        <f>ROUND(I3437*H3437,2)</f>
        <v>778646.72</v>
      </c>
      <c r="K3437" s="175" t="s">
        <v>335</v>
      </c>
      <c r="L3437" s="180"/>
      <c r="M3437" s="181" t="s">
        <v>21</v>
      </c>
      <c r="N3437" s="182" t="s">
        <v>42</v>
      </c>
      <c r="P3437" s="143">
        <f>O3437*H3437</f>
        <v>0</v>
      </c>
      <c r="Q3437" s="143">
        <v>6.0000000000000001E-3</v>
      </c>
      <c r="R3437" s="143">
        <f>Q3437*H3437</f>
        <v>3.4727939999999999</v>
      </c>
      <c r="S3437" s="143">
        <v>0</v>
      </c>
      <c r="T3437" s="144">
        <f>S3437*H3437</f>
        <v>0</v>
      </c>
      <c r="AR3437" s="145" t="s">
        <v>617</v>
      </c>
      <c r="AT3437" s="145" t="s">
        <v>475</v>
      </c>
      <c r="AU3437" s="145" t="s">
        <v>80</v>
      </c>
      <c r="AY3437" s="18" t="s">
        <v>330</v>
      </c>
      <c r="BE3437" s="146">
        <f>IF(N3437="základní",J3437,0)</f>
        <v>778646.72</v>
      </c>
      <c r="BF3437" s="146">
        <f>IF(N3437="snížená",J3437,0)</f>
        <v>0</v>
      </c>
      <c r="BG3437" s="146">
        <f>IF(N3437="zákl. přenesená",J3437,0)</f>
        <v>0</v>
      </c>
      <c r="BH3437" s="146">
        <f>IF(N3437="sníž. přenesená",J3437,0)</f>
        <v>0</v>
      </c>
      <c r="BI3437" s="146">
        <f>IF(N3437="nulová",J3437,0)</f>
        <v>0</v>
      </c>
      <c r="BJ3437" s="18" t="s">
        <v>78</v>
      </c>
      <c r="BK3437" s="146">
        <f>ROUND(I3437*H3437,2)</f>
        <v>778646.72</v>
      </c>
      <c r="BL3437" s="18" t="s">
        <v>444</v>
      </c>
      <c r="BM3437" s="145" t="s">
        <v>3113</v>
      </c>
    </row>
    <row r="3438" spans="2:65" s="13" customFormat="1">
      <c r="B3438" s="158"/>
      <c r="D3438" s="152" t="s">
        <v>340</v>
      </c>
      <c r="E3438" s="159" t="s">
        <v>21</v>
      </c>
      <c r="F3438" s="160" t="s">
        <v>3114</v>
      </c>
      <c r="H3438" s="161">
        <v>578.79899999999998</v>
      </c>
      <c r="I3438" s="162"/>
      <c r="L3438" s="158"/>
      <c r="M3438" s="163"/>
      <c r="T3438" s="164"/>
      <c r="AT3438" s="159" t="s">
        <v>340</v>
      </c>
      <c r="AU3438" s="159" t="s">
        <v>80</v>
      </c>
      <c r="AV3438" s="13" t="s">
        <v>80</v>
      </c>
      <c r="AW3438" s="13" t="s">
        <v>32</v>
      </c>
      <c r="AX3438" s="13" t="s">
        <v>78</v>
      </c>
      <c r="AY3438" s="159" t="s">
        <v>330</v>
      </c>
    </row>
    <row r="3439" spans="2:65" s="1" customFormat="1" ht="24.2" customHeight="1">
      <c r="B3439" s="33"/>
      <c r="C3439" s="134" t="s">
        <v>3115</v>
      </c>
      <c r="D3439" s="134" t="s">
        <v>332</v>
      </c>
      <c r="E3439" s="135" t="s">
        <v>3116</v>
      </c>
      <c r="F3439" s="136" t="s">
        <v>3117</v>
      </c>
      <c r="G3439" s="137" t="s">
        <v>169</v>
      </c>
      <c r="H3439" s="138">
        <v>37.280999999999999</v>
      </c>
      <c r="I3439" s="139">
        <v>50.15</v>
      </c>
      <c r="J3439" s="140">
        <f>ROUND(I3439*H3439,2)</f>
        <v>1869.64</v>
      </c>
      <c r="K3439" s="136" t="s">
        <v>335</v>
      </c>
      <c r="L3439" s="33"/>
      <c r="M3439" s="141" t="s">
        <v>21</v>
      </c>
      <c r="N3439" s="142" t="s">
        <v>42</v>
      </c>
      <c r="P3439" s="143">
        <f>O3439*H3439</f>
        <v>0</v>
      </c>
      <c r="Q3439" s="143">
        <v>5.0000000000000002E-5</v>
      </c>
      <c r="R3439" s="143">
        <f>Q3439*H3439</f>
        <v>1.8640500000000001E-3</v>
      </c>
      <c r="S3439" s="143">
        <v>0</v>
      </c>
      <c r="T3439" s="144">
        <f>S3439*H3439</f>
        <v>0</v>
      </c>
      <c r="AR3439" s="145" t="s">
        <v>444</v>
      </c>
      <c r="AT3439" s="145" t="s">
        <v>332</v>
      </c>
      <c r="AU3439" s="145" t="s">
        <v>80</v>
      </c>
      <c r="AY3439" s="18" t="s">
        <v>330</v>
      </c>
      <c r="BE3439" s="146">
        <f>IF(N3439="základní",J3439,0)</f>
        <v>1869.64</v>
      </c>
      <c r="BF3439" s="146">
        <f>IF(N3439="snížená",J3439,0)</f>
        <v>0</v>
      </c>
      <c r="BG3439" s="146">
        <f>IF(N3439="zákl. přenesená",J3439,0)</f>
        <v>0</v>
      </c>
      <c r="BH3439" s="146">
        <f>IF(N3439="sníž. přenesená",J3439,0)</f>
        <v>0</v>
      </c>
      <c r="BI3439" s="146">
        <f>IF(N3439="nulová",J3439,0)</f>
        <v>0</v>
      </c>
      <c r="BJ3439" s="18" t="s">
        <v>78</v>
      </c>
      <c r="BK3439" s="146">
        <f>ROUND(I3439*H3439,2)</f>
        <v>1869.64</v>
      </c>
      <c r="BL3439" s="18" t="s">
        <v>444</v>
      </c>
      <c r="BM3439" s="145" t="s">
        <v>3118</v>
      </c>
    </row>
    <row r="3440" spans="2:65" s="1" customFormat="1">
      <c r="B3440" s="33"/>
      <c r="D3440" s="147" t="s">
        <v>338</v>
      </c>
      <c r="F3440" s="148" t="s">
        <v>3119</v>
      </c>
      <c r="I3440" s="149"/>
      <c r="L3440" s="33"/>
      <c r="M3440" s="150"/>
      <c r="T3440" s="52"/>
      <c r="AT3440" s="18" t="s">
        <v>338</v>
      </c>
      <c r="AU3440" s="18" t="s">
        <v>80</v>
      </c>
    </row>
    <row r="3441" spans="2:65" s="12" customFormat="1">
      <c r="B3441" s="151"/>
      <c r="D3441" s="152" t="s">
        <v>340</v>
      </c>
      <c r="E3441" s="153" t="s">
        <v>21</v>
      </c>
      <c r="F3441" s="154" t="s">
        <v>3120</v>
      </c>
      <c r="H3441" s="153" t="s">
        <v>21</v>
      </c>
      <c r="I3441" s="155"/>
      <c r="L3441" s="151"/>
      <c r="M3441" s="156"/>
      <c r="T3441" s="157"/>
      <c r="AT3441" s="153" t="s">
        <v>340</v>
      </c>
      <c r="AU3441" s="153" t="s">
        <v>80</v>
      </c>
      <c r="AV3441" s="12" t="s">
        <v>78</v>
      </c>
      <c r="AW3441" s="12" t="s">
        <v>32</v>
      </c>
      <c r="AX3441" s="12" t="s">
        <v>71</v>
      </c>
      <c r="AY3441" s="153" t="s">
        <v>330</v>
      </c>
    </row>
    <row r="3442" spans="2:65" s="12" customFormat="1">
      <c r="B3442" s="151"/>
      <c r="D3442" s="152" t="s">
        <v>340</v>
      </c>
      <c r="E3442" s="153" t="s">
        <v>21</v>
      </c>
      <c r="F3442" s="154" t="s">
        <v>2701</v>
      </c>
      <c r="H3442" s="153" t="s">
        <v>21</v>
      </c>
      <c r="I3442" s="155"/>
      <c r="L3442" s="151"/>
      <c r="M3442" s="156"/>
      <c r="T3442" s="157"/>
      <c r="AT3442" s="153" t="s">
        <v>340</v>
      </c>
      <c r="AU3442" s="153" t="s">
        <v>80</v>
      </c>
      <c r="AV3442" s="12" t="s">
        <v>78</v>
      </c>
      <c r="AW3442" s="12" t="s">
        <v>32</v>
      </c>
      <c r="AX3442" s="12" t="s">
        <v>71</v>
      </c>
      <c r="AY3442" s="153" t="s">
        <v>330</v>
      </c>
    </row>
    <row r="3443" spans="2:65" s="13" customFormat="1">
      <c r="B3443" s="158"/>
      <c r="D3443" s="152" t="s">
        <v>340</v>
      </c>
      <c r="E3443" s="159" t="s">
        <v>21</v>
      </c>
      <c r="F3443" s="160" t="s">
        <v>3121</v>
      </c>
      <c r="H3443" s="161">
        <v>15.510999999999999</v>
      </c>
      <c r="I3443" s="162"/>
      <c r="L3443" s="158"/>
      <c r="M3443" s="163"/>
      <c r="T3443" s="164"/>
      <c r="AT3443" s="159" t="s">
        <v>340</v>
      </c>
      <c r="AU3443" s="159" t="s">
        <v>80</v>
      </c>
      <c r="AV3443" s="13" t="s">
        <v>80</v>
      </c>
      <c r="AW3443" s="13" t="s">
        <v>32</v>
      </c>
      <c r="AX3443" s="13" t="s">
        <v>71</v>
      </c>
      <c r="AY3443" s="159" t="s">
        <v>330</v>
      </c>
    </row>
    <row r="3444" spans="2:65" s="12" customFormat="1">
      <c r="B3444" s="151"/>
      <c r="D3444" s="152" t="s">
        <v>340</v>
      </c>
      <c r="E3444" s="153" t="s">
        <v>21</v>
      </c>
      <c r="F3444" s="154" t="s">
        <v>3122</v>
      </c>
      <c r="H3444" s="153" t="s">
        <v>21</v>
      </c>
      <c r="I3444" s="155"/>
      <c r="L3444" s="151"/>
      <c r="M3444" s="156"/>
      <c r="T3444" s="157"/>
      <c r="AT3444" s="153" t="s">
        <v>340</v>
      </c>
      <c r="AU3444" s="153" t="s">
        <v>80</v>
      </c>
      <c r="AV3444" s="12" t="s">
        <v>78</v>
      </c>
      <c r="AW3444" s="12" t="s">
        <v>32</v>
      </c>
      <c r="AX3444" s="12" t="s">
        <v>71</v>
      </c>
      <c r="AY3444" s="153" t="s">
        <v>330</v>
      </c>
    </row>
    <row r="3445" spans="2:65" s="13" customFormat="1">
      <c r="B3445" s="158"/>
      <c r="D3445" s="152" t="s">
        <v>340</v>
      </c>
      <c r="E3445" s="159" t="s">
        <v>21</v>
      </c>
      <c r="F3445" s="160" t="s">
        <v>3123</v>
      </c>
      <c r="H3445" s="161">
        <v>11.27</v>
      </c>
      <c r="I3445" s="162"/>
      <c r="L3445" s="158"/>
      <c r="M3445" s="163"/>
      <c r="T3445" s="164"/>
      <c r="AT3445" s="159" t="s">
        <v>340</v>
      </c>
      <c r="AU3445" s="159" t="s">
        <v>80</v>
      </c>
      <c r="AV3445" s="13" t="s">
        <v>80</v>
      </c>
      <c r="AW3445" s="13" t="s">
        <v>32</v>
      </c>
      <c r="AX3445" s="13" t="s">
        <v>71</v>
      </c>
      <c r="AY3445" s="159" t="s">
        <v>330</v>
      </c>
    </row>
    <row r="3446" spans="2:65" s="15" customFormat="1">
      <c r="B3446" s="183"/>
      <c r="D3446" s="152" t="s">
        <v>340</v>
      </c>
      <c r="E3446" s="184" t="s">
        <v>21</v>
      </c>
      <c r="F3446" s="185" t="s">
        <v>769</v>
      </c>
      <c r="H3446" s="186">
        <v>26.780999999999999</v>
      </c>
      <c r="I3446" s="187"/>
      <c r="L3446" s="183"/>
      <c r="M3446" s="188"/>
      <c r="T3446" s="189"/>
      <c r="AT3446" s="184" t="s">
        <v>340</v>
      </c>
      <c r="AU3446" s="184" t="s">
        <v>80</v>
      </c>
      <c r="AV3446" s="15" t="s">
        <v>171</v>
      </c>
      <c r="AW3446" s="15" t="s">
        <v>32</v>
      </c>
      <c r="AX3446" s="15" t="s">
        <v>71</v>
      </c>
      <c r="AY3446" s="184" t="s">
        <v>330</v>
      </c>
    </row>
    <row r="3447" spans="2:65" s="12" customFormat="1">
      <c r="B3447" s="151"/>
      <c r="D3447" s="152" t="s">
        <v>340</v>
      </c>
      <c r="E3447" s="153" t="s">
        <v>21</v>
      </c>
      <c r="F3447" s="154" t="s">
        <v>3124</v>
      </c>
      <c r="H3447" s="153" t="s">
        <v>21</v>
      </c>
      <c r="I3447" s="155"/>
      <c r="L3447" s="151"/>
      <c r="M3447" s="156"/>
      <c r="T3447" s="157"/>
      <c r="AT3447" s="153" t="s">
        <v>340</v>
      </c>
      <c r="AU3447" s="153" t="s">
        <v>80</v>
      </c>
      <c r="AV3447" s="12" t="s">
        <v>78</v>
      </c>
      <c r="AW3447" s="12" t="s">
        <v>32</v>
      </c>
      <c r="AX3447" s="12" t="s">
        <v>71</v>
      </c>
      <c r="AY3447" s="153" t="s">
        <v>330</v>
      </c>
    </row>
    <row r="3448" spans="2:65" s="12" customFormat="1">
      <c r="B3448" s="151"/>
      <c r="D3448" s="152" t="s">
        <v>340</v>
      </c>
      <c r="E3448" s="153" t="s">
        <v>21</v>
      </c>
      <c r="F3448" s="154" t="s">
        <v>2687</v>
      </c>
      <c r="H3448" s="153" t="s">
        <v>21</v>
      </c>
      <c r="I3448" s="155"/>
      <c r="L3448" s="151"/>
      <c r="M3448" s="156"/>
      <c r="T3448" s="157"/>
      <c r="AT3448" s="153" t="s">
        <v>340</v>
      </c>
      <c r="AU3448" s="153" t="s">
        <v>80</v>
      </c>
      <c r="AV3448" s="12" t="s">
        <v>78</v>
      </c>
      <c r="AW3448" s="12" t="s">
        <v>32</v>
      </c>
      <c r="AX3448" s="12" t="s">
        <v>71</v>
      </c>
      <c r="AY3448" s="153" t="s">
        <v>330</v>
      </c>
    </row>
    <row r="3449" spans="2:65" s="13" customFormat="1">
      <c r="B3449" s="158"/>
      <c r="D3449" s="152" t="s">
        <v>340</v>
      </c>
      <c r="E3449" s="159" t="s">
        <v>21</v>
      </c>
      <c r="F3449" s="160" t="s">
        <v>3125</v>
      </c>
      <c r="H3449" s="161">
        <v>10.5</v>
      </c>
      <c r="I3449" s="162"/>
      <c r="L3449" s="158"/>
      <c r="M3449" s="163"/>
      <c r="T3449" s="164"/>
      <c r="AT3449" s="159" t="s">
        <v>340</v>
      </c>
      <c r="AU3449" s="159" t="s">
        <v>80</v>
      </c>
      <c r="AV3449" s="13" t="s">
        <v>80</v>
      </c>
      <c r="AW3449" s="13" t="s">
        <v>32</v>
      </c>
      <c r="AX3449" s="13" t="s">
        <v>71</v>
      </c>
      <c r="AY3449" s="159" t="s">
        <v>330</v>
      </c>
    </row>
    <row r="3450" spans="2:65" s="15" customFormat="1">
      <c r="B3450" s="183"/>
      <c r="D3450" s="152" t="s">
        <v>340</v>
      </c>
      <c r="E3450" s="184" t="s">
        <v>21</v>
      </c>
      <c r="F3450" s="185" t="s">
        <v>769</v>
      </c>
      <c r="H3450" s="186">
        <v>10.5</v>
      </c>
      <c r="I3450" s="187"/>
      <c r="L3450" s="183"/>
      <c r="M3450" s="188"/>
      <c r="T3450" s="189"/>
      <c r="AT3450" s="184" t="s">
        <v>340</v>
      </c>
      <c r="AU3450" s="184" t="s">
        <v>80</v>
      </c>
      <c r="AV3450" s="15" t="s">
        <v>171</v>
      </c>
      <c r="AW3450" s="15" t="s">
        <v>32</v>
      </c>
      <c r="AX3450" s="15" t="s">
        <v>71</v>
      </c>
      <c r="AY3450" s="184" t="s">
        <v>330</v>
      </c>
    </row>
    <row r="3451" spans="2:65" s="14" customFormat="1">
      <c r="B3451" s="166"/>
      <c r="D3451" s="152" t="s">
        <v>340</v>
      </c>
      <c r="E3451" s="167" t="s">
        <v>21</v>
      </c>
      <c r="F3451" s="168" t="s">
        <v>443</v>
      </c>
      <c r="H3451" s="169">
        <v>37.280999999999999</v>
      </c>
      <c r="I3451" s="170"/>
      <c r="L3451" s="166"/>
      <c r="M3451" s="171"/>
      <c r="T3451" s="172"/>
      <c r="AT3451" s="167" t="s">
        <v>340</v>
      </c>
      <c r="AU3451" s="167" t="s">
        <v>80</v>
      </c>
      <c r="AV3451" s="14" t="s">
        <v>336</v>
      </c>
      <c r="AW3451" s="14" t="s">
        <v>32</v>
      </c>
      <c r="AX3451" s="14" t="s">
        <v>78</v>
      </c>
      <c r="AY3451" s="167" t="s">
        <v>330</v>
      </c>
    </row>
    <row r="3452" spans="2:65" s="1" customFormat="1" ht="16.5" customHeight="1">
      <c r="B3452" s="33"/>
      <c r="C3452" s="173" t="s">
        <v>3126</v>
      </c>
      <c r="D3452" s="173" t="s">
        <v>475</v>
      </c>
      <c r="E3452" s="174" t="s">
        <v>3127</v>
      </c>
      <c r="F3452" s="175" t="s">
        <v>3128</v>
      </c>
      <c r="G3452" s="176" t="s">
        <v>169</v>
      </c>
      <c r="H3452" s="177">
        <v>28.12</v>
      </c>
      <c r="I3452" s="178">
        <v>287.79000000000002</v>
      </c>
      <c r="J3452" s="179">
        <f>ROUND(I3452*H3452,2)</f>
        <v>8092.65</v>
      </c>
      <c r="K3452" s="175" t="s">
        <v>335</v>
      </c>
      <c r="L3452" s="180"/>
      <c r="M3452" s="181" t="s">
        <v>21</v>
      </c>
      <c r="N3452" s="182" t="s">
        <v>42</v>
      </c>
      <c r="P3452" s="143">
        <f>O3452*H3452</f>
        <v>0</v>
      </c>
      <c r="Q3452" s="143">
        <v>1.5E-3</v>
      </c>
      <c r="R3452" s="143">
        <f>Q3452*H3452</f>
        <v>4.2180000000000002E-2</v>
      </c>
      <c r="S3452" s="143">
        <v>0</v>
      </c>
      <c r="T3452" s="144">
        <f>S3452*H3452</f>
        <v>0</v>
      </c>
      <c r="AR3452" s="145" t="s">
        <v>617</v>
      </c>
      <c r="AT3452" s="145" t="s">
        <v>475</v>
      </c>
      <c r="AU3452" s="145" t="s">
        <v>80</v>
      </c>
      <c r="AY3452" s="18" t="s">
        <v>330</v>
      </c>
      <c r="BE3452" s="146">
        <f>IF(N3452="základní",J3452,0)</f>
        <v>8092.65</v>
      </c>
      <c r="BF3452" s="146">
        <f>IF(N3452="snížená",J3452,0)</f>
        <v>0</v>
      </c>
      <c r="BG3452" s="146">
        <f>IF(N3452="zákl. přenesená",J3452,0)</f>
        <v>0</v>
      </c>
      <c r="BH3452" s="146">
        <f>IF(N3452="sníž. přenesená",J3452,0)</f>
        <v>0</v>
      </c>
      <c r="BI3452" s="146">
        <f>IF(N3452="nulová",J3452,0)</f>
        <v>0</v>
      </c>
      <c r="BJ3452" s="18" t="s">
        <v>78</v>
      </c>
      <c r="BK3452" s="146">
        <f>ROUND(I3452*H3452,2)</f>
        <v>8092.65</v>
      </c>
      <c r="BL3452" s="18" t="s">
        <v>444</v>
      </c>
      <c r="BM3452" s="145" t="s">
        <v>3129</v>
      </c>
    </row>
    <row r="3453" spans="2:65" s="13" customFormat="1">
      <c r="B3453" s="158"/>
      <c r="D3453" s="152" t="s">
        <v>340</v>
      </c>
      <c r="E3453" s="159" t="s">
        <v>21</v>
      </c>
      <c r="F3453" s="160" t="s">
        <v>3130</v>
      </c>
      <c r="H3453" s="161">
        <v>28.12</v>
      </c>
      <c r="I3453" s="162"/>
      <c r="L3453" s="158"/>
      <c r="M3453" s="163"/>
      <c r="T3453" s="164"/>
      <c r="AT3453" s="159" t="s">
        <v>340</v>
      </c>
      <c r="AU3453" s="159" t="s">
        <v>80</v>
      </c>
      <c r="AV3453" s="13" t="s">
        <v>80</v>
      </c>
      <c r="AW3453" s="13" t="s">
        <v>32</v>
      </c>
      <c r="AX3453" s="13" t="s">
        <v>78</v>
      </c>
      <c r="AY3453" s="159" t="s">
        <v>330</v>
      </c>
    </row>
    <row r="3454" spans="2:65" s="1" customFormat="1" ht="16.5" customHeight="1">
      <c r="B3454" s="33"/>
      <c r="C3454" s="173" t="s">
        <v>3131</v>
      </c>
      <c r="D3454" s="173" t="s">
        <v>475</v>
      </c>
      <c r="E3454" s="174" t="s">
        <v>3132</v>
      </c>
      <c r="F3454" s="175" t="s">
        <v>3133</v>
      </c>
      <c r="G3454" s="176" t="s">
        <v>169</v>
      </c>
      <c r="H3454" s="177">
        <v>11.025</v>
      </c>
      <c r="I3454" s="178">
        <v>575.57000000000005</v>
      </c>
      <c r="J3454" s="179">
        <f>ROUND(I3454*H3454,2)</f>
        <v>6345.66</v>
      </c>
      <c r="K3454" s="175" t="s">
        <v>335</v>
      </c>
      <c r="L3454" s="180"/>
      <c r="M3454" s="181" t="s">
        <v>21</v>
      </c>
      <c r="N3454" s="182" t="s">
        <v>42</v>
      </c>
      <c r="P3454" s="143">
        <f>O3454*H3454</f>
        <v>0</v>
      </c>
      <c r="Q3454" s="143">
        <v>3.0000000000000001E-3</v>
      </c>
      <c r="R3454" s="143">
        <f>Q3454*H3454</f>
        <v>3.3075E-2</v>
      </c>
      <c r="S3454" s="143">
        <v>0</v>
      </c>
      <c r="T3454" s="144">
        <f>S3454*H3454</f>
        <v>0</v>
      </c>
      <c r="AR3454" s="145" t="s">
        <v>617</v>
      </c>
      <c r="AT3454" s="145" t="s">
        <v>475</v>
      </c>
      <c r="AU3454" s="145" t="s">
        <v>80</v>
      </c>
      <c r="AY3454" s="18" t="s">
        <v>330</v>
      </c>
      <c r="BE3454" s="146">
        <f>IF(N3454="základní",J3454,0)</f>
        <v>6345.66</v>
      </c>
      <c r="BF3454" s="146">
        <f>IF(N3454="snížená",J3454,0)</f>
        <v>0</v>
      </c>
      <c r="BG3454" s="146">
        <f>IF(N3454="zákl. přenesená",J3454,0)</f>
        <v>0</v>
      </c>
      <c r="BH3454" s="146">
        <f>IF(N3454="sníž. přenesená",J3454,0)</f>
        <v>0</v>
      </c>
      <c r="BI3454" s="146">
        <f>IF(N3454="nulová",J3454,0)</f>
        <v>0</v>
      </c>
      <c r="BJ3454" s="18" t="s">
        <v>78</v>
      </c>
      <c r="BK3454" s="146">
        <f>ROUND(I3454*H3454,2)</f>
        <v>6345.66</v>
      </c>
      <c r="BL3454" s="18" t="s">
        <v>444</v>
      </c>
      <c r="BM3454" s="145" t="s">
        <v>3134</v>
      </c>
    </row>
    <row r="3455" spans="2:65" s="13" customFormat="1">
      <c r="B3455" s="158"/>
      <c r="D3455" s="152" t="s">
        <v>340</v>
      </c>
      <c r="E3455" s="159" t="s">
        <v>21</v>
      </c>
      <c r="F3455" s="160" t="s">
        <v>3135</v>
      </c>
      <c r="H3455" s="161">
        <v>11.025</v>
      </c>
      <c r="I3455" s="162"/>
      <c r="L3455" s="158"/>
      <c r="M3455" s="163"/>
      <c r="T3455" s="164"/>
      <c r="AT3455" s="159" t="s">
        <v>340</v>
      </c>
      <c r="AU3455" s="159" t="s">
        <v>80</v>
      </c>
      <c r="AV3455" s="13" t="s">
        <v>80</v>
      </c>
      <c r="AW3455" s="13" t="s">
        <v>32</v>
      </c>
      <c r="AX3455" s="13" t="s">
        <v>78</v>
      </c>
      <c r="AY3455" s="159" t="s">
        <v>330</v>
      </c>
    </row>
    <row r="3456" spans="2:65" s="1" customFormat="1" ht="24.2" customHeight="1">
      <c r="B3456" s="33"/>
      <c r="C3456" s="134" t="s">
        <v>3136</v>
      </c>
      <c r="D3456" s="134" t="s">
        <v>332</v>
      </c>
      <c r="E3456" s="135" t="s">
        <v>3137</v>
      </c>
      <c r="F3456" s="136" t="s">
        <v>3138</v>
      </c>
      <c r="G3456" s="137" t="s">
        <v>169</v>
      </c>
      <c r="H3456" s="138">
        <v>3.4980000000000002</v>
      </c>
      <c r="I3456" s="139">
        <v>52.38</v>
      </c>
      <c r="J3456" s="140">
        <f>ROUND(I3456*H3456,2)</f>
        <v>183.23</v>
      </c>
      <c r="K3456" s="136" t="s">
        <v>335</v>
      </c>
      <c r="L3456" s="33"/>
      <c r="M3456" s="141" t="s">
        <v>21</v>
      </c>
      <c r="N3456" s="142" t="s">
        <v>42</v>
      </c>
      <c r="P3456" s="143">
        <f>O3456*H3456</f>
        <v>0</v>
      </c>
      <c r="Q3456" s="143">
        <v>5.0000000000000002E-5</v>
      </c>
      <c r="R3456" s="143">
        <f>Q3456*H3456</f>
        <v>1.7490000000000002E-4</v>
      </c>
      <c r="S3456" s="143">
        <v>0</v>
      </c>
      <c r="T3456" s="144">
        <f>S3456*H3456</f>
        <v>0</v>
      </c>
      <c r="AR3456" s="145" t="s">
        <v>444</v>
      </c>
      <c r="AT3456" s="145" t="s">
        <v>332</v>
      </c>
      <c r="AU3456" s="145" t="s">
        <v>80</v>
      </c>
      <c r="AY3456" s="18" t="s">
        <v>330</v>
      </c>
      <c r="BE3456" s="146">
        <f>IF(N3456="základní",J3456,0)</f>
        <v>183.23</v>
      </c>
      <c r="BF3456" s="146">
        <f>IF(N3456="snížená",J3456,0)</f>
        <v>0</v>
      </c>
      <c r="BG3456" s="146">
        <f>IF(N3456="zákl. přenesená",J3456,0)</f>
        <v>0</v>
      </c>
      <c r="BH3456" s="146">
        <f>IF(N3456="sníž. přenesená",J3456,0)</f>
        <v>0</v>
      </c>
      <c r="BI3456" s="146">
        <f>IF(N3456="nulová",J3456,0)</f>
        <v>0</v>
      </c>
      <c r="BJ3456" s="18" t="s">
        <v>78</v>
      </c>
      <c r="BK3456" s="146">
        <f>ROUND(I3456*H3456,2)</f>
        <v>183.23</v>
      </c>
      <c r="BL3456" s="18" t="s">
        <v>444</v>
      </c>
      <c r="BM3456" s="145" t="s">
        <v>3139</v>
      </c>
    </row>
    <row r="3457" spans="2:65" s="1" customFormat="1">
      <c r="B3457" s="33"/>
      <c r="D3457" s="147" t="s">
        <v>338</v>
      </c>
      <c r="F3457" s="148" t="s">
        <v>3140</v>
      </c>
      <c r="I3457" s="149"/>
      <c r="L3457" s="33"/>
      <c r="M3457" s="150"/>
      <c r="T3457" s="52"/>
      <c r="AT3457" s="18" t="s">
        <v>338</v>
      </c>
      <c r="AU3457" s="18" t="s">
        <v>80</v>
      </c>
    </row>
    <row r="3458" spans="2:65" s="12" customFormat="1">
      <c r="B3458" s="151"/>
      <c r="D3458" s="152" t="s">
        <v>340</v>
      </c>
      <c r="E3458" s="153" t="s">
        <v>21</v>
      </c>
      <c r="F3458" s="154" t="s">
        <v>3141</v>
      </c>
      <c r="H3458" s="153" t="s">
        <v>21</v>
      </c>
      <c r="I3458" s="155"/>
      <c r="L3458" s="151"/>
      <c r="M3458" s="156"/>
      <c r="T3458" s="157"/>
      <c r="AT3458" s="153" t="s">
        <v>340</v>
      </c>
      <c r="AU3458" s="153" t="s">
        <v>80</v>
      </c>
      <c r="AV3458" s="12" t="s">
        <v>78</v>
      </c>
      <c r="AW3458" s="12" t="s">
        <v>32</v>
      </c>
      <c r="AX3458" s="12" t="s">
        <v>71</v>
      </c>
      <c r="AY3458" s="153" t="s">
        <v>330</v>
      </c>
    </row>
    <row r="3459" spans="2:65" s="13" customFormat="1">
      <c r="B3459" s="158"/>
      <c r="D3459" s="152" t="s">
        <v>340</v>
      </c>
      <c r="E3459" s="159" t="s">
        <v>21</v>
      </c>
      <c r="F3459" s="160" t="s">
        <v>3142</v>
      </c>
      <c r="H3459" s="161">
        <v>3.4980000000000002</v>
      </c>
      <c r="I3459" s="162"/>
      <c r="L3459" s="158"/>
      <c r="M3459" s="163"/>
      <c r="T3459" s="164"/>
      <c r="AT3459" s="159" t="s">
        <v>340</v>
      </c>
      <c r="AU3459" s="159" t="s">
        <v>80</v>
      </c>
      <c r="AV3459" s="13" t="s">
        <v>80</v>
      </c>
      <c r="AW3459" s="13" t="s">
        <v>32</v>
      </c>
      <c r="AX3459" s="13" t="s">
        <v>78</v>
      </c>
      <c r="AY3459" s="159" t="s">
        <v>330</v>
      </c>
    </row>
    <row r="3460" spans="2:65" s="1" customFormat="1" ht="16.5" customHeight="1">
      <c r="B3460" s="33"/>
      <c r="C3460" s="173" t="s">
        <v>3143</v>
      </c>
      <c r="D3460" s="173" t="s">
        <v>475</v>
      </c>
      <c r="E3460" s="174" t="s">
        <v>3144</v>
      </c>
      <c r="F3460" s="175" t="s">
        <v>3145</v>
      </c>
      <c r="G3460" s="176" t="s">
        <v>169</v>
      </c>
      <c r="H3460" s="177">
        <v>3.673</v>
      </c>
      <c r="I3460" s="178">
        <v>995.51</v>
      </c>
      <c r="J3460" s="179">
        <f>ROUND(I3460*H3460,2)</f>
        <v>3656.51</v>
      </c>
      <c r="K3460" s="175" t="s">
        <v>335</v>
      </c>
      <c r="L3460" s="180"/>
      <c r="M3460" s="181" t="s">
        <v>21</v>
      </c>
      <c r="N3460" s="182" t="s">
        <v>42</v>
      </c>
      <c r="P3460" s="143">
        <f>O3460*H3460</f>
        <v>0</v>
      </c>
      <c r="Q3460" s="143">
        <v>4.7999999999999996E-3</v>
      </c>
      <c r="R3460" s="143">
        <f>Q3460*H3460</f>
        <v>1.7630399999999997E-2</v>
      </c>
      <c r="S3460" s="143">
        <v>0</v>
      </c>
      <c r="T3460" s="144">
        <f>S3460*H3460</f>
        <v>0</v>
      </c>
      <c r="AR3460" s="145" t="s">
        <v>617</v>
      </c>
      <c r="AT3460" s="145" t="s">
        <v>475</v>
      </c>
      <c r="AU3460" s="145" t="s">
        <v>80</v>
      </c>
      <c r="AY3460" s="18" t="s">
        <v>330</v>
      </c>
      <c r="BE3460" s="146">
        <f>IF(N3460="základní",J3460,0)</f>
        <v>3656.51</v>
      </c>
      <c r="BF3460" s="146">
        <f>IF(N3460="snížená",J3460,0)</f>
        <v>0</v>
      </c>
      <c r="BG3460" s="146">
        <f>IF(N3460="zákl. přenesená",J3460,0)</f>
        <v>0</v>
      </c>
      <c r="BH3460" s="146">
        <f>IF(N3460="sníž. přenesená",J3460,0)</f>
        <v>0</v>
      </c>
      <c r="BI3460" s="146">
        <f>IF(N3460="nulová",J3460,0)</f>
        <v>0</v>
      </c>
      <c r="BJ3460" s="18" t="s">
        <v>78</v>
      </c>
      <c r="BK3460" s="146">
        <f>ROUND(I3460*H3460,2)</f>
        <v>3656.51</v>
      </c>
      <c r="BL3460" s="18" t="s">
        <v>444</v>
      </c>
      <c r="BM3460" s="145" t="s">
        <v>3146</v>
      </c>
    </row>
    <row r="3461" spans="2:65" s="12" customFormat="1">
      <c r="B3461" s="151"/>
      <c r="D3461" s="152" t="s">
        <v>340</v>
      </c>
      <c r="E3461" s="153" t="s">
        <v>21</v>
      </c>
      <c r="F3461" s="154" t="s">
        <v>3147</v>
      </c>
      <c r="H3461" s="153" t="s">
        <v>21</v>
      </c>
      <c r="I3461" s="155"/>
      <c r="L3461" s="151"/>
      <c r="M3461" s="156"/>
      <c r="T3461" s="157"/>
      <c r="AT3461" s="153" t="s">
        <v>340</v>
      </c>
      <c r="AU3461" s="153" t="s">
        <v>80</v>
      </c>
      <c r="AV3461" s="12" t="s">
        <v>78</v>
      </c>
      <c r="AW3461" s="12" t="s">
        <v>32</v>
      </c>
      <c r="AX3461" s="12" t="s">
        <v>71</v>
      </c>
      <c r="AY3461" s="153" t="s">
        <v>330</v>
      </c>
    </row>
    <row r="3462" spans="2:65" s="13" customFormat="1">
      <c r="B3462" s="158"/>
      <c r="D3462" s="152" t="s">
        <v>340</v>
      </c>
      <c r="E3462" s="159" t="s">
        <v>21</v>
      </c>
      <c r="F3462" s="160" t="s">
        <v>3148</v>
      </c>
      <c r="H3462" s="161">
        <v>3.673</v>
      </c>
      <c r="I3462" s="162"/>
      <c r="L3462" s="158"/>
      <c r="M3462" s="163"/>
      <c r="T3462" s="164"/>
      <c r="AT3462" s="159" t="s">
        <v>340</v>
      </c>
      <c r="AU3462" s="159" t="s">
        <v>80</v>
      </c>
      <c r="AV3462" s="13" t="s">
        <v>80</v>
      </c>
      <c r="AW3462" s="13" t="s">
        <v>32</v>
      </c>
      <c r="AX3462" s="13" t="s">
        <v>78</v>
      </c>
      <c r="AY3462" s="159" t="s">
        <v>330</v>
      </c>
    </row>
    <row r="3463" spans="2:65" s="1" customFormat="1" ht="24.2" customHeight="1">
      <c r="B3463" s="33"/>
      <c r="C3463" s="134" t="s">
        <v>3149</v>
      </c>
      <c r="D3463" s="134" t="s">
        <v>332</v>
      </c>
      <c r="E3463" s="135" t="s">
        <v>3150</v>
      </c>
      <c r="F3463" s="136" t="s">
        <v>3151</v>
      </c>
      <c r="G3463" s="137" t="s">
        <v>169</v>
      </c>
      <c r="H3463" s="138">
        <v>238.64599999999999</v>
      </c>
      <c r="I3463" s="139">
        <v>55.24</v>
      </c>
      <c r="J3463" s="140">
        <f>ROUND(I3463*H3463,2)</f>
        <v>13182.81</v>
      </c>
      <c r="K3463" s="136" t="s">
        <v>335</v>
      </c>
      <c r="L3463" s="33"/>
      <c r="M3463" s="141" t="s">
        <v>21</v>
      </c>
      <c r="N3463" s="142" t="s">
        <v>42</v>
      </c>
      <c r="P3463" s="143">
        <f>O3463*H3463</f>
        <v>0</v>
      </c>
      <c r="Q3463" s="143">
        <v>5.0000000000000002E-5</v>
      </c>
      <c r="R3463" s="143">
        <f>Q3463*H3463</f>
        <v>1.19323E-2</v>
      </c>
      <c r="S3463" s="143">
        <v>0</v>
      </c>
      <c r="T3463" s="144">
        <f>S3463*H3463</f>
        <v>0</v>
      </c>
      <c r="AR3463" s="145" t="s">
        <v>444</v>
      </c>
      <c r="AT3463" s="145" t="s">
        <v>332</v>
      </c>
      <c r="AU3463" s="145" t="s">
        <v>80</v>
      </c>
      <c r="AY3463" s="18" t="s">
        <v>330</v>
      </c>
      <c r="BE3463" s="146">
        <f>IF(N3463="základní",J3463,0)</f>
        <v>13182.81</v>
      </c>
      <c r="BF3463" s="146">
        <f>IF(N3463="snížená",J3463,0)</f>
        <v>0</v>
      </c>
      <c r="BG3463" s="146">
        <f>IF(N3463="zákl. přenesená",J3463,0)</f>
        <v>0</v>
      </c>
      <c r="BH3463" s="146">
        <f>IF(N3463="sníž. přenesená",J3463,0)</f>
        <v>0</v>
      </c>
      <c r="BI3463" s="146">
        <f>IF(N3463="nulová",J3463,0)</f>
        <v>0</v>
      </c>
      <c r="BJ3463" s="18" t="s">
        <v>78</v>
      </c>
      <c r="BK3463" s="146">
        <f>ROUND(I3463*H3463,2)</f>
        <v>13182.81</v>
      </c>
      <c r="BL3463" s="18" t="s">
        <v>444</v>
      </c>
      <c r="BM3463" s="145" t="s">
        <v>3152</v>
      </c>
    </row>
    <row r="3464" spans="2:65" s="1" customFormat="1">
      <c r="B3464" s="33"/>
      <c r="D3464" s="147" t="s">
        <v>338</v>
      </c>
      <c r="F3464" s="148" t="s">
        <v>3153</v>
      </c>
      <c r="I3464" s="149"/>
      <c r="L3464" s="33"/>
      <c r="M3464" s="150"/>
      <c r="T3464" s="52"/>
      <c r="AT3464" s="18" t="s">
        <v>338</v>
      </c>
      <c r="AU3464" s="18" t="s">
        <v>80</v>
      </c>
    </row>
    <row r="3465" spans="2:65" s="12" customFormat="1">
      <c r="B3465" s="151"/>
      <c r="D3465" s="152" t="s">
        <v>340</v>
      </c>
      <c r="E3465" s="153" t="s">
        <v>21</v>
      </c>
      <c r="F3465" s="154" t="s">
        <v>3154</v>
      </c>
      <c r="H3465" s="153" t="s">
        <v>21</v>
      </c>
      <c r="I3465" s="155"/>
      <c r="L3465" s="151"/>
      <c r="M3465" s="156"/>
      <c r="T3465" s="157"/>
      <c r="AT3465" s="153" t="s">
        <v>340</v>
      </c>
      <c r="AU3465" s="153" t="s">
        <v>80</v>
      </c>
      <c r="AV3465" s="12" t="s">
        <v>78</v>
      </c>
      <c r="AW3465" s="12" t="s">
        <v>32</v>
      </c>
      <c r="AX3465" s="12" t="s">
        <v>71</v>
      </c>
      <c r="AY3465" s="153" t="s">
        <v>330</v>
      </c>
    </row>
    <row r="3466" spans="2:65" s="12" customFormat="1">
      <c r="B3466" s="151"/>
      <c r="D3466" s="152" t="s">
        <v>340</v>
      </c>
      <c r="E3466" s="153" t="s">
        <v>21</v>
      </c>
      <c r="F3466" s="154" t="s">
        <v>1957</v>
      </c>
      <c r="H3466" s="153" t="s">
        <v>21</v>
      </c>
      <c r="I3466" s="155"/>
      <c r="L3466" s="151"/>
      <c r="M3466" s="156"/>
      <c r="T3466" s="157"/>
      <c r="AT3466" s="153" t="s">
        <v>340</v>
      </c>
      <c r="AU3466" s="153" t="s">
        <v>80</v>
      </c>
      <c r="AV3466" s="12" t="s">
        <v>78</v>
      </c>
      <c r="AW3466" s="12" t="s">
        <v>32</v>
      </c>
      <c r="AX3466" s="12" t="s">
        <v>71</v>
      </c>
      <c r="AY3466" s="153" t="s">
        <v>330</v>
      </c>
    </row>
    <row r="3467" spans="2:65" s="13" customFormat="1">
      <c r="B3467" s="158"/>
      <c r="D3467" s="152" t="s">
        <v>340</v>
      </c>
      <c r="E3467" s="159" t="s">
        <v>21</v>
      </c>
      <c r="F3467" s="160" t="s">
        <v>3155</v>
      </c>
      <c r="H3467" s="161">
        <v>43.692</v>
      </c>
      <c r="I3467" s="162"/>
      <c r="L3467" s="158"/>
      <c r="M3467" s="163"/>
      <c r="T3467" s="164"/>
      <c r="AT3467" s="159" t="s">
        <v>340</v>
      </c>
      <c r="AU3467" s="159" t="s">
        <v>80</v>
      </c>
      <c r="AV3467" s="13" t="s">
        <v>80</v>
      </c>
      <c r="AW3467" s="13" t="s">
        <v>32</v>
      </c>
      <c r="AX3467" s="13" t="s">
        <v>71</v>
      </c>
      <c r="AY3467" s="159" t="s">
        <v>330</v>
      </c>
    </row>
    <row r="3468" spans="2:65" s="13" customFormat="1">
      <c r="B3468" s="158"/>
      <c r="D3468" s="152" t="s">
        <v>340</v>
      </c>
      <c r="E3468" s="159" t="s">
        <v>21</v>
      </c>
      <c r="F3468" s="160" t="s">
        <v>2697</v>
      </c>
      <c r="H3468" s="161">
        <v>15.695</v>
      </c>
      <c r="I3468" s="162"/>
      <c r="L3468" s="158"/>
      <c r="M3468" s="163"/>
      <c r="T3468" s="164"/>
      <c r="AT3468" s="159" t="s">
        <v>340</v>
      </c>
      <c r="AU3468" s="159" t="s">
        <v>80</v>
      </c>
      <c r="AV3468" s="13" t="s">
        <v>80</v>
      </c>
      <c r="AW3468" s="13" t="s">
        <v>32</v>
      </c>
      <c r="AX3468" s="13" t="s">
        <v>71</v>
      </c>
      <c r="AY3468" s="159" t="s">
        <v>330</v>
      </c>
    </row>
    <row r="3469" spans="2:65" s="12" customFormat="1">
      <c r="B3469" s="151"/>
      <c r="D3469" s="152" t="s">
        <v>340</v>
      </c>
      <c r="E3469" s="153" t="s">
        <v>21</v>
      </c>
      <c r="F3469" s="154" t="s">
        <v>1961</v>
      </c>
      <c r="H3469" s="153" t="s">
        <v>21</v>
      </c>
      <c r="I3469" s="155"/>
      <c r="L3469" s="151"/>
      <c r="M3469" s="156"/>
      <c r="T3469" s="157"/>
      <c r="AT3469" s="153" t="s">
        <v>340</v>
      </c>
      <c r="AU3469" s="153" t="s">
        <v>80</v>
      </c>
      <c r="AV3469" s="12" t="s">
        <v>78</v>
      </c>
      <c r="AW3469" s="12" t="s">
        <v>32</v>
      </c>
      <c r="AX3469" s="12" t="s">
        <v>71</v>
      </c>
      <c r="AY3469" s="153" t="s">
        <v>330</v>
      </c>
    </row>
    <row r="3470" spans="2:65" s="13" customFormat="1">
      <c r="B3470" s="158"/>
      <c r="D3470" s="152" t="s">
        <v>340</v>
      </c>
      <c r="E3470" s="159" t="s">
        <v>21</v>
      </c>
      <c r="F3470" s="160" t="s">
        <v>3155</v>
      </c>
      <c r="H3470" s="161">
        <v>43.692</v>
      </c>
      <c r="I3470" s="162"/>
      <c r="L3470" s="158"/>
      <c r="M3470" s="163"/>
      <c r="T3470" s="164"/>
      <c r="AT3470" s="159" t="s">
        <v>340</v>
      </c>
      <c r="AU3470" s="159" t="s">
        <v>80</v>
      </c>
      <c r="AV3470" s="13" t="s">
        <v>80</v>
      </c>
      <c r="AW3470" s="13" t="s">
        <v>32</v>
      </c>
      <c r="AX3470" s="13" t="s">
        <v>71</v>
      </c>
      <c r="AY3470" s="159" t="s">
        <v>330</v>
      </c>
    </row>
    <row r="3471" spans="2:65" s="13" customFormat="1">
      <c r="B3471" s="158"/>
      <c r="D3471" s="152" t="s">
        <v>340</v>
      </c>
      <c r="E3471" s="159" t="s">
        <v>21</v>
      </c>
      <c r="F3471" s="160" t="s">
        <v>3156</v>
      </c>
      <c r="H3471" s="161">
        <v>29.475000000000001</v>
      </c>
      <c r="I3471" s="162"/>
      <c r="L3471" s="158"/>
      <c r="M3471" s="163"/>
      <c r="T3471" s="164"/>
      <c r="AT3471" s="159" t="s">
        <v>340</v>
      </c>
      <c r="AU3471" s="159" t="s">
        <v>80</v>
      </c>
      <c r="AV3471" s="13" t="s">
        <v>80</v>
      </c>
      <c r="AW3471" s="13" t="s">
        <v>32</v>
      </c>
      <c r="AX3471" s="13" t="s">
        <v>71</v>
      </c>
      <c r="AY3471" s="159" t="s">
        <v>330</v>
      </c>
    </row>
    <row r="3472" spans="2:65" s="13" customFormat="1">
      <c r="B3472" s="158"/>
      <c r="D3472" s="152" t="s">
        <v>340</v>
      </c>
      <c r="E3472" s="159" t="s">
        <v>21</v>
      </c>
      <c r="F3472" s="160" t="s">
        <v>1494</v>
      </c>
      <c r="H3472" s="161">
        <v>-2.7</v>
      </c>
      <c r="I3472" s="162"/>
      <c r="L3472" s="158"/>
      <c r="M3472" s="163"/>
      <c r="T3472" s="164"/>
      <c r="AT3472" s="159" t="s">
        <v>340</v>
      </c>
      <c r="AU3472" s="159" t="s">
        <v>80</v>
      </c>
      <c r="AV3472" s="13" t="s">
        <v>80</v>
      </c>
      <c r="AW3472" s="13" t="s">
        <v>32</v>
      </c>
      <c r="AX3472" s="13" t="s">
        <v>71</v>
      </c>
      <c r="AY3472" s="159" t="s">
        <v>330</v>
      </c>
    </row>
    <row r="3473" spans="2:65" s="12" customFormat="1">
      <c r="B3473" s="151"/>
      <c r="D3473" s="152" t="s">
        <v>340</v>
      </c>
      <c r="E3473" s="153" t="s">
        <v>21</v>
      </c>
      <c r="F3473" s="154" t="s">
        <v>1963</v>
      </c>
      <c r="H3473" s="153" t="s">
        <v>21</v>
      </c>
      <c r="I3473" s="155"/>
      <c r="L3473" s="151"/>
      <c r="M3473" s="156"/>
      <c r="T3473" s="157"/>
      <c r="AT3473" s="153" t="s">
        <v>340</v>
      </c>
      <c r="AU3473" s="153" t="s">
        <v>80</v>
      </c>
      <c r="AV3473" s="12" t="s">
        <v>78</v>
      </c>
      <c r="AW3473" s="12" t="s">
        <v>32</v>
      </c>
      <c r="AX3473" s="12" t="s">
        <v>71</v>
      </c>
      <c r="AY3473" s="153" t="s">
        <v>330</v>
      </c>
    </row>
    <row r="3474" spans="2:65" s="13" customFormat="1">
      <c r="B3474" s="158"/>
      <c r="D3474" s="152" t="s">
        <v>340</v>
      </c>
      <c r="E3474" s="159" t="s">
        <v>21</v>
      </c>
      <c r="F3474" s="160" t="s">
        <v>3157</v>
      </c>
      <c r="H3474" s="161">
        <v>92.4</v>
      </c>
      <c r="I3474" s="162"/>
      <c r="L3474" s="158"/>
      <c r="M3474" s="163"/>
      <c r="T3474" s="164"/>
      <c r="AT3474" s="159" t="s">
        <v>340</v>
      </c>
      <c r="AU3474" s="159" t="s">
        <v>80</v>
      </c>
      <c r="AV3474" s="13" t="s">
        <v>80</v>
      </c>
      <c r="AW3474" s="13" t="s">
        <v>32</v>
      </c>
      <c r="AX3474" s="13" t="s">
        <v>71</v>
      </c>
      <c r="AY3474" s="159" t="s">
        <v>330</v>
      </c>
    </row>
    <row r="3475" spans="2:65" s="13" customFormat="1">
      <c r="B3475" s="158"/>
      <c r="D3475" s="152" t="s">
        <v>340</v>
      </c>
      <c r="E3475" s="159" t="s">
        <v>21</v>
      </c>
      <c r="F3475" s="160" t="s">
        <v>1495</v>
      </c>
      <c r="H3475" s="161">
        <v>-0.98</v>
      </c>
      <c r="I3475" s="162"/>
      <c r="L3475" s="158"/>
      <c r="M3475" s="163"/>
      <c r="T3475" s="164"/>
      <c r="AT3475" s="159" t="s">
        <v>340</v>
      </c>
      <c r="AU3475" s="159" t="s">
        <v>80</v>
      </c>
      <c r="AV3475" s="13" t="s">
        <v>80</v>
      </c>
      <c r="AW3475" s="13" t="s">
        <v>32</v>
      </c>
      <c r="AX3475" s="13" t="s">
        <v>71</v>
      </c>
      <c r="AY3475" s="159" t="s">
        <v>330</v>
      </c>
    </row>
    <row r="3476" spans="2:65" s="15" customFormat="1">
      <c r="B3476" s="183"/>
      <c r="D3476" s="152" t="s">
        <v>340</v>
      </c>
      <c r="E3476" s="184" t="s">
        <v>21</v>
      </c>
      <c r="F3476" s="185" t="s">
        <v>769</v>
      </c>
      <c r="H3476" s="186">
        <v>221.274</v>
      </c>
      <c r="I3476" s="187"/>
      <c r="L3476" s="183"/>
      <c r="M3476" s="188"/>
      <c r="T3476" s="189"/>
      <c r="AT3476" s="184" t="s">
        <v>340</v>
      </c>
      <c r="AU3476" s="184" t="s">
        <v>80</v>
      </c>
      <c r="AV3476" s="15" t="s">
        <v>171</v>
      </c>
      <c r="AW3476" s="15" t="s">
        <v>32</v>
      </c>
      <c r="AX3476" s="15" t="s">
        <v>71</v>
      </c>
      <c r="AY3476" s="184" t="s">
        <v>330</v>
      </c>
    </row>
    <row r="3477" spans="2:65" s="12" customFormat="1">
      <c r="B3477" s="151"/>
      <c r="D3477" s="152" t="s">
        <v>340</v>
      </c>
      <c r="E3477" s="153" t="s">
        <v>21</v>
      </c>
      <c r="F3477" s="154" t="s">
        <v>3158</v>
      </c>
      <c r="H3477" s="153" t="s">
        <v>21</v>
      </c>
      <c r="I3477" s="155"/>
      <c r="L3477" s="151"/>
      <c r="M3477" s="156"/>
      <c r="T3477" s="157"/>
      <c r="AT3477" s="153" t="s">
        <v>340</v>
      </c>
      <c r="AU3477" s="153" t="s">
        <v>80</v>
      </c>
      <c r="AV3477" s="12" t="s">
        <v>78</v>
      </c>
      <c r="AW3477" s="12" t="s">
        <v>32</v>
      </c>
      <c r="AX3477" s="12" t="s">
        <v>71</v>
      </c>
      <c r="AY3477" s="153" t="s">
        <v>330</v>
      </c>
    </row>
    <row r="3478" spans="2:65" s="12" customFormat="1">
      <c r="B3478" s="151"/>
      <c r="D3478" s="152" t="s">
        <v>340</v>
      </c>
      <c r="E3478" s="153" t="s">
        <v>21</v>
      </c>
      <c r="F3478" s="154" t="s">
        <v>2007</v>
      </c>
      <c r="H3478" s="153" t="s">
        <v>21</v>
      </c>
      <c r="I3478" s="155"/>
      <c r="L3478" s="151"/>
      <c r="M3478" s="156"/>
      <c r="T3478" s="157"/>
      <c r="AT3478" s="153" t="s">
        <v>340</v>
      </c>
      <c r="AU3478" s="153" t="s">
        <v>80</v>
      </c>
      <c r="AV3478" s="12" t="s">
        <v>78</v>
      </c>
      <c r="AW3478" s="12" t="s">
        <v>32</v>
      </c>
      <c r="AX3478" s="12" t="s">
        <v>71</v>
      </c>
      <c r="AY3478" s="153" t="s">
        <v>330</v>
      </c>
    </row>
    <row r="3479" spans="2:65" s="13" customFormat="1">
      <c r="B3479" s="158"/>
      <c r="D3479" s="152" t="s">
        <v>340</v>
      </c>
      <c r="E3479" s="159" t="s">
        <v>21</v>
      </c>
      <c r="F3479" s="160" t="s">
        <v>3159</v>
      </c>
      <c r="H3479" s="161">
        <v>23.231999999999999</v>
      </c>
      <c r="I3479" s="162"/>
      <c r="L3479" s="158"/>
      <c r="M3479" s="163"/>
      <c r="T3479" s="164"/>
      <c r="AT3479" s="159" t="s">
        <v>340</v>
      </c>
      <c r="AU3479" s="159" t="s">
        <v>80</v>
      </c>
      <c r="AV3479" s="13" t="s">
        <v>80</v>
      </c>
      <c r="AW3479" s="13" t="s">
        <v>32</v>
      </c>
      <c r="AX3479" s="13" t="s">
        <v>71</v>
      </c>
      <c r="AY3479" s="159" t="s">
        <v>330</v>
      </c>
    </row>
    <row r="3480" spans="2:65" s="13" customFormat="1">
      <c r="B3480" s="158"/>
      <c r="D3480" s="152" t="s">
        <v>340</v>
      </c>
      <c r="E3480" s="159" t="s">
        <v>21</v>
      </c>
      <c r="F3480" s="160" t="s">
        <v>3160</v>
      </c>
      <c r="H3480" s="161">
        <v>-5.86</v>
      </c>
      <c r="I3480" s="162"/>
      <c r="L3480" s="158"/>
      <c r="M3480" s="163"/>
      <c r="T3480" s="164"/>
      <c r="AT3480" s="159" t="s">
        <v>340</v>
      </c>
      <c r="AU3480" s="159" t="s">
        <v>80</v>
      </c>
      <c r="AV3480" s="13" t="s">
        <v>80</v>
      </c>
      <c r="AW3480" s="13" t="s">
        <v>32</v>
      </c>
      <c r="AX3480" s="13" t="s">
        <v>71</v>
      </c>
      <c r="AY3480" s="159" t="s">
        <v>330</v>
      </c>
    </row>
    <row r="3481" spans="2:65" s="15" customFormat="1">
      <c r="B3481" s="183"/>
      <c r="D3481" s="152" t="s">
        <v>340</v>
      </c>
      <c r="E3481" s="184" t="s">
        <v>21</v>
      </c>
      <c r="F3481" s="185" t="s">
        <v>769</v>
      </c>
      <c r="H3481" s="186">
        <v>17.372</v>
      </c>
      <c r="I3481" s="187"/>
      <c r="L3481" s="183"/>
      <c r="M3481" s="188"/>
      <c r="T3481" s="189"/>
      <c r="AT3481" s="184" t="s">
        <v>340</v>
      </c>
      <c r="AU3481" s="184" t="s">
        <v>80</v>
      </c>
      <c r="AV3481" s="15" t="s">
        <v>171</v>
      </c>
      <c r="AW3481" s="15" t="s">
        <v>32</v>
      </c>
      <c r="AX3481" s="15" t="s">
        <v>71</v>
      </c>
      <c r="AY3481" s="184" t="s">
        <v>330</v>
      </c>
    </row>
    <row r="3482" spans="2:65" s="14" customFormat="1">
      <c r="B3482" s="166"/>
      <c r="D3482" s="152" t="s">
        <v>340</v>
      </c>
      <c r="E3482" s="167" t="s">
        <v>21</v>
      </c>
      <c r="F3482" s="168" t="s">
        <v>443</v>
      </c>
      <c r="H3482" s="169">
        <v>238.64599999999999</v>
      </c>
      <c r="I3482" s="170"/>
      <c r="L3482" s="166"/>
      <c r="M3482" s="171"/>
      <c r="T3482" s="172"/>
      <c r="AT3482" s="167" t="s">
        <v>340</v>
      </c>
      <c r="AU3482" s="167" t="s">
        <v>80</v>
      </c>
      <c r="AV3482" s="14" t="s">
        <v>336</v>
      </c>
      <c r="AW3482" s="14" t="s">
        <v>32</v>
      </c>
      <c r="AX3482" s="14" t="s">
        <v>78</v>
      </c>
      <c r="AY3482" s="167" t="s">
        <v>330</v>
      </c>
    </row>
    <row r="3483" spans="2:65" s="1" customFormat="1" ht="16.5" customHeight="1">
      <c r="B3483" s="33"/>
      <c r="C3483" s="173" t="s">
        <v>3161</v>
      </c>
      <c r="D3483" s="173" t="s">
        <v>475</v>
      </c>
      <c r="E3483" s="174" t="s">
        <v>1969</v>
      </c>
      <c r="F3483" s="175" t="s">
        <v>1970</v>
      </c>
      <c r="G3483" s="176" t="s">
        <v>381</v>
      </c>
      <c r="H3483" s="177">
        <v>63.555999999999997</v>
      </c>
      <c r="I3483" s="178">
        <v>6785.09</v>
      </c>
      <c r="J3483" s="179">
        <f>ROUND(I3483*H3483,2)</f>
        <v>431233.18</v>
      </c>
      <c r="K3483" s="175" t="s">
        <v>335</v>
      </c>
      <c r="L3483" s="180"/>
      <c r="M3483" s="181" t="s">
        <v>21</v>
      </c>
      <c r="N3483" s="182" t="s">
        <v>42</v>
      </c>
      <c r="P3483" s="143">
        <f>O3483*H3483</f>
        <v>0</v>
      </c>
      <c r="Q3483" s="143">
        <v>0.03</v>
      </c>
      <c r="R3483" s="143">
        <f>Q3483*H3483</f>
        <v>1.9066799999999999</v>
      </c>
      <c r="S3483" s="143">
        <v>0</v>
      </c>
      <c r="T3483" s="144">
        <f>S3483*H3483</f>
        <v>0</v>
      </c>
      <c r="AR3483" s="145" t="s">
        <v>617</v>
      </c>
      <c r="AT3483" s="145" t="s">
        <v>475</v>
      </c>
      <c r="AU3483" s="145" t="s">
        <v>80</v>
      </c>
      <c r="AY3483" s="18" t="s">
        <v>330</v>
      </c>
      <c r="BE3483" s="146">
        <f>IF(N3483="základní",J3483,0)</f>
        <v>431233.18</v>
      </c>
      <c r="BF3483" s="146">
        <f>IF(N3483="snížená",J3483,0)</f>
        <v>0</v>
      </c>
      <c r="BG3483" s="146">
        <f>IF(N3483="zákl. přenesená",J3483,0)</f>
        <v>0</v>
      </c>
      <c r="BH3483" s="146">
        <f>IF(N3483="sníž. přenesená",J3483,0)</f>
        <v>0</v>
      </c>
      <c r="BI3483" s="146">
        <f>IF(N3483="nulová",J3483,0)</f>
        <v>0</v>
      </c>
      <c r="BJ3483" s="18" t="s">
        <v>78</v>
      </c>
      <c r="BK3483" s="146">
        <f>ROUND(I3483*H3483,2)</f>
        <v>431233.18</v>
      </c>
      <c r="BL3483" s="18" t="s">
        <v>444</v>
      </c>
      <c r="BM3483" s="145" t="s">
        <v>3162</v>
      </c>
    </row>
    <row r="3484" spans="2:65" s="13" customFormat="1">
      <c r="B3484" s="158"/>
      <c r="D3484" s="152" t="s">
        <v>340</v>
      </c>
      <c r="E3484" s="159" t="s">
        <v>21</v>
      </c>
      <c r="F3484" s="160" t="s">
        <v>3163</v>
      </c>
      <c r="H3484" s="161">
        <v>58.084000000000003</v>
      </c>
      <c r="I3484" s="162"/>
      <c r="L3484" s="158"/>
      <c r="M3484" s="163"/>
      <c r="T3484" s="164"/>
      <c r="AT3484" s="159" t="s">
        <v>340</v>
      </c>
      <c r="AU3484" s="159" t="s">
        <v>80</v>
      </c>
      <c r="AV3484" s="13" t="s">
        <v>80</v>
      </c>
      <c r="AW3484" s="13" t="s">
        <v>32</v>
      </c>
      <c r="AX3484" s="13" t="s">
        <v>71</v>
      </c>
      <c r="AY3484" s="159" t="s">
        <v>330</v>
      </c>
    </row>
    <row r="3485" spans="2:65" s="13" customFormat="1">
      <c r="B3485" s="158"/>
      <c r="D3485" s="152" t="s">
        <v>340</v>
      </c>
      <c r="E3485" s="159" t="s">
        <v>21</v>
      </c>
      <c r="F3485" s="160" t="s">
        <v>3164</v>
      </c>
      <c r="H3485" s="161">
        <v>5.4720000000000004</v>
      </c>
      <c r="I3485" s="162"/>
      <c r="L3485" s="158"/>
      <c r="M3485" s="163"/>
      <c r="T3485" s="164"/>
      <c r="AT3485" s="159" t="s">
        <v>340</v>
      </c>
      <c r="AU3485" s="159" t="s">
        <v>80</v>
      </c>
      <c r="AV3485" s="13" t="s">
        <v>80</v>
      </c>
      <c r="AW3485" s="13" t="s">
        <v>32</v>
      </c>
      <c r="AX3485" s="13" t="s">
        <v>71</v>
      </c>
      <c r="AY3485" s="159" t="s">
        <v>330</v>
      </c>
    </row>
    <row r="3486" spans="2:65" s="14" customFormat="1">
      <c r="B3486" s="166"/>
      <c r="D3486" s="152" t="s">
        <v>340</v>
      </c>
      <c r="E3486" s="167" t="s">
        <v>21</v>
      </c>
      <c r="F3486" s="168" t="s">
        <v>443</v>
      </c>
      <c r="H3486" s="169">
        <v>63.555999999999997</v>
      </c>
      <c r="I3486" s="170"/>
      <c r="L3486" s="166"/>
      <c r="M3486" s="171"/>
      <c r="T3486" s="172"/>
      <c r="AT3486" s="167" t="s">
        <v>340</v>
      </c>
      <c r="AU3486" s="167" t="s">
        <v>80</v>
      </c>
      <c r="AV3486" s="14" t="s">
        <v>336</v>
      </c>
      <c r="AW3486" s="14" t="s">
        <v>32</v>
      </c>
      <c r="AX3486" s="14" t="s">
        <v>78</v>
      </c>
      <c r="AY3486" s="167" t="s">
        <v>330</v>
      </c>
    </row>
    <row r="3487" spans="2:65" s="1" customFormat="1" ht="24.2" customHeight="1">
      <c r="B3487" s="33"/>
      <c r="C3487" s="134" t="s">
        <v>3165</v>
      </c>
      <c r="D3487" s="134" t="s">
        <v>332</v>
      </c>
      <c r="E3487" s="135" t="s">
        <v>3166</v>
      </c>
      <c r="F3487" s="136" t="s">
        <v>3167</v>
      </c>
      <c r="G3487" s="137" t="s">
        <v>169</v>
      </c>
      <c r="H3487" s="138">
        <v>205.00899999999999</v>
      </c>
      <c r="I3487" s="139">
        <v>177.7</v>
      </c>
      <c r="J3487" s="140">
        <f>ROUND(I3487*H3487,2)</f>
        <v>36430.1</v>
      </c>
      <c r="K3487" s="136" t="s">
        <v>335</v>
      </c>
      <c r="L3487" s="33"/>
      <c r="M3487" s="141" t="s">
        <v>21</v>
      </c>
      <c r="N3487" s="142" t="s">
        <v>42</v>
      </c>
      <c r="P3487" s="143">
        <f>O3487*H3487</f>
        <v>0</v>
      </c>
      <c r="Q3487" s="143">
        <v>6.0000000000000001E-3</v>
      </c>
      <c r="R3487" s="143">
        <f>Q3487*H3487</f>
        <v>1.230054</v>
      </c>
      <c r="S3487" s="143">
        <v>0</v>
      </c>
      <c r="T3487" s="144">
        <f>S3487*H3487</f>
        <v>0</v>
      </c>
      <c r="AR3487" s="145" t="s">
        <v>444</v>
      </c>
      <c r="AT3487" s="145" t="s">
        <v>332</v>
      </c>
      <c r="AU3487" s="145" t="s">
        <v>80</v>
      </c>
      <c r="AY3487" s="18" t="s">
        <v>330</v>
      </c>
      <c r="BE3487" s="146">
        <f>IF(N3487="základní",J3487,0)</f>
        <v>36430.1</v>
      </c>
      <c r="BF3487" s="146">
        <f>IF(N3487="snížená",J3487,0)</f>
        <v>0</v>
      </c>
      <c r="BG3487" s="146">
        <f>IF(N3487="zákl. přenesená",J3487,0)</f>
        <v>0</v>
      </c>
      <c r="BH3487" s="146">
        <f>IF(N3487="sníž. přenesená",J3487,0)</f>
        <v>0</v>
      </c>
      <c r="BI3487" s="146">
        <f>IF(N3487="nulová",J3487,0)</f>
        <v>0</v>
      </c>
      <c r="BJ3487" s="18" t="s">
        <v>78</v>
      </c>
      <c r="BK3487" s="146">
        <f>ROUND(I3487*H3487,2)</f>
        <v>36430.1</v>
      </c>
      <c r="BL3487" s="18" t="s">
        <v>444</v>
      </c>
      <c r="BM3487" s="145" t="s">
        <v>3168</v>
      </c>
    </row>
    <row r="3488" spans="2:65" s="1" customFormat="1">
      <c r="B3488" s="33"/>
      <c r="D3488" s="147" t="s">
        <v>338</v>
      </c>
      <c r="F3488" s="148" t="s">
        <v>3169</v>
      </c>
      <c r="I3488" s="149"/>
      <c r="L3488" s="33"/>
      <c r="M3488" s="150"/>
      <c r="T3488" s="52"/>
      <c r="AT3488" s="18" t="s">
        <v>338</v>
      </c>
      <c r="AU3488" s="18" t="s">
        <v>80</v>
      </c>
    </row>
    <row r="3489" spans="2:65" s="12" customFormat="1">
      <c r="B3489" s="151"/>
      <c r="D3489" s="152" t="s">
        <v>340</v>
      </c>
      <c r="E3489" s="153" t="s">
        <v>21</v>
      </c>
      <c r="F3489" s="154" t="s">
        <v>3170</v>
      </c>
      <c r="H3489" s="153" t="s">
        <v>21</v>
      </c>
      <c r="I3489" s="155"/>
      <c r="L3489" s="151"/>
      <c r="M3489" s="156"/>
      <c r="T3489" s="157"/>
      <c r="AT3489" s="153" t="s">
        <v>340</v>
      </c>
      <c r="AU3489" s="153" t="s">
        <v>80</v>
      </c>
      <c r="AV3489" s="12" t="s">
        <v>78</v>
      </c>
      <c r="AW3489" s="12" t="s">
        <v>32</v>
      </c>
      <c r="AX3489" s="12" t="s">
        <v>71</v>
      </c>
      <c r="AY3489" s="153" t="s">
        <v>330</v>
      </c>
    </row>
    <row r="3490" spans="2:65" s="12" customFormat="1">
      <c r="B3490" s="151"/>
      <c r="D3490" s="152" t="s">
        <v>340</v>
      </c>
      <c r="E3490" s="153" t="s">
        <v>21</v>
      </c>
      <c r="F3490" s="154" t="s">
        <v>3171</v>
      </c>
      <c r="H3490" s="153" t="s">
        <v>21</v>
      </c>
      <c r="I3490" s="155"/>
      <c r="L3490" s="151"/>
      <c r="M3490" s="156"/>
      <c r="T3490" s="157"/>
      <c r="AT3490" s="153" t="s">
        <v>340</v>
      </c>
      <c r="AU3490" s="153" t="s">
        <v>80</v>
      </c>
      <c r="AV3490" s="12" t="s">
        <v>78</v>
      </c>
      <c r="AW3490" s="12" t="s">
        <v>32</v>
      </c>
      <c r="AX3490" s="12" t="s">
        <v>71</v>
      </c>
      <c r="AY3490" s="153" t="s">
        <v>330</v>
      </c>
    </row>
    <row r="3491" spans="2:65" s="13" customFormat="1">
      <c r="B3491" s="158"/>
      <c r="D3491" s="152" t="s">
        <v>340</v>
      </c>
      <c r="E3491" s="159" t="s">
        <v>21</v>
      </c>
      <c r="F3491" s="160" t="s">
        <v>3172</v>
      </c>
      <c r="H3491" s="161">
        <v>85.84</v>
      </c>
      <c r="I3491" s="162"/>
      <c r="L3491" s="158"/>
      <c r="M3491" s="163"/>
      <c r="T3491" s="164"/>
      <c r="AT3491" s="159" t="s">
        <v>340</v>
      </c>
      <c r="AU3491" s="159" t="s">
        <v>80</v>
      </c>
      <c r="AV3491" s="13" t="s">
        <v>80</v>
      </c>
      <c r="AW3491" s="13" t="s">
        <v>32</v>
      </c>
      <c r="AX3491" s="13" t="s">
        <v>71</v>
      </c>
      <c r="AY3491" s="159" t="s">
        <v>330</v>
      </c>
    </row>
    <row r="3492" spans="2:65" s="12" customFormat="1">
      <c r="B3492" s="151"/>
      <c r="D3492" s="152" t="s">
        <v>340</v>
      </c>
      <c r="E3492" s="153" t="s">
        <v>21</v>
      </c>
      <c r="F3492" s="154" t="s">
        <v>3173</v>
      </c>
      <c r="H3492" s="153" t="s">
        <v>21</v>
      </c>
      <c r="I3492" s="155"/>
      <c r="L3492" s="151"/>
      <c r="M3492" s="156"/>
      <c r="T3492" s="157"/>
      <c r="AT3492" s="153" t="s">
        <v>340</v>
      </c>
      <c r="AU3492" s="153" t="s">
        <v>80</v>
      </c>
      <c r="AV3492" s="12" t="s">
        <v>78</v>
      </c>
      <c r="AW3492" s="12" t="s">
        <v>32</v>
      </c>
      <c r="AX3492" s="12" t="s">
        <v>71</v>
      </c>
      <c r="AY3492" s="153" t="s">
        <v>330</v>
      </c>
    </row>
    <row r="3493" spans="2:65" s="13" customFormat="1">
      <c r="B3493" s="158"/>
      <c r="D3493" s="152" t="s">
        <v>340</v>
      </c>
      <c r="E3493" s="159" t="s">
        <v>21</v>
      </c>
      <c r="F3493" s="160" t="s">
        <v>3174</v>
      </c>
      <c r="H3493" s="161">
        <v>45.999000000000002</v>
      </c>
      <c r="I3493" s="162"/>
      <c r="L3493" s="158"/>
      <c r="M3493" s="163"/>
      <c r="T3493" s="164"/>
      <c r="AT3493" s="159" t="s">
        <v>340</v>
      </c>
      <c r="AU3493" s="159" t="s">
        <v>80</v>
      </c>
      <c r="AV3493" s="13" t="s">
        <v>80</v>
      </c>
      <c r="AW3493" s="13" t="s">
        <v>32</v>
      </c>
      <c r="AX3493" s="13" t="s">
        <v>71</v>
      </c>
      <c r="AY3493" s="159" t="s">
        <v>330</v>
      </c>
    </row>
    <row r="3494" spans="2:65" s="15" customFormat="1">
      <c r="B3494" s="183"/>
      <c r="D3494" s="152" t="s">
        <v>340</v>
      </c>
      <c r="E3494" s="184" t="s">
        <v>21</v>
      </c>
      <c r="F3494" s="185" t="s">
        <v>769</v>
      </c>
      <c r="H3494" s="186">
        <v>131.839</v>
      </c>
      <c r="I3494" s="187"/>
      <c r="L3494" s="183"/>
      <c r="M3494" s="188"/>
      <c r="T3494" s="189"/>
      <c r="AT3494" s="184" t="s">
        <v>340</v>
      </c>
      <c r="AU3494" s="184" t="s">
        <v>80</v>
      </c>
      <c r="AV3494" s="15" t="s">
        <v>171</v>
      </c>
      <c r="AW3494" s="15" t="s">
        <v>32</v>
      </c>
      <c r="AX3494" s="15" t="s">
        <v>71</v>
      </c>
      <c r="AY3494" s="184" t="s">
        <v>330</v>
      </c>
    </row>
    <row r="3495" spans="2:65" s="12" customFormat="1">
      <c r="B3495" s="151"/>
      <c r="D3495" s="152" t="s">
        <v>340</v>
      </c>
      <c r="E3495" s="153" t="s">
        <v>21</v>
      </c>
      <c r="F3495" s="154" t="s">
        <v>3175</v>
      </c>
      <c r="H3495" s="153" t="s">
        <v>21</v>
      </c>
      <c r="I3495" s="155"/>
      <c r="L3495" s="151"/>
      <c r="M3495" s="156"/>
      <c r="T3495" s="157"/>
      <c r="AT3495" s="153" t="s">
        <v>340</v>
      </c>
      <c r="AU3495" s="153" t="s">
        <v>80</v>
      </c>
      <c r="AV3495" s="12" t="s">
        <v>78</v>
      </c>
      <c r="AW3495" s="12" t="s">
        <v>32</v>
      </c>
      <c r="AX3495" s="12" t="s">
        <v>71</v>
      </c>
      <c r="AY3495" s="153" t="s">
        <v>330</v>
      </c>
    </row>
    <row r="3496" spans="2:65" s="12" customFormat="1">
      <c r="B3496" s="151"/>
      <c r="D3496" s="152" t="s">
        <v>340</v>
      </c>
      <c r="E3496" s="153" t="s">
        <v>21</v>
      </c>
      <c r="F3496" s="154" t="s">
        <v>3176</v>
      </c>
      <c r="H3496" s="153" t="s">
        <v>21</v>
      </c>
      <c r="I3496" s="155"/>
      <c r="L3496" s="151"/>
      <c r="M3496" s="156"/>
      <c r="T3496" s="157"/>
      <c r="AT3496" s="153" t="s">
        <v>340</v>
      </c>
      <c r="AU3496" s="153" t="s">
        <v>80</v>
      </c>
      <c r="AV3496" s="12" t="s">
        <v>78</v>
      </c>
      <c r="AW3496" s="12" t="s">
        <v>32</v>
      </c>
      <c r="AX3496" s="12" t="s">
        <v>71</v>
      </c>
      <c r="AY3496" s="153" t="s">
        <v>330</v>
      </c>
    </row>
    <row r="3497" spans="2:65" s="13" customFormat="1">
      <c r="B3497" s="158"/>
      <c r="D3497" s="152" t="s">
        <v>340</v>
      </c>
      <c r="E3497" s="159" t="s">
        <v>21</v>
      </c>
      <c r="F3497" s="160" t="s">
        <v>3177</v>
      </c>
      <c r="H3497" s="161">
        <v>73.17</v>
      </c>
      <c r="I3497" s="162"/>
      <c r="L3497" s="158"/>
      <c r="M3497" s="163"/>
      <c r="T3497" s="164"/>
      <c r="AT3497" s="159" t="s">
        <v>340</v>
      </c>
      <c r="AU3497" s="159" t="s">
        <v>80</v>
      </c>
      <c r="AV3497" s="13" t="s">
        <v>80</v>
      </c>
      <c r="AW3497" s="13" t="s">
        <v>32</v>
      </c>
      <c r="AX3497" s="13" t="s">
        <v>71</v>
      </c>
      <c r="AY3497" s="159" t="s">
        <v>330</v>
      </c>
    </row>
    <row r="3498" spans="2:65" s="14" customFormat="1">
      <c r="B3498" s="166"/>
      <c r="D3498" s="152" t="s">
        <v>340</v>
      </c>
      <c r="E3498" s="167" t="s">
        <v>21</v>
      </c>
      <c r="F3498" s="168" t="s">
        <v>443</v>
      </c>
      <c r="H3498" s="169">
        <v>205.00899999999999</v>
      </c>
      <c r="I3498" s="170"/>
      <c r="L3498" s="166"/>
      <c r="M3498" s="171"/>
      <c r="T3498" s="172"/>
      <c r="AT3498" s="167" t="s">
        <v>340</v>
      </c>
      <c r="AU3498" s="167" t="s">
        <v>80</v>
      </c>
      <c r="AV3498" s="14" t="s">
        <v>336</v>
      </c>
      <c r="AW3498" s="14" t="s">
        <v>32</v>
      </c>
      <c r="AX3498" s="14" t="s">
        <v>78</v>
      </c>
      <c r="AY3498" s="167" t="s">
        <v>330</v>
      </c>
    </row>
    <row r="3499" spans="2:65" s="1" customFormat="1" ht="16.5" customHeight="1">
      <c r="B3499" s="33"/>
      <c r="C3499" s="173" t="s">
        <v>3178</v>
      </c>
      <c r="D3499" s="173" t="s">
        <v>475</v>
      </c>
      <c r="E3499" s="174" t="s">
        <v>3179</v>
      </c>
      <c r="F3499" s="175" t="s">
        <v>3180</v>
      </c>
      <c r="G3499" s="176" t="s">
        <v>169</v>
      </c>
      <c r="H3499" s="177">
        <v>138.43100000000001</v>
      </c>
      <c r="I3499" s="178">
        <v>443.85</v>
      </c>
      <c r="J3499" s="179">
        <f>ROUND(I3499*H3499,2)</f>
        <v>61442.6</v>
      </c>
      <c r="K3499" s="175" t="s">
        <v>335</v>
      </c>
      <c r="L3499" s="180"/>
      <c r="M3499" s="181" t="s">
        <v>21</v>
      </c>
      <c r="N3499" s="182" t="s">
        <v>42</v>
      </c>
      <c r="P3499" s="143">
        <f>O3499*H3499</f>
        <v>0</v>
      </c>
      <c r="Q3499" s="143">
        <v>3.0000000000000001E-3</v>
      </c>
      <c r="R3499" s="143">
        <f>Q3499*H3499</f>
        <v>0.41529300000000002</v>
      </c>
      <c r="S3499" s="143">
        <v>0</v>
      </c>
      <c r="T3499" s="144">
        <f>S3499*H3499</f>
        <v>0</v>
      </c>
      <c r="AR3499" s="145" t="s">
        <v>617</v>
      </c>
      <c r="AT3499" s="145" t="s">
        <v>475</v>
      </c>
      <c r="AU3499" s="145" t="s">
        <v>80</v>
      </c>
      <c r="AY3499" s="18" t="s">
        <v>330</v>
      </c>
      <c r="BE3499" s="146">
        <f>IF(N3499="základní",J3499,0)</f>
        <v>61442.6</v>
      </c>
      <c r="BF3499" s="146">
        <f>IF(N3499="snížená",J3499,0)</f>
        <v>0</v>
      </c>
      <c r="BG3499" s="146">
        <f>IF(N3499="zákl. přenesená",J3499,0)</f>
        <v>0</v>
      </c>
      <c r="BH3499" s="146">
        <f>IF(N3499="sníž. přenesená",J3499,0)</f>
        <v>0</v>
      </c>
      <c r="BI3499" s="146">
        <f>IF(N3499="nulová",J3499,0)</f>
        <v>0</v>
      </c>
      <c r="BJ3499" s="18" t="s">
        <v>78</v>
      </c>
      <c r="BK3499" s="146">
        <f>ROUND(I3499*H3499,2)</f>
        <v>61442.6</v>
      </c>
      <c r="BL3499" s="18" t="s">
        <v>444</v>
      </c>
      <c r="BM3499" s="145" t="s">
        <v>3181</v>
      </c>
    </row>
    <row r="3500" spans="2:65" s="13" customFormat="1">
      <c r="B3500" s="158"/>
      <c r="D3500" s="152" t="s">
        <v>340</v>
      </c>
      <c r="E3500" s="159" t="s">
        <v>21</v>
      </c>
      <c r="F3500" s="160" t="s">
        <v>3182</v>
      </c>
      <c r="H3500" s="161">
        <v>138.43100000000001</v>
      </c>
      <c r="I3500" s="162"/>
      <c r="L3500" s="158"/>
      <c r="M3500" s="163"/>
      <c r="T3500" s="164"/>
      <c r="AT3500" s="159" t="s">
        <v>340</v>
      </c>
      <c r="AU3500" s="159" t="s">
        <v>80</v>
      </c>
      <c r="AV3500" s="13" t="s">
        <v>80</v>
      </c>
      <c r="AW3500" s="13" t="s">
        <v>32</v>
      </c>
      <c r="AX3500" s="13" t="s">
        <v>78</v>
      </c>
      <c r="AY3500" s="159" t="s">
        <v>330</v>
      </c>
    </row>
    <row r="3501" spans="2:65" s="1" customFormat="1" ht="16.5" customHeight="1">
      <c r="B3501" s="33"/>
      <c r="C3501" s="173" t="s">
        <v>3183</v>
      </c>
      <c r="D3501" s="173" t="s">
        <v>475</v>
      </c>
      <c r="E3501" s="174" t="s">
        <v>3184</v>
      </c>
      <c r="F3501" s="175" t="s">
        <v>3185</v>
      </c>
      <c r="G3501" s="176" t="s">
        <v>169</v>
      </c>
      <c r="H3501" s="177">
        <v>80.486999999999981</v>
      </c>
      <c r="I3501" s="178">
        <v>441.64</v>
      </c>
      <c r="J3501" s="179">
        <f>ROUND(I3501*H3501,2)</f>
        <v>35546.28</v>
      </c>
      <c r="K3501" s="175" t="s">
        <v>335</v>
      </c>
      <c r="L3501" s="180"/>
      <c r="M3501" s="181" t="s">
        <v>21</v>
      </c>
      <c r="N3501" s="182" t="s">
        <v>42</v>
      </c>
      <c r="P3501" s="143">
        <f>O3501*H3501</f>
        <v>0</v>
      </c>
      <c r="Q3501" s="143">
        <v>1.5E-3</v>
      </c>
      <c r="R3501" s="143">
        <f>Q3501*H3501</f>
        <v>0.12073049999999998</v>
      </c>
      <c r="S3501" s="143">
        <v>0</v>
      </c>
      <c r="T3501" s="144">
        <f>S3501*H3501</f>
        <v>0</v>
      </c>
      <c r="AR3501" s="145" t="s">
        <v>617</v>
      </c>
      <c r="AT3501" s="145" t="s">
        <v>475</v>
      </c>
      <c r="AU3501" s="145" t="s">
        <v>80</v>
      </c>
      <c r="AY3501" s="18" t="s">
        <v>330</v>
      </c>
      <c r="BE3501" s="146">
        <f>IF(N3501="základní",J3501,0)</f>
        <v>35546.28</v>
      </c>
      <c r="BF3501" s="146">
        <f>IF(N3501="snížená",J3501,0)</f>
        <v>0</v>
      </c>
      <c r="BG3501" s="146">
        <f>IF(N3501="zákl. přenesená",J3501,0)</f>
        <v>0</v>
      </c>
      <c r="BH3501" s="146">
        <f>IF(N3501="sníž. přenesená",J3501,0)</f>
        <v>0</v>
      </c>
      <c r="BI3501" s="146">
        <f>IF(N3501="nulová",J3501,0)</f>
        <v>0</v>
      </c>
      <c r="BJ3501" s="18" t="s">
        <v>78</v>
      </c>
      <c r="BK3501" s="146">
        <f>ROUND(I3501*H3501,2)</f>
        <v>35546.28</v>
      </c>
      <c r="BL3501" s="18" t="s">
        <v>444</v>
      </c>
      <c r="BM3501" s="145" t="s">
        <v>3186</v>
      </c>
    </row>
    <row r="3502" spans="2:65" s="13" customFormat="1">
      <c r="B3502" s="158"/>
      <c r="D3502" s="152" t="s">
        <v>340</v>
      </c>
      <c r="E3502" s="159" t="s">
        <v>21</v>
      </c>
      <c r="F3502" s="160" t="s">
        <v>3187</v>
      </c>
      <c r="H3502" s="161">
        <v>80.486999999999981</v>
      </c>
      <c r="I3502" s="162"/>
      <c r="L3502" s="158"/>
      <c r="M3502" s="163"/>
      <c r="T3502" s="164"/>
      <c r="AT3502" s="159" t="s">
        <v>340</v>
      </c>
      <c r="AU3502" s="159" t="s">
        <v>80</v>
      </c>
      <c r="AV3502" s="13" t="s">
        <v>80</v>
      </c>
      <c r="AW3502" s="13" t="s">
        <v>32</v>
      </c>
      <c r="AX3502" s="13" t="s">
        <v>78</v>
      </c>
      <c r="AY3502" s="159" t="s">
        <v>330</v>
      </c>
    </row>
    <row r="3503" spans="2:65" s="1" customFormat="1" ht="24.2" customHeight="1">
      <c r="B3503" s="33"/>
      <c r="C3503" s="134" t="s">
        <v>3188</v>
      </c>
      <c r="D3503" s="134" t="s">
        <v>332</v>
      </c>
      <c r="E3503" s="135" t="s">
        <v>3189</v>
      </c>
      <c r="F3503" s="136" t="s">
        <v>3190</v>
      </c>
      <c r="G3503" s="137" t="s">
        <v>169</v>
      </c>
      <c r="H3503" s="138">
        <v>585.79499999999996</v>
      </c>
      <c r="I3503" s="139">
        <v>129.5</v>
      </c>
      <c r="J3503" s="140">
        <f>ROUND(I3503*H3503,2)</f>
        <v>75860.45</v>
      </c>
      <c r="K3503" s="136" t="s">
        <v>335</v>
      </c>
      <c r="L3503" s="33"/>
      <c r="M3503" s="141" t="s">
        <v>21</v>
      </c>
      <c r="N3503" s="142" t="s">
        <v>42</v>
      </c>
      <c r="P3503" s="143">
        <f>O3503*H3503</f>
        <v>0</v>
      </c>
      <c r="Q3503" s="143">
        <v>1.2E-4</v>
      </c>
      <c r="R3503" s="143">
        <f>Q3503*H3503</f>
        <v>7.0295399999999994E-2</v>
      </c>
      <c r="S3503" s="143">
        <v>0</v>
      </c>
      <c r="T3503" s="144">
        <f>S3503*H3503</f>
        <v>0</v>
      </c>
      <c r="AR3503" s="145" t="s">
        <v>444</v>
      </c>
      <c r="AT3503" s="145" t="s">
        <v>332</v>
      </c>
      <c r="AU3503" s="145" t="s">
        <v>80</v>
      </c>
      <c r="AY3503" s="18" t="s">
        <v>330</v>
      </c>
      <c r="BE3503" s="146">
        <f>IF(N3503="základní",J3503,0)</f>
        <v>75860.45</v>
      </c>
      <c r="BF3503" s="146">
        <f>IF(N3503="snížená",J3503,0)</f>
        <v>0</v>
      </c>
      <c r="BG3503" s="146">
        <f>IF(N3503="zákl. přenesená",J3503,0)</f>
        <v>0</v>
      </c>
      <c r="BH3503" s="146">
        <f>IF(N3503="sníž. přenesená",J3503,0)</f>
        <v>0</v>
      </c>
      <c r="BI3503" s="146">
        <f>IF(N3503="nulová",J3503,0)</f>
        <v>0</v>
      </c>
      <c r="BJ3503" s="18" t="s">
        <v>78</v>
      </c>
      <c r="BK3503" s="146">
        <f>ROUND(I3503*H3503,2)</f>
        <v>75860.45</v>
      </c>
      <c r="BL3503" s="18" t="s">
        <v>444</v>
      </c>
      <c r="BM3503" s="145" t="s">
        <v>3191</v>
      </c>
    </row>
    <row r="3504" spans="2:65" s="1" customFormat="1">
      <c r="B3504" s="33"/>
      <c r="D3504" s="147" t="s">
        <v>338</v>
      </c>
      <c r="F3504" s="148" t="s">
        <v>3192</v>
      </c>
      <c r="I3504" s="149"/>
      <c r="L3504" s="33"/>
      <c r="M3504" s="150"/>
      <c r="T3504" s="52"/>
      <c r="AT3504" s="18" t="s">
        <v>338</v>
      </c>
      <c r="AU3504" s="18" t="s">
        <v>80</v>
      </c>
    </row>
    <row r="3505" spans="2:65" s="12" customFormat="1">
      <c r="B3505" s="151"/>
      <c r="D3505" s="152" t="s">
        <v>340</v>
      </c>
      <c r="E3505" s="153" t="s">
        <v>21</v>
      </c>
      <c r="F3505" s="154" t="s">
        <v>3124</v>
      </c>
      <c r="H3505" s="153" t="s">
        <v>21</v>
      </c>
      <c r="I3505" s="155"/>
      <c r="L3505" s="151"/>
      <c r="M3505" s="156"/>
      <c r="T3505" s="157"/>
      <c r="AT3505" s="153" t="s">
        <v>340</v>
      </c>
      <c r="AU3505" s="153" t="s">
        <v>80</v>
      </c>
      <c r="AV3505" s="12" t="s">
        <v>78</v>
      </c>
      <c r="AW3505" s="12" t="s">
        <v>32</v>
      </c>
      <c r="AX3505" s="12" t="s">
        <v>71</v>
      </c>
      <c r="AY3505" s="153" t="s">
        <v>330</v>
      </c>
    </row>
    <row r="3506" spans="2:65" s="13" customFormat="1">
      <c r="B3506" s="158"/>
      <c r="D3506" s="152" t="s">
        <v>340</v>
      </c>
      <c r="E3506" s="159" t="s">
        <v>21</v>
      </c>
      <c r="F3506" s="160" t="s">
        <v>219</v>
      </c>
      <c r="H3506" s="161">
        <v>189.346</v>
      </c>
      <c r="I3506" s="162"/>
      <c r="L3506" s="158"/>
      <c r="M3506" s="163"/>
      <c r="T3506" s="164"/>
      <c r="AT3506" s="159" t="s">
        <v>340</v>
      </c>
      <c r="AU3506" s="159" t="s">
        <v>80</v>
      </c>
      <c r="AV3506" s="13" t="s">
        <v>80</v>
      </c>
      <c r="AW3506" s="13" t="s">
        <v>32</v>
      </c>
      <c r="AX3506" s="13" t="s">
        <v>71</v>
      </c>
      <c r="AY3506" s="159" t="s">
        <v>330</v>
      </c>
    </row>
    <row r="3507" spans="2:65" s="13" customFormat="1">
      <c r="B3507" s="158"/>
      <c r="D3507" s="152" t="s">
        <v>340</v>
      </c>
      <c r="E3507" s="159" t="s">
        <v>21</v>
      </c>
      <c r="F3507" s="160" t="s">
        <v>222</v>
      </c>
      <c r="H3507" s="161">
        <v>396.44900000000001</v>
      </c>
      <c r="I3507" s="162"/>
      <c r="L3507" s="158"/>
      <c r="M3507" s="163"/>
      <c r="T3507" s="164"/>
      <c r="AT3507" s="159" t="s">
        <v>340</v>
      </c>
      <c r="AU3507" s="159" t="s">
        <v>80</v>
      </c>
      <c r="AV3507" s="13" t="s">
        <v>80</v>
      </c>
      <c r="AW3507" s="13" t="s">
        <v>32</v>
      </c>
      <c r="AX3507" s="13" t="s">
        <v>71</v>
      </c>
      <c r="AY3507" s="159" t="s">
        <v>330</v>
      </c>
    </row>
    <row r="3508" spans="2:65" s="14" customFormat="1">
      <c r="B3508" s="166"/>
      <c r="D3508" s="152" t="s">
        <v>340</v>
      </c>
      <c r="E3508" s="167" t="s">
        <v>21</v>
      </c>
      <c r="F3508" s="168" t="s">
        <v>443</v>
      </c>
      <c r="H3508" s="169">
        <v>585.79499999999996</v>
      </c>
      <c r="I3508" s="170"/>
      <c r="L3508" s="166"/>
      <c r="M3508" s="171"/>
      <c r="T3508" s="172"/>
      <c r="AT3508" s="167" t="s">
        <v>340</v>
      </c>
      <c r="AU3508" s="167" t="s">
        <v>80</v>
      </c>
      <c r="AV3508" s="14" t="s">
        <v>336</v>
      </c>
      <c r="AW3508" s="14" t="s">
        <v>32</v>
      </c>
      <c r="AX3508" s="14" t="s">
        <v>78</v>
      </c>
      <c r="AY3508" s="167" t="s">
        <v>330</v>
      </c>
    </row>
    <row r="3509" spans="2:65" s="1" customFormat="1" ht="16.5" customHeight="1">
      <c r="B3509" s="33"/>
      <c r="C3509" s="173" t="s">
        <v>3193</v>
      </c>
      <c r="D3509" s="173" t="s">
        <v>475</v>
      </c>
      <c r="E3509" s="174" t="s">
        <v>3179</v>
      </c>
      <c r="F3509" s="175" t="s">
        <v>3180</v>
      </c>
      <c r="G3509" s="176" t="s">
        <v>169</v>
      </c>
      <c r="H3509" s="177">
        <v>615.08399999999995</v>
      </c>
      <c r="I3509" s="178">
        <v>443.85</v>
      </c>
      <c r="J3509" s="179">
        <f>ROUND(I3509*H3509,2)</f>
        <v>273005.03000000003</v>
      </c>
      <c r="K3509" s="175" t="s">
        <v>335</v>
      </c>
      <c r="L3509" s="180"/>
      <c r="M3509" s="181" t="s">
        <v>21</v>
      </c>
      <c r="N3509" s="182" t="s">
        <v>42</v>
      </c>
      <c r="P3509" s="143">
        <f>O3509*H3509</f>
        <v>0</v>
      </c>
      <c r="Q3509" s="143">
        <v>3.0000000000000001E-3</v>
      </c>
      <c r="R3509" s="143">
        <f>Q3509*H3509</f>
        <v>1.8452519999999999</v>
      </c>
      <c r="S3509" s="143">
        <v>0</v>
      </c>
      <c r="T3509" s="144">
        <f>S3509*H3509</f>
        <v>0</v>
      </c>
      <c r="AR3509" s="145" t="s">
        <v>617</v>
      </c>
      <c r="AT3509" s="145" t="s">
        <v>475</v>
      </c>
      <c r="AU3509" s="145" t="s">
        <v>80</v>
      </c>
      <c r="AY3509" s="18" t="s">
        <v>330</v>
      </c>
      <c r="BE3509" s="146">
        <f>IF(N3509="základní",J3509,0)</f>
        <v>273005.03000000003</v>
      </c>
      <c r="BF3509" s="146">
        <f>IF(N3509="snížená",J3509,0)</f>
        <v>0</v>
      </c>
      <c r="BG3509" s="146">
        <f>IF(N3509="zákl. přenesená",J3509,0)</f>
        <v>0</v>
      </c>
      <c r="BH3509" s="146">
        <f>IF(N3509="sníž. přenesená",J3509,0)</f>
        <v>0</v>
      </c>
      <c r="BI3509" s="146">
        <f>IF(N3509="nulová",J3509,0)</f>
        <v>0</v>
      </c>
      <c r="BJ3509" s="18" t="s">
        <v>78</v>
      </c>
      <c r="BK3509" s="146">
        <f>ROUND(I3509*H3509,2)</f>
        <v>273005.03000000003</v>
      </c>
      <c r="BL3509" s="18" t="s">
        <v>444</v>
      </c>
      <c r="BM3509" s="145" t="s">
        <v>3194</v>
      </c>
    </row>
    <row r="3510" spans="2:65" s="13" customFormat="1">
      <c r="B3510" s="158"/>
      <c r="D3510" s="152" t="s">
        <v>340</v>
      </c>
      <c r="E3510" s="159" t="s">
        <v>21</v>
      </c>
      <c r="F3510" s="160" t="s">
        <v>2875</v>
      </c>
      <c r="H3510" s="161">
        <v>198.81299999999999</v>
      </c>
      <c r="I3510" s="162"/>
      <c r="L3510" s="158"/>
      <c r="M3510" s="163"/>
      <c r="T3510" s="164"/>
      <c r="AT3510" s="159" t="s">
        <v>340</v>
      </c>
      <c r="AU3510" s="159" t="s">
        <v>80</v>
      </c>
      <c r="AV3510" s="13" t="s">
        <v>80</v>
      </c>
      <c r="AW3510" s="13" t="s">
        <v>32</v>
      </c>
      <c r="AX3510" s="13" t="s">
        <v>71</v>
      </c>
      <c r="AY3510" s="159" t="s">
        <v>330</v>
      </c>
    </row>
    <row r="3511" spans="2:65" s="13" customFormat="1">
      <c r="B3511" s="158"/>
      <c r="D3511" s="152" t="s">
        <v>340</v>
      </c>
      <c r="E3511" s="159" t="s">
        <v>21</v>
      </c>
      <c r="F3511" s="160" t="s">
        <v>2877</v>
      </c>
      <c r="H3511" s="161">
        <v>416.27100000000002</v>
      </c>
      <c r="I3511" s="162"/>
      <c r="L3511" s="158"/>
      <c r="M3511" s="163"/>
      <c r="T3511" s="164"/>
      <c r="AT3511" s="159" t="s">
        <v>340</v>
      </c>
      <c r="AU3511" s="159" t="s">
        <v>80</v>
      </c>
      <c r="AV3511" s="13" t="s">
        <v>80</v>
      </c>
      <c r="AW3511" s="13" t="s">
        <v>32</v>
      </c>
      <c r="AX3511" s="13" t="s">
        <v>71</v>
      </c>
      <c r="AY3511" s="159" t="s">
        <v>330</v>
      </c>
    </row>
    <row r="3512" spans="2:65" s="14" customFormat="1">
      <c r="B3512" s="166"/>
      <c r="D3512" s="152" t="s">
        <v>340</v>
      </c>
      <c r="E3512" s="167" t="s">
        <v>21</v>
      </c>
      <c r="F3512" s="168" t="s">
        <v>443</v>
      </c>
      <c r="H3512" s="169">
        <v>615.08399999999995</v>
      </c>
      <c r="I3512" s="170"/>
      <c r="L3512" s="166"/>
      <c r="M3512" s="171"/>
      <c r="T3512" s="172"/>
      <c r="AT3512" s="167" t="s">
        <v>340</v>
      </c>
      <c r="AU3512" s="167" t="s">
        <v>80</v>
      </c>
      <c r="AV3512" s="14" t="s">
        <v>336</v>
      </c>
      <c r="AW3512" s="14" t="s">
        <v>32</v>
      </c>
      <c r="AX3512" s="14" t="s">
        <v>78</v>
      </c>
      <c r="AY3512" s="167" t="s">
        <v>330</v>
      </c>
    </row>
    <row r="3513" spans="2:65" s="1" customFormat="1" ht="21.75" customHeight="1">
      <c r="B3513" s="33"/>
      <c r="C3513" s="134" t="s">
        <v>3195</v>
      </c>
      <c r="D3513" s="134" t="s">
        <v>332</v>
      </c>
      <c r="E3513" s="135" t="s">
        <v>3196</v>
      </c>
      <c r="F3513" s="136" t="s">
        <v>3197</v>
      </c>
      <c r="G3513" s="137" t="s">
        <v>353</v>
      </c>
      <c r="H3513" s="138">
        <v>290.774</v>
      </c>
      <c r="I3513" s="139">
        <v>30.99</v>
      </c>
      <c r="J3513" s="140">
        <f>ROUND(I3513*H3513,2)</f>
        <v>9011.09</v>
      </c>
      <c r="K3513" s="136" t="s">
        <v>335</v>
      </c>
      <c r="L3513" s="33"/>
      <c r="M3513" s="141" t="s">
        <v>21</v>
      </c>
      <c r="N3513" s="142" t="s">
        <v>42</v>
      </c>
      <c r="P3513" s="143">
        <f>O3513*H3513</f>
        <v>0</v>
      </c>
      <c r="Q3513" s="143">
        <v>3.0000000000000001E-5</v>
      </c>
      <c r="R3513" s="143">
        <f>Q3513*H3513</f>
        <v>8.7232200000000003E-3</v>
      </c>
      <c r="S3513" s="143">
        <v>0</v>
      </c>
      <c r="T3513" s="144">
        <f>S3513*H3513</f>
        <v>0</v>
      </c>
      <c r="AR3513" s="145" t="s">
        <v>444</v>
      </c>
      <c r="AT3513" s="145" t="s">
        <v>332</v>
      </c>
      <c r="AU3513" s="145" t="s">
        <v>80</v>
      </c>
      <c r="AY3513" s="18" t="s">
        <v>330</v>
      </c>
      <c r="BE3513" s="146">
        <f>IF(N3513="základní",J3513,0)</f>
        <v>9011.09</v>
      </c>
      <c r="BF3513" s="146">
        <f>IF(N3513="snížená",J3513,0)</f>
        <v>0</v>
      </c>
      <c r="BG3513" s="146">
        <f>IF(N3513="zákl. přenesená",J3513,0)</f>
        <v>0</v>
      </c>
      <c r="BH3513" s="146">
        <f>IF(N3513="sníž. přenesená",J3513,0)</f>
        <v>0</v>
      </c>
      <c r="BI3513" s="146">
        <f>IF(N3513="nulová",J3513,0)</f>
        <v>0</v>
      </c>
      <c r="BJ3513" s="18" t="s">
        <v>78</v>
      </c>
      <c r="BK3513" s="146">
        <f>ROUND(I3513*H3513,2)</f>
        <v>9011.09</v>
      </c>
      <c r="BL3513" s="18" t="s">
        <v>444</v>
      </c>
      <c r="BM3513" s="145" t="s">
        <v>3198</v>
      </c>
    </row>
    <row r="3514" spans="2:65" s="1" customFormat="1">
      <c r="B3514" s="33"/>
      <c r="D3514" s="147" t="s">
        <v>338</v>
      </c>
      <c r="F3514" s="148" t="s">
        <v>3199</v>
      </c>
      <c r="I3514" s="149"/>
      <c r="L3514" s="33"/>
      <c r="M3514" s="150"/>
      <c r="T3514" s="52"/>
      <c r="AT3514" s="18" t="s">
        <v>338</v>
      </c>
      <c r="AU3514" s="18" t="s">
        <v>80</v>
      </c>
    </row>
    <row r="3515" spans="2:65" s="12" customFormat="1">
      <c r="B3515" s="151"/>
      <c r="D3515" s="152" t="s">
        <v>340</v>
      </c>
      <c r="E3515" s="153" t="s">
        <v>21</v>
      </c>
      <c r="F3515" s="154" t="s">
        <v>3200</v>
      </c>
      <c r="H3515" s="153" t="s">
        <v>21</v>
      </c>
      <c r="I3515" s="155"/>
      <c r="L3515" s="151"/>
      <c r="M3515" s="156"/>
      <c r="T3515" s="157"/>
      <c r="AT3515" s="153" t="s">
        <v>340</v>
      </c>
      <c r="AU3515" s="153" t="s">
        <v>80</v>
      </c>
      <c r="AV3515" s="12" t="s">
        <v>78</v>
      </c>
      <c r="AW3515" s="12" t="s">
        <v>32</v>
      </c>
      <c r="AX3515" s="12" t="s">
        <v>71</v>
      </c>
      <c r="AY3515" s="153" t="s">
        <v>330</v>
      </c>
    </row>
    <row r="3516" spans="2:65" s="12" customFormat="1">
      <c r="B3516" s="151"/>
      <c r="D3516" s="152" t="s">
        <v>340</v>
      </c>
      <c r="E3516" s="153" t="s">
        <v>21</v>
      </c>
      <c r="F3516" s="154" t="s">
        <v>2795</v>
      </c>
      <c r="H3516" s="153" t="s">
        <v>21</v>
      </c>
      <c r="I3516" s="155"/>
      <c r="L3516" s="151"/>
      <c r="M3516" s="156"/>
      <c r="T3516" s="157"/>
      <c r="AT3516" s="153" t="s">
        <v>340</v>
      </c>
      <c r="AU3516" s="153" t="s">
        <v>80</v>
      </c>
      <c r="AV3516" s="12" t="s">
        <v>78</v>
      </c>
      <c r="AW3516" s="12" t="s">
        <v>32</v>
      </c>
      <c r="AX3516" s="12" t="s">
        <v>71</v>
      </c>
      <c r="AY3516" s="153" t="s">
        <v>330</v>
      </c>
    </row>
    <row r="3517" spans="2:65" s="13" customFormat="1">
      <c r="B3517" s="158"/>
      <c r="D3517" s="152" t="s">
        <v>340</v>
      </c>
      <c r="E3517" s="159" t="s">
        <v>21</v>
      </c>
      <c r="F3517" s="160" t="s">
        <v>3201</v>
      </c>
      <c r="H3517" s="161">
        <v>107.7</v>
      </c>
      <c r="I3517" s="162"/>
      <c r="L3517" s="158"/>
      <c r="M3517" s="163"/>
      <c r="T3517" s="164"/>
      <c r="AT3517" s="159" t="s">
        <v>340</v>
      </c>
      <c r="AU3517" s="159" t="s">
        <v>80</v>
      </c>
      <c r="AV3517" s="13" t="s">
        <v>80</v>
      </c>
      <c r="AW3517" s="13" t="s">
        <v>32</v>
      </c>
      <c r="AX3517" s="13" t="s">
        <v>71</v>
      </c>
      <c r="AY3517" s="159" t="s">
        <v>330</v>
      </c>
    </row>
    <row r="3518" spans="2:65" s="13" customFormat="1">
      <c r="B3518" s="158"/>
      <c r="D3518" s="152" t="s">
        <v>340</v>
      </c>
      <c r="E3518" s="159" t="s">
        <v>21</v>
      </c>
      <c r="F3518" s="160" t="s">
        <v>3202</v>
      </c>
      <c r="H3518" s="161">
        <v>84.84</v>
      </c>
      <c r="I3518" s="162"/>
      <c r="L3518" s="158"/>
      <c r="M3518" s="163"/>
      <c r="T3518" s="164"/>
      <c r="AT3518" s="159" t="s">
        <v>340</v>
      </c>
      <c r="AU3518" s="159" t="s">
        <v>80</v>
      </c>
      <c r="AV3518" s="13" t="s">
        <v>80</v>
      </c>
      <c r="AW3518" s="13" t="s">
        <v>32</v>
      </c>
      <c r="AX3518" s="13" t="s">
        <v>71</v>
      </c>
      <c r="AY3518" s="159" t="s">
        <v>330</v>
      </c>
    </row>
    <row r="3519" spans="2:65" s="12" customFormat="1">
      <c r="B3519" s="151"/>
      <c r="D3519" s="152" t="s">
        <v>340</v>
      </c>
      <c r="E3519" s="153" t="s">
        <v>21</v>
      </c>
      <c r="F3519" s="154" t="s">
        <v>2799</v>
      </c>
      <c r="H3519" s="153" t="s">
        <v>21</v>
      </c>
      <c r="I3519" s="155"/>
      <c r="L3519" s="151"/>
      <c r="M3519" s="156"/>
      <c r="T3519" s="157"/>
      <c r="AT3519" s="153" t="s">
        <v>340</v>
      </c>
      <c r="AU3519" s="153" t="s">
        <v>80</v>
      </c>
      <c r="AV3519" s="12" t="s">
        <v>78</v>
      </c>
      <c r="AW3519" s="12" t="s">
        <v>32</v>
      </c>
      <c r="AX3519" s="12" t="s">
        <v>71</v>
      </c>
      <c r="AY3519" s="153" t="s">
        <v>330</v>
      </c>
    </row>
    <row r="3520" spans="2:65" s="13" customFormat="1">
      <c r="B3520" s="158"/>
      <c r="D3520" s="152" t="s">
        <v>340</v>
      </c>
      <c r="E3520" s="159" t="s">
        <v>21</v>
      </c>
      <c r="F3520" s="160" t="s">
        <v>2810</v>
      </c>
      <c r="H3520" s="161">
        <v>83.634</v>
      </c>
      <c r="I3520" s="162"/>
      <c r="L3520" s="158"/>
      <c r="M3520" s="163"/>
      <c r="T3520" s="164"/>
      <c r="AT3520" s="159" t="s">
        <v>340</v>
      </c>
      <c r="AU3520" s="159" t="s">
        <v>80</v>
      </c>
      <c r="AV3520" s="13" t="s">
        <v>80</v>
      </c>
      <c r="AW3520" s="13" t="s">
        <v>32</v>
      </c>
      <c r="AX3520" s="13" t="s">
        <v>71</v>
      </c>
      <c r="AY3520" s="159" t="s">
        <v>330</v>
      </c>
    </row>
    <row r="3521" spans="2:65" s="12" customFormat="1">
      <c r="B3521" s="151"/>
      <c r="D3521" s="152" t="s">
        <v>340</v>
      </c>
      <c r="E3521" s="153" t="s">
        <v>21</v>
      </c>
      <c r="F3521" s="154" t="s">
        <v>2801</v>
      </c>
      <c r="H3521" s="153" t="s">
        <v>21</v>
      </c>
      <c r="I3521" s="155"/>
      <c r="L3521" s="151"/>
      <c r="M3521" s="156"/>
      <c r="T3521" s="157"/>
      <c r="AT3521" s="153" t="s">
        <v>340</v>
      </c>
      <c r="AU3521" s="153" t="s">
        <v>80</v>
      </c>
      <c r="AV3521" s="12" t="s">
        <v>78</v>
      </c>
      <c r="AW3521" s="12" t="s">
        <v>32</v>
      </c>
      <c r="AX3521" s="12" t="s">
        <v>71</v>
      </c>
      <c r="AY3521" s="153" t="s">
        <v>330</v>
      </c>
    </row>
    <row r="3522" spans="2:65" s="13" customFormat="1">
      <c r="B3522" s="158"/>
      <c r="D3522" s="152" t="s">
        <v>340</v>
      </c>
      <c r="E3522" s="159" t="s">
        <v>21</v>
      </c>
      <c r="F3522" s="160" t="s">
        <v>3203</v>
      </c>
      <c r="H3522" s="161">
        <v>14.6</v>
      </c>
      <c r="I3522" s="162"/>
      <c r="L3522" s="158"/>
      <c r="M3522" s="163"/>
      <c r="T3522" s="164"/>
      <c r="AT3522" s="159" t="s">
        <v>340</v>
      </c>
      <c r="AU3522" s="159" t="s">
        <v>80</v>
      </c>
      <c r="AV3522" s="13" t="s">
        <v>80</v>
      </c>
      <c r="AW3522" s="13" t="s">
        <v>32</v>
      </c>
      <c r="AX3522" s="13" t="s">
        <v>71</v>
      </c>
      <c r="AY3522" s="159" t="s">
        <v>330</v>
      </c>
    </row>
    <row r="3523" spans="2:65" s="14" customFormat="1">
      <c r="B3523" s="166"/>
      <c r="D3523" s="152" t="s">
        <v>340</v>
      </c>
      <c r="E3523" s="167" t="s">
        <v>21</v>
      </c>
      <c r="F3523" s="168" t="s">
        <v>443</v>
      </c>
      <c r="H3523" s="169">
        <v>290.774</v>
      </c>
      <c r="I3523" s="170"/>
      <c r="L3523" s="166"/>
      <c r="M3523" s="171"/>
      <c r="T3523" s="172"/>
      <c r="AT3523" s="167" t="s">
        <v>340</v>
      </c>
      <c r="AU3523" s="167" t="s">
        <v>80</v>
      </c>
      <c r="AV3523" s="14" t="s">
        <v>336</v>
      </c>
      <c r="AW3523" s="14" t="s">
        <v>32</v>
      </c>
      <c r="AX3523" s="14" t="s">
        <v>78</v>
      </c>
      <c r="AY3523" s="167" t="s">
        <v>330</v>
      </c>
    </row>
    <row r="3524" spans="2:65" s="1" customFormat="1" ht="16.5" customHeight="1">
      <c r="B3524" s="33"/>
      <c r="C3524" s="173" t="s">
        <v>3204</v>
      </c>
      <c r="D3524" s="173" t="s">
        <v>475</v>
      </c>
      <c r="E3524" s="174" t="s">
        <v>3205</v>
      </c>
      <c r="F3524" s="175" t="s">
        <v>3206</v>
      </c>
      <c r="G3524" s="176" t="s">
        <v>353</v>
      </c>
      <c r="H3524" s="177">
        <v>305.31299999999999</v>
      </c>
      <c r="I3524" s="178">
        <v>46.49</v>
      </c>
      <c r="J3524" s="179">
        <f>ROUND(I3524*H3524,2)</f>
        <v>14194</v>
      </c>
      <c r="K3524" s="175" t="s">
        <v>335</v>
      </c>
      <c r="L3524" s="180"/>
      <c r="M3524" s="181" t="s">
        <v>21</v>
      </c>
      <c r="N3524" s="182" t="s">
        <v>42</v>
      </c>
      <c r="P3524" s="143">
        <f>O3524*H3524</f>
        <v>0</v>
      </c>
      <c r="Q3524" s="143">
        <v>3.8000000000000002E-4</v>
      </c>
      <c r="R3524" s="143">
        <f>Q3524*H3524</f>
        <v>0.11601894</v>
      </c>
      <c r="S3524" s="143">
        <v>0</v>
      </c>
      <c r="T3524" s="144">
        <f>S3524*H3524</f>
        <v>0</v>
      </c>
      <c r="AR3524" s="145" t="s">
        <v>617</v>
      </c>
      <c r="AT3524" s="145" t="s">
        <v>475</v>
      </c>
      <c r="AU3524" s="145" t="s">
        <v>80</v>
      </c>
      <c r="AY3524" s="18" t="s">
        <v>330</v>
      </c>
      <c r="BE3524" s="146">
        <f>IF(N3524="základní",J3524,0)</f>
        <v>14194</v>
      </c>
      <c r="BF3524" s="146">
        <f>IF(N3524="snížená",J3524,0)</f>
        <v>0</v>
      </c>
      <c r="BG3524" s="146">
        <f>IF(N3524="zákl. přenesená",J3524,0)</f>
        <v>0</v>
      </c>
      <c r="BH3524" s="146">
        <f>IF(N3524="sníž. přenesená",J3524,0)</f>
        <v>0</v>
      </c>
      <c r="BI3524" s="146">
        <f>IF(N3524="nulová",J3524,0)</f>
        <v>0</v>
      </c>
      <c r="BJ3524" s="18" t="s">
        <v>78</v>
      </c>
      <c r="BK3524" s="146">
        <f>ROUND(I3524*H3524,2)</f>
        <v>14194</v>
      </c>
      <c r="BL3524" s="18" t="s">
        <v>444</v>
      </c>
      <c r="BM3524" s="145" t="s">
        <v>3207</v>
      </c>
    </row>
    <row r="3525" spans="2:65" s="13" customFormat="1">
      <c r="B3525" s="158"/>
      <c r="D3525" s="152" t="s">
        <v>340</v>
      </c>
      <c r="E3525" s="159" t="s">
        <v>21</v>
      </c>
      <c r="F3525" s="160" t="s">
        <v>3208</v>
      </c>
      <c r="H3525" s="161">
        <v>305.31299999999999</v>
      </c>
      <c r="I3525" s="162"/>
      <c r="L3525" s="158"/>
      <c r="M3525" s="163"/>
      <c r="T3525" s="164"/>
      <c r="AT3525" s="159" t="s">
        <v>340</v>
      </c>
      <c r="AU3525" s="159" t="s">
        <v>80</v>
      </c>
      <c r="AV3525" s="13" t="s">
        <v>80</v>
      </c>
      <c r="AW3525" s="13" t="s">
        <v>32</v>
      </c>
      <c r="AX3525" s="13" t="s">
        <v>78</v>
      </c>
      <c r="AY3525" s="159" t="s">
        <v>330</v>
      </c>
    </row>
    <row r="3526" spans="2:65" s="1" customFormat="1" ht="24.2" customHeight="1">
      <c r="B3526" s="33"/>
      <c r="C3526" s="134" t="s">
        <v>3209</v>
      </c>
      <c r="D3526" s="134" t="s">
        <v>332</v>
      </c>
      <c r="E3526" s="135" t="s">
        <v>3210</v>
      </c>
      <c r="F3526" s="136" t="s">
        <v>3211</v>
      </c>
      <c r="G3526" s="137" t="s">
        <v>169</v>
      </c>
      <c r="H3526" s="138">
        <v>1291.77</v>
      </c>
      <c r="I3526" s="139">
        <v>202.56</v>
      </c>
      <c r="J3526" s="140">
        <f>ROUND(I3526*H3526,2)</f>
        <v>261660.93</v>
      </c>
      <c r="K3526" s="136" t="s">
        <v>335</v>
      </c>
      <c r="L3526" s="33"/>
      <c r="M3526" s="141" t="s">
        <v>21</v>
      </c>
      <c r="N3526" s="142" t="s">
        <v>42</v>
      </c>
      <c r="P3526" s="143">
        <f>O3526*H3526</f>
        <v>0</v>
      </c>
      <c r="Q3526" s="143">
        <v>1.2E-4</v>
      </c>
      <c r="R3526" s="143">
        <f>Q3526*H3526</f>
        <v>0.15501239999999999</v>
      </c>
      <c r="S3526" s="143">
        <v>0</v>
      </c>
      <c r="T3526" s="144">
        <f>S3526*H3526</f>
        <v>0</v>
      </c>
      <c r="AR3526" s="145" t="s">
        <v>444</v>
      </c>
      <c r="AT3526" s="145" t="s">
        <v>332</v>
      </c>
      <c r="AU3526" s="145" t="s">
        <v>80</v>
      </c>
      <c r="AY3526" s="18" t="s">
        <v>330</v>
      </c>
      <c r="BE3526" s="146">
        <f>IF(N3526="základní",J3526,0)</f>
        <v>261660.93</v>
      </c>
      <c r="BF3526" s="146">
        <f>IF(N3526="snížená",J3526,0)</f>
        <v>0</v>
      </c>
      <c r="BG3526" s="146">
        <f>IF(N3526="zákl. přenesená",J3526,0)</f>
        <v>0</v>
      </c>
      <c r="BH3526" s="146">
        <f>IF(N3526="sníž. přenesená",J3526,0)</f>
        <v>0</v>
      </c>
      <c r="BI3526" s="146">
        <f>IF(N3526="nulová",J3526,0)</f>
        <v>0</v>
      </c>
      <c r="BJ3526" s="18" t="s">
        <v>78</v>
      </c>
      <c r="BK3526" s="146">
        <f>ROUND(I3526*H3526,2)</f>
        <v>261660.93</v>
      </c>
      <c r="BL3526" s="18" t="s">
        <v>444</v>
      </c>
      <c r="BM3526" s="145" t="s">
        <v>3212</v>
      </c>
    </row>
    <row r="3527" spans="2:65" s="1" customFormat="1">
      <c r="B3527" s="33"/>
      <c r="D3527" s="147" t="s">
        <v>338</v>
      </c>
      <c r="F3527" s="148" t="s">
        <v>3213</v>
      </c>
      <c r="I3527" s="149"/>
      <c r="L3527" s="33"/>
      <c r="M3527" s="150"/>
      <c r="T3527" s="52"/>
      <c r="AT3527" s="18" t="s">
        <v>338</v>
      </c>
      <c r="AU3527" s="18" t="s">
        <v>80</v>
      </c>
    </row>
    <row r="3528" spans="2:65" s="12" customFormat="1">
      <c r="B3528" s="151"/>
      <c r="D3528" s="152" t="s">
        <v>340</v>
      </c>
      <c r="E3528" s="153" t="s">
        <v>21</v>
      </c>
      <c r="F3528" s="154" t="s">
        <v>3214</v>
      </c>
      <c r="H3528" s="153" t="s">
        <v>21</v>
      </c>
      <c r="I3528" s="155"/>
      <c r="L3528" s="151"/>
      <c r="M3528" s="156"/>
      <c r="T3528" s="157"/>
      <c r="AT3528" s="153" t="s">
        <v>340</v>
      </c>
      <c r="AU3528" s="153" t="s">
        <v>80</v>
      </c>
      <c r="AV3528" s="12" t="s">
        <v>78</v>
      </c>
      <c r="AW3528" s="12" t="s">
        <v>32</v>
      </c>
      <c r="AX3528" s="12" t="s">
        <v>71</v>
      </c>
      <c r="AY3528" s="153" t="s">
        <v>330</v>
      </c>
    </row>
    <row r="3529" spans="2:65" s="13" customFormat="1">
      <c r="B3529" s="158"/>
      <c r="D3529" s="152" t="s">
        <v>340</v>
      </c>
      <c r="E3529" s="159" t="s">
        <v>21</v>
      </c>
      <c r="F3529" s="160" t="s">
        <v>3215</v>
      </c>
      <c r="H3529" s="161">
        <v>378.69200000000001</v>
      </c>
      <c r="I3529" s="162"/>
      <c r="L3529" s="158"/>
      <c r="M3529" s="163"/>
      <c r="T3529" s="164"/>
      <c r="AT3529" s="159" t="s">
        <v>340</v>
      </c>
      <c r="AU3529" s="159" t="s">
        <v>80</v>
      </c>
      <c r="AV3529" s="13" t="s">
        <v>80</v>
      </c>
      <c r="AW3529" s="13" t="s">
        <v>32</v>
      </c>
      <c r="AX3529" s="13" t="s">
        <v>71</v>
      </c>
      <c r="AY3529" s="159" t="s">
        <v>330</v>
      </c>
    </row>
    <row r="3530" spans="2:65" s="13" customFormat="1">
      <c r="B3530" s="158"/>
      <c r="D3530" s="152" t="s">
        <v>340</v>
      </c>
      <c r="E3530" s="159" t="s">
        <v>21</v>
      </c>
      <c r="F3530" s="160" t="s">
        <v>3216</v>
      </c>
      <c r="H3530" s="161">
        <v>792.89800000000002</v>
      </c>
      <c r="I3530" s="162"/>
      <c r="L3530" s="158"/>
      <c r="M3530" s="163"/>
      <c r="T3530" s="164"/>
      <c r="AT3530" s="159" t="s">
        <v>340</v>
      </c>
      <c r="AU3530" s="159" t="s">
        <v>80</v>
      </c>
      <c r="AV3530" s="13" t="s">
        <v>80</v>
      </c>
      <c r="AW3530" s="13" t="s">
        <v>32</v>
      </c>
      <c r="AX3530" s="13" t="s">
        <v>71</v>
      </c>
      <c r="AY3530" s="159" t="s">
        <v>330</v>
      </c>
    </row>
    <row r="3531" spans="2:65" s="13" customFormat="1">
      <c r="B3531" s="158"/>
      <c r="D3531" s="152" t="s">
        <v>340</v>
      </c>
      <c r="E3531" s="159" t="s">
        <v>21</v>
      </c>
      <c r="F3531" s="160" t="s">
        <v>3217</v>
      </c>
      <c r="H3531" s="161">
        <v>26.1</v>
      </c>
      <c r="I3531" s="162"/>
      <c r="L3531" s="158"/>
      <c r="M3531" s="163"/>
      <c r="T3531" s="164"/>
      <c r="AT3531" s="159" t="s">
        <v>340</v>
      </c>
      <c r="AU3531" s="159" t="s">
        <v>80</v>
      </c>
      <c r="AV3531" s="13" t="s">
        <v>80</v>
      </c>
      <c r="AW3531" s="13" t="s">
        <v>32</v>
      </c>
      <c r="AX3531" s="13" t="s">
        <v>71</v>
      </c>
      <c r="AY3531" s="159" t="s">
        <v>330</v>
      </c>
    </row>
    <row r="3532" spans="2:65" s="13" customFormat="1">
      <c r="B3532" s="158"/>
      <c r="D3532" s="152" t="s">
        <v>340</v>
      </c>
      <c r="E3532" s="159" t="s">
        <v>21</v>
      </c>
      <c r="F3532" s="160" t="s">
        <v>3218</v>
      </c>
      <c r="H3532" s="161">
        <v>94.08</v>
      </c>
      <c r="I3532" s="162"/>
      <c r="L3532" s="158"/>
      <c r="M3532" s="163"/>
      <c r="T3532" s="164"/>
      <c r="AT3532" s="159" t="s">
        <v>340</v>
      </c>
      <c r="AU3532" s="159" t="s">
        <v>80</v>
      </c>
      <c r="AV3532" s="13" t="s">
        <v>80</v>
      </c>
      <c r="AW3532" s="13" t="s">
        <v>32</v>
      </c>
      <c r="AX3532" s="13" t="s">
        <v>71</v>
      </c>
      <c r="AY3532" s="159" t="s">
        <v>330</v>
      </c>
    </row>
    <row r="3533" spans="2:65" s="14" customFormat="1">
      <c r="B3533" s="166"/>
      <c r="D3533" s="152" t="s">
        <v>340</v>
      </c>
      <c r="E3533" s="167" t="s">
        <v>21</v>
      </c>
      <c r="F3533" s="168" t="s">
        <v>443</v>
      </c>
      <c r="H3533" s="169">
        <v>1291.77</v>
      </c>
      <c r="I3533" s="170"/>
      <c r="L3533" s="166"/>
      <c r="M3533" s="171"/>
      <c r="T3533" s="172"/>
      <c r="AT3533" s="167" t="s">
        <v>340</v>
      </c>
      <c r="AU3533" s="167" t="s">
        <v>80</v>
      </c>
      <c r="AV3533" s="14" t="s">
        <v>336</v>
      </c>
      <c r="AW3533" s="14" t="s">
        <v>32</v>
      </c>
      <c r="AX3533" s="14" t="s">
        <v>78</v>
      </c>
      <c r="AY3533" s="167" t="s">
        <v>330</v>
      </c>
    </row>
    <row r="3534" spans="2:65" s="1" customFormat="1" ht="16.5" customHeight="1">
      <c r="B3534" s="33"/>
      <c r="C3534" s="173" t="s">
        <v>3219</v>
      </c>
      <c r="D3534" s="173" t="s">
        <v>475</v>
      </c>
      <c r="E3534" s="174" t="s">
        <v>3220</v>
      </c>
      <c r="F3534" s="175" t="s">
        <v>3221</v>
      </c>
      <c r="G3534" s="176" t="s">
        <v>381</v>
      </c>
      <c r="H3534" s="177">
        <v>103.806</v>
      </c>
      <c r="I3534" s="178">
        <v>3986.93</v>
      </c>
      <c r="J3534" s="179">
        <f>ROUND(I3534*H3534,2)</f>
        <v>413867.26</v>
      </c>
      <c r="K3534" s="175" t="s">
        <v>335</v>
      </c>
      <c r="L3534" s="180"/>
      <c r="M3534" s="181" t="s">
        <v>21</v>
      </c>
      <c r="N3534" s="182" t="s">
        <v>42</v>
      </c>
      <c r="P3534" s="143">
        <f>O3534*H3534</f>
        <v>0</v>
      </c>
      <c r="Q3534" s="143">
        <v>2.5000000000000001E-2</v>
      </c>
      <c r="R3534" s="143">
        <f>Q3534*H3534</f>
        <v>2.5951500000000003</v>
      </c>
      <c r="S3534" s="143">
        <v>0</v>
      </c>
      <c r="T3534" s="144">
        <f>S3534*H3534</f>
        <v>0</v>
      </c>
      <c r="AR3534" s="145" t="s">
        <v>617</v>
      </c>
      <c r="AT3534" s="145" t="s">
        <v>475</v>
      </c>
      <c r="AU3534" s="145" t="s">
        <v>80</v>
      </c>
      <c r="AY3534" s="18" t="s">
        <v>330</v>
      </c>
      <c r="BE3534" s="146">
        <f>IF(N3534="základní",J3534,0)</f>
        <v>413867.26</v>
      </c>
      <c r="BF3534" s="146">
        <f>IF(N3534="snížená",J3534,0)</f>
        <v>0</v>
      </c>
      <c r="BG3534" s="146">
        <f>IF(N3534="zákl. přenesená",J3534,0)</f>
        <v>0</v>
      </c>
      <c r="BH3534" s="146">
        <f>IF(N3534="sníž. přenesená",J3534,0)</f>
        <v>0</v>
      </c>
      <c r="BI3534" s="146">
        <f>IF(N3534="nulová",J3534,0)</f>
        <v>0</v>
      </c>
      <c r="BJ3534" s="18" t="s">
        <v>78</v>
      </c>
      <c r="BK3534" s="146">
        <f>ROUND(I3534*H3534,2)</f>
        <v>413867.26</v>
      </c>
      <c r="BL3534" s="18" t="s">
        <v>444</v>
      </c>
      <c r="BM3534" s="145" t="s">
        <v>3222</v>
      </c>
    </row>
    <row r="3535" spans="2:65" s="13" customFormat="1">
      <c r="B3535" s="158"/>
      <c r="D3535" s="152" t="s">
        <v>340</v>
      </c>
      <c r="E3535" s="159" t="s">
        <v>21</v>
      </c>
      <c r="F3535" s="160" t="s">
        <v>3223</v>
      </c>
      <c r="H3535" s="161">
        <v>41.655999999999999</v>
      </c>
      <c r="I3535" s="162"/>
      <c r="L3535" s="158"/>
      <c r="M3535" s="163"/>
      <c r="T3535" s="164"/>
      <c r="AT3535" s="159" t="s">
        <v>340</v>
      </c>
      <c r="AU3535" s="159" t="s">
        <v>80</v>
      </c>
      <c r="AV3535" s="13" t="s">
        <v>80</v>
      </c>
      <c r="AW3535" s="13" t="s">
        <v>32</v>
      </c>
      <c r="AX3535" s="13" t="s">
        <v>71</v>
      </c>
      <c r="AY3535" s="159" t="s">
        <v>330</v>
      </c>
    </row>
    <row r="3536" spans="2:65" s="13" customFormat="1">
      <c r="B3536" s="158"/>
      <c r="D3536" s="152" t="s">
        <v>340</v>
      </c>
      <c r="E3536" s="159" t="s">
        <v>21</v>
      </c>
      <c r="F3536" s="160" t="s">
        <v>3224</v>
      </c>
      <c r="H3536" s="161">
        <v>52.331000000000003</v>
      </c>
      <c r="I3536" s="162"/>
      <c r="L3536" s="158"/>
      <c r="M3536" s="163"/>
      <c r="T3536" s="164"/>
      <c r="AT3536" s="159" t="s">
        <v>340</v>
      </c>
      <c r="AU3536" s="159" t="s">
        <v>80</v>
      </c>
      <c r="AV3536" s="13" t="s">
        <v>80</v>
      </c>
      <c r="AW3536" s="13" t="s">
        <v>32</v>
      </c>
      <c r="AX3536" s="13" t="s">
        <v>71</v>
      </c>
      <c r="AY3536" s="159" t="s">
        <v>330</v>
      </c>
    </row>
    <row r="3537" spans="2:65" s="13" customFormat="1">
      <c r="B3537" s="158"/>
      <c r="D3537" s="152" t="s">
        <v>340</v>
      </c>
      <c r="E3537" s="159" t="s">
        <v>21</v>
      </c>
      <c r="F3537" s="160" t="s">
        <v>3225</v>
      </c>
      <c r="H3537" s="161">
        <v>4.1269999999999998</v>
      </c>
      <c r="I3537" s="162"/>
      <c r="L3537" s="158"/>
      <c r="M3537" s="163"/>
      <c r="T3537" s="164"/>
      <c r="AT3537" s="159" t="s">
        <v>340</v>
      </c>
      <c r="AU3537" s="159" t="s">
        <v>80</v>
      </c>
      <c r="AV3537" s="13" t="s">
        <v>80</v>
      </c>
      <c r="AW3537" s="13" t="s">
        <v>32</v>
      </c>
      <c r="AX3537" s="13" t="s">
        <v>71</v>
      </c>
      <c r="AY3537" s="159" t="s">
        <v>330</v>
      </c>
    </row>
    <row r="3538" spans="2:65" s="13" customFormat="1">
      <c r="B3538" s="158"/>
      <c r="D3538" s="152" t="s">
        <v>340</v>
      </c>
      <c r="E3538" s="159" t="s">
        <v>21</v>
      </c>
      <c r="F3538" s="160" t="s">
        <v>3226</v>
      </c>
      <c r="H3538" s="161">
        <v>5.6920000000000002</v>
      </c>
      <c r="I3538" s="162"/>
      <c r="L3538" s="158"/>
      <c r="M3538" s="163"/>
      <c r="T3538" s="164"/>
      <c r="AT3538" s="159" t="s">
        <v>340</v>
      </c>
      <c r="AU3538" s="159" t="s">
        <v>80</v>
      </c>
      <c r="AV3538" s="13" t="s">
        <v>80</v>
      </c>
      <c r="AW3538" s="13" t="s">
        <v>32</v>
      </c>
      <c r="AX3538" s="13" t="s">
        <v>71</v>
      </c>
      <c r="AY3538" s="159" t="s">
        <v>330</v>
      </c>
    </row>
    <row r="3539" spans="2:65" s="14" customFormat="1">
      <c r="B3539" s="166"/>
      <c r="D3539" s="152" t="s">
        <v>340</v>
      </c>
      <c r="E3539" s="167" t="s">
        <v>21</v>
      </c>
      <c r="F3539" s="168" t="s">
        <v>443</v>
      </c>
      <c r="H3539" s="169">
        <v>103.806</v>
      </c>
      <c r="I3539" s="170"/>
      <c r="L3539" s="166"/>
      <c r="M3539" s="171"/>
      <c r="T3539" s="172"/>
      <c r="AT3539" s="167" t="s">
        <v>340</v>
      </c>
      <c r="AU3539" s="167" t="s">
        <v>80</v>
      </c>
      <c r="AV3539" s="14" t="s">
        <v>336</v>
      </c>
      <c r="AW3539" s="14" t="s">
        <v>32</v>
      </c>
      <c r="AX3539" s="14" t="s">
        <v>78</v>
      </c>
      <c r="AY3539" s="167" t="s">
        <v>330</v>
      </c>
    </row>
    <row r="3540" spans="2:65" s="1" customFormat="1" ht="24.2" customHeight="1">
      <c r="B3540" s="33"/>
      <c r="C3540" s="134" t="s">
        <v>3227</v>
      </c>
      <c r="D3540" s="134" t="s">
        <v>332</v>
      </c>
      <c r="E3540" s="135" t="s">
        <v>3228</v>
      </c>
      <c r="F3540" s="136" t="s">
        <v>3229</v>
      </c>
      <c r="G3540" s="137" t="s">
        <v>353</v>
      </c>
      <c r="H3540" s="138">
        <v>194.6</v>
      </c>
      <c r="I3540" s="139">
        <v>154.96</v>
      </c>
      <c r="J3540" s="140">
        <f>ROUND(I3540*H3540,2)</f>
        <v>30155.22</v>
      </c>
      <c r="K3540" s="136" t="s">
        <v>335</v>
      </c>
      <c r="L3540" s="33"/>
      <c r="M3540" s="141" t="s">
        <v>21</v>
      </c>
      <c r="N3540" s="142" t="s">
        <v>42</v>
      </c>
      <c r="P3540" s="143">
        <f>O3540*H3540</f>
        <v>0</v>
      </c>
      <c r="Q3540" s="143">
        <v>1E-4</v>
      </c>
      <c r="R3540" s="143">
        <f>Q3540*H3540</f>
        <v>1.9460000000000002E-2</v>
      </c>
      <c r="S3540" s="143">
        <v>0</v>
      </c>
      <c r="T3540" s="144">
        <f>S3540*H3540</f>
        <v>0</v>
      </c>
      <c r="AR3540" s="145" t="s">
        <v>444</v>
      </c>
      <c r="AT3540" s="145" t="s">
        <v>332</v>
      </c>
      <c r="AU3540" s="145" t="s">
        <v>80</v>
      </c>
      <c r="AY3540" s="18" t="s">
        <v>330</v>
      </c>
      <c r="BE3540" s="146">
        <f>IF(N3540="základní",J3540,0)</f>
        <v>30155.22</v>
      </c>
      <c r="BF3540" s="146">
        <f>IF(N3540="snížená",J3540,0)</f>
        <v>0</v>
      </c>
      <c r="BG3540" s="146">
        <f>IF(N3540="zákl. přenesená",J3540,0)</f>
        <v>0</v>
      </c>
      <c r="BH3540" s="146">
        <f>IF(N3540="sníž. přenesená",J3540,0)</f>
        <v>0</v>
      </c>
      <c r="BI3540" s="146">
        <f>IF(N3540="nulová",J3540,0)</f>
        <v>0</v>
      </c>
      <c r="BJ3540" s="18" t="s">
        <v>78</v>
      </c>
      <c r="BK3540" s="146">
        <f>ROUND(I3540*H3540,2)</f>
        <v>30155.22</v>
      </c>
      <c r="BL3540" s="18" t="s">
        <v>444</v>
      </c>
      <c r="BM3540" s="145" t="s">
        <v>3230</v>
      </c>
    </row>
    <row r="3541" spans="2:65" s="1" customFormat="1">
      <c r="B3541" s="33"/>
      <c r="D3541" s="147" t="s">
        <v>338</v>
      </c>
      <c r="F3541" s="148" t="s">
        <v>3231</v>
      </c>
      <c r="I3541" s="149"/>
      <c r="L3541" s="33"/>
      <c r="M3541" s="150"/>
      <c r="T3541" s="52"/>
      <c r="AT3541" s="18" t="s">
        <v>338</v>
      </c>
      <c r="AU3541" s="18" t="s">
        <v>80</v>
      </c>
    </row>
    <row r="3542" spans="2:65" s="12" customFormat="1">
      <c r="B3542" s="151"/>
      <c r="D3542" s="152" t="s">
        <v>340</v>
      </c>
      <c r="E3542" s="153" t="s">
        <v>21</v>
      </c>
      <c r="F3542" s="154" t="s">
        <v>3232</v>
      </c>
      <c r="H3542" s="153" t="s">
        <v>21</v>
      </c>
      <c r="I3542" s="155"/>
      <c r="L3542" s="151"/>
      <c r="M3542" s="156"/>
      <c r="T3542" s="157"/>
      <c r="AT3542" s="153" t="s">
        <v>340</v>
      </c>
      <c r="AU3542" s="153" t="s">
        <v>80</v>
      </c>
      <c r="AV3542" s="12" t="s">
        <v>78</v>
      </c>
      <c r="AW3542" s="12" t="s">
        <v>32</v>
      </c>
      <c r="AX3542" s="12" t="s">
        <v>71</v>
      </c>
      <c r="AY3542" s="153" t="s">
        <v>330</v>
      </c>
    </row>
    <row r="3543" spans="2:65" s="12" customFormat="1">
      <c r="B3543" s="151"/>
      <c r="D3543" s="152" t="s">
        <v>340</v>
      </c>
      <c r="E3543" s="153" t="s">
        <v>21</v>
      </c>
      <c r="F3543" s="154" t="s">
        <v>2795</v>
      </c>
      <c r="H3543" s="153" t="s">
        <v>21</v>
      </c>
      <c r="I3543" s="155"/>
      <c r="L3543" s="151"/>
      <c r="M3543" s="156"/>
      <c r="T3543" s="157"/>
      <c r="AT3543" s="153" t="s">
        <v>340</v>
      </c>
      <c r="AU3543" s="153" t="s">
        <v>80</v>
      </c>
      <c r="AV3543" s="12" t="s">
        <v>78</v>
      </c>
      <c r="AW3543" s="12" t="s">
        <v>32</v>
      </c>
      <c r="AX3543" s="12" t="s">
        <v>71</v>
      </c>
      <c r="AY3543" s="153" t="s">
        <v>330</v>
      </c>
    </row>
    <row r="3544" spans="2:65" s="13" customFormat="1">
      <c r="B3544" s="158"/>
      <c r="D3544" s="152" t="s">
        <v>340</v>
      </c>
      <c r="E3544" s="159" t="s">
        <v>21</v>
      </c>
      <c r="F3544" s="160" t="s">
        <v>3233</v>
      </c>
      <c r="H3544" s="161">
        <v>76.260000000000005</v>
      </c>
      <c r="I3544" s="162"/>
      <c r="L3544" s="158"/>
      <c r="M3544" s="163"/>
      <c r="T3544" s="164"/>
      <c r="AT3544" s="159" t="s">
        <v>340</v>
      </c>
      <c r="AU3544" s="159" t="s">
        <v>80</v>
      </c>
      <c r="AV3544" s="13" t="s">
        <v>80</v>
      </c>
      <c r="AW3544" s="13" t="s">
        <v>32</v>
      </c>
      <c r="AX3544" s="13" t="s">
        <v>71</v>
      </c>
      <c r="AY3544" s="159" t="s">
        <v>330</v>
      </c>
    </row>
    <row r="3545" spans="2:65" s="13" customFormat="1">
      <c r="B3545" s="158"/>
      <c r="D3545" s="152" t="s">
        <v>340</v>
      </c>
      <c r="E3545" s="159" t="s">
        <v>21</v>
      </c>
      <c r="F3545" s="160" t="s">
        <v>2797</v>
      </c>
      <c r="H3545" s="161">
        <v>34</v>
      </c>
      <c r="I3545" s="162"/>
      <c r="L3545" s="158"/>
      <c r="M3545" s="163"/>
      <c r="T3545" s="164"/>
      <c r="AT3545" s="159" t="s">
        <v>340</v>
      </c>
      <c r="AU3545" s="159" t="s">
        <v>80</v>
      </c>
      <c r="AV3545" s="13" t="s">
        <v>80</v>
      </c>
      <c r="AW3545" s="13" t="s">
        <v>32</v>
      </c>
      <c r="AX3545" s="13" t="s">
        <v>71</v>
      </c>
      <c r="AY3545" s="159" t="s">
        <v>330</v>
      </c>
    </row>
    <row r="3546" spans="2:65" s="12" customFormat="1">
      <c r="B3546" s="151"/>
      <c r="D3546" s="152" t="s">
        <v>340</v>
      </c>
      <c r="E3546" s="153" t="s">
        <v>21</v>
      </c>
      <c r="F3546" s="154" t="s">
        <v>2799</v>
      </c>
      <c r="H3546" s="153" t="s">
        <v>21</v>
      </c>
      <c r="I3546" s="155"/>
      <c r="L3546" s="151"/>
      <c r="M3546" s="156"/>
      <c r="T3546" s="157"/>
      <c r="AT3546" s="153" t="s">
        <v>340</v>
      </c>
      <c r="AU3546" s="153" t="s">
        <v>80</v>
      </c>
      <c r="AV3546" s="12" t="s">
        <v>78</v>
      </c>
      <c r="AW3546" s="12" t="s">
        <v>32</v>
      </c>
      <c r="AX3546" s="12" t="s">
        <v>71</v>
      </c>
      <c r="AY3546" s="153" t="s">
        <v>330</v>
      </c>
    </row>
    <row r="3547" spans="2:65" s="13" customFormat="1">
      <c r="B3547" s="158"/>
      <c r="D3547" s="152" t="s">
        <v>340</v>
      </c>
      <c r="E3547" s="159" t="s">
        <v>21</v>
      </c>
      <c r="F3547" s="160" t="s">
        <v>3234</v>
      </c>
      <c r="H3547" s="161">
        <v>84.34</v>
      </c>
      <c r="I3547" s="162"/>
      <c r="L3547" s="158"/>
      <c r="M3547" s="163"/>
      <c r="T3547" s="164"/>
      <c r="AT3547" s="159" t="s">
        <v>340</v>
      </c>
      <c r="AU3547" s="159" t="s">
        <v>80</v>
      </c>
      <c r="AV3547" s="13" t="s">
        <v>80</v>
      </c>
      <c r="AW3547" s="13" t="s">
        <v>32</v>
      </c>
      <c r="AX3547" s="13" t="s">
        <v>71</v>
      </c>
      <c r="AY3547" s="159" t="s">
        <v>330</v>
      </c>
    </row>
    <row r="3548" spans="2:65" s="14" customFormat="1">
      <c r="B3548" s="166"/>
      <c r="D3548" s="152" t="s">
        <v>340</v>
      </c>
      <c r="E3548" s="167" t="s">
        <v>21</v>
      </c>
      <c r="F3548" s="168" t="s">
        <v>443</v>
      </c>
      <c r="H3548" s="169">
        <v>194.6</v>
      </c>
      <c r="I3548" s="170"/>
      <c r="L3548" s="166"/>
      <c r="M3548" s="171"/>
      <c r="T3548" s="172"/>
      <c r="AT3548" s="167" t="s">
        <v>340</v>
      </c>
      <c r="AU3548" s="167" t="s">
        <v>80</v>
      </c>
      <c r="AV3548" s="14" t="s">
        <v>336</v>
      </c>
      <c r="AW3548" s="14" t="s">
        <v>32</v>
      </c>
      <c r="AX3548" s="14" t="s">
        <v>78</v>
      </c>
      <c r="AY3548" s="167" t="s">
        <v>330</v>
      </c>
    </row>
    <row r="3549" spans="2:65" s="1" customFormat="1" ht="16.5" customHeight="1">
      <c r="B3549" s="33"/>
      <c r="C3549" s="173" t="s">
        <v>3235</v>
      </c>
      <c r="D3549" s="173" t="s">
        <v>475</v>
      </c>
      <c r="E3549" s="174" t="s">
        <v>3236</v>
      </c>
      <c r="F3549" s="175" t="s">
        <v>3237</v>
      </c>
      <c r="G3549" s="176" t="s">
        <v>381</v>
      </c>
      <c r="H3549" s="177">
        <v>2.141</v>
      </c>
      <c r="I3549" s="178">
        <v>7589.78</v>
      </c>
      <c r="J3549" s="179">
        <f>ROUND(I3549*H3549,2)</f>
        <v>16249.72</v>
      </c>
      <c r="K3549" s="175" t="s">
        <v>335</v>
      </c>
      <c r="L3549" s="180"/>
      <c r="M3549" s="181" t="s">
        <v>21</v>
      </c>
      <c r="N3549" s="182" t="s">
        <v>42</v>
      </c>
      <c r="P3549" s="143">
        <f>O3549*H3549</f>
        <v>0</v>
      </c>
      <c r="Q3549" s="143">
        <v>0.03</v>
      </c>
      <c r="R3549" s="143">
        <f>Q3549*H3549</f>
        <v>6.4229999999999995E-2</v>
      </c>
      <c r="S3549" s="143">
        <v>0</v>
      </c>
      <c r="T3549" s="144">
        <f>S3549*H3549</f>
        <v>0</v>
      </c>
      <c r="AR3549" s="145" t="s">
        <v>617</v>
      </c>
      <c r="AT3549" s="145" t="s">
        <v>475</v>
      </c>
      <c r="AU3549" s="145" t="s">
        <v>80</v>
      </c>
      <c r="AY3549" s="18" t="s">
        <v>330</v>
      </c>
      <c r="BE3549" s="146">
        <f>IF(N3549="základní",J3549,0)</f>
        <v>16249.72</v>
      </c>
      <c r="BF3549" s="146">
        <f>IF(N3549="snížená",J3549,0)</f>
        <v>0</v>
      </c>
      <c r="BG3549" s="146">
        <f>IF(N3549="zákl. přenesená",J3549,0)</f>
        <v>0</v>
      </c>
      <c r="BH3549" s="146">
        <f>IF(N3549="sníž. přenesená",J3549,0)</f>
        <v>0</v>
      </c>
      <c r="BI3549" s="146">
        <f>IF(N3549="nulová",J3549,0)</f>
        <v>0</v>
      </c>
      <c r="BJ3549" s="18" t="s">
        <v>78</v>
      </c>
      <c r="BK3549" s="146">
        <f>ROUND(I3549*H3549,2)</f>
        <v>16249.72</v>
      </c>
      <c r="BL3549" s="18" t="s">
        <v>444</v>
      </c>
      <c r="BM3549" s="145" t="s">
        <v>3238</v>
      </c>
    </row>
    <row r="3550" spans="2:65" s="13" customFormat="1">
      <c r="B3550" s="158"/>
      <c r="D3550" s="152" t="s">
        <v>340</v>
      </c>
      <c r="E3550" s="159" t="s">
        <v>21</v>
      </c>
      <c r="F3550" s="160" t="s">
        <v>3239</v>
      </c>
      <c r="H3550" s="161">
        <v>2.141</v>
      </c>
      <c r="I3550" s="162"/>
      <c r="L3550" s="158"/>
      <c r="M3550" s="163"/>
      <c r="T3550" s="164"/>
      <c r="AT3550" s="159" t="s">
        <v>340</v>
      </c>
      <c r="AU3550" s="159" t="s">
        <v>80</v>
      </c>
      <c r="AV3550" s="13" t="s">
        <v>80</v>
      </c>
      <c r="AW3550" s="13" t="s">
        <v>32</v>
      </c>
      <c r="AX3550" s="13" t="s">
        <v>78</v>
      </c>
      <c r="AY3550" s="159" t="s">
        <v>330</v>
      </c>
    </row>
    <row r="3551" spans="2:65" s="1" customFormat="1" ht="24.2" customHeight="1">
      <c r="B3551" s="33"/>
      <c r="C3551" s="134" t="s">
        <v>3240</v>
      </c>
      <c r="D3551" s="134" t="s">
        <v>332</v>
      </c>
      <c r="E3551" s="135" t="s">
        <v>3241</v>
      </c>
      <c r="F3551" s="136" t="s">
        <v>3242</v>
      </c>
      <c r="G3551" s="137" t="s">
        <v>447</v>
      </c>
      <c r="H3551" s="138">
        <v>19.411999999999999</v>
      </c>
      <c r="I3551" s="139">
        <v>1577.28</v>
      </c>
      <c r="J3551" s="140">
        <f>ROUND(I3551*H3551,2)</f>
        <v>30618.16</v>
      </c>
      <c r="K3551" s="136" t="s">
        <v>335</v>
      </c>
      <c r="L3551" s="33"/>
      <c r="M3551" s="141" t="s">
        <v>21</v>
      </c>
      <c r="N3551" s="142" t="s">
        <v>42</v>
      </c>
      <c r="P3551" s="143">
        <f>O3551*H3551</f>
        <v>0</v>
      </c>
      <c r="Q3551" s="143">
        <v>0</v>
      </c>
      <c r="R3551" s="143">
        <f>Q3551*H3551</f>
        <v>0</v>
      </c>
      <c r="S3551" s="143">
        <v>0</v>
      </c>
      <c r="T3551" s="144">
        <f>S3551*H3551</f>
        <v>0</v>
      </c>
      <c r="AR3551" s="145" t="s">
        <v>444</v>
      </c>
      <c r="AT3551" s="145" t="s">
        <v>332</v>
      </c>
      <c r="AU3551" s="145" t="s">
        <v>80</v>
      </c>
      <c r="AY3551" s="18" t="s">
        <v>330</v>
      </c>
      <c r="BE3551" s="146">
        <f>IF(N3551="základní",J3551,0)</f>
        <v>30618.16</v>
      </c>
      <c r="BF3551" s="146">
        <f>IF(N3551="snížená",J3551,0)</f>
        <v>0</v>
      </c>
      <c r="BG3551" s="146">
        <f>IF(N3551="zákl. přenesená",J3551,0)</f>
        <v>0</v>
      </c>
      <c r="BH3551" s="146">
        <f>IF(N3551="sníž. přenesená",J3551,0)</f>
        <v>0</v>
      </c>
      <c r="BI3551" s="146">
        <f>IF(N3551="nulová",J3551,0)</f>
        <v>0</v>
      </c>
      <c r="BJ3551" s="18" t="s">
        <v>78</v>
      </c>
      <c r="BK3551" s="146">
        <f>ROUND(I3551*H3551,2)</f>
        <v>30618.16</v>
      </c>
      <c r="BL3551" s="18" t="s">
        <v>444</v>
      </c>
      <c r="BM3551" s="145" t="s">
        <v>3243</v>
      </c>
    </row>
    <row r="3552" spans="2:65" s="1" customFormat="1">
      <c r="B3552" s="33"/>
      <c r="D3552" s="147" t="s">
        <v>338</v>
      </c>
      <c r="F3552" s="148" t="s">
        <v>3244</v>
      </c>
      <c r="I3552" s="149"/>
      <c r="L3552" s="33"/>
      <c r="M3552" s="150"/>
      <c r="T3552" s="52"/>
      <c r="AT3552" s="18" t="s">
        <v>338</v>
      </c>
      <c r="AU3552" s="18" t="s">
        <v>80</v>
      </c>
    </row>
    <row r="3553" spans="2:65" s="11" customFormat="1" ht="22.9" customHeight="1">
      <c r="B3553" s="122"/>
      <c r="D3553" s="123" t="s">
        <v>70</v>
      </c>
      <c r="E3553" s="132" t="s">
        <v>3245</v>
      </c>
      <c r="F3553" s="132" t="s">
        <v>3246</v>
      </c>
      <c r="I3553" s="125"/>
      <c r="J3553" s="133">
        <f>BK3553</f>
        <v>120412.09999999999</v>
      </c>
      <c r="L3553" s="122"/>
      <c r="M3553" s="127"/>
      <c r="P3553" s="128">
        <f>SUM(P3554:P3567)</f>
        <v>0</v>
      </c>
      <c r="R3553" s="128">
        <f>SUM(R3554:R3567)</f>
        <v>2.5759062299999997</v>
      </c>
      <c r="T3553" s="129">
        <f>SUM(T3554:T3567)</f>
        <v>0.80999999999999994</v>
      </c>
      <c r="AR3553" s="123" t="s">
        <v>80</v>
      </c>
      <c r="AT3553" s="130" t="s">
        <v>70</v>
      </c>
      <c r="AU3553" s="130" t="s">
        <v>78</v>
      </c>
      <c r="AY3553" s="123" t="s">
        <v>330</v>
      </c>
      <c r="BK3553" s="131">
        <f>SUM(BK3554:BK3567)</f>
        <v>120412.09999999999</v>
      </c>
    </row>
    <row r="3554" spans="2:65" s="1" customFormat="1" ht="24.2" customHeight="1">
      <c r="B3554" s="33"/>
      <c r="C3554" s="134" t="s">
        <v>3247</v>
      </c>
      <c r="D3554" s="134" t="s">
        <v>332</v>
      </c>
      <c r="E3554" s="135" t="s">
        <v>3248</v>
      </c>
      <c r="F3554" s="136" t="s">
        <v>3249</v>
      </c>
      <c r="G3554" s="137" t="s">
        <v>169</v>
      </c>
      <c r="H3554" s="138">
        <v>111.837</v>
      </c>
      <c r="I3554" s="139">
        <v>903.68</v>
      </c>
      <c r="J3554" s="140">
        <f>ROUND(I3554*H3554,2)</f>
        <v>101064.86</v>
      </c>
      <c r="K3554" s="136" t="s">
        <v>335</v>
      </c>
      <c r="L3554" s="33"/>
      <c r="M3554" s="141" t="s">
        <v>21</v>
      </c>
      <c r="N3554" s="142" t="s">
        <v>42</v>
      </c>
      <c r="P3554" s="143">
        <f>O3554*H3554</f>
        <v>0</v>
      </c>
      <c r="Q3554" s="143">
        <v>1.5789999999999998E-2</v>
      </c>
      <c r="R3554" s="143">
        <f>Q3554*H3554</f>
        <v>1.7659062299999999</v>
      </c>
      <c r="S3554" s="143">
        <v>0</v>
      </c>
      <c r="T3554" s="144">
        <f>S3554*H3554</f>
        <v>0</v>
      </c>
      <c r="AR3554" s="145" t="s">
        <v>444</v>
      </c>
      <c r="AT3554" s="145" t="s">
        <v>332</v>
      </c>
      <c r="AU3554" s="145" t="s">
        <v>80</v>
      </c>
      <c r="AY3554" s="18" t="s">
        <v>330</v>
      </c>
      <c r="BE3554" s="146">
        <f>IF(N3554="základní",J3554,0)</f>
        <v>101064.86</v>
      </c>
      <c r="BF3554" s="146">
        <f>IF(N3554="snížená",J3554,0)</f>
        <v>0</v>
      </c>
      <c r="BG3554" s="146">
        <f>IF(N3554="zákl. přenesená",J3554,0)</f>
        <v>0</v>
      </c>
      <c r="BH3554" s="146">
        <f>IF(N3554="sníž. přenesená",J3554,0)</f>
        <v>0</v>
      </c>
      <c r="BI3554" s="146">
        <f>IF(N3554="nulová",J3554,0)</f>
        <v>0</v>
      </c>
      <c r="BJ3554" s="18" t="s">
        <v>78</v>
      </c>
      <c r="BK3554" s="146">
        <f>ROUND(I3554*H3554,2)</f>
        <v>101064.86</v>
      </c>
      <c r="BL3554" s="18" t="s">
        <v>444</v>
      </c>
      <c r="BM3554" s="145" t="s">
        <v>3250</v>
      </c>
    </row>
    <row r="3555" spans="2:65" s="1" customFormat="1">
      <c r="B3555" s="33"/>
      <c r="D3555" s="147" t="s">
        <v>338</v>
      </c>
      <c r="F3555" s="148" t="s">
        <v>3251</v>
      </c>
      <c r="I3555" s="149"/>
      <c r="L3555" s="33"/>
      <c r="M3555" s="150"/>
      <c r="T3555" s="52"/>
      <c r="AT3555" s="18" t="s">
        <v>338</v>
      </c>
      <c r="AU3555" s="18" t="s">
        <v>80</v>
      </c>
    </row>
    <row r="3556" spans="2:65" s="12" customFormat="1">
      <c r="B3556" s="151"/>
      <c r="D3556" s="152" t="s">
        <v>340</v>
      </c>
      <c r="E3556" s="153" t="s">
        <v>21</v>
      </c>
      <c r="F3556" s="154" t="s">
        <v>2795</v>
      </c>
      <c r="H3556" s="153" t="s">
        <v>21</v>
      </c>
      <c r="I3556" s="155"/>
      <c r="L3556" s="151"/>
      <c r="M3556" s="156"/>
      <c r="T3556" s="157"/>
      <c r="AT3556" s="153" t="s">
        <v>340</v>
      </c>
      <c r="AU3556" s="153" t="s">
        <v>80</v>
      </c>
      <c r="AV3556" s="12" t="s">
        <v>78</v>
      </c>
      <c r="AW3556" s="12" t="s">
        <v>32</v>
      </c>
      <c r="AX3556" s="12" t="s">
        <v>71</v>
      </c>
      <c r="AY3556" s="153" t="s">
        <v>330</v>
      </c>
    </row>
    <row r="3557" spans="2:65" s="13" customFormat="1">
      <c r="B3557" s="158"/>
      <c r="D3557" s="152" t="s">
        <v>340</v>
      </c>
      <c r="E3557" s="159" t="s">
        <v>21</v>
      </c>
      <c r="F3557" s="160" t="s">
        <v>3252</v>
      </c>
      <c r="H3557" s="161">
        <v>45.222000000000001</v>
      </c>
      <c r="I3557" s="162"/>
      <c r="L3557" s="158"/>
      <c r="M3557" s="163"/>
      <c r="T3557" s="164"/>
      <c r="AT3557" s="159" t="s">
        <v>340</v>
      </c>
      <c r="AU3557" s="159" t="s">
        <v>80</v>
      </c>
      <c r="AV3557" s="13" t="s">
        <v>80</v>
      </c>
      <c r="AW3557" s="13" t="s">
        <v>32</v>
      </c>
      <c r="AX3557" s="13" t="s">
        <v>71</v>
      </c>
      <c r="AY3557" s="159" t="s">
        <v>330</v>
      </c>
    </row>
    <row r="3558" spans="2:65" s="13" customFormat="1">
      <c r="B3558" s="158"/>
      <c r="D3558" s="152" t="s">
        <v>340</v>
      </c>
      <c r="E3558" s="159" t="s">
        <v>21</v>
      </c>
      <c r="F3558" s="160" t="s">
        <v>3253</v>
      </c>
      <c r="H3558" s="161">
        <v>28.661999999999999</v>
      </c>
      <c r="I3558" s="162"/>
      <c r="L3558" s="158"/>
      <c r="M3558" s="163"/>
      <c r="T3558" s="164"/>
      <c r="AT3558" s="159" t="s">
        <v>340</v>
      </c>
      <c r="AU3558" s="159" t="s">
        <v>80</v>
      </c>
      <c r="AV3558" s="13" t="s">
        <v>80</v>
      </c>
      <c r="AW3558" s="13" t="s">
        <v>32</v>
      </c>
      <c r="AX3558" s="13" t="s">
        <v>71</v>
      </c>
      <c r="AY3558" s="159" t="s">
        <v>330</v>
      </c>
    </row>
    <row r="3559" spans="2:65" s="12" customFormat="1">
      <c r="B3559" s="151"/>
      <c r="D3559" s="152" t="s">
        <v>340</v>
      </c>
      <c r="E3559" s="153" t="s">
        <v>21</v>
      </c>
      <c r="F3559" s="154" t="s">
        <v>2799</v>
      </c>
      <c r="H3559" s="153" t="s">
        <v>21</v>
      </c>
      <c r="I3559" s="155"/>
      <c r="L3559" s="151"/>
      <c r="M3559" s="156"/>
      <c r="T3559" s="157"/>
      <c r="AT3559" s="153" t="s">
        <v>340</v>
      </c>
      <c r="AU3559" s="153" t="s">
        <v>80</v>
      </c>
      <c r="AV3559" s="12" t="s">
        <v>78</v>
      </c>
      <c r="AW3559" s="12" t="s">
        <v>32</v>
      </c>
      <c r="AX3559" s="12" t="s">
        <v>71</v>
      </c>
      <c r="AY3559" s="153" t="s">
        <v>330</v>
      </c>
    </row>
    <row r="3560" spans="2:65" s="13" customFormat="1">
      <c r="B3560" s="158"/>
      <c r="D3560" s="152" t="s">
        <v>340</v>
      </c>
      <c r="E3560" s="159" t="s">
        <v>21</v>
      </c>
      <c r="F3560" s="160" t="s">
        <v>3254</v>
      </c>
      <c r="H3560" s="161">
        <v>37.953000000000003</v>
      </c>
      <c r="I3560" s="162"/>
      <c r="L3560" s="158"/>
      <c r="M3560" s="163"/>
      <c r="T3560" s="164"/>
      <c r="AT3560" s="159" t="s">
        <v>340</v>
      </c>
      <c r="AU3560" s="159" t="s">
        <v>80</v>
      </c>
      <c r="AV3560" s="13" t="s">
        <v>80</v>
      </c>
      <c r="AW3560" s="13" t="s">
        <v>32</v>
      </c>
      <c r="AX3560" s="13" t="s">
        <v>71</v>
      </c>
      <c r="AY3560" s="159" t="s">
        <v>330</v>
      </c>
    </row>
    <row r="3561" spans="2:65" s="14" customFormat="1">
      <c r="B3561" s="166"/>
      <c r="D3561" s="152" t="s">
        <v>340</v>
      </c>
      <c r="E3561" s="167" t="s">
        <v>21</v>
      </c>
      <c r="F3561" s="168" t="s">
        <v>443</v>
      </c>
      <c r="H3561" s="169">
        <v>111.837</v>
      </c>
      <c r="I3561" s="170"/>
      <c r="L3561" s="166"/>
      <c r="M3561" s="171"/>
      <c r="T3561" s="172"/>
      <c r="AT3561" s="167" t="s">
        <v>340</v>
      </c>
      <c r="AU3561" s="167" t="s">
        <v>80</v>
      </c>
      <c r="AV3561" s="14" t="s">
        <v>336</v>
      </c>
      <c r="AW3561" s="14" t="s">
        <v>32</v>
      </c>
      <c r="AX3561" s="14" t="s">
        <v>78</v>
      </c>
      <c r="AY3561" s="167" t="s">
        <v>330</v>
      </c>
    </row>
    <row r="3562" spans="2:65" s="1" customFormat="1" ht="24.2" customHeight="1">
      <c r="B3562" s="33"/>
      <c r="C3562" s="134" t="s">
        <v>3255</v>
      </c>
      <c r="D3562" s="134" t="s">
        <v>332</v>
      </c>
      <c r="E3562" s="135" t="s">
        <v>3256</v>
      </c>
      <c r="F3562" s="136" t="s">
        <v>3257</v>
      </c>
      <c r="G3562" s="137" t="s">
        <v>169</v>
      </c>
      <c r="H3562" s="138">
        <v>27</v>
      </c>
      <c r="I3562" s="139">
        <v>608.78</v>
      </c>
      <c r="J3562" s="140">
        <f>ROUND(I3562*H3562,2)</f>
        <v>16437.060000000001</v>
      </c>
      <c r="K3562" s="136" t="s">
        <v>21</v>
      </c>
      <c r="L3562" s="33"/>
      <c r="M3562" s="141" t="s">
        <v>21</v>
      </c>
      <c r="N3562" s="142" t="s">
        <v>42</v>
      </c>
      <c r="P3562" s="143">
        <f>O3562*H3562</f>
        <v>0</v>
      </c>
      <c r="Q3562" s="143">
        <v>0.03</v>
      </c>
      <c r="R3562" s="143">
        <f>Q3562*H3562</f>
        <v>0.80999999999999994</v>
      </c>
      <c r="S3562" s="143">
        <v>0.03</v>
      </c>
      <c r="T3562" s="144">
        <f>S3562*H3562</f>
        <v>0.80999999999999994</v>
      </c>
      <c r="AR3562" s="145" t="s">
        <v>444</v>
      </c>
      <c r="AT3562" s="145" t="s">
        <v>332</v>
      </c>
      <c r="AU3562" s="145" t="s">
        <v>80</v>
      </c>
      <c r="AY3562" s="18" t="s">
        <v>330</v>
      </c>
      <c r="BE3562" s="146">
        <f>IF(N3562="základní",J3562,0)</f>
        <v>16437.060000000001</v>
      </c>
      <c r="BF3562" s="146">
        <f>IF(N3562="snížená",J3562,0)</f>
        <v>0</v>
      </c>
      <c r="BG3562" s="146">
        <f>IF(N3562="zákl. přenesená",J3562,0)</f>
        <v>0</v>
      </c>
      <c r="BH3562" s="146">
        <f>IF(N3562="sníž. přenesená",J3562,0)</f>
        <v>0</v>
      </c>
      <c r="BI3562" s="146">
        <f>IF(N3562="nulová",J3562,0)</f>
        <v>0</v>
      </c>
      <c r="BJ3562" s="18" t="s">
        <v>78</v>
      </c>
      <c r="BK3562" s="146">
        <f>ROUND(I3562*H3562,2)</f>
        <v>16437.060000000001</v>
      </c>
      <c r="BL3562" s="18" t="s">
        <v>444</v>
      </c>
      <c r="BM3562" s="145" t="s">
        <v>3258</v>
      </c>
    </row>
    <row r="3563" spans="2:65" s="12" customFormat="1">
      <c r="B3563" s="151"/>
      <c r="D3563" s="152" t="s">
        <v>340</v>
      </c>
      <c r="E3563" s="153" t="s">
        <v>21</v>
      </c>
      <c r="F3563" s="154" t="s">
        <v>341</v>
      </c>
      <c r="H3563" s="153" t="s">
        <v>21</v>
      </c>
      <c r="I3563" s="155"/>
      <c r="L3563" s="151"/>
      <c r="M3563" s="156"/>
      <c r="T3563" s="157"/>
      <c r="AT3563" s="153" t="s">
        <v>340</v>
      </c>
      <c r="AU3563" s="153" t="s">
        <v>80</v>
      </c>
      <c r="AV3563" s="12" t="s">
        <v>78</v>
      </c>
      <c r="AW3563" s="12" t="s">
        <v>32</v>
      </c>
      <c r="AX3563" s="12" t="s">
        <v>71</v>
      </c>
      <c r="AY3563" s="153" t="s">
        <v>330</v>
      </c>
    </row>
    <row r="3564" spans="2:65" s="12" customFormat="1">
      <c r="B3564" s="151"/>
      <c r="D3564" s="152" t="s">
        <v>340</v>
      </c>
      <c r="E3564" s="153" t="s">
        <v>21</v>
      </c>
      <c r="F3564" s="154" t="s">
        <v>3259</v>
      </c>
      <c r="H3564" s="153" t="s">
        <v>21</v>
      </c>
      <c r="I3564" s="155"/>
      <c r="L3564" s="151"/>
      <c r="M3564" s="156"/>
      <c r="T3564" s="157"/>
      <c r="AT3564" s="153" t="s">
        <v>340</v>
      </c>
      <c r="AU3564" s="153" t="s">
        <v>80</v>
      </c>
      <c r="AV3564" s="12" t="s">
        <v>78</v>
      </c>
      <c r="AW3564" s="12" t="s">
        <v>32</v>
      </c>
      <c r="AX3564" s="12" t="s">
        <v>71</v>
      </c>
      <c r="AY3564" s="153" t="s">
        <v>330</v>
      </c>
    </row>
    <row r="3565" spans="2:65" s="13" customFormat="1">
      <c r="B3565" s="158"/>
      <c r="D3565" s="152" t="s">
        <v>340</v>
      </c>
      <c r="E3565" s="159" t="s">
        <v>21</v>
      </c>
      <c r="F3565" s="160" t="s">
        <v>3260</v>
      </c>
      <c r="H3565" s="161">
        <v>27</v>
      </c>
      <c r="I3565" s="162"/>
      <c r="L3565" s="158"/>
      <c r="M3565" s="163"/>
      <c r="T3565" s="164"/>
      <c r="AT3565" s="159" t="s">
        <v>340</v>
      </c>
      <c r="AU3565" s="159" t="s">
        <v>80</v>
      </c>
      <c r="AV3565" s="13" t="s">
        <v>80</v>
      </c>
      <c r="AW3565" s="13" t="s">
        <v>32</v>
      </c>
      <c r="AX3565" s="13" t="s">
        <v>78</v>
      </c>
      <c r="AY3565" s="159" t="s">
        <v>330</v>
      </c>
    </row>
    <row r="3566" spans="2:65" s="1" customFormat="1" ht="24.2" customHeight="1">
      <c r="B3566" s="33"/>
      <c r="C3566" s="134" t="s">
        <v>3261</v>
      </c>
      <c r="D3566" s="134" t="s">
        <v>332</v>
      </c>
      <c r="E3566" s="135" t="s">
        <v>3262</v>
      </c>
      <c r="F3566" s="136" t="s">
        <v>3263</v>
      </c>
      <c r="G3566" s="137" t="s">
        <v>447</v>
      </c>
      <c r="H3566" s="138">
        <v>2.5760000000000001</v>
      </c>
      <c r="I3566" s="139">
        <v>1129.73</v>
      </c>
      <c r="J3566" s="140">
        <f>ROUND(I3566*H3566,2)</f>
        <v>2910.18</v>
      </c>
      <c r="K3566" s="136" t="s">
        <v>335</v>
      </c>
      <c r="L3566" s="33"/>
      <c r="M3566" s="141" t="s">
        <v>21</v>
      </c>
      <c r="N3566" s="142" t="s">
        <v>42</v>
      </c>
      <c r="P3566" s="143">
        <f>O3566*H3566</f>
        <v>0</v>
      </c>
      <c r="Q3566" s="143">
        <v>0</v>
      </c>
      <c r="R3566" s="143">
        <f>Q3566*H3566</f>
        <v>0</v>
      </c>
      <c r="S3566" s="143">
        <v>0</v>
      </c>
      <c r="T3566" s="144">
        <f>S3566*H3566</f>
        <v>0</v>
      </c>
      <c r="AR3566" s="145" t="s">
        <v>444</v>
      </c>
      <c r="AT3566" s="145" t="s">
        <v>332</v>
      </c>
      <c r="AU3566" s="145" t="s">
        <v>80</v>
      </c>
      <c r="AY3566" s="18" t="s">
        <v>330</v>
      </c>
      <c r="BE3566" s="146">
        <f>IF(N3566="základní",J3566,0)</f>
        <v>2910.18</v>
      </c>
      <c r="BF3566" s="146">
        <f>IF(N3566="snížená",J3566,0)</f>
        <v>0</v>
      </c>
      <c r="BG3566" s="146">
        <f>IF(N3566="zákl. přenesená",J3566,0)</f>
        <v>0</v>
      </c>
      <c r="BH3566" s="146">
        <f>IF(N3566="sníž. přenesená",J3566,0)</f>
        <v>0</v>
      </c>
      <c r="BI3566" s="146">
        <f>IF(N3566="nulová",J3566,0)</f>
        <v>0</v>
      </c>
      <c r="BJ3566" s="18" t="s">
        <v>78</v>
      </c>
      <c r="BK3566" s="146">
        <f>ROUND(I3566*H3566,2)</f>
        <v>2910.18</v>
      </c>
      <c r="BL3566" s="18" t="s">
        <v>444</v>
      </c>
      <c r="BM3566" s="145" t="s">
        <v>3264</v>
      </c>
    </row>
    <row r="3567" spans="2:65" s="1" customFormat="1">
      <c r="B3567" s="33"/>
      <c r="D3567" s="147" t="s">
        <v>338</v>
      </c>
      <c r="F3567" s="148" t="s">
        <v>3265</v>
      </c>
      <c r="I3567" s="149"/>
      <c r="L3567" s="33"/>
      <c r="M3567" s="150"/>
      <c r="T3567" s="52"/>
      <c r="AT3567" s="18" t="s">
        <v>338</v>
      </c>
      <c r="AU3567" s="18" t="s">
        <v>80</v>
      </c>
    </row>
    <row r="3568" spans="2:65" s="11" customFormat="1" ht="22.9" customHeight="1">
      <c r="B3568" s="122"/>
      <c r="D3568" s="123" t="s">
        <v>70</v>
      </c>
      <c r="E3568" s="132" t="s">
        <v>3266</v>
      </c>
      <c r="F3568" s="132" t="s">
        <v>3267</v>
      </c>
      <c r="I3568" s="125"/>
      <c r="J3568" s="133">
        <f>BK3568</f>
        <v>9282276.700000003</v>
      </c>
      <c r="L3568" s="122"/>
      <c r="M3568" s="127"/>
      <c r="P3568" s="128">
        <f>SUM(P3569:P3696)</f>
        <v>0</v>
      </c>
      <c r="R3568" s="128">
        <f>SUM(R3569:R3696)</f>
        <v>136.60622403999997</v>
      </c>
      <c r="T3568" s="129">
        <f>SUM(T3569:T3696)</f>
        <v>6.3E-2</v>
      </c>
      <c r="AR3568" s="123" t="s">
        <v>80</v>
      </c>
      <c r="AT3568" s="130" t="s">
        <v>70</v>
      </c>
      <c r="AU3568" s="130" t="s">
        <v>78</v>
      </c>
      <c r="AY3568" s="123" t="s">
        <v>330</v>
      </c>
      <c r="BK3568" s="131">
        <f>SUM(BK3569:BK3696)</f>
        <v>9282276.700000003</v>
      </c>
    </row>
    <row r="3569" spans="2:65" s="1" customFormat="1" ht="21.75" customHeight="1">
      <c r="B3569" s="33"/>
      <c r="C3569" s="134" t="s">
        <v>3268</v>
      </c>
      <c r="D3569" s="134" t="s">
        <v>332</v>
      </c>
      <c r="E3569" s="135" t="s">
        <v>3269</v>
      </c>
      <c r="F3569" s="136" t="s">
        <v>3270</v>
      </c>
      <c r="G3569" s="137" t="s">
        <v>169</v>
      </c>
      <c r="H3569" s="138">
        <v>46.5</v>
      </c>
      <c r="I3569" s="139">
        <v>4336.32</v>
      </c>
      <c r="J3569" s="140">
        <f>ROUND(I3569*H3569,2)</f>
        <v>201638.88</v>
      </c>
      <c r="K3569" s="136" t="s">
        <v>335</v>
      </c>
      <c r="L3569" s="33"/>
      <c r="M3569" s="141" t="s">
        <v>21</v>
      </c>
      <c r="N3569" s="142" t="s">
        <v>42</v>
      </c>
      <c r="P3569" s="143">
        <f>O3569*H3569</f>
        <v>0</v>
      </c>
      <c r="Q3569" s="143">
        <v>2.2110000000000001E-2</v>
      </c>
      <c r="R3569" s="143">
        <f>Q3569*H3569</f>
        <v>1.0281150000000001</v>
      </c>
      <c r="S3569" s="143">
        <v>0</v>
      </c>
      <c r="T3569" s="144">
        <f>S3569*H3569</f>
        <v>0</v>
      </c>
      <c r="AR3569" s="145" t="s">
        <v>444</v>
      </c>
      <c r="AT3569" s="145" t="s">
        <v>332</v>
      </c>
      <c r="AU3569" s="145" t="s">
        <v>80</v>
      </c>
      <c r="AY3569" s="18" t="s">
        <v>330</v>
      </c>
      <c r="BE3569" s="146">
        <f>IF(N3569="základní",J3569,0)</f>
        <v>201638.88</v>
      </c>
      <c r="BF3569" s="146">
        <f>IF(N3569="snížená",J3569,0)</f>
        <v>0</v>
      </c>
      <c r="BG3569" s="146">
        <f>IF(N3569="zákl. přenesená",J3569,0)</f>
        <v>0</v>
      </c>
      <c r="BH3569" s="146">
        <f>IF(N3569="sníž. přenesená",J3569,0)</f>
        <v>0</v>
      </c>
      <c r="BI3569" s="146">
        <f>IF(N3569="nulová",J3569,0)</f>
        <v>0</v>
      </c>
      <c r="BJ3569" s="18" t="s">
        <v>78</v>
      </c>
      <c r="BK3569" s="146">
        <f>ROUND(I3569*H3569,2)</f>
        <v>201638.88</v>
      </c>
      <c r="BL3569" s="18" t="s">
        <v>444</v>
      </c>
      <c r="BM3569" s="145" t="s">
        <v>3271</v>
      </c>
    </row>
    <row r="3570" spans="2:65" s="1" customFormat="1">
      <c r="B3570" s="33"/>
      <c r="D3570" s="147" t="s">
        <v>338</v>
      </c>
      <c r="F3570" s="148" t="s">
        <v>3272</v>
      </c>
      <c r="I3570" s="149"/>
      <c r="L3570" s="33"/>
      <c r="M3570" s="150"/>
      <c r="T3570" s="52"/>
      <c r="AT3570" s="18" t="s">
        <v>338</v>
      </c>
      <c r="AU3570" s="18" t="s">
        <v>80</v>
      </c>
    </row>
    <row r="3571" spans="2:65" s="12" customFormat="1">
      <c r="B3571" s="151"/>
      <c r="D3571" s="152" t="s">
        <v>340</v>
      </c>
      <c r="E3571" s="153" t="s">
        <v>21</v>
      </c>
      <c r="F3571" s="154" t="s">
        <v>3273</v>
      </c>
      <c r="H3571" s="153" t="s">
        <v>21</v>
      </c>
      <c r="I3571" s="155"/>
      <c r="L3571" s="151"/>
      <c r="M3571" s="156"/>
      <c r="T3571" s="157"/>
      <c r="AT3571" s="153" t="s">
        <v>340</v>
      </c>
      <c r="AU3571" s="153" t="s">
        <v>80</v>
      </c>
      <c r="AV3571" s="12" t="s">
        <v>78</v>
      </c>
      <c r="AW3571" s="12" t="s">
        <v>32</v>
      </c>
      <c r="AX3571" s="12" t="s">
        <v>71</v>
      </c>
      <c r="AY3571" s="153" t="s">
        <v>330</v>
      </c>
    </row>
    <row r="3572" spans="2:65" s="13" customFormat="1">
      <c r="B3572" s="158"/>
      <c r="D3572" s="152" t="s">
        <v>340</v>
      </c>
      <c r="E3572" s="159" t="s">
        <v>21</v>
      </c>
      <c r="F3572" s="160" t="s">
        <v>3274</v>
      </c>
      <c r="H3572" s="161">
        <v>46.5</v>
      </c>
      <c r="I3572" s="162"/>
      <c r="L3572" s="158"/>
      <c r="M3572" s="163"/>
      <c r="T3572" s="164"/>
      <c r="AT3572" s="159" t="s">
        <v>340</v>
      </c>
      <c r="AU3572" s="159" t="s">
        <v>80</v>
      </c>
      <c r="AV3572" s="13" t="s">
        <v>80</v>
      </c>
      <c r="AW3572" s="13" t="s">
        <v>32</v>
      </c>
      <c r="AX3572" s="13" t="s">
        <v>78</v>
      </c>
      <c r="AY3572" s="159" t="s">
        <v>330</v>
      </c>
    </row>
    <row r="3573" spans="2:65" s="1" customFormat="1" ht="24.2" customHeight="1">
      <c r="B3573" s="33"/>
      <c r="C3573" s="134" t="s">
        <v>3275</v>
      </c>
      <c r="D3573" s="134" t="s">
        <v>332</v>
      </c>
      <c r="E3573" s="135" t="s">
        <v>3276</v>
      </c>
      <c r="F3573" s="136" t="s">
        <v>3277</v>
      </c>
      <c r="G3573" s="137" t="s">
        <v>169</v>
      </c>
      <c r="H3573" s="138">
        <v>215.86</v>
      </c>
      <c r="I3573" s="139">
        <v>649.20000000000005</v>
      </c>
      <c r="J3573" s="140">
        <f>ROUND(I3573*H3573,2)</f>
        <v>140136.31</v>
      </c>
      <c r="K3573" s="136" t="s">
        <v>335</v>
      </c>
      <c r="L3573" s="33"/>
      <c r="M3573" s="141" t="s">
        <v>21</v>
      </c>
      <c r="N3573" s="142" t="s">
        <v>42</v>
      </c>
      <c r="P3573" s="143">
        <f>O3573*H3573</f>
        <v>0</v>
      </c>
      <c r="Q3573" s="143">
        <v>1.2200000000000001E-2</v>
      </c>
      <c r="R3573" s="143">
        <f>Q3573*H3573</f>
        <v>2.6334920000000004</v>
      </c>
      <c r="S3573" s="143">
        <v>0</v>
      </c>
      <c r="T3573" s="144">
        <f>S3573*H3573</f>
        <v>0</v>
      </c>
      <c r="AR3573" s="145" t="s">
        <v>444</v>
      </c>
      <c r="AT3573" s="145" t="s">
        <v>332</v>
      </c>
      <c r="AU3573" s="145" t="s">
        <v>80</v>
      </c>
      <c r="AY3573" s="18" t="s">
        <v>330</v>
      </c>
      <c r="BE3573" s="146">
        <f>IF(N3573="základní",J3573,0)</f>
        <v>140136.31</v>
      </c>
      <c r="BF3573" s="146">
        <f>IF(N3573="snížená",J3573,0)</f>
        <v>0</v>
      </c>
      <c r="BG3573" s="146">
        <f>IF(N3573="zákl. přenesená",J3573,0)</f>
        <v>0</v>
      </c>
      <c r="BH3573" s="146">
        <f>IF(N3573="sníž. přenesená",J3573,0)</f>
        <v>0</v>
      </c>
      <c r="BI3573" s="146">
        <f>IF(N3573="nulová",J3573,0)</f>
        <v>0</v>
      </c>
      <c r="BJ3573" s="18" t="s">
        <v>78</v>
      </c>
      <c r="BK3573" s="146">
        <f>ROUND(I3573*H3573,2)</f>
        <v>140136.31</v>
      </c>
      <c r="BL3573" s="18" t="s">
        <v>444</v>
      </c>
      <c r="BM3573" s="145" t="s">
        <v>3278</v>
      </c>
    </row>
    <row r="3574" spans="2:65" s="1" customFormat="1">
      <c r="B3574" s="33"/>
      <c r="D3574" s="147" t="s">
        <v>338</v>
      </c>
      <c r="F3574" s="148" t="s">
        <v>3279</v>
      </c>
      <c r="I3574" s="149"/>
      <c r="L3574" s="33"/>
      <c r="M3574" s="150"/>
      <c r="T3574" s="52"/>
      <c r="AT3574" s="18" t="s">
        <v>338</v>
      </c>
      <c r="AU3574" s="18" t="s">
        <v>80</v>
      </c>
    </row>
    <row r="3575" spans="2:65" s="13" customFormat="1">
      <c r="B3575" s="158"/>
      <c r="D3575" s="152" t="s">
        <v>340</v>
      </c>
      <c r="E3575" s="159" t="s">
        <v>21</v>
      </c>
      <c r="F3575" s="160" t="s">
        <v>167</v>
      </c>
      <c r="H3575" s="161">
        <v>215.86</v>
      </c>
      <c r="I3575" s="162"/>
      <c r="L3575" s="158"/>
      <c r="M3575" s="163"/>
      <c r="T3575" s="164"/>
      <c r="AT3575" s="159" t="s">
        <v>340</v>
      </c>
      <c r="AU3575" s="159" t="s">
        <v>80</v>
      </c>
      <c r="AV3575" s="13" t="s">
        <v>80</v>
      </c>
      <c r="AW3575" s="13" t="s">
        <v>32</v>
      </c>
      <c r="AX3575" s="13" t="s">
        <v>78</v>
      </c>
      <c r="AY3575" s="159" t="s">
        <v>330</v>
      </c>
    </row>
    <row r="3576" spans="2:65" s="1" customFormat="1" ht="24.2" customHeight="1">
      <c r="B3576" s="33"/>
      <c r="C3576" s="134" t="s">
        <v>3280</v>
      </c>
      <c r="D3576" s="134" t="s">
        <v>332</v>
      </c>
      <c r="E3576" s="135" t="s">
        <v>3281</v>
      </c>
      <c r="F3576" s="136" t="s">
        <v>3282</v>
      </c>
      <c r="G3576" s="137" t="s">
        <v>169</v>
      </c>
      <c r="H3576" s="138">
        <v>63.14</v>
      </c>
      <c r="I3576" s="139">
        <v>706.77</v>
      </c>
      <c r="J3576" s="140">
        <f>ROUND(I3576*H3576,2)</f>
        <v>44625.46</v>
      </c>
      <c r="K3576" s="136" t="s">
        <v>335</v>
      </c>
      <c r="L3576" s="33"/>
      <c r="M3576" s="141" t="s">
        <v>21</v>
      </c>
      <c r="N3576" s="142" t="s">
        <v>42</v>
      </c>
      <c r="P3576" s="143">
        <f>O3576*H3576</f>
        <v>0</v>
      </c>
      <c r="Q3576" s="143">
        <v>1.259E-2</v>
      </c>
      <c r="R3576" s="143">
        <f>Q3576*H3576</f>
        <v>0.79493259999999999</v>
      </c>
      <c r="S3576" s="143">
        <v>0</v>
      </c>
      <c r="T3576" s="144">
        <f>S3576*H3576</f>
        <v>0</v>
      </c>
      <c r="AR3576" s="145" t="s">
        <v>444</v>
      </c>
      <c r="AT3576" s="145" t="s">
        <v>332</v>
      </c>
      <c r="AU3576" s="145" t="s">
        <v>80</v>
      </c>
      <c r="AY3576" s="18" t="s">
        <v>330</v>
      </c>
      <c r="BE3576" s="146">
        <f>IF(N3576="základní",J3576,0)</f>
        <v>44625.46</v>
      </c>
      <c r="BF3576" s="146">
        <f>IF(N3576="snížená",J3576,0)</f>
        <v>0</v>
      </c>
      <c r="BG3576" s="146">
        <f>IF(N3576="zákl. přenesená",J3576,0)</f>
        <v>0</v>
      </c>
      <c r="BH3576" s="146">
        <f>IF(N3576="sníž. přenesená",J3576,0)</f>
        <v>0</v>
      </c>
      <c r="BI3576" s="146">
        <f>IF(N3576="nulová",J3576,0)</f>
        <v>0</v>
      </c>
      <c r="BJ3576" s="18" t="s">
        <v>78</v>
      </c>
      <c r="BK3576" s="146">
        <f>ROUND(I3576*H3576,2)</f>
        <v>44625.46</v>
      </c>
      <c r="BL3576" s="18" t="s">
        <v>444</v>
      </c>
      <c r="BM3576" s="145" t="s">
        <v>3283</v>
      </c>
    </row>
    <row r="3577" spans="2:65" s="1" customFormat="1">
      <c r="B3577" s="33"/>
      <c r="D3577" s="147" t="s">
        <v>338</v>
      </c>
      <c r="F3577" s="148" t="s">
        <v>3284</v>
      </c>
      <c r="I3577" s="149"/>
      <c r="L3577" s="33"/>
      <c r="M3577" s="150"/>
      <c r="T3577" s="52"/>
      <c r="AT3577" s="18" t="s">
        <v>338</v>
      </c>
      <c r="AU3577" s="18" t="s">
        <v>80</v>
      </c>
    </row>
    <row r="3578" spans="2:65" s="13" customFormat="1">
      <c r="B3578" s="158"/>
      <c r="D3578" s="152" t="s">
        <v>340</v>
      </c>
      <c r="E3578" s="159" t="s">
        <v>21</v>
      </c>
      <c r="F3578" s="160" t="s">
        <v>172</v>
      </c>
      <c r="H3578" s="161">
        <v>63.14</v>
      </c>
      <c r="I3578" s="162"/>
      <c r="L3578" s="158"/>
      <c r="M3578" s="163"/>
      <c r="T3578" s="164"/>
      <c r="AT3578" s="159" t="s">
        <v>340</v>
      </c>
      <c r="AU3578" s="159" t="s">
        <v>80</v>
      </c>
      <c r="AV3578" s="13" t="s">
        <v>80</v>
      </c>
      <c r="AW3578" s="13" t="s">
        <v>32</v>
      </c>
      <c r="AX3578" s="13" t="s">
        <v>78</v>
      </c>
      <c r="AY3578" s="159" t="s">
        <v>330</v>
      </c>
    </row>
    <row r="3579" spans="2:65" s="1" customFormat="1" ht="24.2" customHeight="1">
      <c r="B3579" s="33"/>
      <c r="C3579" s="134" t="s">
        <v>3285</v>
      </c>
      <c r="D3579" s="134" t="s">
        <v>332</v>
      </c>
      <c r="E3579" s="135" t="s">
        <v>3286</v>
      </c>
      <c r="F3579" s="136" t="s">
        <v>3287</v>
      </c>
      <c r="G3579" s="137" t="s">
        <v>353</v>
      </c>
      <c r="H3579" s="138">
        <v>129.505</v>
      </c>
      <c r="I3579" s="139">
        <v>220.26</v>
      </c>
      <c r="J3579" s="140">
        <f>ROUND(I3579*H3579,2)</f>
        <v>28524.77</v>
      </c>
      <c r="K3579" s="136" t="s">
        <v>335</v>
      </c>
      <c r="L3579" s="33"/>
      <c r="M3579" s="141" t="s">
        <v>21</v>
      </c>
      <c r="N3579" s="142" t="s">
        <v>42</v>
      </c>
      <c r="P3579" s="143">
        <f>O3579*H3579</f>
        <v>0</v>
      </c>
      <c r="Q3579" s="143">
        <v>4.3800000000000002E-3</v>
      </c>
      <c r="R3579" s="143">
        <f>Q3579*H3579</f>
        <v>0.56723190000000001</v>
      </c>
      <c r="S3579" s="143">
        <v>0</v>
      </c>
      <c r="T3579" s="144">
        <f>S3579*H3579</f>
        <v>0</v>
      </c>
      <c r="AR3579" s="145" t="s">
        <v>444</v>
      </c>
      <c r="AT3579" s="145" t="s">
        <v>332</v>
      </c>
      <c r="AU3579" s="145" t="s">
        <v>80</v>
      </c>
      <c r="AY3579" s="18" t="s">
        <v>330</v>
      </c>
      <c r="BE3579" s="146">
        <f>IF(N3579="základní",J3579,0)</f>
        <v>28524.77</v>
      </c>
      <c r="BF3579" s="146">
        <f>IF(N3579="snížená",J3579,0)</f>
        <v>0</v>
      </c>
      <c r="BG3579" s="146">
        <f>IF(N3579="zákl. přenesená",J3579,0)</f>
        <v>0</v>
      </c>
      <c r="BH3579" s="146">
        <f>IF(N3579="sníž. přenesená",J3579,0)</f>
        <v>0</v>
      </c>
      <c r="BI3579" s="146">
        <f>IF(N3579="nulová",J3579,0)</f>
        <v>0</v>
      </c>
      <c r="BJ3579" s="18" t="s">
        <v>78</v>
      </c>
      <c r="BK3579" s="146">
        <f>ROUND(I3579*H3579,2)</f>
        <v>28524.77</v>
      </c>
      <c r="BL3579" s="18" t="s">
        <v>444</v>
      </c>
      <c r="BM3579" s="145" t="s">
        <v>3288</v>
      </c>
    </row>
    <row r="3580" spans="2:65" s="1" customFormat="1">
      <c r="B3580" s="33"/>
      <c r="D3580" s="147" t="s">
        <v>338</v>
      </c>
      <c r="F3580" s="148" t="s">
        <v>3289</v>
      </c>
      <c r="I3580" s="149"/>
      <c r="L3580" s="33"/>
      <c r="M3580" s="150"/>
      <c r="T3580" s="52"/>
      <c r="AT3580" s="18" t="s">
        <v>338</v>
      </c>
      <c r="AU3580" s="18" t="s">
        <v>80</v>
      </c>
    </row>
    <row r="3581" spans="2:65" s="12" customFormat="1">
      <c r="B3581" s="151"/>
      <c r="D3581" s="152" t="s">
        <v>340</v>
      </c>
      <c r="E3581" s="153" t="s">
        <v>21</v>
      </c>
      <c r="F3581" s="154" t="s">
        <v>3290</v>
      </c>
      <c r="H3581" s="153" t="s">
        <v>21</v>
      </c>
      <c r="I3581" s="155"/>
      <c r="L3581" s="151"/>
      <c r="M3581" s="156"/>
      <c r="T3581" s="157"/>
      <c r="AT3581" s="153" t="s">
        <v>340</v>
      </c>
      <c r="AU3581" s="153" t="s">
        <v>80</v>
      </c>
      <c r="AV3581" s="12" t="s">
        <v>78</v>
      </c>
      <c r="AW3581" s="12" t="s">
        <v>32</v>
      </c>
      <c r="AX3581" s="12" t="s">
        <v>71</v>
      </c>
      <c r="AY3581" s="153" t="s">
        <v>330</v>
      </c>
    </row>
    <row r="3582" spans="2:65" s="12" customFormat="1">
      <c r="B3582" s="151"/>
      <c r="D3582" s="152" t="s">
        <v>340</v>
      </c>
      <c r="E3582" s="153" t="s">
        <v>21</v>
      </c>
      <c r="F3582" s="154" t="s">
        <v>1003</v>
      </c>
      <c r="H3582" s="153" t="s">
        <v>21</v>
      </c>
      <c r="I3582" s="155"/>
      <c r="L3582" s="151"/>
      <c r="M3582" s="156"/>
      <c r="T3582" s="157"/>
      <c r="AT3582" s="153" t="s">
        <v>340</v>
      </c>
      <c r="AU3582" s="153" t="s">
        <v>80</v>
      </c>
      <c r="AV3582" s="12" t="s">
        <v>78</v>
      </c>
      <c r="AW3582" s="12" t="s">
        <v>32</v>
      </c>
      <c r="AX3582" s="12" t="s">
        <v>71</v>
      </c>
      <c r="AY3582" s="153" t="s">
        <v>330</v>
      </c>
    </row>
    <row r="3583" spans="2:65" s="12" customFormat="1">
      <c r="B3583" s="151"/>
      <c r="D3583" s="152" t="s">
        <v>340</v>
      </c>
      <c r="E3583" s="153" t="s">
        <v>21</v>
      </c>
      <c r="F3583" s="154" t="s">
        <v>3291</v>
      </c>
      <c r="H3583" s="153" t="s">
        <v>21</v>
      </c>
      <c r="I3583" s="155"/>
      <c r="L3583" s="151"/>
      <c r="M3583" s="156"/>
      <c r="T3583" s="157"/>
      <c r="AT3583" s="153" t="s">
        <v>340</v>
      </c>
      <c r="AU3583" s="153" t="s">
        <v>80</v>
      </c>
      <c r="AV3583" s="12" t="s">
        <v>78</v>
      </c>
      <c r="AW3583" s="12" t="s">
        <v>32</v>
      </c>
      <c r="AX3583" s="12" t="s">
        <v>71</v>
      </c>
      <c r="AY3583" s="153" t="s">
        <v>330</v>
      </c>
    </row>
    <row r="3584" spans="2:65" s="13" customFormat="1">
      <c r="B3584" s="158"/>
      <c r="D3584" s="152" t="s">
        <v>340</v>
      </c>
      <c r="E3584" s="159" t="s">
        <v>21</v>
      </c>
      <c r="F3584" s="160" t="s">
        <v>3292</v>
      </c>
      <c r="H3584" s="161">
        <v>4.8849999999999998</v>
      </c>
      <c r="I3584" s="162"/>
      <c r="L3584" s="158"/>
      <c r="M3584" s="163"/>
      <c r="T3584" s="164"/>
      <c r="AT3584" s="159" t="s">
        <v>340</v>
      </c>
      <c r="AU3584" s="159" t="s">
        <v>80</v>
      </c>
      <c r="AV3584" s="13" t="s">
        <v>80</v>
      </c>
      <c r="AW3584" s="13" t="s">
        <v>32</v>
      </c>
      <c r="AX3584" s="13" t="s">
        <v>71</v>
      </c>
      <c r="AY3584" s="159" t="s">
        <v>330</v>
      </c>
    </row>
    <row r="3585" spans="2:51" s="12" customFormat="1">
      <c r="B3585" s="151"/>
      <c r="D3585" s="152" t="s">
        <v>340</v>
      </c>
      <c r="E3585" s="153" t="s">
        <v>21</v>
      </c>
      <c r="F3585" s="154" t="s">
        <v>770</v>
      </c>
      <c r="H3585" s="153" t="s">
        <v>21</v>
      </c>
      <c r="I3585" s="155"/>
      <c r="L3585" s="151"/>
      <c r="M3585" s="156"/>
      <c r="T3585" s="157"/>
      <c r="AT3585" s="153" t="s">
        <v>340</v>
      </c>
      <c r="AU3585" s="153" t="s">
        <v>80</v>
      </c>
      <c r="AV3585" s="12" t="s">
        <v>78</v>
      </c>
      <c r="AW3585" s="12" t="s">
        <v>32</v>
      </c>
      <c r="AX3585" s="12" t="s">
        <v>71</v>
      </c>
      <c r="AY3585" s="153" t="s">
        <v>330</v>
      </c>
    </row>
    <row r="3586" spans="2:51" s="12" customFormat="1">
      <c r="B3586" s="151"/>
      <c r="D3586" s="152" t="s">
        <v>340</v>
      </c>
      <c r="E3586" s="153" t="s">
        <v>21</v>
      </c>
      <c r="F3586" s="154" t="s">
        <v>3293</v>
      </c>
      <c r="H3586" s="153" t="s">
        <v>21</v>
      </c>
      <c r="I3586" s="155"/>
      <c r="L3586" s="151"/>
      <c r="M3586" s="156"/>
      <c r="T3586" s="157"/>
      <c r="AT3586" s="153" t="s">
        <v>340</v>
      </c>
      <c r="AU3586" s="153" t="s">
        <v>80</v>
      </c>
      <c r="AV3586" s="12" t="s">
        <v>78</v>
      </c>
      <c r="AW3586" s="12" t="s">
        <v>32</v>
      </c>
      <c r="AX3586" s="12" t="s">
        <v>71</v>
      </c>
      <c r="AY3586" s="153" t="s">
        <v>330</v>
      </c>
    </row>
    <row r="3587" spans="2:51" s="13" customFormat="1">
      <c r="B3587" s="158"/>
      <c r="D3587" s="152" t="s">
        <v>340</v>
      </c>
      <c r="E3587" s="159" t="s">
        <v>21</v>
      </c>
      <c r="F3587" s="160" t="s">
        <v>3294</v>
      </c>
      <c r="H3587" s="161">
        <v>3.3</v>
      </c>
      <c r="I3587" s="162"/>
      <c r="L3587" s="158"/>
      <c r="M3587" s="163"/>
      <c r="T3587" s="164"/>
      <c r="AT3587" s="159" t="s">
        <v>340</v>
      </c>
      <c r="AU3587" s="159" t="s">
        <v>80</v>
      </c>
      <c r="AV3587" s="13" t="s">
        <v>80</v>
      </c>
      <c r="AW3587" s="13" t="s">
        <v>32</v>
      </c>
      <c r="AX3587" s="13" t="s">
        <v>71</v>
      </c>
      <c r="AY3587" s="159" t="s">
        <v>330</v>
      </c>
    </row>
    <row r="3588" spans="2:51" s="12" customFormat="1">
      <c r="B3588" s="151"/>
      <c r="D3588" s="152" t="s">
        <v>340</v>
      </c>
      <c r="E3588" s="153" t="s">
        <v>21</v>
      </c>
      <c r="F3588" s="154" t="s">
        <v>3295</v>
      </c>
      <c r="H3588" s="153" t="s">
        <v>21</v>
      </c>
      <c r="I3588" s="155"/>
      <c r="L3588" s="151"/>
      <c r="M3588" s="156"/>
      <c r="T3588" s="157"/>
      <c r="AT3588" s="153" t="s">
        <v>340</v>
      </c>
      <c r="AU3588" s="153" t="s">
        <v>80</v>
      </c>
      <c r="AV3588" s="12" t="s">
        <v>78</v>
      </c>
      <c r="AW3588" s="12" t="s">
        <v>32</v>
      </c>
      <c r="AX3588" s="12" t="s">
        <v>71</v>
      </c>
      <c r="AY3588" s="153" t="s">
        <v>330</v>
      </c>
    </row>
    <row r="3589" spans="2:51" s="13" customFormat="1">
      <c r="B3589" s="158"/>
      <c r="D3589" s="152" t="s">
        <v>340</v>
      </c>
      <c r="E3589" s="159" t="s">
        <v>21</v>
      </c>
      <c r="F3589" s="160" t="s">
        <v>3296</v>
      </c>
      <c r="H3589" s="161">
        <v>4.8499999999999996</v>
      </c>
      <c r="I3589" s="162"/>
      <c r="L3589" s="158"/>
      <c r="M3589" s="163"/>
      <c r="T3589" s="164"/>
      <c r="AT3589" s="159" t="s">
        <v>340</v>
      </c>
      <c r="AU3589" s="159" t="s">
        <v>80</v>
      </c>
      <c r="AV3589" s="13" t="s">
        <v>80</v>
      </c>
      <c r="AW3589" s="13" t="s">
        <v>32</v>
      </c>
      <c r="AX3589" s="13" t="s">
        <v>71</v>
      </c>
      <c r="AY3589" s="159" t="s">
        <v>330</v>
      </c>
    </row>
    <row r="3590" spans="2:51" s="12" customFormat="1">
      <c r="B3590" s="151"/>
      <c r="D3590" s="152" t="s">
        <v>340</v>
      </c>
      <c r="E3590" s="153" t="s">
        <v>21</v>
      </c>
      <c r="F3590" s="154" t="s">
        <v>3291</v>
      </c>
      <c r="H3590" s="153" t="s">
        <v>21</v>
      </c>
      <c r="I3590" s="155"/>
      <c r="L3590" s="151"/>
      <c r="M3590" s="156"/>
      <c r="T3590" s="157"/>
      <c r="AT3590" s="153" t="s">
        <v>340</v>
      </c>
      <c r="AU3590" s="153" t="s">
        <v>80</v>
      </c>
      <c r="AV3590" s="12" t="s">
        <v>78</v>
      </c>
      <c r="AW3590" s="12" t="s">
        <v>32</v>
      </c>
      <c r="AX3590" s="12" t="s">
        <v>71</v>
      </c>
      <c r="AY3590" s="153" t="s">
        <v>330</v>
      </c>
    </row>
    <row r="3591" spans="2:51" s="13" customFormat="1">
      <c r="B3591" s="158"/>
      <c r="D3591" s="152" t="s">
        <v>340</v>
      </c>
      <c r="E3591" s="159" t="s">
        <v>21</v>
      </c>
      <c r="F3591" s="160" t="s">
        <v>3297</v>
      </c>
      <c r="H3591" s="161">
        <v>5.5449999999999999</v>
      </c>
      <c r="I3591" s="162"/>
      <c r="L3591" s="158"/>
      <c r="M3591" s="163"/>
      <c r="T3591" s="164"/>
      <c r="AT3591" s="159" t="s">
        <v>340</v>
      </c>
      <c r="AU3591" s="159" t="s">
        <v>80</v>
      </c>
      <c r="AV3591" s="13" t="s">
        <v>80</v>
      </c>
      <c r="AW3591" s="13" t="s">
        <v>32</v>
      </c>
      <c r="AX3591" s="13" t="s">
        <v>71</v>
      </c>
      <c r="AY3591" s="159" t="s">
        <v>330</v>
      </c>
    </row>
    <row r="3592" spans="2:51" s="12" customFormat="1">
      <c r="B3592" s="151"/>
      <c r="D3592" s="152" t="s">
        <v>340</v>
      </c>
      <c r="E3592" s="153" t="s">
        <v>21</v>
      </c>
      <c r="F3592" s="154" t="s">
        <v>3298</v>
      </c>
      <c r="H3592" s="153" t="s">
        <v>21</v>
      </c>
      <c r="I3592" s="155"/>
      <c r="L3592" s="151"/>
      <c r="M3592" s="156"/>
      <c r="T3592" s="157"/>
      <c r="AT3592" s="153" t="s">
        <v>340</v>
      </c>
      <c r="AU3592" s="153" t="s">
        <v>80</v>
      </c>
      <c r="AV3592" s="12" t="s">
        <v>78</v>
      </c>
      <c r="AW3592" s="12" t="s">
        <v>32</v>
      </c>
      <c r="AX3592" s="12" t="s">
        <v>71</v>
      </c>
      <c r="AY3592" s="153" t="s">
        <v>330</v>
      </c>
    </row>
    <row r="3593" spans="2:51" s="13" customFormat="1">
      <c r="B3593" s="158"/>
      <c r="D3593" s="152" t="s">
        <v>340</v>
      </c>
      <c r="E3593" s="159" t="s">
        <v>21</v>
      </c>
      <c r="F3593" s="160" t="s">
        <v>3299</v>
      </c>
      <c r="H3593" s="161">
        <v>0.71299999999999997</v>
      </c>
      <c r="I3593" s="162"/>
      <c r="L3593" s="158"/>
      <c r="M3593" s="163"/>
      <c r="T3593" s="164"/>
      <c r="AT3593" s="159" t="s">
        <v>340</v>
      </c>
      <c r="AU3593" s="159" t="s">
        <v>80</v>
      </c>
      <c r="AV3593" s="13" t="s">
        <v>80</v>
      </c>
      <c r="AW3593" s="13" t="s">
        <v>32</v>
      </c>
      <c r="AX3593" s="13" t="s">
        <v>71</v>
      </c>
      <c r="AY3593" s="159" t="s">
        <v>330</v>
      </c>
    </row>
    <row r="3594" spans="2:51" s="12" customFormat="1">
      <c r="B3594" s="151"/>
      <c r="D3594" s="152" t="s">
        <v>340</v>
      </c>
      <c r="E3594" s="153" t="s">
        <v>21</v>
      </c>
      <c r="F3594" s="154" t="s">
        <v>789</v>
      </c>
      <c r="H3594" s="153" t="s">
        <v>21</v>
      </c>
      <c r="I3594" s="155"/>
      <c r="L3594" s="151"/>
      <c r="M3594" s="156"/>
      <c r="T3594" s="157"/>
      <c r="AT3594" s="153" t="s">
        <v>340</v>
      </c>
      <c r="AU3594" s="153" t="s">
        <v>80</v>
      </c>
      <c r="AV3594" s="12" t="s">
        <v>78</v>
      </c>
      <c r="AW3594" s="12" t="s">
        <v>32</v>
      </c>
      <c r="AX3594" s="12" t="s">
        <v>71</v>
      </c>
      <c r="AY3594" s="153" t="s">
        <v>330</v>
      </c>
    </row>
    <row r="3595" spans="2:51" s="12" customFormat="1">
      <c r="B3595" s="151"/>
      <c r="D3595" s="152" t="s">
        <v>340</v>
      </c>
      <c r="E3595" s="153" t="s">
        <v>21</v>
      </c>
      <c r="F3595" s="154" t="s">
        <v>3293</v>
      </c>
      <c r="H3595" s="153" t="s">
        <v>21</v>
      </c>
      <c r="I3595" s="155"/>
      <c r="L3595" s="151"/>
      <c r="M3595" s="156"/>
      <c r="T3595" s="157"/>
      <c r="AT3595" s="153" t="s">
        <v>340</v>
      </c>
      <c r="AU3595" s="153" t="s">
        <v>80</v>
      </c>
      <c r="AV3595" s="12" t="s">
        <v>78</v>
      </c>
      <c r="AW3595" s="12" t="s">
        <v>32</v>
      </c>
      <c r="AX3595" s="12" t="s">
        <v>71</v>
      </c>
      <c r="AY3595" s="153" t="s">
        <v>330</v>
      </c>
    </row>
    <row r="3596" spans="2:51" s="13" customFormat="1">
      <c r="B3596" s="158"/>
      <c r="D3596" s="152" t="s">
        <v>340</v>
      </c>
      <c r="E3596" s="159" t="s">
        <v>21</v>
      </c>
      <c r="F3596" s="160" t="s">
        <v>3300</v>
      </c>
      <c r="H3596" s="161">
        <v>1.4</v>
      </c>
      <c r="I3596" s="162"/>
      <c r="L3596" s="158"/>
      <c r="M3596" s="163"/>
      <c r="T3596" s="164"/>
      <c r="AT3596" s="159" t="s">
        <v>340</v>
      </c>
      <c r="AU3596" s="159" t="s">
        <v>80</v>
      </c>
      <c r="AV3596" s="13" t="s">
        <v>80</v>
      </c>
      <c r="AW3596" s="13" t="s">
        <v>32</v>
      </c>
      <c r="AX3596" s="13" t="s">
        <v>71</v>
      </c>
      <c r="AY3596" s="159" t="s">
        <v>330</v>
      </c>
    </row>
    <row r="3597" spans="2:51" s="12" customFormat="1">
      <c r="B3597" s="151"/>
      <c r="D3597" s="152" t="s">
        <v>340</v>
      </c>
      <c r="E3597" s="153" t="s">
        <v>21</v>
      </c>
      <c r="F3597" s="154" t="s">
        <v>3291</v>
      </c>
      <c r="H3597" s="153" t="s">
        <v>21</v>
      </c>
      <c r="I3597" s="155"/>
      <c r="L3597" s="151"/>
      <c r="M3597" s="156"/>
      <c r="T3597" s="157"/>
      <c r="AT3597" s="153" t="s">
        <v>340</v>
      </c>
      <c r="AU3597" s="153" t="s">
        <v>80</v>
      </c>
      <c r="AV3597" s="12" t="s">
        <v>78</v>
      </c>
      <c r="AW3597" s="12" t="s">
        <v>32</v>
      </c>
      <c r="AX3597" s="12" t="s">
        <v>71</v>
      </c>
      <c r="AY3597" s="153" t="s">
        <v>330</v>
      </c>
    </row>
    <row r="3598" spans="2:51" s="13" customFormat="1">
      <c r="B3598" s="158"/>
      <c r="D3598" s="152" t="s">
        <v>340</v>
      </c>
      <c r="E3598" s="159" t="s">
        <v>21</v>
      </c>
      <c r="F3598" s="160" t="s">
        <v>3301</v>
      </c>
      <c r="H3598" s="161">
        <v>20.3</v>
      </c>
      <c r="I3598" s="162"/>
      <c r="L3598" s="158"/>
      <c r="M3598" s="163"/>
      <c r="T3598" s="164"/>
      <c r="AT3598" s="159" t="s">
        <v>340</v>
      </c>
      <c r="AU3598" s="159" t="s">
        <v>80</v>
      </c>
      <c r="AV3598" s="13" t="s">
        <v>80</v>
      </c>
      <c r="AW3598" s="13" t="s">
        <v>32</v>
      </c>
      <c r="AX3598" s="13" t="s">
        <v>71</v>
      </c>
      <c r="AY3598" s="159" t="s">
        <v>330</v>
      </c>
    </row>
    <row r="3599" spans="2:51" s="12" customFormat="1">
      <c r="B3599" s="151"/>
      <c r="D3599" s="152" t="s">
        <v>340</v>
      </c>
      <c r="E3599" s="153" t="s">
        <v>21</v>
      </c>
      <c r="F3599" s="154" t="s">
        <v>800</v>
      </c>
      <c r="H3599" s="153" t="s">
        <v>21</v>
      </c>
      <c r="I3599" s="155"/>
      <c r="L3599" s="151"/>
      <c r="M3599" s="156"/>
      <c r="T3599" s="157"/>
      <c r="AT3599" s="153" t="s">
        <v>340</v>
      </c>
      <c r="AU3599" s="153" t="s">
        <v>80</v>
      </c>
      <c r="AV3599" s="12" t="s">
        <v>78</v>
      </c>
      <c r="AW3599" s="12" t="s">
        <v>32</v>
      </c>
      <c r="AX3599" s="12" t="s">
        <v>71</v>
      </c>
      <c r="AY3599" s="153" t="s">
        <v>330</v>
      </c>
    </row>
    <row r="3600" spans="2:51" s="12" customFormat="1">
      <c r="B3600" s="151"/>
      <c r="D3600" s="152" t="s">
        <v>340</v>
      </c>
      <c r="E3600" s="153" t="s">
        <v>21</v>
      </c>
      <c r="F3600" s="154" t="s">
        <v>3293</v>
      </c>
      <c r="H3600" s="153" t="s">
        <v>21</v>
      </c>
      <c r="I3600" s="155"/>
      <c r="L3600" s="151"/>
      <c r="M3600" s="156"/>
      <c r="T3600" s="157"/>
      <c r="AT3600" s="153" t="s">
        <v>340</v>
      </c>
      <c r="AU3600" s="153" t="s">
        <v>80</v>
      </c>
      <c r="AV3600" s="12" t="s">
        <v>78</v>
      </c>
      <c r="AW3600" s="12" t="s">
        <v>32</v>
      </c>
      <c r="AX3600" s="12" t="s">
        <v>71</v>
      </c>
      <c r="AY3600" s="153" t="s">
        <v>330</v>
      </c>
    </row>
    <row r="3601" spans="2:65" s="13" customFormat="1">
      <c r="B3601" s="158"/>
      <c r="D3601" s="152" t="s">
        <v>340</v>
      </c>
      <c r="E3601" s="159" t="s">
        <v>21</v>
      </c>
      <c r="F3601" s="160" t="s">
        <v>3302</v>
      </c>
      <c r="H3601" s="161">
        <v>3.3</v>
      </c>
      <c r="I3601" s="162"/>
      <c r="L3601" s="158"/>
      <c r="M3601" s="163"/>
      <c r="T3601" s="164"/>
      <c r="AT3601" s="159" t="s">
        <v>340</v>
      </c>
      <c r="AU3601" s="159" t="s">
        <v>80</v>
      </c>
      <c r="AV3601" s="13" t="s">
        <v>80</v>
      </c>
      <c r="AW3601" s="13" t="s">
        <v>32</v>
      </c>
      <c r="AX3601" s="13" t="s">
        <v>71</v>
      </c>
      <c r="AY3601" s="159" t="s">
        <v>330</v>
      </c>
    </row>
    <row r="3602" spans="2:65" s="12" customFormat="1">
      <c r="B3602" s="151"/>
      <c r="D3602" s="152" t="s">
        <v>340</v>
      </c>
      <c r="E3602" s="153" t="s">
        <v>21</v>
      </c>
      <c r="F3602" s="154" t="s">
        <v>3298</v>
      </c>
      <c r="H3602" s="153" t="s">
        <v>21</v>
      </c>
      <c r="I3602" s="155"/>
      <c r="L3602" s="151"/>
      <c r="M3602" s="156"/>
      <c r="T3602" s="157"/>
      <c r="AT3602" s="153" t="s">
        <v>340</v>
      </c>
      <c r="AU3602" s="153" t="s">
        <v>80</v>
      </c>
      <c r="AV3602" s="12" t="s">
        <v>78</v>
      </c>
      <c r="AW3602" s="12" t="s">
        <v>32</v>
      </c>
      <c r="AX3602" s="12" t="s">
        <v>71</v>
      </c>
      <c r="AY3602" s="153" t="s">
        <v>330</v>
      </c>
    </row>
    <row r="3603" spans="2:65" s="13" customFormat="1">
      <c r="B3603" s="158"/>
      <c r="D3603" s="152" t="s">
        <v>340</v>
      </c>
      <c r="E3603" s="159" t="s">
        <v>21</v>
      </c>
      <c r="F3603" s="160" t="s">
        <v>3303</v>
      </c>
      <c r="H3603" s="161">
        <v>35.435000000000002</v>
      </c>
      <c r="I3603" s="162"/>
      <c r="L3603" s="158"/>
      <c r="M3603" s="163"/>
      <c r="T3603" s="164"/>
      <c r="AT3603" s="159" t="s">
        <v>340</v>
      </c>
      <c r="AU3603" s="159" t="s">
        <v>80</v>
      </c>
      <c r="AV3603" s="13" t="s">
        <v>80</v>
      </c>
      <c r="AW3603" s="13" t="s">
        <v>32</v>
      </c>
      <c r="AX3603" s="13" t="s">
        <v>71</v>
      </c>
      <c r="AY3603" s="159" t="s">
        <v>330</v>
      </c>
    </row>
    <row r="3604" spans="2:65" s="12" customFormat="1">
      <c r="B3604" s="151"/>
      <c r="D3604" s="152" t="s">
        <v>340</v>
      </c>
      <c r="E3604" s="153" t="s">
        <v>21</v>
      </c>
      <c r="F3604" s="154" t="s">
        <v>808</v>
      </c>
      <c r="H3604" s="153" t="s">
        <v>21</v>
      </c>
      <c r="I3604" s="155"/>
      <c r="L3604" s="151"/>
      <c r="M3604" s="156"/>
      <c r="T3604" s="157"/>
      <c r="AT3604" s="153" t="s">
        <v>340</v>
      </c>
      <c r="AU3604" s="153" t="s">
        <v>80</v>
      </c>
      <c r="AV3604" s="12" t="s">
        <v>78</v>
      </c>
      <c r="AW3604" s="12" t="s">
        <v>32</v>
      </c>
      <c r="AX3604" s="12" t="s">
        <v>71</v>
      </c>
      <c r="AY3604" s="153" t="s">
        <v>330</v>
      </c>
    </row>
    <row r="3605" spans="2:65" s="12" customFormat="1">
      <c r="B3605" s="151"/>
      <c r="D3605" s="152" t="s">
        <v>340</v>
      </c>
      <c r="E3605" s="153" t="s">
        <v>21</v>
      </c>
      <c r="F3605" s="154" t="s">
        <v>3293</v>
      </c>
      <c r="H3605" s="153" t="s">
        <v>21</v>
      </c>
      <c r="I3605" s="155"/>
      <c r="L3605" s="151"/>
      <c r="M3605" s="156"/>
      <c r="T3605" s="157"/>
      <c r="AT3605" s="153" t="s">
        <v>340</v>
      </c>
      <c r="AU3605" s="153" t="s">
        <v>80</v>
      </c>
      <c r="AV3605" s="12" t="s">
        <v>78</v>
      </c>
      <c r="AW3605" s="12" t="s">
        <v>32</v>
      </c>
      <c r="AX3605" s="12" t="s">
        <v>71</v>
      </c>
      <c r="AY3605" s="153" t="s">
        <v>330</v>
      </c>
    </row>
    <row r="3606" spans="2:65" s="13" customFormat="1">
      <c r="B3606" s="158"/>
      <c r="D3606" s="152" t="s">
        <v>340</v>
      </c>
      <c r="E3606" s="159" t="s">
        <v>21</v>
      </c>
      <c r="F3606" s="160" t="s">
        <v>3294</v>
      </c>
      <c r="H3606" s="161">
        <v>3.3</v>
      </c>
      <c r="I3606" s="162"/>
      <c r="L3606" s="158"/>
      <c r="M3606" s="163"/>
      <c r="T3606" s="164"/>
      <c r="AT3606" s="159" t="s">
        <v>340</v>
      </c>
      <c r="AU3606" s="159" t="s">
        <v>80</v>
      </c>
      <c r="AV3606" s="13" t="s">
        <v>80</v>
      </c>
      <c r="AW3606" s="13" t="s">
        <v>32</v>
      </c>
      <c r="AX3606" s="13" t="s">
        <v>71</v>
      </c>
      <c r="AY3606" s="159" t="s">
        <v>330</v>
      </c>
    </row>
    <row r="3607" spans="2:65" s="12" customFormat="1">
      <c r="B3607" s="151"/>
      <c r="D3607" s="152" t="s">
        <v>340</v>
      </c>
      <c r="E3607" s="153" t="s">
        <v>21</v>
      </c>
      <c r="F3607" s="154" t="s">
        <v>3298</v>
      </c>
      <c r="H3607" s="153" t="s">
        <v>21</v>
      </c>
      <c r="I3607" s="155"/>
      <c r="L3607" s="151"/>
      <c r="M3607" s="156"/>
      <c r="T3607" s="157"/>
      <c r="AT3607" s="153" t="s">
        <v>340</v>
      </c>
      <c r="AU3607" s="153" t="s">
        <v>80</v>
      </c>
      <c r="AV3607" s="12" t="s">
        <v>78</v>
      </c>
      <c r="AW3607" s="12" t="s">
        <v>32</v>
      </c>
      <c r="AX3607" s="12" t="s">
        <v>71</v>
      </c>
      <c r="AY3607" s="153" t="s">
        <v>330</v>
      </c>
    </row>
    <row r="3608" spans="2:65" s="13" customFormat="1">
      <c r="B3608" s="158"/>
      <c r="D3608" s="152" t="s">
        <v>340</v>
      </c>
      <c r="E3608" s="159" t="s">
        <v>21</v>
      </c>
      <c r="F3608" s="160" t="s">
        <v>3304</v>
      </c>
      <c r="H3608" s="161">
        <v>46.476999999999997</v>
      </c>
      <c r="I3608" s="162"/>
      <c r="L3608" s="158"/>
      <c r="M3608" s="163"/>
      <c r="T3608" s="164"/>
      <c r="AT3608" s="159" t="s">
        <v>340</v>
      </c>
      <c r="AU3608" s="159" t="s">
        <v>80</v>
      </c>
      <c r="AV3608" s="13" t="s">
        <v>80</v>
      </c>
      <c r="AW3608" s="13" t="s">
        <v>32</v>
      </c>
      <c r="AX3608" s="13" t="s">
        <v>71</v>
      </c>
      <c r="AY3608" s="159" t="s">
        <v>330</v>
      </c>
    </row>
    <row r="3609" spans="2:65" s="14" customFormat="1">
      <c r="B3609" s="166"/>
      <c r="D3609" s="152" t="s">
        <v>340</v>
      </c>
      <c r="E3609" s="167" t="s">
        <v>21</v>
      </c>
      <c r="F3609" s="168" t="s">
        <v>443</v>
      </c>
      <c r="H3609" s="169">
        <v>129.505</v>
      </c>
      <c r="I3609" s="170"/>
      <c r="L3609" s="166"/>
      <c r="M3609" s="171"/>
      <c r="T3609" s="172"/>
      <c r="AT3609" s="167" t="s">
        <v>340</v>
      </c>
      <c r="AU3609" s="167" t="s">
        <v>80</v>
      </c>
      <c r="AV3609" s="14" t="s">
        <v>336</v>
      </c>
      <c r="AW3609" s="14" t="s">
        <v>32</v>
      </c>
      <c r="AX3609" s="14" t="s">
        <v>78</v>
      </c>
      <c r="AY3609" s="167" t="s">
        <v>330</v>
      </c>
    </row>
    <row r="3610" spans="2:65" s="1" customFormat="1" ht="24.2" customHeight="1">
      <c r="B3610" s="33"/>
      <c r="C3610" s="134" t="s">
        <v>3305</v>
      </c>
      <c r="D3610" s="134" t="s">
        <v>332</v>
      </c>
      <c r="E3610" s="135" t="s">
        <v>3306</v>
      </c>
      <c r="F3610" s="136" t="s">
        <v>3307</v>
      </c>
      <c r="G3610" s="137" t="s">
        <v>353</v>
      </c>
      <c r="H3610" s="138">
        <v>39.838000000000001</v>
      </c>
      <c r="I3610" s="139">
        <v>305.48</v>
      </c>
      <c r="J3610" s="140">
        <f>ROUND(I3610*H3610,2)</f>
        <v>12169.71</v>
      </c>
      <c r="K3610" s="136" t="s">
        <v>335</v>
      </c>
      <c r="L3610" s="33"/>
      <c r="M3610" s="141" t="s">
        <v>21</v>
      </c>
      <c r="N3610" s="142" t="s">
        <v>42</v>
      </c>
      <c r="P3610" s="143">
        <f>O3610*H3610</f>
        <v>0</v>
      </c>
      <c r="Q3610" s="143">
        <v>6.6299999999999996E-3</v>
      </c>
      <c r="R3610" s="143">
        <f>Q3610*H3610</f>
        <v>0.26412594</v>
      </c>
      <c r="S3610" s="143">
        <v>0</v>
      </c>
      <c r="T3610" s="144">
        <f>S3610*H3610</f>
        <v>0</v>
      </c>
      <c r="AR3610" s="145" t="s">
        <v>444</v>
      </c>
      <c r="AT3610" s="145" t="s">
        <v>332</v>
      </c>
      <c r="AU3610" s="145" t="s">
        <v>80</v>
      </c>
      <c r="AY3610" s="18" t="s">
        <v>330</v>
      </c>
      <c r="BE3610" s="146">
        <f>IF(N3610="základní",J3610,0)</f>
        <v>12169.71</v>
      </c>
      <c r="BF3610" s="146">
        <f>IF(N3610="snížená",J3610,0)</f>
        <v>0</v>
      </c>
      <c r="BG3610" s="146">
        <f>IF(N3610="zákl. přenesená",J3610,0)</f>
        <v>0</v>
      </c>
      <c r="BH3610" s="146">
        <f>IF(N3610="sníž. přenesená",J3610,0)</f>
        <v>0</v>
      </c>
      <c r="BI3610" s="146">
        <f>IF(N3610="nulová",J3610,0)</f>
        <v>0</v>
      </c>
      <c r="BJ3610" s="18" t="s">
        <v>78</v>
      </c>
      <c r="BK3610" s="146">
        <f>ROUND(I3610*H3610,2)</f>
        <v>12169.71</v>
      </c>
      <c r="BL3610" s="18" t="s">
        <v>444</v>
      </c>
      <c r="BM3610" s="145" t="s">
        <v>3308</v>
      </c>
    </row>
    <row r="3611" spans="2:65" s="1" customFormat="1">
      <c r="B3611" s="33"/>
      <c r="D3611" s="147" t="s">
        <v>338</v>
      </c>
      <c r="F3611" s="148" t="s">
        <v>3309</v>
      </c>
      <c r="I3611" s="149"/>
      <c r="L3611" s="33"/>
      <c r="M3611" s="150"/>
      <c r="T3611" s="52"/>
      <c r="AT3611" s="18" t="s">
        <v>338</v>
      </c>
      <c r="AU3611" s="18" t="s">
        <v>80</v>
      </c>
    </row>
    <row r="3612" spans="2:65" s="12" customFormat="1">
      <c r="B3612" s="151"/>
      <c r="D3612" s="152" t="s">
        <v>340</v>
      </c>
      <c r="E3612" s="153" t="s">
        <v>21</v>
      </c>
      <c r="F3612" s="154" t="s">
        <v>3290</v>
      </c>
      <c r="H3612" s="153" t="s">
        <v>21</v>
      </c>
      <c r="I3612" s="155"/>
      <c r="L3612" s="151"/>
      <c r="M3612" s="156"/>
      <c r="T3612" s="157"/>
      <c r="AT3612" s="153" t="s">
        <v>340</v>
      </c>
      <c r="AU3612" s="153" t="s">
        <v>80</v>
      </c>
      <c r="AV3612" s="12" t="s">
        <v>78</v>
      </c>
      <c r="AW3612" s="12" t="s">
        <v>32</v>
      </c>
      <c r="AX3612" s="12" t="s">
        <v>71</v>
      </c>
      <c r="AY3612" s="153" t="s">
        <v>330</v>
      </c>
    </row>
    <row r="3613" spans="2:65" s="12" customFormat="1">
      <c r="B3613" s="151"/>
      <c r="D3613" s="152" t="s">
        <v>340</v>
      </c>
      <c r="E3613" s="153" t="s">
        <v>21</v>
      </c>
      <c r="F3613" s="154" t="s">
        <v>1003</v>
      </c>
      <c r="H3613" s="153" t="s">
        <v>21</v>
      </c>
      <c r="I3613" s="155"/>
      <c r="L3613" s="151"/>
      <c r="M3613" s="156"/>
      <c r="T3613" s="157"/>
      <c r="AT3613" s="153" t="s">
        <v>340</v>
      </c>
      <c r="AU3613" s="153" t="s">
        <v>80</v>
      </c>
      <c r="AV3613" s="12" t="s">
        <v>78</v>
      </c>
      <c r="AW3613" s="12" t="s">
        <v>32</v>
      </c>
      <c r="AX3613" s="12" t="s">
        <v>71</v>
      </c>
      <c r="AY3613" s="153" t="s">
        <v>330</v>
      </c>
    </row>
    <row r="3614" spans="2:65" s="12" customFormat="1">
      <c r="B3614" s="151"/>
      <c r="D3614" s="152" t="s">
        <v>340</v>
      </c>
      <c r="E3614" s="153" t="s">
        <v>21</v>
      </c>
      <c r="F3614" s="154" t="s">
        <v>3293</v>
      </c>
      <c r="H3614" s="153" t="s">
        <v>21</v>
      </c>
      <c r="I3614" s="155"/>
      <c r="L3614" s="151"/>
      <c r="M3614" s="156"/>
      <c r="T3614" s="157"/>
      <c r="AT3614" s="153" t="s">
        <v>340</v>
      </c>
      <c r="AU3614" s="153" t="s">
        <v>80</v>
      </c>
      <c r="AV3614" s="12" t="s">
        <v>78</v>
      </c>
      <c r="AW3614" s="12" t="s">
        <v>32</v>
      </c>
      <c r="AX3614" s="12" t="s">
        <v>71</v>
      </c>
      <c r="AY3614" s="153" t="s">
        <v>330</v>
      </c>
    </row>
    <row r="3615" spans="2:65" s="13" customFormat="1">
      <c r="B3615" s="158"/>
      <c r="D3615" s="152" t="s">
        <v>340</v>
      </c>
      <c r="E3615" s="159" t="s">
        <v>21</v>
      </c>
      <c r="F3615" s="160" t="s">
        <v>3310</v>
      </c>
      <c r="H3615" s="161">
        <v>5.27</v>
      </c>
      <c r="I3615" s="162"/>
      <c r="L3615" s="158"/>
      <c r="M3615" s="163"/>
      <c r="T3615" s="164"/>
      <c r="AT3615" s="159" t="s">
        <v>340</v>
      </c>
      <c r="AU3615" s="159" t="s">
        <v>80</v>
      </c>
      <c r="AV3615" s="13" t="s">
        <v>80</v>
      </c>
      <c r="AW3615" s="13" t="s">
        <v>32</v>
      </c>
      <c r="AX3615" s="13" t="s">
        <v>71</v>
      </c>
      <c r="AY3615" s="159" t="s">
        <v>330</v>
      </c>
    </row>
    <row r="3616" spans="2:65" s="12" customFormat="1">
      <c r="B3616" s="151"/>
      <c r="D3616" s="152" t="s">
        <v>340</v>
      </c>
      <c r="E3616" s="153" t="s">
        <v>21</v>
      </c>
      <c r="F3616" s="154" t="s">
        <v>770</v>
      </c>
      <c r="H3616" s="153" t="s">
        <v>21</v>
      </c>
      <c r="I3616" s="155"/>
      <c r="L3616" s="151"/>
      <c r="M3616" s="156"/>
      <c r="T3616" s="157"/>
      <c r="AT3616" s="153" t="s">
        <v>340</v>
      </c>
      <c r="AU3616" s="153" t="s">
        <v>80</v>
      </c>
      <c r="AV3616" s="12" t="s">
        <v>78</v>
      </c>
      <c r="AW3616" s="12" t="s">
        <v>32</v>
      </c>
      <c r="AX3616" s="12" t="s">
        <v>71</v>
      </c>
      <c r="AY3616" s="153" t="s">
        <v>330</v>
      </c>
    </row>
    <row r="3617" spans="2:65" s="12" customFormat="1">
      <c r="B3617" s="151"/>
      <c r="D3617" s="152" t="s">
        <v>340</v>
      </c>
      <c r="E3617" s="153" t="s">
        <v>21</v>
      </c>
      <c r="F3617" s="154" t="s">
        <v>3291</v>
      </c>
      <c r="H3617" s="153" t="s">
        <v>21</v>
      </c>
      <c r="I3617" s="155"/>
      <c r="L3617" s="151"/>
      <c r="M3617" s="156"/>
      <c r="T3617" s="157"/>
      <c r="AT3617" s="153" t="s">
        <v>340</v>
      </c>
      <c r="AU3617" s="153" t="s">
        <v>80</v>
      </c>
      <c r="AV3617" s="12" t="s">
        <v>78</v>
      </c>
      <c r="AW3617" s="12" t="s">
        <v>32</v>
      </c>
      <c r="AX3617" s="12" t="s">
        <v>71</v>
      </c>
      <c r="AY3617" s="153" t="s">
        <v>330</v>
      </c>
    </row>
    <row r="3618" spans="2:65" s="13" customFormat="1">
      <c r="B3618" s="158"/>
      <c r="D3618" s="152" t="s">
        <v>340</v>
      </c>
      <c r="E3618" s="159" t="s">
        <v>21</v>
      </c>
      <c r="F3618" s="160" t="s">
        <v>3311</v>
      </c>
      <c r="H3618" s="161">
        <v>22.457999999999998</v>
      </c>
      <c r="I3618" s="162"/>
      <c r="L3618" s="158"/>
      <c r="M3618" s="163"/>
      <c r="T3618" s="164"/>
      <c r="AT3618" s="159" t="s">
        <v>340</v>
      </c>
      <c r="AU3618" s="159" t="s">
        <v>80</v>
      </c>
      <c r="AV3618" s="13" t="s">
        <v>80</v>
      </c>
      <c r="AW3618" s="13" t="s">
        <v>32</v>
      </c>
      <c r="AX3618" s="13" t="s">
        <v>71</v>
      </c>
      <c r="AY3618" s="159" t="s">
        <v>330</v>
      </c>
    </row>
    <row r="3619" spans="2:65" s="12" customFormat="1">
      <c r="B3619" s="151"/>
      <c r="D3619" s="152" t="s">
        <v>340</v>
      </c>
      <c r="E3619" s="153" t="s">
        <v>21</v>
      </c>
      <c r="F3619" s="154" t="s">
        <v>789</v>
      </c>
      <c r="H3619" s="153" t="s">
        <v>21</v>
      </c>
      <c r="I3619" s="155"/>
      <c r="L3619" s="151"/>
      <c r="M3619" s="156"/>
      <c r="T3619" s="157"/>
      <c r="AT3619" s="153" t="s">
        <v>340</v>
      </c>
      <c r="AU3619" s="153" t="s">
        <v>80</v>
      </c>
      <c r="AV3619" s="12" t="s">
        <v>78</v>
      </c>
      <c r="AW3619" s="12" t="s">
        <v>32</v>
      </c>
      <c r="AX3619" s="12" t="s">
        <v>71</v>
      </c>
      <c r="AY3619" s="153" t="s">
        <v>330</v>
      </c>
    </row>
    <row r="3620" spans="2:65" s="12" customFormat="1">
      <c r="B3620" s="151"/>
      <c r="D3620" s="152" t="s">
        <v>340</v>
      </c>
      <c r="E3620" s="153" t="s">
        <v>21</v>
      </c>
      <c r="F3620" s="154" t="s">
        <v>3291</v>
      </c>
      <c r="H3620" s="153" t="s">
        <v>21</v>
      </c>
      <c r="I3620" s="155"/>
      <c r="L3620" s="151"/>
      <c r="M3620" s="156"/>
      <c r="T3620" s="157"/>
      <c r="AT3620" s="153" t="s">
        <v>340</v>
      </c>
      <c r="AU3620" s="153" t="s">
        <v>80</v>
      </c>
      <c r="AV3620" s="12" t="s">
        <v>78</v>
      </c>
      <c r="AW3620" s="12" t="s">
        <v>32</v>
      </c>
      <c r="AX3620" s="12" t="s">
        <v>71</v>
      </c>
      <c r="AY3620" s="153" t="s">
        <v>330</v>
      </c>
    </row>
    <row r="3621" spans="2:65" s="13" customFormat="1">
      <c r="B3621" s="158"/>
      <c r="D3621" s="152" t="s">
        <v>340</v>
      </c>
      <c r="E3621" s="159" t="s">
        <v>21</v>
      </c>
      <c r="F3621" s="160" t="s">
        <v>3312</v>
      </c>
      <c r="H3621" s="161">
        <v>4.37</v>
      </c>
      <c r="I3621" s="162"/>
      <c r="L3621" s="158"/>
      <c r="M3621" s="163"/>
      <c r="T3621" s="164"/>
      <c r="AT3621" s="159" t="s">
        <v>340</v>
      </c>
      <c r="AU3621" s="159" t="s">
        <v>80</v>
      </c>
      <c r="AV3621" s="13" t="s">
        <v>80</v>
      </c>
      <c r="AW3621" s="13" t="s">
        <v>32</v>
      </c>
      <c r="AX3621" s="13" t="s">
        <v>71</v>
      </c>
      <c r="AY3621" s="159" t="s">
        <v>330</v>
      </c>
    </row>
    <row r="3622" spans="2:65" s="12" customFormat="1">
      <c r="B3622" s="151"/>
      <c r="D3622" s="152" t="s">
        <v>340</v>
      </c>
      <c r="E3622" s="153" t="s">
        <v>21</v>
      </c>
      <c r="F3622" s="154" t="s">
        <v>800</v>
      </c>
      <c r="H3622" s="153" t="s">
        <v>21</v>
      </c>
      <c r="I3622" s="155"/>
      <c r="L3622" s="151"/>
      <c r="M3622" s="156"/>
      <c r="T3622" s="157"/>
      <c r="AT3622" s="153" t="s">
        <v>340</v>
      </c>
      <c r="AU3622" s="153" t="s">
        <v>80</v>
      </c>
      <c r="AV3622" s="12" t="s">
        <v>78</v>
      </c>
      <c r="AW3622" s="12" t="s">
        <v>32</v>
      </c>
      <c r="AX3622" s="12" t="s">
        <v>71</v>
      </c>
      <c r="AY3622" s="153" t="s">
        <v>330</v>
      </c>
    </row>
    <row r="3623" spans="2:65" s="12" customFormat="1">
      <c r="B3623" s="151"/>
      <c r="D3623" s="152" t="s">
        <v>340</v>
      </c>
      <c r="E3623" s="153" t="s">
        <v>21</v>
      </c>
      <c r="F3623" s="154" t="s">
        <v>3298</v>
      </c>
      <c r="H3623" s="153" t="s">
        <v>21</v>
      </c>
      <c r="I3623" s="155"/>
      <c r="L3623" s="151"/>
      <c r="M3623" s="156"/>
      <c r="T3623" s="157"/>
      <c r="AT3623" s="153" t="s">
        <v>340</v>
      </c>
      <c r="AU3623" s="153" t="s">
        <v>80</v>
      </c>
      <c r="AV3623" s="12" t="s">
        <v>78</v>
      </c>
      <c r="AW3623" s="12" t="s">
        <v>32</v>
      </c>
      <c r="AX3623" s="12" t="s">
        <v>71</v>
      </c>
      <c r="AY3623" s="153" t="s">
        <v>330</v>
      </c>
    </row>
    <row r="3624" spans="2:65" s="13" customFormat="1">
      <c r="B3624" s="158"/>
      <c r="D3624" s="152" t="s">
        <v>340</v>
      </c>
      <c r="E3624" s="159" t="s">
        <v>21</v>
      </c>
      <c r="F3624" s="160" t="s">
        <v>3313</v>
      </c>
      <c r="H3624" s="161">
        <v>4.37</v>
      </c>
      <c r="I3624" s="162"/>
      <c r="L3624" s="158"/>
      <c r="M3624" s="163"/>
      <c r="T3624" s="164"/>
      <c r="AT3624" s="159" t="s">
        <v>340</v>
      </c>
      <c r="AU3624" s="159" t="s">
        <v>80</v>
      </c>
      <c r="AV3624" s="13" t="s">
        <v>80</v>
      </c>
      <c r="AW3624" s="13" t="s">
        <v>32</v>
      </c>
      <c r="AX3624" s="13" t="s">
        <v>71</v>
      </c>
      <c r="AY3624" s="159" t="s">
        <v>330</v>
      </c>
    </row>
    <row r="3625" spans="2:65" s="12" customFormat="1">
      <c r="B3625" s="151"/>
      <c r="D3625" s="152" t="s">
        <v>340</v>
      </c>
      <c r="E3625" s="153" t="s">
        <v>21</v>
      </c>
      <c r="F3625" s="154" t="s">
        <v>808</v>
      </c>
      <c r="H3625" s="153" t="s">
        <v>21</v>
      </c>
      <c r="I3625" s="155"/>
      <c r="L3625" s="151"/>
      <c r="M3625" s="156"/>
      <c r="T3625" s="157"/>
      <c r="AT3625" s="153" t="s">
        <v>340</v>
      </c>
      <c r="AU3625" s="153" t="s">
        <v>80</v>
      </c>
      <c r="AV3625" s="12" t="s">
        <v>78</v>
      </c>
      <c r="AW3625" s="12" t="s">
        <v>32</v>
      </c>
      <c r="AX3625" s="12" t="s">
        <v>71</v>
      </c>
      <c r="AY3625" s="153" t="s">
        <v>330</v>
      </c>
    </row>
    <row r="3626" spans="2:65" s="12" customFormat="1">
      <c r="B3626" s="151"/>
      <c r="D3626" s="152" t="s">
        <v>340</v>
      </c>
      <c r="E3626" s="153" t="s">
        <v>21</v>
      </c>
      <c r="F3626" s="154" t="s">
        <v>3298</v>
      </c>
      <c r="H3626" s="153" t="s">
        <v>21</v>
      </c>
      <c r="I3626" s="155"/>
      <c r="L3626" s="151"/>
      <c r="M3626" s="156"/>
      <c r="T3626" s="157"/>
      <c r="AT3626" s="153" t="s">
        <v>340</v>
      </c>
      <c r="AU3626" s="153" t="s">
        <v>80</v>
      </c>
      <c r="AV3626" s="12" t="s">
        <v>78</v>
      </c>
      <c r="AW3626" s="12" t="s">
        <v>32</v>
      </c>
      <c r="AX3626" s="12" t="s">
        <v>71</v>
      </c>
      <c r="AY3626" s="153" t="s">
        <v>330</v>
      </c>
    </row>
    <row r="3627" spans="2:65" s="13" customFormat="1">
      <c r="B3627" s="158"/>
      <c r="D3627" s="152" t="s">
        <v>340</v>
      </c>
      <c r="E3627" s="159" t="s">
        <v>21</v>
      </c>
      <c r="F3627" s="160" t="s">
        <v>3314</v>
      </c>
      <c r="H3627" s="161">
        <v>3.37</v>
      </c>
      <c r="I3627" s="162"/>
      <c r="L3627" s="158"/>
      <c r="M3627" s="163"/>
      <c r="T3627" s="164"/>
      <c r="AT3627" s="159" t="s">
        <v>340</v>
      </c>
      <c r="AU3627" s="159" t="s">
        <v>80</v>
      </c>
      <c r="AV3627" s="13" t="s">
        <v>80</v>
      </c>
      <c r="AW3627" s="13" t="s">
        <v>32</v>
      </c>
      <c r="AX3627" s="13" t="s">
        <v>71</v>
      </c>
      <c r="AY3627" s="159" t="s">
        <v>330</v>
      </c>
    </row>
    <row r="3628" spans="2:65" s="14" customFormat="1">
      <c r="B3628" s="166"/>
      <c r="D3628" s="152" t="s">
        <v>340</v>
      </c>
      <c r="E3628" s="167" t="s">
        <v>21</v>
      </c>
      <c r="F3628" s="168" t="s">
        <v>443</v>
      </c>
      <c r="H3628" s="169">
        <v>39.838000000000001</v>
      </c>
      <c r="I3628" s="170"/>
      <c r="L3628" s="166"/>
      <c r="M3628" s="171"/>
      <c r="T3628" s="172"/>
      <c r="AT3628" s="167" t="s">
        <v>340</v>
      </c>
      <c r="AU3628" s="167" t="s">
        <v>80</v>
      </c>
      <c r="AV3628" s="14" t="s">
        <v>336</v>
      </c>
      <c r="AW3628" s="14" t="s">
        <v>32</v>
      </c>
      <c r="AX3628" s="14" t="s">
        <v>78</v>
      </c>
      <c r="AY3628" s="167" t="s">
        <v>330</v>
      </c>
    </row>
    <row r="3629" spans="2:65" s="1" customFormat="1" ht="33" customHeight="1">
      <c r="B3629" s="33"/>
      <c r="C3629" s="134" t="s">
        <v>3315</v>
      </c>
      <c r="D3629" s="134" t="s">
        <v>332</v>
      </c>
      <c r="E3629" s="135" t="s">
        <v>3316</v>
      </c>
      <c r="F3629" s="136" t="s">
        <v>3317</v>
      </c>
      <c r="G3629" s="137" t="s">
        <v>169</v>
      </c>
      <c r="H3629" s="138">
        <v>778.66</v>
      </c>
      <c r="I3629" s="139">
        <v>1297.8399999999999</v>
      </c>
      <c r="J3629" s="140">
        <f>ROUND(I3629*H3629,2)</f>
        <v>1010576.09</v>
      </c>
      <c r="K3629" s="136" t="s">
        <v>335</v>
      </c>
      <c r="L3629" s="33"/>
      <c r="M3629" s="141" t="s">
        <v>21</v>
      </c>
      <c r="N3629" s="142" t="s">
        <v>42</v>
      </c>
      <c r="P3629" s="143">
        <f>O3629*H3629</f>
        <v>0</v>
      </c>
      <c r="Q3629" s="143">
        <v>3.6929999999999998E-2</v>
      </c>
      <c r="R3629" s="143">
        <f>Q3629*H3629</f>
        <v>28.755913799999998</v>
      </c>
      <c r="S3629" s="143">
        <v>0</v>
      </c>
      <c r="T3629" s="144">
        <f>S3629*H3629</f>
        <v>0</v>
      </c>
      <c r="AR3629" s="145" t="s">
        <v>444</v>
      </c>
      <c r="AT3629" s="145" t="s">
        <v>332</v>
      </c>
      <c r="AU3629" s="145" t="s">
        <v>80</v>
      </c>
      <c r="AY3629" s="18" t="s">
        <v>330</v>
      </c>
      <c r="BE3629" s="146">
        <f>IF(N3629="základní",J3629,0)</f>
        <v>1010576.09</v>
      </c>
      <c r="BF3629" s="146">
        <f>IF(N3629="snížená",J3629,0)</f>
        <v>0</v>
      </c>
      <c r="BG3629" s="146">
        <f>IF(N3629="zákl. přenesená",J3629,0)</f>
        <v>0</v>
      </c>
      <c r="BH3629" s="146">
        <f>IF(N3629="sníž. přenesená",J3629,0)</f>
        <v>0</v>
      </c>
      <c r="BI3629" s="146">
        <f>IF(N3629="nulová",J3629,0)</f>
        <v>0</v>
      </c>
      <c r="BJ3629" s="18" t="s">
        <v>78</v>
      </c>
      <c r="BK3629" s="146">
        <f>ROUND(I3629*H3629,2)</f>
        <v>1010576.09</v>
      </c>
      <c r="BL3629" s="18" t="s">
        <v>444</v>
      </c>
      <c r="BM3629" s="145" t="s">
        <v>3318</v>
      </c>
    </row>
    <row r="3630" spans="2:65" s="1" customFormat="1">
      <c r="B3630" s="33"/>
      <c r="D3630" s="147" t="s">
        <v>338</v>
      </c>
      <c r="F3630" s="148" t="s">
        <v>3319</v>
      </c>
      <c r="I3630" s="149"/>
      <c r="L3630" s="33"/>
      <c r="M3630" s="150"/>
      <c r="T3630" s="52"/>
      <c r="AT3630" s="18" t="s">
        <v>338</v>
      </c>
      <c r="AU3630" s="18" t="s">
        <v>80</v>
      </c>
    </row>
    <row r="3631" spans="2:65" s="13" customFormat="1">
      <c r="B3631" s="158"/>
      <c r="D3631" s="152" t="s">
        <v>340</v>
      </c>
      <c r="E3631" s="159" t="s">
        <v>21</v>
      </c>
      <c r="F3631" s="160" t="s">
        <v>255</v>
      </c>
      <c r="H3631" s="161">
        <v>778.66</v>
      </c>
      <c r="I3631" s="162"/>
      <c r="L3631" s="158"/>
      <c r="M3631" s="163"/>
      <c r="T3631" s="164"/>
      <c r="AT3631" s="159" t="s">
        <v>340</v>
      </c>
      <c r="AU3631" s="159" t="s">
        <v>80</v>
      </c>
      <c r="AV3631" s="13" t="s">
        <v>80</v>
      </c>
      <c r="AW3631" s="13" t="s">
        <v>32</v>
      </c>
      <c r="AX3631" s="13" t="s">
        <v>78</v>
      </c>
      <c r="AY3631" s="159" t="s">
        <v>330</v>
      </c>
    </row>
    <row r="3632" spans="2:65" s="1" customFormat="1" ht="33" customHeight="1">
      <c r="B3632" s="33"/>
      <c r="C3632" s="134" t="s">
        <v>3320</v>
      </c>
      <c r="D3632" s="134" t="s">
        <v>332</v>
      </c>
      <c r="E3632" s="135" t="s">
        <v>3321</v>
      </c>
      <c r="F3632" s="136" t="s">
        <v>3322</v>
      </c>
      <c r="G3632" s="137" t="s">
        <v>169</v>
      </c>
      <c r="H3632" s="138">
        <v>2417.3000000000002</v>
      </c>
      <c r="I3632" s="139">
        <v>1332.01</v>
      </c>
      <c r="J3632" s="140">
        <f>ROUND(I3632*H3632,2)</f>
        <v>3219867.77</v>
      </c>
      <c r="K3632" s="136" t="s">
        <v>335</v>
      </c>
      <c r="L3632" s="33"/>
      <c r="M3632" s="141" t="s">
        <v>21</v>
      </c>
      <c r="N3632" s="142" t="s">
        <v>42</v>
      </c>
      <c r="P3632" s="143">
        <f>O3632*H3632</f>
        <v>0</v>
      </c>
      <c r="Q3632" s="143">
        <v>3.7199999999999997E-2</v>
      </c>
      <c r="R3632" s="143">
        <f>Q3632*H3632</f>
        <v>89.923559999999995</v>
      </c>
      <c r="S3632" s="143">
        <v>0</v>
      </c>
      <c r="T3632" s="144">
        <f>S3632*H3632</f>
        <v>0</v>
      </c>
      <c r="AR3632" s="145" t="s">
        <v>444</v>
      </c>
      <c r="AT3632" s="145" t="s">
        <v>332</v>
      </c>
      <c r="AU3632" s="145" t="s">
        <v>80</v>
      </c>
      <c r="AY3632" s="18" t="s">
        <v>330</v>
      </c>
      <c r="BE3632" s="146">
        <f>IF(N3632="základní",J3632,0)</f>
        <v>3219867.77</v>
      </c>
      <c r="BF3632" s="146">
        <f>IF(N3632="snížená",J3632,0)</f>
        <v>0</v>
      </c>
      <c r="BG3632" s="146">
        <f>IF(N3632="zákl. přenesená",J3632,0)</f>
        <v>0</v>
      </c>
      <c r="BH3632" s="146">
        <f>IF(N3632="sníž. přenesená",J3632,0)</f>
        <v>0</v>
      </c>
      <c r="BI3632" s="146">
        <f>IF(N3632="nulová",J3632,0)</f>
        <v>0</v>
      </c>
      <c r="BJ3632" s="18" t="s">
        <v>78</v>
      </c>
      <c r="BK3632" s="146">
        <f>ROUND(I3632*H3632,2)</f>
        <v>3219867.77</v>
      </c>
      <c r="BL3632" s="18" t="s">
        <v>444</v>
      </c>
      <c r="BM3632" s="145" t="s">
        <v>3323</v>
      </c>
    </row>
    <row r="3633" spans="2:65" s="1" customFormat="1">
      <c r="B3633" s="33"/>
      <c r="D3633" s="147" t="s">
        <v>338</v>
      </c>
      <c r="F3633" s="148" t="s">
        <v>3324</v>
      </c>
      <c r="I3633" s="149"/>
      <c r="L3633" s="33"/>
      <c r="M3633" s="150"/>
      <c r="T3633" s="52"/>
      <c r="AT3633" s="18" t="s">
        <v>338</v>
      </c>
      <c r="AU3633" s="18" t="s">
        <v>80</v>
      </c>
    </row>
    <row r="3634" spans="2:65" s="12" customFormat="1" ht="22.5">
      <c r="B3634" s="151"/>
      <c r="D3634" s="152" t="s">
        <v>340</v>
      </c>
      <c r="E3634" s="153" t="s">
        <v>21</v>
      </c>
      <c r="F3634" s="154" t="s">
        <v>3325</v>
      </c>
      <c r="H3634" s="153" t="s">
        <v>21</v>
      </c>
      <c r="I3634" s="155"/>
      <c r="L3634" s="151"/>
      <c r="M3634" s="156"/>
      <c r="T3634" s="157"/>
      <c r="AT3634" s="153" t="s">
        <v>340</v>
      </c>
      <c r="AU3634" s="153" t="s">
        <v>80</v>
      </c>
      <c r="AV3634" s="12" t="s">
        <v>78</v>
      </c>
      <c r="AW3634" s="12" t="s">
        <v>32</v>
      </c>
      <c r="AX3634" s="12" t="s">
        <v>71</v>
      </c>
      <c r="AY3634" s="153" t="s">
        <v>330</v>
      </c>
    </row>
    <row r="3635" spans="2:65" s="13" customFormat="1">
      <c r="B3635" s="158"/>
      <c r="D3635" s="152" t="s">
        <v>340</v>
      </c>
      <c r="E3635" s="159" t="s">
        <v>21</v>
      </c>
      <c r="F3635" s="160" t="s">
        <v>258</v>
      </c>
      <c r="H3635" s="161">
        <v>2417.3000000000002</v>
      </c>
      <c r="I3635" s="162"/>
      <c r="L3635" s="158"/>
      <c r="M3635" s="163"/>
      <c r="T3635" s="164"/>
      <c r="AT3635" s="159" t="s">
        <v>340</v>
      </c>
      <c r="AU3635" s="159" t="s">
        <v>80</v>
      </c>
      <c r="AV3635" s="13" t="s">
        <v>80</v>
      </c>
      <c r="AW3635" s="13" t="s">
        <v>32</v>
      </c>
      <c r="AX3635" s="13" t="s">
        <v>78</v>
      </c>
      <c r="AY3635" s="159" t="s">
        <v>330</v>
      </c>
    </row>
    <row r="3636" spans="2:65" s="1" customFormat="1" ht="37.9" customHeight="1">
      <c r="B3636" s="33"/>
      <c r="C3636" s="134" t="s">
        <v>3326</v>
      </c>
      <c r="D3636" s="134" t="s">
        <v>332</v>
      </c>
      <c r="E3636" s="135" t="s">
        <v>3327</v>
      </c>
      <c r="F3636" s="136" t="s">
        <v>3328</v>
      </c>
      <c r="G3636" s="137" t="s">
        <v>169</v>
      </c>
      <c r="H3636" s="138">
        <v>18.11</v>
      </c>
      <c r="I3636" s="139">
        <v>1624.14</v>
      </c>
      <c r="J3636" s="140">
        <f>ROUND(I3636*H3636,2)</f>
        <v>29413.18</v>
      </c>
      <c r="K3636" s="136" t="s">
        <v>335</v>
      </c>
      <c r="L3636" s="33"/>
      <c r="M3636" s="141" t="s">
        <v>21</v>
      </c>
      <c r="N3636" s="142" t="s">
        <v>42</v>
      </c>
      <c r="P3636" s="143">
        <f>O3636*H3636</f>
        <v>0</v>
      </c>
      <c r="Q3636" s="143">
        <v>3.7519999999999998E-2</v>
      </c>
      <c r="R3636" s="143">
        <f>Q3636*H3636</f>
        <v>0.67948719999999996</v>
      </c>
      <c r="S3636" s="143">
        <v>0</v>
      </c>
      <c r="T3636" s="144">
        <f>S3636*H3636</f>
        <v>0</v>
      </c>
      <c r="AR3636" s="145" t="s">
        <v>444</v>
      </c>
      <c r="AT3636" s="145" t="s">
        <v>332</v>
      </c>
      <c r="AU3636" s="145" t="s">
        <v>80</v>
      </c>
      <c r="AY3636" s="18" t="s">
        <v>330</v>
      </c>
      <c r="BE3636" s="146">
        <f>IF(N3636="základní",J3636,0)</f>
        <v>29413.18</v>
      </c>
      <c r="BF3636" s="146">
        <f>IF(N3636="snížená",J3636,0)</f>
        <v>0</v>
      </c>
      <c r="BG3636" s="146">
        <f>IF(N3636="zákl. přenesená",J3636,0)</f>
        <v>0</v>
      </c>
      <c r="BH3636" s="146">
        <f>IF(N3636="sníž. přenesená",J3636,0)</f>
        <v>0</v>
      </c>
      <c r="BI3636" s="146">
        <f>IF(N3636="nulová",J3636,0)</f>
        <v>0</v>
      </c>
      <c r="BJ3636" s="18" t="s">
        <v>78</v>
      </c>
      <c r="BK3636" s="146">
        <f>ROUND(I3636*H3636,2)</f>
        <v>29413.18</v>
      </c>
      <c r="BL3636" s="18" t="s">
        <v>444</v>
      </c>
      <c r="BM3636" s="145" t="s">
        <v>3329</v>
      </c>
    </row>
    <row r="3637" spans="2:65" s="1" customFormat="1">
      <c r="B3637" s="33"/>
      <c r="D3637" s="147" t="s">
        <v>338</v>
      </c>
      <c r="F3637" s="148" t="s">
        <v>3330</v>
      </c>
      <c r="I3637" s="149"/>
      <c r="L3637" s="33"/>
      <c r="M3637" s="150"/>
      <c r="T3637" s="52"/>
      <c r="AT3637" s="18" t="s">
        <v>338</v>
      </c>
      <c r="AU3637" s="18" t="s">
        <v>80</v>
      </c>
    </row>
    <row r="3638" spans="2:65" s="12" customFormat="1">
      <c r="B3638" s="151"/>
      <c r="D3638" s="152" t="s">
        <v>340</v>
      </c>
      <c r="E3638" s="153" t="s">
        <v>21</v>
      </c>
      <c r="F3638" s="154" t="s">
        <v>3331</v>
      </c>
      <c r="H3638" s="153" t="s">
        <v>21</v>
      </c>
      <c r="I3638" s="155"/>
      <c r="L3638" s="151"/>
      <c r="M3638" s="156"/>
      <c r="T3638" s="157"/>
      <c r="AT3638" s="153" t="s">
        <v>340</v>
      </c>
      <c r="AU3638" s="153" t="s">
        <v>80</v>
      </c>
      <c r="AV3638" s="12" t="s">
        <v>78</v>
      </c>
      <c r="AW3638" s="12" t="s">
        <v>32</v>
      </c>
      <c r="AX3638" s="12" t="s">
        <v>71</v>
      </c>
      <c r="AY3638" s="153" t="s">
        <v>330</v>
      </c>
    </row>
    <row r="3639" spans="2:65" s="13" customFormat="1">
      <c r="B3639" s="158"/>
      <c r="D3639" s="152" t="s">
        <v>340</v>
      </c>
      <c r="E3639" s="159" t="s">
        <v>21</v>
      </c>
      <c r="F3639" s="160" t="s">
        <v>261</v>
      </c>
      <c r="H3639" s="161">
        <v>18.11</v>
      </c>
      <c r="I3639" s="162"/>
      <c r="L3639" s="158"/>
      <c r="M3639" s="163"/>
      <c r="T3639" s="164"/>
      <c r="AT3639" s="159" t="s">
        <v>340</v>
      </c>
      <c r="AU3639" s="159" t="s">
        <v>80</v>
      </c>
      <c r="AV3639" s="13" t="s">
        <v>80</v>
      </c>
      <c r="AW3639" s="13" t="s">
        <v>32</v>
      </c>
      <c r="AX3639" s="13" t="s">
        <v>78</v>
      </c>
      <c r="AY3639" s="159" t="s">
        <v>330</v>
      </c>
    </row>
    <row r="3640" spans="2:65" s="1" customFormat="1" ht="21.75" customHeight="1">
      <c r="B3640" s="33"/>
      <c r="C3640" s="134" t="s">
        <v>3332</v>
      </c>
      <c r="D3640" s="134" t="s">
        <v>332</v>
      </c>
      <c r="E3640" s="135" t="s">
        <v>3333</v>
      </c>
      <c r="F3640" s="136" t="s">
        <v>3334</v>
      </c>
      <c r="G3640" s="137" t="s">
        <v>169</v>
      </c>
      <c r="H3640" s="138">
        <v>18.11</v>
      </c>
      <c r="I3640" s="139">
        <v>194.65</v>
      </c>
      <c r="J3640" s="140">
        <f>ROUND(I3640*H3640,2)</f>
        <v>3525.11</v>
      </c>
      <c r="K3640" s="136" t="s">
        <v>335</v>
      </c>
      <c r="L3640" s="33"/>
      <c r="M3640" s="141" t="s">
        <v>21</v>
      </c>
      <c r="N3640" s="142" t="s">
        <v>42</v>
      </c>
      <c r="P3640" s="143">
        <f>O3640*H3640</f>
        <v>0</v>
      </c>
      <c r="Q3640" s="143">
        <v>6.0999999999999997E-4</v>
      </c>
      <c r="R3640" s="143">
        <f>Q3640*H3640</f>
        <v>1.1047099999999999E-2</v>
      </c>
      <c r="S3640" s="143">
        <v>0</v>
      </c>
      <c r="T3640" s="144">
        <f>S3640*H3640</f>
        <v>0</v>
      </c>
      <c r="AR3640" s="145" t="s">
        <v>444</v>
      </c>
      <c r="AT3640" s="145" t="s">
        <v>332</v>
      </c>
      <c r="AU3640" s="145" t="s">
        <v>80</v>
      </c>
      <c r="AY3640" s="18" t="s">
        <v>330</v>
      </c>
      <c r="BE3640" s="146">
        <f>IF(N3640="základní",J3640,0)</f>
        <v>3525.11</v>
      </c>
      <c r="BF3640" s="146">
        <f>IF(N3640="snížená",J3640,0)</f>
        <v>0</v>
      </c>
      <c r="BG3640" s="146">
        <f>IF(N3640="zákl. přenesená",J3640,0)</f>
        <v>0</v>
      </c>
      <c r="BH3640" s="146">
        <f>IF(N3640="sníž. přenesená",J3640,0)</f>
        <v>0</v>
      </c>
      <c r="BI3640" s="146">
        <f>IF(N3640="nulová",J3640,0)</f>
        <v>0</v>
      </c>
      <c r="BJ3640" s="18" t="s">
        <v>78</v>
      </c>
      <c r="BK3640" s="146">
        <f>ROUND(I3640*H3640,2)</f>
        <v>3525.11</v>
      </c>
      <c r="BL3640" s="18" t="s">
        <v>444</v>
      </c>
      <c r="BM3640" s="145" t="s">
        <v>3335</v>
      </c>
    </row>
    <row r="3641" spans="2:65" s="1" customFormat="1">
      <c r="B3641" s="33"/>
      <c r="D3641" s="147" t="s">
        <v>338</v>
      </c>
      <c r="F3641" s="148" t="s">
        <v>3336</v>
      </c>
      <c r="I3641" s="149"/>
      <c r="L3641" s="33"/>
      <c r="M3641" s="150"/>
      <c r="T3641" s="52"/>
      <c r="AT3641" s="18" t="s">
        <v>338</v>
      </c>
      <c r="AU3641" s="18" t="s">
        <v>80</v>
      </c>
    </row>
    <row r="3642" spans="2:65" s="12" customFormat="1">
      <c r="B3642" s="151"/>
      <c r="D3642" s="152" t="s">
        <v>340</v>
      </c>
      <c r="E3642" s="153" t="s">
        <v>21</v>
      </c>
      <c r="F3642" s="154" t="s">
        <v>3337</v>
      </c>
      <c r="H3642" s="153" t="s">
        <v>21</v>
      </c>
      <c r="I3642" s="155"/>
      <c r="L3642" s="151"/>
      <c r="M3642" s="156"/>
      <c r="T3642" s="157"/>
      <c r="AT3642" s="153" t="s">
        <v>340</v>
      </c>
      <c r="AU3642" s="153" t="s">
        <v>80</v>
      </c>
      <c r="AV3642" s="12" t="s">
        <v>78</v>
      </c>
      <c r="AW3642" s="12" t="s">
        <v>32</v>
      </c>
      <c r="AX3642" s="12" t="s">
        <v>71</v>
      </c>
      <c r="AY3642" s="153" t="s">
        <v>330</v>
      </c>
    </row>
    <row r="3643" spans="2:65" s="13" customFormat="1">
      <c r="B3643" s="158"/>
      <c r="D3643" s="152" t="s">
        <v>340</v>
      </c>
      <c r="E3643" s="159" t="s">
        <v>21</v>
      </c>
      <c r="F3643" s="160" t="s">
        <v>261</v>
      </c>
      <c r="H3643" s="161">
        <v>18.11</v>
      </c>
      <c r="I3643" s="162"/>
      <c r="L3643" s="158"/>
      <c r="M3643" s="163"/>
      <c r="T3643" s="164"/>
      <c r="AT3643" s="159" t="s">
        <v>340</v>
      </c>
      <c r="AU3643" s="159" t="s">
        <v>80</v>
      </c>
      <c r="AV3643" s="13" t="s">
        <v>80</v>
      </c>
      <c r="AW3643" s="13" t="s">
        <v>32</v>
      </c>
      <c r="AX3643" s="13" t="s">
        <v>78</v>
      </c>
      <c r="AY3643" s="159" t="s">
        <v>330</v>
      </c>
    </row>
    <row r="3644" spans="2:65" s="1" customFormat="1" ht="16.5" customHeight="1">
      <c r="B3644" s="33"/>
      <c r="C3644" s="173" t="s">
        <v>3338</v>
      </c>
      <c r="D3644" s="173" t="s">
        <v>475</v>
      </c>
      <c r="E3644" s="174" t="s">
        <v>3339</v>
      </c>
      <c r="F3644" s="175" t="s">
        <v>3340</v>
      </c>
      <c r="G3644" s="176" t="s">
        <v>169</v>
      </c>
      <c r="H3644" s="177">
        <v>39.841999999999999</v>
      </c>
      <c r="I3644" s="178">
        <v>335.38</v>
      </c>
      <c r="J3644" s="179">
        <f>ROUND(I3644*H3644,2)</f>
        <v>13362.21</v>
      </c>
      <c r="K3644" s="175" t="s">
        <v>335</v>
      </c>
      <c r="L3644" s="180"/>
      <c r="M3644" s="181" t="s">
        <v>21</v>
      </c>
      <c r="N3644" s="182" t="s">
        <v>42</v>
      </c>
      <c r="P3644" s="143">
        <f>O3644*H3644</f>
        <v>0</v>
      </c>
      <c r="Q3644" s="143">
        <v>1.4999999999999999E-2</v>
      </c>
      <c r="R3644" s="143">
        <f>Q3644*H3644</f>
        <v>0.59762999999999999</v>
      </c>
      <c r="S3644" s="143">
        <v>0</v>
      </c>
      <c r="T3644" s="144">
        <f>S3644*H3644</f>
        <v>0</v>
      </c>
      <c r="AR3644" s="145" t="s">
        <v>617</v>
      </c>
      <c r="AT3644" s="145" t="s">
        <v>475</v>
      </c>
      <c r="AU3644" s="145" t="s">
        <v>80</v>
      </c>
      <c r="AY3644" s="18" t="s">
        <v>330</v>
      </c>
      <c r="BE3644" s="146">
        <f>IF(N3644="základní",J3644,0)</f>
        <v>13362.21</v>
      </c>
      <c r="BF3644" s="146">
        <f>IF(N3644="snížená",J3644,0)</f>
        <v>0</v>
      </c>
      <c r="BG3644" s="146">
        <f>IF(N3644="zákl. přenesená",J3644,0)</f>
        <v>0</v>
      </c>
      <c r="BH3644" s="146">
        <f>IF(N3644="sníž. přenesená",J3644,0)</f>
        <v>0</v>
      </c>
      <c r="BI3644" s="146">
        <f>IF(N3644="nulová",J3644,0)</f>
        <v>0</v>
      </c>
      <c r="BJ3644" s="18" t="s">
        <v>78</v>
      </c>
      <c r="BK3644" s="146">
        <f>ROUND(I3644*H3644,2)</f>
        <v>13362.21</v>
      </c>
      <c r="BL3644" s="18" t="s">
        <v>444</v>
      </c>
      <c r="BM3644" s="145" t="s">
        <v>3341</v>
      </c>
    </row>
    <row r="3645" spans="2:65" s="13" customFormat="1">
      <c r="B3645" s="158"/>
      <c r="D3645" s="152" t="s">
        <v>340</v>
      </c>
      <c r="E3645" s="159" t="s">
        <v>21</v>
      </c>
      <c r="F3645" s="160" t="s">
        <v>3342</v>
      </c>
      <c r="H3645" s="161">
        <v>39.841999999999999</v>
      </c>
      <c r="I3645" s="162"/>
      <c r="L3645" s="158"/>
      <c r="M3645" s="163"/>
      <c r="T3645" s="164"/>
      <c r="AT3645" s="159" t="s">
        <v>340</v>
      </c>
      <c r="AU3645" s="159" t="s">
        <v>80</v>
      </c>
      <c r="AV3645" s="13" t="s">
        <v>80</v>
      </c>
      <c r="AW3645" s="13" t="s">
        <v>32</v>
      </c>
      <c r="AX3645" s="13" t="s">
        <v>78</v>
      </c>
      <c r="AY3645" s="159" t="s">
        <v>330</v>
      </c>
    </row>
    <row r="3646" spans="2:65" s="1" customFormat="1" ht="33" customHeight="1">
      <c r="B3646" s="33"/>
      <c r="C3646" s="134" t="s">
        <v>3343</v>
      </c>
      <c r="D3646" s="134" t="s">
        <v>332</v>
      </c>
      <c r="E3646" s="135" t="s">
        <v>3344</v>
      </c>
      <c r="F3646" s="136" t="s">
        <v>3345</v>
      </c>
      <c r="G3646" s="137" t="s">
        <v>169</v>
      </c>
      <c r="H3646" s="138">
        <v>155.85</v>
      </c>
      <c r="I3646" s="139">
        <v>866.13</v>
      </c>
      <c r="J3646" s="140">
        <f>ROUND(I3646*H3646,2)</f>
        <v>134986.35999999999</v>
      </c>
      <c r="K3646" s="136" t="s">
        <v>335</v>
      </c>
      <c r="L3646" s="33"/>
      <c r="M3646" s="141" t="s">
        <v>21</v>
      </c>
      <c r="N3646" s="142" t="s">
        <v>42</v>
      </c>
      <c r="P3646" s="143">
        <f>O3646*H3646</f>
        <v>0</v>
      </c>
      <c r="Q3646" s="143">
        <v>2.1180000000000001E-2</v>
      </c>
      <c r="R3646" s="143">
        <f>Q3646*H3646</f>
        <v>3.3009029999999999</v>
      </c>
      <c r="S3646" s="143">
        <v>0</v>
      </c>
      <c r="T3646" s="144">
        <f>S3646*H3646</f>
        <v>0</v>
      </c>
      <c r="AR3646" s="145" t="s">
        <v>444</v>
      </c>
      <c r="AT3646" s="145" t="s">
        <v>332</v>
      </c>
      <c r="AU3646" s="145" t="s">
        <v>80</v>
      </c>
      <c r="AY3646" s="18" t="s">
        <v>330</v>
      </c>
      <c r="BE3646" s="146">
        <f>IF(N3646="základní",J3646,0)</f>
        <v>134986.35999999999</v>
      </c>
      <c r="BF3646" s="146">
        <f>IF(N3646="snížená",J3646,0)</f>
        <v>0</v>
      </c>
      <c r="BG3646" s="146">
        <f>IF(N3646="zákl. přenesená",J3646,0)</f>
        <v>0</v>
      </c>
      <c r="BH3646" s="146">
        <f>IF(N3646="sníž. přenesená",J3646,0)</f>
        <v>0</v>
      </c>
      <c r="BI3646" s="146">
        <f>IF(N3646="nulová",J3646,0)</f>
        <v>0</v>
      </c>
      <c r="BJ3646" s="18" t="s">
        <v>78</v>
      </c>
      <c r="BK3646" s="146">
        <f>ROUND(I3646*H3646,2)</f>
        <v>134986.35999999999</v>
      </c>
      <c r="BL3646" s="18" t="s">
        <v>444</v>
      </c>
      <c r="BM3646" s="145" t="s">
        <v>3346</v>
      </c>
    </row>
    <row r="3647" spans="2:65" s="1" customFormat="1">
      <c r="B3647" s="33"/>
      <c r="D3647" s="147" t="s">
        <v>338</v>
      </c>
      <c r="F3647" s="148" t="s">
        <v>3347</v>
      </c>
      <c r="I3647" s="149"/>
      <c r="L3647" s="33"/>
      <c r="M3647" s="150"/>
      <c r="T3647" s="52"/>
      <c r="AT3647" s="18" t="s">
        <v>338</v>
      </c>
      <c r="AU3647" s="18" t="s">
        <v>80</v>
      </c>
    </row>
    <row r="3648" spans="2:65" s="12" customFormat="1" ht="22.5">
      <c r="B3648" s="151"/>
      <c r="D3648" s="152" t="s">
        <v>340</v>
      </c>
      <c r="E3648" s="153" t="s">
        <v>21</v>
      </c>
      <c r="F3648" s="154" t="s">
        <v>3348</v>
      </c>
      <c r="H3648" s="153" t="s">
        <v>21</v>
      </c>
      <c r="I3648" s="155"/>
      <c r="L3648" s="151"/>
      <c r="M3648" s="156"/>
      <c r="T3648" s="157"/>
      <c r="AT3648" s="153" t="s">
        <v>340</v>
      </c>
      <c r="AU3648" s="153" t="s">
        <v>80</v>
      </c>
      <c r="AV3648" s="12" t="s">
        <v>78</v>
      </c>
      <c r="AW3648" s="12" t="s">
        <v>32</v>
      </c>
      <c r="AX3648" s="12" t="s">
        <v>71</v>
      </c>
      <c r="AY3648" s="153" t="s">
        <v>330</v>
      </c>
    </row>
    <row r="3649" spans="2:65" s="13" customFormat="1">
      <c r="B3649" s="158"/>
      <c r="D3649" s="152" t="s">
        <v>340</v>
      </c>
      <c r="E3649" s="159" t="s">
        <v>21</v>
      </c>
      <c r="F3649" s="160" t="s">
        <v>264</v>
      </c>
      <c r="H3649" s="161">
        <v>155.85</v>
      </c>
      <c r="I3649" s="162"/>
      <c r="L3649" s="158"/>
      <c r="M3649" s="163"/>
      <c r="T3649" s="164"/>
      <c r="AT3649" s="159" t="s">
        <v>340</v>
      </c>
      <c r="AU3649" s="159" t="s">
        <v>80</v>
      </c>
      <c r="AV3649" s="13" t="s">
        <v>80</v>
      </c>
      <c r="AW3649" s="13" t="s">
        <v>32</v>
      </c>
      <c r="AX3649" s="13" t="s">
        <v>78</v>
      </c>
      <c r="AY3649" s="159" t="s">
        <v>330</v>
      </c>
    </row>
    <row r="3650" spans="2:65" s="1" customFormat="1" ht="24.2" customHeight="1">
      <c r="B3650" s="33"/>
      <c r="C3650" s="134" t="s">
        <v>3349</v>
      </c>
      <c r="D3650" s="134" t="s">
        <v>332</v>
      </c>
      <c r="E3650" s="135" t="s">
        <v>3350</v>
      </c>
      <c r="F3650" s="136" t="s">
        <v>3351</v>
      </c>
      <c r="G3650" s="137" t="s">
        <v>353</v>
      </c>
      <c r="H3650" s="138">
        <v>1.82</v>
      </c>
      <c r="I3650" s="139">
        <v>934.31</v>
      </c>
      <c r="J3650" s="140">
        <f>ROUND(I3650*H3650,2)</f>
        <v>1700.44</v>
      </c>
      <c r="K3650" s="136" t="s">
        <v>335</v>
      </c>
      <c r="L3650" s="33"/>
      <c r="M3650" s="141" t="s">
        <v>21</v>
      </c>
      <c r="N3650" s="142" t="s">
        <v>42</v>
      </c>
      <c r="P3650" s="143">
        <f>O3650*H3650</f>
        <v>0</v>
      </c>
      <c r="Q3650" s="143">
        <v>1.6660000000000001E-2</v>
      </c>
      <c r="R3650" s="143">
        <f>Q3650*H3650</f>
        <v>3.0321200000000003E-2</v>
      </c>
      <c r="S3650" s="143">
        <v>0</v>
      </c>
      <c r="T3650" s="144">
        <f>S3650*H3650</f>
        <v>0</v>
      </c>
      <c r="AR3650" s="145" t="s">
        <v>444</v>
      </c>
      <c r="AT3650" s="145" t="s">
        <v>332</v>
      </c>
      <c r="AU3650" s="145" t="s">
        <v>80</v>
      </c>
      <c r="AY3650" s="18" t="s">
        <v>330</v>
      </c>
      <c r="BE3650" s="146">
        <f>IF(N3650="základní",J3650,0)</f>
        <v>1700.44</v>
      </c>
      <c r="BF3650" s="146">
        <f>IF(N3650="snížená",J3650,0)</f>
        <v>0</v>
      </c>
      <c r="BG3650" s="146">
        <f>IF(N3650="zákl. přenesená",J3650,0)</f>
        <v>0</v>
      </c>
      <c r="BH3650" s="146">
        <f>IF(N3650="sníž. přenesená",J3650,0)</f>
        <v>0</v>
      </c>
      <c r="BI3650" s="146">
        <f>IF(N3650="nulová",J3650,0)</f>
        <v>0</v>
      </c>
      <c r="BJ3650" s="18" t="s">
        <v>78</v>
      </c>
      <c r="BK3650" s="146">
        <f>ROUND(I3650*H3650,2)</f>
        <v>1700.44</v>
      </c>
      <c r="BL3650" s="18" t="s">
        <v>444</v>
      </c>
      <c r="BM3650" s="145" t="s">
        <v>3352</v>
      </c>
    </row>
    <row r="3651" spans="2:65" s="1" customFormat="1">
      <c r="B3651" s="33"/>
      <c r="D3651" s="147" t="s">
        <v>338</v>
      </c>
      <c r="F3651" s="148" t="s">
        <v>3353</v>
      </c>
      <c r="I3651" s="149"/>
      <c r="L3651" s="33"/>
      <c r="M3651" s="150"/>
      <c r="T3651" s="52"/>
      <c r="AT3651" s="18" t="s">
        <v>338</v>
      </c>
      <c r="AU3651" s="18" t="s">
        <v>80</v>
      </c>
    </row>
    <row r="3652" spans="2:65" s="1" customFormat="1" ht="19.5">
      <c r="B3652" s="33"/>
      <c r="D3652" s="152" t="s">
        <v>375</v>
      </c>
      <c r="F3652" s="165" t="s">
        <v>3354</v>
      </c>
      <c r="I3652" s="149"/>
      <c r="L3652" s="33"/>
      <c r="M3652" s="150"/>
      <c r="T3652" s="52"/>
      <c r="AT3652" s="18" t="s">
        <v>375</v>
      </c>
      <c r="AU3652" s="18" t="s">
        <v>80</v>
      </c>
    </row>
    <row r="3653" spans="2:65" s="12" customFormat="1">
      <c r="B3653" s="151"/>
      <c r="D3653" s="152" t="s">
        <v>340</v>
      </c>
      <c r="E3653" s="153" t="s">
        <v>21</v>
      </c>
      <c r="F3653" s="154" t="s">
        <v>3355</v>
      </c>
      <c r="H3653" s="153" t="s">
        <v>21</v>
      </c>
      <c r="I3653" s="155"/>
      <c r="L3653" s="151"/>
      <c r="M3653" s="156"/>
      <c r="T3653" s="157"/>
      <c r="AT3653" s="153" t="s">
        <v>340</v>
      </c>
      <c r="AU3653" s="153" t="s">
        <v>80</v>
      </c>
      <c r="AV3653" s="12" t="s">
        <v>78</v>
      </c>
      <c r="AW3653" s="12" t="s">
        <v>32</v>
      </c>
      <c r="AX3653" s="12" t="s">
        <v>71</v>
      </c>
      <c r="AY3653" s="153" t="s">
        <v>330</v>
      </c>
    </row>
    <row r="3654" spans="2:65" s="13" customFormat="1">
      <c r="B3654" s="158"/>
      <c r="D3654" s="152" t="s">
        <v>340</v>
      </c>
      <c r="E3654" s="159" t="s">
        <v>21</v>
      </c>
      <c r="F3654" s="160" t="s">
        <v>3356</v>
      </c>
      <c r="H3654" s="161">
        <v>1.82</v>
      </c>
      <c r="I3654" s="162"/>
      <c r="L3654" s="158"/>
      <c r="M3654" s="163"/>
      <c r="T3654" s="164"/>
      <c r="AT3654" s="159" t="s">
        <v>340</v>
      </c>
      <c r="AU3654" s="159" t="s">
        <v>80</v>
      </c>
      <c r="AV3654" s="13" t="s">
        <v>80</v>
      </c>
      <c r="AW3654" s="13" t="s">
        <v>32</v>
      </c>
      <c r="AX3654" s="13" t="s">
        <v>78</v>
      </c>
      <c r="AY3654" s="159" t="s">
        <v>330</v>
      </c>
    </row>
    <row r="3655" spans="2:65" s="1" customFormat="1" ht="24.2" customHeight="1">
      <c r="B3655" s="33"/>
      <c r="C3655" s="134" t="s">
        <v>3357</v>
      </c>
      <c r="D3655" s="134" t="s">
        <v>332</v>
      </c>
      <c r="E3655" s="135" t="s">
        <v>3358</v>
      </c>
      <c r="F3655" s="136" t="s">
        <v>3359</v>
      </c>
      <c r="G3655" s="137" t="s">
        <v>169</v>
      </c>
      <c r="H3655" s="138">
        <v>352.52</v>
      </c>
      <c r="I3655" s="139">
        <v>432.54</v>
      </c>
      <c r="J3655" s="140">
        <f>ROUND(I3655*H3655,2)</f>
        <v>152479</v>
      </c>
      <c r="K3655" s="136" t="s">
        <v>335</v>
      </c>
      <c r="L3655" s="33"/>
      <c r="M3655" s="141" t="s">
        <v>21</v>
      </c>
      <c r="N3655" s="142" t="s">
        <v>42</v>
      </c>
      <c r="P3655" s="143">
        <f>O3655*H3655</f>
        <v>0</v>
      </c>
      <c r="Q3655" s="143">
        <v>1.17E-3</v>
      </c>
      <c r="R3655" s="143">
        <f>Q3655*H3655</f>
        <v>0.41244839999999999</v>
      </c>
      <c r="S3655" s="143">
        <v>0</v>
      </c>
      <c r="T3655" s="144">
        <f>S3655*H3655</f>
        <v>0</v>
      </c>
      <c r="AR3655" s="145" t="s">
        <v>444</v>
      </c>
      <c r="AT3655" s="145" t="s">
        <v>332</v>
      </c>
      <c r="AU3655" s="145" t="s">
        <v>80</v>
      </c>
      <c r="AY3655" s="18" t="s">
        <v>330</v>
      </c>
      <c r="BE3655" s="146">
        <f>IF(N3655="základní",J3655,0)</f>
        <v>152479</v>
      </c>
      <c r="BF3655" s="146">
        <f>IF(N3655="snížená",J3655,0)</f>
        <v>0</v>
      </c>
      <c r="BG3655" s="146">
        <f>IF(N3655="zákl. přenesená",J3655,0)</f>
        <v>0</v>
      </c>
      <c r="BH3655" s="146">
        <f>IF(N3655="sníž. přenesená",J3655,0)</f>
        <v>0</v>
      </c>
      <c r="BI3655" s="146">
        <f>IF(N3655="nulová",J3655,0)</f>
        <v>0</v>
      </c>
      <c r="BJ3655" s="18" t="s">
        <v>78</v>
      </c>
      <c r="BK3655" s="146">
        <f>ROUND(I3655*H3655,2)</f>
        <v>152479</v>
      </c>
      <c r="BL3655" s="18" t="s">
        <v>444</v>
      </c>
      <c r="BM3655" s="145" t="s">
        <v>3360</v>
      </c>
    </row>
    <row r="3656" spans="2:65" s="1" customFormat="1">
      <c r="B3656" s="33"/>
      <c r="D3656" s="147" t="s">
        <v>338</v>
      </c>
      <c r="F3656" s="148" t="s">
        <v>3361</v>
      </c>
      <c r="I3656" s="149"/>
      <c r="L3656" s="33"/>
      <c r="M3656" s="150"/>
      <c r="T3656" s="52"/>
      <c r="AT3656" s="18" t="s">
        <v>338</v>
      </c>
      <c r="AU3656" s="18" t="s">
        <v>80</v>
      </c>
    </row>
    <row r="3657" spans="2:65" s="12" customFormat="1">
      <c r="B3657" s="151"/>
      <c r="D3657" s="152" t="s">
        <v>340</v>
      </c>
      <c r="E3657" s="153" t="s">
        <v>21</v>
      </c>
      <c r="F3657" s="154" t="s">
        <v>3362</v>
      </c>
      <c r="H3657" s="153" t="s">
        <v>21</v>
      </c>
      <c r="I3657" s="155"/>
      <c r="L3657" s="151"/>
      <c r="M3657" s="156"/>
      <c r="T3657" s="157"/>
      <c r="AT3657" s="153" t="s">
        <v>340</v>
      </c>
      <c r="AU3657" s="153" t="s">
        <v>80</v>
      </c>
      <c r="AV3657" s="12" t="s">
        <v>78</v>
      </c>
      <c r="AW3657" s="12" t="s">
        <v>32</v>
      </c>
      <c r="AX3657" s="12" t="s">
        <v>71</v>
      </c>
      <c r="AY3657" s="153" t="s">
        <v>330</v>
      </c>
    </row>
    <row r="3658" spans="2:65" s="13" customFormat="1">
      <c r="B3658" s="158"/>
      <c r="D3658" s="152" t="s">
        <v>340</v>
      </c>
      <c r="E3658" s="159" t="s">
        <v>21</v>
      </c>
      <c r="F3658" s="160" t="s">
        <v>176</v>
      </c>
      <c r="H3658" s="161">
        <v>219.3</v>
      </c>
      <c r="I3658" s="162"/>
      <c r="L3658" s="158"/>
      <c r="M3658" s="163"/>
      <c r="T3658" s="164"/>
      <c r="AT3658" s="159" t="s">
        <v>340</v>
      </c>
      <c r="AU3658" s="159" t="s">
        <v>80</v>
      </c>
      <c r="AV3658" s="13" t="s">
        <v>80</v>
      </c>
      <c r="AW3658" s="13" t="s">
        <v>32</v>
      </c>
      <c r="AX3658" s="13" t="s">
        <v>71</v>
      </c>
      <c r="AY3658" s="159" t="s">
        <v>330</v>
      </c>
    </row>
    <row r="3659" spans="2:65" s="13" customFormat="1">
      <c r="B3659" s="158"/>
      <c r="D3659" s="152" t="s">
        <v>340</v>
      </c>
      <c r="E3659" s="159" t="s">
        <v>21</v>
      </c>
      <c r="F3659" s="160" t="s">
        <v>179</v>
      </c>
      <c r="H3659" s="161">
        <v>133.22</v>
      </c>
      <c r="I3659" s="162"/>
      <c r="L3659" s="158"/>
      <c r="M3659" s="163"/>
      <c r="T3659" s="164"/>
      <c r="AT3659" s="159" t="s">
        <v>340</v>
      </c>
      <c r="AU3659" s="159" t="s">
        <v>80</v>
      </c>
      <c r="AV3659" s="13" t="s">
        <v>80</v>
      </c>
      <c r="AW3659" s="13" t="s">
        <v>32</v>
      </c>
      <c r="AX3659" s="13" t="s">
        <v>71</v>
      </c>
      <c r="AY3659" s="159" t="s">
        <v>330</v>
      </c>
    </row>
    <row r="3660" spans="2:65" s="14" customFormat="1">
      <c r="B3660" s="166"/>
      <c r="D3660" s="152" t="s">
        <v>340</v>
      </c>
      <c r="E3660" s="167" t="s">
        <v>21</v>
      </c>
      <c r="F3660" s="168" t="s">
        <v>443</v>
      </c>
      <c r="H3660" s="169">
        <v>352.52</v>
      </c>
      <c r="I3660" s="170"/>
      <c r="L3660" s="166"/>
      <c r="M3660" s="171"/>
      <c r="T3660" s="172"/>
      <c r="AT3660" s="167" t="s">
        <v>340</v>
      </c>
      <c r="AU3660" s="167" t="s">
        <v>80</v>
      </c>
      <c r="AV3660" s="14" t="s">
        <v>336</v>
      </c>
      <c r="AW3660" s="14" t="s">
        <v>32</v>
      </c>
      <c r="AX3660" s="14" t="s">
        <v>78</v>
      </c>
      <c r="AY3660" s="167" t="s">
        <v>330</v>
      </c>
    </row>
    <row r="3661" spans="2:65" s="1" customFormat="1" ht="24.2" customHeight="1">
      <c r="B3661" s="33"/>
      <c r="C3661" s="173" t="s">
        <v>3363</v>
      </c>
      <c r="D3661" s="173" t="s">
        <v>475</v>
      </c>
      <c r="E3661" s="174" t="s">
        <v>3364</v>
      </c>
      <c r="F3661" s="175" t="s">
        <v>3365</v>
      </c>
      <c r="G3661" s="176" t="s">
        <v>169</v>
      </c>
      <c r="H3661" s="177">
        <v>370.14600000000002</v>
      </c>
      <c r="I3661" s="178">
        <v>685.15</v>
      </c>
      <c r="J3661" s="179">
        <f>ROUND(I3661*H3661,2)</f>
        <v>253605.53</v>
      </c>
      <c r="K3661" s="175" t="s">
        <v>335</v>
      </c>
      <c r="L3661" s="180"/>
      <c r="M3661" s="181" t="s">
        <v>21</v>
      </c>
      <c r="N3661" s="182" t="s">
        <v>42</v>
      </c>
      <c r="P3661" s="143">
        <f>O3661*H3661</f>
        <v>0</v>
      </c>
      <c r="Q3661" s="143">
        <v>1.6000000000000001E-3</v>
      </c>
      <c r="R3661" s="143">
        <f>Q3661*H3661</f>
        <v>0.59223360000000003</v>
      </c>
      <c r="S3661" s="143">
        <v>0</v>
      </c>
      <c r="T3661" s="144">
        <f>S3661*H3661</f>
        <v>0</v>
      </c>
      <c r="AR3661" s="145" t="s">
        <v>617</v>
      </c>
      <c r="AT3661" s="145" t="s">
        <v>475</v>
      </c>
      <c r="AU3661" s="145" t="s">
        <v>80</v>
      </c>
      <c r="AY3661" s="18" t="s">
        <v>330</v>
      </c>
      <c r="BE3661" s="146">
        <f>IF(N3661="základní",J3661,0)</f>
        <v>253605.53</v>
      </c>
      <c r="BF3661" s="146">
        <f>IF(N3661="snížená",J3661,0)</f>
        <v>0</v>
      </c>
      <c r="BG3661" s="146">
        <f>IF(N3661="zákl. přenesená",J3661,0)</f>
        <v>0</v>
      </c>
      <c r="BH3661" s="146">
        <f>IF(N3661="sníž. přenesená",J3661,0)</f>
        <v>0</v>
      </c>
      <c r="BI3661" s="146">
        <f>IF(N3661="nulová",J3661,0)</f>
        <v>0</v>
      </c>
      <c r="BJ3661" s="18" t="s">
        <v>78</v>
      </c>
      <c r="BK3661" s="146">
        <f>ROUND(I3661*H3661,2)</f>
        <v>253605.53</v>
      </c>
      <c r="BL3661" s="18" t="s">
        <v>444</v>
      </c>
      <c r="BM3661" s="145" t="s">
        <v>3366</v>
      </c>
    </row>
    <row r="3662" spans="2:65" s="13" customFormat="1">
      <c r="B3662" s="158"/>
      <c r="D3662" s="152" t="s">
        <v>340</v>
      </c>
      <c r="E3662" s="159" t="s">
        <v>21</v>
      </c>
      <c r="F3662" s="160" t="s">
        <v>3367</v>
      </c>
      <c r="H3662" s="161">
        <v>230.26499999999999</v>
      </c>
      <c r="I3662" s="162"/>
      <c r="L3662" s="158"/>
      <c r="M3662" s="163"/>
      <c r="T3662" s="164"/>
      <c r="AT3662" s="159" t="s">
        <v>340</v>
      </c>
      <c r="AU3662" s="159" t="s">
        <v>80</v>
      </c>
      <c r="AV3662" s="13" t="s">
        <v>80</v>
      </c>
      <c r="AW3662" s="13" t="s">
        <v>32</v>
      </c>
      <c r="AX3662" s="13" t="s">
        <v>71</v>
      </c>
      <c r="AY3662" s="159" t="s">
        <v>330</v>
      </c>
    </row>
    <row r="3663" spans="2:65" s="13" customFormat="1">
      <c r="B3663" s="158"/>
      <c r="D3663" s="152" t="s">
        <v>340</v>
      </c>
      <c r="E3663" s="159" t="s">
        <v>21</v>
      </c>
      <c r="F3663" s="160" t="s">
        <v>3368</v>
      </c>
      <c r="H3663" s="161">
        <v>139.881</v>
      </c>
      <c r="I3663" s="162"/>
      <c r="L3663" s="158"/>
      <c r="M3663" s="163"/>
      <c r="T3663" s="164"/>
      <c r="AT3663" s="159" t="s">
        <v>340</v>
      </c>
      <c r="AU3663" s="159" t="s">
        <v>80</v>
      </c>
      <c r="AV3663" s="13" t="s">
        <v>80</v>
      </c>
      <c r="AW3663" s="13" t="s">
        <v>32</v>
      </c>
      <c r="AX3663" s="13" t="s">
        <v>71</v>
      </c>
      <c r="AY3663" s="159" t="s">
        <v>330</v>
      </c>
    </row>
    <row r="3664" spans="2:65" s="14" customFormat="1">
      <c r="B3664" s="166"/>
      <c r="D3664" s="152" t="s">
        <v>340</v>
      </c>
      <c r="E3664" s="167" t="s">
        <v>21</v>
      </c>
      <c r="F3664" s="168" t="s">
        <v>443</v>
      </c>
      <c r="H3664" s="169">
        <v>370.14600000000002</v>
      </c>
      <c r="I3664" s="170"/>
      <c r="L3664" s="166"/>
      <c r="M3664" s="171"/>
      <c r="T3664" s="172"/>
      <c r="AT3664" s="167" t="s">
        <v>340</v>
      </c>
      <c r="AU3664" s="167" t="s">
        <v>80</v>
      </c>
      <c r="AV3664" s="14" t="s">
        <v>336</v>
      </c>
      <c r="AW3664" s="14" t="s">
        <v>32</v>
      </c>
      <c r="AX3664" s="14" t="s">
        <v>78</v>
      </c>
      <c r="AY3664" s="167" t="s">
        <v>330</v>
      </c>
    </row>
    <row r="3665" spans="2:65" s="1" customFormat="1" ht="24.2" customHeight="1">
      <c r="B3665" s="33"/>
      <c r="C3665" s="134" t="s">
        <v>3369</v>
      </c>
      <c r="D3665" s="134" t="s">
        <v>332</v>
      </c>
      <c r="E3665" s="135" t="s">
        <v>3370</v>
      </c>
      <c r="F3665" s="136" t="s">
        <v>3371</v>
      </c>
      <c r="G3665" s="137" t="s">
        <v>169</v>
      </c>
      <c r="H3665" s="138">
        <v>2017.86</v>
      </c>
      <c r="I3665" s="139">
        <v>431.92</v>
      </c>
      <c r="J3665" s="140">
        <f>ROUND(I3665*H3665,2)</f>
        <v>871554.09</v>
      </c>
      <c r="K3665" s="136" t="s">
        <v>335</v>
      </c>
      <c r="L3665" s="33"/>
      <c r="M3665" s="141" t="s">
        <v>21</v>
      </c>
      <c r="N3665" s="142" t="s">
        <v>42</v>
      </c>
      <c r="P3665" s="143">
        <f>O3665*H3665</f>
        <v>0</v>
      </c>
      <c r="Q3665" s="143">
        <v>9.5E-4</v>
      </c>
      <c r="R3665" s="143">
        <f>Q3665*H3665</f>
        <v>1.9169669999999999</v>
      </c>
      <c r="S3665" s="143">
        <v>0</v>
      </c>
      <c r="T3665" s="144">
        <f>S3665*H3665</f>
        <v>0</v>
      </c>
      <c r="AR3665" s="145" t="s">
        <v>444</v>
      </c>
      <c r="AT3665" s="145" t="s">
        <v>332</v>
      </c>
      <c r="AU3665" s="145" t="s">
        <v>80</v>
      </c>
      <c r="AY3665" s="18" t="s">
        <v>330</v>
      </c>
      <c r="BE3665" s="146">
        <f>IF(N3665="základní",J3665,0)</f>
        <v>871554.09</v>
      </c>
      <c r="BF3665" s="146">
        <f>IF(N3665="snížená",J3665,0)</f>
        <v>0</v>
      </c>
      <c r="BG3665" s="146">
        <f>IF(N3665="zákl. přenesená",J3665,0)</f>
        <v>0</v>
      </c>
      <c r="BH3665" s="146">
        <f>IF(N3665="sníž. přenesená",J3665,0)</f>
        <v>0</v>
      </c>
      <c r="BI3665" s="146">
        <f>IF(N3665="nulová",J3665,0)</f>
        <v>0</v>
      </c>
      <c r="BJ3665" s="18" t="s">
        <v>78</v>
      </c>
      <c r="BK3665" s="146">
        <f>ROUND(I3665*H3665,2)</f>
        <v>871554.09</v>
      </c>
      <c r="BL3665" s="18" t="s">
        <v>444</v>
      </c>
      <c r="BM3665" s="145" t="s">
        <v>3372</v>
      </c>
    </row>
    <row r="3666" spans="2:65" s="1" customFormat="1">
      <c r="B3666" s="33"/>
      <c r="D3666" s="147" t="s">
        <v>338</v>
      </c>
      <c r="F3666" s="148" t="s">
        <v>3373</v>
      </c>
      <c r="I3666" s="149"/>
      <c r="L3666" s="33"/>
      <c r="M3666" s="150"/>
      <c r="T3666" s="52"/>
      <c r="AT3666" s="18" t="s">
        <v>338</v>
      </c>
      <c r="AU3666" s="18" t="s">
        <v>80</v>
      </c>
    </row>
    <row r="3667" spans="2:65" s="13" customFormat="1">
      <c r="B3667" s="158"/>
      <c r="D3667" s="152" t="s">
        <v>340</v>
      </c>
      <c r="E3667" s="159" t="s">
        <v>21</v>
      </c>
      <c r="F3667" s="160" t="s">
        <v>182</v>
      </c>
      <c r="H3667" s="161">
        <v>552.02</v>
      </c>
      <c r="I3667" s="162"/>
      <c r="L3667" s="158"/>
      <c r="M3667" s="163"/>
      <c r="T3667" s="164"/>
      <c r="AT3667" s="159" t="s">
        <v>340</v>
      </c>
      <c r="AU3667" s="159" t="s">
        <v>80</v>
      </c>
      <c r="AV3667" s="13" t="s">
        <v>80</v>
      </c>
      <c r="AW3667" s="13" t="s">
        <v>32</v>
      </c>
      <c r="AX3667" s="13" t="s">
        <v>71</v>
      </c>
      <c r="AY3667" s="159" t="s">
        <v>330</v>
      </c>
    </row>
    <row r="3668" spans="2:65" s="13" customFormat="1">
      <c r="B3668" s="158"/>
      <c r="D3668" s="152" t="s">
        <v>340</v>
      </c>
      <c r="E3668" s="159" t="s">
        <v>21</v>
      </c>
      <c r="F3668" s="160" t="s">
        <v>185</v>
      </c>
      <c r="H3668" s="161">
        <v>58.28</v>
      </c>
      <c r="I3668" s="162"/>
      <c r="L3668" s="158"/>
      <c r="M3668" s="163"/>
      <c r="T3668" s="164"/>
      <c r="AT3668" s="159" t="s">
        <v>340</v>
      </c>
      <c r="AU3668" s="159" t="s">
        <v>80</v>
      </c>
      <c r="AV3668" s="13" t="s">
        <v>80</v>
      </c>
      <c r="AW3668" s="13" t="s">
        <v>32</v>
      </c>
      <c r="AX3668" s="13" t="s">
        <v>71</v>
      </c>
      <c r="AY3668" s="159" t="s">
        <v>330</v>
      </c>
    </row>
    <row r="3669" spans="2:65" s="13" customFormat="1">
      <c r="B3669" s="158"/>
      <c r="D3669" s="152" t="s">
        <v>340</v>
      </c>
      <c r="E3669" s="159" t="s">
        <v>21</v>
      </c>
      <c r="F3669" s="160" t="s">
        <v>189</v>
      </c>
      <c r="H3669" s="161">
        <v>964.27</v>
      </c>
      <c r="I3669" s="162"/>
      <c r="L3669" s="158"/>
      <c r="M3669" s="163"/>
      <c r="T3669" s="164"/>
      <c r="AT3669" s="159" t="s">
        <v>340</v>
      </c>
      <c r="AU3669" s="159" t="s">
        <v>80</v>
      </c>
      <c r="AV3669" s="13" t="s">
        <v>80</v>
      </c>
      <c r="AW3669" s="13" t="s">
        <v>32</v>
      </c>
      <c r="AX3669" s="13" t="s">
        <v>71</v>
      </c>
      <c r="AY3669" s="159" t="s">
        <v>330</v>
      </c>
    </row>
    <row r="3670" spans="2:65" s="13" customFormat="1">
      <c r="B3670" s="158"/>
      <c r="D3670" s="152" t="s">
        <v>340</v>
      </c>
      <c r="E3670" s="159" t="s">
        <v>21</v>
      </c>
      <c r="F3670" s="160" t="s">
        <v>193</v>
      </c>
      <c r="H3670" s="161">
        <v>34.64</v>
      </c>
      <c r="I3670" s="162"/>
      <c r="L3670" s="158"/>
      <c r="M3670" s="163"/>
      <c r="T3670" s="164"/>
      <c r="AT3670" s="159" t="s">
        <v>340</v>
      </c>
      <c r="AU3670" s="159" t="s">
        <v>80</v>
      </c>
      <c r="AV3670" s="13" t="s">
        <v>80</v>
      </c>
      <c r="AW3670" s="13" t="s">
        <v>32</v>
      </c>
      <c r="AX3670" s="13" t="s">
        <v>71</v>
      </c>
      <c r="AY3670" s="159" t="s">
        <v>330</v>
      </c>
    </row>
    <row r="3671" spans="2:65" s="13" customFormat="1">
      <c r="B3671" s="158"/>
      <c r="D3671" s="152" t="s">
        <v>340</v>
      </c>
      <c r="E3671" s="159" t="s">
        <v>21</v>
      </c>
      <c r="F3671" s="160" t="s">
        <v>197</v>
      </c>
      <c r="H3671" s="161">
        <v>378.65</v>
      </c>
      <c r="I3671" s="162"/>
      <c r="L3671" s="158"/>
      <c r="M3671" s="163"/>
      <c r="T3671" s="164"/>
      <c r="AT3671" s="159" t="s">
        <v>340</v>
      </c>
      <c r="AU3671" s="159" t="s">
        <v>80</v>
      </c>
      <c r="AV3671" s="13" t="s">
        <v>80</v>
      </c>
      <c r="AW3671" s="13" t="s">
        <v>32</v>
      </c>
      <c r="AX3671" s="13" t="s">
        <v>71</v>
      </c>
      <c r="AY3671" s="159" t="s">
        <v>330</v>
      </c>
    </row>
    <row r="3672" spans="2:65" s="12" customFormat="1">
      <c r="B3672" s="151"/>
      <c r="D3672" s="152" t="s">
        <v>340</v>
      </c>
      <c r="E3672" s="153" t="s">
        <v>21</v>
      </c>
      <c r="F3672" s="154" t="s">
        <v>3374</v>
      </c>
      <c r="H3672" s="153" t="s">
        <v>21</v>
      </c>
      <c r="I3672" s="155"/>
      <c r="L3672" s="151"/>
      <c r="M3672" s="156"/>
      <c r="T3672" s="157"/>
      <c r="AT3672" s="153" t="s">
        <v>340</v>
      </c>
      <c r="AU3672" s="153" t="s">
        <v>80</v>
      </c>
      <c r="AV3672" s="12" t="s">
        <v>78</v>
      </c>
      <c r="AW3672" s="12" t="s">
        <v>32</v>
      </c>
      <c r="AX3672" s="12" t="s">
        <v>71</v>
      </c>
      <c r="AY3672" s="153" t="s">
        <v>330</v>
      </c>
    </row>
    <row r="3673" spans="2:65" s="12" customFormat="1">
      <c r="B3673" s="151"/>
      <c r="D3673" s="152" t="s">
        <v>340</v>
      </c>
      <c r="E3673" s="153" t="s">
        <v>21</v>
      </c>
      <c r="F3673" s="154" t="s">
        <v>3375</v>
      </c>
      <c r="H3673" s="153" t="s">
        <v>21</v>
      </c>
      <c r="I3673" s="155"/>
      <c r="L3673" s="151"/>
      <c r="M3673" s="156"/>
      <c r="T3673" s="157"/>
      <c r="AT3673" s="153" t="s">
        <v>340</v>
      </c>
      <c r="AU3673" s="153" t="s">
        <v>80</v>
      </c>
      <c r="AV3673" s="12" t="s">
        <v>78</v>
      </c>
      <c r="AW3673" s="12" t="s">
        <v>32</v>
      </c>
      <c r="AX3673" s="12" t="s">
        <v>71</v>
      </c>
      <c r="AY3673" s="153" t="s">
        <v>330</v>
      </c>
    </row>
    <row r="3674" spans="2:65" s="13" customFormat="1">
      <c r="B3674" s="158"/>
      <c r="D3674" s="152" t="s">
        <v>340</v>
      </c>
      <c r="E3674" s="159" t="s">
        <v>21</v>
      </c>
      <c r="F3674" s="160" t="s">
        <v>3376</v>
      </c>
      <c r="H3674" s="161">
        <v>30</v>
      </c>
      <c r="I3674" s="162"/>
      <c r="L3674" s="158"/>
      <c r="M3674" s="163"/>
      <c r="T3674" s="164"/>
      <c r="AT3674" s="159" t="s">
        <v>340</v>
      </c>
      <c r="AU3674" s="159" t="s">
        <v>80</v>
      </c>
      <c r="AV3674" s="13" t="s">
        <v>80</v>
      </c>
      <c r="AW3674" s="13" t="s">
        <v>32</v>
      </c>
      <c r="AX3674" s="13" t="s">
        <v>71</v>
      </c>
      <c r="AY3674" s="159" t="s">
        <v>330</v>
      </c>
    </row>
    <row r="3675" spans="2:65" s="14" customFormat="1">
      <c r="B3675" s="166"/>
      <c r="D3675" s="152" t="s">
        <v>340</v>
      </c>
      <c r="E3675" s="167" t="s">
        <v>21</v>
      </c>
      <c r="F3675" s="168" t="s">
        <v>443</v>
      </c>
      <c r="H3675" s="169">
        <v>2017.86</v>
      </c>
      <c r="I3675" s="170"/>
      <c r="L3675" s="166"/>
      <c r="M3675" s="171"/>
      <c r="T3675" s="172"/>
      <c r="AT3675" s="167" t="s">
        <v>340</v>
      </c>
      <c r="AU3675" s="167" t="s">
        <v>80</v>
      </c>
      <c r="AV3675" s="14" t="s">
        <v>336</v>
      </c>
      <c r="AW3675" s="14" t="s">
        <v>32</v>
      </c>
      <c r="AX3675" s="14" t="s">
        <v>78</v>
      </c>
      <c r="AY3675" s="167" t="s">
        <v>330</v>
      </c>
    </row>
    <row r="3676" spans="2:65" s="1" customFormat="1" ht="24.2" customHeight="1">
      <c r="B3676" s="33"/>
      <c r="C3676" s="173" t="s">
        <v>3377</v>
      </c>
      <c r="D3676" s="173" t="s">
        <v>475</v>
      </c>
      <c r="E3676" s="174" t="s">
        <v>3378</v>
      </c>
      <c r="F3676" s="175" t="s">
        <v>3379</v>
      </c>
      <c r="G3676" s="176" t="s">
        <v>169</v>
      </c>
      <c r="H3676" s="177">
        <v>579.62099999999998</v>
      </c>
      <c r="I3676" s="178">
        <v>1339.31</v>
      </c>
      <c r="J3676" s="179">
        <f>ROUND(I3676*H3676,2)</f>
        <v>776292.2</v>
      </c>
      <c r="K3676" s="175" t="s">
        <v>335</v>
      </c>
      <c r="L3676" s="180"/>
      <c r="M3676" s="181" t="s">
        <v>21</v>
      </c>
      <c r="N3676" s="182" t="s">
        <v>42</v>
      </c>
      <c r="P3676" s="143">
        <f>O3676*H3676</f>
        <v>0</v>
      </c>
      <c r="Q3676" s="143">
        <v>2.0999999999999999E-3</v>
      </c>
      <c r="R3676" s="143">
        <f>Q3676*H3676</f>
        <v>1.2172040999999998</v>
      </c>
      <c r="S3676" s="143">
        <v>0</v>
      </c>
      <c r="T3676" s="144">
        <f>S3676*H3676</f>
        <v>0</v>
      </c>
      <c r="AR3676" s="145" t="s">
        <v>617</v>
      </c>
      <c r="AT3676" s="145" t="s">
        <v>475</v>
      </c>
      <c r="AU3676" s="145" t="s">
        <v>80</v>
      </c>
      <c r="AY3676" s="18" t="s">
        <v>330</v>
      </c>
      <c r="BE3676" s="146">
        <f>IF(N3676="základní",J3676,0)</f>
        <v>776292.2</v>
      </c>
      <c r="BF3676" s="146">
        <f>IF(N3676="snížená",J3676,0)</f>
        <v>0</v>
      </c>
      <c r="BG3676" s="146">
        <f>IF(N3676="zákl. přenesená",J3676,0)</f>
        <v>0</v>
      </c>
      <c r="BH3676" s="146">
        <f>IF(N3676="sníž. přenesená",J3676,0)</f>
        <v>0</v>
      </c>
      <c r="BI3676" s="146">
        <f>IF(N3676="nulová",J3676,0)</f>
        <v>0</v>
      </c>
      <c r="BJ3676" s="18" t="s">
        <v>78</v>
      </c>
      <c r="BK3676" s="146">
        <f>ROUND(I3676*H3676,2)</f>
        <v>776292.2</v>
      </c>
      <c r="BL3676" s="18" t="s">
        <v>444</v>
      </c>
      <c r="BM3676" s="145" t="s">
        <v>3380</v>
      </c>
    </row>
    <row r="3677" spans="2:65" s="12" customFormat="1">
      <c r="B3677" s="151"/>
      <c r="D3677" s="152" t="s">
        <v>340</v>
      </c>
      <c r="E3677" s="153" t="s">
        <v>21</v>
      </c>
      <c r="F3677" s="154" t="s">
        <v>3381</v>
      </c>
      <c r="H3677" s="153" t="s">
        <v>21</v>
      </c>
      <c r="I3677" s="155"/>
      <c r="L3677" s="151"/>
      <c r="M3677" s="156"/>
      <c r="T3677" s="157"/>
      <c r="AT3677" s="153" t="s">
        <v>340</v>
      </c>
      <c r="AU3677" s="153" t="s">
        <v>80</v>
      </c>
      <c r="AV3677" s="12" t="s">
        <v>78</v>
      </c>
      <c r="AW3677" s="12" t="s">
        <v>32</v>
      </c>
      <c r="AX3677" s="12" t="s">
        <v>71</v>
      </c>
      <c r="AY3677" s="153" t="s">
        <v>330</v>
      </c>
    </row>
    <row r="3678" spans="2:65" s="13" customFormat="1">
      <c r="B3678" s="158"/>
      <c r="D3678" s="152" t="s">
        <v>340</v>
      </c>
      <c r="E3678" s="159" t="s">
        <v>21</v>
      </c>
      <c r="F3678" s="160" t="s">
        <v>3382</v>
      </c>
      <c r="H3678" s="161">
        <v>579.62099999999998</v>
      </c>
      <c r="I3678" s="162"/>
      <c r="L3678" s="158"/>
      <c r="M3678" s="163"/>
      <c r="T3678" s="164"/>
      <c r="AT3678" s="159" t="s">
        <v>340</v>
      </c>
      <c r="AU3678" s="159" t="s">
        <v>80</v>
      </c>
      <c r="AV3678" s="13" t="s">
        <v>80</v>
      </c>
      <c r="AW3678" s="13" t="s">
        <v>32</v>
      </c>
      <c r="AX3678" s="13" t="s">
        <v>78</v>
      </c>
      <c r="AY3678" s="159" t="s">
        <v>330</v>
      </c>
    </row>
    <row r="3679" spans="2:65" s="1" customFormat="1" ht="24.2" customHeight="1">
      <c r="B3679" s="33"/>
      <c r="C3679" s="173" t="s">
        <v>3383</v>
      </c>
      <c r="D3679" s="173" t="s">
        <v>475</v>
      </c>
      <c r="E3679" s="174" t="s">
        <v>3384</v>
      </c>
      <c r="F3679" s="175" t="s">
        <v>3385</v>
      </c>
      <c r="G3679" s="176" t="s">
        <v>169</v>
      </c>
      <c r="H3679" s="177">
        <v>458.77699999999999</v>
      </c>
      <c r="I3679" s="178">
        <v>1350.38</v>
      </c>
      <c r="J3679" s="179">
        <f>ROUND(I3679*H3679,2)</f>
        <v>619523.29</v>
      </c>
      <c r="K3679" s="175" t="s">
        <v>335</v>
      </c>
      <c r="L3679" s="180"/>
      <c r="M3679" s="181" t="s">
        <v>21</v>
      </c>
      <c r="N3679" s="182" t="s">
        <v>42</v>
      </c>
      <c r="P3679" s="143">
        <f>O3679*H3679</f>
        <v>0</v>
      </c>
      <c r="Q3679" s="143">
        <v>1.6000000000000001E-3</v>
      </c>
      <c r="R3679" s="143">
        <f>Q3679*H3679</f>
        <v>0.73404320000000001</v>
      </c>
      <c r="S3679" s="143">
        <v>0</v>
      </c>
      <c r="T3679" s="144">
        <f>S3679*H3679</f>
        <v>0</v>
      </c>
      <c r="AR3679" s="145" t="s">
        <v>617</v>
      </c>
      <c r="AT3679" s="145" t="s">
        <v>475</v>
      </c>
      <c r="AU3679" s="145" t="s">
        <v>80</v>
      </c>
      <c r="AY3679" s="18" t="s">
        <v>330</v>
      </c>
      <c r="BE3679" s="146">
        <f>IF(N3679="základní",J3679,0)</f>
        <v>619523.29</v>
      </c>
      <c r="BF3679" s="146">
        <f>IF(N3679="snížená",J3679,0)</f>
        <v>0</v>
      </c>
      <c r="BG3679" s="146">
        <f>IF(N3679="zákl. přenesená",J3679,0)</f>
        <v>0</v>
      </c>
      <c r="BH3679" s="146">
        <f>IF(N3679="sníž. přenesená",J3679,0)</f>
        <v>0</v>
      </c>
      <c r="BI3679" s="146">
        <f>IF(N3679="nulová",J3679,0)</f>
        <v>0</v>
      </c>
      <c r="BJ3679" s="18" t="s">
        <v>78</v>
      </c>
      <c r="BK3679" s="146">
        <f>ROUND(I3679*H3679,2)</f>
        <v>619523.29</v>
      </c>
      <c r="BL3679" s="18" t="s">
        <v>444</v>
      </c>
      <c r="BM3679" s="145" t="s">
        <v>3386</v>
      </c>
    </row>
    <row r="3680" spans="2:65" s="12" customFormat="1">
      <c r="B3680" s="151"/>
      <c r="D3680" s="152" t="s">
        <v>340</v>
      </c>
      <c r="E3680" s="153" t="s">
        <v>21</v>
      </c>
      <c r="F3680" s="154" t="s">
        <v>3381</v>
      </c>
      <c r="H3680" s="153" t="s">
        <v>21</v>
      </c>
      <c r="I3680" s="155"/>
      <c r="L3680" s="151"/>
      <c r="M3680" s="156"/>
      <c r="T3680" s="157"/>
      <c r="AT3680" s="153" t="s">
        <v>340</v>
      </c>
      <c r="AU3680" s="153" t="s">
        <v>80</v>
      </c>
      <c r="AV3680" s="12" t="s">
        <v>78</v>
      </c>
      <c r="AW3680" s="12" t="s">
        <v>32</v>
      </c>
      <c r="AX3680" s="12" t="s">
        <v>71</v>
      </c>
      <c r="AY3680" s="153" t="s">
        <v>330</v>
      </c>
    </row>
    <row r="3681" spans="2:65" s="13" customFormat="1">
      <c r="B3681" s="158"/>
      <c r="D3681" s="152" t="s">
        <v>340</v>
      </c>
      <c r="E3681" s="159" t="s">
        <v>21</v>
      </c>
      <c r="F3681" s="160" t="s">
        <v>3387</v>
      </c>
      <c r="H3681" s="161">
        <v>61.194000000000003</v>
      </c>
      <c r="I3681" s="162"/>
      <c r="L3681" s="158"/>
      <c r="M3681" s="163"/>
      <c r="T3681" s="164"/>
      <c r="AT3681" s="159" t="s">
        <v>340</v>
      </c>
      <c r="AU3681" s="159" t="s">
        <v>80</v>
      </c>
      <c r="AV3681" s="13" t="s">
        <v>80</v>
      </c>
      <c r="AW3681" s="13" t="s">
        <v>32</v>
      </c>
      <c r="AX3681" s="13" t="s">
        <v>71</v>
      </c>
      <c r="AY3681" s="159" t="s">
        <v>330</v>
      </c>
    </row>
    <row r="3682" spans="2:65" s="13" customFormat="1">
      <c r="B3682" s="158"/>
      <c r="D3682" s="152" t="s">
        <v>340</v>
      </c>
      <c r="E3682" s="159" t="s">
        <v>21</v>
      </c>
      <c r="F3682" s="160" t="s">
        <v>3388</v>
      </c>
      <c r="H3682" s="161">
        <v>397.58300000000003</v>
      </c>
      <c r="I3682" s="162"/>
      <c r="L3682" s="158"/>
      <c r="M3682" s="163"/>
      <c r="T3682" s="164"/>
      <c r="AT3682" s="159" t="s">
        <v>340</v>
      </c>
      <c r="AU3682" s="159" t="s">
        <v>80</v>
      </c>
      <c r="AV3682" s="13" t="s">
        <v>80</v>
      </c>
      <c r="AW3682" s="13" t="s">
        <v>32</v>
      </c>
      <c r="AX3682" s="13" t="s">
        <v>71</v>
      </c>
      <c r="AY3682" s="159" t="s">
        <v>330</v>
      </c>
    </row>
    <row r="3683" spans="2:65" s="14" customFormat="1">
      <c r="B3683" s="166"/>
      <c r="D3683" s="152" t="s">
        <v>340</v>
      </c>
      <c r="E3683" s="167" t="s">
        <v>21</v>
      </c>
      <c r="F3683" s="168" t="s">
        <v>443</v>
      </c>
      <c r="H3683" s="169">
        <v>458.77699999999999</v>
      </c>
      <c r="I3683" s="170"/>
      <c r="L3683" s="166"/>
      <c r="M3683" s="171"/>
      <c r="T3683" s="172"/>
      <c r="AT3683" s="167" t="s">
        <v>340</v>
      </c>
      <c r="AU3683" s="167" t="s">
        <v>80</v>
      </c>
      <c r="AV3683" s="14" t="s">
        <v>336</v>
      </c>
      <c r="AW3683" s="14" t="s">
        <v>32</v>
      </c>
      <c r="AX3683" s="14" t="s">
        <v>78</v>
      </c>
      <c r="AY3683" s="167" t="s">
        <v>330</v>
      </c>
    </row>
    <row r="3684" spans="2:65" s="1" customFormat="1" ht="24.2" customHeight="1">
      <c r="B3684" s="33"/>
      <c r="C3684" s="173" t="s">
        <v>3389</v>
      </c>
      <c r="D3684" s="173" t="s">
        <v>475</v>
      </c>
      <c r="E3684" s="174" t="s">
        <v>3390</v>
      </c>
      <c r="F3684" s="175" t="s">
        <v>3391</v>
      </c>
      <c r="G3684" s="176" t="s">
        <v>169</v>
      </c>
      <c r="H3684" s="177">
        <v>1048.856</v>
      </c>
      <c r="I3684" s="178">
        <v>1593.89</v>
      </c>
      <c r="J3684" s="179">
        <f>ROUND(I3684*H3684,2)</f>
        <v>1671761.09</v>
      </c>
      <c r="K3684" s="175" t="s">
        <v>335</v>
      </c>
      <c r="L3684" s="180"/>
      <c r="M3684" s="181" t="s">
        <v>21</v>
      </c>
      <c r="N3684" s="182" t="s">
        <v>42</v>
      </c>
      <c r="P3684" s="143">
        <f>O3684*H3684</f>
        <v>0</v>
      </c>
      <c r="Q3684" s="143">
        <v>3.0000000000000001E-3</v>
      </c>
      <c r="R3684" s="143">
        <f>Q3684*H3684</f>
        <v>3.1465680000000003</v>
      </c>
      <c r="S3684" s="143">
        <v>0</v>
      </c>
      <c r="T3684" s="144">
        <f>S3684*H3684</f>
        <v>0</v>
      </c>
      <c r="AR3684" s="145" t="s">
        <v>617</v>
      </c>
      <c r="AT3684" s="145" t="s">
        <v>475</v>
      </c>
      <c r="AU3684" s="145" t="s">
        <v>80</v>
      </c>
      <c r="AY3684" s="18" t="s">
        <v>330</v>
      </c>
      <c r="BE3684" s="146">
        <f>IF(N3684="základní",J3684,0)</f>
        <v>1671761.09</v>
      </c>
      <c r="BF3684" s="146">
        <f>IF(N3684="snížená",J3684,0)</f>
        <v>0</v>
      </c>
      <c r="BG3684" s="146">
        <f>IF(N3684="zákl. přenesená",J3684,0)</f>
        <v>0</v>
      </c>
      <c r="BH3684" s="146">
        <f>IF(N3684="sníž. přenesená",J3684,0)</f>
        <v>0</v>
      </c>
      <c r="BI3684" s="146">
        <f>IF(N3684="nulová",J3684,0)</f>
        <v>0</v>
      </c>
      <c r="BJ3684" s="18" t="s">
        <v>78</v>
      </c>
      <c r="BK3684" s="146">
        <f>ROUND(I3684*H3684,2)</f>
        <v>1671761.09</v>
      </c>
      <c r="BL3684" s="18" t="s">
        <v>444</v>
      </c>
      <c r="BM3684" s="145" t="s">
        <v>3392</v>
      </c>
    </row>
    <row r="3685" spans="2:65" s="12" customFormat="1">
      <c r="B3685" s="151"/>
      <c r="D3685" s="152" t="s">
        <v>340</v>
      </c>
      <c r="E3685" s="153" t="s">
        <v>21</v>
      </c>
      <c r="F3685" s="154" t="s">
        <v>3381</v>
      </c>
      <c r="H3685" s="153" t="s">
        <v>21</v>
      </c>
      <c r="I3685" s="155"/>
      <c r="L3685" s="151"/>
      <c r="M3685" s="156"/>
      <c r="T3685" s="157"/>
      <c r="AT3685" s="153" t="s">
        <v>340</v>
      </c>
      <c r="AU3685" s="153" t="s">
        <v>80</v>
      </c>
      <c r="AV3685" s="12" t="s">
        <v>78</v>
      </c>
      <c r="AW3685" s="12" t="s">
        <v>32</v>
      </c>
      <c r="AX3685" s="12" t="s">
        <v>71</v>
      </c>
      <c r="AY3685" s="153" t="s">
        <v>330</v>
      </c>
    </row>
    <row r="3686" spans="2:65" s="13" customFormat="1">
      <c r="B3686" s="158"/>
      <c r="D3686" s="152" t="s">
        <v>340</v>
      </c>
      <c r="E3686" s="159" t="s">
        <v>21</v>
      </c>
      <c r="F3686" s="160" t="s">
        <v>3393</v>
      </c>
      <c r="H3686" s="161">
        <v>1012.484</v>
      </c>
      <c r="I3686" s="162"/>
      <c r="L3686" s="158"/>
      <c r="M3686" s="163"/>
      <c r="T3686" s="164"/>
      <c r="AT3686" s="159" t="s">
        <v>340</v>
      </c>
      <c r="AU3686" s="159" t="s">
        <v>80</v>
      </c>
      <c r="AV3686" s="13" t="s">
        <v>80</v>
      </c>
      <c r="AW3686" s="13" t="s">
        <v>32</v>
      </c>
      <c r="AX3686" s="13" t="s">
        <v>71</v>
      </c>
      <c r="AY3686" s="159" t="s">
        <v>330</v>
      </c>
    </row>
    <row r="3687" spans="2:65" s="13" customFormat="1">
      <c r="B3687" s="158"/>
      <c r="D3687" s="152" t="s">
        <v>340</v>
      </c>
      <c r="E3687" s="159" t="s">
        <v>21</v>
      </c>
      <c r="F3687" s="160" t="s">
        <v>3394</v>
      </c>
      <c r="H3687" s="161">
        <v>36.372</v>
      </c>
      <c r="I3687" s="162"/>
      <c r="L3687" s="158"/>
      <c r="M3687" s="163"/>
      <c r="T3687" s="164"/>
      <c r="AT3687" s="159" t="s">
        <v>340</v>
      </c>
      <c r="AU3687" s="159" t="s">
        <v>80</v>
      </c>
      <c r="AV3687" s="13" t="s">
        <v>80</v>
      </c>
      <c r="AW3687" s="13" t="s">
        <v>32</v>
      </c>
      <c r="AX3687" s="13" t="s">
        <v>71</v>
      </c>
      <c r="AY3687" s="159" t="s">
        <v>330</v>
      </c>
    </row>
    <row r="3688" spans="2:65" s="14" customFormat="1">
      <c r="B3688" s="166"/>
      <c r="D3688" s="152" t="s">
        <v>340</v>
      </c>
      <c r="E3688" s="167" t="s">
        <v>21</v>
      </c>
      <c r="F3688" s="168" t="s">
        <v>443</v>
      </c>
      <c r="H3688" s="169">
        <v>1048.856</v>
      </c>
      <c r="I3688" s="170"/>
      <c r="L3688" s="166"/>
      <c r="M3688" s="171"/>
      <c r="T3688" s="172"/>
      <c r="AT3688" s="167" t="s">
        <v>340</v>
      </c>
      <c r="AU3688" s="167" t="s">
        <v>80</v>
      </c>
      <c r="AV3688" s="14" t="s">
        <v>336</v>
      </c>
      <c r="AW3688" s="14" t="s">
        <v>32</v>
      </c>
      <c r="AX3688" s="14" t="s">
        <v>78</v>
      </c>
      <c r="AY3688" s="167" t="s">
        <v>330</v>
      </c>
    </row>
    <row r="3689" spans="2:65" s="1" customFormat="1" ht="16.5" customHeight="1">
      <c r="B3689" s="33"/>
      <c r="C3689" s="134" t="s">
        <v>3395</v>
      </c>
      <c r="D3689" s="134" t="s">
        <v>332</v>
      </c>
      <c r="E3689" s="135" t="s">
        <v>3396</v>
      </c>
      <c r="F3689" s="136" t="s">
        <v>3397</v>
      </c>
      <c r="G3689" s="137" t="s">
        <v>169</v>
      </c>
      <c r="H3689" s="138">
        <v>30</v>
      </c>
      <c r="I3689" s="139">
        <v>91.43</v>
      </c>
      <c r="J3689" s="140">
        <f>ROUND(I3689*H3689,2)</f>
        <v>2742.9</v>
      </c>
      <c r="K3689" s="136" t="s">
        <v>335</v>
      </c>
      <c r="L3689" s="33"/>
      <c r="M3689" s="141" t="s">
        <v>21</v>
      </c>
      <c r="N3689" s="142" t="s">
        <v>42</v>
      </c>
      <c r="P3689" s="143">
        <f>O3689*H3689</f>
        <v>0</v>
      </c>
      <c r="Q3689" s="143">
        <v>0</v>
      </c>
      <c r="R3689" s="143">
        <f>Q3689*H3689</f>
        <v>0</v>
      </c>
      <c r="S3689" s="143">
        <v>2.0999999999999999E-3</v>
      </c>
      <c r="T3689" s="144">
        <f>S3689*H3689</f>
        <v>6.3E-2</v>
      </c>
      <c r="AR3689" s="145" t="s">
        <v>444</v>
      </c>
      <c r="AT3689" s="145" t="s">
        <v>332</v>
      </c>
      <c r="AU3689" s="145" t="s">
        <v>80</v>
      </c>
      <c r="AY3689" s="18" t="s">
        <v>330</v>
      </c>
      <c r="BE3689" s="146">
        <f>IF(N3689="základní",J3689,0)</f>
        <v>2742.9</v>
      </c>
      <c r="BF3689" s="146">
        <f>IF(N3689="snížená",J3689,0)</f>
        <v>0</v>
      </c>
      <c r="BG3689" s="146">
        <f>IF(N3689="zákl. přenesená",J3689,0)</f>
        <v>0</v>
      </c>
      <c r="BH3689" s="146">
        <f>IF(N3689="sníž. přenesená",J3689,0)</f>
        <v>0</v>
      </c>
      <c r="BI3689" s="146">
        <f>IF(N3689="nulová",J3689,0)</f>
        <v>0</v>
      </c>
      <c r="BJ3689" s="18" t="s">
        <v>78</v>
      </c>
      <c r="BK3689" s="146">
        <f>ROUND(I3689*H3689,2)</f>
        <v>2742.9</v>
      </c>
      <c r="BL3689" s="18" t="s">
        <v>444</v>
      </c>
      <c r="BM3689" s="145" t="s">
        <v>3398</v>
      </c>
    </row>
    <row r="3690" spans="2:65" s="1" customFormat="1">
      <c r="B3690" s="33"/>
      <c r="D3690" s="147" t="s">
        <v>338</v>
      </c>
      <c r="F3690" s="148" t="s">
        <v>3399</v>
      </c>
      <c r="I3690" s="149"/>
      <c r="L3690" s="33"/>
      <c r="M3690" s="150"/>
      <c r="T3690" s="52"/>
      <c r="AT3690" s="18" t="s">
        <v>338</v>
      </c>
      <c r="AU3690" s="18" t="s">
        <v>80</v>
      </c>
    </row>
    <row r="3691" spans="2:65" s="12" customFormat="1">
      <c r="B3691" s="151"/>
      <c r="D3691" s="152" t="s">
        <v>340</v>
      </c>
      <c r="E3691" s="153" t="s">
        <v>21</v>
      </c>
      <c r="F3691" s="154" t="s">
        <v>3400</v>
      </c>
      <c r="H3691" s="153" t="s">
        <v>21</v>
      </c>
      <c r="I3691" s="155"/>
      <c r="L3691" s="151"/>
      <c r="M3691" s="156"/>
      <c r="T3691" s="157"/>
      <c r="AT3691" s="153" t="s">
        <v>340</v>
      </c>
      <c r="AU3691" s="153" t="s">
        <v>80</v>
      </c>
      <c r="AV3691" s="12" t="s">
        <v>78</v>
      </c>
      <c r="AW3691" s="12" t="s">
        <v>32</v>
      </c>
      <c r="AX3691" s="12" t="s">
        <v>71</v>
      </c>
      <c r="AY3691" s="153" t="s">
        <v>330</v>
      </c>
    </row>
    <row r="3692" spans="2:65" s="12" customFormat="1">
      <c r="B3692" s="151"/>
      <c r="D3692" s="152" t="s">
        <v>340</v>
      </c>
      <c r="E3692" s="153" t="s">
        <v>21</v>
      </c>
      <c r="F3692" s="154" t="s">
        <v>3401</v>
      </c>
      <c r="H3692" s="153" t="s">
        <v>21</v>
      </c>
      <c r="I3692" s="155"/>
      <c r="L3692" s="151"/>
      <c r="M3692" s="156"/>
      <c r="T3692" s="157"/>
      <c r="AT3692" s="153" t="s">
        <v>340</v>
      </c>
      <c r="AU3692" s="153" t="s">
        <v>80</v>
      </c>
      <c r="AV3692" s="12" t="s">
        <v>78</v>
      </c>
      <c r="AW3692" s="12" t="s">
        <v>32</v>
      </c>
      <c r="AX3692" s="12" t="s">
        <v>71</v>
      </c>
      <c r="AY3692" s="153" t="s">
        <v>330</v>
      </c>
    </row>
    <row r="3693" spans="2:65" s="12" customFormat="1">
      <c r="B3693" s="151"/>
      <c r="D3693" s="152" t="s">
        <v>340</v>
      </c>
      <c r="E3693" s="153" t="s">
        <v>21</v>
      </c>
      <c r="F3693" s="154" t="s">
        <v>3375</v>
      </c>
      <c r="H3693" s="153" t="s">
        <v>21</v>
      </c>
      <c r="I3693" s="155"/>
      <c r="L3693" s="151"/>
      <c r="M3693" s="156"/>
      <c r="T3693" s="157"/>
      <c r="AT3693" s="153" t="s">
        <v>340</v>
      </c>
      <c r="AU3693" s="153" t="s">
        <v>80</v>
      </c>
      <c r="AV3693" s="12" t="s">
        <v>78</v>
      </c>
      <c r="AW3693" s="12" t="s">
        <v>32</v>
      </c>
      <c r="AX3693" s="12" t="s">
        <v>71</v>
      </c>
      <c r="AY3693" s="153" t="s">
        <v>330</v>
      </c>
    </row>
    <row r="3694" spans="2:65" s="13" customFormat="1">
      <c r="B3694" s="158"/>
      <c r="D3694" s="152" t="s">
        <v>340</v>
      </c>
      <c r="E3694" s="159" t="s">
        <v>21</v>
      </c>
      <c r="F3694" s="160" t="s">
        <v>3376</v>
      </c>
      <c r="H3694" s="161">
        <v>30</v>
      </c>
      <c r="I3694" s="162"/>
      <c r="L3694" s="158"/>
      <c r="M3694" s="163"/>
      <c r="T3694" s="164"/>
      <c r="AT3694" s="159" t="s">
        <v>340</v>
      </c>
      <c r="AU3694" s="159" t="s">
        <v>80</v>
      </c>
      <c r="AV3694" s="13" t="s">
        <v>80</v>
      </c>
      <c r="AW3694" s="13" t="s">
        <v>32</v>
      </c>
      <c r="AX3694" s="13" t="s">
        <v>78</v>
      </c>
      <c r="AY3694" s="159" t="s">
        <v>330</v>
      </c>
    </row>
    <row r="3695" spans="2:65" s="1" customFormat="1" ht="37.9" customHeight="1">
      <c r="B3695" s="33"/>
      <c r="C3695" s="134" t="s">
        <v>3402</v>
      </c>
      <c r="D3695" s="134" t="s">
        <v>332</v>
      </c>
      <c r="E3695" s="135" t="s">
        <v>3403</v>
      </c>
      <c r="F3695" s="136" t="s">
        <v>3404</v>
      </c>
      <c r="G3695" s="137" t="s">
        <v>447</v>
      </c>
      <c r="H3695" s="138">
        <v>136.60599999999999</v>
      </c>
      <c r="I3695" s="139">
        <v>686.59</v>
      </c>
      <c r="J3695" s="140">
        <f>ROUND(I3695*H3695,2)</f>
        <v>93792.31</v>
      </c>
      <c r="K3695" s="136" t="s">
        <v>335</v>
      </c>
      <c r="L3695" s="33"/>
      <c r="M3695" s="141" t="s">
        <v>21</v>
      </c>
      <c r="N3695" s="142" t="s">
        <v>42</v>
      </c>
      <c r="P3695" s="143">
        <f>O3695*H3695</f>
        <v>0</v>
      </c>
      <c r="Q3695" s="143">
        <v>0</v>
      </c>
      <c r="R3695" s="143">
        <f>Q3695*H3695</f>
        <v>0</v>
      </c>
      <c r="S3695" s="143">
        <v>0</v>
      </c>
      <c r="T3695" s="144">
        <f>S3695*H3695</f>
        <v>0</v>
      </c>
      <c r="AR3695" s="145" t="s">
        <v>444</v>
      </c>
      <c r="AT3695" s="145" t="s">
        <v>332</v>
      </c>
      <c r="AU3695" s="145" t="s">
        <v>80</v>
      </c>
      <c r="AY3695" s="18" t="s">
        <v>330</v>
      </c>
      <c r="BE3695" s="146">
        <f>IF(N3695="základní",J3695,0)</f>
        <v>93792.31</v>
      </c>
      <c r="BF3695" s="146">
        <f>IF(N3695="snížená",J3695,0)</f>
        <v>0</v>
      </c>
      <c r="BG3695" s="146">
        <f>IF(N3695="zákl. přenesená",J3695,0)</f>
        <v>0</v>
      </c>
      <c r="BH3695" s="146">
        <f>IF(N3695="sníž. přenesená",J3695,0)</f>
        <v>0</v>
      </c>
      <c r="BI3695" s="146">
        <f>IF(N3695="nulová",J3695,0)</f>
        <v>0</v>
      </c>
      <c r="BJ3695" s="18" t="s">
        <v>78</v>
      </c>
      <c r="BK3695" s="146">
        <f>ROUND(I3695*H3695,2)</f>
        <v>93792.31</v>
      </c>
      <c r="BL3695" s="18" t="s">
        <v>444</v>
      </c>
      <c r="BM3695" s="145" t="s">
        <v>3405</v>
      </c>
    </row>
    <row r="3696" spans="2:65" s="1" customFormat="1">
      <c r="B3696" s="33"/>
      <c r="D3696" s="147" t="s">
        <v>338</v>
      </c>
      <c r="F3696" s="148" t="s">
        <v>3406</v>
      </c>
      <c r="I3696" s="149"/>
      <c r="L3696" s="33"/>
      <c r="M3696" s="150"/>
      <c r="T3696" s="52"/>
      <c r="AT3696" s="18" t="s">
        <v>338</v>
      </c>
      <c r="AU3696" s="18" t="s">
        <v>80</v>
      </c>
    </row>
    <row r="3697" spans="2:65" s="11" customFormat="1" ht="22.9" customHeight="1">
      <c r="B3697" s="122"/>
      <c r="D3697" s="123" t="s">
        <v>70</v>
      </c>
      <c r="E3697" s="132" t="s">
        <v>3407</v>
      </c>
      <c r="F3697" s="132" t="s">
        <v>3408</v>
      </c>
      <c r="I3697" s="125"/>
      <c r="J3697" s="133">
        <f>BK3697</f>
        <v>2444.8599999999997</v>
      </c>
      <c r="L3697" s="122"/>
      <c r="M3697" s="127"/>
      <c r="P3697" s="128">
        <f>SUM(P3698:P3704)</f>
        <v>0</v>
      </c>
      <c r="R3697" s="128">
        <f>SUM(R3698:R3704)</f>
        <v>0.04</v>
      </c>
      <c r="T3697" s="129">
        <f>SUM(T3698:T3704)</f>
        <v>0</v>
      </c>
      <c r="AR3697" s="123" t="s">
        <v>80</v>
      </c>
      <c r="AT3697" s="130" t="s">
        <v>70</v>
      </c>
      <c r="AU3697" s="130" t="s">
        <v>78</v>
      </c>
      <c r="AY3697" s="123" t="s">
        <v>330</v>
      </c>
      <c r="BK3697" s="131">
        <f>SUM(BK3698:BK3704)</f>
        <v>2444.8599999999997</v>
      </c>
    </row>
    <row r="3698" spans="2:65" s="1" customFormat="1" ht="24.2" customHeight="1">
      <c r="B3698" s="33"/>
      <c r="C3698" s="134" t="s">
        <v>3409</v>
      </c>
      <c r="D3698" s="134" t="s">
        <v>332</v>
      </c>
      <c r="E3698" s="135" t="s">
        <v>3410</v>
      </c>
      <c r="F3698" s="136" t="s">
        <v>3411</v>
      </c>
      <c r="G3698" s="137" t="s">
        <v>551</v>
      </c>
      <c r="H3698" s="138">
        <v>4</v>
      </c>
      <c r="I3698" s="139">
        <v>608.78</v>
      </c>
      <c r="J3698" s="140">
        <f>ROUND(I3698*H3698,2)</f>
        <v>2435.12</v>
      </c>
      <c r="K3698" s="136" t="s">
        <v>21</v>
      </c>
      <c r="L3698" s="33"/>
      <c r="M3698" s="141" t="s">
        <v>21</v>
      </c>
      <c r="N3698" s="142" t="s">
        <v>42</v>
      </c>
      <c r="P3698" s="143">
        <f>O3698*H3698</f>
        <v>0</v>
      </c>
      <c r="Q3698" s="143">
        <v>0.01</v>
      </c>
      <c r="R3698" s="143">
        <f>Q3698*H3698</f>
        <v>0.04</v>
      </c>
      <c r="S3698" s="143">
        <v>0</v>
      </c>
      <c r="T3698" s="144">
        <f>S3698*H3698</f>
        <v>0</v>
      </c>
      <c r="AR3698" s="145" t="s">
        <v>444</v>
      </c>
      <c r="AT3698" s="145" t="s">
        <v>332</v>
      </c>
      <c r="AU3698" s="145" t="s">
        <v>80</v>
      </c>
      <c r="AY3698" s="18" t="s">
        <v>330</v>
      </c>
      <c r="BE3698" s="146">
        <f>IF(N3698="základní",J3698,0)</f>
        <v>2435.12</v>
      </c>
      <c r="BF3698" s="146">
        <f>IF(N3698="snížená",J3698,0)</f>
        <v>0</v>
      </c>
      <c r="BG3698" s="146">
        <f>IF(N3698="zákl. přenesená",J3698,0)</f>
        <v>0</v>
      </c>
      <c r="BH3698" s="146">
        <f>IF(N3698="sníž. přenesená",J3698,0)</f>
        <v>0</v>
      </c>
      <c r="BI3698" s="146">
        <f>IF(N3698="nulová",J3698,0)</f>
        <v>0</v>
      </c>
      <c r="BJ3698" s="18" t="s">
        <v>78</v>
      </c>
      <c r="BK3698" s="146">
        <f>ROUND(I3698*H3698,2)</f>
        <v>2435.12</v>
      </c>
      <c r="BL3698" s="18" t="s">
        <v>444</v>
      </c>
      <c r="BM3698" s="145" t="s">
        <v>3412</v>
      </c>
    </row>
    <row r="3699" spans="2:65" s="1" customFormat="1" ht="19.5">
      <c r="B3699" s="33"/>
      <c r="D3699" s="152" t="s">
        <v>375</v>
      </c>
      <c r="F3699" s="165" t="s">
        <v>3413</v>
      </c>
      <c r="I3699" s="149"/>
      <c r="L3699" s="33"/>
      <c r="M3699" s="150"/>
      <c r="T3699" s="52"/>
      <c r="AT3699" s="18" t="s">
        <v>375</v>
      </c>
      <c r="AU3699" s="18" t="s">
        <v>80</v>
      </c>
    </row>
    <row r="3700" spans="2:65" s="13" customFormat="1">
      <c r="B3700" s="158"/>
      <c r="D3700" s="152" t="s">
        <v>340</v>
      </c>
      <c r="E3700" s="159" t="s">
        <v>21</v>
      </c>
      <c r="F3700" s="160" t="s">
        <v>3414</v>
      </c>
      <c r="H3700" s="161">
        <v>4</v>
      </c>
      <c r="I3700" s="162"/>
      <c r="L3700" s="158"/>
      <c r="M3700" s="163"/>
      <c r="T3700" s="164"/>
      <c r="AT3700" s="159" t="s">
        <v>340</v>
      </c>
      <c r="AU3700" s="159" t="s">
        <v>80</v>
      </c>
      <c r="AV3700" s="13" t="s">
        <v>80</v>
      </c>
      <c r="AW3700" s="13" t="s">
        <v>32</v>
      </c>
      <c r="AX3700" s="13" t="s">
        <v>71</v>
      </c>
      <c r="AY3700" s="159" t="s">
        <v>330</v>
      </c>
    </row>
    <row r="3701" spans="2:65" s="12" customFormat="1">
      <c r="B3701" s="151"/>
      <c r="D3701" s="152" t="s">
        <v>340</v>
      </c>
      <c r="E3701" s="153" t="s">
        <v>21</v>
      </c>
      <c r="F3701" s="154" t="s">
        <v>3415</v>
      </c>
      <c r="H3701" s="153" t="s">
        <v>21</v>
      </c>
      <c r="I3701" s="155"/>
      <c r="L3701" s="151"/>
      <c r="M3701" s="156"/>
      <c r="T3701" s="157"/>
      <c r="AT3701" s="153" t="s">
        <v>340</v>
      </c>
      <c r="AU3701" s="153" t="s">
        <v>80</v>
      </c>
      <c r="AV3701" s="12" t="s">
        <v>78</v>
      </c>
      <c r="AW3701" s="12" t="s">
        <v>32</v>
      </c>
      <c r="AX3701" s="12" t="s">
        <v>71</v>
      </c>
      <c r="AY3701" s="153" t="s">
        <v>330</v>
      </c>
    </row>
    <row r="3702" spans="2:65" s="14" customFormat="1">
      <c r="B3702" s="166"/>
      <c r="D3702" s="152" t="s">
        <v>340</v>
      </c>
      <c r="E3702" s="167" t="s">
        <v>21</v>
      </c>
      <c r="F3702" s="168" t="s">
        <v>443</v>
      </c>
      <c r="H3702" s="169">
        <v>4</v>
      </c>
      <c r="I3702" s="170"/>
      <c r="L3702" s="166"/>
      <c r="M3702" s="171"/>
      <c r="T3702" s="172"/>
      <c r="AT3702" s="167" t="s">
        <v>340</v>
      </c>
      <c r="AU3702" s="167" t="s">
        <v>80</v>
      </c>
      <c r="AV3702" s="14" t="s">
        <v>336</v>
      </c>
      <c r="AW3702" s="14" t="s">
        <v>32</v>
      </c>
      <c r="AX3702" s="14" t="s">
        <v>78</v>
      </c>
      <c r="AY3702" s="167" t="s">
        <v>330</v>
      </c>
    </row>
    <row r="3703" spans="2:65" s="1" customFormat="1" ht="24.2" customHeight="1">
      <c r="B3703" s="33"/>
      <c r="C3703" s="134" t="s">
        <v>3416</v>
      </c>
      <c r="D3703" s="134" t="s">
        <v>332</v>
      </c>
      <c r="E3703" s="135" t="s">
        <v>3417</v>
      </c>
      <c r="F3703" s="136" t="s">
        <v>3418</v>
      </c>
      <c r="G3703" s="137" t="s">
        <v>447</v>
      </c>
      <c r="H3703" s="138">
        <v>0.04</v>
      </c>
      <c r="I3703" s="139">
        <v>243.51</v>
      </c>
      <c r="J3703" s="140">
        <f>ROUND(I3703*H3703,2)</f>
        <v>9.74</v>
      </c>
      <c r="K3703" s="136" t="s">
        <v>335</v>
      </c>
      <c r="L3703" s="33"/>
      <c r="M3703" s="141" t="s">
        <v>21</v>
      </c>
      <c r="N3703" s="142" t="s">
        <v>42</v>
      </c>
      <c r="P3703" s="143">
        <f>O3703*H3703</f>
        <v>0</v>
      </c>
      <c r="Q3703" s="143">
        <v>0</v>
      </c>
      <c r="R3703" s="143">
        <f>Q3703*H3703</f>
        <v>0</v>
      </c>
      <c r="S3703" s="143">
        <v>0</v>
      </c>
      <c r="T3703" s="144">
        <f>S3703*H3703</f>
        <v>0</v>
      </c>
      <c r="AR3703" s="145" t="s">
        <v>444</v>
      </c>
      <c r="AT3703" s="145" t="s">
        <v>332</v>
      </c>
      <c r="AU3703" s="145" t="s">
        <v>80</v>
      </c>
      <c r="AY3703" s="18" t="s">
        <v>330</v>
      </c>
      <c r="BE3703" s="146">
        <f>IF(N3703="základní",J3703,0)</f>
        <v>9.74</v>
      </c>
      <c r="BF3703" s="146">
        <f>IF(N3703="snížená",J3703,0)</f>
        <v>0</v>
      </c>
      <c r="BG3703" s="146">
        <f>IF(N3703="zákl. přenesená",J3703,0)</f>
        <v>0</v>
      </c>
      <c r="BH3703" s="146">
        <f>IF(N3703="sníž. přenesená",J3703,0)</f>
        <v>0</v>
      </c>
      <c r="BI3703" s="146">
        <f>IF(N3703="nulová",J3703,0)</f>
        <v>0</v>
      </c>
      <c r="BJ3703" s="18" t="s">
        <v>78</v>
      </c>
      <c r="BK3703" s="146">
        <f>ROUND(I3703*H3703,2)</f>
        <v>9.74</v>
      </c>
      <c r="BL3703" s="18" t="s">
        <v>444</v>
      </c>
      <c r="BM3703" s="145" t="s">
        <v>3419</v>
      </c>
    </row>
    <row r="3704" spans="2:65" s="1" customFormat="1">
      <c r="B3704" s="33"/>
      <c r="D3704" s="147" t="s">
        <v>338</v>
      </c>
      <c r="F3704" s="148" t="s">
        <v>3420</v>
      </c>
      <c r="I3704" s="149"/>
      <c r="L3704" s="33"/>
      <c r="M3704" s="150"/>
      <c r="T3704" s="52"/>
      <c r="AT3704" s="18" t="s">
        <v>338</v>
      </c>
      <c r="AU3704" s="18" t="s">
        <v>80</v>
      </c>
    </row>
    <row r="3705" spans="2:65" s="11" customFormat="1" ht="22.9" customHeight="1">
      <c r="B3705" s="122"/>
      <c r="D3705" s="123" t="s">
        <v>70</v>
      </c>
      <c r="E3705" s="132" t="s">
        <v>3421</v>
      </c>
      <c r="F3705" s="132" t="s">
        <v>3422</v>
      </c>
      <c r="I3705" s="125"/>
      <c r="J3705" s="133">
        <f>BK3705</f>
        <v>42685.56</v>
      </c>
      <c r="L3705" s="122"/>
      <c r="M3705" s="127"/>
      <c r="P3705" s="128">
        <f>SUM(P3706:P3709)</f>
        <v>0</v>
      </c>
      <c r="R3705" s="128">
        <f>SUM(R3706:R3709)</f>
        <v>0.38600000000000001</v>
      </c>
      <c r="T3705" s="129">
        <f>SUM(T3706:T3709)</f>
        <v>0</v>
      </c>
      <c r="AR3705" s="123" t="s">
        <v>80</v>
      </c>
      <c r="AT3705" s="130" t="s">
        <v>70</v>
      </c>
      <c r="AU3705" s="130" t="s">
        <v>78</v>
      </c>
      <c r="AY3705" s="123" t="s">
        <v>330</v>
      </c>
      <c r="BK3705" s="131">
        <f>SUM(BK3706:BK3709)</f>
        <v>42685.56</v>
      </c>
    </row>
    <row r="3706" spans="2:65" s="1" customFormat="1" ht="16.5" customHeight="1">
      <c r="B3706" s="33"/>
      <c r="C3706" s="134" t="s">
        <v>3423</v>
      </c>
      <c r="D3706" s="134" t="s">
        <v>332</v>
      </c>
      <c r="E3706" s="135" t="s">
        <v>3424</v>
      </c>
      <c r="F3706" s="136" t="s">
        <v>3425</v>
      </c>
      <c r="G3706" s="137" t="s">
        <v>2551</v>
      </c>
      <c r="H3706" s="138">
        <v>1</v>
      </c>
      <c r="I3706" s="139">
        <v>332.06</v>
      </c>
      <c r="J3706" s="140">
        <f>ROUND(I3706*H3706,2)</f>
        <v>332.06</v>
      </c>
      <c r="K3706" s="136" t="s">
        <v>21</v>
      </c>
      <c r="L3706" s="33"/>
      <c r="M3706" s="141" t="s">
        <v>21</v>
      </c>
      <c r="N3706" s="142" t="s">
        <v>42</v>
      </c>
      <c r="P3706" s="143">
        <f>O3706*H3706</f>
        <v>0</v>
      </c>
      <c r="Q3706" s="143">
        <v>1E-3</v>
      </c>
      <c r="R3706" s="143">
        <f>Q3706*H3706</f>
        <v>1E-3</v>
      </c>
      <c r="S3706" s="143">
        <v>0</v>
      </c>
      <c r="T3706" s="144">
        <f>S3706*H3706</f>
        <v>0</v>
      </c>
      <c r="AR3706" s="145" t="s">
        <v>444</v>
      </c>
      <c r="AT3706" s="145" t="s">
        <v>332</v>
      </c>
      <c r="AU3706" s="145" t="s">
        <v>80</v>
      </c>
      <c r="AY3706" s="18" t="s">
        <v>330</v>
      </c>
      <c r="BE3706" s="146">
        <f>IF(N3706="základní",J3706,0)</f>
        <v>332.06</v>
      </c>
      <c r="BF3706" s="146">
        <f>IF(N3706="snížená",J3706,0)</f>
        <v>0</v>
      </c>
      <c r="BG3706" s="146">
        <f>IF(N3706="zákl. přenesená",J3706,0)</f>
        <v>0</v>
      </c>
      <c r="BH3706" s="146">
        <f>IF(N3706="sníž. přenesená",J3706,0)</f>
        <v>0</v>
      </c>
      <c r="BI3706" s="146">
        <f>IF(N3706="nulová",J3706,0)</f>
        <v>0</v>
      </c>
      <c r="BJ3706" s="18" t="s">
        <v>78</v>
      </c>
      <c r="BK3706" s="146">
        <f>ROUND(I3706*H3706,2)</f>
        <v>332.06</v>
      </c>
      <c r="BL3706" s="18" t="s">
        <v>444</v>
      </c>
      <c r="BM3706" s="145" t="s">
        <v>3426</v>
      </c>
    </row>
    <row r="3707" spans="2:65" s="1" customFormat="1" ht="16.5" customHeight="1">
      <c r="B3707" s="33"/>
      <c r="C3707" s="134" t="s">
        <v>3427</v>
      </c>
      <c r="D3707" s="134" t="s">
        <v>332</v>
      </c>
      <c r="E3707" s="135" t="s">
        <v>3428</v>
      </c>
      <c r="F3707" s="136" t="s">
        <v>3429</v>
      </c>
      <c r="G3707" s="137" t="s">
        <v>551</v>
      </c>
      <c r="H3707" s="138">
        <v>385</v>
      </c>
      <c r="I3707" s="139">
        <v>109.58</v>
      </c>
      <c r="J3707" s="140">
        <f>ROUND(I3707*H3707,2)</f>
        <v>42188.3</v>
      </c>
      <c r="K3707" s="136" t="s">
        <v>21</v>
      </c>
      <c r="L3707" s="33"/>
      <c r="M3707" s="141" t="s">
        <v>21</v>
      </c>
      <c r="N3707" s="142" t="s">
        <v>42</v>
      </c>
      <c r="P3707" s="143">
        <f>O3707*H3707</f>
        <v>0</v>
      </c>
      <c r="Q3707" s="143">
        <v>1E-3</v>
      </c>
      <c r="R3707" s="143">
        <f>Q3707*H3707</f>
        <v>0.38500000000000001</v>
      </c>
      <c r="S3707" s="143">
        <v>0</v>
      </c>
      <c r="T3707" s="144">
        <f>S3707*H3707</f>
        <v>0</v>
      </c>
      <c r="AR3707" s="145" t="s">
        <v>444</v>
      </c>
      <c r="AT3707" s="145" t="s">
        <v>332</v>
      </c>
      <c r="AU3707" s="145" t="s">
        <v>80</v>
      </c>
      <c r="AY3707" s="18" t="s">
        <v>330</v>
      </c>
      <c r="BE3707" s="146">
        <f>IF(N3707="základní",J3707,0)</f>
        <v>42188.3</v>
      </c>
      <c r="BF3707" s="146">
        <f>IF(N3707="snížená",J3707,0)</f>
        <v>0</v>
      </c>
      <c r="BG3707" s="146">
        <f>IF(N3707="zákl. přenesená",J3707,0)</f>
        <v>0</v>
      </c>
      <c r="BH3707" s="146">
        <f>IF(N3707="sníž. přenesená",J3707,0)</f>
        <v>0</v>
      </c>
      <c r="BI3707" s="146">
        <f>IF(N3707="nulová",J3707,0)</f>
        <v>0</v>
      </c>
      <c r="BJ3707" s="18" t="s">
        <v>78</v>
      </c>
      <c r="BK3707" s="146">
        <f>ROUND(I3707*H3707,2)</f>
        <v>42188.3</v>
      </c>
      <c r="BL3707" s="18" t="s">
        <v>444</v>
      </c>
      <c r="BM3707" s="145" t="s">
        <v>3430</v>
      </c>
    </row>
    <row r="3708" spans="2:65" s="1" customFormat="1" ht="24.2" customHeight="1">
      <c r="B3708" s="33"/>
      <c r="C3708" s="134" t="s">
        <v>3431</v>
      </c>
      <c r="D3708" s="134" t="s">
        <v>332</v>
      </c>
      <c r="E3708" s="135" t="s">
        <v>3432</v>
      </c>
      <c r="F3708" s="136" t="s">
        <v>3433</v>
      </c>
      <c r="G3708" s="137" t="s">
        <v>447</v>
      </c>
      <c r="H3708" s="138">
        <v>0.38600000000000001</v>
      </c>
      <c r="I3708" s="139">
        <v>427.97</v>
      </c>
      <c r="J3708" s="140">
        <f>ROUND(I3708*H3708,2)</f>
        <v>165.2</v>
      </c>
      <c r="K3708" s="136" t="s">
        <v>335</v>
      </c>
      <c r="L3708" s="33"/>
      <c r="M3708" s="141" t="s">
        <v>21</v>
      </c>
      <c r="N3708" s="142" t="s">
        <v>42</v>
      </c>
      <c r="P3708" s="143">
        <f>O3708*H3708</f>
        <v>0</v>
      </c>
      <c r="Q3708" s="143">
        <v>0</v>
      </c>
      <c r="R3708" s="143">
        <f>Q3708*H3708</f>
        <v>0</v>
      </c>
      <c r="S3708" s="143">
        <v>0</v>
      </c>
      <c r="T3708" s="144">
        <f>S3708*H3708</f>
        <v>0</v>
      </c>
      <c r="AR3708" s="145" t="s">
        <v>444</v>
      </c>
      <c r="AT3708" s="145" t="s">
        <v>332</v>
      </c>
      <c r="AU3708" s="145" t="s">
        <v>80</v>
      </c>
      <c r="AY3708" s="18" t="s">
        <v>330</v>
      </c>
      <c r="BE3708" s="146">
        <f>IF(N3708="základní",J3708,0)</f>
        <v>165.2</v>
      </c>
      <c r="BF3708" s="146">
        <f>IF(N3708="snížená",J3708,0)</f>
        <v>0</v>
      </c>
      <c r="BG3708" s="146">
        <f>IF(N3708="zákl. přenesená",J3708,0)</f>
        <v>0</v>
      </c>
      <c r="BH3708" s="146">
        <f>IF(N3708="sníž. přenesená",J3708,0)</f>
        <v>0</v>
      </c>
      <c r="BI3708" s="146">
        <f>IF(N3708="nulová",J3708,0)</f>
        <v>0</v>
      </c>
      <c r="BJ3708" s="18" t="s">
        <v>78</v>
      </c>
      <c r="BK3708" s="146">
        <f>ROUND(I3708*H3708,2)</f>
        <v>165.2</v>
      </c>
      <c r="BL3708" s="18" t="s">
        <v>444</v>
      </c>
      <c r="BM3708" s="145" t="s">
        <v>3434</v>
      </c>
    </row>
    <row r="3709" spans="2:65" s="1" customFormat="1">
      <c r="B3709" s="33"/>
      <c r="D3709" s="147" t="s">
        <v>338</v>
      </c>
      <c r="F3709" s="148" t="s">
        <v>3435</v>
      </c>
      <c r="I3709" s="149"/>
      <c r="L3709" s="33"/>
      <c r="M3709" s="150"/>
      <c r="T3709" s="52"/>
      <c r="AT3709" s="18" t="s">
        <v>338</v>
      </c>
      <c r="AU3709" s="18" t="s">
        <v>80</v>
      </c>
    </row>
    <row r="3710" spans="2:65" s="11" customFormat="1" ht="22.9" customHeight="1">
      <c r="B3710" s="122"/>
      <c r="D3710" s="123" t="s">
        <v>70</v>
      </c>
      <c r="E3710" s="132" t="s">
        <v>3436</v>
      </c>
      <c r="F3710" s="132" t="s">
        <v>3437</v>
      </c>
      <c r="I3710" s="125"/>
      <c r="J3710" s="133">
        <f>BK3710</f>
        <v>4760186.3400000017</v>
      </c>
      <c r="L3710" s="122"/>
      <c r="M3710" s="127"/>
      <c r="P3710" s="128">
        <f>SUM(P3711:P3787)</f>
        <v>0</v>
      </c>
      <c r="R3710" s="128">
        <f>SUM(R3711:R3787)</f>
        <v>10.706901999999998</v>
      </c>
      <c r="T3710" s="129">
        <f>SUM(T3711:T3787)</f>
        <v>0</v>
      </c>
      <c r="AR3710" s="123" t="s">
        <v>80</v>
      </c>
      <c r="AT3710" s="130" t="s">
        <v>70</v>
      </c>
      <c r="AU3710" s="130" t="s">
        <v>78</v>
      </c>
      <c r="AY3710" s="123" t="s">
        <v>330</v>
      </c>
      <c r="BK3710" s="131">
        <f>SUM(BK3711:BK3787)</f>
        <v>4760186.3400000017</v>
      </c>
    </row>
    <row r="3711" spans="2:65" s="1" customFormat="1" ht="16.5" customHeight="1">
      <c r="B3711" s="33"/>
      <c r="C3711" s="134" t="s">
        <v>3438</v>
      </c>
      <c r="D3711" s="134" t="s">
        <v>332</v>
      </c>
      <c r="E3711" s="135" t="s">
        <v>3439</v>
      </c>
      <c r="F3711" s="136" t="s">
        <v>3440</v>
      </c>
      <c r="G3711" s="137" t="s">
        <v>551</v>
      </c>
      <c r="H3711" s="138">
        <v>15</v>
      </c>
      <c r="I3711" s="139">
        <v>367.76</v>
      </c>
      <c r="J3711" s="140">
        <f>ROUND(I3711*H3711,2)</f>
        <v>5516.4</v>
      </c>
      <c r="K3711" s="136" t="s">
        <v>21</v>
      </c>
      <c r="L3711" s="33"/>
      <c r="M3711" s="141" t="s">
        <v>21</v>
      </c>
      <c r="N3711" s="142" t="s">
        <v>42</v>
      </c>
      <c r="P3711" s="143">
        <f>O3711*H3711</f>
        <v>0</v>
      </c>
      <c r="Q3711" s="143">
        <v>0.01</v>
      </c>
      <c r="R3711" s="143">
        <f>Q3711*H3711</f>
        <v>0.15</v>
      </c>
      <c r="S3711" s="143">
        <v>0</v>
      </c>
      <c r="T3711" s="144">
        <f>S3711*H3711</f>
        <v>0</v>
      </c>
      <c r="AR3711" s="145" t="s">
        <v>444</v>
      </c>
      <c r="AT3711" s="145" t="s">
        <v>332</v>
      </c>
      <c r="AU3711" s="145" t="s">
        <v>80</v>
      </c>
      <c r="AY3711" s="18" t="s">
        <v>330</v>
      </c>
      <c r="BE3711" s="146">
        <f>IF(N3711="základní",J3711,0)</f>
        <v>5516.4</v>
      </c>
      <c r="BF3711" s="146">
        <f>IF(N3711="snížená",J3711,0)</f>
        <v>0</v>
      </c>
      <c r="BG3711" s="146">
        <f>IF(N3711="zákl. přenesená",J3711,0)</f>
        <v>0</v>
      </c>
      <c r="BH3711" s="146">
        <f>IF(N3711="sníž. přenesená",J3711,0)</f>
        <v>0</v>
      </c>
      <c r="BI3711" s="146">
        <f>IF(N3711="nulová",J3711,0)</f>
        <v>0</v>
      </c>
      <c r="BJ3711" s="18" t="s">
        <v>78</v>
      </c>
      <c r="BK3711" s="146">
        <f>ROUND(I3711*H3711,2)</f>
        <v>5516.4</v>
      </c>
      <c r="BL3711" s="18" t="s">
        <v>444</v>
      </c>
      <c r="BM3711" s="145" t="s">
        <v>3441</v>
      </c>
    </row>
    <row r="3712" spans="2:65" s="12" customFormat="1">
      <c r="B3712" s="151"/>
      <c r="D3712" s="152" t="s">
        <v>340</v>
      </c>
      <c r="E3712" s="153" t="s">
        <v>21</v>
      </c>
      <c r="F3712" s="154" t="s">
        <v>3442</v>
      </c>
      <c r="H3712" s="153" t="s">
        <v>21</v>
      </c>
      <c r="I3712" s="155"/>
      <c r="L3712" s="151"/>
      <c r="M3712" s="156"/>
      <c r="T3712" s="157"/>
      <c r="AT3712" s="153" t="s">
        <v>340</v>
      </c>
      <c r="AU3712" s="153" t="s">
        <v>80</v>
      </c>
      <c r="AV3712" s="12" t="s">
        <v>78</v>
      </c>
      <c r="AW3712" s="12" t="s">
        <v>32</v>
      </c>
      <c r="AX3712" s="12" t="s">
        <v>71</v>
      </c>
      <c r="AY3712" s="153" t="s">
        <v>330</v>
      </c>
    </row>
    <row r="3713" spans="2:65" s="13" customFormat="1">
      <c r="B3713" s="158"/>
      <c r="D3713" s="152" t="s">
        <v>340</v>
      </c>
      <c r="E3713" s="159" t="s">
        <v>21</v>
      </c>
      <c r="F3713" s="160" t="s">
        <v>3443</v>
      </c>
      <c r="H3713" s="161">
        <v>15</v>
      </c>
      <c r="I3713" s="162"/>
      <c r="L3713" s="158"/>
      <c r="M3713" s="163"/>
      <c r="T3713" s="164"/>
      <c r="AT3713" s="159" t="s">
        <v>340</v>
      </c>
      <c r="AU3713" s="159" t="s">
        <v>80</v>
      </c>
      <c r="AV3713" s="13" t="s">
        <v>80</v>
      </c>
      <c r="AW3713" s="13" t="s">
        <v>32</v>
      </c>
      <c r="AX3713" s="13" t="s">
        <v>78</v>
      </c>
      <c r="AY3713" s="159" t="s">
        <v>330</v>
      </c>
    </row>
    <row r="3714" spans="2:65" s="1" customFormat="1" ht="16.5" customHeight="1">
      <c r="B3714" s="33"/>
      <c r="C3714" s="134" t="s">
        <v>3444</v>
      </c>
      <c r="D3714" s="134" t="s">
        <v>332</v>
      </c>
      <c r="E3714" s="135" t="s">
        <v>3445</v>
      </c>
      <c r="F3714" s="136" t="s">
        <v>3440</v>
      </c>
      <c r="G3714" s="137" t="s">
        <v>551</v>
      </c>
      <c r="H3714" s="138">
        <v>7</v>
      </c>
      <c r="I3714" s="139">
        <v>367.76</v>
      </c>
      <c r="J3714" s="140">
        <f>ROUND(I3714*H3714,2)</f>
        <v>2574.3200000000002</v>
      </c>
      <c r="K3714" s="136" t="s">
        <v>21</v>
      </c>
      <c r="L3714" s="33"/>
      <c r="M3714" s="141" t="s">
        <v>21</v>
      </c>
      <c r="N3714" s="142" t="s">
        <v>42</v>
      </c>
      <c r="P3714" s="143">
        <f>O3714*H3714</f>
        <v>0</v>
      </c>
      <c r="Q3714" s="143">
        <v>0.01</v>
      </c>
      <c r="R3714" s="143">
        <f>Q3714*H3714</f>
        <v>7.0000000000000007E-2</v>
      </c>
      <c r="S3714" s="143">
        <v>0</v>
      </c>
      <c r="T3714" s="144">
        <f>S3714*H3714</f>
        <v>0</v>
      </c>
      <c r="AR3714" s="145" t="s">
        <v>444</v>
      </c>
      <c r="AT3714" s="145" t="s">
        <v>332</v>
      </c>
      <c r="AU3714" s="145" t="s">
        <v>80</v>
      </c>
      <c r="AY3714" s="18" t="s">
        <v>330</v>
      </c>
      <c r="BE3714" s="146">
        <f>IF(N3714="základní",J3714,0)</f>
        <v>2574.3200000000002</v>
      </c>
      <c r="BF3714" s="146">
        <f>IF(N3714="snížená",J3714,0)</f>
        <v>0</v>
      </c>
      <c r="BG3714" s="146">
        <f>IF(N3714="zákl. přenesená",J3714,0)</f>
        <v>0</v>
      </c>
      <c r="BH3714" s="146">
        <f>IF(N3714="sníž. přenesená",J3714,0)</f>
        <v>0</v>
      </c>
      <c r="BI3714" s="146">
        <f>IF(N3714="nulová",J3714,0)</f>
        <v>0</v>
      </c>
      <c r="BJ3714" s="18" t="s">
        <v>78</v>
      </c>
      <c r="BK3714" s="146">
        <f>ROUND(I3714*H3714,2)</f>
        <v>2574.3200000000002</v>
      </c>
      <c r="BL3714" s="18" t="s">
        <v>444</v>
      </c>
      <c r="BM3714" s="145" t="s">
        <v>3446</v>
      </c>
    </row>
    <row r="3715" spans="2:65" s="12" customFormat="1">
      <c r="B3715" s="151"/>
      <c r="D3715" s="152" t="s">
        <v>340</v>
      </c>
      <c r="E3715" s="153" t="s">
        <v>21</v>
      </c>
      <c r="F3715" s="154" t="s">
        <v>3442</v>
      </c>
      <c r="H3715" s="153" t="s">
        <v>21</v>
      </c>
      <c r="I3715" s="155"/>
      <c r="L3715" s="151"/>
      <c r="M3715" s="156"/>
      <c r="T3715" s="157"/>
      <c r="AT3715" s="153" t="s">
        <v>340</v>
      </c>
      <c r="AU3715" s="153" t="s">
        <v>80</v>
      </c>
      <c r="AV3715" s="12" t="s">
        <v>78</v>
      </c>
      <c r="AW3715" s="12" t="s">
        <v>32</v>
      </c>
      <c r="AX3715" s="12" t="s">
        <v>71</v>
      </c>
      <c r="AY3715" s="153" t="s">
        <v>330</v>
      </c>
    </row>
    <row r="3716" spans="2:65" s="13" customFormat="1">
      <c r="B3716" s="158"/>
      <c r="D3716" s="152" t="s">
        <v>340</v>
      </c>
      <c r="E3716" s="159" t="s">
        <v>21</v>
      </c>
      <c r="F3716" s="160" t="s">
        <v>3447</v>
      </c>
      <c r="H3716" s="161">
        <v>7</v>
      </c>
      <c r="I3716" s="162"/>
      <c r="L3716" s="158"/>
      <c r="M3716" s="163"/>
      <c r="T3716" s="164"/>
      <c r="AT3716" s="159" t="s">
        <v>340</v>
      </c>
      <c r="AU3716" s="159" t="s">
        <v>80</v>
      </c>
      <c r="AV3716" s="13" t="s">
        <v>80</v>
      </c>
      <c r="AW3716" s="13" t="s">
        <v>32</v>
      </c>
      <c r="AX3716" s="13" t="s">
        <v>78</v>
      </c>
      <c r="AY3716" s="159" t="s">
        <v>330</v>
      </c>
    </row>
    <row r="3717" spans="2:65" s="1" customFormat="1" ht="16.5" customHeight="1">
      <c r="B3717" s="33"/>
      <c r="C3717" s="134" t="s">
        <v>3448</v>
      </c>
      <c r="D3717" s="134" t="s">
        <v>332</v>
      </c>
      <c r="E3717" s="135" t="s">
        <v>3449</v>
      </c>
      <c r="F3717" s="136" t="s">
        <v>3450</v>
      </c>
      <c r="G3717" s="137" t="s">
        <v>169</v>
      </c>
      <c r="H3717" s="138">
        <v>31.81</v>
      </c>
      <c r="I3717" s="139">
        <v>35.17</v>
      </c>
      <c r="J3717" s="140">
        <f>ROUND(I3717*H3717,2)</f>
        <v>1118.76</v>
      </c>
      <c r="K3717" s="136" t="s">
        <v>346</v>
      </c>
      <c r="L3717" s="33"/>
      <c r="M3717" s="141" t="s">
        <v>21</v>
      </c>
      <c r="N3717" s="142" t="s">
        <v>42</v>
      </c>
      <c r="P3717" s="143">
        <f>O3717*H3717</f>
        <v>0</v>
      </c>
      <c r="Q3717" s="143">
        <v>0</v>
      </c>
      <c r="R3717" s="143">
        <f>Q3717*H3717</f>
        <v>0</v>
      </c>
      <c r="S3717" s="143">
        <v>0</v>
      </c>
      <c r="T3717" s="144">
        <f>S3717*H3717</f>
        <v>0</v>
      </c>
      <c r="AR3717" s="145" t="s">
        <v>444</v>
      </c>
      <c r="AT3717" s="145" t="s">
        <v>332</v>
      </c>
      <c r="AU3717" s="145" t="s">
        <v>80</v>
      </c>
      <c r="AY3717" s="18" t="s">
        <v>330</v>
      </c>
      <c r="BE3717" s="146">
        <f>IF(N3717="základní",J3717,0)</f>
        <v>1118.76</v>
      </c>
      <c r="BF3717" s="146">
        <f>IF(N3717="snížená",J3717,0)</f>
        <v>0</v>
      </c>
      <c r="BG3717" s="146">
        <f>IF(N3717="zákl. přenesená",J3717,0)</f>
        <v>0</v>
      </c>
      <c r="BH3717" s="146">
        <f>IF(N3717="sníž. přenesená",J3717,0)</f>
        <v>0</v>
      </c>
      <c r="BI3717" s="146">
        <f>IF(N3717="nulová",J3717,0)</f>
        <v>0</v>
      </c>
      <c r="BJ3717" s="18" t="s">
        <v>78</v>
      </c>
      <c r="BK3717" s="146">
        <f>ROUND(I3717*H3717,2)</f>
        <v>1118.76</v>
      </c>
      <c r="BL3717" s="18" t="s">
        <v>444</v>
      </c>
      <c r="BM3717" s="145" t="s">
        <v>3451</v>
      </c>
    </row>
    <row r="3718" spans="2:65" s="1" customFormat="1">
      <c r="B3718" s="33"/>
      <c r="D3718" s="147" t="s">
        <v>338</v>
      </c>
      <c r="F3718" s="148" t="s">
        <v>3452</v>
      </c>
      <c r="I3718" s="149"/>
      <c r="L3718" s="33"/>
      <c r="M3718" s="150"/>
      <c r="T3718" s="52"/>
      <c r="AT3718" s="18" t="s">
        <v>338</v>
      </c>
      <c r="AU3718" s="18" t="s">
        <v>80</v>
      </c>
    </row>
    <row r="3719" spans="2:65" s="12" customFormat="1">
      <c r="B3719" s="151"/>
      <c r="D3719" s="152" t="s">
        <v>340</v>
      </c>
      <c r="E3719" s="153" t="s">
        <v>21</v>
      </c>
      <c r="F3719" s="154" t="s">
        <v>3453</v>
      </c>
      <c r="H3719" s="153" t="s">
        <v>21</v>
      </c>
      <c r="I3719" s="155"/>
      <c r="L3719" s="151"/>
      <c r="M3719" s="156"/>
      <c r="T3719" s="157"/>
      <c r="AT3719" s="153" t="s">
        <v>340</v>
      </c>
      <c r="AU3719" s="153" t="s">
        <v>80</v>
      </c>
      <c r="AV3719" s="12" t="s">
        <v>78</v>
      </c>
      <c r="AW3719" s="12" t="s">
        <v>32</v>
      </c>
      <c r="AX3719" s="12" t="s">
        <v>71</v>
      </c>
      <c r="AY3719" s="153" t="s">
        <v>330</v>
      </c>
    </row>
    <row r="3720" spans="2:65" s="13" customFormat="1">
      <c r="B3720" s="158"/>
      <c r="D3720" s="152" t="s">
        <v>340</v>
      </c>
      <c r="E3720" s="159" t="s">
        <v>21</v>
      </c>
      <c r="F3720" s="160" t="s">
        <v>3454</v>
      </c>
      <c r="H3720" s="161">
        <v>8.9600000000000009</v>
      </c>
      <c r="I3720" s="162"/>
      <c r="L3720" s="158"/>
      <c r="M3720" s="163"/>
      <c r="T3720" s="164"/>
      <c r="AT3720" s="159" t="s">
        <v>340</v>
      </c>
      <c r="AU3720" s="159" t="s">
        <v>80</v>
      </c>
      <c r="AV3720" s="13" t="s">
        <v>80</v>
      </c>
      <c r="AW3720" s="13" t="s">
        <v>32</v>
      </c>
      <c r="AX3720" s="13" t="s">
        <v>71</v>
      </c>
      <c r="AY3720" s="159" t="s">
        <v>330</v>
      </c>
    </row>
    <row r="3721" spans="2:65" s="13" customFormat="1">
      <c r="B3721" s="158"/>
      <c r="D3721" s="152" t="s">
        <v>340</v>
      </c>
      <c r="E3721" s="159" t="s">
        <v>21</v>
      </c>
      <c r="F3721" s="160" t="s">
        <v>3455</v>
      </c>
      <c r="H3721" s="161">
        <v>11.4</v>
      </c>
      <c r="I3721" s="162"/>
      <c r="L3721" s="158"/>
      <c r="M3721" s="163"/>
      <c r="T3721" s="164"/>
      <c r="AT3721" s="159" t="s">
        <v>340</v>
      </c>
      <c r="AU3721" s="159" t="s">
        <v>80</v>
      </c>
      <c r="AV3721" s="13" t="s">
        <v>80</v>
      </c>
      <c r="AW3721" s="13" t="s">
        <v>32</v>
      </c>
      <c r="AX3721" s="13" t="s">
        <v>71</v>
      </c>
      <c r="AY3721" s="159" t="s">
        <v>330</v>
      </c>
    </row>
    <row r="3722" spans="2:65" s="13" customFormat="1">
      <c r="B3722" s="158"/>
      <c r="D3722" s="152" t="s">
        <v>340</v>
      </c>
      <c r="E3722" s="159" t="s">
        <v>21</v>
      </c>
      <c r="F3722" s="160" t="s">
        <v>3456</v>
      </c>
      <c r="H3722" s="161">
        <v>3.2</v>
      </c>
      <c r="I3722" s="162"/>
      <c r="L3722" s="158"/>
      <c r="M3722" s="163"/>
      <c r="T3722" s="164"/>
      <c r="AT3722" s="159" t="s">
        <v>340</v>
      </c>
      <c r="AU3722" s="159" t="s">
        <v>80</v>
      </c>
      <c r="AV3722" s="13" t="s">
        <v>80</v>
      </c>
      <c r="AW3722" s="13" t="s">
        <v>32</v>
      </c>
      <c r="AX3722" s="13" t="s">
        <v>71</v>
      </c>
      <c r="AY3722" s="159" t="s">
        <v>330</v>
      </c>
    </row>
    <row r="3723" spans="2:65" s="12" customFormat="1">
      <c r="B3723" s="151"/>
      <c r="D3723" s="152" t="s">
        <v>340</v>
      </c>
      <c r="E3723" s="153" t="s">
        <v>21</v>
      </c>
      <c r="F3723" s="154" t="s">
        <v>3457</v>
      </c>
      <c r="H3723" s="153" t="s">
        <v>21</v>
      </c>
      <c r="I3723" s="155"/>
      <c r="L3723" s="151"/>
      <c r="M3723" s="156"/>
      <c r="T3723" s="157"/>
      <c r="AT3723" s="153" t="s">
        <v>340</v>
      </c>
      <c r="AU3723" s="153" t="s">
        <v>80</v>
      </c>
      <c r="AV3723" s="12" t="s">
        <v>78</v>
      </c>
      <c r="AW3723" s="12" t="s">
        <v>32</v>
      </c>
      <c r="AX3723" s="12" t="s">
        <v>71</v>
      </c>
      <c r="AY3723" s="153" t="s">
        <v>330</v>
      </c>
    </row>
    <row r="3724" spans="2:65" s="13" customFormat="1">
      <c r="B3724" s="158"/>
      <c r="D3724" s="152" t="s">
        <v>340</v>
      </c>
      <c r="E3724" s="159" t="s">
        <v>21</v>
      </c>
      <c r="F3724" s="160" t="s">
        <v>3458</v>
      </c>
      <c r="H3724" s="161">
        <v>8.25</v>
      </c>
      <c r="I3724" s="162"/>
      <c r="L3724" s="158"/>
      <c r="M3724" s="163"/>
      <c r="T3724" s="164"/>
      <c r="AT3724" s="159" t="s">
        <v>340</v>
      </c>
      <c r="AU3724" s="159" t="s">
        <v>80</v>
      </c>
      <c r="AV3724" s="13" t="s">
        <v>80</v>
      </c>
      <c r="AW3724" s="13" t="s">
        <v>32</v>
      </c>
      <c r="AX3724" s="13" t="s">
        <v>71</v>
      </c>
      <c r="AY3724" s="159" t="s">
        <v>330</v>
      </c>
    </row>
    <row r="3725" spans="2:65" s="14" customFormat="1">
      <c r="B3725" s="166"/>
      <c r="D3725" s="152" t="s">
        <v>340</v>
      </c>
      <c r="E3725" s="167" t="s">
        <v>21</v>
      </c>
      <c r="F3725" s="168" t="s">
        <v>443</v>
      </c>
      <c r="H3725" s="169">
        <v>31.81</v>
      </c>
      <c r="I3725" s="170"/>
      <c r="L3725" s="166"/>
      <c r="M3725" s="171"/>
      <c r="T3725" s="172"/>
      <c r="AT3725" s="167" t="s">
        <v>340</v>
      </c>
      <c r="AU3725" s="167" t="s">
        <v>80</v>
      </c>
      <c r="AV3725" s="14" t="s">
        <v>336</v>
      </c>
      <c r="AW3725" s="14" t="s">
        <v>32</v>
      </c>
      <c r="AX3725" s="14" t="s">
        <v>78</v>
      </c>
      <c r="AY3725" s="167" t="s">
        <v>330</v>
      </c>
    </row>
    <row r="3726" spans="2:65" s="1" customFormat="1" ht="16.5" customHeight="1">
      <c r="B3726" s="33"/>
      <c r="C3726" s="173" t="s">
        <v>3459</v>
      </c>
      <c r="D3726" s="173" t="s">
        <v>475</v>
      </c>
      <c r="E3726" s="174" t="s">
        <v>3460</v>
      </c>
      <c r="F3726" s="175" t="s">
        <v>3461</v>
      </c>
      <c r="G3726" s="176" t="s">
        <v>169</v>
      </c>
      <c r="H3726" s="177">
        <v>25.916</v>
      </c>
      <c r="I3726" s="178">
        <v>2357.62</v>
      </c>
      <c r="J3726" s="179">
        <f>ROUND(I3726*H3726,2)</f>
        <v>61100.08</v>
      </c>
      <c r="K3726" s="175" t="s">
        <v>335</v>
      </c>
      <c r="L3726" s="180"/>
      <c r="M3726" s="181" t="s">
        <v>21</v>
      </c>
      <c r="N3726" s="182" t="s">
        <v>42</v>
      </c>
      <c r="P3726" s="143">
        <f>O3726*H3726</f>
        <v>0</v>
      </c>
      <c r="Q3726" s="143">
        <v>3.0000000000000001E-3</v>
      </c>
      <c r="R3726" s="143">
        <f>Q3726*H3726</f>
        <v>7.7747999999999998E-2</v>
      </c>
      <c r="S3726" s="143">
        <v>0</v>
      </c>
      <c r="T3726" s="144">
        <f>S3726*H3726</f>
        <v>0</v>
      </c>
      <c r="AR3726" s="145" t="s">
        <v>617</v>
      </c>
      <c r="AT3726" s="145" t="s">
        <v>475</v>
      </c>
      <c r="AU3726" s="145" t="s">
        <v>80</v>
      </c>
      <c r="AY3726" s="18" t="s">
        <v>330</v>
      </c>
      <c r="BE3726" s="146">
        <f>IF(N3726="základní",J3726,0)</f>
        <v>61100.08</v>
      </c>
      <c r="BF3726" s="146">
        <f>IF(N3726="snížená",J3726,0)</f>
        <v>0</v>
      </c>
      <c r="BG3726" s="146">
        <f>IF(N3726="zákl. přenesená",J3726,0)</f>
        <v>0</v>
      </c>
      <c r="BH3726" s="146">
        <f>IF(N3726="sníž. přenesená",J3726,0)</f>
        <v>0</v>
      </c>
      <c r="BI3726" s="146">
        <f>IF(N3726="nulová",J3726,0)</f>
        <v>0</v>
      </c>
      <c r="BJ3726" s="18" t="s">
        <v>78</v>
      </c>
      <c r="BK3726" s="146">
        <f>ROUND(I3726*H3726,2)</f>
        <v>61100.08</v>
      </c>
      <c r="BL3726" s="18" t="s">
        <v>444</v>
      </c>
      <c r="BM3726" s="145" t="s">
        <v>3462</v>
      </c>
    </row>
    <row r="3727" spans="2:65" s="1" customFormat="1" ht="19.5">
      <c r="B3727" s="33"/>
      <c r="D3727" s="152" t="s">
        <v>375</v>
      </c>
      <c r="F3727" s="165" t="s">
        <v>3463</v>
      </c>
      <c r="I3727" s="149"/>
      <c r="L3727" s="33"/>
      <c r="M3727" s="150"/>
      <c r="T3727" s="52"/>
      <c r="AT3727" s="18" t="s">
        <v>375</v>
      </c>
      <c r="AU3727" s="18" t="s">
        <v>80</v>
      </c>
    </row>
    <row r="3728" spans="2:65" s="12" customFormat="1">
      <c r="B3728" s="151"/>
      <c r="D3728" s="152" t="s">
        <v>340</v>
      </c>
      <c r="E3728" s="153" t="s">
        <v>21</v>
      </c>
      <c r="F3728" s="154" t="s">
        <v>3453</v>
      </c>
      <c r="H3728" s="153" t="s">
        <v>21</v>
      </c>
      <c r="I3728" s="155"/>
      <c r="L3728" s="151"/>
      <c r="M3728" s="156"/>
      <c r="T3728" s="157"/>
      <c r="AT3728" s="153" t="s">
        <v>340</v>
      </c>
      <c r="AU3728" s="153" t="s">
        <v>80</v>
      </c>
      <c r="AV3728" s="12" t="s">
        <v>78</v>
      </c>
      <c r="AW3728" s="12" t="s">
        <v>32</v>
      </c>
      <c r="AX3728" s="12" t="s">
        <v>71</v>
      </c>
      <c r="AY3728" s="153" t="s">
        <v>330</v>
      </c>
    </row>
    <row r="3729" spans="2:65" s="13" customFormat="1">
      <c r="B3729" s="158"/>
      <c r="D3729" s="152" t="s">
        <v>340</v>
      </c>
      <c r="E3729" s="159" t="s">
        <v>21</v>
      </c>
      <c r="F3729" s="160" t="s">
        <v>3464</v>
      </c>
      <c r="H3729" s="161">
        <v>9.8560000000000016</v>
      </c>
      <c r="I3729" s="162"/>
      <c r="L3729" s="158"/>
      <c r="M3729" s="163"/>
      <c r="T3729" s="164"/>
      <c r="AT3729" s="159" t="s">
        <v>340</v>
      </c>
      <c r="AU3729" s="159" t="s">
        <v>80</v>
      </c>
      <c r="AV3729" s="13" t="s">
        <v>80</v>
      </c>
      <c r="AW3729" s="13" t="s">
        <v>32</v>
      </c>
      <c r="AX3729" s="13" t="s">
        <v>71</v>
      </c>
      <c r="AY3729" s="159" t="s">
        <v>330</v>
      </c>
    </row>
    <row r="3730" spans="2:65" s="13" customFormat="1">
      <c r="B3730" s="158"/>
      <c r="D3730" s="152" t="s">
        <v>340</v>
      </c>
      <c r="E3730" s="159" t="s">
        <v>21</v>
      </c>
      <c r="F3730" s="160" t="s">
        <v>3465</v>
      </c>
      <c r="H3730" s="161">
        <v>12.54</v>
      </c>
      <c r="I3730" s="162"/>
      <c r="L3730" s="158"/>
      <c r="M3730" s="163"/>
      <c r="T3730" s="164"/>
      <c r="AT3730" s="159" t="s">
        <v>340</v>
      </c>
      <c r="AU3730" s="159" t="s">
        <v>80</v>
      </c>
      <c r="AV3730" s="13" t="s">
        <v>80</v>
      </c>
      <c r="AW3730" s="13" t="s">
        <v>32</v>
      </c>
      <c r="AX3730" s="13" t="s">
        <v>71</v>
      </c>
      <c r="AY3730" s="159" t="s">
        <v>330</v>
      </c>
    </row>
    <row r="3731" spans="2:65" s="13" customFormat="1">
      <c r="B3731" s="158"/>
      <c r="D3731" s="152" t="s">
        <v>340</v>
      </c>
      <c r="E3731" s="159" t="s">
        <v>21</v>
      </c>
      <c r="F3731" s="160" t="s">
        <v>3466</v>
      </c>
      <c r="H3731" s="161">
        <v>3.52</v>
      </c>
      <c r="I3731" s="162"/>
      <c r="L3731" s="158"/>
      <c r="M3731" s="163"/>
      <c r="T3731" s="164"/>
      <c r="AT3731" s="159" t="s">
        <v>340</v>
      </c>
      <c r="AU3731" s="159" t="s">
        <v>80</v>
      </c>
      <c r="AV3731" s="13" t="s">
        <v>80</v>
      </c>
      <c r="AW3731" s="13" t="s">
        <v>32</v>
      </c>
      <c r="AX3731" s="13" t="s">
        <v>71</v>
      </c>
      <c r="AY3731" s="159" t="s">
        <v>330</v>
      </c>
    </row>
    <row r="3732" spans="2:65" s="14" customFormat="1">
      <c r="B3732" s="166"/>
      <c r="D3732" s="152" t="s">
        <v>340</v>
      </c>
      <c r="E3732" s="167" t="s">
        <v>21</v>
      </c>
      <c r="F3732" s="168" t="s">
        <v>443</v>
      </c>
      <c r="H3732" s="169">
        <v>25.916</v>
      </c>
      <c r="I3732" s="170"/>
      <c r="L3732" s="166"/>
      <c r="M3732" s="171"/>
      <c r="T3732" s="172"/>
      <c r="AT3732" s="167" t="s">
        <v>340</v>
      </c>
      <c r="AU3732" s="167" t="s">
        <v>80</v>
      </c>
      <c r="AV3732" s="14" t="s">
        <v>336</v>
      </c>
      <c r="AW3732" s="14" t="s">
        <v>32</v>
      </c>
      <c r="AX3732" s="14" t="s">
        <v>78</v>
      </c>
      <c r="AY3732" s="167" t="s">
        <v>330</v>
      </c>
    </row>
    <row r="3733" spans="2:65" s="1" customFormat="1" ht="16.5" customHeight="1">
      <c r="B3733" s="33"/>
      <c r="C3733" s="173" t="s">
        <v>3467</v>
      </c>
      <c r="D3733" s="173" t="s">
        <v>475</v>
      </c>
      <c r="E3733" s="174" t="s">
        <v>3468</v>
      </c>
      <c r="F3733" s="175" t="s">
        <v>3469</v>
      </c>
      <c r="G3733" s="176" t="s">
        <v>169</v>
      </c>
      <c r="H3733" s="177">
        <v>9.0749999999999993</v>
      </c>
      <c r="I3733" s="178">
        <v>6264.86</v>
      </c>
      <c r="J3733" s="179">
        <f>ROUND(I3733*H3733,2)</f>
        <v>56853.599999999999</v>
      </c>
      <c r="K3733" s="175" t="s">
        <v>335</v>
      </c>
      <c r="L3733" s="180"/>
      <c r="M3733" s="181" t="s">
        <v>21</v>
      </c>
      <c r="N3733" s="182" t="s">
        <v>42</v>
      </c>
      <c r="P3733" s="143">
        <f>O3733*H3733</f>
        <v>0</v>
      </c>
      <c r="Q3733" s="143">
        <v>0.01</v>
      </c>
      <c r="R3733" s="143">
        <f>Q3733*H3733</f>
        <v>9.0749999999999997E-2</v>
      </c>
      <c r="S3733" s="143">
        <v>0</v>
      </c>
      <c r="T3733" s="144">
        <f>S3733*H3733</f>
        <v>0</v>
      </c>
      <c r="AR3733" s="145" t="s">
        <v>617</v>
      </c>
      <c r="AT3733" s="145" t="s">
        <v>475</v>
      </c>
      <c r="AU3733" s="145" t="s">
        <v>80</v>
      </c>
      <c r="AY3733" s="18" t="s">
        <v>330</v>
      </c>
      <c r="BE3733" s="146">
        <f>IF(N3733="základní",J3733,0)</f>
        <v>56853.599999999999</v>
      </c>
      <c r="BF3733" s="146">
        <f>IF(N3733="snížená",J3733,0)</f>
        <v>0</v>
      </c>
      <c r="BG3733" s="146">
        <f>IF(N3733="zákl. přenesená",J3733,0)</f>
        <v>0</v>
      </c>
      <c r="BH3733" s="146">
        <f>IF(N3733="sníž. přenesená",J3733,0)</f>
        <v>0</v>
      </c>
      <c r="BI3733" s="146">
        <f>IF(N3733="nulová",J3733,0)</f>
        <v>0</v>
      </c>
      <c r="BJ3733" s="18" t="s">
        <v>78</v>
      </c>
      <c r="BK3733" s="146">
        <f>ROUND(I3733*H3733,2)</f>
        <v>56853.599999999999</v>
      </c>
      <c r="BL3733" s="18" t="s">
        <v>444</v>
      </c>
      <c r="BM3733" s="145" t="s">
        <v>3470</v>
      </c>
    </row>
    <row r="3734" spans="2:65" s="1" customFormat="1" ht="19.5">
      <c r="B3734" s="33"/>
      <c r="D3734" s="152" t="s">
        <v>375</v>
      </c>
      <c r="F3734" s="165" t="s">
        <v>3463</v>
      </c>
      <c r="I3734" s="149"/>
      <c r="L3734" s="33"/>
      <c r="M3734" s="150"/>
      <c r="T3734" s="52"/>
      <c r="AT3734" s="18" t="s">
        <v>375</v>
      </c>
      <c r="AU3734" s="18" t="s">
        <v>80</v>
      </c>
    </row>
    <row r="3735" spans="2:65" s="12" customFormat="1">
      <c r="B3735" s="151"/>
      <c r="D3735" s="152" t="s">
        <v>340</v>
      </c>
      <c r="E3735" s="153" t="s">
        <v>21</v>
      </c>
      <c r="F3735" s="154" t="s">
        <v>3457</v>
      </c>
      <c r="H3735" s="153" t="s">
        <v>21</v>
      </c>
      <c r="I3735" s="155"/>
      <c r="L3735" s="151"/>
      <c r="M3735" s="156"/>
      <c r="T3735" s="157"/>
      <c r="AT3735" s="153" t="s">
        <v>340</v>
      </c>
      <c r="AU3735" s="153" t="s">
        <v>80</v>
      </c>
      <c r="AV3735" s="12" t="s">
        <v>78</v>
      </c>
      <c r="AW3735" s="12" t="s">
        <v>32</v>
      </c>
      <c r="AX3735" s="12" t="s">
        <v>71</v>
      </c>
      <c r="AY3735" s="153" t="s">
        <v>330</v>
      </c>
    </row>
    <row r="3736" spans="2:65" s="13" customFormat="1">
      <c r="B3736" s="158"/>
      <c r="D3736" s="152" t="s">
        <v>340</v>
      </c>
      <c r="E3736" s="159" t="s">
        <v>21</v>
      </c>
      <c r="F3736" s="160" t="s">
        <v>3471</v>
      </c>
      <c r="H3736" s="161">
        <v>9.0749999999999993</v>
      </c>
      <c r="I3736" s="162"/>
      <c r="L3736" s="158"/>
      <c r="M3736" s="163"/>
      <c r="T3736" s="164"/>
      <c r="AT3736" s="159" t="s">
        <v>340</v>
      </c>
      <c r="AU3736" s="159" t="s">
        <v>80</v>
      </c>
      <c r="AV3736" s="13" t="s">
        <v>80</v>
      </c>
      <c r="AW3736" s="13" t="s">
        <v>32</v>
      </c>
      <c r="AX3736" s="13" t="s">
        <v>78</v>
      </c>
      <c r="AY3736" s="159" t="s">
        <v>330</v>
      </c>
    </row>
    <row r="3737" spans="2:65" s="1" customFormat="1" ht="21.75" customHeight="1">
      <c r="B3737" s="33"/>
      <c r="C3737" s="134" t="s">
        <v>3472</v>
      </c>
      <c r="D3737" s="134" t="s">
        <v>332</v>
      </c>
      <c r="E3737" s="135" t="s">
        <v>3473</v>
      </c>
      <c r="F3737" s="136" t="s">
        <v>3474</v>
      </c>
      <c r="G3737" s="137" t="s">
        <v>353</v>
      </c>
      <c r="H3737" s="138">
        <v>49.2</v>
      </c>
      <c r="I3737" s="139">
        <v>54.39</v>
      </c>
      <c r="J3737" s="140">
        <f>ROUND(I3737*H3737,2)</f>
        <v>2675.99</v>
      </c>
      <c r="K3737" s="136" t="s">
        <v>335</v>
      </c>
      <c r="L3737" s="33"/>
      <c r="M3737" s="141" t="s">
        <v>21</v>
      </c>
      <c r="N3737" s="142" t="s">
        <v>42</v>
      </c>
      <c r="P3737" s="143">
        <f>O3737*H3737</f>
        <v>0</v>
      </c>
      <c r="Q3737" s="143">
        <v>0</v>
      </c>
      <c r="R3737" s="143">
        <f>Q3737*H3737</f>
        <v>0</v>
      </c>
      <c r="S3737" s="143">
        <v>0</v>
      </c>
      <c r="T3737" s="144">
        <f>S3737*H3737</f>
        <v>0</v>
      </c>
      <c r="AR3737" s="145" t="s">
        <v>444</v>
      </c>
      <c r="AT3737" s="145" t="s">
        <v>332</v>
      </c>
      <c r="AU3737" s="145" t="s">
        <v>80</v>
      </c>
      <c r="AY3737" s="18" t="s">
        <v>330</v>
      </c>
      <c r="BE3737" s="146">
        <f>IF(N3737="základní",J3737,0)</f>
        <v>2675.99</v>
      </c>
      <c r="BF3737" s="146">
        <f>IF(N3737="snížená",J3737,0)</f>
        <v>0</v>
      </c>
      <c r="BG3737" s="146">
        <f>IF(N3737="zákl. přenesená",J3737,0)</f>
        <v>0</v>
      </c>
      <c r="BH3737" s="146">
        <f>IF(N3737="sníž. přenesená",J3737,0)</f>
        <v>0</v>
      </c>
      <c r="BI3737" s="146">
        <f>IF(N3737="nulová",J3737,0)</f>
        <v>0</v>
      </c>
      <c r="BJ3737" s="18" t="s">
        <v>78</v>
      </c>
      <c r="BK3737" s="146">
        <f>ROUND(I3737*H3737,2)</f>
        <v>2675.99</v>
      </c>
      <c r="BL3737" s="18" t="s">
        <v>444</v>
      </c>
      <c r="BM3737" s="145" t="s">
        <v>3475</v>
      </c>
    </row>
    <row r="3738" spans="2:65" s="1" customFormat="1">
      <c r="B3738" s="33"/>
      <c r="D3738" s="147" t="s">
        <v>338</v>
      </c>
      <c r="F3738" s="148" t="s">
        <v>3476</v>
      </c>
      <c r="I3738" s="149"/>
      <c r="L3738" s="33"/>
      <c r="M3738" s="150"/>
      <c r="T3738" s="52"/>
      <c r="AT3738" s="18" t="s">
        <v>338</v>
      </c>
      <c r="AU3738" s="18" t="s">
        <v>80</v>
      </c>
    </row>
    <row r="3739" spans="2:65" s="12" customFormat="1">
      <c r="B3739" s="151"/>
      <c r="D3739" s="152" t="s">
        <v>340</v>
      </c>
      <c r="E3739" s="153" t="s">
        <v>21</v>
      </c>
      <c r="F3739" s="154" t="s">
        <v>3453</v>
      </c>
      <c r="H3739" s="153" t="s">
        <v>21</v>
      </c>
      <c r="I3739" s="155"/>
      <c r="L3739" s="151"/>
      <c r="M3739" s="156"/>
      <c r="T3739" s="157"/>
      <c r="AT3739" s="153" t="s">
        <v>340</v>
      </c>
      <c r="AU3739" s="153" t="s">
        <v>80</v>
      </c>
      <c r="AV3739" s="12" t="s">
        <v>78</v>
      </c>
      <c r="AW3739" s="12" t="s">
        <v>32</v>
      </c>
      <c r="AX3739" s="12" t="s">
        <v>71</v>
      </c>
      <c r="AY3739" s="153" t="s">
        <v>330</v>
      </c>
    </row>
    <row r="3740" spans="2:65" s="13" customFormat="1">
      <c r="B3740" s="158"/>
      <c r="D3740" s="152" t="s">
        <v>340</v>
      </c>
      <c r="E3740" s="159" t="s">
        <v>21</v>
      </c>
      <c r="F3740" s="160" t="s">
        <v>3477</v>
      </c>
      <c r="H3740" s="161">
        <v>14.4</v>
      </c>
      <c r="I3740" s="162"/>
      <c r="L3740" s="158"/>
      <c r="M3740" s="163"/>
      <c r="T3740" s="164"/>
      <c r="AT3740" s="159" t="s">
        <v>340</v>
      </c>
      <c r="AU3740" s="159" t="s">
        <v>80</v>
      </c>
      <c r="AV3740" s="13" t="s">
        <v>80</v>
      </c>
      <c r="AW3740" s="13" t="s">
        <v>32</v>
      </c>
      <c r="AX3740" s="13" t="s">
        <v>71</v>
      </c>
      <c r="AY3740" s="159" t="s">
        <v>330</v>
      </c>
    </row>
    <row r="3741" spans="2:65" s="13" customFormat="1">
      <c r="B3741" s="158"/>
      <c r="D3741" s="152" t="s">
        <v>340</v>
      </c>
      <c r="E3741" s="159" t="s">
        <v>21</v>
      </c>
      <c r="F3741" s="160" t="s">
        <v>3478</v>
      </c>
      <c r="H3741" s="161">
        <v>13.6</v>
      </c>
      <c r="I3741" s="162"/>
      <c r="L3741" s="158"/>
      <c r="M3741" s="163"/>
      <c r="T3741" s="164"/>
      <c r="AT3741" s="159" t="s">
        <v>340</v>
      </c>
      <c r="AU3741" s="159" t="s">
        <v>80</v>
      </c>
      <c r="AV3741" s="13" t="s">
        <v>80</v>
      </c>
      <c r="AW3741" s="13" t="s">
        <v>32</v>
      </c>
      <c r="AX3741" s="13" t="s">
        <v>71</v>
      </c>
      <c r="AY3741" s="159" t="s">
        <v>330</v>
      </c>
    </row>
    <row r="3742" spans="2:65" s="13" customFormat="1">
      <c r="B3742" s="158"/>
      <c r="D3742" s="152" t="s">
        <v>340</v>
      </c>
      <c r="E3742" s="159" t="s">
        <v>21</v>
      </c>
      <c r="F3742" s="160" t="s">
        <v>3479</v>
      </c>
      <c r="H3742" s="161">
        <v>7.2</v>
      </c>
      <c r="I3742" s="162"/>
      <c r="L3742" s="158"/>
      <c r="M3742" s="163"/>
      <c r="T3742" s="164"/>
      <c r="AT3742" s="159" t="s">
        <v>340</v>
      </c>
      <c r="AU3742" s="159" t="s">
        <v>80</v>
      </c>
      <c r="AV3742" s="13" t="s">
        <v>80</v>
      </c>
      <c r="AW3742" s="13" t="s">
        <v>32</v>
      </c>
      <c r="AX3742" s="13" t="s">
        <v>71</v>
      </c>
      <c r="AY3742" s="159" t="s">
        <v>330</v>
      </c>
    </row>
    <row r="3743" spans="2:65" s="12" customFormat="1">
      <c r="B3743" s="151"/>
      <c r="D3743" s="152" t="s">
        <v>340</v>
      </c>
      <c r="E3743" s="153" t="s">
        <v>21</v>
      </c>
      <c r="F3743" s="154" t="s">
        <v>3457</v>
      </c>
      <c r="H3743" s="153" t="s">
        <v>21</v>
      </c>
      <c r="I3743" s="155"/>
      <c r="L3743" s="151"/>
      <c r="M3743" s="156"/>
      <c r="T3743" s="157"/>
      <c r="AT3743" s="153" t="s">
        <v>340</v>
      </c>
      <c r="AU3743" s="153" t="s">
        <v>80</v>
      </c>
      <c r="AV3743" s="12" t="s">
        <v>78</v>
      </c>
      <c r="AW3743" s="12" t="s">
        <v>32</v>
      </c>
      <c r="AX3743" s="12" t="s">
        <v>71</v>
      </c>
      <c r="AY3743" s="153" t="s">
        <v>330</v>
      </c>
    </row>
    <row r="3744" spans="2:65" s="13" customFormat="1">
      <c r="B3744" s="158"/>
      <c r="D3744" s="152" t="s">
        <v>340</v>
      </c>
      <c r="E3744" s="159" t="s">
        <v>21</v>
      </c>
      <c r="F3744" s="160" t="s">
        <v>3480</v>
      </c>
      <c r="H3744" s="161">
        <v>14</v>
      </c>
      <c r="I3744" s="162"/>
      <c r="L3744" s="158"/>
      <c r="M3744" s="163"/>
      <c r="T3744" s="164"/>
      <c r="AT3744" s="159" t="s">
        <v>340</v>
      </c>
      <c r="AU3744" s="159" t="s">
        <v>80</v>
      </c>
      <c r="AV3744" s="13" t="s">
        <v>80</v>
      </c>
      <c r="AW3744" s="13" t="s">
        <v>32</v>
      </c>
      <c r="AX3744" s="13" t="s">
        <v>71</v>
      </c>
      <c r="AY3744" s="159" t="s">
        <v>330</v>
      </c>
    </row>
    <row r="3745" spans="2:65" s="14" customFormat="1">
      <c r="B3745" s="166"/>
      <c r="D3745" s="152" t="s">
        <v>340</v>
      </c>
      <c r="E3745" s="167" t="s">
        <v>21</v>
      </c>
      <c r="F3745" s="168" t="s">
        <v>443</v>
      </c>
      <c r="H3745" s="169">
        <v>49.2</v>
      </c>
      <c r="I3745" s="170"/>
      <c r="L3745" s="166"/>
      <c r="M3745" s="171"/>
      <c r="T3745" s="172"/>
      <c r="AT3745" s="167" t="s">
        <v>340</v>
      </c>
      <c r="AU3745" s="167" t="s">
        <v>80</v>
      </c>
      <c r="AV3745" s="14" t="s">
        <v>336</v>
      </c>
      <c r="AW3745" s="14" t="s">
        <v>32</v>
      </c>
      <c r="AX3745" s="14" t="s">
        <v>78</v>
      </c>
      <c r="AY3745" s="167" t="s">
        <v>330</v>
      </c>
    </row>
    <row r="3746" spans="2:65" s="1" customFormat="1" ht="16.5" customHeight="1">
      <c r="B3746" s="33"/>
      <c r="C3746" s="173" t="s">
        <v>3481</v>
      </c>
      <c r="D3746" s="173" t="s">
        <v>475</v>
      </c>
      <c r="E3746" s="174" t="s">
        <v>3482</v>
      </c>
      <c r="F3746" s="175" t="s">
        <v>3483</v>
      </c>
      <c r="G3746" s="176" t="s">
        <v>353</v>
      </c>
      <c r="H3746" s="177">
        <v>54.12</v>
      </c>
      <c r="I3746" s="178">
        <v>423.93</v>
      </c>
      <c r="J3746" s="179">
        <f>ROUND(I3746*H3746,2)</f>
        <v>22943.09</v>
      </c>
      <c r="K3746" s="175" t="s">
        <v>335</v>
      </c>
      <c r="L3746" s="180"/>
      <c r="M3746" s="181" t="s">
        <v>21</v>
      </c>
      <c r="N3746" s="182" t="s">
        <v>42</v>
      </c>
      <c r="P3746" s="143">
        <f>O3746*H3746</f>
        <v>0</v>
      </c>
      <c r="Q3746" s="143">
        <v>2.0000000000000001E-4</v>
      </c>
      <c r="R3746" s="143">
        <f>Q3746*H3746</f>
        <v>1.0824E-2</v>
      </c>
      <c r="S3746" s="143">
        <v>0</v>
      </c>
      <c r="T3746" s="144">
        <f>S3746*H3746</f>
        <v>0</v>
      </c>
      <c r="AR3746" s="145" t="s">
        <v>617</v>
      </c>
      <c r="AT3746" s="145" t="s">
        <v>475</v>
      </c>
      <c r="AU3746" s="145" t="s">
        <v>80</v>
      </c>
      <c r="AY3746" s="18" t="s">
        <v>330</v>
      </c>
      <c r="BE3746" s="146">
        <f>IF(N3746="základní",J3746,0)</f>
        <v>22943.09</v>
      </c>
      <c r="BF3746" s="146">
        <f>IF(N3746="snížená",J3746,0)</f>
        <v>0</v>
      </c>
      <c r="BG3746" s="146">
        <f>IF(N3746="zákl. přenesená",J3746,0)</f>
        <v>0</v>
      </c>
      <c r="BH3746" s="146">
        <f>IF(N3746="sníž. přenesená",J3746,0)</f>
        <v>0</v>
      </c>
      <c r="BI3746" s="146">
        <f>IF(N3746="nulová",J3746,0)</f>
        <v>0</v>
      </c>
      <c r="BJ3746" s="18" t="s">
        <v>78</v>
      </c>
      <c r="BK3746" s="146">
        <f>ROUND(I3746*H3746,2)</f>
        <v>22943.09</v>
      </c>
      <c r="BL3746" s="18" t="s">
        <v>444</v>
      </c>
      <c r="BM3746" s="145" t="s">
        <v>3484</v>
      </c>
    </row>
    <row r="3747" spans="2:65" s="1" customFormat="1" ht="19.5">
      <c r="B3747" s="33"/>
      <c r="D3747" s="152" t="s">
        <v>375</v>
      </c>
      <c r="F3747" s="165" t="s">
        <v>3485</v>
      </c>
      <c r="I3747" s="149"/>
      <c r="L3747" s="33"/>
      <c r="M3747" s="150"/>
      <c r="T3747" s="52"/>
      <c r="AT3747" s="18" t="s">
        <v>375</v>
      </c>
      <c r="AU3747" s="18" t="s">
        <v>80</v>
      </c>
    </row>
    <row r="3748" spans="2:65" s="13" customFormat="1">
      <c r="B3748" s="158"/>
      <c r="D3748" s="152" t="s">
        <v>340</v>
      </c>
      <c r="E3748" s="159" t="s">
        <v>21</v>
      </c>
      <c r="F3748" s="160" t="s">
        <v>3486</v>
      </c>
      <c r="H3748" s="161">
        <v>54.12</v>
      </c>
      <c r="I3748" s="162"/>
      <c r="L3748" s="158"/>
      <c r="M3748" s="163"/>
      <c r="T3748" s="164"/>
      <c r="AT3748" s="159" t="s">
        <v>340</v>
      </c>
      <c r="AU3748" s="159" t="s">
        <v>80</v>
      </c>
      <c r="AV3748" s="13" t="s">
        <v>80</v>
      </c>
      <c r="AW3748" s="13" t="s">
        <v>32</v>
      </c>
      <c r="AX3748" s="13" t="s">
        <v>78</v>
      </c>
      <c r="AY3748" s="159" t="s">
        <v>330</v>
      </c>
    </row>
    <row r="3749" spans="2:65" s="1" customFormat="1" ht="16.5" customHeight="1">
      <c r="B3749" s="33"/>
      <c r="C3749" s="134" t="s">
        <v>3487</v>
      </c>
      <c r="D3749" s="134" t="s">
        <v>332</v>
      </c>
      <c r="E3749" s="135" t="s">
        <v>3488</v>
      </c>
      <c r="F3749" s="136" t="s">
        <v>3489</v>
      </c>
      <c r="G3749" s="137" t="s">
        <v>973</v>
      </c>
      <c r="H3749" s="138">
        <v>2</v>
      </c>
      <c r="I3749" s="139">
        <v>20753.73</v>
      </c>
      <c r="J3749" s="140">
        <f t="shared" ref="J3749:J3754" si="0">ROUND(I3749*H3749,2)</f>
        <v>41507.46</v>
      </c>
      <c r="K3749" s="136" t="s">
        <v>21</v>
      </c>
      <c r="L3749" s="33"/>
      <c r="M3749" s="141" t="s">
        <v>21</v>
      </c>
      <c r="N3749" s="142" t="s">
        <v>42</v>
      </c>
      <c r="P3749" s="143">
        <f t="shared" ref="P3749:P3754" si="1">O3749*H3749</f>
        <v>0</v>
      </c>
      <c r="Q3749" s="143">
        <v>0.19</v>
      </c>
      <c r="R3749" s="143">
        <f t="shared" ref="R3749:R3754" si="2">Q3749*H3749</f>
        <v>0.38</v>
      </c>
      <c r="S3749" s="143">
        <v>0</v>
      </c>
      <c r="T3749" s="144">
        <f t="shared" ref="T3749:T3754" si="3">S3749*H3749</f>
        <v>0</v>
      </c>
      <c r="AR3749" s="145" t="s">
        <v>444</v>
      </c>
      <c r="AT3749" s="145" t="s">
        <v>332</v>
      </c>
      <c r="AU3749" s="145" t="s">
        <v>80</v>
      </c>
      <c r="AY3749" s="18" t="s">
        <v>330</v>
      </c>
      <c r="BE3749" s="146">
        <f t="shared" ref="BE3749:BE3754" si="4">IF(N3749="základní",J3749,0)</f>
        <v>41507.46</v>
      </c>
      <c r="BF3749" s="146">
        <f t="shared" ref="BF3749:BF3754" si="5">IF(N3749="snížená",J3749,0)</f>
        <v>0</v>
      </c>
      <c r="BG3749" s="146">
        <f t="shared" ref="BG3749:BG3754" si="6">IF(N3749="zákl. přenesená",J3749,0)</f>
        <v>0</v>
      </c>
      <c r="BH3749" s="146">
        <f t="shared" ref="BH3749:BH3754" si="7">IF(N3749="sníž. přenesená",J3749,0)</f>
        <v>0</v>
      </c>
      <c r="BI3749" s="146">
        <f t="shared" ref="BI3749:BI3754" si="8">IF(N3749="nulová",J3749,0)</f>
        <v>0</v>
      </c>
      <c r="BJ3749" s="18" t="s">
        <v>78</v>
      </c>
      <c r="BK3749" s="146">
        <f t="shared" ref="BK3749:BK3754" si="9">ROUND(I3749*H3749,2)</f>
        <v>41507.46</v>
      </c>
      <c r="BL3749" s="18" t="s">
        <v>444</v>
      </c>
      <c r="BM3749" s="145" t="s">
        <v>3490</v>
      </c>
    </row>
    <row r="3750" spans="2:65" s="1" customFormat="1" ht="16.5" customHeight="1">
      <c r="B3750" s="33"/>
      <c r="C3750" s="134" t="s">
        <v>3491</v>
      </c>
      <c r="D3750" s="134" t="s">
        <v>332</v>
      </c>
      <c r="E3750" s="135" t="s">
        <v>3492</v>
      </c>
      <c r="F3750" s="136" t="s">
        <v>3493</v>
      </c>
      <c r="G3750" s="137" t="s">
        <v>973</v>
      </c>
      <c r="H3750" s="138">
        <v>2</v>
      </c>
      <c r="I3750" s="139">
        <v>10072.48</v>
      </c>
      <c r="J3750" s="140">
        <f t="shared" si="0"/>
        <v>20144.96</v>
      </c>
      <c r="K3750" s="136" t="s">
        <v>21</v>
      </c>
      <c r="L3750" s="33"/>
      <c r="M3750" s="141" t="s">
        <v>21</v>
      </c>
      <c r="N3750" s="142" t="s">
        <v>42</v>
      </c>
      <c r="P3750" s="143">
        <f t="shared" si="1"/>
        <v>0</v>
      </c>
      <c r="Q3750" s="143">
        <v>4.3999999999999997E-2</v>
      </c>
      <c r="R3750" s="143">
        <f t="shared" si="2"/>
        <v>8.7999999999999995E-2</v>
      </c>
      <c r="S3750" s="143">
        <v>0</v>
      </c>
      <c r="T3750" s="144">
        <f t="shared" si="3"/>
        <v>0</v>
      </c>
      <c r="AR3750" s="145" t="s">
        <v>444</v>
      </c>
      <c r="AT3750" s="145" t="s">
        <v>332</v>
      </c>
      <c r="AU3750" s="145" t="s">
        <v>80</v>
      </c>
      <c r="AY3750" s="18" t="s">
        <v>330</v>
      </c>
      <c r="BE3750" s="146">
        <f t="shared" si="4"/>
        <v>20144.96</v>
      </c>
      <c r="BF3750" s="146">
        <f t="shared" si="5"/>
        <v>0</v>
      </c>
      <c r="BG3750" s="146">
        <f t="shared" si="6"/>
        <v>0</v>
      </c>
      <c r="BH3750" s="146">
        <f t="shared" si="7"/>
        <v>0</v>
      </c>
      <c r="BI3750" s="146">
        <f t="shared" si="8"/>
        <v>0</v>
      </c>
      <c r="BJ3750" s="18" t="s">
        <v>78</v>
      </c>
      <c r="BK3750" s="146">
        <f t="shared" si="9"/>
        <v>20144.96</v>
      </c>
      <c r="BL3750" s="18" t="s">
        <v>444</v>
      </c>
      <c r="BM3750" s="145" t="s">
        <v>3494</v>
      </c>
    </row>
    <row r="3751" spans="2:65" s="1" customFormat="1" ht="16.5" customHeight="1">
      <c r="B3751" s="33"/>
      <c r="C3751" s="134" t="s">
        <v>3495</v>
      </c>
      <c r="D3751" s="134" t="s">
        <v>332</v>
      </c>
      <c r="E3751" s="135" t="s">
        <v>3496</v>
      </c>
      <c r="F3751" s="136" t="s">
        <v>3497</v>
      </c>
      <c r="G3751" s="137" t="s">
        <v>973</v>
      </c>
      <c r="H3751" s="138">
        <v>8</v>
      </c>
      <c r="I3751" s="139">
        <v>6502.84</v>
      </c>
      <c r="J3751" s="140">
        <f t="shared" si="0"/>
        <v>52022.720000000001</v>
      </c>
      <c r="K3751" s="136" t="s">
        <v>21</v>
      </c>
      <c r="L3751" s="33"/>
      <c r="M3751" s="141" t="s">
        <v>21</v>
      </c>
      <c r="N3751" s="142" t="s">
        <v>42</v>
      </c>
      <c r="P3751" s="143">
        <f t="shared" si="1"/>
        <v>0</v>
      </c>
      <c r="Q3751" s="143">
        <v>3.5000000000000003E-2</v>
      </c>
      <c r="R3751" s="143">
        <f t="shared" si="2"/>
        <v>0.28000000000000003</v>
      </c>
      <c r="S3751" s="143">
        <v>0</v>
      </c>
      <c r="T3751" s="144">
        <f t="shared" si="3"/>
        <v>0</v>
      </c>
      <c r="AR3751" s="145" t="s">
        <v>444</v>
      </c>
      <c r="AT3751" s="145" t="s">
        <v>332</v>
      </c>
      <c r="AU3751" s="145" t="s">
        <v>80</v>
      </c>
      <c r="AY3751" s="18" t="s">
        <v>330</v>
      </c>
      <c r="BE3751" s="146">
        <f t="shared" si="4"/>
        <v>52022.720000000001</v>
      </c>
      <c r="BF3751" s="146">
        <f t="shared" si="5"/>
        <v>0</v>
      </c>
      <c r="BG3751" s="146">
        <f t="shared" si="6"/>
        <v>0</v>
      </c>
      <c r="BH3751" s="146">
        <f t="shared" si="7"/>
        <v>0</v>
      </c>
      <c r="BI3751" s="146">
        <f t="shared" si="8"/>
        <v>0</v>
      </c>
      <c r="BJ3751" s="18" t="s">
        <v>78</v>
      </c>
      <c r="BK3751" s="146">
        <f t="shared" si="9"/>
        <v>52022.720000000001</v>
      </c>
      <c r="BL3751" s="18" t="s">
        <v>444</v>
      </c>
      <c r="BM3751" s="145" t="s">
        <v>3498</v>
      </c>
    </row>
    <row r="3752" spans="2:65" s="1" customFormat="1" ht="16.5" customHeight="1">
      <c r="B3752" s="33"/>
      <c r="C3752" s="134" t="s">
        <v>3499</v>
      </c>
      <c r="D3752" s="134" t="s">
        <v>332</v>
      </c>
      <c r="E3752" s="135" t="s">
        <v>3500</v>
      </c>
      <c r="F3752" s="136" t="s">
        <v>3501</v>
      </c>
      <c r="G3752" s="137" t="s">
        <v>973</v>
      </c>
      <c r="H3752" s="138">
        <v>2</v>
      </c>
      <c r="I3752" s="139">
        <v>36969.31</v>
      </c>
      <c r="J3752" s="140">
        <f t="shared" si="0"/>
        <v>73938.62</v>
      </c>
      <c r="K3752" s="136" t="s">
        <v>21</v>
      </c>
      <c r="L3752" s="33"/>
      <c r="M3752" s="141" t="s">
        <v>21</v>
      </c>
      <c r="N3752" s="142" t="s">
        <v>42</v>
      </c>
      <c r="P3752" s="143">
        <f t="shared" si="1"/>
        <v>0</v>
      </c>
      <c r="Q3752" s="143">
        <v>0.25</v>
      </c>
      <c r="R3752" s="143">
        <f t="shared" si="2"/>
        <v>0.5</v>
      </c>
      <c r="S3752" s="143">
        <v>0</v>
      </c>
      <c r="T3752" s="144">
        <f t="shared" si="3"/>
        <v>0</v>
      </c>
      <c r="AR3752" s="145" t="s">
        <v>444</v>
      </c>
      <c r="AT3752" s="145" t="s">
        <v>332</v>
      </c>
      <c r="AU3752" s="145" t="s">
        <v>80</v>
      </c>
      <c r="AY3752" s="18" t="s">
        <v>330</v>
      </c>
      <c r="BE3752" s="146">
        <f t="shared" si="4"/>
        <v>73938.62</v>
      </c>
      <c r="BF3752" s="146">
        <f t="shared" si="5"/>
        <v>0</v>
      </c>
      <c r="BG3752" s="146">
        <f t="shared" si="6"/>
        <v>0</v>
      </c>
      <c r="BH3752" s="146">
        <f t="shared" si="7"/>
        <v>0</v>
      </c>
      <c r="BI3752" s="146">
        <f t="shared" si="8"/>
        <v>0</v>
      </c>
      <c r="BJ3752" s="18" t="s">
        <v>78</v>
      </c>
      <c r="BK3752" s="146">
        <f t="shared" si="9"/>
        <v>73938.62</v>
      </c>
      <c r="BL3752" s="18" t="s">
        <v>444</v>
      </c>
      <c r="BM3752" s="145" t="s">
        <v>3502</v>
      </c>
    </row>
    <row r="3753" spans="2:65" s="1" customFormat="1" ht="16.5" customHeight="1">
      <c r="B3753" s="33"/>
      <c r="C3753" s="134" t="s">
        <v>3503</v>
      </c>
      <c r="D3753" s="134" t="s">
        <v>332</v>
      </c>
      <c r="E3753" s="135" t="s">
        <v>3504</v>
      </c>
      <c r="F3753" s="136" t="s">
        <v>3505</v>
      </c>
      <c r="G3753" s="137" t="s">
        <v>973</v>
      </c>
      <c r="H3753" s="138">
        <v>6</v>
      </c>
      <c r="I3753" s="139">
        <v>3763.34</v>
      </c>
      <c r="J3753" s="140">
        <f t="shared" si="0"/>
        <v>22580.04</v>
      </c>
      <c r="K3753" s="136" t="s">
        <v>21</v>
      </c>
      <c r="L3753" s="33"/>
      <c r="M3753" s="141" t="s">
        <v>21</v>
      </c>
      <c r="N3753" s="142" t="s">
        <v>42</v>
      </c>
      <c r="P3753" s="143">
        <f t="shared" si="1"/>
        <v>0</v>
      </c>
      <c r="Q3753" s="143">
        <v>0</v>
      </c>
      <c r="R3753" s="143">
        <f t="shared" si="2"/>
        <v>0</v>
      </c>
      <c r="S3753" s="143">
        <v>0</v>
      </c>
      <c r="T3753" s="144">
        <f t="shared" si="3"/>
        <v>0</v>
      </c>
      <c r="AR3753" s="145" t="s">
        <v>444</v>
      </c>
      <c r="AT3753" s="145" t="s">
        <v>332</v>
      </c>
      <c r="AU3753" s="145" t="s">
        <v>80</v>
      </c>
      <c r="AY3753" s="18" t="s">
        <v>330</v>
      </c>
      <c r="BE3753" s="146">
        <f t="shared" si="4"/>
        <v>22580.04</v>
      </c>
      <c r="BF3753" s="146">
        <f t="shared" si="5"/>
        <v>0</v>
      </c>
      <c r="BG3753" s="146">
        <f t="shared" si="6"/>
        <v>0</v>
      </c>
      <c r="BH3753" s="146">
        <f t="shared" si="7"/>
        <v>0</v>
      </c>
      <c r="BI3753" s="146">
        <f t="shared" si="8"/>
        <v>0</v>
      </c>
      <c r="BJ3753" s="18" t="s">
        <v>78</v>
      </c>
      <c r="BK3753" s="146">
        <f t="shared" si="9"/>
        <v>22580.04</v>
      </c>
      <c r="BL3753" s="18" t="s">
        <v>444</v>
      </c>
      <c r="BM3753" s="145" t="s">
        <v>3506</v>
      </c>
    </row>
    <row r="3754" spans="2:65" s="1" customFormat="1" ht="16.5" customHeight="1">
      <c r="B3754" s="33"/>
      <c r="C3754" s="134" t="s">
        <v>3507</v>
      </c>
      <c r="D3754" s="134" t="s">
        <v>332</v>
      </c>
      <c r="E3754" s="135" t="s">
        <v>3508</v>
      </c>
      <c r="F3754" s="136" t="s">
        <v>3509</v>
      </c>
      <c r="G3754" s="137" t="s">
        <v>551</v>
      </c>
      <c r="H3754" s="138">
        <v>15</v>
      </c>
      <c r="I3754" s="139">
        <v>2198.23</v>
      </c>
      <c r="J3754" s="140">
        <f t="shared" si="0"/>
        <v>32973.449999999997</v>
      </c>
      <c r="K3754" s="136" t="s">
        <v>21</v>
      </c>
      <c r="L3754" s="33"/>
      <c r="M3754" s="141" t="s">
        <v>21</v>
      </c>
      <c r="N3754" s="142" t="s">
        <v>42</v>
      </c>
      <c r="P3754" s="143">
        <f t="shared" si="1"/>
        <v>0</v>
      </c>
      <c r="Q3754" s="143">
        <v>0.01</v>
      </c>
      <c r="R3754" s="143">
        <f t="shared" si="2"/>
        <v>0.15</v>
      </c>
      <c r="S3754" s="143">
        <v>0</v>
      </c>
      <c r="T3754" s="144">
        <f t="shared" si="3"/>
        <v>0</v>
      </c>
      <c r="AR3754" s="145" t="s">
        <v>444</v>
      </c>
      <c r="AT3754" s="145" t="s">
        <v>332</v>
      </c>
      <c r="AU3754" s="145" t="s">
        <v>80</v>
      </c>
      <c r="AY3754" s="18" t="s">
        <v>330</v>
      </c>
      <c r="BE3754" s="146">
        <f t="shared" si="4"/>
        <v>32973.449999999997</v>
      </c>
      <c r="BF3754" s="146">
        <f t="shared" si="5"/>
        <v>0</v>
      </c>
      <c r="BG3754" s="146">
        <f t="shared" si="6"/>
        <v>0</v>
      </c>
      <c r="BH3754" s="146">
        <f t="shared" si="7"/>
        <v>0</v>
      </c>
      <c r="BI3754" s="146">
        <f t="shared" si="8"/>
        <v>0</v>
      </c>
      <c r="BJ3754" s="18" t="s">
        <v>78</v>
      </c>
      <c r="BK3754" s="146">
        <f t="shared" si="9"/>
        <v>32973.449999999997</v>
      </c>
      <c r="BL3754" s="18" t="s">
        <v>444</v>
      </c>
      <c r="BM3754" s="145" t="s">
        <v>3510</v>
      </c>
    </row>
    <row r="3755" spans="2:65" s="13" customFormat="1">
      <c r="B3755" s="158"/>
      <c r="D3755" s="152" t="s">
        <v>340</v>
      </c>
      <c r="E3755" s="159" t="s">
        <v>21</v>
      </c>
      <c r="F3755" s="160" t="s">
        <v>3511</v>
      </c>
      <c r="H3755" s="161">
        <v>15</v>
      </c>
      <c r="I3755" s="162"/>
      <c r="L3755" s="158"/>
      <c r="M3755" s="163"/>
      <c r="T3755" s="164"/>
      <c r="AT3755" s="159" t="s">
        <v>340</v>
      </c>
      <c r="AU3755" s="159" t="s">
        <v>80</v>
      </c>
      <c r="AV3755" s="13" t="s">
        <v>80</v>
      </c>
      <c r="AW3755" s="13" t="s">
        <v>32</v>
      </c>
      <c r="AX3755" s="13" t="s">
        <v>78</v>
      </c>
      <c r="AY3755" s="159" t="s">
        <v>330</v>
      </c>
    </row>
    <row r="3756" spans="2:65" s="1" customFormat="1" ht="16.5" customHeight="1">
      <c r="B3756" s="33"/>
      <c r="C3756" s="134" t="s">
        <v>3512</v>
      </c>
      <c r="D3756" s="134" t="s">
        <v>332</v>
      </c>
      <c r="E3756" s="135" t="s">
        <v>3513</v>
      </c>
      <c r="F3756" s="136" t="s">
        <v>3514</v>
      </c>
      <c r="G3756" s="137" t="s">
        <v>551</v>
      </c>
      <c r="H3756" s="138">
        <v>45</v>
      </c>
      <c r="I3756" s="139">
        <v>9297.67</v>
      </c>
      <c r="J3756" s="140">
        <f>ROUND(I3756*H3756,2)</f>
        <v>418395.15</v>
      </c>
      <c r="K3756" s="136" t="s">
        <v>21</v>
      </c>
      <c r="L3756" s="33"/>
      <c r="M3756" s="141" t="s">
        <v>21</v>
      </c>
      <c r="N3756" s="142" t="s">
        <v>42</v>
      </c>
      <c r="P3756" s="143">
        <f>O3756*H3756</f>
        <v>0</v>
      </c>
      <c r="Q3756" s="143">
        <v>2.1999999999999999E-2</v>
      </c>
      <c r="R3756" s="143">
        <f>Q3756*H3756</f>
        <v>0.99</v>
      </c>
      <c r="S3756" s="143">
        <v>0</v>
      </c>
      <c r="T3756" s="144">
        <f>S3756*H3756</f>
        <v>0</v>
      </c>
      <c r="AR3756" s="145" t="s">
        <v>444</v>
      </c>
      <c r="AT3756" s="145" t="s">
        <v>332</v>
      </c>
      <c r="AU3756" s="145" t="s">
        <v>80</v>
      </c>
      <c r="AY3756" s="18" t="s">
        <v>330</v>
      </c>
      <c r="BE3756" s="146">
        <f>IF(N3756="základní",J3756,0)</f>
        <v>418395.15</v>
      </c>
      <c r="BF3756" s="146">
        <f>IF(N3756="snížená",J3756,0)</f>
        <v>0</v>
      </c>
      <c r="BG3756" s="146">
        <f>IF(N3756="zákl. přenesená",J3756,0)</f>
        <v>0</v>
      </c>
      <c r="BH3756" s="146">
        <f>IF(N3756="sníž. přenesená",J3756,0)</f>
        <v>0</v>
      </c>
      <c r="BI3756" s="146">
        <f>IF(N3756="nulová",J3756,0)</f>
        <v>0</v>
      </c>
      <c r="BJ3756" s="18" t="s">
        <v>78</v>
      </c>
      <c r="BK3756" s="146">
        <f>ROUND(I3756*H3756,2)</f>
        <v>418395.15</v>
      </c>
      <c r="BL3756" s="18" t="s">
        <v>444</v>
      </c>
      <c r="BM3756" s="145" t="s">
        <v>3515</v>
      </c>
    </row>
    <row r="3757" spans="2:65" s="1" customFormat="1" ht="16.5" customHeight="1">
      <c r="B3757" s="33"/>
      <c r="C3757" s="134" t="s">
        <v>3516</v>
      </c>
      <c r="D3757" s="134" t="s">
        <v>332</v>
      </c>
      <c r="E3757" s="135" t="s">
        <v>3517</v>
      </c>
      <c r="F3757" s="136" t="s">
        <v>3518</v>
      </c>
      <c r="G3757" s="137" t="s">
        <v>973</v>
      </c>
      <c r="H3757" s="138">
        <v>1</v>
      </c>
      <c r="I3757" s="139">
        <v>3984.72</v>
      </c>
      <c r="J3757" s="140">
        <f>ROUND(I3757*H3757,2)</f>
        <v>3984.72</v>
      </c>
      <c r="K3757" s="136" t="s">
        <v>21</v>
      </c>
      <c r="L3757" s="33"/>
      <c r="M3757" s="141" t="s">
        <v>21</v>
      </c>
      <c r="N3757" s="142" t="s">
        <v>42</v>
      </c>
      <c r="P3757" s="143">
        <f>O3757*H3757</f>
        <v>0</v>
      </c>
      <c r="Q3757" s="143">
        <v>2.5000000000000001E-2</v>
      </c>
      <c r="R3757" s="143">
        <f>Q3757*H3757</f>
        <v>2.5000000000000001E-2</v>
      </c>
      <c r="S3757" s="143">
        <v>0</v>
      </c>
      <c r="T3757" s="144">
        <f>S3757*H3757</f>
        <v>0</v>
      </c>
      <c r="AR3757" s="145" t="s">
        <v>444</v>
      </c>
      <c r="AT3757" s="145" t="s">
        <v>332</v>
      </c>
      <c r="AU3757" s="145" t="s">
        <v>80</v>
      </c>
      <c r="AY3757" s="18" t="s">
        <v>330</v>
      </c>
      <c r="BE3757" s="146">
        <f>IF(N3757="základní",J3757,0)</f>
        <v>3984.72</v>
      </c>
      <c r="BF3757" s="146">
        <f>IF(N3757="snížená",J3757,0)</f>
        <v>0</v>
      </c>
      <c r="BG3757" s="146">
        <f>IF(N3757="zákl. přenesená",J3757,0)</f>
        <v>0</v>
      </c>
      <c r="BH3757" s="146">
        <f>IF(N3757="sníž. přenesená",J3757,0)</f>
        <v>0</v>
      </c>
      <c r="BI3757" s="146">
        <f>IF(N3757="nulová",J3757,0)</f>
        <v>0</v>
      </c>
      <c r="BJ3757" s="18" t="s">
        <v>78</v>
      </c>
      <c r="BK3757" s="146">
        <f>ROUND(I3757*H3757,2)</f>
        <v>3984.72</v>
      </c>
      <c r="BL3757" s="18" t="s">
        <v>444</v>
      </c>
      <c r="BM3757" s="145" t="s">
        <v>3519</v>
      </c>
    </row>
    <row r="3758" spans="2:65" s="1" customFormat="1" ht="21.75" customHeight="1">
      <c r="B3758" s="33"/>
      <c r="C3758" s="134" t="s">
        <v>3520</v>
      </c>
      <c r="D3758" s="134" t="s">
        <v>332</v>
      </c>
      <c r="E3758" s="135" t="s">
        <v>3521</v>
      </c>
      <c r="F3758" s="136" t="s">
        <v>3522</v>
      </c>
      <c r="G3758" s="137" t="s">
        <v>551</v>
      </c>
      <c r="H3758" s="138">
        <v>10.02</v>
      </c>
      <c r="I3758" s="139">
        <v>11954.15</v>
      </c>
      <c r="J3758" s="140">
        <f>ROUND(I3758*H3758,2)</f>
        <v>119780.58</v>
      </c>
      <c r="K3758" s="136" t="s">
        <v>21</v>
      </c>
      <c r="L3758" s="33"/>
      <c r="M3758" s="141" t="s">
        <v>21</v>
      </c>
      <c r="N3758" s="142" t="s">
        <v>42</v>
      </c>
      <c r="P3758" s="143">
        <f>O3758*H3758</f>
        <v>0</v>
      </c>
      <c r="Q3758" s="143">
        <v>6.0000000000000001E-3</v>
      </c>
      <c r="R3758" s="143">
        <f>Q3758*H3758</f>
        <v>6.012E-2</v>
      </c>
      <c r="S3758" s="143">
        <v>0</v>
      </c>
      <c r="T3758" s="144">
        <f>S3758*H3758</f>
        <v>0</v>
      </c>
      <c r="AR3758" s="145" t="s">
        <v>444</v>
      </c>
      <c r="AT3758" s="145" t="s">
        <v>332</v>
      </c>
      <c r="AU3758" s="145" t="s">
        <v>80</v>
      </c>
      <c r="AY3758" s="18" t="s">
        <v>330</v>
      </c>
      <c r="BE3758" s="146">
        <f>IF(N3758="základní",J3758,0)</f>
        <v>119780.58</v>
      </c>
      <c r="BF3758" s="146">
        <f>IF(N3758="snížená",J3758,0)</f>
        <v>0</v>
      </c>
      <c r="BG3758" s="146">
        <f>IF(N3758="zákl. přenesená",J3758,0)</f>
        <v>0</v>
      </c>
      <c r="BH3758" s="146">
        <f>IF(N3758="sníž. přenesená",J3758,0)</f>
        <v>0</v>
      </c>
      <c r="BI3758" s="146">
        <f>IF(N3758="nulová",J3758,0)</f>
        <v>0</v>
      </c>
      <c r="BJ3758" s="18" t="s">
        <v>78</v>
      </c>
      <c r="BK3758" s="146">
        <f>ROUND(I3758*H3758,2)</f>
        <v>119780.58</v>
      </c>
      <c r="BL3758" s="18" t="s">
        <v>444</v>
      </c>
      <c r="BM3758" s="145" t="s">
        <v>3523</v>
      </c>
    </row>
    <row r="3759" spans="2:65" s="1" customFormat="1" ht="24">
      <c r="B3759" s="33"/>
      <c r="C3759" s="134" t="s">
        <v>3524</v>
      </c>
      <c r="D3759" s="134" t="s">
        <v>332</v>
      </c>
      <c r="E3759" s="135" t="s">
        <v>3525</v>
      </c>
      <c r="F3759" s="136" t="s">
        <v>3526</v>
      </c>
      <c r="G3759" s="137" t="s">
        <v>3527</v>
      </c>
      <c r="H3759" s="138">
        <v>1</v>
      </c>
      <c r="I3759" s="139">
        <v>199235.8</v>
      </c>
      <c r="J3759" s="140">
        <f>ROUND(I3759*H3759,2)</f>
        <v>199235.8</v>
      </c>
      <c r="K3759" s="136" t="s">
        <v>21</v>
      </c>
      <c r="L3759" s="33"/>
      <c r="M3759" s="141" t="s">
        <v>21</v>
      </c>
      <c r="N3759" s="142" t="s">
        <v>42</v>
      </c>
      <c r="P3759" s="143">
        <f>O3759*H3759</f>
        <v>0</v>
      </c>
      <c r="Q3759" s="143">
        <v>0.3</v>
      </c>
      <c r="R3759" s="143">
        <f>Q3759*H3759</f>
        <v>0.3</v>
      </c>
      <c r="S3759" s="143">
        <v>0</v>
      </c>
      <c r="T3759" s="144">
        <f>S3759*H3759</f>
        <v>0</v>
      </c>
      <c r="AR3759" s="145" t="s">
        <v>444</v>
      </c>
      <c r="AT3759" s="145" t="s">
        <v>332</v>
      </c>
      <c r="AU3759" s="145" t="s">
        <v>80</v>
      </c>
      <c r="AY3759" s="18" t="s">
        <v>330</v>
      </c>
      <c r="BE3759" s="146">
        <f>IF(N3759="základní",J3759,0)</f>
        <v>199235.8</v>
      </c>
      <c r="BF3759" s="146">
        <f>IF(N3759="snížená",J3759,0)</f>
        <v>0</v>
      </c>
      <c r="BG3759" s="146">
        <f>IF(N3759="zákl. přenesená",J3759,0)</f>
        <v>0</v>
      </c>
      <c r="BH3759" s="146">
        <f>IF(N3759="sníž. přenesená",J3759,0)</f>
        <v>0</v>
      </c>
      <c r="BI3759" s="146">
        <f>IF(N3759="nulová",J3759,0)</f>
        <v>0</v>
      </c>
      <c r="BJ3759" s="18" t="s">
        <v>78</v>
      </c>
      <c r="BK3759" s="146">
        <f>ROUND(I3759*H3759,2)</f>
        <v>199235.8</v>
      </c>
      <c r="BL3759" s="18" t="s">
        <v>444</v>
      </c>
      <c r="BM3759" s="145" t="s">
        <v>3528</v>
      </c>
    </row>
    <row r="3760" spans="2:65" s="1" customFormat="1" ht="19.5">
      <c r="B3760" s="33"/>
      <c r="D3760" s="152" t="s">
        <v>375</v>
      </c>
      <c r="F3760" s="165" t="s">
        <v>3529</v>
      </c>
      <c r="I3760" s="149"/>
      <c r="L3760" s="33"/>
      <c r="M3760" s="150"/>
      <c r="T3760" s="52"/>
      <c r="AT3760" s="18" t="s">
        <v>375</v>
      </c>
      <c r="AU3760" s="18" t="s">
        <v>80</v>
      </c>
    </row>
    <row r="3761" spans="2:65" s="13" customFormat="1">
      <c r="B3761" s="158"/>
      <c r="D3761" s="152" t="s">
        <v>340</v>
      </c>
      <c r="E3761" s="159" t="s">
        <v>21</v>
      </c>
      <c r="F3761" s="160" t="s">
        <v>78</v>
      </c>
      <c r="H3761" s="161">
        <v>1</v>
      </c>
      <c r="I3761" s="162"/>
      <c r="L3761" s="158"/>
      <c r="M3761" s="163"/>
      <c r="T3761" s="164"/>
      <c r="AT3761" s="159" t="s">
        <v>340</v>
      </c>
      <c r="AU3761" s="159" t="s">
        <v>80</v>
      </c>
      <c r="AV3761" s="13" t="s">
        <v>80</v>
      </c>
      <c r="AW3761" s="13" t="s">
        <v>32</v>
      </c>
      <c r="AX3761" s="13" t="s">
        <v>78</v>
      </c>
      <c r="AY3761" s="159" t="s">
        <v>330</v>
      </c>
    </row>
    <row r="3762" spans="2:65" s="1" customFormat="1" ht="16.5" customHeight="1">
      <c r="B3762" s="33"/>
      <c r="C3762" s="134" t="s">
        <v>3530</v>
      </c>
      <c r="D3762" s="134" t="s">
        <v>332</v>
      </c>
      <c r="E3762" s="135" t="s">
        <v>3531</v>
      </c>
      <c r="F3762" s="136" t="s">
        <v>3532</v>
      </c>
      <c r="G3762" s="137" t="s">
        <v>551</v>
      </c>
      <c r="H3762" s="138">
        <v>27</v>
      </c>
      <c r="I3762" s="139">
        <v>13835.82</v>
      </c>
      <c r="J3762" s="140">
        <f>ROUND(I3762*H3762,2)</f>
        <v>373567.14</v>
      </c>
      <c r="K3762" s="136" t="s">
        <v>21</v>
      </c>
      <c r="L3762" s="33"/>
      <c r="M3762" s="141" t="s">
        <v>21</v>
      </c>
      <c r="N3762" s="142" t="s">
        <v>42</v>
      </c>
      <c r="P3762" s="143">
        <f>O3762*H3762</f>
        <v>0</v>
      </c>
      <c r="Q3762" s="143">
        <v>5.0000000000000001E-3</v>
      </c>
      <c r="R3762" s="143">
        <f>Q3762*H3762</f>
        <v>0.13500000000000001</v>
      </c>
      <c r="S3762" s="143">
        <v>0</v>
      </c>
      <c r="T3762" s="144">
        <f>S3762*H3762</f>
        <v>0</v>
      </c>
      <c r="AR3762" s="145" t="s">
        <v>444</v>
      </c>
      <c r="AT3762" s="145" t="s">
        <v>332</v>
      </c>
      <c r="AU3762" s="145" t="s">
        <v>80</v>
      </c>
      <c r="AY3762" s="18" t="s">
        <v>330</v>
      </c>
      <c r="BE3762" s="146">
        <f>IF(N3762="základní",J3762,0)</f>
        <v>373567.14</v>
      </c>
      <c r="BF3762" s="146">
        <f>IF(N3762="snížená",J3762,0)</f>
        <v>0</v>
      </c>
      <c r="BG3762" s="146">
        <f>IF(N3762="zákl. přenesená",J3762,0)</f>
        <v>0</v>
      </c>
      <c r="BH3762" s="146">
        <f>IF(N3762="sníž. přenesená",J3762,0)</f>
        <v>0</v>
      </c>
      <c r="BI3762" s="146">
        <f>IF(N3762="nulová",J3762,0)</f>
        <v>0</v>
      </c>
      <c r="BJ3762" s="18" t="s">
        <v>78</v>
      </c>
      <c r="BK3762" s="146">
        <f>ROUND(I3762*H3762,2)</f>
        <v>373567.14</v>
      </c>
      <c r="BL3762" s="18" t="s">
        <v>444</v>
      </c>
      <c r="BM3762" s="145" t="s">
        <v>3533</v>
      </c>
    </row>
    <row r="3763" spans="2:65" s="13" customFormat="1">
      <c r="B3763" s="158"/>
      <c r="D3763" s="152" t="s">
        <v>340</v>
      </c>
      <c r="E3763" s="159" t="s">
        <v>21</v>
      </c>
      <c r="F3763" s="160" t="s">
        <v>3534</v>
      </c>
      <c r="H3763" s="161">
        <v>27</v>
      </c>
      <c r="I3763" s="162"/>
      <c r="L3763" s="158"/>
      <c r="M3763" s="163"/>
      <c r="T3763" s="164"/>
      <c r="AT3763" s="159" t="s">
        <v>340</v>
      </c>
      <c r="AU3763" s="159" t="s">
        <v>80</v>
      </c>
      <c r="AV3763" s="13" t="s">
        <v>80</v>
      </c>
      <c r="AW3763" s="13" t="s">
        <v>32</v>
      </c>
      <c r="AX3763" s="13" t="s">
        <v>78</v>
      </c>
      <c r="AY3763" s="159" t="s">
        <v>330</v>
      </c>
    </row>
    <row r="3764" spans="2:65" s="1" customFormat="1" ht="21.75" customHeight="1">
      <c r="B3764" s="33"/>
      <c r="C3764" s="134" t="s">
        <v>3535</v>
      </c>
      <c r="D3764" s="134" t="s">
        <v>332</v>
      </c>
      <c r="E3764" s="135" t="s">
        <v>3536</v>
      </c>
      <c r="F3764" s="136" t="s">
        <v>3522</v>
      </c>
      <c r="G3764" s="137" t="s">
        <v>551</v>
      </c>
      <c r="H3764" s="138">
        <v>22.91</v>
      </c>
      <c r="I3764" s="139">
        <v>11954.15</v>
      </c>
      <c r="J3764" s="140">
        <f t="shared" ref="J3764:J3786" si="10">ROUND(I3764*H3764,2)</f>
        <v>273869.58</v>
      </c>
      <c r="K3764" s="136" t="s">
        <v>21</v>
      </c>
      <c r="L3764" s="33"/>
      <c r="M3764" s="141" t="s">
        <v>21</v>
      </c>
      <c r="N3764" s="142" t="s">
        <v>42</v>
      </c>
      <c r="P3764" s="143">
        <f t="shared" ref="P3764:P3786" si="11">O3764*H3764</f>
        <v>0</v>
      </c>
      <c r="Q3764" s="143">
        <v>6.0000000000000001E-3</v>
      </c>
      <c r="R3764" s="143">
        <f t="shared" ref="R3764:R3786" si="12">Q3764*H3764</f>
        <v>0.13746</v>
      </c>
      <c r="S3764" s="143">
        <v>0</v>
      </c>
      <c r="T3764" s="144">
        <f t="shared" ref="T3764:T3786" si="13">S3764*H3764</f>
        <v>0</v>
      </c>
      <c r="AR3764" s="145" t="s">
        <v>444</v>
      </c>
      <c r="AT3764" s="145" t="s">
        <v>332</v>
      </c>
      <c r="AU3764" s="145" t="s">
        <v>80</v>
      </c>
      <c r="AY3764" s="18" t="s">
        <v>330</v>
      </c>
      <c r="BE3764" s="146">
        <f t="shared" ref="BE3764:BE3786" si="14">IF(N3764="základní",J3764,0)</f>
        <v>273869.58</v>
      </c>
      <c r="BF3764" s="146">
        <f t="shared" ref="BF3764:BF3786" si="15">IF(N3764="snížená",J3764,0)</f>
        <v>0</v>
      </c>
      <c r="BG3764" s="146">
        <f t="shared" ref="BG3764:BG3786" si="16">IF(N3764="zákl. přenesená",J3764,0)</f>
        <v>0</v>
      </c>
      <c r="BH3764" s="146">
        <f t="shared" ref="BH3764:BH3786" si="17">IF(N3764="sníž. přenesená",J3764,0)</f>
        <v>0</v>
      </c>
      <c r="BI3764" s="146">
        <f t="shared" ref="BI3764:BI3786" si="18">IF(N3764="nulová",J3764,0)</f>
        <v>0</v>
      </c>
      <c r="BJ3764" s="18" t="s">
        <v>78</v>
      </c>
      <c r="BK3764" s="146">
        <f t="shared" ref="BK3764:BK3786" si="19">ROUND(I3764*H3764,2)</f>
        <v>273869.58</v>
      </c>
      <c r="BL3764" s="18" t="s">
        <v>444</v>
      </c>
      <c r="BM3764" s="145" t="s">
        <v>3537</v>
      </c>
    </row>
    <row r="3765" spans="2:65" s="1" customFormat="1" ht="21.75" customHeight="1">
      <c r="B3765" s="33"/>
      <c r="C3765" s="134" t="s">
        <v>3538</v>
      </c>
      <c r="D3765" s="134" t="s">
        <v>332</v>
      </c>
      <c r="E3765" s="135" t="s">
        <v>3539</v>
      </c>
      <c r="F3765" s="136" t="s">
        <v>3540</v>
      </c>
      <c r="G3765" s="137" t="s">
        <v>973</v>
      </c>
      <c r="H3765" s="138">
        <v>1</v>
      </c>
      <c r="I3765" s="139">
        <v>156621.48000000001</v>
      </c>
      <c r="J3765" s="140">
        <f t="shared" si="10"/>
        <v>156621.48000000001</v>
      </c>
      <c r="K3765" s="136" t="s">
        <v>21</v>
      </c>
      <c r="L3765" s="33"/>
      <c r="M3765" s="141" t="s">
        <v>21</v>
      </c>
      <c r="N3765" s="142" t="s">
        <v>42</v>
      </c>
      <c r="P3765" s="143">
        <f t="shared" si="11"/>
        <v>0</v>
      </c>
      <c r="Q3765" s="143">
        <v>1.25</v>
      </c>
      <c r="R3765" s="143">
        <f t="shared" si="12"/>
        <v>1.25</v>
      </c>
      <c r="S3765" s="143">
        <v>0</v>
      </c>
      <c r="T3765" s="144">
        <f t="shared" si="13"/>
        <v>0</v>
      </c>
      <c r="AR3765" s="145" t="s">
        <v>444</v>
      </c>
      <c r="AT3765" s="145" t="s">
        <v>332</v>
      </c>
      <c r="AU3765" s="145" t="s">
        <v>80</v>
      </c>
      <c r="AY3765" s="18" t="s">
        <v>330</v>
      </c>
      <c r="BE3765" s="146">
        <f t="shared" si="14"/>
        <v>156621.48000000001</v>
      </c>
      <c r="BF3765" s="146">
        <f t="shared" si="15"/>
        <v>0</v>
      </c>
      <c r="BG3765" s="146">
        <f t="shared" si="16"/>
        <v>0</v>
      </c>
      <c r="BH3765" s="146">
        <f t="shared" si="17"/>
        <v>0</v>
      </c>
      <c r="BI3765" s="146">
        <f t="shared" si="18"/>
        <v>0</v>
      </c>
      <c r="BJ3765" s="18" t="s">
        <v>78</v>
      </c>
      <c r="BK3765" s="146">
        <f t="shared" si="19"/>
        <v>156621.48000000001</v>
      </c>
      <c r="BL3765" s="18" t="s">
        <v>444</v>
      </c>
      <c r="BM3765" s="145" t="s">
        <v>3541</v>
      </c>
    </row>
    <row r="3766" spans="2:65" s="1" customFormat="1" ht="16.5" customHeight="1">
      <c r="B3766" s="33"/>
      <c r="C3766" s="134" t="s">
        <v>3542</v>
      </c>
      <c r="D3766" s="134" t="s">
        <v>332</v>
      </c>
      <c r="E3766" s="135" t="s">
        <v>3543</v>
      </c>
      <c r="F3766" s="136" t="s">
        <v>3544</v>
      </c>
      <c r="G3766" s="137" t="s">
        <v>973</v>
      </c>
      <c r="H3766" s="138">
        <v>5</v>
      </c>
      <c r="I3766" s="139">
        <v>9297.67</v>
      </c>
      <c r="J3766" s="140">
        <f t="shared" si="10"/>
        <v>46488.35</v>
      </c>
      <c r="K3766" s="136" t="s">
        <v>21</v>
      </c>
      <c r="L3766" s="33"/>
      <c r="M3766" s="141" t="s">
        <v>21</v>
      </c>
      <c r="N3766" s="142" t="s">
        <v>42</v>
      </c>
      <c r="P3766" s="143">
        <f t="shared" si="11"/>
        <v>0</v>
      </c>
      <c r="Q3766" s="143">
        <v>1.2E-2</v>
      </c>
      <c r="R3766" s="143">
        <f t="shared" si="12"/>
        <v>0.06</v>
      </c>
      <c r="S3766" s="143">
        <v>0</v>
      </c>
      <c r="T3766" s="144">
        <f t="shared" si="13"/>
        <v>0</v>
      </c>
      <c r="AR3766" s="145" t="s">
        <v>444</v>
      </c>
      <c r="AT3766" s="145" t="s">
        <v>332</v>
      </c>
      <c r="AU3766" s="145" t="s">
        <v>80</v>
      </c>
      <c r="AY3766" s="18" t="s">
        <v>330</v>
      </c>
      <c r="BE3766" s="146">
        <f t="shared" si="14"/>
        <v>46488.35</v>
      </c>
      <c r="BF3766" s="146">
        <f t="shared" si="15"/>
        <v>0</v>
      </c>
      <c r="BG3766" s="146">
        <f t="shared" si="16"/>
        <v>0</v>
      </c>
      <c r="BH3766" s="146">
        <f t="shared" si="17"/>
        <v>0</v>
      </c>
      <c r="BI3766" s="146">
        <f t="shared" si="18"/>
        <v>0</v>
      </c>
      <c r="BJ3766" s="18" t="s">
        <v>78</v>
      </c>
      <c r="BK3766" s="146">
        <f t="shared" si="19"/>
        <v>46488.35</v>
      </c>
      <c r="BL3766" s="18" t="s">
        <v>444</v>
      </c>
      <c r="BM3766" s="145" t="s">
        <v>3545</v>
      </c>
    </row>
    <row r="3767" spans="2:65" s="1" customFormat="1" ht="16.5" customHeight="1">
      <c r="B3767" s="33"/>
      <c r="C3767" s="134" t="s">
        <v>3546</v>
      </c>
      <c r="D3767" s="134" t="s">
        <v>332</v>
      </c>
      <c r="E3767" s="135" t="s">
        <v>3547</v>
      </c>
      <c r="F3767" s="136" t="s">
        <v>3548</v>
      </c>
      <c r="G3767" s="137" t="s">
        <v>973</v>
      </c>
      <c r="H3767" s="138">
        <v>1</v>
      </c>
      <c r="I3767" s="139">
        <v>13946.51</v>
      </c>
      <c r="J3767" s="140">
        <f t="shared" si="10"/>
        <v>13946.51</v>
      </c>
      <c r="K3767" s="136" t="s">
        <v>21</v>
      </c>
      <c r="L3767" s="33"/>
      <c r="M3767" s="141" t="s">
        <v>21</v>
      </c>
      <c r="N3767" s="142" t="s">
        <v>42</v>
      </c>
      <c r="P3767" s="143">
        <f t="shared" si="11"/>
        <v>0</v>
      </c>
      <c r="Q3767" s="143">
        <v>6.0000000000000001E-3</v>
      </c>
      <c r="R3767" s="143">
        <f t="shared" si="12"/>
        <v>6.0000000000000001E-3</v>
      </c>
      <c r="S3767" s="143">
        <v>0</v>
      </c>
      <c r="T3767" s="144">
        <f t="shared" si="13"/>
        <v>0</v>
      </c>
      <c r="AR3767" s="145" t="s">
        <v>444</v>
      </c>
      <c r="AT3767" s="145" t="s">
        <v>332</v>
      </c>
      <c r="AU3767" s="145" t="s">
        <v>80</v>
      </c>
      <c r="AY3767" s="18" t="s">
        <v>330</v>
      </c>
      <c r="BE3767" s="146">
        <f t="shared" si="14"/>
        <v>13946.51</v>
      </c>
      <c r="BF3767" s="146">
        <f t="shared" si="15"/>
        <v>0</v>
      </c>
      <c r="BG3767" s="146">
        <f t="shared" si="16"/>
        <v>0</v>
      </c>
      <c r="BH3767" s="146">
        <f t="shared" si="17"/>
        <v>0</v>
      </c>
      <c r="BI3767" s="146">
        <f t="shared" si="18"/>
        <v>0</v>
      </c>
      <c r="BJ3767" s="18" t="s">
        <v>78</v>
      </c>
      <c r="BK3767" s="146">
        <f t="shared" si="19"/>
        <v>13946.51</v>
      </c>
      <c r="BL3767" s="18" t="s">
        <v>444</v>
      </c>
      <c r="BM3767" s="145" t="s">
        <v>3549</v>
      </c>
    </row>
    <row r="3768" spans="2:65" s="1" customFormat="1" ht="16.5" customHeight="1">
      <c r="B3768" s="33"/>
      <c r="C3768" s="134" t="s">
        <v>3550</v>
      </c>
      <c r="D3768" s="134" t="s">
        <v>332</v>
      </c>
      <c r="E3768" s="135" t="s">
        <v>3551</v>
      </c>
      <c r="F3768" s="136" t="s">
        <v>3552</v>
      </c>
      <c r="G3768" s="137" t="s">
        <v>973</v>
      </c>
      <c r="H3768" s="138">
        <v>8</v>
      </c>
      <c r="I3768" s="139">
        <v>5755.7</v>
      </c>
      <c r="J3768" s="140">
        <f t="shared" si="10"/>
        <v>46045.599999999999</v>
      </c>
      <c r="K3768" s="136" t="s">
        <v>21</v>
      </c>
      <c r="L3768" s="33"/>
      <c r="M3768" s="141" t="s">
        <v>21</v>
      </c>
      <c r="N3768" s="142" t="s">
        <v>42</v>
      </c>
      <c r="P3768" s="143">
        <f t="shared" si="11"/>
        <v>0</v>
      </c>
      <c r="Q3768" s="143">
        <v>3.0000000000000001E-3</v>
      </c>
      <c r="R3768" s="143">
        <f t="shared" si="12"/>
        <v>2.4E-2</v>
      </c>
      <c r="S3768" s="143">
        <v>0</v>
      </c>
      <c r="T3768" s="144">
        <f t="shared" si="13"/>
        <v>0</v>
      </c>
      <c r="AR3768" s="145" t="s">
        <v>444</v>
      </c>
      <c r="AT3768" s="145" t="s">
        <v>332</v>
      </c>
      <c r="AU3768" s="145" t="s">
        <v>80</v>
      </c>
      <c r="AY3768" s="18" t="s">
        <v>330</v>
      </c>
      <c r="BE3768" s="146">
        <f t="shared" si="14"/>
        <v>46045.599999999999</v>
      </c>
      <c r="BF3768" s="146">
        <f t="shared" si="15"/>
        <v>0</v>
      </c>
      <c r="BG3768" s="146">
        <f t="shared" si="16"/>
        <v>0</v>
      </c>
      <c r="BH3768" s="146">
        <f t="shared" si="17"/>
        <v>0</v>
      </c>
      <c r="BI3768" s="146">
        <f t="shared" si="18"/>
        <v>0</v>
      </c>
      <c r="BJ3768" s="18" t="s">
        <v>78</v>
      </c>
      <c r="BK3768" s="146">
        <f t="shared" si="19"/>
        <v>46045.599999999999</v>
      </c>
      <c r="BL3768" s="18" t="s">
        <v>444</v>
      </c>
      <c r="BM3768" s="145" t="s">
        <v>3553</v>
      </c>
    </row>
    <row r="3769" spans="2:65" s="1" customFormat="1" ht="21.75" customHeight="1">
      <c r="B3769" s="33"/>
      <c r="C3769" s="134" t="s">
        <v>3554</v>
      </c>
      <c r="D3769" s="134" t="s">
        <v>332</v>
      </c>
      <c r="E3769" s="135" t="s">
        <v>3555</v>
      </c>
      <c r="F3769" s="136" t="s">
        <v>3556</v>
      </c>
      <c r="G3769" s="137" t="s">
        <v>169</v>
      </c>
      <c r="H3769" s="138">
        <v>46</v>
      </c>
      <c r="I3769" s="139">
        <v>3320.6</v>
      </c>
      <c r="J3769" s="140">
        <f t="shared" si="10"/>
        <v>152747.6</v>
      </c>
      <c r="K3769" s="136" t="s">
        <v>21</v>
      </c>
      <c r="L3769" s="33"/>
      <c r="M3769" s="141" t="s">
        <v>21</v>
      </c>
      <c r="N3769" s="142" t="s">
        <v>42</v>
      </c>
      <c r="P3769" s="143">
        <f t="shared" si="11"/>
        <v>0</v>
      </c>
      <c r="Q3769" s="143">
        <v>0.08</v>
      </c>
      <c r="R3769" s="143">
        <f t="shared" si="12"/>
        <v>3.68</v>
      </c>
      <c r="S3769" s="143">
        <v>0</v>
      </c>
      <c r="T3769" s="144">
        <f t="shared" si="13"/>
        <v>0</v>
      </c>
      <c r="AR3769" s="145" t="s">
        <v>444</v>
      </c>
      <c r="AT3769" s="145" t="s">
        <v>332</v>
      </c>
      <c r="AU3769" s="145" t="s">
        <v>80</v>
      </c>
      <c r="AY3769" s="18" t="s">
        <v>330</v>
      </c>
      <c r="BE3769" s="146">
        <f t="shared" si="14"/>
        <v>152747.6</v>
      </c>
      <c r="BF3769" s="146">
        <f t="shared" si="15"/>
        <v>0</v>
      </c>
      <c r="BG3769" s="146">
        <f t="shared" si="16"/>
        <v>0</v>
      </c>
      <c r="BH3769" s="146">
        <f t="shared" si="17"/>
        <v>0</v>
      </c>
      <c r="BI3769" s="146">
        <f t="shared" si="18"/>
        <v>0</v>
      </c>
      <c r="BJ3769" s="18" t="s">
        <v>78</v>
      </c>
      <c r="BK3769" s="146">
        <f t="shared" si="19"/>
        <v>152747.6</v>
      </c>
      <c r="BL3769" s="18" t="s">
        <v>444</v>
      </c>
      <c r="BM3769" s="145" t="s">
        <v>3557</v>
      </c>
    </row>
    <row r="3770" spans="2:65" s="1" customFormat="1" ht="24.2" customHeight="1">
      <c r="B3770" s="33"/>
      <c r="C3770" s="134" t="s">
        <v>3558</v>
      </c>
      <c r="D3770" s="134" t="s">
        <v>332</v>
      </c>
      <c r="E3770" s="135" t="s">
        <v>3559</v>
      </c>
      <c r="F3770" s="136" t="s">
        <v>3560</v>
      </c>
      <c r="G3770" s="137" t="s">
        <v>973</v>
      </c>
      <c r="H3770" s="138">
        <v>1</v>
      </c>
      <c r="I3770" s="139">
        <v>16160.24</v>
      </c>
      <c r="J3770" s="140">
        <f t="shared" si="10"/>
        <v>16160.24</v>
      </c>
      <c r="K3770" s="136" t="s">
        <v>21</v>
      </c>
      <c r="L3770" s="33"/>
      <c r="M3770" s="141" t="s">
        <v>21</v>
      </c>
      <c r="N3770" s="142" t="s">
        <v>42</v>
      </c>
      <c r="P3770" s="143">
        <f t="shared" si="11"/>
        <v>0</v>
      </c>
      <c r="Q3770" s="143">
        <v>7.5999999999999984E-2</v>
      </c>
      <c r="R3770" s="143">
        <f t="shared" si="12"/>
        <v>7.5999999999999984E-2</v>
      </c>
      <c r="S3770" s="143">
        <v>0</v>
      </c>
      <c r="T3770" s="144">
        <f t="shared" si="13"/>
        <v>0</v>
      </c>
      <c r="AR3770" s="145" t="s">
        <v>444</v>
      </c>
      <c r="AT3770" s="145" t="s">
        <v>332</v>
      </c>
      <c r="AU3770" s="145" t="s">
        <v>80</v>
      </c>
      <c r="AY3770" s="18" t="s">
        <v>330</v>
      </c>
      <c r="BE3770" s="146">
        <f t="shared" si="14"/>
        <v>16160.24</v>
      </c>
      <c r="BF3770" s="146">
        <f t="shared" si="15"/>
        <v>0</v>
      </c>
      <c r="BG3770" s="146">
        <f t="shared" si="16"/>
        <v>0</v>
      </c>
      <c r="BH3770" s="146">
        <f t="shared" si="17"/>
        <v>0</v>
      </c>
      <c r="BI3770" s="146">
        <f t="shared" si="18"/>
        <v>0</v>
      </c>
      <c r="BJ3770" s="18" t="s">
        <v>78</v>
      </c>
      <c r="BK3770" s="146">
        <f t="shared" si="19"/>
        <v>16160.24</v>
      </c>
      <c r="BL3770" s="18" t="s">
        <v>444</v>
      </c>
      <c r="BM3770" s="145" t="s">
        <v>3561</v>
      </c>
    </row>
    <row r="3771" spans="2:65" s="1" customFormat="1" ht="16.5" customHeight="1">
      <c r="B3771" s="33"/>
      <c r="C3771" s="134" t="s">
        <v>3562</v>
      </c>
      <c r="D3771" s="134" t="s">
        <v>332</v>
      </c>
      <c r="E3771" s="135" t="s">
        <v>3563</v>
      </c>
      <c r="F3771" s="136" t="s">
        <v>3564</v>
      </c>
      <c r="G3771" s="137" t="s">
        <v>973</v>
      </c>
      <c r="H3771" s="138">
        <v>2</v>
      </c>
      <c r="I3771" s="139">
        <v>498089.5</v>
      </c>
      <c r="J3771" s="140">
        <f t="shared" si="10"/>
        <v>996179</v>
      </c>
      <c r="K3771" s="136" t="s">
        <v>21</v>
      </c>
      <c r="L3771" s="33"/>
      <c r="M3771" s="141" t="s">
        <v>21</v>
      </c>
      <c r="N3771" s="142" t="s">
        <v>42</v>
      </c>
      <c r="P3771" s="143">
        <f t="shared" si="11"/>
        <v>0</v>
      </c>
      <c r="Q3771" s="143">
        <v>0.15</v>
      </c>
      <c r="R3771" s="143">
        <f t="shared" si="12"/>
        <v>0.3</v>
      </c>
      <c r="S3771" s="143">
        <v>0</v>
      </c>
      <c r="T3771" s="144">
        <f t="shared" si="13"/>
        <v>0</v>
      </c>
      <c r="AR3771" s="145" t="s">
        <v>444</v>
      </c>
      <c r="AT3771" s="145" t="s">
        <v>332</v>
      </c>
      <c r="AU3771" s="145" t="s">
        <v>80</v>
      </c>
      <c r="AY3771" s="18" t="s">
        <v>330</v>
      </c>
      <c r="BE3771" s="146">
        <f t="shared" si="14"/>
        <v>996179</v>
      </c>
      <c r="BF3771" s="146">
        <f t="shared" si="15"/>
        <v>0</v>
      </c>
      <c r="BG3771" s="146">
        <f t="shared" si="16"/>
        <v>0</v>
      </c>
      <c r="BH3771" s="146">
        <f t="shared" si="17"/>
        <v>0</v>
      </c>
      <c r="BI3771" s="146">
        <f t="shared" si="18"/>
        <v>0</v>
      </c>
      <c r="BJ3771" s="18" t="s">
        <v>78</v>
      </c>
      <c r="BK3771" s="146">
        <f t="shared" si="19"/>
        <v>996179</v>
      </c>
      <c r="BL3771" s="18" t="s">
        <v>444</v>
      </c>
      <c r="BM3771" s="145" t="s">
        <v>3565</v>
      </c>
    </row>
    <row r="3772" spans="2:65" s="1" customFormat="1" ht="16.5" customHeight="1">
      <c r="B3772" s="33"/>
      <c r="C3772" s="134" t="s">
        <v>3566</v>
      </c>
      <c r="D3772" s="134" t="s">
        <v>332</v>
      </c>
      <c r="E3772" s="135" t="s">
        <v>3567</v>
      </c>
      <c r="F3772" s="136" t="s">
        <v>3568</v>
      </c>
      <c r="G3772" s="137" t="s">
        <v>973</v>
      </c>
      <c r="H3772" s="138">
        <v>2</v>
      </c>
      <c r="I3772" s="139">
        <v>553432.78</v>
      </c>
      <c r="J3772" s="140">
        <f t="shared" si="10"/>
        <v>1106865.56</v>
      </c>
      <c r="K3772" s="136" t="s">
        <v>21</v>
      </c>
      <c r="L3772" s="33"/>
      <c r="M3772" s="141" t="s">
        <v>21</v>
      </c>
      <c r="N3772" s="142" t="s">
        <v>42</v>
      </c>
      <c r="P3772" s="143">
        <f t="shared" si="11"/>
        <v>0</v>
      </c>
      <c r="Q3772" s="143">
        <v>0.12</v>
      </c>
      <c r="R3772" s="143">
        <f t="shared" si="12"/>
        <v>0.24</v>
      </c>
      <c r="S3772" s="143">
        <v>0</v>
      </c>
      <c r="T3772" s="144">
        <f t="shared" si="13"/>
        <v>0</v>
      </c>
      <c r="AR3772" s="145" t="s">
        <v>444</v>
      </c>
      <c r="AT3772" s="145" t="s">
        <v>332</v>
      </c>
      <c r="AU3772" s="145" t="s">
        <v>80</v>
      </c>
      <c r="AY3772" s="18" t="s">
        <v>330</v>
      </c>
      <c r="BE3772" s="146">
        <f t="shared" si="14"/>
        <v>1106865.56</v>
      </c>
      <c r="BF3772" s="146">
        <f t="shared" si="15"/>
        <v>0</v>
      </c>
      <c r="BG3772" s="146">
        <f t="shared" si="16"/>
        <v>0</v>
      </c>
      <c r="BH3772" s="146">
        <f t="shared" si="17"/>
        <v>0</v>
      </c>
      <c r="BI3772" s="146">
        <f t="shared" si="18"/>
        <v>0</v>
      </c>
      <c r="BJ3772" s="18" t="s">
        <v>78</v>
      </c>
      <c r="BK3772" s="146">
        <f t="shared" si="19"/>
        <v>1106865.56</v>
      </c>
      <c r="BL3772" s="18" t="s">
        <v>444</v>
      </c>
      <c r="BM3772" s="145" t="s">
        <v>3569</v>
      </c>
    </row>
    <row r="3773" spans="2:65" s="1" customFormat="1" ht="16.5" customHeight="1">
      <c r="B3773" s="33"/>
      <c r="C3773" s="134" t="s">
        <v>3570</v>
      </c>
      <c r="D3773" s="134" t="s">
        <v>332</v>
      </c>
      <c r="E3773" s="135" t="s">
        <v>3571</v>
      </c>
      <c r="F3773" s="136" t="s">
        <v>3572</v>
      </c>
      <c r="G3773" s="137" t="s">
        <v>973</v>
      </c>
      <c r="H3773" s="138">
        <v>1</v>
      </c>
      <c r="I3773" s="139">
        <v>134373.48000000001</v>
      </c>
      <c r="J3773" s="140">
        <f t="shared" si="10"/>
        <v>134373.48000000001</v>
      </c>
      <c r="K3773" s="136" t="s">
        <v>21</v>
      </c>
      <c r="L3773" s="33"/>
      <c r="M3773" s="141" t="s">
        <v>21</v>
      </c>
      <c r="N3773" s="142" t="s">
        <v>42</v>
      </c>
      <c r="P3773" s="143">
        <f t="shared" si="11"/>
        <v>0</v>
      </c>
      <c r="Q3773" s="143">
        <v>0.33</v>
      </c>
      <c r="R3773" s="143">
        <f t="shared" si="12"/>
        <v>0.33</v>
      </c>
      <c r="S3773" s="143">
        <v>0</v>
      </c>
      <c r="T3773" s="144">
        <f t="shared" si="13"/>
        <v>0</v>
      </c>
      <c r="AR3773" s="145" t="s">
        <v>444</v>
      </c>
      <c r="AT3773" s="145" t="s">
        <v>332</v>
      </c>
      <c r="AU3773" s="145" t="s">
        <v>80</v>
      </c>
      <c r="AY3773" s="18" t="s">
        <v>330</v>
      </c>
      <c r="BE3773" s="146">
        <f t="shared" si="14"/>
        <v>134373.48000000001</v>
      </c>
      <c r="BF3773" s="146">
        <f t="shared" si="15"/>
        <v>0</v>
      </c>
      <c r="BG3773" s="146">
        <f t="shared" si="16"/>
        <v>0</v>
      </c>
      <c r="BH3773" s="146">
        <f t="shared" si="17"/>
        <v>0</v>
      </c>
      <c r="BI3773" s="146">
        <f t="shared" si="18"/>
        <v>0</v>
      </c>
      <c r="BJ3773" s="18" t="s">
        <v>78</v>
      </c>
      <c r="BK3773" s="146">
        <f t="shared" si="19"/>
        <v>134373.48000000001</v>
      </c>
      <c r="BL3773" s="18" t="s">
        <v>444</v>
      </c>
      <c r="BM3773" s="145" t="s">
        <v>3573</v>
      </c>
    </row>
    <row r="3774" spans="2:65" s="1" customFormat="1" ht="16.5" customHeight="1">
      <c r="B3774" s="33"/>
      <c r="C3774" s="134" t="s">
        <v>3574</v>
      </c>
      <c r="D3774" s="134" t="s">
        <v>332</v>
      </c>
      <c r="E3774" s="135" t="s">
        <v>3575</v>
      </c>
      <c r="F3774" s="136" t="s">
        <v>3576</v>
      </c>
      <c r="G3774" s="137" t="s">
        <v>973</v>
      </c>
      <c r="H3774" s="138">
        <v>1</v>
      </c>
      <c r="I3774" s="139">
        <v>61415.54</v>
      </c>
      <c r="J3774" s="140">
        <f t="shared" si="10"/>
        <v>61415.54</v>
      </c>
      <c r="K3774" s="136" t="s">
        <v>21</v>
      </c>
      <c r="L3774" s="33"/>
      <c r="M3774" s="141" t="s">
        <v>21</v>
      </c>
      <c r="N3774" s="142" t="s">
        <v>42</v>
      </c>
      <c r="P3774" s="143">
        <f t="shared" si="11"/>
        <v>0</v>
      </c>
      <c r="Q3774" s="143">
        <v>0.12</v>
      </c>
      <c r="R3774" s="143">
        <f t="shared" si="12"/>
        <v>0.12</v>
      </c>
      <c r="S3774" s="143">
        <v>0</v>
      </c>
      <c r="T3774" s="144">
        <f t="shared" si="13"/>
        <v>0</v>
      </c>
      <c r="AR3774" s="145" t="s">
        <v>444</v>
      </c>
      <c r="AT3774" s="145" t="s">
        <v>332</v>
      </c>
      <c r="AU3774" s="145" t="s">
        <v>80</v>
      </c>
      <c r="AY3774" s="18" t="s">
        <v>330</v>
      </c>
      <c r="BE3774" s="146">
        <f t="shared" si="14"/>
        <v>61415.54</v>
      </c>
      <c r="BF3774" s="146">
        <f t="shared" si="15"/>
        <v>0</v>
      </c>
      <c r="BG3774" s="146">
        <f t="shared" si="16"/>
        <v>0</v>
      </c>
      <c r="BH3774" s="146">
        <f t="shared" si="17"/>
        <v>0</v>
      </c>
      <c r="BI3774" s="146">
        <f t="shared" si="18"/>
        <v>0</v>
      </c>
      <c r="BJ3774" s="18" t="s">
        <v>78</v>
      </c>
      <c r="BK3774" s="146">
        <f t="shared" si="19"/>
        <v>61415.54</v>
      </c>
      <c r="BL3774" s="18" t="s">
        <v>444</v>
      </c>
      <c r="BM3774" s="145" t="s">
        <v>3577</v>
      </c>
    </row>
    <row r="3775" spans="2:65" s="1" customFormat="1" ht="16.5" customHeight="1">
      <c r="B3775" s="33"/>
      <c r="C3775" s="134" t="s">
        <v>3578</v>
      </c>
      <c r="D3775" s="134" t="s">
        <v>332</v>
      </c>
      <c r="E3775" s="135" t="s">
        <v>3579</v>
      </c>
      <c r="F3775" s="136" t="s">
        <v>3580</v>
      </c>
      <c r="G3775" s="137" t="s">
        <v>973</v>
      </c>
      <c r="H3775" s="138">
        <v>2</v>
      </c>
      <c r="I3775" s="139">
        <v>2767.16</v>
      </c>
      <c r="J3775" s="140">
        <f t="shared" si="10"/>
        <v>5534.32</v>
      </c>
      <c r="K3775" s="136" t="s">
        <v>21</v>
      </c>
      <c r="L3775" s="33"/>
      <c r="M3775" s="141" t="s">
        <v>21</v>
      </c>
      <c r="N3775" s="142" t="s">
        <v>42</v>
      </c>
      <c r="P3775" s="143">
        <f t="shared" si="11"/>
        <v>0</v>
      </c>
      <c r="Q3775" s="143">
        <v>1.4999999999999999E-2</v>
      </c>
      <c r="R3775" s="143">
        <f t="shared" si="12"/>
        <v>0.03</v>
      </c>
      <c r="S3775" s="143">
        <v>0</v>
      </c>
      <c r="T3775" s="144">
        <f t="shared" si="13"/>
        <v>0</v>
      </c>
      <c r="AR3775" s="145" t="s">
        <v>444</v>
      </c>
      <c r="AT3775" s="145" t="s">
        <v>332</v>
      </c>
      <c r="AU3775" s="145" t="s">
        <v>80</v>
      </c>
      <c r="AY3775" s="18" t="s">
        <v>330</v>
      </c>
      <c r="BE3775" s="146">
        <f t="shared" si="14"/>
        <v>5534.32</v>
      </c>
      <c r="BF3775" s="146">
        <f t="shared" si="15"/>
        <v>0</v>
      </c>
      <c r="BG3775" s="146">
        <f t="shared" si="16"/>
        <v>0</v>
      </c>
      <c r="BH3775" s="146">
        <f t="shared" si="17"/>
        <v>0</v>
      </c>
      <c r="BI3775" s="146">
        <f t="shared" si="18"/>
        <v>0</v>
      </c>
      <c r="BJ3775" s="18" t="s">
        <v>78</v>
      </c>
      <c r="BK3775" s="146">
        <f t="shared" si="19"/>
        <v>5534.32</v>
      </c>
      <c r="BL3775" s="18" t="s">
        <v>444</v>
      </c>
      <c r="BM3775" s="145" t="s">
        <v>3581</v>
      </c>
    </row>
    <row r="3776" spans="2:65" s="1" customFormat="1" ht="16.5" customHeight="1">
      <c r="B3776" s="33"/>
      <c r="C3776" s="134" t="s">
        <v>3582</v>
      </c>
      <c r="D3776" s="134" t="s">
        <v>332</v>
      </c>
      <c r="E3776" s="135" t="s">
        <v>3583</v>
      </c>
      <c r="F3776" s="136" t="s">
        <v>3584</v>
      </c>
      <c r="G3776" s="137" t="s">
        <v>973</v>
      </c>
      <c r="H3776" s="138">
        <v>1</v>
      </c>
      <c r="I3776" s="139">
        <v>7194.63</v>
      </c>
      <c r="J3776" s="140">
        <f t="shared" si="10"/>
        <v>7194.63</v>
      </c>
      <c r="K3776" s="136" t="s">
        <v>21</v>
      </c>
      <c r="L3776" s="33"/>
      <c r="M3776" s="141" t="s">
        <v>21</v>
      </c>
      <c r="N3776" s="142" t="s">
        <v>42</v>
      </c>
      <c r="P3776" s="143">
        <f t="shared" si="11"/>
        <v>0</v>
      </c>
      <c r="Q3776" s="143">
        <v>2.1000000000000001E-2</v>
      </c>
      <c r="R3776" s="143">
        <f t="shared" si="12"/>
        <v>2.1000000000000001E-2</v>
      </c>
      <c r="S3776" s="143">
        <v>0</v>
      </c>
      <c r="T3776" s="144">
        <f t="shared" si="13"/>
        <v>0</v>
      </c>
      <c r="AR3776" s="145" t="s">
        <v>444</v>
      </c>
      <c r="AT3776" s="145" t="s">
        <v>332</v>
      </c>
      <c r="AU3776" s="145" t="s">
        <v>80</v>
      </c>
      <c r="AY3776" s="18" t="s">
        <v>330</v>
      </c>
      <c r="BE3776" s="146">
        <f t="shared" si="14"/>
        <v>7194.63</v>
      </c>
      <c r="BF3776" s="146">
        <f t="shared" si="15"/>
        <v>0</v>
      </c>
      <c r="BG3776" s="146">
        <f t="shared" si="16"/>
        <v>0</v>
      </c>
      <c r="BH3776" s="146">
        <f t="shared" si="17"/>
        <v>0</v>
      </c>
      <c r="BI3776" s="146">
        <f t="shared" si="18"/>
        <v>0</v>
      </c>
      <c r="BJ3776" s="18" t="s">
        <v>78</v>
      </c>
      <c r="BK3776" s="146">
        <f t="shared" si="19"/>
        <v>7194.63</v>
      </c>
      <c r="BL3776" s="18" t="s">
        <v>444</v>
      </c>
      <c r="BM3776" s="145" t="s">
        <v>3585</v>
      </c>
    </row>
    <row r="3777" spans="2:65" s="1" customFormat="1" ht="16.5" customHeight="1">
      <c r="B3777" s="33"/>
      <c r="C3777" s="134" t="s">
        <v>3586</v>
      </c>
      <c r="D3777" s="134" t="s">
        <v>332</v>
      </c>
      <c r="E3777" s="135" t="s">
        <v>3587</v>
      </c>
      <c r="F3777" s="136" t="s">
        <v>3588</v>
      </c>
      <c r="G3777" s="137" t="s">
        <v>973</v>
      </c>
      <c r="H3777" s="138">
        <v>3</v>
      </c>
      <c r="I3777" s="139">
        <v>10797.47</v>
      </c>
      <c r="J3777" s="140">
        <f t="shared" si="10"/>
        <v>32392.41</v>
      </c>
      <c r="K3777" s="136" t="s">
        <v>21</v>
      </c>
      <c r="L3777" s="33"/>
      <c r="M3777" s="141" t="s">
        <v>21</v>
      </c>
      <c r="N3777" s="142" t="s">
        <v>42</v>
      </c>
      <c r="P3777" s="143">
        <f t="shared" si="11"/>
        <v>0</v>
      </c>
      <c r="Q3777" s="143">
        <v>0.06</v>
      </c>
      <c r="R3777" s="143">
        <f t="shared" si="12"/>
        <v>0.18</v>
      </c>
      <c r="S3777" s="143">
        <v>0</v>
      </c>
      <c r="T3777" s="144">
        <f t="shared" si="13"/>
        <v>0</v>
      </c>
      <c r="AR3777" s="145" t="s">
        <v>444</v>
      </c>
      <c r="AT3777" s="145" t="s">
        <v>332</v>
      </c>
      <c r="AU3777" s="145" t="s">
        <v>80</v>
      </c>
      <c r="AY3777" s="18" t="s">
        <v>330</v>
      </c>
      <c r="BE3777" s="146">
        <f t="shared" si="14"/>
        <v>32392.41</v>
      </c>
      <c r="BF3777" s="146">
        <f t="shared" si="15"/>
        <v>0</v>
      </c>
      <c r="BG3777" s="146">
        <f t="shared" si="16"/>
        <v>0</v>
      </c>
      <c r="BH3777" s="146">
        <f t="shared" si="17"/>
        <v>0</v>
      </c>
      <c r="BI3777" s="146">
        <f t="shared" si="18"/>
        <v>0</v>
      </c>
      <c r="BJ3777" s="18" t="s">
        <v>78</v>
      </c>
      <c r="BK3777" s="146">
        <f t="shared" si="19"/>
        <v>32392.41</v>
      </c>
      <c r="BL3777" s="18" t="s">
        <v>444</v>
      </c>
      <c r="BM3777" s="145" t="s">
        <v>3589</v>
      </c>
    </row>
    <row r="3778" spans="2:65" s="1" customFormat="1" ht="16.5" customHeight="1">
      <c r="B3778" s="33"/>
      <c r="C3778" s="134" t="s">
        <v>3590</v>
      </c>
      <c r="D3778" s="134" t="s">
        <v>332</v>
      </c>
      <c r="E3778" s="135" t="s">
        <v>3591</v>
      </c>
      <c r="F3778" s="136" t="s">
        <v>3588</v>
      </c>
      <c r="G3778" s="137" t="s">
        <v>973</v>
      </c>
      <c r="H3778" s="138">
        <v>1</v>
      </c>
      <c r="I3778" s="139">
        <v>22213.02</v>
      </c>
      <c r="J3778" s="140">
        <f t="shared" si="10"/>
        <v>22213.02</v>
      </c>
      <c r="K3778" s="136" t="s">
        <v>21</v>
      </c>
      <c r="L3778" s="33"/>
      <c r="M3778" s="141" t="s">
        <v>21</v>
      </c>
      <c r="N3778" s="142" t="s">
        <v>42</v>
      </c>
      <c r="P3778" s="143">
        <f t="shared" si="11"/>
        <v>0</v>
      </c>
      <c r="Q3778" s="143">
        <v>0.19</v>
      </c>
      <c r="R3778" s="143">
        <f t="shared" si="12"/>
        <v>0.19</v>
      </c>
      <c r="S3778" s="143">
        <v>0</v>
      </c>
      <c r="T3778" s="144">
        <f t="shared" si="13"/>
        <v>0</v>
      </c>
      <c r="AR3778" s="145" t="s">
        <v>444</v>
      </c>
      <c r="AT3778" s="145" t="s">
        <v>332</v>
      </c>
      <c r="AU3778" s="145" t="s">
        <v>80</v>
      </c>
      <c r="AY3778" s="18" t="s">
        <v>330</v>
      </c>
      <c r="BE3778" s="146">
        <f t="shared" si="14"/>
        <v>22213.02</v>
      </c>
      <c r="BF3778" s="146">
        <f t="shared" si="15"/>
        <v>0</v>
      </c>
      <c r="BG3778" s="146">
        <f t="shared" si="16"/>
        <v>0</v>
      </c>
      <c r="BH3778" s="146">
        <f t="shared" si="17"/>
        <v>0</v>
      </c>
      <c r="BI3778" s="146">
        <f t="shared" si="18"/>
        <v>0</v>
      </c>
      <c r="BJ3778" s="18" t="s">
        <v>78</v>
      </c>
      <c r="BK3778" s="146">
        <f t="shared" si="19"/>
        <v>22213.02</v>
      </c>
      <c r="BL3778" s="18" t="s">
        <v>444</v>
      </c>
      <c r="BM3778" s="145" t="s">
        <v>3592</v>
      </c>
    </row>
    <row r="3779" spans="2:65" s="1" customFormat="1" ht="16.5" customHeight="1">
      <c r="B3779" s="33"/>
      <c r="C3779" s="134" t="s">
        <v>3593</v>
      </c>
      <c r="D3779" s="134" t="s">
        <v>332</v>
      </c>
      <c r="E3779" s="135" t="s">
        <v>3594</v>
      </c>
      <c r="F3779" s="136" t="s">
        <v>3588</v>
      </c>
      <c r="G3779" s="137" t="s">
        <v>973</v>
      </c>
      <c r="H3779" s="138">
        <v>1</v>
      </c>
      <c r="I3779" s="139">
        <v>37636.75</v>
      </c>
      <c r="J3779" s="140">
        <f t="shared" si="10"/>
        <v>37636.75</v>
      </c>
      <c r="K3779" s="136" t="s">
        <v>21</v>
      </c>
      <c r="L3779" s="33"/>
      <c r="M3779" s="141" t="s">
        <v>21</v>
      </c>
      <c r="N3779" s="142" t="s">
        <v>42</v>
      </c>
      <c r="P3779" s="143">
        <f t="shared" si="11"/>
        <v>0</v>
      </c>
      <c r="Q3779" s="143">
        <v>0.34</v>
      </c>
      <c r="R3779" s="143">
        <f t="shared" si="12"/>
        <v>0.34</v>
      </c>
      <c r="S3779" s="143">
        <v>0</v>
      </c>
      <c r="T3779" s="144">
        <f t="shared" si="13"/>
        <v>0</v>
      </c>
      <c r="AR3779" s="145" t="s">
        <v>444</v>
      </c>
      <c r="AT3779" s="145" t="s">
        <v>332</v>
      </c>
      <c r="AU3779" s="145" t="s">
        <v>80</v>
      </c>
      <c r="AY3779" s="18" t="s">
        <v>330</v>
      </c>
      <c r="BE3779" s="146">
        <f t="shared" si="14"/>
        <v>37636.75</v>
      </c>
      <c r="BF3779" s="146">
        <f t="shared" si="15"/>
        <v>0</v>
      </c>
      <c r="BG3779" s="146">
        <f t="shared" si="16"/>
        <v>0</v>
      </c>
      <c r="BH3779" s="146">
        <f t="shared" si="17"/>
        <v>0</v>
      </c>
      <c r="BI3779" s="146">
        <f t="shared" si="18"/>
        <v>0</v>
      </c>
      <c r="BJ3779" s="18" t="s">
        <v>78</v>
      </c>
      <c r="BK3779" s="146">
        <f t="shared" si="19"/>
        <v>37636.75</v>
      </c>
      <c r="BL3779" s="18" t="s">
        <v>444</v>
      </c>
      <c r="BM3779" s="145" t="s">
        <v>3595</v>
      </c>
    </row>
    <row r="3780" spans="2:65" s="1" customFormat="1" ht="16.5" customHeight="1">
      <c r="B3780" s="33"/>
      <c r="C3780" s="134" t="s">
        <v>3596</v>
      </c>
      <c r="D3780" s="134" t="s">
        <v>332</v>
      </c>
      <c r="E3780" s="135" t="s">
        <v>3597</v>
      </c>
      <c r="F3780" s="136" t="s">
        <v>3588</v>
      </c>
      <c r="G3780" s="137" t="s">
        <v>973</v>
      </c>
      <c r="H3780" s="138">
        <v>1</v>
      </c>
      <c r="I3780" s="139">
        <v>10681.25</v>
      </c>
      <c r="J3780" s="140">
        <f t="shared" si="10"/>
        <v>10681.25</v>
      </c>
      <c r="K3780" s="136" t="s">
        <v>21</v>
      </c>
      <c r="L3780" s="33"/>
      <c r="M3780" s="141" t="s">
        <v>21</v>
      </c>
      <c r="N3780" s="142" t="s">
        <v>42</v>
      </c>
      <c r="P3780" s="143">
        <f t="shared" si="11"/>
        <v>0</v>
      </c>
      <c r="Q3780" s="143">
        <v>7.0000000000000007E-2</v>
      </c>
      <c r="R3780" s="143">
        <f t="shared" si="12"/>
        <v>7.0000000000000007E-2</v>
      </c>
      <c r="S3780" s="143">
        <v>0</v>
      </c>
      <c r="T3780" s="144">
        <f t="shared" si="13"/>
        <v>0</v>
      </c>
      <c r="AR3780" s="145" t="s">
        <v>444</v>
      </c>
      <c r="AT3780" s="145" t="s">
        <v>332</v>
      </c>
      <c r="AU3780" s="145" t="s">
        <v>80</v>
      </c>
      <c r="AY3780" s="18" t="s">
        <v>330</v>
      </c>
      <c r="BE3780" s="146">
        <f t="shared" si="14"/>
        <v>10681.25</v>
      </c>
      <c r="BF3780" s="146">
        <f t="shared" si="15"/>
        <v>0</v>
      </c>
      <c r="BG3780" s="146">
        <f t="shared" si="16"/>
        <v>0</v>
      </c>
      <c r="BH3780" s="146">
        <f t="shared" si="17"/>
        <v>0</v>
      </c>
      <c r="BI3780" s="146">
        <f t="shared" si="18"/>
        <v>0</v>
      </c>
      <c r="BJ3780" s="18" t="s">
        <v>78</v>
      </c>
      <c r="BK3780" s="146">
        <f t="shared" si="19"/>
        <v>10681.25</v>
      </c>
      <c r="BL3780" s="18" t="s">
        <v>444</v>
      </c>
      <c r="BM3780" s="145" t="s">
        <v>3598</v>
      </c>
    </row>
    <row r="3781" spans="2:65" s="1" customFormat="1" ht="16.5" customHeight="1">
      <c r="B3781" s="33"/>
      <c r="C3781" s="134" t="s">
        <v>3599</v>
      </c>
      <c r="D3781" s="134" t="s">
        <v>332</v>
      </c>
      <c r="E3781" s="135" t="s">
        <v>3600</v>
      </c>
      <c r="F3781" s="136" t="s">
        <v>3588</v>
      </c>
      <c r="G3781" s="137" t="s">
        <v>973</v>
      </c>
      <c r="H3781" s="138">
        <v>1</v>
      </c>
      <c r="I3781" s="139">
        <v>11015.53</v>
      </c>
      <c r="J3781" s="140">
        <f t="shared" si="10"/>
        <v>11015.53</v>
      </c>
      <c r="K3781" s="136" t="s">
        <v>21</v>
      </c>
      <c r="L3781" s="33"/>
      <c r="M3781" s="141" t="s">
        <v>21</v>
      </c>
      <c r="N3781" s="142" t="s">
        <v>42</v>
      </c>
      <c r="P3781" s="143">
        <f t="shared" si="11"/>
        <v>0</v>
      </c>
      <c r="Q3781" s="143">
        <v>0.1</v>
      </c>
      <c r="R3781" s="143">
        <f t="shared" si="12"/>
        <v>0.1</v>
      </c>
      <c r="S3781" s="143">
        <v>0</v>
      </c>
      <c r="T3781" s="144">
        <f t="shared" si="13"/>
        <v>0</v>
      </c>
      <c r="AR3781" s="145" t="s">
        <v>444</v>
      </c>
      <c r="AT3781" s="145" t="s">
        <v>332</v>
      </c>
      <c r="AU3781" s="145" t="s">
        <v>80</v>
      </c>
      <c r="AY3781" s="18" t="s">
        <v>330</v>
      </c>
      <c r="BE3781" s="146">
        <f t="shared" si="14"/>
        <v>11015.53</v>
      </c>
      <c r="BF3781" s="146">
        <f t="shared" si="15"/>
        <v>0</v>
      </c>
      <c r="BG3781" s="146">
        <f t="shared" si="16"/>
        <v>0</v>
      </c>
      <c r="BH3781" s="146">
        <f t="shared" si="17"/>
        <v>0</v>
      </c>
      <c r="BI3781" s="146">
        <f t="shared" si="18"/>
        <v>0</v>
      </c>
      <c r="BJ3781" s="18" t="s">
        <v>78</v>
      </c>
      <c r="BK3781" s="146">
        <f t="shared" si="19"/>
        <v>11015.53</v>
      </c>
      <c r="BL3781" s="18" t="s">
        <v>444</v>
      </c>
      <c r="BM3781" s="145" t="s">
        <v>3601</v>
      </c>
    </row>
    <row r="3782" spans="2:65" s="1" customFormat="1" ht="21.75" customHeight="1">
      <c r="B3782" s="33"/>
      <c r="C3782" s="134" t="s">
        <v>3602</v>
      </c>
      <c r="D3782" s="134" t="s">
        <v>332</v>
      </c>
      <c r="E3782" s="135" t="s">
        <v>3603</v>
      </c>
      <c r="F3782" s="136" t="s">
        <v>3604</v>
      </c>
      <c r="G3782" s="137" t="s">
        <v>973</v>
      </c>
      <c r="H3782" s="138">
        <v>1</v>
      </c>
      <c r="I3782" s="139">
        <v>35419.700000000004</v>
      </c>
      <c r="J3782" s="140">
        <f t="shared" si="10"/>
        <v>35419.699999999997</v>
      </c>
      <c r="K3782" s="136" t="s">
        <v>21</v>
      </c>
      <c r="L3782" s="33"/>
      <c r="M3782" s="141" t="s">
        <v>21</v>
      </c>
      <c r="N3782" s="142" t="s">
        <v>42</v>
      </c>
      <c r="P3782" s="143">
        <f t="shared" si="11"/>
        <v>0</v>
      </c>
      <c r="Q3782" s="143">
        <v>1.4999999999999999E-2</v>
      </c>
      <c r="R3782" s="143">
        <f t="shared" si="12"/>
        <v>1.4999999999999999E-2</v>
      </c>
      <c r="S3782" s="143">
        <v>0</v>
      </c>
      <c r="T3782" s="144">
        <f t="shared" si="13"/>
        <v>0</v>
      </c>
      <c r="AR3782" s="145" t="s">
        <v>444</v>
      </c>
      <c r="AT3782" s="145" t="s">
        <v>332</v>
      </c>
      <c r="AU3782" s="145" t="s">
        <v>80</v>
      </c>
      <c r="AY3782" s="18" t="s">
        <v>330</v>
      </c>
      <c r="BE3782" s="146">
        <f t="shared" si="14"/>
        <v>35419.699999999997</v>
      </c>
      <c r="BF3782" s="146">
        <f t="shared" si="15"/>
        <v>0</v>
      </c>
      <c r="BG3782" s="146">
        <f t="shared" si="16"/>
        <v>0</v>
      </c>
      <c r="BH3782" s="146">
        <f t="shared" si="17"/>
        <v>0</v>
      </c>
      <c r="BI3782" s="146">
        <f t="shared" si="18"/>
        <v>0</v>
      </c>
      <c r="BJ3782" s="18" t="s">
        <v>78</v>
      </c>
      <c r="BK3782" s="146">
        <f t="shared" si="19"/>
        <v>35419.699999999997</v>
      </c>
      <c r="BL3782" s="18" t="s">
        <v>444</v>
      </c>
      <c r="BM3782" s="145" t="s">
        <v>3605</v>
      </c>
    </row>
    <row r="3783" spans="2:65" s="1" customFormat="1" ht="16.5" customHeight="1">
      <c r="B3783" s="33"/>
      <c r="C3783" s="134" t="s">
        <v>3606</v>
      </c>
      <c r="D3783" s="134" t="s">
        <v>332</v>
      </c>
      <c r="E3783" s="135" t="s">
        <v>3607</v>
      </c>
      <c r="F3783" s="136" t="s">
        <v>3608</v>
      </c>
      <c r="G3783" s="137" t="s">
        <v>973</v>
      </c>
      <c r="H3783" s="138">
        <v>3</v>
      </c>
      <c r="I3783" s="139">
        <v>16160.24</v>
      </c>
      <c r="J3783" s="140">
        <f t="shared" si="10"/>
        <v>48480.72</v>
      </c>
      <c r="K3783" s="136" t="s">
        <v>21</v>
      </c>
      <c r="L3783" s="33"/>
      <c r="M3783" s="141" t="s">
        <v>21</v>
      </c>
      <c r="N3783" s="142" t="s">
        <v>42</v>
      </c>
      <c r="P3783" s="143">
        <f t="shared" si="11"/>
        <v>0</v>
      </c>
      <c r="Q3783" s="143">
        <v>0.04</v>
      </c>
      <c r="R3783" s="143">
        <f t="shared" si="12"/>
        <v>0.12</v>
      </c>
      <c r="S3783" s="143">
        <v>0</v>
      </c>
      <c r="T3783" s="144">
        <f t="shared" si="13"/>
        <v>0</v>
      </c>
      <c r="AR3783" s="145" t="s">
        <v>444</v>
      </c>
      <c r="AT3783" s="145" t="s">
        <v>332</v>
      </c>
      <c r="AU3783" s="145" t="s">
        <v>80</v>
      </c>
      <c r="AY3783" s="18" t="s">
        <v>330</v>
      </c>
      <c r="BE3783" s="146">
        <f t="shared" si="14"/>
        <v>48480.72</v>
      </c>
      <c r="BF3783" s="146">
        <f t="shared" si="15"/>
        <v>0</v>
      </c>
      <c r="BG3783" s="146">
        <f t="shared" si="16"/>
        <v>0</v>
      </c>
      <c r="BH3783" s="146">
        <f t="shared" si="17"/>
        <v>0</v>
      </c>
      <c r="BI3783" s="146">
        <f t="shared" si="18"/>
        <v>0</v>
      </c>
      <c r="BJ3783" s="18" t="s">
        <v>78</v>
      </c>
      <c r="BK3783" s="146">
        <f t="shared" si="19"/>
        <v>48480.72</v>
      </c>
      <c r="BL3783" s="18" t="s">
        <v>444</v>
      </c>
      <c r="BM3783" s="145" t="s">
        <v>3609</v>
      </c>
    </row>
    <row r="3784" spans="2:65" s="1" customFormat="1" ht="16.5" customHeight="1">
      <c r="B3784" s="33"/>
      <c r="C3784" s="134" t="s">
        <v>3610</v>
      </c>
      <c r="D3784" s="134" t="s">
        <v>332</v>
      </c>
      <c r="E3784" s="135" t="s">
        <v>3611</v>
      </c>
      <c r="F3784" s="136" t="s">
        <v>3612</v>
      </c>
      <c r="G3784" s="137" t="s">
        <v>973</v>
      </c>
      <c r="H3784" s="138">
        <v>1</v>
      </c>
      <c r="I3784" s="139">
        <v>20809.07</v>
      </c>
      <c r="J3784" s="140">
        <f t="shared" si="10"/>
        <v>20809.07</v>
      </c>
      <c r="K3784" s="136" t="s">
        <v>21</v>
      </c>
      <c r="L3784" s="33"/>
      <c r="M3784" s="141" t="s">
        <v>21</v>
      </c>
      <c r="N3784" s="142" t="s">
        <v>42</v>
      </c>
      <c r="P3784" s="143">
        <f t="shared" si="11"/>
        <v>0</v>
      </c>
      <c r="Q3784" s="143">
        <v>0.1</v>
      </c>
      <c r="R3784" s="143">
        <f t="shared" si="12"/>
        <v>0.1</v>
      </c>
      <c r="S3784" s="143">
        <v>0</v>
      </c>
      <c r="T3784" s="144">
        <f t="shared" si="13"/>
        <v>0</v>
      </c>
      <c r="AR3784" s="145" t="s">
        <v>444</v>
      </c>
      <c r="AT3784" s="145" t="s">
        <v>332</v>
      </c>
      <c r="AU3784" s="145" t="s">
        <v>80</v>
      </c>
      <c r="AY3784" s="18" t="s">
        <v>330</v>
      </c>
      <c r="BE3784" s="146">
        <f t="shared" si="14"/>
        <v>20809.07</v>
      </c>
      <c r="BF3784" s="146">
        <f t="shared" si="15"/>
        <v>0</v>
      </c>
      <c r="BG3784" s="146">
        <f t="shared" si="16"/>
        <v>0</v>
      </c>
      <c r="BH3784" s="146">
        <f t="shared" si="17"/>
        <v>0</v>
      </c>
      <c r="BI3784" s="146">
        <f t="shared" si="18"/>
        <v>0</v>
      </c>
      <c r="BJ3784" s="18" t="s">
        <v>78</v>
      </c>
      <c r="BK3784" s="146">
        <f t="shared" si="19"/>
        <v>20809.07</v>
      </c>
      <c r="BL3784" s="18" t="s">
        <v>444</v>
      </c>
      <c r="BM3784" s="145" t="s">
        <v>3613</v>
      </c>
    </row>
    <row r="3785" spans="2:65" s="1" customFormat="1" ht="16.5" customHeight="1">
      <c r="B3785" s="33"/>
      <c r="C3785" s="134" t="s">
        <v>3614</v>
      </c>
      <c r="D3785" s="134" t="s">
        <v>332</v>
      </c>
      <c r="E3785" s="135" t="s">
        <v>3615</v>
      </c>
      <c r="F3785" s="136" t="s">
        <v>3616</v>
      </c>
      <c r="G3785" s="137" t="s">
        <v>973</v>
      </c>
      <c r="H3785" s="138">
        <v>1</v>
      </c>
      <c r="I3785" s="139">
        <v>3874.03</v>
      </c>
      <c r="J3785" s="140">
        <f t="shared" si="10"/>
        <v>3874.03</v>
      </c>
      <c r="K3785" s="136" t="s">
        <v>21</v>
      </c>
      <c r="L3785" s="33"/>
      <c r="M3785" s="141" t="s">
        <v>21</v>
      </c>
      <c r="N3785" s="142" t="s">
        <v>42</v>
      </c>
      <c r="P3785" s="143">
        <f t="shared" si="11"/>
        <v>0</v>
      </c>
      <c r="Q3785" s="143">
        <v>0.01</v>
      </c>
      <c r="R3785" s="143">
        <f t="shared" si="12"/>
        <v>0.01</v>
      </c>
      <c r="S3785" s="143">
        <v>0</v>
      </c>
      <c r="T3785" s="144">
        <f t="shared" si="13"/>
        <v>0</v>
      </c>
      <c r="AR3785" s="145" t="s">
        <v>444</v>
      </c>
      <c r="AT3785" s="145" t="s">
        <v>332</v>
      </c>
      <c r="AU3785" s="145" t="s">
        <v>80</v>
      </c>
      <c r="AY3785" s="18" t="s">
        <v>330</v>
      </c>
      <c r="BE3785" s="146">
        <f t="shared" si="14"/>
        <v>3874.03</v>
      </c>
      <c r="BF3785" s="146">
        <f t="shared" si="15"/>
        <v>0</v>
      </c>
      <c r="BG3785" s="146">
        <f t="shared" si="16"/>
        <v>0</v>
      </c>
      <c r="BH3785" s="146">
        <f t="shared" si="17"/>
        <v>0</v>
      </c>
      <c r="BI3785" s="146">
        <f t="shared" si="18"/>
        <v>0</v>
      </c>
      <c r="BJ3785" s="18" t="s">
        <v>78</v>
      </c>
      <c r="BK3785" s="146">
        <f t="shared" si="19"/>
        <v>3874.03</v>
      </c>
      <c r="BL3785" s="18" t="s">
        <v>444</v>
      </c>
      <c r="BM3785" s="145" t="s">
        <v>3617</v>
      </c>
    </row>
    <row r="3786" spans="2:65" s="1" customFormat="1" ht="24.2" customHeight="1">
      <c r="B3786" s="33"/>
      <c r="C3786" s="134" t="s">
        <v>3618</v>
      </c>
      <c r="D3786" s="134" t="s">
        <v>332</v>
      </c>
      <c r="E3786" s="135" t="s">
        <v>3619</v>
      </c>
      <c r="F3786" s="136" t="s">
        <v>3620</v>
      </c>
      <c r="G3786" s="137" t="s">
        <v>447</v>
      </c>
      <c r="H3786" s="138">
        <v>10.707000000000001</v>
      </c>
      <c r="I3786" s="139">
        <v>869.44</v>
      </c>
      <c r="J3786" s="140">
        <f t="shared" si="10"/>
        <v>9309.09</v>
      </c>
      <c r="K3786" s="136" t="s">
        <v>335</v>
      </c>
      <c r="L3786" s="33"/>
      <c r="M3786" s="141" t="s">
        <v>21</v>
      </c>
      <c r="N3786" s="142" t="s">
        <v>42</v>
      </c>
      <c r="P3786" s="143">
        <f t="shared" si="11"/>
        <v>0</v>
      </c>
      <c r="Q3786" s="143">
        <v>0</v>
      </c>
      <c r="R3786" s="143">
        <f t="shared" si="12"/>
        <v>0</v>
      </c>
      <c r="S3786" s="143">
        <v>0</v>
      </c>
      <c r="T3786" s="144">
        <f t="shared" si="13"/>
        <v>0</v>
      </c>
      <c r="AR3786" s="145" t="s">
        <v>444</v>
      </c>
      <c r="AT3786" s="145" t="s">
        <v>332</v>
      </c>
      <c r="AU3786" s="145" t="s">
        <v>80</v>
      </c>
      <c r="AY3786" s="18" t="s">
        <v>330</v>
      </c>
      <c r="BE3786" s="146">
        <f t="shared" si="14"/>
        <v>9309.09</v>
      </c>
      <c r="BF3786" s="146">
        <f t="shared" si="15"/>
        <v>0</v>
      </c>
      <c r="BG3786" s="146">
        <f t="shared" si="16"/>
        <v>0</v>
      </c>
      <c r="BH3786" s="146">
        <f t="shared" si="17"/>
        <v>0</v>
      </c>
      <c r="BI3786" s="146">
        <f t="shared" si="18"/>
        <v>0</v>
      </c>
      <c r="BJ3786" s="18" t="s">
        <v>78</v>
      </c>
      <c r="BK3786" s="146">
        <f t="shared" si="19"/>
        <v>9309.09</v>
      </c>
      <c r="BL3786" s="18" t="s">
        <v>444</v>
      </c>
      <c r="BM3786" s="145" t="s">
        <v>3621</v>
      </c>
    </row>
    <row r="3787" spans="2:65" s="1" customFormat="1">
      <c r="B3787" s="33"/>
      <c r="D3787" s="147" t="s">
        <v>338</v>
      </c>
      <c r="F3787" s="148" t="s">
        <v>3622</v>
      </c>
      <c r="I3787" s="149"/>
      <c r="L3787" s="33"/>
      <c r="M3787" s="150"/>
      <c r="T3787" s="52"/>
      <c r="AT3787" s="18" t="s">
        <v>338</v>
      </c>
      <c r="AU3787" s="18" t="s">
        <v>80</v>
      </c>
    </row>
    <row r="3788" spans="2:65" s="11" customFormat="1" ht="22.9" customHeight="1">
      <c r="B3788" s="122"/>
      <c r="D3788" s="123" t="s">
        <v>70</v>
      </c>
      <c r="E3788" s="132" t="s">
        <v>3623</v>
      </c>
      <c r="F3788" s="132" t="s">
        <v>3624</v>
      </c>
      <c r="I3788" s="125"/>
      <c r="J3788" s="133">
        <f>BK3788</f>
        <v>8979708.0600000024</v>
      </c>
      <c r="L3788" s="122"/>
      <c r="M3788" s="127"/>
      <c r="P3788" s="128">
        <f>SUM(P3789:P4070)</f>
        <v>0</v>
      </c>
      <c r="R3788" s="128">
        <f>SUM(R3789:R4070)</f>
        <v>19.550219999999985</v>
      </c>
      <c r="T3788" s="129">
        <f>SUM(T3789:T4070)</f>
        <v>0</v>
      </c>
      <c r="AR3788" s="123" t="s">
        <v>80</v>
      </c>
      <c r="AT3788" s="130" t="s">
        <v>70</v>
      </c>
      <c r="AU3788" s="130" t="s">
        <v>78</v>
      </c>
      <c r="AY3788" s="123" t="s">
        <v>330</v>
      </c>
      <c r="BK3788" s="131">
        <f>SUM(BK3789:BK4070)</f>
        <v>8979708.0600000024</v>
      </c>
    </row>
    <row r="3789" spans="2:65" s="1" customFormat="1" ht="24.2" customHeight="1">
      <c r="B3789" s="33"/>
      <c r="C3789" s="134" t="s">
        <v>3625</v>
      </c>
      <c r="D3789" s="134" t="s">
        <v>332</v>
      </c>
      <c r="E3789" s="135" t="s">
        <v>3626</v>
      </c>
      <c r="F3789" s="136" t="s">
        <v>3627</v>
      </c>
      <c r="G3789" s="137" t="s">
        <v>2551</v>
      </c>
      <c r="H3789" s="138">
        <v>1</v>
      </c>
      <c r="I3789" s="139">
        <v>89361.68</v>
      </c>
      <c r="J3789" s="140">
        <f>ROUND(I3789*H3789,2)</f>
        <v>89361.68</v>
      </c>
      <c r="K3789" s="136" t="s">
        <v>21</v>
      </c>
      <c r="L3789" s="33"/>
      <c r="M3789" s="141" t="s">
        <v>21</v>
      </c>
      <c r="N3789" s="142" t="s">
        <v>42</v>
      </c>
      <c r="P3789" s="143">
        <f>O3789*H3789</f>
        <v>0</v>
      </c>
      <c r="Q3789" s="143">
        <v>0.61660000000000004</v>
      </c>
      <c r="R3789" s="143">
        <f>Q3789*H3789</f>
        <v>0.61660000000000004</v>
      </c>
      <c r="S3789" s="143">
        <v>0</v>
      </c>
      <c r="T3789" s="144">
        <f>S3789*H3789</f>
        <v>0</v>
      </c>
      <c r="AR3789" s="145" t="s">
        <v>444</v>
      </c>
      <c r="AT3789" s="145" t="s">
        <v>332</v>
      </c>
      <c r="AU3789" s="145" t="s">
        <v>80</v>
      </c>
      <c r="AY3789" s="18" t="s">
        <v>330</v>
      </c>
      <c r="BE3789" s="146">
        <f>IF(N3789="základní",J3789,0)</f>
        <v>89361.68</v>
      </c>
      <c r="BF3789" s="146">
        <f>IF(N3789="snížená",J3789,0)</f>
        <v>0</v>
      </c>
      <c r="BG3789" s="146">
        <f>IF(N3789="zákl. přenesená",J3789,0)</f>
        <v>0</v>
      </c>
      <c r="BH3789" s="146">
        <f>IF(N3789="sníž. přenesená",J3789,0)</f>
        <v>0</v>
      </c>
      <c r="BI3789" s="146">
        <f>IF(N3789="nulová",J3789,0)</f>
        <v>0</v>
      </c>
      <c r="BJ3789" s="18" t="s">
        <v>78</v>
      </c>
      <c r="BK3789" s="146">
        <f>ROUND(I3789*H3789,2)</f>
        <v>89361.68</v>
      </c>
      <c r="BL3789" s="18" t="s">
        <v>444</v>
      </c>
      <c r="BM3789" s="145" t="s">
        <v>3628</v>
      </c>
    </row>
    <row r="3790" spans="2:65" s="1" customFormat="1" ht="29.25">
      <c r="B3790" s="33"/>
      <c r="D3790" s="152" t="s">
        <v>375</v>
      </c>
      <c r="F3790" s="165" t="s">
        <v>3629</v>
      </c>
      <c r="I3790" s="149"/>
      <c r="L3790" s="33"/>
      <c r="M3790" s="150"/>
      <c r="T3790" s="52"/>
      <c r="AT3790" s="18" t="s">
        <v>375</v>
      </c>
      <c r="AU3790" s="18" t="s">
        <v>80</v>
      </c>
    </row>
    <row r="3791" spans="2:65" s="1" customFormat="1" ht="24.2" customHeight="1">
      <c r="B3791" s="33"/>
      <c r="C3791" s="134" t="s">
        <v>3630</v>
      </c>
      <c r="D3791" s="134" t="s">
        <v>332</v>
      </c>
      <c r="E3791" s="135" t="s">
        <v>3631</v>
      </c>
      <c r="F3791" s="136" t="s">
        <v>3632</v>
      </c>
      <c r="G3791" s="137" t="s">
        <v>2551</v>
      </c>
      <c r="H3791" s="138">
        <v>1</v>
      </c>
      <c r="I3791" s="139">
        <v>74065.91</v>
      </c>
      <c r="J3791" s="140">
        <f>ROUND(I3791*H3791,2)</f>
        <v>74065.91</v>
      </c>
      <c r="K3791" s="136" t="s">
        <v>21</v>
      </c>
      <c r="L3791" s="33"/>
      <c r="M3791" s="141" t="s">
        <v>21</v>
      </c>
      <c r="N3791" s="142" t="s">
        <v>42</v>
      </c>
      <c r="P3791" s="143">
        <f>O3791*H3791</f>
        <v>0</v>
      </c>
      <c r="Q3791" s="143">
        <v>0.50778000000000001</v>
      </c>
      <c r="R3791" s="143">
        <f>Q3791*H3791</f>
        <v>0.50778000000000001</v>
      </c>
      <c r="S3791" s="143">
        <v>0</v>
      </c>
      <c r="T3791" s="144">
        <f>S3791*H3791</f>
        <v>0</v>
      </c>
      <c r="AR3791" s="145" t="s">
        <v>444</v>
      </c>
      <c r="AT3791" s="145" t="s">
        <v>332</v>
      </c>
      <c r="AU3791" s="145" t="s">
        <v>80</v>
      </c>
      <c r="AY3791" s="18" t="s">
        <v>330</v>
      </c>
      <c r="BE3791" s="146">
        <f>IF(N3791="základní",J3791,0)</f>
        <v>74065.91</v>
      </c>
      <c r="BF3791" s="146">
        <f>IF(N3791="snížená",J3791,0)</f>
        <v>0</v>
      </c>
      <c r="BG3791" s="146">
        <f>IF(N3791="zákl. přenesená",J3791,0)</f>
        <v>0</v>
      </c>
      <c r="BH3791" s="146">
        <f>IF(N3791="sníž. přenesená",J3791,0)</f>
        <v>0</v>
      </c>
      <c r="BI3791" s="146">
        <f>IF(N3791="nulová",J3791,0)</f>
        <v>0</v>
      </c>
      <c r="BJ3791" s="18" t="s">
        <v>78</v>
      </c>
      <c r="BK3791" s="146">
        <f>ROUND(I3791*H3791,2)</f>
        <v>74065.91</v>
      </c>
      <c r="BL3791" s="18" t="s">
        <v>444</v>
      </c>
      <c r="BM3791" s="145" t="s">
        <v>3633</v>
      </c>
    </row>
    <row r="3792" spans="2:65" s="1" customFormat="1" ht="29.25">
      <c r="B3792" s="33"/>
      <c r="D3792" s="152" t="s">
        <v>375</v>
      </c>
      <c r="F3792" s="165" t="s">
        <v>3634</v>
      </c>
      <c r="I3792" s="149"/>
      <c r="L3792" s="33"/>
      <c r="M3792" s="150"/>
      <c r="T3792" s="52"/>
      <c r="AT3792" s="18" t="s">
        <v>375</v>
      </c>
      <c r="AU3792" s="18" t="s">
        <v>80</v>
      </c>
    </row>
    <row r="3793" spans="2:65" s="1" customFormat="1" ht="33" customHeight="1">
      <c r="B3793" s="33"/>
      <c r="C3793" s="134" t="s">
        <v>3635</v>
      </c>
      <c r="D3793" s="134" t="s">
        <v>332</v>
      </c>
      <c r="E3793" s="135" t="s">
        <v>3636</v>
      </c>
      <c r="F3793" s="136" t="s">
        <v>3637</v>
      </c>
      <c r="G3793" s="137" t="s">
        <v>2551</v>
      </c>
      <c r="H3793" s="138">
        <v>1</v>
      </c>
      <c r="I3793" s="139">
        <v>22717.31</v>
      </c>
      <c r="J3793" s="140">
        <f>ROUND(I3793*H3793,2)</f>
        <v>22717.31</v>
      </c>
      <c r="K3793" s="136" t="s">
        <v>21</v>
      </c>
      <c r="L3793" s="33"/>
      <c r="M3793" s="141" t="s">
        <v>21</v>
      </c>
      <c r="N3793" s="142" t="s">
        <v>42</v>
      </c>
      <c r="P3793" s="143">
        <f>O3793*H3793</f>
        <v>0</v>
      </c>
      <c r="Q3793" s="143">
        <v>7.5249999999999984E-2</v>
      </c>
      <c r="R3793" s="143">
        <f>Q3793*H3793</f>
        <v>7.5249999999999984E-2</v>
      </c>
      <c r="S3793" s="143">
        <v>0</v>
      </c>
      <c r="T3793" s="144">
        <f>S3793*H3793</f>
        <v>0</v>
      </c>
      <c r="AR3793" s="145" t="s">
        <v>444</v>
      </c>
      <c r="AT3793" s="145" t="s">
        <v>332</v>
      </c>
      <c r="AU3793" s="145" t="s">
        <v>80</v>
      </c>
      <c r="AY3793" s="18" t="s">
        <v>330</v>
      </c>
      <c r="BE3793" s="146">
        <f>IF(N3793="základní",J3793,0)</f>
        <v>22717.31</v>
      </c>
      <c r="BF3793" s="146">
        <f>IF(N3793="snížená",J3793,0)</f>
        <v>0</v>
      </c>
      <c r="BG3793" s="146">
        <f>IF(N3793="zákl. přenesená",J3793,0)</f>
        <v>0</v>
      </c>
      <c r="BH3793" s="146">
        <f>IF(N3793="sníž. přenesená",J3793,0)</f>
        <v>0</v>
      </c>
      <c r="BI3793" s="146">
        <f>IF(N3793="nulová",J3793,0)</f>
        <v>0</v>
      </c>
      <c r="BJ3793" s="18" t="s">
        <v>78</v>
      </c>
      <c r="BK3793" s="146">
        <f>ROUND(I3793*H3793,2)</f>
        <v>22717.31</v>
      </c>
      <c r="BL3793" s="18" t="s">
        <v>444</v>
      </c>
      <c r="BM3793" s="145" t="s">
        <v>3638</v>
      </c>
    </row>
    <row r="3794" spans="2:65" s="1" customFormat="1" ht="19.5">
      <c r="B3794" s="33"/>
      <c r="D3794" s="152" t="s">
        <v>375</v>
      </c>
      <c r="F3794" s="165" t="s">
        <v>3639</v>
      </c>
      <c r="I3794" s="149"/>
      <c r="L3794" s="33"/>
      <c r="M3794" s="150"/>
      <c r="T3794" s="52"/>
      <c r="AT3794" s="18" t="s">
        <v>375</v>
      </c>
      <c r="AU3794" s="18" t="s">
        <v>80</v>
      </c>
    </row>
    <row r="3795" spans="2:65" s="1" customFormat="1" ht="24.2" customHeight="1">
      <c r="B3795" s="33"/>
      <c r="C3795" s="134" t="s">
        <v>3640</v>
      </c>
      <c r="D3795" s="134" t="s">
        <v>332</v>
      </c>
      <c r="E3795" s="135" t="s">
        <v>3641</v>
      </c>
      <c r="F3795" s="136" t="s">
        <v>3642</v>
      </c>
      <c r="G3795" s="137" t="s">
        <v>2551</v>
      </c>
      <c r="H3795" s="138">
        <v>1</v>
      </c>
      <c r="I3795" s="139">
        <v>20293.27</v>
      </c>
      <c r="J3795" s="140">
        <f>ROUND(I3795*H3795,2)</f>
        <v>20293.27</v>
      </c>
      <c r="K3795" s="136" t="s">
        <v>21</v>
      </c>
      <c r="L3795" s="33"/>
      <c r="M3795" s="141" t="s">
        <v>21</v>
      </c>
      <c r="N3795" s="142" t="s">
        <v>42</v>
      </c>
      <c r="P3795" s="143">
        <f>O3795*H3795</f>
        <v>0</v>
      </c>
      <c r="Q3795" s="143">
        <v>6.0199999999999997E-2</v>
      </c>
      <c r="R3795" s="143">
        <f>Q3795*H3795</f>
        <v>6.0199999999999997E-2</v>
      </c>
      <c r="S3795" s="143">
        <v>0</v>
      </c>
      <c r="T3795" s="144">
        <f>S3795*H3795</f>
        <v>0</v>
      </c>
      <c r="AR3795" s="145" t="s">
        <v>444</v>
      </c>
      <c r="AT3795" s="145" t="s">
        <v>332</v>
      </c>
      <c r="AU3795" s="145" t="s">
        <v>80</v>
      </c>
      <c r="AY3795" s="18" t="s">
        <v>330</v>
      </c>
      <c r="BE3795" s="146">
        <f>IF(N3795="základní",J3795,0)</f>
        <v>20293.27</v>
      </c>
      <c r="BF3795" s="146">
        <f>IF(N3795="snížená",J3795,0)</f>
        <v>0</v>
      </c>
      <c r="BG3795" s="146">
        <f>IF(N3795="zákl. přenesená",J3795,0)</f>
        <v>0</v>
      </c>
      <c r="BH3795" s="146">
        <f>IF(N3795="sníž. přenesená",J3795,0)</f>
        <v>0</v>
      </c>
      <c r="BI3795" s="146">
        <f>IF(N3795="nulová",J3795,0)</f>
        <v>0</v>
      </c>
      <c r="BJ3795" s="18" t="s">
        <v>78</v>
      </c>
      <c r="BK3795" s="146">
        <f>ROUND(I3795*H3795,2)</f>
        <v>20293.27</v>
      </c>
      <c r="BL3795" s="18" t="s">
        <v>444</v>
      </c>
      <c r="BM3795" s="145" t="s">
        <v>3643</v>
      </c>
    </row>
    <row r="3796" spans="2:65" s="1" customFormat="1" ht="19.5">
      <c r="B3796" s="33"/>
      <c r="D3796" s="152" t="s">
        <v>375</v>
      </c>
      <c r="F3796" s="165" t="s">
        <v>3644</v>
      </c>
      <c r="I3796" s="149"/>
      <c r="L3796" s="33"/>
      <c r="M3796" s="150"/>
      <c r="T3796" s="52"/>
      <c r="AT3796" s="18" t="s">
        <v>375</v>
      </c>
      <c r="AU3796" s="18" t="s">
        <v>80</v>
      </c>
    </row>
    <row r="3797" spans="2:65" s="1" customFormat="1" ht="24.2" customHeight="1">
      <c r="B3797" s="33"/>
      <c r="C3797" s="134" t="s">
        <v>3645</v>
      </c>
      <c r="D3797" s="134" t="s">
        <v>332</v>
      </c>
      <c r="E3797" s="135" t="s">
        <v>3646</v>
      </c>
      <c r="F3797" s="136" t="s">
        <v>3642</v>
      </c>
      <c r="G3797" s="137" t="s">
        <v>2551</v>
      </c>
      <c r="H3797" s="138">
        <v>2</v>
      </c>
      <c r="I3797" s="139">
        <v>20293.27</v>
      </c>
      <c r="J3797" s="140">
        <f>ROUND(I3797*H3797,2)</f>
        <v>40586.54</v>
      </c>
      <c r="K3797" s="136" t="s">
        <v>21</v>
      </c>
      <c r="L3797" s="33"/>
      <c r="M3797" s="141" t="s">
        <v>21</v>
      </c>
      <c r="N3797" s="142" t="s">
        <v>42</v>
      </c>
      <c r="P3797" s="143">
        <f>O3797*H3797</f>
        <v>0</v>
      </c>
      <c r="Q3797" s="143">
        <v>6.0199999999999997E-2</v>
      </c>
      <c r="R3797" s="143">
        <f>Q3797*H3797</f>
        <v>0.12039999999999999</v>
      </c>
      <c r="S3797" s="143">
        <v>0</v>
      </c>
      <c r="T3797" s="144">
        <f>S3797*H3797</f>
        <v>0</v>
      </c>
      <c r="AR3797" s="145" t="s">
        <v>444</v>
      </c>
      <c r="AT3797" s="145" t="s">
        <v>332</v>
      </c>
      <c r="AU3797" s="145" t="s">
        <v>80</v>
      </c>
      <c r="AY3797" s="18" t="s">
        <v>330</v>
      </c>
      <c r="BE3797" s="146">
        <f>IF(N3797="základní",J3797,0)</f>
        <v>40586.54</v>
      </c>
      <c r="BF3797" s="146">
        <f>IF(N3797="snížená",J3797,0)</f>
        <v>0</v>
      </c>
      <c r="BG3797" s="146">
        <f>IF(N3797="zákl. přenesená",J3797,0)</f>
        <v>0</v>
      </c>
      <c r="BH3797" s="146">
        <f>IF(N3797="sníž. přenesená",J3797,0)</f>
        <v>0</v>
      </c>
      <c r="BI3797" s="146">
        <f>IF(N3797="nulová",J3797,0)</f>
        <v>0</v>
      </c>
      <c r="BJ3797" s="18" t="s">
        <v>78</v>
      </c>
      <c r="BK3797" s="146">
        <f>ROUND(I3797*H3797,2)</f>
        <v>40586.54</v>
      </c>
      <c r="BL3797" s="18" t="s">
        <v>444</v>
      </c>
      <c r="BM3797" s="145" t="s">
        <v>3647</v>
      </c>
    </row>
    <row r="3798" spans="2:65" s="1" customFormat="1" ht="19.5">
      <c r="B3798" s="33"/>
      <c r="D3798" s="152" t="s">
        <v>375</v>
      </c>
      <c r="F3798" s="165" t="s">
        <v>3644</v>
      </c>
      <c r="I3798" s="149"/>
      <c r="L3798" s="33"/>
      <c r="M3798" s="150"/>
      <c r="T3798" s="52"/>
      <c r="AT3798" s="18" t="s">
        <v>375</v>
      </c>
      <c r="AU3798" s="18" t="s">
        <v>80</v>
      </c>
    </row>
    <row r="3799" spans="2:65" s="1" customFormat="1" ht="33" customHeight="1">
      <c r="B3799" s="33"/>
      <c r="C3799" s="134" t="s">
        <v>3648</v>
      </c>
      <c r="D3799" s="134" t="s">
        <v>332</v>
      </c>
      <c r="E3799" s="135" t="s">
        <v>3649</v>
      </c>
      <c r="F3799" s="136" t="s">
        <v>3650</v>
      </c>
      <c r="G3799" s="137" t="s">
        <v>2551</v>
      </c>
      <c r="H3799" s="138">
        <v>4</v>
      </c>
      <c r="I3799" s="139">
        <v>20293.27</v>
      </c>
      <c r="J3799" s="140">
        <f>ROUND(I3799*H3799,2)</f>
        <v>81173.08</v>
      </c>
      <c r="K3799" s="136" t="s">
        <v>21</v>
      </c>
      <c r="L3799" s="33"/>
      <c r="M3799" s="141" t="s">
        <v>21</v>
      </c>
      <c r="N3799" s="142" t="s">
        <v>42</v>
      </c>
      <c r="P3799" s="143">
        <f>O3799*H3799</f>
        <v>0</v>
      </c>
      <c r="Q3799" s="143">
        <v>6.0199999999999997E-2</v>
      </c>
      <c r="R3799" s="143">
        <f>Q3799*H3799</f>
        <v>0.24079999999999999</v>
      </c>
      <c r="S3799" s="143">
        <v>0</v>
      </c>
      <c r="T3799" s="144">
        <f>S3799*H3799</f>
        <v>0</v>
      </c>
      <c r="AR3799" s="145" t="s">
        <v>444</v>
      </c>
      <c r="AT3799" s="145" t="s">
        <v>332</v>
      </c>
      <c r="AU3799" s="145" t="s">
        <v>80</v>
      </c>
      <c r="AY3799" s="18" t="s">
        <v>330</v>
      </c>
      <c r="BE3799" s="146">
        <f>IF(N3799="základní",J3799,0)</f>
        <v>81173.08</v>
      </c>
      <c r="BF3799" s="146">
        <f>IF(N3799="snížená",J3799,0)</f>
        <v>0</v>
      </c>
      <c r="BG3799" s="146">
        <f>IF(N3799="zákl. přenesená",J3799,0)</f>
        <v>0</v>
      </c>
      <c r="BH3799" s="146">
        <f>IF(N3799="sníž. přenesená",J3799,0)</f>
        <v>0</v>
      </c>
      <c r="BI3799" s="146">
        <f>IF(N3799="nulová",J3799,0)</f>
        <v>0</v>
      </c>
      <c r="BJ3799" s="18" t="s">
        <v>78</v>
      </c>
      <c r="BK3799" s="146">
        <f>ROUND(I3799*H3799,2)</f>
        <v>81173.08</v>
      </c>
      <c r="BL3799" s="18" t="s">
        <v>444</v>
      </c>
      <c r="BM3799" s="145" t="s">
        <v>3651</v>
      </c>
    </row>
    <row r="3800" spans="2:65" s="1" customFormat="1" ht="19.5">
      <c r="B3800" s="33"/>
      <c r="D3800" s="152" t="s">
        <v>375</v>
      </c>
      <c r="F3800" s="165" t="s">
        <v>3644</v>
      </c>
      <c r="I3800" s="149"/>
      <c r="L3800" s="33"/>
      <c r="M3800" s="150"/>
      <c r="T3800" s="52"/>
      <c r="AT3800" s="18" t="s">
        <v>375</v>
      </c>
      <c r="AU3800" s="18" t="s">
        <v>80</v>
      </c>
    </row>
    <row r="3801" spans="2:65" s="1" customFormat="1" ht="33" customHeight="1">
      <c r="B3801" s="33"/>
      <c r="C3801" s="134" t="s">
        <v>3652</v>
      </c>
      <c r="D3801" s="134" t="s">
        <v>332</v>
      </c>
      <c r="E3801" s="135" t="s">
        <v>3653</v>
      </c>
      <c r="F3801" s="136" t="s">
        <v>3650</v>
      </c>
      <c r="G3801" s="137" t="s">
        <v>2551</v>
      </c>
      <c r="H3801" s="138">
        <v>4</v>
      </c>
      <c r="I3801" s="139">
        <v>20293.27</v>
      </c>
      <c r="J3801" s="140">
        <f>ROUND(I3801*H3801,2)</f>
        <v>81173.08</v>
      </c>
      <c r="K3801" s="136" t="s">
        <v>21</v>
      </c>
      <c r="L3801" s="33"/>
      <c r="M3801" s="141" t="s">
        <v>21</v>
      </c>
      <c r="N3801" s="142" t="s">
        <v>42</v>
      </c>
      <c r="P3801" s="143">
        <f>O3801*H3801</f>
        <v>0</v>
      </c>
      <c r="Q3801" s="143">
        <v>6.0199999999999997E-2</v>
      </c>
      <c r="R3801" s="143">
        <f>Q3801*H3801</f>
        <v>0.24079999999999999</v>
      </c>
      <c r="S3801" s="143">
        <v>0</v>
      </c>
      <c r="T3801" s="144">
        <f>S3801*H3801</f>
        <v>0</v>
      </c>
      <c r="AR3801" s="145" t="s">
        <v>444</v>
      </c>
      <c r="AT3801" s="145" t="s">
        <v>332</v>
      </c>
      <c r="AU3801" s="145" t="s">
        <v>80</v>
      </c>
      <c r="AY3801" s="18" t="s">
        <v>330</v>
      </c>
      <c r="BE3801" s="146">
        <f>IF(N3801="základní",J3801,0)</f>
        <v>81173.08</v>
      </c>
      <c r="BF3801" s="146">
        <f>IF(N3801="snížená",J3801,0)</f>
        <v>0</v>
      </c>
      <c r="BG3801" s="146">
        <f>IF(N3801="zákl. přenesená",J3801,0)</f>
        <v>0</v>
      </c>
      <c r="BH3801" s="146">
        <f>IF(N3801="sníž. přenesená",J3801,0)</f>
        <v>0</v>
      </c>
      <c r="BI3801" s="146">
        <f>IF(N3801="nulová",J3801,0)</f>
        <v>0</v>
      </c>
      <c r="BJ3801" s="18" t="s">
        <v>78</v>
      </c>
      <c r="BK3801" s="146">
        <f>ROUND(I3801*H3801,2)</f>
        <v>81173.08</v>
      </c>
      <c r="BL3801" s="18" t="s">
        <v>444</v>
      </c>
      <c r="BM3801" s="145" t="s">
        <v>3654</v>
      </c>
    </row>
    <row r="3802" spans="2:65" s="1" customFormat="1" ht="19.5">
      <c r="B3802" s="33"/>
      <c r="D3802" s="152" t="s">
        <v>375</v>
      </c>
      <c r="F3802" s="165" t="s">
        <v>3644</v>
      </c>
      <c r="I3802" s="149"/>
      <c r="L3802" s="33"/>
      <c r="M3802" s="150"/>
      <c r="T3802" s="52"/>
      <c r="AT3802" s="18" t="s">
        <v>375</v>
      </c>
      <c r="AU3802" s="18" t="s">
        <v>80</v>
      </c>
    </row>
    <row r="3803" spans="2:65" s="1" customFormat="1" ht="24.2" customHeight="1">
      <c r="B3803" s="33"/>
      <c r="C3803" s="134" t="s">
        <v>3655</v>
      </c>
      <c r="D3803" s="134" t="s">
        <v>332</v>
      </c>
      <c r="E3803" s="135" t="s">
        <v>3656</v>
      </c>
      <c r="F3803" s="136" t="s">
        <v>3642</v>
      </c>
      <c r="G3803" s="137" t="s">
        <v>2551</v>
      </c>
      <c r="H3803" s="138">
        <v>1</v>
      </c>
      <c r="I3803" s="139">
        <v>19186.41</v>
      </c>
      <c r="J3803" s="140">
        <f>ROUND(I3803*H3803,2)</f>
        <v>19186.41</v>
      </c>
      <c r="K3803" s="136" t="s">
        <v>21</v>
      </c>
      <c r="L3803" s="33"/>
      <c r="M3803" s="141" t="s">
        <v>21</v>
      </c>
      <c r="N3803" s="142" t="s">
        <v>42</v>
      </c>
      <c r="P3803" s="143">
        <f>O3803*H3803</f>
        <v>0</v>
      </c>
      <c r="Q3803" s="143">
        <v>6.0199999999999997E-2</v>
      </c>
      <c r="R3803" s="143">
        <f>Q3803*H3803</f>
        <v>6.0199999999999997E-2</v>
      </c>
      <c r="S3803" s="143">
        <v>0</v>
      </c>
      <c r="T3803" s="144">
        <f>S3803*H3803</f>
        <v>0</v>
      </c>
      <c r="AR3803" s="145" t="s">
        <v>444</v>
      </c>
      <c r="AT3803" s="145" t="s">
        <v>332</v>
      </c>
      <c r="AU3803" s="145" t="s">
        <v>80</v>
      </c>
      <c r="AY3803" s="18" t="s">
        <v>330</v>
      </c>
      <c r="BE3803" s="146">
        <f>IF(N3803="základní",J3803,0)</f>
        <v>19186.41</v>
      </c>
      <c r="BF3803" s="146">
        <f>IF(N3803="snížená",J3803,0)</f>
        <v>0</v>
      </c>
      <c r="BG3803" s="146">
        <f>IF(N3803="zákl. přenesená",J3803,0)</f>
        <v>0</v>
      </c>
      <c r="BH3803" s="146">
        <f>IF(N3803="sníž. přenesená",J3803,0)</f>
        <v>0</v>
      </c>
      <c r="BI3803" s="146">
        <f>IF(N3803="nulová",J3803,0)</f>
        <v>0</v>
      </c>
      <c r="BJ3803" s="18" t="s">
        <v>78</v>
      </c>
      <c r="BK3803" s="146">
        <f>ROUND(I3803*H3803,2)</f>
        <v>19186.41</v>
      </c>
      <c r="BL3803" s="18" t="s">
        <v>444</v>
      </c>
      <c r="BM3803" s="145" t="s">
        <v>3657</v>
      </c>
    </row>
    <row r="3804" spans="2:65" s="1" customFormat="1" ht="19.5">
      <c r="B3804" s="33"/>
      <c r="D3804" s="152" t="s">
        <v>375</v>
      </c>
      <c r="F3804" s="165" t="s">
        <v>3658</v>
      </c>
      <c r="I3804" s="149"/>
      <c r="L3804" s="33"/>
      <c r="M3804" s="150"/>
      <c r="T3804" s="52"/>
      <c r="AT3804" s="18" t="s">
        <v>375</v>
      </c>
      <c r="AU3804" s="18" t="s">
        <v>80</v>
      </c>
    </row>
    <row r="3805" spans="2:65" s="1" customFormat="1" ht="24.2" customHeight="1">
      <c r="B3805" s="33"/>
      <c r="C3805" s="134" t="s">
        <v>3659</v>
      </c>
      <c r="D3805" s="134" t="s">
        <v>332</v>
      </c>
      <c r="E3805" s="135" t="s">
        <v>3660</v>
      </c>
      <c r="F3805" s="136" t="s">
        <v>3642</v>
      </c>
      <c r="G3805" s="137" t="s">
        <v>2551</v>
      </c>
      <c r="H3805" s="138">
        <v>4</v>
      </c>
      <c r="I3805" s="139">
        <v>19186.41</v>
      </c>
      <c r="J3805" s="140">
        <f>ROUND(I3805*H3805,2)</f>
        <v>76745.64</v>
      </c>
      <c r="K3805" s="136" t="s">
        <v>21</v>
      </c>
      <c r="L3805" s="33"/>
      <c r="M3805" s="141" t="s">
        <v>21</v>
      </c>
      <c r="N3805" s="142" t="s">
        <v>42</v>
      </c>
      <c r="P3805" s="143">
        <f>O3805*H3805</f>
        <v>0</v>
      </c>
      <c r="Q3805" s="143">
        <v>6.0199999999999997E-2</v>
      </c>
      <c r="R3805" s="143">
        <f>Q3805*H3805</f>
        <v>0.24079999999999999</v>
      </c>
      <c r="S3805" s="143">
        <v>0</v>
      </c>
      <c r="T3805" s="144">
        <f>S3805*H3805</f>
        <v>0</v>
      </c>
      <c r="AR3805" s="145" t="s">
        <v>444</v>
      </c>
      <c r="AT3805" s="145" t="s">
        <v>332</v>
      </c>
      <c r="AU3805" s="145" t="s">
        <v>80</v>
      </c>
      <c r="AY3805" s="18" t="s">
        <v>330</v>
      </c>
      <c r="BE3805" s="146">
        <f>IF(N3805="základní",J3805,0)</f>
        <v>76745.64</v>
      </c>
      <c r="BF3805" s="146">
        <f>IF(N3805="snížená",J3805,0)</f>
        <v>0</v>
      </c>
      <c r="BG3805" s="146">
        <f>IF(N3805="zákl. přenesená",J3805,0)</f>
        <v>0</v>
      </c>
      <c r="BH3805" s="146">
        <f>IF(N3805="sníž. přenesená",J3805,0)</f>
        <v>0</v>
      </c>
      <c r="BI3805" s="146">
        <f>IF(N3805="nulová",J3805,0)</f>
        <v>0</v>
      </c>
      <c r="BJ3805" s="18" t="s">
        <v>78</v>
      </c>
      <c r="BK3805" s="146">
        <f>ROUND(I3805*H3805,2)</f>
        <v>76745.64</v>
      </c>
      <c r="BL3805" s="18" t="s">
        <v>444</v>
      </c>
      <c r="BM3805" s="145" t="s">
        <v>3661</v>
      </c>
    </row>
    <row r="3806" spans="2:65" s="1" customFormat="1" ht="19.5">
      <c r="B3806" s="33"/>
      <c r="D3806" s="152" t="s">
        <v>375</v>
      </c>
      <c r="F3806" s="165" t="s">
        <v>3662</v>
      </c>
      <c r="I3806" s="149"/>
      <c r="L3806" s="33"/>
      <c r="M3806" s="150"/>
      <c r="T3806" s="52"/>
      <c r="AT3806" s="18" t="s">
        <v>375</v>
      </c>
      <c r="AU3806" s="18" t="s">
        <v>80</v>
      </c>
    </row>
    <row r="3807" spans="2:65" s="1" customFormat="1" ht="24.2" customHeight="1">
      <c r="B3807" s="33"/>
      <c r="C3807" s="134" t="s">
        <v>3663</v>
      </c>
      <c r="D3807" s="134" t="s">
        <v>332</v>
      </c>
      <c r="E3807" s="135" t="s">
        <v>3664</v>
      </c>
      <c r="F3807" s="136" t="s">
        <v>3665</v>
      </c>
      <c r="G3807" s="137" t="s">
        <v>2551</v>
      </c>
      <c r="H3807" s="138">
        <v>1</v>
      </c>
      <c r="I3807" s="139">
        <v>92739.839999999997</v>
      </c>
      <c r="J3807" s="140">
        <f>ROUND(I3807*H3807,2)</f>
        <v>92739.839999999997</v>
      </c>
      <c r="K3807" s="136" t="s">
        <v>21</v>
      </c>
      <c r="L3807" s="33"/>
      <c r="M3807" s="141" t="s">
        <v>21</v>
      </c>
      <c r="N3807" s="142" t="s">
        <v>42</v>
      </c>
      <c r="P3807" s="143">
        <f>O3807*H3807</f>
        <v>0</v>
      </c>
      <c r="Q3807" s="143">
        <v>9.783E-2</v>
      </c>
      <c r="R3807" s="143">
        <f>Q3807*H3807</f>
        <v>9.783E-2</v>
      </c>
      <c r="S3807" s="143">
        <v>0</v>
      </c>
      <c r="T3807" s="144">
        <f>S3807*H3807</f>
        <v>0</v>
      </c>
      <c r="AR3807" s="145" t="s">
        <v>444</v>
      </c>
      <c r="AT3807" s="145" t="s">
        <v>332</v>
      </c>
      <c r="AU3807" s="145" t="s">
        <v>80</v>
      </c>
      <c r="AY3807" s="18" t="s">
        <v>330</v>
      </c>
      <c r="BE3807" s="146">
        <f>IF(N3807="základní",J3807,0)</f>
        <v>92739.839999999997</v>
      </c>
      <c r="BF3807" s="146">
        <f>IF(N3807="snížená",J3807,0)</f>
        <v>0</v>
      </c>
      <c r="BG3807" s="146">
        <f>IF(N3807="zákl. přenesená",J3807,0)</f>
        <v>0</v>
      </c>
      <c r="BH3807" s="146">
        <f>IF(N3807="sníž. přenesená",J3807,0)</f>
        <v>0</v>
      </c>
      <c r="BI3807" s="146">
        <f>IF(N3807="nulová",J3807,0)</f>
        <v>0</v>
      </c>
      <c r="BJ3807" s="18" t="s">
        <v>78</v>
      </c>
      <c r="BK3807" s="146">
        <f>ROUND(I3807*H3807,2)</f>
        <v>92739.839999999997</v>
      </c>
      <c r="BL3807" s="18" t="s">
        <v>444</v>
      </c>
      <c r="BM3807" s="145" t="s">
        <v>3666</v>
      </c>
    </row>
    <row r="3808" spans="2:65" s="1" customFormat="1" ht="19.5">
      <c r="B3808" s="33"/>
      <c r="D3808" s="152" t="s">
        <v>375</v>
      </c>
      <c r="F3808" s="165" t="s">
        <v>3667</v>
      </c>
      <c r="I3808" s="149"/>
      <c r="L3808" s="33"/>
      <c r="M3808" s="150"/>
      <c r="T3808" s="52"/>
      <c r="AT3808" s="18" t="s">
        <v>375</v>
      </c>
      <c r="AU3808" s="18" t="s">
        <v>80</v>
      </c>
    </row>
    <row r="3809" spans="2:65" s="1" customFormat="1" ht="33" customHeight="1">
      <c r="B3809" s="33"/>
      <c r="C3809" s="134" t="s">
        <v>3668</v>
      </c>
      <c r="D3809" s="134" t="s">
        <v>332</v>
      </c>
      <c r="E3809" s="135" t="s">
        <v>3669</v>
      </c>
      <c r="F3809" s="136" t="s">
        <v>3670</v>
      </c>
      <c r="G3809" s="137" t="s">
        <v>2551</v>
      </c>
      <c r="H3809" s="138">
        <v>1</v>
      </c>
      <c r="I3809" s="139">
        <v>23342.69</v>
      </c>
      <c r="J3809" s="140">
        <f>ROUND(I3809*H3809,2)</f>
        <v>23342.69</v>
      </c>
      <c r="K3809" s="136" t="s">
        <v>21</v>
      </c>
      <c r="L3809" s="33"/>
      <c r="M3809" s="141" t="s">
        <v>21</v>
      </c>
      <c r="N3809" s="142" t="s">
        <v>42</v>
      </c>
      <c r="P3809" s="143">
        <f>O3809*H3809</f>
        <v>0</v>
      </c>
      <c r="Q3809" s="143">
        <v>9.783E-2</v>
      </c>
      <c r="R3809" s="143">
        <f>Q3809*H3809</f>
        <v>9.783E-2</v>
      </c>
      <c r="S3809" s="143">
        <v>0</v>
      </c>
      <c r="T3809" s="144">
        <f>S3809*H3809</f>
        <v>0</v>
      </c>
      <c r="AR3809" s="145" t="s">
        <v>444</v>
      </c>
      <c r="AT3809" s="145" t="s">
        <v>332</v>
      </c>
      <c r="AU3809" s="145" t="s">
        <v>80</v>
      </c>
      <c r="AY3809" s="18" t="s">
        <v>330</v>
      </c>
      <c r="BE3809" s="146">
        <f>IF(N3809="základní",J3809,0)</f>
        <v>23342.69</v>
      </c>
      <c r="BF3809" s="146">
        <f>IF(N3809="snížená",J3809,0)</f>
        <v>0</v>
      </c>
      <c r="BG3809" s="146">
        <f>IF(N3809="zákl. přenesená",J3809,0)</f>
        <v>0</v>
      </c>
      <c r="BH3809" s="146">
        <f>IF(N3809="sníž. přenesená",J3809,0)</f>
        <v>0</v>
      </c>
      <c r="BI3809" s="146">
        <f>IF(N3809="nulová",J3809,0)</f>
        <v>0</v>
      </c>
      <c r="BJ3809" s="18" t="s">
        <v>78</v>
      </c>
      <c r="BK3809" s="146">
        <f>ROUND(I3809*H3809,2)</f>
        <v>23342.69</v>
      </c>
      <c r="BL3809" s="18" t="s">
        <v>444</v>
      </c>
      <c r="BM3809" s="145" t="s">
        <v>3671</v>
      </c>
    </row>
    <row r="3810" spans="2:65" s="1" customFormat="1" ht="19.5">
      <c r="B3810" s="33"/>
      <c r="D3810" s="152" t="s">
        <v>375</v>
      </c>
      <c r="F3810" s="165" t="s">
        <v>3672</v>
      </c>
      <c r="I3810" s="149"/>
      <c r="L3810" s="33"/>
      <c r="M3810" s="150"/>
      <c r="T3810" s="52"/>
      <c r="AT3810" s="18" t="s">
        <v>375</v>
      </c>
      <c r="AU3810" s="18" t="s">
        <v>80</v>
      </c>
    </row>
    <row r="3811" spans="2:65" s="1" customFormat="1" ht="33" customHeight="1">
      <c r="B3811" s="33"/>
      <c r="C3811" s="134" t="s">
        <v>3673</v>
      </c>
      <c r="D3811" s="134" t="s">
        <v>332</v>
      </c>
      <c r="E3811" s="135" t="s">
        <v>3674</v>
      </c>
      <c r="F3811" s="136" t="s">
        <v>3670</v>
      </c>
      <c r="G3811" s="137" t="s">
        <v>2551</v>
      </c>
      <c r="H3811" s="138">
        <v>3</v>
      </c>
      <c r="I3811" s="139">
        <v>23342.69</v>
      </c>
      <c r="J3811" s="140">
        <f>ROUND(I3811*H3811,2)</f>
        <v>70028.070000000007</v>
      </c>
      <c r="K3811" s="136" t="s">
        <v>21</v>
      </c>
      <c r="L3811" s="33"/>
      <c r="M3811" s="141" t="s">
        <v>21</v>
      </c>
      <c r="N3811" s="142" t="s">
        <v>42</v>
      </c>
      <c r="P3811" s="143">
        <f>O3811*H3811</f>
        <v>0</v>
      </c>
      <c r="Q3811" s="143">
        <v>9.783E-2</v>
      </c>
      <c r="R3811" s="143">
        <f>Q3811*H3811</f>
        <v>0.29349000000000003</v>
      </c>
      <c r="S3811" s="143">
        <v>0</v>
      </c>
      <c r="T3811" s="144">
        <f>S3811*H3811</f>
        <v>0</v>
      </c>
      <c r="AR3811" s="145" t="s">
        <v>444</v>
      </c>
      <c r="AT3811" s="145" t="s">
        <v>332</v>
      </c>
      <c r="AU3811" s="145" t="s">
        <v>80</v>
      </c>
      <c r="AY3811" s="18" t="s">
        <v>330</v>
      </c>
      <c r="BE3811" s="146">
        <f>IF(N3811="základní",J3811,0)</f>
        <v>70028.070000000007</v>
      </c>
      <c r="BF3811" s="146">
        <f>IF(N3811="snížená",J3811,0)</f>
        <v>0</v>
      </c>
      <c r="BG3811" s="146">
        <f>IF(N3811="zákl. přenesená",J3811,0)</f>
        <v>0</v>
      </c>
      <c r="BH3811" s="146">
        <f>IF(N3811="sníž. přenesená",J3811,0)</f>
        <v>0</v>
      </c>
      <c r="BI3811" s="146">
        <f>IF(N3811="nulová",J3811,0)</f>
        <v>0</v>
      </c>
      <c r="BJ3811" s="18" t="s">
        <v>78</v>
      </c>
      <c r="BK3811" s="146">
        <f>ROUND(I3811*H3811,2)</f>
        <v>70028.070000000007</v>
      </c>
      <c r="BL3811" s="18" t="s">
        <v>444</v>
      </c>
      <c r="BM3811" s="145" t="s">
        <v>3675</v>
      </c>
    </row>
    <row r="3812" spans="2:65" s="1" customFormat="1" ht="19.5">
      <c r="B3812" s="33"/>
      <c r="D3812" s="152" t="s">
        <v>375</v>
      </c>
      <c r="F3812" s="165" t="s">
        <v>3672</v>
      </c>
      <c r="I3812" s="149"/>
      <c r="L3812" s="33"/>
      <c r="M3812" s="150"/>
      <c r="T3812" s="52"/>
      <c r="AT3812" s="18" t="s">
        <v>375</v>
      </c>
      <c r="AU3812" s="18" t="s">
        <v>80</v>
      </c>
    </row>
    <row r="3813" spans="2:65" s="1" customFormat="1" ht="24.2" customHeight="1">
      <c r="B3813" s="33"/>
      <c r="C3813" s="134" t="s">
        <v>3676</v>
      </c>
      <c r="D3813" s="134" t="s">
        <v>332</v>
      </c>
      <c r="E3813" s="135" t="s">
        <v>3677</v>
      </c>
      <c r="F3813" s="136" t="s">
        <v>3678</v>
      </c>
      <c r="G3813" s="137" t="s">
        <v>2551</v>
      </c>
      <c r="H3813" s="138">
        <v>1</v>
      </c>
      <c r="I3813" s="139">
        <v>72959.040000000008</v>
      </c>
      <c r="J3813" s="140">
        <f>ROUND(I3813*H3813,2)</f>
        <v>72959.039999999994</v>
      </c>
      <c r="K3813" s="136" t="s">
        <v>21</v>
      </c>
      <c r="L3813" s="33"/>
      <c r="M3813" s="141" t="s">
        <v>21</v>
      </c>
      <c r="N3813" s="142" t="s">
        <v>42</v>
      </c>
      <c r="P3813" s="143">
        <f>O3813*H3813</f>
        <v>0</v>
      </c>
      <c r="Q3813" s="143">
        <v>0.45779999999999998</v>
      </c>
      <c r="R3813" s="143">
        <f>Q3813*H3813</f>
        <v>0.45779999999999998</v>
      </c>
      <c r="S3813" s="143">
        <v>0</v>
      </c>
      <c r="T3813" s="144">
        <f>S3813*H3813</f>
        <v>0</v>
      </c>
      <c r="AR3813" s="145" t="s">
        <v>444</v>
      </c>
      <c r="AT3813" s="145" t="s">
        <v>332</v>
      </c>
      <c r="AU3813" s="145" t="s">
        <v>80</v>
      </c>
      <c r="AY3813" s="18" t="s">
        <v>330</v>
      </c>
      <c r="BE3813" s="146">
        <f>IF(N3813="základní",J3813,0)</f>
        <v>72959.039999999994</v>
      </c>
      <c r="BF3813" s="146">
        <f>IF(N3813="snížená",J3813,0)</f>
        <v>0</v>
      </c>
      <c r="BG3813" s="146">
        <f>IF(N3813="zákl. přenesená",J3813,0)</f>
        <v>0</v>
      </c>
      <c r="BH3813" s="146">
        <f>IF(N3813="sníž. přenesená",J3813,0)</f>
        <v>0</v>
      </c>
      <c r="BI3813" s="146">
        <f>IF(N3813="nulová",J3813,0)</f>
        <v>0</v>
      </c>
      <c r="BJ3813" s="18" t="s">
        <v>78</v>
      </c>
      <c r="BK3813" s="146">
        <f>ROUND(I3813*H3813,2)</f>
        <v>72959.039999999994</v>
      </c>
      <c r="BL3813" s="18" t="s">
        <v>444</v>
      </c>
      <c r="BM3813" s="145" t="s">
        <v>3679</v>
      </c>
    </row>
    <row r="3814" spans="2:65" s="1" customFormat="1" ht="29.25">
      <c r="B3814" s="33"/>
      <c r="D3814" s="152" t="s">
        <v>375</v>
      </c>
      <c r="F3814" s="165" t="s">
        <v>3634</v>
      </c>
      <c r="I3814" s="149"/>
      <c r="L3814" s="33"/>
      <c r="M3814" s="150"/>
      <c r="T3814" s="52"/>
      <c r="AT3814" s="18" t="s">
        <v>375</v>
      </c>
      <c r="AU3814" s="18" t="s">
        <v>80</v>
      </c>
    </row>
    <row r="3815" spans="2:65" s="1" customFormat="1" ht="24.2" customHeight="1">
      <c r="B3815" s="33"/>
      <c r="C3815" s="134" t="s">
        <v>3680</v>
      </c>
      <c r="D3815" s="134" t="s">
        <v>332</v>
      </c>
      <c r="E3815" s="135" t="s">
        <v>3681</v>
      </c>
      <c r="F3815" s="136" t="s">
        <v>3682</v>
      </c>
      <c r="G3815" s="137" t="s">
        <v>2551</v>
      </c>
      <c r="H3815" s="138">
        <v>1</v>
      </c>
      <c r="I3815" s="139">
        <v>98974.81</v>
      </c>
      <c r="J3815" s="140">
        <f>ROUND(I3815*H3815,2)</f>
        <v>98974.81</v>
      </c>
      <c r="K3815" s="136" t="s">
        <v>21</v>
      </c>
      <c r="L3815" s="33"/>
      <c r="M3815" s="141" t="s">
        <v>21</v>
      </c>
      <c r="N3815" s="142" t="s">
        <v>42</v>
      </c>
      <c r="P3815" s="143">
        <f>O3815*H3815</f>
        <v>0</v>
      </c>
      <c r="Q3815" s="143">
        <v>0.12039999999999999</v>
      </c>
      <c r="R3815" s="143">
        <f>Q3815*H3815</f>
        <v>0.12039999999999999</v>
      </c>
      <c r="S3815" s="143">
        <v>0</v>
      </c>
      <c r="T3815" s="144">
        <f>S3815*H3815</f>
        <v>0</v>
      </c>
      <c r="AR3815" s="145" t="s">
        <v>444</v>
      </c>
      <c r="AT3815" s="145" t="s">
        <v>332</v>
      </c>
      <c r="AU3815" s="145" t="s">
        <v>80</v>
      </c>
      <c r="AY3815" s="18" t="s">
        <v>330</v>
      </c>
      <c r="BE3815" s="146">
        <f>IF(N3815="základní",J3815,0)</f>
        <v>98974.81</v>
      </c>
      <c r="BF3815" s="146">
        <f>IF(N3815="snížená",J3815,0)</f>
        <v>0</v>
      </c>
      <c r="BG3815" s="146">
        <f>IF(N3815="zákl. přenesená",J3815,0)</f>
        <v>0</v>
      </c>
      <c r="BH3815" s="146">
        <f>IF(N3815="sníž. přenesená",J3815,0)</f>
        <v>0</v>
      </c>
      <c r="BI3815" s="146">
        <f>IF(N3815="nulová",J3815,0)</f>
        <v>0</v>
      </c>
      <c r="BJ3815" s="18" t="s">
        <v>78</v>
      </c>
      <c r="BK3815" s="146">
        <f>ROUND(I3815*H3815,2)</f>
        <v>98974.81</v>
      </c>
      <c r="BL3815" s="18" t="s">
        <v>444</v>
      </c>
      <c r="BM3815" s="145" t="s">
        <v>3683</v>
      </c>
    </row>
    <row r="3816" spans="2:65" s="1" customFormat="1" ht="19.5">
      <c r="B3816" s="33"/>
      <c r="D3816" s="152" t="s">
        <v>375</v>
      </c>
      <c r="F3816" s="165" t="s">
        <v>3684</v>
      </c>
      <c r="I3816" s="149"/>
      <c r="L3816" s="33"/>
      <c r="M3816" s="150"/>
      <c r="T3816" s="52"/>
      <c r="AT3816" s="18" t="s">
        <v>375</v>
      </c>
      <c r="AU3816" s="18" t="s">
        <v>80</v>
      </c>
    </row>
    <row r="3817" spans="2:65" s="1" customFormat="1" ht="24.2" customHeight="1">
      <c r="B3817" s="33"/>
      <c r="C3817" s="134" t="s">
        <v>3685</v>
      </c>
      <c r="D3817" s="134" t="s">
        <v>332</v>
      </c>
      <c r="E3817" s="135" t="s">
        <v>3686</v>
      </c>
      <c r="F3817" s="136" t="s">
        <v>3687</v>
      </c>
      <c r="G3817" s="137" t="s">
        <v>2551</v>
      </c>
      <c r="H3817" s="138">
        <v>1</v>
      </c>
      <c r="I3817" s="139">
        <v>55033.36</v>
      </c>
      <c r="J3817" s="140">
        <f>ROUND(I3817*H3817,2)</f>
        <v>55033.36</v>
      </c>
      <c r="K3817" s="136" t="s">
        <v>21</v>
      </c>
      <c r="L3817" s="33"/>
      <c r="M3817" s="141" t="s">
        <v>21</v>
      </c>
      <c r="N3817" s="142" t="s">
        <v>42</v>
      </c>
      <c r="P3817" s="143">
        <f>O3817*H3817</f>
        <v>0</v>
      </c>
      <c r="Q3817" s="143">
        <v>6.7729999999999999E-2</v>
      </c>
      <c r="R3817" s="143">
        <f>Q3817*H3817</f>
        <v>6.7729999999999999E-2</v>
      </c>
      <c r="S3817" s="143">
        <v>0</v>
      </c>
      <c r="T3817" s="144">
        <f>S3817*H3817</f>
        <v>0</v>
      </c>
      <c r="AR3817" s="145" t="s">
        <v>444</v>
      </c>
      <c r="AT3817" s="145" t="s">
        <v>332</v>
      </c>
      <c r="AU3817" s="145" t="s">
        <v>80</v>
      </c>
      <c r="AY3817" s="18" t="s">
        <v>330</v>
      </c>
      <c r="BE3817" s="146">
        <f>IF(N3817="základní",J3817,0)</f>
        <v>55033.36</v>
      </c>
      <c r="BF3817" s="146">
        <f>IF(N3817="snížená",J3817,0)</f>
        <v>0</v>
      </c>
      <c r="BG3817" s="146">
        <f>IF(N3817="zákl. přenesená",J3817,0)</f>
        <v>0</v>
      </c>
      <c r="BH3817" s="146">
        <f>IF(N3817="sníž. přenesená",J3817,0)</f>
        <v>0</v>
      </c>
      <c r="BI3817" s="146">
        <f>IF(N3817="nulová",J3817,0)</f>
        <v>0</v>
      </c>
      <c r="BJ3817" s="18" t="s">
        <v>78</v>
      </c>
      <c r="BK3817" s="146">
        <f>ROUND(I3817*H3817,2)</f>
        <v>55033.36</v>
      </c>
      <c r="BL3817" s="18" t="s">
        <v>444</v>
      </c>
      <c r="BM3817" s="145" t="s">
        <v>3688</v>
      </c>
    </row>
    <row r="3818" spans="2:65" s="1" customFormat="1" ht="19.5">
      <c r="B3818" s="33"/>
      <c r="D3818" s="152" t="s">
        <v>375</v>
      </c>
      <c r="F3818" s="165" t="s">
        <v>3672</v>
      </c>
      <c r="I3818" s="149"/>
      <c r="L3818" s="33"/>
      <c r="M3818" s="150"/>
      <c r="T3818" s="52"/>
      <c r="AT3818" s="18" t="s">
        <v>375</v>
      </c>
      <c r="AU3818" s="18" t="s">
        <v>80</v>
      </c>
    </row>
    <row r="3819" spans="2:65" s="1" customFormat="1" ht="24.2" customHeight="1">
      <c r="B3819" s="33"/>
      <c r="C3819" s="134" t="s">
        <v>3689</v>
      </c>
      <c r="D3819" s="134" t="s">
        <v>332</v>
      </c>
      <c r="E3819" s="135" t="s">
        <v>3690</v>
      </c>
      <c r="F3819" s="136" t="s">
        <v>3687</v>
      </c>
      <c r="G3819" s="137" t="s">
        <v>2551</v>
      </c>
      <c r="H3819" s="138">
        <v>2</v>
      </c>
      <c r="I3819" s="139">
        <v>55033.36</v>
      </c>
      <c r="J3819" s="140">
        <f>ROUND(I3819*H3819,2)</f>
        <v>110066.72</v>
      </c>
      <c r="K3819" s="136" t="s">
        <v>21</v>
      </c>
      <c r="L3819" s="33"/>
      <c r="M3819" s="141" t="s">
        <v>21</v>
      </c>
      <c r="N3819" s="142" t="s">
        <v>42</v>
      </c>
      <c r="P3819" s="143">
        <f>O3819*H3819</f>
        <v>0</v>
      </c>
      <c r="Q3819" s="143">
        <v>6.7729999999999999E-2</v>
      </c>
      <c r="R3819" s="143">
        <f>Q3819*H3819</f>
        <v>0.13546</v>
      </c>
      <c r="S3819" s="143">
        <v>0</v>
      </c>
      <c r="T3819" s="144">
        <f>S3819*H3819</f>
        <v>0</v>
      </c>
      <c r="AR3819" s="145" t="s">
        <v>444</v>
      </c>
      <c r="AT3819" s="145" t="s">
        <v>332</v>
      </c>
      <c r="AU3819" s="145" t="s">
        <v>80</v>
      </c>
      <c r="AY3819" s="18" t="s">
        <v>330</v>
      </c>
      <c r="BE3819" s="146">
        <f>IF(N3819="základní",J3819,0)</f>
        <v>110066.72</v>
      </c>
      <c r="BF3819" s="146">
        <f>IF(N3819="snížená",J3819,0)</f>
        <v>0</v>
      </c>
      <c r="BG3819" s="146">
        <f>IF(N3819="zákl. přenesená",J3819,0)</f>
        <v>0</v>
      </c>
      <c r="BH3819" s="146">
        <f>IF(N3819="sníž. přenesená",J3819,0)</f>
        <v>0</v>
      </c>
      <c r="BI3819" s="146">
        <f>IF(N3819="nulová",J3819,0)</f>
        <v>0</v>
      </c>
      <c r="BJ3819" s="18" t="s">
        <v>78</v>
      </c>
      <c r="BK3819" s="146">
        <f>ROUND(I3819*H3819,2)</f>
        <v>110066.72</v>
      </c>
      <c r="BL3819" s="18" t="s">
        <v>444</v>
      </c>
      <c r="BM3819" s="145" t="s">
        <v>3691</v>
      </c>
    </row>
    <row r="3820" spans="2:65" s="1" customFormat="1" ht="19.5">
      <c r="B3820" s="33"/>
      <c r="D3820" s="152" t="s">
        <v>375</v>
      </c>
      <c r="F3820" s="165" t="s">
        <v>3672</v>
      </c>
      <c r="I3820" s="149"/>
      <c r="L3820" s="33"/>
      <c r="M3820" s="150"/>
      <c r="T3820" s="52"/>
      <c r="AT3820" s="18" t="s">
        <v>375</v>
      </c>
      <c r="AU3820" s="18" t="s">
        <v>80</v>
      </c>
    </row>
    <row r="3821" spans="2:65" s="1" customFormat="1" ht="24.2" customHeight="1">
      <c r="B3821" s="33"/>
      <c r="C3821" s="134" t="s">
        <v>3692</v>
      </c>
      <c r="D3821" s="134" t="s">
        <v>332</v>
      </c>
      <c r="E3821" s="135" t="s">
        <v>3693</v>
      </c>
      <c r="F3821" s="136" t="s">
        <v>3694</v>
      </c>
      <c r="G3821" s="137" t="s">
        <v>2551</v>
      </c>
      <c r="H3821" s="138">
        <v>1</v>
      </c>
      <c r="I3821" s="139">
        <v>85453.91</v>
      </c>
      <c r="J3821" s="140">
        <f>ROUND(I3821*H3821,2)</f>
        <v>85453.91</v>
      </c>
      <c r="K3821" s="136" t="s">
        <v>21</v>
      </c>
      <c r="L3821" s="33"/>
      <c r="M3821" s="141" t="s">
        <v>21</v>
      </c>
      <c r="N3821" s="142" t="s">
        <v>42</v>
      </c>
      <c r="P3821" s="143">
        <f>O3821*H3821</f>
        <v>0</v>
      </c>
      <c r="Q3821" s="143">
        <v>0.10759000000000001</v>
      </c>
      <c r="R3821" s="143">
        <f>Q3821*H3821</f>
        <v>0.10759000000000001</v>
      </c>
      <c r="S3821" s="143">
        <v>0</v>
      </c>
      <c r="T3821" s="144">
        <f>S3821*H3821</f>
        <v>0</v>
      </c>
      <c r="AR3821" s="145" t="s">
        <v>444</v>
      </c>
      <c r="AT3821" s="145" t="s">
        <v>332</v>
      </c>
      <c r="AU3821" s="145" t="s">
        <v>80</v>
      </c>
      <c r="AY3821" s="18" t="s">
        <v>330</v>
      </c>
      <c r="BE3821" s="146">
        <f>IF(N3821="základní",J3821,0)</f>
        <v>85453.91</v>
      </c>
      <c r="BF3821" s="146">
        <f>IF(N3821="snížená",J3821,0)</f>
        <v>0</v>
      </c>
      <c r="BG3821" s="146">
        <f>IF(N3821="zákl. přenesená",J3821,0)</f>
        <v>0</v>
      </c>
      <c r="BH3821" s="146">
        <f>IF(N3821="sníž. přenesená",J3821,0)</f>
        <v>0</v>
      </c>
      <c r="BI3821" s="146">
        <f>IF(N3821="nulová",J3821,0)</f>
        <v>0</v>
      </c>
      <c r="BJ3821" s="18" t="s">
        <v>78</v>
      </c>
      <c r="BK3821" s="146">
        <f>ROUND(I3821*H3821,2)</f>
        <v>85453.91</v>
      </c>
      <c r="BL3821" s="18" t="s">
        <v>444</v>
      </c>
      <c r="BM3821" s="145" t="s">
        <v>3695</v>
      </c>
    </row>
    <row r="3822" spans="2:65" s="1" customFormat="1" ht="19.5">
      <c r="B3822" s="33"/>
      <c r="D3822" s="152" t="s">
        <v>375</v>
      </c>
      <c r="F3822" s="165" t="s">
        <v>3696</v>
      </c>
      <c r="I3822" s="149"/>
      <c r="L3822" s="33"/>
      <c r="M3822" s="150"/>
      <c r="T3822" s="52"/>
      <c r="AT3822" s="18" t="s">
        <v>375</v>
      </c>
      <c r="AU3822" s="18" t="s">
        <v>80</v>
      </c>
    </row>
    <row r="3823" spans="2:65" s="1" customFormat="1" ht="33" customHeight="1">
      <c r="B3823" s="33"/>
      <c r="C3823" s="134" t="s">
        <v>3697</v>
      </c>
      <c r="D3823" s="134" t="s">
        <v>332</v>
      </c>
      <c r="E3823" s="135" t="s">
        <v>3698</v>
      </c>
      <c r="F3823" s="136" t="s">
        <v>3699</v>
      </c>
      <c r="G3823" s="137" t="s">
        <v>2551</v>
      </c>
      <c r="H3823" s="138">
        <v>1</v>
      </c>
      <c r="I3823" s="139">
        <v>20354.150000000001</v>
      </c>
      <c r="J3823" s="140">
        <f>ROUND(I3823*H3823,2)</f>
        <v>20354.150000000001</v>
      </c>
      <c r="K3823" s="136" t="s">
        <v>21</v>
      </c>
      <c r="L3823" s="33"/>
      <c r="M3823" s="141" t="s">
        <v>21</v>
      </c>
      <c r="N3823" s="142" t="s">
        <v>42</v>
      </c>
      <c r="P3823" s="143">
        <f>O3823*H3823</f>
        <v>0</v>
      </c>
      <c r="Q3823" s="143">
        <v>7.5249999999999984E-2</v>
      </c>
      <c r="R3823" s="143">
        <f>Q3823*H3823</f>
        <v>7.5249999999999984E-2</v>
      </c>
      <c r="S3823" s="143">
        <v>0</v>
      </c>
      <c r="T3823" s="144">
        <f>S3823*H3823</f>
        <v>0</v>
      </c>
      <c r="AR3823" s="145" t="s">
        <v>444</v>
      </c>
      <c r="AT3823" s="145" t="s">
        <v>332</v>
      </c>
      <c r="AU3823" s="145" t="s">
        <v>80</v>
      </c>
      <c r="AY3823" s="18" t="s">
        <v>330</v>
      </c>
      <c r="BE3823" s="146">
        <f>IF(N3823="základní",J3823,0)</f>
        <v>20354.150000000001</v>
      </c>
      <c r="BF3823" s="146">
        <f>IF(N3823="snížená",J3823,0)</f>
        <v>0</v>
      </c>
      <c r="BG3823" s="146">
        <f>IF(N3823="zákl. přenesená",J3823,0)</f>
        <v>0</v>
      </c>
      <c r="BH3823" s="146">
        <f>IF(N3823="sníž. přenesená",J3823,0)</f>
        <v>0</v>
      </c>
      <c r="BI3823" s="146">
        <f>IF(N3823="nulová",J3823,0)</f>
        <v>0</v>
      </c>
      <c r="BJ3823" s="18" t="s">
        <v>78</v>
      </c>
      <c r="BK3823" s="146">
        <f>ROUND(I3823*H3823,2)</f>
        <v>20354.150000000001</v>
      </c>
      <c r="BL3823" s="18" t="s">
        <v>444</v>
      </c>
      <c r="BM3823" s="145" t="s">
        <v>3700</v>
      </c>
    </row>
    <row r="3824" spans="2:65" s="1" customFormat="1" ht="19.5">
      <c r="B3824" s="33"/>
      <c r="D3824" s="152" t="s">
        <v>375</v>
      </c>
      <c r="F3824" s="165" t="s">
        <v>3672</v>
      </c>
      <c r="I3824" s="149"/>
      <c r="L3824" s="33"/>
      <c r="M3824" s="150"/>
      <c r="T3824" s="52"/>
      <c r="AT3824" s="18" t="s">
        <v>375</v>
      </c>
      <c r="AU3824" s="18" t="s">
        <v>80</v>
      </c>
    </row>
    <row r="3825" spans="2:65" s="1" customFormat="1" ht="24.2" customHeight="1">
      <c r="B3825" s="33"/>
      <c r="C3825" s="134" t="s">
        <v>3701</v>
      </c>
      <c r="D3825" s="134" t="s">
        <v>332</v>
      </c>
      <c r="E3825" s="135" t="s">
        <v>3702</v>
      </c>
      <c r="F3825" s="136" t="s">
        <v>3703</v>
      </c>
      <c r="G3825" s="137" t="s">
        <v>2551</v>
      </c>
      <c r="H3825" s="138">
        <v>1</v>
      </c>
      <c r="I3825" s="139">
        <v>110816.06</v>
      </c>
      <c r="J3825" s="140">
        <f>ROUND(I3825*H3825,2)</f>
        <v>110816.06</v>
      </c>
      <c r="K3825" s="136" t="s">
        <v>21</v>
      </c>
      <c r="L3825" s="33"/>
      <c r="M3825" s="141" t="s">
        <v>21</v>
      </c>
      <c r="N3825" s="142" t="s">
        <v>42</v>
      </c>
      <c r="P3825" s="143">
        <f>O3825*H3825</f>
        <v>0</v>
      </c>
      <c r="Q3825" s="143">
        <v>0.12039999999999999</v>
      </c>
      <c r="R3825" s="143">
        <f>Q3825*H3825</f>
        <v>0.12039999999999999</v>
      </c>
      <c r="S3825" s="143">
        <v>0</v>
      </c>
      <c r="T3825" s="144">
        <f>S3825*H3825</f>
        <v>0</v>
      </c>
      <c r="AR3825" s="145" t="s">
        <v>444</v>
      </c>
      <c r="AT3825" s="145" t="s">
        <v>332</v>
      </c>
      <c r="AU3825" s="145" t="s">
        <v>80</v>
      </c>
      <c r="AY3825" s="18" t="s">
        <v>330</v>
      </c>
      <c r="BE3825" s="146">
        <f>IF(N3825="základní",J3825,0)</f>
        <v>110816.06</v>
      </c>
      <c r="BF3825" s="146">
        <f>IF(N3825="snížená",J3825,0)</f>
        <v>0</v>
      </c>
      <c r="BG3825" s="146">
        <f>IF(N3825="zákl. přenesená",J3825,0)</f>
        <v>0</v>
      </c>
      <c r="BH3825" s="146">
        <f>IF(N3825="sníž. přenesená",J3825,0)</f>
        <v>0</v>
      </c>
      <c r="BI3825" s="146">
        <f>IF(N3825="nulová",J3825,0)</f>
        <v>0</v>
      </c>
      <c r="BJ3825" s="18" t="s">
        <v>78</v>
      </c>
      <c r="BK3825" s="146">
        <f>ROUND(I3825*H3825,2)</f>
        <v>110816.06</v>
      </c>
      <c r="BL3825" s="18" t="s">
        <v>444</v>
      </c>
      <c r="BM3825" s="145" t="s">
        <v>3704</v>
      </c>
    </row>
    <row r="3826" spans="2:65" s="1" customFormat="1" ht="19.5">
      <c r="B3826" s="33"/>
      <c r="D3826" s="152" t="s">
        <v>375</v>
      </c>
      <c r="F3826" s="165" t="s">
        <v>3696</v>
      </c>
      <c r="I3826" s="149"/>
      <c r="L3826" s="33"/>
      <c r="M3826" s="150"/>
      <c r="T3826" s="52"/>
      <c r="AT3826" s="18" t="s">
        <v>375</v>
      </c>
      <c r="AU3826" s="18" t="s">
        <v>80</v>
      </c>
    </row>
    <row r="3827" spans="2:65" s="1" customFormat="1" ht="33" customHeight="1">
      <c r="B3827" s="33"/>
      <c r="C3827" s="134" t="s">
        <v>3705</v>
      </c>
      <c r="D3827" s="134" t="s">
        <v>332</v>
      </c>
      <c r="E3827" s="135" t="s">
        <v>3706</v>
      </c>
      <c r="F3827" s="136" t="s">
        <v>3707</v>
      </c>
      <c r="G3827" s="137" t="s">
        <v>2551</v>
      </c>
      <c r="H3827" s="138">
        <v>2</v>
      </c>
      <c r="I3827" s="139">
        <v>20354.150000000001</v>
      </c>
      <c r="J3827" s="140">
        <f>ROUND(I3827*H3827,2)</f>
        <v>40708.300000000003</v>
      </c>
      <c r="K3827" s="136" t="s">
        <v>21</v>
      </c>
      <c r="L3827" s="33"/>
      <c r="M3827" s="141" t="s">
        <v>21</v>
      </c>
      <c r="N3827" s="142" t="s">
        <v>42</v>
      </c>
      <c r="P3827" s="143">
        <f>O3827*H3827</f>
        <v>0</v>
      </c>
      <c r="Q3827" s="143">
        <v>6.7729999999999999E-2</v>
      </c>
      <c r="R3827" s="143">
        <f>Q3827*H3827</f>
        <v>0.13546</v>
      </c>
      <c r="S3827" s="143">
        <v>0</v>
      </c>
      <c r="T3827" s="144">
        <f>S3827*H3827</f>
        <v>0</v>
      </c>
      <c r="AR3827" s="145" t="s">
        <v>444</v>
      </c>
      <c r="AT3827" s="145" t="s">
        <v>332</v>
      </c>
      <c r="AU3827" s="145" t="s">
        <v>80</v>
      </c>
      <c r="AY3827" s="18" t="s">
        <v>330</v>
      </c>
      <c r="BE3827" s="146">
        <f>IF(N3827="základní",J3827,0)</f>
        <v>40708.300000000003</v>
      </c>
      <c r="BF3827" s="146">
        <f>IF(N3827="snížená",J3827,0)</f>
        <v>0</v>
      </c>
      <c r="BG3827" s="146">
        <f>IF(N3827="zákl. přenesená",J3827,0)</f>
        <v>0</v>
      </c>
      <c r="BH3827" s="146">
        <f>IF(N3827="sníž. přenesená",J3827,0)</f>
        <v>0</v>
      </c>
      <c r="BI3827" s="146">
        <f>IF(N3827="nulová",J3827,0)</f>
        <v>0</v>
      </c>
      <c r="BJ3827" s="18" t="s">
        <v>78</v>
      </c>
      <c r="BK3827" s="146">
        <f>ROUND(I3827*H3827,2)</f>
        <v>40708.300000000003</v>
      </c>
      <c r="BL3827" s="18" t="s">
        <v>444</v>
      </c>
      <c r="BM3827" s="145" t="s">
        <v>3708</v>
      </c>
    </row>
    <row r="3828" spans="2:65" s="1" customFormat="1" ht="19.5">
      <c r="B3828" s="33"/>
      <c r="D3828" s="152" t="s">
        <v>375</v>
      </c>
      <c r="F3828" s="165" t="s">
        <v>3672</v>
      </c>
      <c r="I3828" s="149"/>
      <c r="L3828" s="33"/>
      <c r="M3828" s="150"/>
      <c r="T3828" s="52"/>
      <c r="AT3828" s="18" t="s">
        <v>375</v>
      </c>
      <c r="AU3828" s="18" t="s">
        <v>80</v>
      </c>
    </row>
    <row r="3829" spans="2:65" s="1" customFormat="1" ht="24.2" customHeight="1">
      <c r="B3829" s="33"/>
      <c r="C3829" s="134" t="s">
        <v>3709</v>
      </c>
      <c r="D3829" s="134" t="s">
        <v>332</v>
      </c>
      <c r="E3829" s="135" t="s">
        <v>3710</v>
      </c>
      <c r="F3829" s="136" t="s">
        <v>3711</v>
      </c>
      <c r="G3829" s="137" t="s">
        <v>2551</v>
      </c>
      <c r="H3829" s="138">
        <v>1</v>
      </c>
      <c r="I3829" s="139">
        <v>38210.11</v>
      </c>
      <c r="J3829" s="140">
        <f>ROUND(I3829*H3829,2)</f>
        <v>38210.11</v>
      </c>
      <c r="K3829" s="136" t="s">
        <v>21</v>
      </c>
      <c r="L3829" s="33"/>
      <c r="M3829" s="141" t="s">
        <v>21</v>
      </c>
      <c r="N3829" s="142" t="s">
        <v>42</v>
      </c>
      <c r="P3829" s="143">
        <f>O3829*H3829</f>
        <v>0</v>
      </c>
      <c r="Q3829" s="143">
        <v>5.2679999999999998E-2</v>
      </c>
      <c r="R3829" s="143">
        <f>Q3829*H3829</f>
        <v>5.2679999999999998E-2</v>
      </c>
      <c r="S3829" s="143">
        <v>0</v>
      </c>
      <c r="T3829" s="144">
        <f>S3829*H3829</f>
        <v>0</v>
      </c>
      <c r="AR3829" s="145" t="s">
        <v>444</v>
      </c>
      <c r="AT3829" s="145" t="s">
        <v>332</v>
      </c>
      <c r="AU3829" s="145" t="s">
        <v>80</v>
      </c>
      <c r="AY3829" s="18" t="s">
        <v>330</v>
      </c>
      <c r="BE3829" s="146">
        <f>IF(N3829="základní",J3829,0)</f>
        <v>38210.11</v>
      </c>
      <c r="BF3829" s="146">
        <f>IF(N3829="snížená",J3829,0)</f>
        <v>0</v>
      </c>
      <c r="BG3829" s="146">
        <f>IF(N3829="zákl. přenesená",J3829,0)</f>
        <v>0</v>
      </c>
      <c r="BH3829" s="146">
        <f>IF(N3829="sníž. přenesená",J3829,0)</f>
        <v>0</v>
      </c>
      <c r="BI3829" s="146">
        <f>IF(N3829="nulová",J3829,0)</f>
        <v>0</v>
      </c>
      <c r="BJ3829" s="18" t="s">
        <v>78</v>
      </c>
      <c r="BK3829" s="146">
        <f>ROUND(I3829*H3829,2)</f>
        <v>38210.11</v>
      </c>
      <c r="BL3829" s="18" t="s">
        <v>444</v>
      </c>
      <c r="BM3829" s="145" t="s">
        <v>3712</v>
      </c>
    </row>
    <row r="3830" spans="2:65" s="1" customFormat="1" ht="19.5">
      <c r="B3830" s="33"/>
      <c r="D3830" s="152" t="s">
        <v>375</v>
      </c>
      <c r="F3830" s="165" t="s">
        <v>3713</v>
      </c>
      <c r="I3830" s="149"/>
      <c r="L3830" s="33"/>
      <c r="M3830" s="150"/>
      <c r="T3830" s="52"/>
      <c r="AT3830" s="18" t="s">
        <v>375</v>
      </c>
      <c r="AU3830" s="18" t="s">
        <v>80</v>
      </c>
    </row>
    <row r="3831" spans="2:65" s="1" customFormat="1" ht="24.2" customHeight="1">
      <c r="B3831" s="33"/>
      <c r="C3831" s="134" t="s">
        <v>3714</v>
      </c>
      <c r="D3831" s="134" t="s">
        <v>332</v>
      </c>
      <c r="E3831" s="135" t="s">
        <v>3715</v>
      </c>
      <c r="F3831" s="136" t="s">
        <v>3716</v>
      </c>
      <c r="G3831" s="137" t="s">
        <v>2551</v>
      </c>
      <c r="H3831" s="138">
        <v>1</v>
      </c>
      <c r="I3831" s="139">
        <v>50749.79</v>
      </c>
      <c r="J3831" s="140">
        <f>ROUND(I3831*H3831,2)</f>
        <v>50749.79</v>
      </c>
      <c r="K3831" s="136" t="s">
        <v>21</v>
      </c>
      <c r="L3831" s="33"/>
      <c r="M3831" s="141" t="s">
        <v>21</v>
      </c>
      <c r="N3831" s="142" t="s">
        <v>42</v>
      </c>
      <c r="P3831" s="143">
        <f>O3831*H3831</f>
        <v>0</v>
      </c>
      <c r="Q3831" s="143">
        <v>6.0199999999999997E-2</v>
      </c>
      <c r="R3831" s="143">
        <f>Q3831*H3831</f>
        <v>6.0199999999999997E-2</v>
      </c>
      <c r="S3831" s="143">
        <v>0</v>
      </c>
      <c r="T3831" s="144">
        <f>S3831*H3831</f>
        <v>0</v>
      </c>
      <c r="AR3831" s="145" t="s">
        <v>444</v>
      </c>
      <c r="AT3831" s="145" t="s">
        <v>332</v>
      </c>
      <c r="AU3831" s="145" t="s">
        <v>80</v>
      </c>
      <c r="AY3831" s="18" t="s">
        <v>330</v>
      </c>
      <c r="BE3831" s="146">
        <f>IF(N3831="základní",J3831,0)</f>
        <v>50749.79</v>
      </c>
      <c r="BF3831" s="146">
        <f>IF(N3831="snížená",J3831,0)</f>
        <v>0</v>
      </c>
      <c r="BG3831" s="146">
        <f>IF(N3831="zákl. přenesená",J3831,0)</f>
        <v>0</v>
      </c>
      <c r="BH3831" s="146">
        <f>IF(N3831="sníž. přenesená",J3831,0)</f>
        <v>0</v>
      </c>
      <c r="BI3831" s="146">
        <f>IF(N3831="nulová",J3831,0)</f>
        <v>0</v>
      </c>
      <c r="BJ3831" s="18" t="s">
        <v>78</v>
      </c>
      <c r="BK3831" s="146">
        <f>ROUND(I3831*H3831,2)</f>
        <v>50749.79</v>
      </c>
      <c r="BL3831" s="18" t="s">
        <v>444</v>
      </c>
      <c r="BM3831" s="145" t="s">
        <v>3717</v>
      </c>
    </row>
    <row r="3832" spans="2:65" s="1" customFormat="1" ht="19.5">
      <c r="B3832" s="33"/>
      <c r="D3832" s="152" t="s">
        <v>375</v>
      </c>
      <c r="F3832" s="165" t="s">
        <v>3718</v>
      </c>
      <c r="I3832" s="149"/>
      <c r="L3832" s="33"/>
      <c r="M3832" s="150"/>
      <c r="T3832" s="52"/>
      <c r="AT3832" s="18" t="s">
        <v>375</v>
      </c>
      <c r="AU3832" s="18" t="s">
        <v>80</v>
      </c>
    </row>
    <row r="3833" spans="2:65" s="1" customFormat="1" ht="24.2" customHeight="1">
      <c r="B3833" s="33"/>
      <c r="C3833" s="134" t="s">
        <v>3719</v>
      </c>
      <c r="D3833" s="134" t="s">
        <v>332</v>
      </c>
      <c r="E3833" s="135" t="s">
        <v>3720</v>
      </c>
      <c r="F3833" s="136" t="s">
        <v>3721</v>
      </c>
      <c r="G3833" s="137" t="s">
        <v>2551</v>
      </c>
      <c r="H3833" s="138">
        <v>1</v>
      </c>
      <c r="I3833" s="139">
        <v>48781.78</v>
      </c>
      <c r="J3833" s="140">
        <f>ROUND(I3833*H3833,2)</f>
        <v>48781.78</v>
      </c>
      <c r="K3833" s="136" t="s">
        <v>21</v>
      </c>
      <c r="L3833" s="33"/>
      <c r="M3833" s="141" t="s">
        <v>21</v>
      </c>
      <c r="N3833" s="142" t="s">
        <v>42</v>
      </c>
      <c r="P3833" s="143">
        <f>O3833*H3833</f>
        <v>0</v>
      </c>
      <c r="Q3833" s="143">
        <v>6.7729999999999999E-2</v>
      </c>
      <c r="R3833" s="143">
        <f>Q3833*H3833</f>
        <v>6.7729999999999999E-2</v>
      </c>
      <c r="S3833" s="143">
        <v>0</v>
      </c>
      <c r="T3833" s="144">
        <f>S3833*H3833</f>
        <v>0</v>
      </c>
      <c r="AR3833" s="145" t="s">
        <v>444</v>
      </c>
      <c r="AT3833" s="145" t="s">
        <v>332</v>
      </c>
      <c r="AU3833" s="145" t="s">
        <v>80</v>
      </c>
      <c r="AY3833" s="18" t="s">
        <v>330</v>
      </c>
      <c r="BE3833" s="146">
        <f>IF(N3833="základní",J3833,0)</f>
        <v>48781.78</v>
      </c>
      <c r="BF3833" s="146">
        <f>IF(N3833="snížená",J3833,0)</f>
        <v>0</v>
      </c>
      <c r="BG3833" s="146">
        <f>IF(N3833="zákl. přenesená",J3833,0)</f>
        <v>0</v>
      </c>
      <c r="BH3833" s="146">
        <f>IF(N3833="sníž. přenesená",J3833,0)</f>
        <v>0</v>
      </c>
      <c r="BI3833" s="146">
        <f>IF(N3833="nulová",J3833,0)</f>
        <v>0</v>
      </c>
      <c r="BJ3833" s="18" t="s">
        <v>78</v>
      </c>
      <c r="BK3833" s="146">
        <f>ROUND(I3833*H3833,2)</f>
        <v>48781.78</v>
      </c>
      <c r="BL3833" s="18" t="s">
        <v>444</v>
      </c>
      <c r="BM3833" s="145" t="s">
        <v>3722</v>
      </c>
    </row>
    <row r="3834" spans="2:65" s="1" customFormat="1" ht="19.5">
      <c r="B3834" s="33"/>
      <c r="D3834" s="152" t="s">
        <v>375</v>
      </c>
      <c r="F3834" s="165" t="s">
        <v>3672</v>
      </c>
      <c r="I3834" s="149"/>
      <c r="L3834" s="33"/>
      <c r="M3834" s="150"/>
      <c r="T3834" s="52"/>
      <c r="AT3834" s="18" t="s">
        <v>375</v>
      </c>
      <c r="AU3834" s="18" t="s">
        <v>80</v>
      </c>
    </row>
    <row r="3835" spans="2:65" s="1" customFormat="1" ht="24.2" customHeight="1">
      <c r="B3835" s="33"/>
      <c r="C3835" s="134" t="s">
        <v>3723</v>
      </c>
      <c r="D3835" s="134" t="s">
        <v>332</v>
      </c>
      <c r="E3835" s="135" t="s">
        <v>3724</v>
      </c>
      <c r="F3835" s="136" t="s">
        <v>3725</v>
      </c>
      <c r="G3835" s="137" t="s">
        <v>2551</v>
      </c>
      <c r="H3835" s="138">
        <v>3</v>
      </c>
      <c r="I3835" s="139">
        <v>64789.27</v>
      </c>
      <c r="J3835" s="140">
        <f>ROUND(I3835*H3835,2)</f>
        <v>194367.81</v>
      </c>
      <c r="K3835" s="136" t="s">
        <v>21</v>
      </c>
      <c r="L3835" s="33"/>
      <c r="M3835" s="141" t="s">
        <v>21</v>
      </c>
      <c r="N3835" s="142" t="s">
        <v>42</v>
      </c>
      <c r="P3835" s="143">
        <f>O3835*H3835</f>
        <v>0</v>
      </c>
      <c r="Q3835" s="143">
        <v>7.5249999999999984E-2</v>
      </c>
      <c r="R3835" s="143">
        <f>Q3835*H3835</f>
        <v>0.22574999999999995</v>
      </c>
      <c r="S3835" s="143">
        <v>0</v>
      </c>
      <c r="T3835" s="144">
        <f>S3835*H3835</f>
        <v>0</v>
      </c>
      <c r="AR3835" s="145" t="s">
        <v>444</v>
      </c>
      <c r="AT3835" s="145" t="s">
        <v>332</v>
      </c>
      <c r="AU3835" s="145" t="s">
        <v>80</v>
      </c>
      <c r="AY3835" s="18" t="s">
        <v>330</v>
      </c>
      <c r="BE3835" s="146">
        <f>IF(N3835="základní",J3835,0)</f>
        <v>194367.81</v>
      </c>
      <c r="BF3835" s="146">
        <f>IF(N3835="snížená",J3835,0)</f>
        <v>0</v>
      </c>
      <c r="BG3835" s="146">
        <f>IF(N3835="zákl. přenesená",J3835,0)</f>
        <v>0</v>
      </c>
      <c r="BH3835" s="146">
        <f>IF(N3835="sníž. přenesená",J3835,0)</f>
        <v>0</v>
      </c>
      <c r="BI3835" s="146">
        <f>IF(N3835="nulová",J3835,0)</f>
        <v>0</v>
      </c>
      <c r="BJ3835" s="18" t="s">
        <v>78</v>
      </c>
      <c r="BK3835" s="146">
        <f>ROUND(I3835*H3835,2)</f>
        <v>194367.81</v>
      </c>
      <c r="BL3835" s="18" t="s">
        <v>444</v>
      </c>
      <c r="BM3835" s="145" t="s">
        <v>3726</v>
      </c>
    </row>
    <row r="3836" spans="2:65" s="1" customFormat="1" ht="19.5">
      <c r="B3836" s="33"/>
      <c r="D3836" s="152" t="s">
        <v>375</v>
      </c>
      <c r="F3836" s="165" t="s">
        <v>3696</v>
      </c>
      <c r="I3836" s="149"/>
      <c r="L3836" s="33"/>
      <c r="M3836" s="150"/>
      <c r="T3836" s="52"/>
      <c r="AT3836" s="18" t="s">
        <v>375</v>
      </c>
      <c r="AU3836" s="18" t="s">
        <v>80</v>
      </c>
    </row>
    <row r="3837" spans="2:65" s="1" customFormat="1" ht="24.2" customHeight="1">
      <c r="B3837" s="33"/>
      <c r="C3837" s="134" t="s">
        <v>3727</v>
      </c>
      <c r="D3837" s="134" t="s">
        <v>332</v>
      </c>
      <c r="E3837" s="135" t="s">
        <v>3728</v>
      </c>
      <c r="F3837" s="136" t="s">
        <v>3729</v>
      </c>
      <c r="G3837" s="137" t="s">
        <v>2551</v>
      </c>
      <c r="H3837" s="138">
        <v>1</v>
      </c>
      <c r="I3837" s="139">
        <v>50749.79</v>
      </c>
      <c r="J3837" s="140">
        <f>ROUND(I3837*H3837,2)</f>
        <v>50749.79</v>
      </c>
      <c r="K3837" s="136" t="s">
        <v>21</v>
      </c>
      <c r="L3837" s="33"/>
      <c r="M3837" s="141" t="s">
        <v>21</v>
      </c>
      <c r="N3837" s="142" t="s">
        <v>42</v>
      </c>
      <c r="P3837" s="143">
        <f>O3837*H3837</f>
        <v>0</v>
      </c>
      <c r="Q3837" s="143">
        <v>6.0199999999999997E-2</v>
      </c>
      <c r="R3837" s="143">
        <f>Q3837*H3837</f>
        <v>6.0199999999999997E-2</v>
      </c>
      <c r="S3837" s="143">
        <v>0</v>
      </c>
      <c r="T3837" s="144">
        <f>S3837*H3837</f>
        <v>0</v>
      </c>
      <c r="AR3837" s="145" t="s">
        <v>444</v>
      </c>
      <c r="AT3837" s="145" t="s">
        <v>332</v>
      </c>
      <c r="AU3837" s="145" t="s">
        <v>80</v>
      </c>
      <c r="AY3837" s="18" t="s">
        <v>330</v>
      </c>
      <c r="BE3837" s="146">
        <f>IF(N3837="základní",J3837,0)</f>
        <v>50749.79</v>
      </c>
      <c r="BF3837" s="146">
        <f>IF(N3837="snížená",J3837,0)</f>
        <v>0</v>
      </c>
      <c r="BG3837" s="146">
        <f>IF(N3837="zákl. přenesená",J3837,0)</f>
        <v>0</v>
      </c>
      <c r="BH3837" s="146">
        <f>IF(N3837="sníž. přenesená",J3837,0)</f>
        <v>0</v>
      </c>
      <c r="BI3837" s="146">
        <f>IF(N3837="nulová",J3837,0)</f>
        <v>0</v>
      </c>
      <c r="BJ3837" s="18" t="s">
        <v>78</v>
      </c>
      <c r="BK3837" s="146">
        <f>ROUND(I3837*H3837,2)</f>
        <v>50749.79</v>
      </c>
      <c r="BL3837" s="18" t="s">
        <v>444</v>
      </c>
      <c r="BM3837" s="145" t="s">
        <v>3730</v>
      </c>
    </row>
    <row r="3838" spans="2:65" s="1" customFormat="1" ht="19.5">
      <c r="B3838" s="33"/>
      <c r="D3838" s="152" t="s">
        <v>375</v>
      </c>
      <c r="F3838" s="165" t="s">
        <v>3672</v>
      </c>
      <c r="I3838" s="149"/>
      <c r="L3838" s="33"/>
      <c r="M3838" s="150"/>
      <c r="T3838" s="52"/>
      <c r="AT3838" s="18" t="s">
        <v>375</v>
      </c>
      <c r="AU3838" s="18" t="s">
        <v>80</v>
      </c>
    </row>
    <row r="3839" spans="2:65" s="1" customFormat="1" ht="24.2" customHeight="1">
      <c r="B3839" s="33"/>
      <c r="C3839" s="134" t="s">
        <v>3731</v>
      </c>
      <c r="D3839" s="134" t="s">
        <v>332</v>
      </c>
      <c r="E3839" s="135" t="s">
        <v>3732</v>
      </c>
      <c r="F3839" s="136" t="s">
        <v>3642</v>
      </c>
      <c r="G3839" s="137" t="s">
        <v>2551</v>
      </c>
      <c r="H3839" s="138">
        <v>2</v>
      </c>
      <c r="I3839" s="139">
        <v>19247.29</v>
      </c>
      <c r="J3839" s="140">
        <f>ROUND(I3839*H3839,2)</f>
        <v>38494.58</v>
      </c>
      <c r="K3839" s="136" t="s">
        <v>21</v>
      </c>
      <c r="L3839" s="33"/>
      <c r="M3839" s="141" t="s">
        <v>21</v>
      </c>
      <c r="N3839" s="142" t="s">
        <v>42</v>
      </c>
      <c r="P3839" s="143">
        <f>O3839*H3839</f>
        <v>0</v>
      </c>
      <c r="Q3839" s="143">
        <v>6.0199999999999997E-2</v>
      </c>
      <c r="R3839" s="143">
        <f>Q3839*H3839</f>
        <v>0.12039999999999999</v>
      </c>
      <c r="S3839" s="143">
        <v>0</v>
      </c>
      <c r="T3839" s="144">
        <f>S3839*H3839</f>
        <v>0</v>
      </c>
      <c r="AR3839" s="145" t="s">
        <v>444</v>
      </c>
      <c r="AT3839" s="145" t="s">
        <v>332</v>
      </c>
      <c r="AU3839" s="145" t="s">
        <v>80</v>
      </c>
      <c r="AY3839" s="18" t="s">
        <v>330</v>
      </c>
      <c r="BE3839" s="146">
        <f>IF(N3839="základní",J3839,0)</f>
        <v>38494.58</v>
      </c>
      <c r="BF3839" s="146">
        <f>IF(N3839="snížená",J3839,0)</f>
        <v>0</v>
      </c>
      <c r="BG3839" s="146">
        <f>IF(N3839="zákl. přenesená",J3839,0)</f>
        <v>0</v>
      </c>
      <c r="BH3839" s="146">
        <f>IF(N3839="sníž. přenesená",J3839,0)</f>
        <v>0</v>
      </c>
      <c r="BI3839" s="146">
        <f>IF(N3839="nulová",J3839,0)</f>
        <v>0</v>
      </c>
      <c r="BJ3839" s="18" t="s">
        <v>78</v>
      </c>
      <c r="BK3839" s="146">
        <f>ROUND(I3839*H3839,2)</f>
        <v>38494.58</v>
      </c>
      <c r="BL3839" s="18" t="s">
        <v>444</v>
      </c>
      <c r="BM3839" s="145" t="s">
        <v>3733</v>
      </c>
    </row>
    <row r="3840" spans="2:65" s="1" customFormat="1" ht="19.5">
      <c r="B3840" s="33"/>
      <c r="D3840" s="152" t="s">
        <v>375</v>
      </c>
      <c r="F3840" s="165" t="s">
        <v>3734</v>
      </c>
      <c r="I3840" s="149"/>
      <c r="L3840" s="33"/>
      <c r="M3840" s="150"/>
      <c r="T3840" s="52"/>
      <c r="AT3840" s="18" t="s">
        <v>375</v>
      </c>
      <c r="AU3840" s="18" t="s">
        <v>80</v>
      </c>
    </row>
    <row r="3841" spans="2:65" s="1" customFormat="1" ht="24.2" customHeight="1">
      <c r="B3841" s="33"/>
      <c r="C3841" s="134" t="s">
        <v>3735</v>
      </c>
      <c r="D3841" s="134" t="s">
        <v>332</v>
      </c>
      <c r="E3841" s="135" t="s">
        <v>3736</v>
      </c>
      <c r="F3841" s="136" t="s">
        <v>3737</v>
      </c>
      <c r="G3841" s="137" t="s">
        <v>2551</v>
      </c>
      <c r="H3841" s="138">
        <v>1</v>
      </c>
      <c r="I3841" s="139">
        <v>166613.15</v>
      </c>
      <c r="J3841" s="140">
        <f>ROUND(I3841*H3841,2)</f>
        <v>166613.15</v>
      </c>
      <c r="K3841" s="136" t="s">
        <v>21</v>
      </c>
      <c r="L3841" s="33"/>
      <c r="M3841" s="141" t="s">
        <v>21</v>
      </c>
      <c r="N3841" s="142" t="s">
        <v>42</v>
      </c>
      <c r="P3841" s="143">
        <f>O3841*H3841</f>
        <v>0</v>
      </c>
      <c r="Q3841" s="143">
        <v>0.36395</v>
      </c>
      <c r="R3841" s="143">
        <f>Q3841*H3841</f>
        <v>0.36395</v>
      </c>
      <c r="S3841" s="143">
        <v>0</v>
      </c>
      <c r="T3841" s="144">
        <f>S3841*H3841</f>
        <v>0</v>
      </c>
      <c r="AR3841" s="145" t="s">
        <v>444</v>
      </c>
      <c r="AT3841" s="145" t="s">
        <v>332</v>
      </c>
      <c r="AU3841" s="145" t="s">
        <v>80</v>
      </c>
      <c r="AY3841" s="18" t="s">
        <v>330</v>
      </c>
      <c r="BE3841" s="146">
        <f>IF(N3841="základní",J3841,0)</f>
        <v>166613.15</v>
      </c>
      <c r="BF3841" s="146">
        <f>IF(N3841="snížená",J3841,0)</f>
        <v>0</v>
      </c>
      <c r="BG3841" s="146">
        <f>IF(N3841="zákl. přenesená",J3841,0)</f>
        <v>0</v>
      </c>
      <c r="BH3841" s="146">
        <f>IF(N3841="sníž. přenesená",J3841,0)</f>
        <v>0</v>
      </c>
      <c r="BI3841" s="146">
        <f>IF(N3841="nulová",J3841,0)</f>
        <v>0</v>
      </c>
      <c r="BJ3841" s="18" t="s">
        <v>78</v>
      </c>
      <c r="BK3841" s="146">
        <f>ROUND(I3841*H3841,2)</f>
        <v>166613.15</v>
      </c>
      <c r="BL3841" s="18" t="s">
        <v>444</v>
      </c>
      <c r="BM3841" s="145" t="s">
        <v>3738</v>
      </c>
    </row>
    <row r="3842" spans="2:65" s="1" customFormat="1" ht="19.5">
      <c r="B3842" s="33"/>
      <c r="D3842" s="152" t="s">
        <v>375</v>
      </c>
      <c r="F3842" s="165" t="s">
        <v>3684</v>
      </c>
      <c r="I3842" s="149"/>
      <c r="L3842" s="33"/>
      <c r="M3842" s="150"/>
      <c r="T3842" s="52"/>
      <c r="AT3842" s="18" t="s">
        <v>375</v>
      </c>
      <c r="AU3842" s="18" t="s">
        <v>80</v>
      </c>
    </row>
    <row r="3843" spans="2:65" s="1" customFormat="1" ht="24.2" customHeight="1">
      <c r="B3843" s="33"/>
      <c r="C3843" s="134" t="s">
        <v>3739</v>
      </c>
      <c r="D3843" s="134" t="s">
        <v>332</v>
      </c>
      <c r="E3843" s="135" t="s">
        <v>3740</v>
      </c>
      <c r="F3843" s="136" t="s">
        <v>3741</v>
      </c>
      <c r="G3843" s="137" t="s">
        <v>2551</v>
      </c>
      <c r="H3843" s="138">
        <v>1</v>
      </c>
      <c r="I3843" s="139">
        <v>350933.67</v>
      </c>
      <c r="J3843" s="140">
        <f>ROUND(I3843*H3843,2)</f>
        <v>350933.67</v>
      </c>
      <c r="K3843" s="136" t="s">
        <v>21</v>
      </c>
      <c r="L3843" s="33"/>
      <c r="M3843" s="141" t="s">
        <v>21</v>
      </c>
      <c r="N3843" s="142" t="s">
        <v>42</v>
      </c>
      <c r="P3843" s="143">
        <f>O3843*H3843</f>
        <v>0</v>
      </c>
      <c r="Q3843" s="143">
        <v>0.44184000000000001</v>
      </c>
      <c r="R3843" s="143">
        <f>Q3843*H3843</f>
        <v>0.44184000000000001</v>
      </c>
      <c r="S3843" s="143">
        <v>0</v>
      </c>
      <c r="T3843" s="144">
        <f>S3843*H3843</f>
        <v>0</v>
      </c>
      <c r="AR3843" s="145" t="s">
        <v>444</v>
      </c>
      <c r="AT3843" s="145" t="s">
        <v>332</v>
      </c>
      <c r="AU3843" s="145" t="s">
        <v>80</v>
      </c>
      <c r="AY3843" s="18" t="s">
        <v>330</v>
      </c>
      <c r="BE3843" s="146">
        <f>IF(N3843="základní",J3843,0)</f>
        <v>350933.67</v>
      </c>
      <c r="BF3843" s="146">
        <f>IF(N3843="snížená",J3843,0)</f>
        <v>0</v>
      </c>
      <c r="BG3843" s="146">
        <f>IF(N3843="zákl. přenesená",J3843,0)</f>
        <v>0</v>
      </c>
      <c r="BH3843" s="146">
        <f>IF(N3843="sníž. přenesená",J3843,0)</f>
        <v>0</v>
      </c>
      <c r="BI3843" s="146">
        <f>IF(N3843="nulová",J3843,0)</f>
        <v>0</v>
      </c>
      <c r="BJ3843" s="18" t="s">
        <v>78</v>
      </c>
      <c r="BK3843" s="146">
        <f>ROUND(I3843*H3843,2)</f>
        <v>350933.67</v>
      </c>
      <c r="BL3843" s="18" t="s">
        <v>444</v>
      </c>
      <c r="BM3843" s="145" t="s">
        <v>3742</v>
      </c>
    </row>
    <row r="3844" spans="2:65" s="1" customFormat="1" ht="29.25">
      <c r="B3844" s="33"/>
      <c r="D3844" s="152" t="s">
        <v>375</v>
      </c>
      <c r="F3844" s="165" t="s">
        <v>3634</v>
      </c>
      <c r="I3844" s="149"/>
      <c r="L3844" s="33"/>
      <c r="M3844" s="150"/>
      <c r="T3844" s="52"/>
      <c r="AT3844" s="18" t="s">
        <v>375</v>
      </c>
      <c r="AU3844" s="18" t="s">
        <v>80</v>
      </c>
    </row>
    <row r="3845" spans="2:65" s="1" customFormat="1" ht="33" customHeight="1">
      <c r="B3845" s="33"/>
      <c r="C3845" s="134" t="s">
        <v>3743</v>
      </c>
      <c r="D3845" s="134" t="s">
        <v>332</v>
      </c>
      <c r="E3845" s="135" t="s">
        <v>3744</v>
      </c>
      <c r="F3845" s="136" t="s">
        <v>3670</v>
      </c>
      <c r="G3845" s="137" t="s">
        <v>2551</v>
      </c>
      <c r="H3845" s="138">
        <v>6</v>
      </c>
      <c r="I3845" s="139">
        <v>23342.69</v>
      </c>
      <c r="J3845" s="140">
        <f>ROUND(I3845*H3845,2)</f>
        <v>140056.14000000001</v>
      </c>
      <c r="K3845" s="136" t="s">
        <v>21</v>
      </c>
      <c r="L3845" s="33"/>
      <c r="M3845" s="141" t="s">
        <v>21</v>
      </c>
      <c r="N3845" s="142" t="s">
        <v>42</v>
      </c>
      <c r="P3845" s="143">
        <f>O3845*H3845</f>
        <v>0</v>
      </c>
      <c r="Q3845" s="143">
        <v>9.783E-2</v>
      </c>
      <c r="R3845" s="143">
        <f>Q3845*H3845</f>
        <v>0.58698000000000006</v>
      </c>
      <c r="S3845" s="143">
        <v>0</v>
      </c>
      <c r="T3845" s="144">
        <f>S3845*H3845</f>
        <v>0</v>
      </c>
      <c r="AR3845" s="145" t="s">
        <v>444</v>
      </c>
      <c r="AT3845" s="145" t="s">
        <v>332</v>
      </c>
      <c r="AU3845" s="145" t="s">
        <v>80</v>
      </c>
      <c r="AY3845" s="18" t="s">
        <v>330</v>
      </c>
      <c r="BE3845" s="146">
        <f>IF(N3845="základní",J3845,0)</f>
        <v>140056.14000000001</v>
      </c>
      <c r="BF3845" s="146">
        <f>IF(N3845="snížená",J3845,0)</f>
        <v>0</v>
      </c>
      <c r="BG3845" s="146">
        <f>IF(N3845="zákl. přenesená",J3845,0)</f>
        <v>0</v>
      </c>
      <c r="BH3845" s="146">
        <f>IF(N3845="sníž. přenesená",J3845,0)</f>
        <v>0</v>
      </c>
      <c r="BI3845" s="146">
        <f>IF(N3845="nulová",J3845,0)</f>
        <v>0</v>
      </c>
      <c r="BJ3845" s="18" t="s">
        <v>78</v>
      </c>
      <c r="BK3845" s="146">
        <f>ROUND(I3845*H3845,2)</f>
        <v>140056.14000000001</v>
      </c>
      <c r="BL3845" s="18" t="s">
        <v>444</v>
      </c>
      <c r="BM3845" s="145" t="s">
        <v>3745</v>
      </c>
    </row>
    <row r="3846" spans="2:65" s="1" customFormat="1" ht="19.5">
      <c r="B3846" s="33"/>
      <c r="D3846" s="152" t="s">
        <v>375</v>
      </c>
      <c r="F3846" s="165" t="s">
        <v>3658</v>
      </c>
      <c r="I3846" s="149"/>
      <c r="L3846" s="33"/>
      <c r="M3846" s="150"/>
      <c r="T3846" s="52"/>
      <c r="AT3846" s="18" t="s">
        <v>375</v>
      </c>
      <c r="AU3846" s="18" t="s">
        <v>80</v>
      </c>
    </row>
    <row r="3847" spans="2:65" s="1" customFormat="1" ht="37.9" customHeight="1">
      <c r="B3847" s="33"/>
      <c r="C3847" s="134" t="s">
        <v>3746</v>
      </c>
      <c r="D3847" s="134" t="s">
        <v>332</v>
      </c>
      <c r="E3847" s="135" t="s">
        <v>3747</v>
      </c>
      <c r="F3847" s="136" t="s">
        <v>3748</v>
      </c>
      <c r="G3847" s="137" t="s">
        <v>2551</v>
      </c>
      <c r="H3847" s="138">
        <v>7</v>
      </c>
      <c r="I3847" s="139">
        <v>23342.69</v>
      </c>
      <c r="J3847" s="140">
        <f>ROUND(I3847*H3847,2)</f>
        <v>163398.82999999999</v>
      </c>
      <c r="K3847" s="136" t="s">
        <v>21</v>
      </c>
      <c r="L3847" s="33"/>
      <c r="M3847" s="141" t="s">
        <v>21</v>
      </c>
      <c r="N3847" s="142" t="s">
        <v>42</v>
      </c>
      <c r="P3847" s="143">
        <f>O3847*H3847</f>
        <v>0</v>
      </c>
      <c r="Q3847" s="143">
        <v>9.783E-2</v>
      </c>
      <c r="R3847" s="143">
        <f>Q3847*H3847</f>
        <v>0.68481000000000003</v>
      </c>
      <c r="S3847" s="143">
        <v>0</v>
      </c>
      <c r="T3847" s="144">
        <f>S3847*H3847</f>
        <v>0</v>
      </c>
      <c r="AR3847" s="145" t="s">
        <v>444</v>
      </c>
      <c r="AT3847" s="145" t="s">
        <v>332</v>
      </c>
      <c r="AU3847" s="145" t="s">
        <v>80</v>
      </c>
      <c r="AY3847" s="18" t="s">
        <v>330</v>
      </c>
      <c r="BE3847" s="146">
        <f>IF(N3847="základní",J3847,0)</f>
        <v>163398.82999999999</v>
      </c>
      <c r="BF3847" s="146">
        <f>IF(N3847="snížená",J3847,0)</f>
        <v>0</v>
      </c>
      <c r="BG3847" s="146">
        <f>IF(N3847="zákl. přenesená",J3847,0)</f>
        <v>0</v>
      </c>
      <c r="BH3847" s="146">
        <f>IF(N3847="sníž. přenesená",J3847,0)</f>
        <v>0</v>
      </c>
      <c r="BI3847" s="146">
        <f>IF(N3847="nulová",J3847,0)</f>
        <v>0</v>
      </c>
      <c r="BJ3847" s="18" t="s">
        <v>78</v>
      </c>
      <c r="BK3847" s="146">
        <f>ROUND(I3847*H3847,2)</f>
        <v>163398.82999999999</v>
      </c>
      <c r="BL3847" s="18" t="s">
        <v>444</v>
      </c>
      <c r="BM3847" s="145" t="s">
        <v>3749</v>
      </c>
    </row>
    <row r="3848" spans="2:65" s="1" customFormat="1" ht="19.5">
      <c r="B3848" s="33"/>
      <c r="D3848" s="152" t="s">
        <v>375</v>
      </c>
      <c r="F3848" s="165" t="s">
        <v>3672</v>
      </c>
      <c r="I3848" s="149"/>
      <c r="L3848" s="33"/>
      <c r="M3848" s="150"/>
      <c r="T3848" s="52"/>
      <c r="AT3848" s="18" t="s">
        <v>375</v>
      </c>
      <c r="AU3848" s="18" t="s">
        <v>80</v>
      </c>
    </row>
    <row r="3849" spans="2:65" s="1" customFormat="1" ht="24.2" customHeight="1">
      <c r="B3849" s="33"/>
      <c r="C3849" s="134" t="s">
        <v>3750</v>
      </c>
      <c r="D3849" s="134" t="s">
        <v>332</v>
      </c>
      <c r="E3849" s="135" t="s">
        <v>3751</v>
      </c>
      <c r="F3849" s="136" t="s">
        <v>3752</v>
      </c>
      <c r="G3849" s="137" t="s">
        <v>2551</v>
      </c>
      <c r="H3849" s="138">
        <v>3</v>
      </c>
      <c r="I3849" s="139">
        <v>38432.590000000004</v>
      </c>
      <c r="J3849" s="140">
        <f>ROUND(I3849*H3849,2)</f>
        <v>115297.77</v>
      </c>
      <c r="K3849" s="136" t="s">
        <v>21</v>
      </c>
      <c r="L3849" s="33"/>
      <c r="M3849" s="141" t="s">
        <v>21</v>
      </c>
      <c r="N3849" s="142" t="s">
        <v>42</v>
      </c>
      <c r="P3849" s="143">
        <f>O3849*H3849</f>
        <v>0</v>
      </c>
      <c r="Q3849" s="143">
        <v>6.0199999999999997E-2</v>
      </c>
      <c r="R3849" s="143">
        <f>Q3849*H3849</f>
        <v>0.18059999999999998</v>
      </c>
      <c r="S3849" s="143">
        <v>0</v>
      </c>
      <c r="T3849" s="144">
        <f>S3849*H3849</f>
        <v>0</v>
      </c>
      <c r="AR3849" s="145" t="s">
        <v>444</v>
      </c>
      <c r="AT3849" s="145" t="s">
        <v>332</v>
      </c>
      <c r="AU3849" s="145" t="s">
        <v>80</v>
      </c>
      <c r="AY3849" s="18" t="s">
        <v>330</v>
      </c>
      <c r="BE3849" s="146">
        <f>IF(N3849="základní",J3849,0)</f>
        <v>115297.77</v>
      </c>
      <c r="BF3849" s="146">
        <f>IF(N3849="snížená",J3849,0)</f>
        <v>0</v>
      </c>
      <c r="BG3849" s="146">
        <f>IF(N3849="zákl. přenesená",J3849,0)</f>
        <v>0</v>
      </c>
      <c r="BH3849" s="146">
        <f>IF(N3849="sníž. přenesená",J3849,0)</f>
        <v>0</v>
      </c>
      <c r="BI3849" s="146">
        <f>IF(N3849="nulová",J3849,0)</f>
        <v>0</v>
      </c>
      <c r="BJ3849" s="18" t="s">
        <v>78</v>
      </c>
      <c r="BK3849" s="146">
        <f>ROUND(I3849*H3849,2)</f>
        <v>115297.77</v>
      </c>
      <c r="BL3849" s="18" t="s">
        <v>444</v>
      </c>
      <c r="BM3849" s="145" t="s">
        <v>3753</v>
      </c>
    </row>
    <row r="3850" spans="2:65" s="1" customFormat="1" ht="19.5">
      <c r="B3850" s="33"/>
      <c r="D3850" s="152" t="s">
        <v>375</v>
      </c>
      <c r="F3850" s="165" t="s">
        <v>3672</v>
      </c>
      <c r="I3850" s="149"/>
      <c r="L3850" s="33"/>
      <c r="M3850" s="150"/>
      <c r="T3850" s="52"/>
      <c r="AT3850" s="18" t="s">
        <v>375</v>
      </c>
      <c r="AU3850" s="18" t="s">
        <v>80</v>
      </c>
    </row>
    <row r="3851" spans="2:65" s="1" customFormat="1" ht="33" customHeight="1">
      <c r="B3851" s="33"/>
      <c r="C3851" s="134" t="s">
        <v>3754</v>
      </c>
      <c r="D3851" s="134" t="s">
        <v>332</v>
      </c>
      <c r="E3851" s="135" t="s">
        <v>3755</v>
      </c>
      <c r="F3851" s="136" t="s">
        <v>3699</v>
      </c>
      <c r="G3851" s="137" t="s">
        <v>2551</v>
      </c>
      <c r="H3851" s="138">
        <v>1</v>
      </c>
      <c r="I3851" s="139">
        <v>20354.150000000001</v>
      </c>
      <c r="J3851" s="140">
        <f>ROUND(I3851*H3851,2)</f>
        <v>20354.150000000001</v>
      </c>
      <c r="K3851" s="136" t="s">
        <v>21</v>
      </c>
      <c r="L3851" s="33"/>
      <c r="M3851" s="141" t="s">
        <v>21</v>
      </c>
      <c r="N3851" s="142" t="s">
        <v>42</v>
      </c>
      <c r="P3851" s="143">
        <f>O3851*H3851</f>
        <v>0</v>
      </c>
      <c r="Q3851" s="143">
        <v>7.5249999999999984E-2</v>
      </c>
      <c r="R3851" s="143">
        <f>Q3851*H3851</f>
        <v>7.5249999999999984E-2</v>
      </c>
      <c r="S3851" s="143">
        <v>0</v>
      </c>
      <c r="T3851" s="144">
        <f>S3851*H3851</f>
        <v>0</v>
      </c>
      <c r="AR3851" s="145" t="s">
        <v>444</v>
      </c>
      <c r="AT3851" s="145" t="s">
        <v>332</v>
      </c>
      <c r="AU3851" s="145" t="s">
        <v>80</v>
      </c>
      <c r="AY3851" s="18" t="s">
        <v>330</v>
      </c>
      <c r="BE3851" s="146">
        <f>IF(N3851="základní",J3851,0)</f>
        <v>20354.150000000001</v>
      </c>
      <c r="BF3851" s="146">
        <f>IF(N3851="snížená",J3851,0)</f>
        <v>0</v>
      </c>
      <c r="BG3851" s="146">
        <f>IF(N3851="zákl. přenesená",J3851,0)</f>
        <v>0</v>
      </c>
      <c r="BH3851" s="146">
        <f>IF(N3851="sníž. přenesená",J3851,0)</f>
        <v>0</v>
      </c>
      <c r="BI3851" s="146">
        <f>IF(N3851="nulová",J3851,0)</f>
        <v>0</v>
      </c>
      <c r="BJ3851" s="18" t="s">
        <v>78</v>
      </c>
      <c r="BK3851" s="146">
        <f>ROUND(I3851*H3851,2)</f>
        <v>20354.150000000001</v>
      </c>
      <c r="BL3851" s="18" t="s">
        <v>444</v>
      </c>
      <c r="BM3851" s="145" t="s">
        <v>3756</v>
      </c>
    </row>
    <row r="3852" spans="2:65" s="1" customFormat="1" ht="19.5">
      <c r="B3852" s="33"/>
      <c r="D3852" s="152" t="s">
        <v>375</v>
      </c>
      <c r="F3852" s="165" t="s">
        <v>3672</v>
      </c>
      <c r="I3852" s="149"/>
      <c r="L3852" s="33"/>
      <c r="M3852" s="150"/>
      <c r="T3852" s="52"/>
      <c r="AT3852" s="18" t="s">
        <v>375</v>
      </c>
      <c r="AU3852" s="18" t="s">
        <v>80</v>
      </c>
    </row>
    <row r="3853" spans="2:65" s="1" customFormat="1" ht="33" customHeight="1">
      <c r="B3853" s="33"/>
      <c r="C3853" s="134" t="s">
        <v>3757</v>
      </c>
      <c r="D3853" s="134" t="s">
        <v>332</v>
      </c>
      <c r="E3853" s="135" t="s">
        <v>3758</v>
      </c>
      <c r="F3853" s="136" t="s">
        <v>3637</v>
      </c>
      <c r="G3853" s="137" t="s">
        <v>2551</v>
      </c>
      <c r="H3853" s="138">
        <v>1</v>
      </c>
      <c r="I3853" s="139">
        <v>20293.27</v>
      </c>
      <c r="J3853" s="140">
        <f>ROUND(I3853*H3853,2)</f>
        <v>20293.27</v>
      </c>
      <c r="K3853" s="136" t="s">
        <v>21</v>
      </c>
      <c r="L3853" s="33"/>
      <c r="M3853" s="141" t="s">
        <v>21</v>
      </c>
      <c r="N3853" s="142" t="s">
        <v>42</v>
      </c>
      <c r="P3853" s="143">
        <f>O3853*H3853</f>
        <v>0</v>
      </c>
      <c r="Q3853" s="143">
        <v>7.5249999999999984E-2</v>
      </c>
      <c r="R3853" s="143">
        <f>Q3853*H3853</f>
        <v>7.5249999999999984E-2</v>
      </c>
      <c r="S3853" s="143">
        <v>0</v>
      </c>
      <c r="T3853" s="144">
        <f>S3853*H3853</f>
        <v>0</v>
      </c>
      <c r="AR3853" s="145" t="s">
        <v>444</v>
      </c>
      <c r="AT3853" s="145" t="s">
        <v>332</v>
      </c>
      <c r="AU3853" s="145" t="s">
        <v>80</v>
      </c>
      <c r="AY3853" s="18" t="s">
        <v>330</v>
      </c>
      <c r="BE3853" s="146">
        <f>IF(N3853="základní",J3853,0)</f>
        <v>20293.27</v>
      </c>
      <c r="BF3853" s="146">
        <f>IF(N3853="snížená",J3853,0)</f>
        <v>0</v>
      </c>
      <c r="BG3853" s="146">
        <f>IF(N3853="zákl. přenesená",J3853,0)</f>
        <v>0</v>
      </c>
      <c r="BH3853" s="146">
        <f>IF(N3853="sníž. přenesená",J3853,0)</f>
        <v>0</v>
      </c>
      <c r="BI3853" s="146">
        <f>IF(N3853="nulová",J3853,0)</f>
        <v>0</v>
      </c>
      <c r="BJ3853" s="18" t="s">
        <v>78</v>
      </c>
      <c r="BK3853" s="146">
        <f>ROUND(I3853*H3853,2)</f>
        <v>20293.27</v>
      </c>
      <c r="BL3853" s="18" t="s">
        <v>444</v>
      </c>
      <c r="BM3853" s="145" t="s">
        <v>3759</v>
      </c>
    </row>
    <row r="3854" spans="2:65" s="1" customFormat="1" ht="19.5">
      <c r="B3854" s="33"/>
      <c r="D3854" s="152" t="s">
        <v>375</v>
      </c>
      <c r="F3854" s="165" t="s">
        <v>3639</v>
      </c>
      <c r="I3854" s="149"/>
      <c r="L3854" s="33"/>
      <c r="M3854" s="150"/>
      <c r="T3854" s="52"/>
      <c r="AT3854" s="18" t="s">
        <v>375</v>
      </c>
      <c r="AU3854" s="18" t="s">
        <v>80</v>
      </c>
    </row>
    <row r="3855" spans="2:65" s="1" customFormat="1" ht="33" customHeight="1">
      <c r="B3855" s="33"/>
      <c r="C3855" s="134" t="s">
        <v>3760</v>
      </c>
      <c r="D3855" s="134" t="s">
        <v>332</v>
      </c>
      <c r="E3855" s="135" t="s">
        <v>3761</v>
      </c>
      <c r="F3855" s="136" t="s">
        <v>3650</v>
      </c>
      <c r="G3855" s="137" t="s">
        <v>2551</v>
      </c>
      <c r="H3855" s="138">
        <v>1</v>
      </c>
      <c r="I3855" s="139">
        <v>20354.150000000001</v>
      </c>
      <c r="J3855" s="140">
        <f>ROUND(I3855*H3855,2)</f>
        <v>20354.150000000001</v>
      </c>
      <c r="K3855" s="136" t="s">
        <v>21</v>
      </c>
      <c r="L3855" s="33"/>
      <c r="M3855" s="141" t="s">
        <v>21</v>
      </c>
      <c r="N3855" s="142" t="s">
        <v>42</v>
      </c>
      <c r="P3855" s="143">
        <f>O3855*H3855</f>
        <v>0</v>
      </c>
      <c r="Q3855" s="143">
        <v>6.0199999999999997E-2</v>
      </c>
      <c r="R3855" s="143">
        <f>Q3855*H3855</f>
        <v>6.0199999999999997E-2</v>
      </c>
      <c r="S3855" s="143">
        <v>0</v>
      </c>
      <c r="T3855" s="144">
        <f>S3855*H3855</f>
        <v>0</v>
      </c>
      <c r="AR3855" s="145" t="s">
        <v>444</v>
      </c>
      <c r="AT3855" s="145" t="s">
        <v>332</v>
      </c>
      <c r="AU3855" s="145" t="s">
        <v>80</v>
      </c>
      <c r="AY3855" s="18" t="s">
        <v>330</v>
      </c>
      <c r="BE3855" s="146">
        <f>IF(N3855="základní",J3855,0)</f>
        <v>20354.150000000001</v>
      </c>
      <c r="BF3855" s="146">
        <f>IF(N3855="snížená",J3855,0)</f>
        <v>0</v>
      </c>
      <c r="BG3855" s="146">
        <f>IF(N3855="zákl. přenesená",J3855,0)</f>
        <v>0</v>
      </c>
      <c r="BH3855" s="146">
        <f>IF(N3855="sníž. přenesená",J3855,0)</f>
        <v>0</v>
      </c>
      <c r="BI3855" s="146">
        <f>IF(N3855="nulová",J3855,0)</f>
        <v>0</v>
      </c>
      <c r="BJ3855" s="18" t="s">
        <v>78</v>
      </c>
      <c r="BK3855" s="146">
        <f>ROUND(I3855*H3855,2)</f>
        <v>20354.150000000001</v>
      </c>
      <c r="BL3855" s="18" t="s">
        <v>444</v>
      </c>
      <c r="BM3855" s="145" t="s">
        <v>3762</v>
      </c>
    </row>
    <row r="3856" spans="2:65" s="1" customFormat="1" ht="19.5">
      <c r="B3856" s="33"/>
      <c r="D3856" s="152" t="s">
        <v>375</v>
      </c>
      <c r="F3856" s="165" t="s">
        <v>3672</v>
      </c>
      <c r="I3856" s="149"/>
      <c r="L3856" s="33"/>
      <c r="M3856" s="150"/>
      <c r="T3856" s="52"/>
      <c r="AT3856" s="18" t="s">
        <v>375</v>
      </c>
      <c r="AU3856" s="18" t="s">
        <v>80</v>
      </c>
    </row>
    <row r="3857" spans="2:65" s="1" customFormat="1" ht="24.2" customHeight="1">
      <c r="B3857" s="33"/>
      <c r="C3857" s="134" t="s">
        <v>3763</v>
      </c>
      <c r="D3857" s="134" t="s">
        <v>332</v>
      </c>
      <c r="E3857" s="135" t="s">
        <v>3764</v>
      </c>
      <c r="F3857" s="136" t="s">
        <v>3642</v>
      </c>
      <c r="G3857" s="137" t="s">
        <v>2551</v>
      </c>
      <c r="H3857" s="138">
        <v>1</v>
      </c>
      <c r="I3857" s="139">
        <v>19186.41</v>
      </c>
      <c r="J3857" s="140">
        <f>ROUND(I3857*H3857,2)</f>
        <v>19186.41</v>
      </c>
      <c r="K3857" s="136" t="s">
        <v>21</v>
      </c>
      <c r="L3857" s="33"/>
      <c r="M3857" s="141" t="s">
        <v>21</v>
      </c>
      <c r="N3857" s="142" t="s">
        <v>42</v>
      </c>
      <c r="P3857" s="143">
        <f>O3857*H3857</f>
        <v>0</v>
      </c>
      <c r="Q3857" s="143">
        <v>6.0199999999999997E-2</v>
      </c>
      <c r="R3857" s="143">
        <f>Q3857*H3857</f>
        <v>6.0199999999999997E-2</v>
      </c>
      <c r="S3857" s="143">
        <v>0</v>
      </c>
      <c r="T3857" s="144">
        <f>S3857*H3857</f>
        <v>0</v>
      </c>
      <c r="AR3857" s="145" t="s">
        <v>444</v>
      </c>
      <c r="AT3857" s="145" t="s">
        <v>332</v>
      </c>
      <c r="AU3857" s="145" t="s">
        <v>80</v>
      </c>
      <c r="AY3857" s="18" t="s">
        <v>330</v>
      </c>
      <c r="BE3857" s="146">
        <f>IF(N3857="základní",J3857,0)</f>
        <v>19186.41</v>
      </c>
      <c r="BF3857" s="146">
        <f>IF(N3857="snížená",J3857,0)</f>
        <v>0</v>
      </c>
      <c r="BG3857" s="146">
        <f>IF(N3857="zákl. přenesená",J3857,0)</f>
        <v>0</v>
      </c>
      <c r="BH3857" s="146">
        <f>IF(N3857="sníž. přenesená",J3857,0)</f>
        <v>0</v>
      </c>
      <c r="BI3857" s="146">
        <f>IF(N3857="nulová",J3857,0)</f>
        <v>0</v>
      </c>
      <c r="BJ3857" s="18" t="s">
        <v>78</v>
      </c>
      <c r="BK3857" s="146">
        <f>ROUND(I3857*H3857,2)</f>
        <v>19186.41</v>
      </c>
      <c r="BL3857" s="18" t="s">
        <v>444</v>
      </c>
      <c r="BM3857" s="145" t="s">
        <v>3765</v>
      </c>
    </row>
    <row r="3858" spans="2:65" s="1" customFormat="1" ht="19.5">
      <c r="B3858" s="33"/>
      <c r="D3858" s="152" t="s">
        <v>375</v>
      </c>
      <c r="F3858" s="165" t="s">
        <v>3658</v>
      </c>
      <c r="I3858" s="149"/>
      <c r="L3858" s="33"/>
      <c r="M3858" s="150"/>
      <c r="T3858" s="52"/>
      <c r="AT3858" s="18" t="s">
        <v>375</v>
      </c>
      <c r="AU3858" s="18" t="s">
        <v>80</v>
      </c>
    </row>
    <row r="3859" spans="2:65" s="1" customFormat="1" ht="24.2" customHeight="1">
      <c r="B3859" s="33"/>
      <c r="C3859" s="134" t="s">
        <v>3766</v>
      </c>
      <c r="D3859" s="134" t="s">
        <v>332</v>
      </c>
      <c r="E3859" s="135" t="s">
        <v>3767</v>
      </c>
      <c r="F3859" s="136" t="s">
        <v>3642</v>
      </c>
      <c r="G3859" s="137" t="s">
        <v>2551</v>
      </c>
      <c r="H3859" s="138">
        <v>1</v>
      </c>
      <c r="I3859" s="139">
        <v>23243.07</v>
      </c>
      <c r="J3859" s="140">
        <f>ROUND(I3859*H3859,2)</f>
        <v>23243.07</v>
      </c>
      <c r="K3859" s="136" t="s">
        <v>21</v>
      </c>
      <c r="L3859" s="33"/>
      <c r="M3859" s="141" t="s">
        <v>21</v>
      </c>
      <c r="N3859" s="142" t="s">
        <v>42</v>
      </c>
      <c r="P3859" s="143">
        <f>O3859*H3859</f>
        <v>0</v>
      </c>
      <c r="Q3859" s="143">
        <v>6.0199999999999997E-2</v>
      </c>
      <c r="R3859" s="143">
        <f>Q3859*H3859</f>
        <v>6.0199999999999997E-2</v>
      </c>
      <c r="S3859" s="143">
        <v>0</v>
      </c>
      <c r="T3859" s="144">
        <f>S3859*H3859</f>
        <v>0</v>
      </c>
      <c r="AR3859" s="145" t="s">
        <v>444</v>
      </c>
      <c r="AT3859" s="145" t="s">
        <v>332</v>
      </c>
      <c r="AU3859" s="145" t="s">
        <v>80</v>
      </c>
      <c r="AY3859" s="18" t="s">
        <v>330</v>
      </c>
      <c r="BE3859" s="146">
        <f>IF(N3859="základní",J3859,0)</f>
        <v>23243.07</v>
      </c>
      <c r="BF3859" s="146">
        <f>IF(N3859="snížená",J3859,0)</f>
        <v>0</v>
      </c>
      <c r="BG3859" s="146">
        <f>IF(N3859="zákl. přenesená",J3859,0)</f>
        <v>0</v>
      </c>
      <c r="BH3859" s="146">
        <f>IF(N3859="sníž. přenesená",J3859,0)</f>
        <v>0</v>
      </c>
      <c r="BI3859" s="146">
        <f>IF(N3859="nulová",J3859,0)</f>
        <v>0</v>
      </c>
      <c r="BJ3859" s="18" t="s">
        <v>78</v>
      </c>
      <c r="BK3859" s="146">
        <f>ROUND(I3859*H3859,2)</f>
        <v>23243.07</v>
      </c>
      <c r="BL3859" s="18" t="s">
        <v>444</v>
      </c>
      <c r="BM3859" s="145" t="s">
        <v>3768</v>
      </c>
    </row>
    <row r="3860" spans="2:65" s="1" customFormat="1" ht="19.5">
      <c r="B3860" s="33"/>
      <c r="D3860" s="152" t="s">
        <v>375</v>
      </c>
      <c r="F3860" s="165" t="s">
        <v>3769</v>
      </c>
      <c r="I3860" s="149"/>
      <c r="L3860" s="33"/>
      <c r="M3860" s="150"/>
      <c r="T3860" s="52"/>
      <c r="AT3860" s="18" t="s">
        <v>375</v>
      </c>
      <c r="AU3860" s="18" t="s">
        <v>80</v>
      </c>
    </row>
    <row r="3861" spans="2:65" s="1" customFormat="1" ht="33" customHeight="1">
      <c r="B3861" s="33"/>
      <c r="C3861" s="134" t="s">
        <v>3770</v>
      </c>
      <c r="D3861" s="134" t="s">
        <v>332</v>
      </c>
      <c r="E3861" s="135" t="s">
        <v>3771</v>
      </c>
      <c r="F3861" s="136" t="s">
        <v>3650</v>
      </c>
      <c r="G3861" s="137" t="s">
        <v>2551</v>
      </c>
      <c r="H3861" s="138">
        <v>3</v>
      </c>
      <c r="I3861" s="139">
        <v>19186.41</v>
      </c>
      <c r="J3861" s="140">
        <f>ROUND(I3861*H3861,2)</f>
        <v>57559.23</v>
      </c>
      <c r="K3861" s="136" t="s">
        <v>21</v>
      </c>
      <c r="L3861" s="33"/>
      <c r="M3861" s="141" t="s">
        <v>21</v>
      </c>
      <c r="N3861" s="142" t="s">
        <v>42</v>
      </c>
      <c r="P3861" s="143">
        <f>O3861*H3861</f>
        <v>0</v>
      </c>
      <c r="Q3861" s="143">
        <v>6.0199999999999997E-2</v>
      </c>
      <c r="R3861" s="143">
        <f>Q3861*H3861</f>
        <v>0.18059999999999998</v>
      </c>
      <c r="S3861" s="143">
        <v>0</v>
      </c>
      <c r="T3861" s="144">
        <f>S3861*H3861</f>
        <v>0</v>
      </c>
      <c r="AR3861" s="145" t="s">
        <v>444</v>
      </c>
      <c r="AT3861" s="145" t="s">
        <v>332</v>
      </c>
      <c r="AU3861" s="145" t="s">
        <v>80</v>
      </c>
      <c r="AY3861" s="18" t="s">
        <v>330</v>
      </c>
      <c r="BE3861" s="146">
        <f>IF(N3861="základní",J3861,0)</f>
        <v>57559.23</v>
      </c>
      <c r="BF3861" s="146">
        <f>IF(N3861="snížená",J3861,0)</f>
        <v>0</v>
      </c>
      <c r="BG3861" s="146">
        <f>IF(N3861="zákl. přenesená",J3861,0)</f>
        <v>0</v>
      </c>
      <c r="BH3861" s="146">
        <f>IF(N3861="sníž. přenesená",J3861,0)</f>
        <v>0</v>
      </c>
      <c r="BI3861" s="146">
        <f>IF(N3861="nulová",J3861,0)</f>
        <v>0</v>
      </c>
      <c r="BJ3861" s="18" t="s">
        <v>78</v>
      </c>
      <c r="BK3861" s="146">
        <f>ROUND(I3861*H3861,2)</f>
        <v>57559.23</v>
      </c>
      <c r="BL3861" s="18" t="s">
        <v>444</v>
      </c>
      <c r="BM3861" s="145" t="s">
        <v>3772</v>
      </c>
    </row>
    <row r="3862" spans="2:65" s="1" customFormat="1" ht="19.5">
      <c r="B3862" s="33"/>
      <c r="D3862" s="152" t="s">
        <v>375</v>
      </c>
      <c r="F3862" s="165" t="s">
        <v>3658</v>
      </c>
      <c r="I3862" s="149"/>
      <c r="L3862" s="33"/>
      <c r="M3862" s="150"/>
      <c r="T3862" s="52"/>
      <c r="AT3862" s="18" t="s">
        <v>375</v>
      </c>
      <c r="AU3862" s="18" t="s">
        <v>80</v>
      </c>
    </row>
    <row r="3863" spans="2:65" s="1" customFormat="1" ht="33" customHeight="1">
      <c r="B3863" s="33"/>
      <c r="C3863" s="134" t="s">
        <v>3773</v>
      </c>
      <c r="D3863" s="134" t="s">
        <v>332</v>
      </c>
      <c r="E3863" s="135" t="s">
        <v>3774</v>
      </c>
      <c r="F3863" s="136" t="s">
        <v>3650</v>
      </c>
      <c r="G3863" s="137" t="s">
        <v>2551</v>
      </c>
      <c r="H3863" s="138">
        <v>3</v>
      </c>
      <c r="I3863" s="139">
        <v>19186.41</v>
      </c>
      <c r="J3863" s="140">
        <f>ROUND(I3863*H3863,2)</f>
        <v>57559.23</v>
      </c>
      <c r="K3863" s="136" t="s">
        <v>21</v>
      </c>
      <c r="L3863" s="33"/>
      <c r="M3863" s="141" t="s">
        <v>21</v>
      </c>
      <c r="N3863" s="142" t="s">
        <v>42</v>
      </c>
      <c r="P3863" s="143">
        <f>O3863*H3863</f>
        <v>0</v>
      </c>
      <c r="Q3863" s="143">
        <v>6.0199999999999997E-2</v>
      </c>
      <c r="R3863" s="143">
        <f>Q3863*H3863</f>
        <v>0.18059999999999998</v>
      </c>
      <c r="S3863" s="143">
        <v>0</v>
      </c>
      <c r="T3863" s="144">
        <f>S3863*H3863</f>
        <v>0</v>
      </c>
      <c r="AR3863" s="145" t="s">
        <v>444</v>
      </c>
      <c r="AT3863" s="145" t="s">
        <v>332</v>
      </c>
      <c r="AU3863" s="145" t="s">
        <v>80</v>
      </c>
      <c r="AY3863" s="18" t="s">
        <v>330</v>
      </c>
      <c r="BE3863" s="146">
        <f>IF(N3863="základní",J3863,0)</f>
        <v>57559.23</v>
      </c>
      <c r="BF3863" s="146">
        <f>IF(N3863="snížená",J3863,0)</f>
        <v>0</v>
      </c>
      <c r="BG3863" s="146">
        <f>IF(N3863="zákl. přenesená",J3863,0)</f>
        <v>0</v>
      </c>
      <c r="BH3863" s="146">
        <f>IF(N3863="sníž. přenesená",J3863,0)</f>
        <v>0</v>
      </c>
      <c r="BI3863" s="146">
        <f>IF(N3863="nulová",J3863,0)</f>
        <v>0</v>
      </c>
      <c r="BJ3863" s="18" t="s">
        <v>78</v>
      </c>
      <c r="BK3863" s="146">
        <f>ROUND(I3863*H3863,2)</f>
        <v>57559.23</v>
      </c>
      <c r="BL3863" s="18" t="s">
        <v>444</v>
      </c>
      <c r="BM3863" s="145" t="s">
        <v>3775</v>
      </c>
    </row>
    <row r="3864" spans="2:65" s="1" customFormat="1" ht="19.5">
      <c r="B3864" s="33"/>
      <c r="D3864" s="152" t="s">
        <v>375</v>
      </c>
      <c r="F3864" s="165" t="s">
        <v>3644</v>
      </c>
      <c r="I3864" s="149"/>
      <c r="L3864" s="33"/>
      <c r="M3864" s="150"/>
      <c r="T3864" s="52"/>
      <c r="AT3864" s="18" t="s">
        <v>375</v>
      </c>
      <c r="AU3864" s="18" t="s">
        <v>80</v>
      </c>
    </row>
    <row r="3865" spans="2:65" s="1" customFormat="1" ht="24.2" customHeight="1">
      <c r="B3865" s="33"/>
      <c r="C3865" s="134" t="s">
        <v>3776</v>
      </c>
      <c r="D3865" s="134" t="s">
        <v>332</v>
      </c>
      <c r="E3865" s="135" t="s">
        <v>3777</v>
      </c>
      <c r="F3865" s="136" t="s">
        <v>3778</v>
      </c>
      <c r="G3865" s="137" t="s">
        <v>2551</v>
      </c>
      <c r="H3865" s="138">
        <v>1</v>
      </c>
      <c r="I3865" s="139">
        <v>38645.1</v>
      </c>
      <c r="J3865" s="140">
        <f>ROUND(I3865*H3865,2)</f>
        <v>38645.1</v>
      </c>
      <c r="K3865" s="136" t="s">
        <v>21</v>
      </c>
      <c r="L3865" s="33"/>
      <c r="M3865" s="141" t="s">
        <v>21</v>
      </c>
      <c r="N3865" s="142" t="s">
        <v>42</v>
      </c>
      <c r="P3865" s="143">
        <f>O3865*H3865</f>
        <v>0</v>
      </c>
      <c r="Q3865" s="143">
        <v>6.7729999999999999E-2</v>
      </c>
      <c r="R3865" s="143">
        <f>Q3865*H3865</f>
        <v>6.7729999999999999E-2</v>
      </c>
      <c r="S3865" s="143">
        <v>0</v>
      </c>
      <c r="T3865" s="144">
        <f>S3865*H3865</f>
        <v>0</v>
      </c>
      <c r="AR3865" s="145" t="s">
        <v>444</v>
      </c>
      <c r="AT3865" s="145" t="s">
        <v>332</v>
      </c>
      <c r="AU3865" s="145" t="s">
        <v>80</v>
      </c>
      <c r="AY3865" s="18" t="s">
        <v>330</v>
      </c>
      <c r="BE3865" s="146">
        <f>IF(N3865="základní",J3865,0)</f>
        <v>38645.1</v>
      </c>
      <c r="BF3865" s="146">
        <f>IF(N3865="snížená",J3865,0)</f>
        <v>0</v>
      </c>
      <c r="BG3865" s="146">
        <f>IF(N3865="zákl. přenesená",J3865,0)</f>
        <v>0</v>
      </c>
      <c r="BH3865" s="146">
        <f>IF(N3865="sníž. přenesená",J3865,0)</f>
        <v>0</v>
      </c>
      <c r="BI3865" s="146">
        <f>IF(N3865="nulová",J3865,0)</f>
        <v>0</v>
      </c>
      <c r="BJ3865" s="18" t="s">
        <v>78</v>
      </c>
      <c r="BK3865" s="146">
        <f>ROUND(I3865*H3865,2)</f>
        <v>38645.1</v>
      </c>
      <c r="BL3865" s="18" t="s">
        <v>444</v>
      </c>
      <c r="BM3865" s="145" t="s">
        <v>3779</v>
      </c>
    </row>
    <row r="3866" spans="2:65" s="1" customFormat="1" ht="19.5">
      <c r="B3866" s="33"/>
      <c r="D3866" s="152" t="s">
        <v>375</v>
      </c>
      <c r="F3866" s="165" t="s">
        <v>3780</v>
      </c>
      <c r="I3866" s="149"/>
      <c r="L3866" s="33"/>
      <c r="M3866" s="150"/>
      <c r="T3866" s="52"/>
      <c r="AT3866" s="18" t="s">
        <v>375</v>
      </c>
      <c r="AU3866" s="18" t="s">
        <v>80</v>
      </c>
    </row>
    <row r="3867" spans="2:65" s="1" customFormat="1" ht="24.2" customHeight="1">
      <c r="B3867" s="33"/>
      <c r="C3867" s="134" t="s">
        <v>3781</v>
      </c>
      <c r="D3867" s="134" t="s">
        <v>332</v>
      </c>
      <c r="E3867" s="135" t="s">
        <v>3782</v>
      </c>
      <c r="F3867" s="136" t="s">
        <v>3665</v>
      </c>
      <c r="G3867" s="137" t="s">
        <v>2551</v>
      </c>
      <c r="H3867" s="138">
        <v>1</v>
      </c>
      <c r="I3867" s="139">
        <v>92739.839999999997</v>
      </c>
      <c r="J3867" s="140">
        <f>ROUND(I3867*H3867,2)</f>
        <v>92739.839999999997</v>
      </c>
      <c r="K3867" s="136" t="s">
        <v>21</v>
      </c>
      <c r="L3867" s="33"/>
      <c r="M3867" s="141" t="s">
        <v>21</v>
      </c>
      <c r="N3867" s="142" t="s">
        <v>42</v>
      </c>
      <c r="P3867" s="143">
        <f>O3867*H3867</f>
        <v>0</v>
      </c>
      <c r="Q3867" s="143">
        <v>9.783E-2</v>
      </c>
      <c r="R3867" s="143">
        <f>Q3867*H3867</f>
        <v>9.783E-2</v>
      </c>
      <c r="S3867" s="143">
        <v>0</v>
      </c>
      <c r="T3867" s="144">
        <f>S3867*H3867</f>
        <v>0</v>
      </c>
      <c r="AR3867" s="145" t="s">
        <v>444</v>
      </c>
      <c r="AT3867" s="145" t="s">
        <v>332</v>
      </c>
      <c r="AU3867" s="145" t="s">
        <v>80</v>
      </c>
      <c r="AY3867" s="18" t="s">
        <v>330</v>
      </c>
      <c r="BE3867" s="146">
        <f>IF(N3867="základní",J3867,0)</f>
        <v>92739.839999999997</v>
      </c>
      <c r="BF3867" s="146">
        <f>IF(N3867="snížená",J3867,0)</f>
        <v>0</v>
      </c>
      <c r="BG3867" s="146">
        <f>IF(N3867="zákl. přenesená",J3867,0)</f>
        <v>0</v>
      </c>
      <c r="BH3867" s="146">
        <f>IF(N3867="sníž. přenesená",J3867,0)</f>
        <v>0</v>
      </c>
      <c r="BI3867" s="146">
        <f>IF(N3867="nulová",J3867,0)</f>
        <v>0</v>
      </c>
      <c r="BJ3867" s="18" t="s">
        <v>78</v>
      </c>
      <c r="BK3867" s="146">
        <f>ROUND(I3867*H3867,2)</f>
        <v>92739.839999999997</v>
      </c>
      <c r="BL3867" s="18" t="s">
        <v>444</v>
      </c>
      <c r="BM3867" s="145" t="s">
        <v>3783</v>
      </c>
    </row>
    <row r="3868" spans="2:65" s="1" customFormat="1" ht="19.5">
      <c r="B3868" s="33"/>
      <c r="D3868" s="152" t="s">
        <v>375</v>
      </c>
      <c r="F3868" s="165" t="s">
        <v>3713</v>
      </c>
      <c r="I3868" s="149"/>
      <c r="L3868" s="33"/>
      <c r="M3868" s="150"/>
      <c r="T3868" s="52"/>
      <c r="AT3868" s="18" t="s">
        <v>375</v>
      </c>
      <c r="AU3868" s="18" t="s">
        <v>80</v>
      </c>
    </row>
    <row r="3869" spans="2:65" s="1" customFormat="1" ht="24.2" customHeight="1">
      <c r="B3869" s="33"/>
      <c r="C3869" s="134" t="s">
        <v>3784</v>
      </c>
      <c r="D3869" s="134" t="s">
        <v>332</v>
      </c>
      <c r="E3869" s="135" t="s">
        <v>3785</v>
      </c>
      <c r="F3869" s="136" t="s">
        <v>3711</v>
      </c>
      <c r="G3869" s="137" t="s">
        <v>2551</v>
      </c>
      <c r="H3869" s="138">
        <v>1</v>
      </c>
      <c r="I3869" s="139">
        <v>38210.11</v>
      </c>
      <c r="J3869" s="140">
        <f>ROUND(I3869*H3869,2)</f>
        <v>38210.11</v>
      </c>
      <c r="K3869" s="136" t="s">
        <v>21</v>
      </c>
      <c r="L3869" s="33"/>
      <c r="M3869" s="141" t="s">
        <v>21</v>
      </c>
      <c r="N3869" s="142" t="s">
        <v>42</v>
      </c>
      <c r="P3869" s="143">
        <f>O3869*H3869</f>
        <v>0</v>
      </c>
      <c r="Q3869" s="143">
        <v>5.2679999999999998E-2</v>
      </c>
      <c r="R3869" s="143">
        <f>Q3869*H3869</f>
        <v>5.2679999999999998E-2</v>
      </c>
      <c r="S3869" s="143">
        <v>0</v>
      </c>
      <c r="T3869" s="144">
        <f>S3869*H3869</f>
        <v>0</v>
      </c>
      <c r="AR3869" s="145" t="s">
        <v>444</v>
      </c>
      <c r="AT3869" s="145" t="s">
        <v>332</v>
      </c>
      <c r="AU3869" s="145" t="s">
        <v>80</v>
      </c>
      <c r="AY3869" s="18" t="s">
        <v>330</v>
      </c>
      <c r="BE3869" s="146">
        <f>IF(N3869="základní",J3869,0)</f>
        <v>38210.11</v>
      </c>
      <c r="BF3869" s="146">
        <f>IF(N3869="snížená",J3869,0)</f>
        <v>0</v>
      </c>
      <c r="BG3869" s="146">
        <f>IF(N3869="zákl. přenesená",J3869,0)</f>
        <v>0</v>
      </c>
      <c r="BH3869" s="146">
        <f>IF(N3869="sníž. přenesená",J3869,0)</f>
        <v>0</v>
      </c>
      <c r="BI3869" s="146">
        <f>IF(N3869="nulová",J3869,0)</f>
        <v>0</v>
      </c>
      <c r="BJ3869" s="18" t="s">
        <v>78</v>
      </c>
      <c r="BK3869" s="146">
        <f>ROUND(I3869*H3869,2)</f>
        <v>38210.11</v>
      </c>
      <c r="BL3869" s="18" t="s">
        <v>444</v>
      </c>
      <c r="BM3869" s="145" t="s">
        <v>3786</v>
      </c>
    </row>
    <row r="3870" spans="2:65" s="1" customFormat="1" ht="19.5">
      <c r="B3870" s="33"/>
      <c r="D3870" s="152" t="s">
        <v>375</v>
      </c>
      <c r="F3870" s="165" t="s">
        <v>3713</v>
      </c>
      <c r="I3870" s="149"/>
      <c r="L3870" s="33"/>
      <c r="M3870" s="150"/>
      <c r="T3870" s="52"/>
      <c r="AT3870" s="18" t="s">
        <v>375</v>
      </c>
      <c r="AU3870" s="18" t="s">
        <v>80</v>
      </c>
    </row>
    <row r="3871" spans="2:65" s="1" customFormat="1" ht="24.2" customHeight="1">
      <c r="B3871" s="33"/>
      <c r="C3871" s="134" t="s">
        <v>3787</v>
      </c>
      <c r="D3871" s="134" t="s">
        <v>332</v>
      </c>
      <c r="E3871" s="135" t="s">
        <v>3788</v>
      </c>
      <c r="F3871" s="136" t="s">
        <v>3789</v>
      </c>
      <c r="G3871" s="137" t="s">
        <v>2551</v>
      </c>
      <c r="H3871" s="138">
        <v>1</v>
      </c>
      <c r="I3871" s="139">
        <v>99654.43</v>
      </c>
      <c r="J3871" s="140">
        <f>ROUND(I3871*H3871,2)</f>
        <v>99654.43</v>
      </c>
      <c r="K3871" s="136" t="s">
        <v>21</v>
      </c>
      <c r="L3871" s="33"/>
      <c r="M3871" s="141" t="s">
        <v>21</v>
      </c>
      <c r="N3871" s="142" t="s">
        <v>42</v>
      </c>
      <c r="P3871" s="143">
        <f>O3871*H3871</f>
        <v>0</v>
      </c>
      <c r="Q3871" s="143">
        <v>0.64890999999999999</v>
      </c>
      <c r="R3871" s="143">
        <f>Q3871*H3871</f>
        <v>0.64890999999999999</v>
      </c>
      <c r="S3871" s="143">
        <v>0</v>
      </c>
      <c r="T3871" s="144">
        <f>S3871*H3871</f>
        <v>0</v>
      </c>
      <c r="AR3871" s="145" t="s">
        <v>444</v>
      </c>
      <c r="AT3871" s="145" t="s">
        <v>332</v>
      </c>
      <c r="AU3871" s="145" t="s">
        <v>80</v>
      </c>
      <c r="AY3871" s="18" t="s">
        <v>330</v>
      </c>
      <c r="BE3871" s="146">
        <f>IF(N3871="základní",J3871,0)</f>
        <v>99654.43</v>
      </c>
      <c r="BF3871" s="146">
        <f>IF(N3871="snížená",J3871,0)</f>
        <v>0</v>
      </c>
      <c r="BG3871" s="146">
        <f>IF(N3871="zákl. přenesená",J3871,0)</f>
        <v>0</v>
      </c>
      <c r="BH3871" s="146">
        <f>IF(N3871="sníž. přenesená",J3871,0)</f>
        <v>0</v>
      </c>
      <c r="BI3871" s="146">
        <f>IF(N3871="nulová",J3871,0)</f>
        <v>0</v>
      </c>
      <c r="BJ3871" s="18" t="s">
        <v>78</v>
      </c>
      <c r="BK3871" s="146">
        <f>ROUND(I3871*H3871,2)</f>
        <v>99654.43</v>
      </c>
      <c r="BL3871" s="18" t="s">
        <v>444</v>
      </c>
      <c r="BM3871" s="145" t="s">
        <v>3790</v>
      </c>
    </row>
    <row r="3872" spans="2:65" s="1" customFormat="1" ht="29.25">
      <c r="B3872" s="33"/>
      <c r="D3872" s="152" t="s">
        <v>375</v>
      </c>
      <c r="F3872" s="165" t="s">
        <v>3791</v>
      </c>
      <c r="I3872" s="149"/>
      <c r="L3872" s="33"/>
      <c r="M3872" s="150"/>
      <c r="T3872" s="52"/>
      <c r="AT3872" s="18" t="s">
        <v>375</v>
      </c>
      <c r="AU3872" s="18" t="s">
        <v>80</v>
      </c>
    </row>
    <row r="3873" spans="2:65" s="1" customFormat="1" ht="24.2" customHeight="1">
      <c r="B3873" s="33"/>
      <c r="C3873" s="134" t="s">
        <v>3792</v>
      </c>
      <c r="D3873" s="134" t="s">
        <v>332</v>
      </c>
      <c r="E3873" s="135" t="s">
        <v>3793</v>
      </c>
      <c r="F3873" s="136" t="s">
        <v>3794</v>
      </c>
      <c r="G3873" s="137" t="s">
        <v>2551</v>
      </c>
      <c r="H3873" s="138">
        <v>1</v>
      </c>
      <c r="I3873" s="139">
        <v>63049.279999999999</v>
      </c>
      <c r="J3873" s="140">
        <f>ROUND(I3873*H3873,2)</f>
        <v>63049.279999999999</v>
      </c>
      <c r="K3873" s="136" t="s">
        <v>21</v>
      </c>
      <c r="L3873" s="33"/>
      <c r="M3873" s="141" t="s">
        <v>21</v>
      </c>
      <c r="N3873" s="142" t="s">
        <v>42</v>
      </c>
      <c r="P3873" s="143">
        <f>O3873*H3873</f>
        <v>0</v>
      </c>
      <c r="Q3873" s="143">
        <v>0.48720000000000002</v>
      </c>
      <c r="R3873" s="143">
        <f>Q3873*H3873</f>
        <v>0.48720000000000002</v>
      </c>
      <c r="S3873" s="143">
        <v>0</v>
      </c>
      <c r="T3873" s="144">
        <f>S3873*H3873</f>
        <v>0</v>
      </c>
      <c r="AR3873" s="145" t="s">
        <v>444</v>
      </c>
      <c r="AT3873" s="145" t="s">
        <v>332</v>
      </c>
      <c r="AU3873" s="145" t="s">
        <v>80</v>
      </c>
      <c r="AY3873" s="18" t="s">
        <v>330</v>
      </c>
      <c r="BE3873" s="146">
        <f>IF(N3873="základní",J3873,0)</f>
        <v>63049.279999999999</v>
      </c>
      <c r="BF3873" s="146">
        <f>IF(N3873="snížená",J3873,0)</f>
        <v>0</v>
      </c>
      <c r="BG3873" s="146">
        <f>IF(N3873="zákl. přenesená",J3873,0)</f>
        <v>0</v>
      </c>
      <c r="BH3873" s="146">
        <f>IF(N3873="sníž. přenesená",J3873,0)</f>
        <v>0</v>
      </c>
      <c r="BI3873" s="146">
        <f>IF(N3873="nulová",J3873,0)</f>
        <v>0</v>
      </c>
      <c r="BJ3873" s="18" t="s">
        <v>78</v>
      </c>
      <c r="BK3873" s="146">
        <f>ROUND(I3873*H3873,2)</f>
        <v>63049.279999999999</v>
      </c>
      <c r="BL3873" s="18" t="s">
        <v>444</v>
      </c>
      <c r="BM3873" s="145" t="s">
        <v>3795</v>
      </c>
    </row>
    <row r="3874" spans="2:65" s="1" customFormat="1" ht="29.25">
      <c r="B3874" s="33"/>
      <c r="D3874" s="152" t="s">
        <v>375</v>
      </c>
      <c r="F3874" s="165" t="s">
        <v>3634</v>
      </c>
      <c r="I3874" s="149"/>
      <c r="L3874" s="33"/>
      <c r="M3874" s="150"/>
      <c r="T3874" s="52"/>
      <c r="AT3874" s="18" t="s">
        <v>375</v>
      </c>
      <c r="AU3874" s="18" t="s">
        <v>80</v>
      </c>
    </row>
    <row r="3875" spans="2:65" s="1" customFormat="1" ht="24.2" customHeight="1">
      <c r="B3875" s="33"/>
      <c r="C3875" s="134" t="s">
        <v>3796</v>
      </c>
      <c r="D3875" s="134" t="s">
        <v>332</v>
      </c>
      <c r="E3875" s="135" t="s">
        <v>3797</v>
      </c>
      <c r="F3875" s="136" t="s">
        <v>3798</v>
      </c>
      <c r="G3875" s="137" t="s">
        <v>2551</v>
      </c>
      <c r="H3875" s="138">
        <v>1</v>
      </c>
      <c r="I3875" s="139">
        <v>51399.519999999997</v>
      </c>
      <c r="J3875" s="140">
        <f>ROUND(I3875*H3875,2)</f>
        <v>51399.519999999997</v>
      </c>
      <c r="K3875" s="136" t="s">
        <v>21</v>
      </c>
      <c r="L3875" s="33"/>
      <c r="M3875" s="141" t="s">
        <v>21</v>
      </c>
      <c r="N3875" s="142" t="s">
        <v>42</v>
      </c>
      <c r="P3875" s="143">
        <f>O3875*H3875</f>
        <v>0</v>
      </c>
      <c r="Q3875" s="143">
        <v>9.6140000000000003E-2</v>
      </c>
      <c r="R3875" s="143">
        <f>Q3875*H3875</f>
        <v>9.6140000000000003E-2</v>
      </c>
      <c r="S3875" s="143">
        <v>0</v>
      </c>
      <c r="T3875" s="144">
        <f>S3875*H3875</f>
        <v>0</v>
      </c>
      <c r="AR3875" s="145" t="s">
        <v>444</v>
      </c>
      <c r="AT3875" s="145" t="s">
        <v>332</v>
      </c>
      <c r="AU3875" s="145" t="s">
        <v>80</v>
      </c>
      <c r="AY3875" s="18" t="s">
        <v>330</v>
      </c>
      <c r="BE3875" s="146">
        <f>IF(N3875="základní",J3875,0)</f>
        <v>51399.519999999997</v>
      </c>
      <c r="BF3875" s="146">
        <f>IF(N3875="snížená",J3875,0)</f>
        <v>0</v>
      </c>
      <c r="BG3875" s="146">
        <f>IF(N3875="zákl. přenesená",J3875,0)</f>
        <v>0</v>
      </c>
      <c r="BH3875" s="146">
        <f>IF(N3875="sníž. přenesená",J3875,0)</f>
        <v>0</v>
      </c>
      <c r="BI3875" s="146">
        <f>IF(N3875="nulová",J3875,0)</f>
        <v>0</v>
      </c>
      <c r="BJ3875" s="18" t="s">
        <v>78</v>
      </c>
      <c r="BK3875" s="146">
        <f>ROUND(I3875*H3875,2)</f>
        <v>51399.519999999997</v>
      </c>
      <c r="BL3875" s="18" t="s">
        <v>444</v>
      </c>
      <c r="BM3875" s="145" t="s">
        <v>3799</v>
      </c>
    </row>
    <row r="3876" spans="2:65" s="1" customFormat="1" ht="19.5">
      <c r="B3876" s="33"/>
      <c r="D3876" s="152" t="s">
        <v>375</v>
      </c>
      <c r="F3876" s="165" t="s">
        <v>3800</v>
      </c>
      <c r="I3876" s="149"/>
      <c r="L3876" s="33"/>
      <c r="M3876" s="150"/>
      <c r="T3876" s="52"/>
      <c r="AT3876" s="18" t="s">
        <v>375</v>
      </c>
      <c r="AU3876" s="18" t="s">
        <v>80</v>
      </c>
    </row>
    <row r="3877" spans="2:65" s="1" customFormat="1" ht="24.2" customHeight="1">
      <c r="B3877" s="33"/>
      <c r="C3877" s="134" t="s">
        <v>3801</v>
      </c>
      <c r="D3877" s="134" t="s">
        <v>332</v>
      </c>
      <c r="E3877" s="135" t="s">
        <v>3802</v>
      </c>
      <c r="F3877" s="136" t="s">
        <v>3642</v>
      </c>
      <c r="G3877" s="137" t="s">
        <v>2551</v>
      </c>
      <c r="H3877" s="138">
        <v>2</v>
      </c>
      <c r="I3877" s="139">
        <v>19247.29</v>
      </c>
      <c r="J3877" s="140">
        <f>ROUND(I3877*H3877,2)</f>
        <v>38494.58</v>
      </c>
      <c r="K3877" s="136" t="s">
        <v>21</v>
      </c>
      <c r="L3877" s="33"/>
      <c r="M3877" s="141" t="s">
        <v>21</v>
      </c>
      <c r="N3877" s="142" t="s">
        <v>42</v>
      </c>
      <c r="P3877" s="143">
        <f>O3877*H3877</f>
        <v>0</v>
      </c>
      <c r="Q3877" s="143">
        <v>6.0199999999999997E-2</v>
      </c>
      <c r="R3877" s="143">
        <f>Q3877*H3877</f>
        <v>0.12039999999999999</v>
      </c>
      <c r="S3877" s="143">
        <v>0</v>
      </c>
      <c r="T3877" s="144">
        <f>S3877*H3877</f>
        <v>0</v>
      </c>
      <c r="AR3877" s="145" t="s">
        <v>444</v>
      </c>
      <c r="AT3877" s="145" t="s">
        <v>332</v>
      </c>
      <c r="AU3877" s="145" t="s">
        <v>80</v>
      </c>
      <c r="AY3877" s="18" t="s">
        <v>330</v>
      </c>
      <c r="BE3877" s="146">
        <f>IF(N3877="základní",J3877,0)</f>
        <v>38494.58</v>
      </c>
      <c r="BF3877" s="146">
        <f>IF(N3877="snížená",J3877,0)</f>
        <v>0</v>
      </c>
      <c r="BG3877" s="146">
        <f>IF(N3877="zákl. přenesená",J3877,0)</f>
        <v>0</v>
      </c>
      <c r="BH3877" s="146">
        <f>IF(N3877="sníž. přenesená",J3877,0)</f>
        <v>0</v>
      </c>
      <c r="BI3877" s="146">
        <f>IF(N3877="nulová",J3877,0)</f>
        <v>0</v>
      </c>
      <c r="BJ3877" s="18" t="s">
        <v>78</v>
      </c>
      <c r="BK3877" s="146">
        <f>ROUND(I3877*H3877,2)</f>
        <v>38494.58</v>
      </c>
      <c r="BL3877" s="18" t="s">
        <v>444</v>
      </c>
      <c r="BM3877" s="145" t="s">
        <v>3803</v>
      </c>
    </row>
    <row r="3878" spans="2:65" s="1" customFormat="1" ht="19.5">
      <c r="B3878" s="33"/>
      <c r="D3878" s="152" t="s">
        <v>375</v>
      </c>
      <c r="F3878" s="165" t="s">
        <v>3734</v>
      </c>
      <c r="I3878" s="149"/>
      <c r="L3878" s="33"/>
      <c r="M3878" s="150"/>
      <c r="T3878" s="52"/>
      <c r="AT3878" s="18" t="s">
        <v>375</v>
      </c>
      <c r="AU3878" s="18" t="s">
        <v>80</v>
      </c>
    </row>
    <row r="3879" spans="2:65" s="1" customFormat="1" ht="24.2" customHeight="1">
      <c r="B3879" s="33"/>
      <c r="C3879" s="134" t="s">
        <v>3804</v>
      </c>
      <c r="D3879" s="134" t="s">
        <v>332</v>
      </c>
      <c r="E3879" s="135" t="s">
        <v>3805</v>
      </c>
      <c r="F3879" s="136" t="s">
        <v>3806</v>
      </c>
      <c r="G3879" s="137" t="s">
        <v>2551</v>
      </c>
      <c r="H3879" s="138">
        <v>1</v>
      </c>
      <c r="I3879" s="139">
        <v>80060.91</v>
      </c>
      <c r="J3879" s="140">
        <f>ROUND(I3879*H3879,2)</f>
        <v>80060.91</v>
      </c>
      <c r="K3879" s="136" t="s">
        <v>21</v>
      </c>
      <c r="L3879" s="33"/>
      <c r="M3879" s="141" t="s">
        <v>21</v>
      </c>
      <c r="N3879" s="142" t="s">
        <v>42</v>
      </c>
      <c r="P3879" s="143">
        <f>O3879*H3879</f>
        <v>0</v>
      </c>
      <c r="Q3879" s="143">
        <v>0.10174999999999999</v>
      </c>
      <c r="R3879" s="143">
        <f>Q3879*H3879</f>
        <v>0.10174999999999999</v>
      </c>
      <c r="S3879" s="143">
        <v>0</v>
      </c>
      <c r="T3879" s="144">
        <f>S3879*H3879</f>
        <v>0</v>
      </c>
      <c r="AR3879" s="145" t="s">
        <v>444</v>
      </c>
      <c r="AT3879" s="145" t="s">
        <v>332</v>
      </c>
      <c r="AU3879" s="145" t="s">
        <v>80</v>
      </c>
      <c r="AY3879" s="18" t="s">
        <v>330</v>
      </c>
      <c r="BE3879" s="146">
        <f>IF(N3879="základní",J3879,0)</f>
        <v>80060.91</v>
      </c>
      <c r="BF3879" s="146">
        <f>IF(N3879="snížená",J3879,0)</f>
        <v>0</v>
      </c>
      <c r="BG3879" s="146">
        <f>IF(N3879="zákl. přenesená",J3879,0)</f>
        <v>0</v>
      </c>
      <c r="BH3879" s="146">
        <f>IF(N3879="sníž. přenesená",J3879,0)</f>
        <v>0</v>
      </c>
      <c r="BI3879" s="146">
        <f>IF(N3879="nulová",J3879,0)</f>
        <v>0</v>
      </c>
      <c r="BJ3879" s="18" t="s">
        <v>78</v>
      </c>
      <c r="BK3879" s="146">
        <f>ROUND(I3879*H3879,2)</f>
        <v>80060.91</v>
      </c>
      <c r="BL3879" s="18" t="s">
        <v>444</v>
      </c>
      <c r="BM3879" s="145" t="s">
        <v>3807</v>
      </c>
    </row>
    <row r="3880" spans="2:65" s="1" customFormat="1" ht="19.5">
      <c r="B3880" s="33"/>
      <c r="D3880" s="152" t="s">
        <v>375</v>
      </c>
      <c r="F3880" s="165" t="s">
        <v>3808</v>
      </c>
      <c r="I3880" s="149"/>
      <c r="L3880" s="33"/>
      <c r="M3880" s="150"/>
      <c r="T3880" s="52"/>
      <c r="AT3880" s="18" t="s">
        <v>375</v>
      </c>
      <c r="AU3880" s="18" t="s">
        <v>80</v>
      </c>
    </row>
    <row r="3881" spans="2:65" s="1" customFormat="1" ht="24.2" customHeight="1">
      <c r="B3881" s="33"/>
      <c r="C3881" s="134" t="s">
        <v>3809</v>
      </c>
      <c r="D3881" s="134" t="s">
        <v>332</v>
      </c>
      <c r="E3881" s="135" t="s">
        <v>3810</v>
      </c>
      <c r="F3881" s="136" t="s">
        <v>3811</v>
      </c>
      <c r="G3881" s="137" t="s">
        <v>2551</v>
      </c>
      <c r="H3881" s="138">
        <v>1</v>
      </c>
      <c r="I3881" s="139">
        <v>35845.840000000004</v>
      </c>
      <c r="J3881" s="140">
        <f>ROUND(I3881*H3881,2)</f>
        <v>35845.839999999997</v>
      </c>
      <c r="K3881" s="136" t="s">
        <v>21</v>
      </c>
      <c r="L3881" s="33"/>
      <c r="M3881" s="141" t="s">
        <v>21</v>
      </c>
      <c r="N3881" s="142" t="s">
        <v>42</v>
      </c>
      <c r="P3881" s="143">
        <f>O3881*H3881</f>
        <v>0</v>
      </c>
      <c r="Q3881" s="143">
        <v>5.6439999999999997E-2</v>
      </c>
      <c r="R3881" s="143">
        <f>Q3881*H3881</f>
        <v>5.6439999999999997E-2</v>
      </c>
      <c r="S3881" s="143">
        <v>0</v>
      </c>
      <c r="T3881" s="144">
        <f>S3881*H3881</f>
        <v>0</v>
      </c>
      <c r="AR3881" s="145" t="s">
        <v>444</v>
      </c>
      <c r="AT3881" s="145" t="s">
        <v>332</v>
      </c>
      <c r="AU3881" s="145" t="s">
        <v>80</v>
      </c>
      <c r="AY3881" s="18" t="s">
        <v>330</v>
      </c>
      <c r="BE3881" s="146">
        <f>IF(N3881="základní",J3881,0)</f>
        <v>35845.839999999997</v>
      </c>
      <c r="BF3881" s="146">
        <f>IF(N3881="snížená",J3881,0)</f>
        <v>0</v>
      </c>
      <c r="BG3881" s="146">
        <f>IF(N3881="zákl. přenesená",J3881,0)</f>
        <v>0</v>
      </c>
      <c r="BH3881" s="146">
        <f>IF(N3881="sníž. přenesená",J3881,0)</f>
        <v>0</v>
      </c>
      <c r="BI3881" s="146">
        <f>IF(N3881="nulová",J3881,0)</f>
        <v>0</v>
      </c>
      <c r="BJ3881" s="18" t="s">
        <v>78</v>
      </c>
      <c r="BK3881" s="146">
        <f>ROUND(I3881*H3881,2)</f>
        <v>35845.839999999997</v>
      </c>
      <c r="BL3881" s="18" t="s">
        <v>444</v>
      </c>
      <c r="BM3881" s="145" t="s">
        <v>3812</v>
      </c>
    </row>
    <row r="3882" spans="2:65" s="1" customFormat="1" ht="19.5">
      <c r="B3882" s="33"/>
      <c r="D3882" s="152" t="s">
        <v>375</v>
      </c>
      <c r="F3882" s="165" t="s">
        <v>3813</v>
      </c>
      <c r="I3882" s="149"/>
      <c r="L3882" s="33"/>
      <c r="M3882" s="150"/>
      <c r="T3882" s="52"/>
      <c r="AT3882" s="18" t="s">
        <v>375</v>
      </c>
      <c r="AU3882" s="18" t="s">
        <v>80</v>
      </c>
    </row>
    <row r="3883" spans="2:65" s="1" customFormat="1" ht="24.2" customHeight="1">
      <c r="B3883" s="33"/>
      <c r="C3883" s="134" t="s">
        <v>3814</v>
      </c>
      <c r="D3883" s="134" t="s">
        <v>332</v>
      </c>
      <c r="E3883" s="135" t="s">
        <v>3815</v>
      </c>
      <c r="F3883" s="136" t="s">
        <v>3816</v>
      </c>
      <c r="G3883" s="137" t="s">
        <v>2551</v>
      </c>
      <c r="H3883" s="138">
        <v>1</v>
      </c>
      <c r="I3883" s="139">
        <v>277544.5</v>
      </c>
      <c r="J3883" s="140">
        <f>ROUND(I3883*H3883,2)</f>
        <v>277544.5</v>
      </c>
      <c r="K3883" s="136" t="s">
        <v>21</v>
      </c>
      <c r="L3883" s="33"/>
      <c r="M3883" s="141" t="s">
        <v>21</v>
      </c>
      <c r="N3883" s="142" t="s">
        <v>42</v>
      </c>
      <c r="P3883" s="143">
        <f>O3883*H3883</f>
        <v>0</v>
      </c>
      <c r="Q3883" s="143">
        <v>0.34943999999999997</v>
      </c>
      <c r="R3883" s="143">
        <f>Q3883*H3883</f>
        <v>0.34943999999999997</v>
      </c>
      <c r="S3883" s="143">
        <v>0</v>
      </c>
      <c r="T3883" s="144">
        <f>S3883*H3883</f>
        <v>0</v>
      </c>
      <c r="AR3883" s="145" t="s">
        <v>444</v>
      </c>
      <c r="AT3883" s="145" t="s">
        <v>332</v>
      </c>
      <c r="AU3883" s="145" t="s">
        <v>80</v>
      </c>
      <c r="AY3883" s="18" t="s">
        <v>330</v>
      </c>
      <c r="BE3883" s="146">
        <f>IF(N3883="základní",J3883,0)</f>
        <v>277544.5</v>
      </c>
      <c r="BF3883" s="146">
        <f>IF(N3883="snížená",J3883,0)</f>
        <v>0</v>
      </c>
      <c r="BG3883" s="146">
        <f>IF(N3883="zákl. přenesená",J3883,0)</f>
        <v>0</v>
      </c>
      <c r="BH3883" s="146">
        <f>IF(N3883="sníž. přenesená",J3883,0)</f>
        <v>0</v>
      </c>
      <c r="BI3883" s="146">
        <f>IF(N3883="nulová",J3883,0)</f>
        <v>0</v>
      </c>
      <c r="BJ3883" s="18" t="s">
        <v>78</v>
      </c>
      <c r="BK3883" s="146">
        <f>ROUND(I3883*H3883,2)</f>
        <v>277544.5</v>
      </c>
      <c r="BL3883" s="18" t="s">
        <v>444</v>
      </c>
      <c r="BM3883" s="145" t="s">
        <v>3817</v>
      </c>
    </row>
    <row r="3884" spans="2:65" s="1" customFormat="1" ht="29.25">
      <c r="B3884" s="33"/>
      <c r="D3884" s="152" t="s">
        <v>375</v>
      </c>
      <c r="F3884" s="165" t="s">
        <v>3634</v>
      </c>
      <c r="I3884" s="149"/>
      <c r="L3884" s="33"/>
      <c r="M3884" s="150"/>
      <c r="T3884" s="52"/>
      <c r="AT3884" s="18" t="s">
        <v>375</v>
      </c>
      <c r="AU3884" s="18" t="s">
        <v>80</v>
      </c>
    </row>
    <row r="3885" spans="2:65" s="1" customFormat="1" ht="33" customHeight="1">
      <c r="B3885" s="33"/>
      <c r="C3885" s="134" t="s">
        <v>3818</v>
      </c>
      <c r="D3885" s="134" t="s">
        <v>332</v>
      </c>
      <c r="E3885" s="135" t="s">
        <v>3819</v>
      </c>
      <c r="F3885" s="136" t="s">
        <v>3820</v>
      </c>
      <c r="G3885" s="137" t="s">
        <v>2551</v>
      </c>
      <c r="H3885" s="138">
        <v>1</v>
      </c>
      <c r="I3885" s="139">
        <v>60981.65</v>
      </c>
      <c r="J3885" s="140">
        <f>ROUND(I3885*H3885,2)</f>
        <v>60981.65</v>
      </c>
      <c r="K3885" s="136" t="s">
        <v>21</v>
      </c>
      <c r="L3885" s="33"/>
      <c r="M3885" s="141" t="s">
        <v>21</v>
      </c>
      <c r="N3885" s="142" t="s">
        <v>42</v>
      </c>
      <c r="P3885" s="143">
        <f>O3885*H3885</f>
        <v>0</v>
      </c>
      <c r="Q3885" s="143">
        <v>6.0199999999999997E-2</v>
      </c>
      <c r="R3885" s="143">
        <f>Q3885*H3885</f>
        <v>6.0199999999999997E-2</v>
      </c>
      <c r="S3885" s="143">
        <v>0</v>
      </c>
      <c r="T3885" s="144">
        <f>S3885*H3885</f>
        <v>0</v>
      </c>
      <c r="AR3885" s="145" t="s">
        <v>444</v>
      </c>
      <c r="AT3885" s="145" t="s">
        <v>332</v>
      </c>
      <c r="AU3885" s="145" t="s">
        <v>80</v>
      </c>
      <c r="AY3885" s="18" t="s">
        <v>330</v>
      </c>
      <c r="BE3885" s="146">
        <f>IF(N3885="základní",J3885,0)</f>
        <v>60981.65</v>
      </c>
      <c r="BF3885" s="146">
        <f>IF(N3885="snížená",J3885,0)</f>
        <v>0</v>
      </c>
      <c r="BG3885" s="146">
        <f>IF(N3885="zákl. přenesená",J3885,0)</f>
        <v>0</v>
      </c>
      <c r="BH3885" s="146">
        <f>IF(N3885="sníž. přenesená",J3885,0)</f>
        <v>0</v>
      </c>
      <c r="BI3885" s="146">
        <f>IF(N3885="nulová",J3885,0)</f>
        <v>0</v>
      </c>
      <c r="BJ3885" s="18" t="s">
        <v>78</v>
      </c>
      <c r="BK3885" s="146">
        <f>ROUND(I3885*H3885,2)</f>
        <v>60981.65</v>
      </c>
      <c r="BL3885" s="18" t="s">
        <v>444</v>
      </c>
      <c r="BM3885" s="145" t="s">
        <v>3821</v>
      </c>
    </row>
    <row r="3886" spans="2:65" s="1" customFormat="1" ht="19.5">
      <c r="B3886" s="33"/>
      <c r="D3886" s="152" t="s">
        <v>375</v>
      </c>
      <c r="F3886" s="165" t="s">
        <v>3822</v>
      </c>
      <c r="I3886" s="149"/>
      <c r="L3886" s="33"/>
      <c r="M3886" s="150"/>
      <c r="T3886" s="52"/>
      <c r="AT3886" s="18" t="s">
        <v>375</v>
      </c>
      <c r="AU3886" s="18" t="s">
        <v>80</v>
      </c>
    </row>
    <row r="3887" spans="2:65" s="1" customFormat="1" ht="24.2" customHeight="1">
      <c r="B3887" s="33"/>
      <c r="C3887" s="134" t="s">
        <v>3823</v>
      </c>
      <c r="D3887" s="134" t="s">
        <v>332</v>
      </c>
      <c r="E3887" s="135" t="s">
        <v>3824</v>
      </c>
      <c r="F3887" s="136" t="s">
        <v>3642</v>
      </c>
      <c r="G3887" s="137" t="s">
        <v>2551</v>
      </c>
      <c r="H3887" s="138">
        <v>2</v>
      </c>
      <c r="I3887" s="139">
        <v>20049.760000000002</v>
      </c>
      <c r="J3887" s="140">
        <f>ROUND(I3887*H3887,2)</f>
        <v>40099.519999999997</v>
      </c>
      <c r="K3887" s="136" t="s">
        <v>21</v>
      </c>
      <c r="L3887" s="33"/>
      <c r="M3887" s="141" t="s">
        <v>21</v>
      </c>
      <c r="N3887" s="142" t="s">
        <v>42</v>
      </c>
      <c r="P3887" s="143">
        <f>O3887*H3887</f>
        <v>0</v>
      </c>
      <c r="Q3887" s="143">
        <v>6.0199999999999997E-2</v>
      </c>
      <c r="R3887" s="143">
        <f>Q3887*H3887</f>
        <v>0.12039999999999999</v>
      </c>
      <c r="S3887" s="143">
        <v>0</v>
      </c>
      <c r="T3887" s="144">
        <f>S3887*H3887</f>
        <v>0</v>
      </c>
      <c r="AR3887" s="145" t="s">
        <v>444</v>
      </c>
      <c r="AT3887" s="145" t="s">
        <v>332</v>
      </c>
      <c r="AU3887" s="145" t="s">
        <v>80</v>
      </c>
      <c r="AY3887" s="18" t="s">
        <v>330</v>
      </c>
      <c r="BE3887" s="146">
        <f>IF(N3887="základní",J3887,0)</f>
        <v>40099.519999999997</v>
      </c>
      <c r="BF3887" s="146">
        <f>IF(N3887="snížená",J3887,0)</f>
        <v>0</v>
      </c>
      <c r="BG3887" s="146">
        <f>IF(N3887="zákl. přenesená",J3887,0)</f>
        <v>0</v>
      </c>
      <c r="BH3887" s="146">
        <f>IF(N3887="sníž. přenesená",J3887,0)</f>
        <v>0</v>
      </c>
      <c r="BI3887" s="146">
        <f>IF(N3887="nulová",J3887,0)</f>
        <v>0</v>
      </c>
      <c r="BJ3887" s="18" t="s">
        <v>78</v>
      </c>
      <c r="BK3887" s="146">
        <f>ROUND(I3887*H3887,2)</f>
        <v>40099.519999999997</v>
      </c>
      <c r="BL3887" s="18" t="s">
        <v>444</v>
      </c>
      <c r="BM3887" s="145" t="s">
        <v>3825</v>
      </c>
    </row>
    <row r="3888" spans="2:65" s="1" customFormat="1" ht="19.5">
      <c r="B3888" s="33"/>
      <c r="D3888" s="152" t="s">
        <v>375</v>
      </c>
      <c r="F3888" s="165" t="s">
        <v>3826</v>
      </c>
      <c r="I3888" s="149"/>
      <c r="L3888" s="33"/>
      <c r="M3888" s="150"/>
      <c r="T3888" s="52"/>
      <c r="AT3888" s="18" t="s">
        <v>375</v>
      </c>
      <c r="AU3888" s="18" t="s">
        <v>80</v>
      </c>
    </row>
    <row r="3889" spans="2:65" s="1" customFormat="1" ht="24.2" customHeight="1">
      <c r="B3889" s="33"/>
      <c r="C3889" s="134" t="s">
        <v>3827</v>
      </c>
      <c r="D3889" s="134" t="s">
        <v>332</v>
      </c>
      <c r="E3889" s="135" t="s">
        <v>3828</v>
      </c>
      <c r="F3889" s="136" t="s">
        <v>3642</v>
      </c>
      <c r="G3889" s="137" t="s">
        <v>2551</v>
      </c>
      <c r="H3889" s="138">
        <v>3</v>
      </c>
      <c r="I3889" s="139">
        <v>20049.760000000002</v>
      </c>
      <c r="J3889" s="140">
        <f>ROUND(I3889*H3889,2)</f>
        <v>60149.279999999999</v>
      </c>
      <c r="K3889" s="136" t="s">
        <v>21</v>
      </c>
      <c r="L3889" s="33"/>
      <c r="M3889" s="141" t="s">
        <v>21</v>
      </c>
      <c r="N3889" s="142" t="s">
        <v>42</v>
      </c>
      <c r="P3889" s="143">
        <f>O3889*H3889</f>
        <v>0</v>
      </c>
      <c r="Q3889" s="143">
        <v>6.0199999999999997E-2</v>
      </c>
      <c r="R3889" s="143">
        <f>Q3889*H3889</f>
        <v>0.18059999999999998</v>
      </c>
      <c r="S3889" s="143">
        <v>0</v>
      </c>
      <c r="T3889" s="144">
        <f>S3889*H3889</f>
        <v>0</v>
      </c>
      <c r="AR3889" s="145" t="s">
        <v>444</v>
      </c>
      <c r="AT3889" s="145" t="s">
        <v>332</v>
      </c>
      <c r="AU3889" s="145" t="s">
        <v>80</v>
      </c>
      <c r="AY3889" s="18" t="s">
        <v>330</v>
      </c>
      <c r="BE3889" s="146">
        <f>IF(N3889="základní",J3889,0)</f>
        <v>60149.279999999999</v>
      </c>
      <c r="BF3889" s="146">
        <f>IF(N3889="snížená",J3889,0)</f>
        <v>0</v>
      </c>
      <c r="BG3889" s="146">
        <f>IF(N3889="zákl. přenesená",J3889,0)</f>
        <v>0</v>
      </c>
      <c r="BH3889" s="146">
        <f>IF(N3889="sníž. přenesená",J3889,0)</f>
        <v>0</v>
      </c>
      <c r="BI3889" s="146">
        <f>IF(N3889="nulová",J3889,0)</f>
        <v>0</v>
      </c>
      <c r="BJ3889" s="18" t="s">
        <v>78</v>
      </c>
      <c r="BK3889" s="146">
        <f>ROUND(I3889*H3889,2)</f>
        <v>60149.279999999999</v>
      </c>
      <c r="BL3889" s="18" t="s">
        <v>444</v>
      </c>
      <c r="BM3889" s="145" t="s">
        <v>3829</v>
      </c>
    </row>
    <row r="3890" spans="2:65" s="1" customFormat="1" ht="19.5">
      <c r="B3890" s="33"/>
      <c r="D3890" s="152" t="s">
        <v>375</v>
      </c>
      <c r="F3890" s="165" t="s">
        <v>3826</v>
      </c>
      <c r="I3890" s="149"/>
      <c r="L3890" s="33"/>
      <c r="M3890" s="150"/>
      <c r="T3890" s="52"/>
      <c r="AT3890" s="18" t="s">
        <v>375</v>
      </c>
      <c r="AU3890" s="18" t="s">
        <v>80</v>
      </c>
    </row>
    <row r="3891" spans="2:65" s="1" customFormat="1" ht="24.2" customHeight="1">
      <c r="B3891" s="33"/>
      <c r="C3891" s="134" t="s">
        <v>3830</v>
      </c>
      <c r="D3891" s="134" t="s">
        <v>332</v>
      </c>
      <c r="E3891" s="135" t="s">
        <v>3831</v>
      </c>
      <c r="F3891" s="136" t="s">
        <v>3642</v>
      </c>
      <c r="G3891" s="137" t="s">
        <v>2551</v>
      </c>
      <c r="H3891" s="138">
        <v>1</v>
      </c>
      <c r="I3891" s="139">
        <v>20049.760000000002</v>
      </c>
      <c r="J3891" s="140">
        <f>ROUND(I3891*H3891,2)</f>
        <v>20049.759999999998</v>
      </c>
      <c r="K3891" s="136" t="s">
        <v>21</v>
      </c>
      <c r="L3891" s="33"/>
      <c r="M3891" s="141" t="s">
        <v>21</v>
      </c>
      <c r="N3891" s="142" t="s">
        <v>42</v>
      </c>
      <c r="P3891" s="143">
        <f>O3891*H3891</f>
        <v>0</v>
      </c>
      <c r="Q3891" s="143">
        <v>6.0199999999999997E-2</v>
      </c>
      <c r="R3891" s="143">
        <f>Q3891*H3891</f>
        <v>6.0199999999999997E-2</v>
      </c>
      <c r="S3891" s="143">
        <v>0</v>
      </c>
      <c r="T3891" s="144">
        <f>S3891*H3891</f>
        <v>0</v>
      </c>
      <c r="AR3891" s="145" t="s">
        <v>444</v>
      </c>
      <c r="AT3891" s="145" t="s">
        <v>332</v>
      </c>
      <c r="AU3891" s="145" t="s">
        <v>80</v>
      </c>
      <c r="AY3891" s="18" t="s">
        <v>330</v>
      </c>
      <c r="BE3891" s="146">
        <f>IF(N3891="základní",J3891,0)</f>
        <v>20049.759999999998</v>
      </c>
      <c r="BF3891" s="146">
        <f>IF(N3891="snížená",J3891,0)</f>
        <v>0</v>
      </c>
      <c r="BG3891" s="146">
        <f>IF(N3891="zákl. přenesená",J3891,0)</f>
        <v>0</v>
      </c>
      <c r="BH3891" s="146">
        <f>IF(N3891="sníž. přenesená",J3891,0)</f>
        <v>0</v>
      </c>
      <c r="BI3891" s="146">
        <f>IF(N3891="nulová",J3891,0)</f>
        <v>0</v>
      </c>
      <c r="BJ3891" s="18" t="s">
        <v>78</v>
      </c>
      <c r="BK3891" s="146">
        <f>ROUND(I3891*H3891,2)</f>
        <v>20049.759999999998</v>
      </c>
      <c r="BL3891" s="18" t="s">
        <v>444</v>
      </c>
      <c r="BM3891" s="145" t="s">
        <v>3832</v>
      </c>
    </row>
    <row r="3892" spans="2:65" s="1" customFormat="1" ht="19.5">
      <c r="B3892" s="33"/>
      <c r="D3892" s="152" t="s">
        <v>375</v>
      </c>
      <c r="F3892" s="165" t="s">
        <v>3672</v>
      </c>
      <c r="I3892" s="149"/>
      <c r="L3892" s="33"/>
      <c r="M3892" s="150"/>
      <c r="T3892" s="52"/>
      <c r="AT3892" s="18" t="s">
        <v>375</v>
      </c>
      <c r="AU3892" s="18" t="s">
        <v>80</v>
      </c>
    </row>
    <row r="3893" spans="2:65" s="1" customFormat="1" ht="24.2" customHeight="1">
      <c r="B3893" s="33"/>
      <c r="C3893" s="134" t="s">
        <v>3833</v>
      </c>
      <c r="D3893" s="134" t="s">
        <v>332</v>
      </c>
      <c r="E3893" s="135" t="s">
        <v>3834</v>
      </c>
      <c r="F3893" s="136" t="s">
        <v>3711</v>
      </c>
      <c r="G3893" s="137" t="s">
        <v>2551</v>
      </c>
      <c r="H3893" s="138">
        <v>1</v>
      </c>
      <c r="I3893" s="139">
        <v>38210.11</v>
      </c>
      <c r="J3893" s="140">
        <f>ROUND(I3893*H3893,2)</f>
        <v>38210.11</v>
      </c>
      <c r="K3893" s="136" t="s">
        <v>21</v>
      </c>
      <c r="L3893" s="33"/>
      <c r="M3893" s="141" t="s">
        <v>21</v>
      </c>
      <c r="N3893" s="142" t="s">
        <v>42</v>
      </c>
      <c r="P3893" s="143">
        <f>O3893*H3893</f>
        <v>0</v>
      </c>
      <c r="Q3893" s="143">
        <v>5.2679999999999998E-2</v>
      </c>
      <c r="R3893" s="143">
        <f>Q3893*H3893</f>
        <v>5.2679999999999998E-2</v>
      </c>
      <c r="S3893" s="143">
        <v>0</v>
      </c>
      <c r="T3893" s="144">
        <f>S3893*H3893</f>
        <v>0</v>
      </c>
      <c r="AR3893" s="145" t="s">
        <v>444</v>
      </c>
      <c r="AT3893" s="145" t="s">
        <v>332</v>
      </c>
      <c r="AU3893" s="145" t="s">
        <v>80</v>
      </c>
      <c r="AY3893" s="18" t="s">
        <v>330</v>
      </c>
      <c r="BE3893" s="146">
        <f>IF(N3893="základní",J3893,0)</f>
        <v>38210.11</v>
      </c>
      <c r="BF3893" s="146">
        <f>IF(N3893="snížená",J3893,0)</f>
        <v>0</v>
      </c>
      <c r="BG3893" s="146">
        <f>IF(N3893="zákl. přenesená",J3893,0)</f>
        <v>0</v>
      </c>
      <c r="BH3893" s="146">
        <f>IF(N3893="sníž. přenesená",J3893,0)</f>
        <v>0</v>
      </c>
      <c r="BI3893" s="146">
        <f>IF(N3893="nulová",J3893,0)</f>
        <v>0</v>
      </c>
      <c r="BJ3893" s="18" t="s">
        <v>78</v>
      </c>
      <c r="BK3893" s="146">
        <f>ROUND(I3893*H3893,2)</f>
        <v>38210.11</v>
      </c>
      <c r="BL3893" s="18" t="s">
        <v>444</v>
      </c>
      <c r="BM3893" s="145" t="s">
        <v>3835</v>
      </c>
    </row>
    <row r="3894" spans="2:65" s="1" customFormat="1" ht="19.5">
      <c r="B3894" s="33"/>
      <c r="D3894" s="152" t="s">
        <v>375</v>
      </c>
      <c r="F3894" s="165" t="s">
        <v>3713</v>
      </c>
      <c r="I3894" s="149"/>
      <c r="L3894" s="33"/>
      <c r="M3894" s="150"/>
      <c r="T3894" s="52"/>
      <c r="AT3894" s="18" t="s">
        <v>375</v>
      </c>
      <c r="AU3894" s="18" t="s">
        <v>80</v>
      </c>
    </row>
    <row r="3895" spans="2:65" s="1" customFormat="1" ht="33" customHeight="1">
      <c r="B3895" s="33"/>
      <c r="C3895" s="134" t="s">
        <v>3836</v>
      </c>
      <c r="D3895" s="134" t="s">
        <v>332</v>
      </c>
      <c r="E3895" s="135" t="s">
        <v>3837</v>
      </c>
      <c r="F3895" s="136" t="s">
        <v>3650</v>
      </c>
      <c r="G3895" s="137" t="s">
        <v>2551</v>
      </c>
      <c r="H3895" s="138">
        <v>3</v>
      </c>
      <c r="I3895" s="139">
        <v>20293.27</v>
      </c>
      <c r="J3895" s="140">
        <f>ROUND(I3895*H3895,2)</f>
        <v>60879.81</v>
      </c>
      <c r="K3895" s="136" t="s">
        <v>21</v>
      </c>
      <c r="L3895" s="33"/>
      <c r="M3895" s="141" t="s">
        <v>21</v>
      </c>
      <c r="N3895" s="142" t="s">
        <v>42</v>
      </c>
      <c r="P3895" s="143">
        <f>O3895*H3895</f>
        <v>0</v>
      </c>
      <c r="Q3895" s="143">
        <v>6.0199999999999997E-2</v>
      </c>
      <c r="R3895" s="143">
        <f>Q3895*H3895</f>
        <v>0.18059999999999998</v>
      </c>
      <c r="S3895" s="143">
        <v>0</v>
      </c>
      <c r="T3895" s="144">
        <f>S3895*H3895</f>
        <v>0</v>
      </c>
      <c r="AR3895" s="145" t="s">
        <v>444</v>
      </c>
      <c r="AT3895" s="145" t="s">
        <v>332</v>
      </c>
      <c r="AU3895" s="145" t="s">
        <v>80</v>
      </c>
      <c r="AY3895" s="18" t="s">
        <v>330</v>
      </c>
      <c r="BE3895" s="146">
        <f>IF(N3895="základní",J3895,0)</f>
        <v>60879.81</v>
      </c>
      <c r="BF3895" s="146">
        <f>IF(N3895="snížená",J3895,0)</f>
        <v>0</v>
      </c>
      <c r="BG3895" s="146">
        <f>IF(N3895="zákl. přenesená",J3895,0)</f>
        <v>0</v>
      </c>
      <c r="BH3895" s="146">
        <f>IF(N3895="sníž. přenesená",J3895,0)</f>
        <v>0</v>
      </c>
      <c r="BI3895" s="146">
        <f>IF(N3895="nulová",J3895,0)</f>
        <v>0</v>
      </c>
      <c r="BJ3895" s="18" t="s">
        <v>78</v>
      </c>
      <c r="BK3895" s="146">
        <f>ROUND(I3895*H3895,2)</f>
        <v>60879.81</v>
      </c>
      <c r="BL3895" s="18" t="s">
        <v>444</v>
      </c>
      <c r="BM3895" s="145" t="s">
        <v>3838</v>
      </c>
    </row>
    <row r="3896" spans="2:65" s="1" customFormat="1" ht="19.5">
      <c r="B3896" s="33"/>
      <c r="D3896" s="152" t="s">
        <v>375</v>
      </c>
      <c r="F3896" s="165" t="s">
        <v>3644</v>
      </c>
      <c r="I3896" s="149"/>
      <c r="L3896" s="33"/>
      <c r="M3896" s="150"/>
      <c r="T3896" s="52"/>
      <c r="AT3896" s="18" t="s">
        <v>375</v>
      </c>
      <c r="AU3896" s="18" t="s">
        <v>80</v>
      </c>
    </row>
    <row r="3897" spans="2:65" s="1" customFormat="1" ht="33" customHeight="1">
      <c r="B3897" s="33"/>
      <c r="C3897" s="134" t="s">
        <v>3839</v>
      </c>
      <c r="D3897" s="134" t="s">
        <v>332</v>
      </c>
      <c r="E3897" s="135" t="s">
        <v>3840</v>
      </c>
      <c r="F3897" s="136" t="s">
        <v>3650</v>
      </c>
      <c r="G3897" s="137" t="s">
        <v>2551</v>
      </c>
      <c r="H3897" s="138">
        <v>4</v>
      </c>
      <c r="I3897" s="139">
        <v>20293.27</v>
      </c>
      <c r="J3897" s="140">
        <f>ROUND(I3897*H3897,2)</f>
        <v>81173.08</v>
      </c>
      <c r="K3897" s="136" t="s">
        <v>21</v>
      </c>
      <c r="L3897" s="33"/>
      <c r="M3897" s="141" t="s">
        <v>21</v>
      </c>
      <c r="N3897" s="142" t="s">
        <v>42</v>
      </c>
      <c r="P3897" s="143">
        <f>O3897*H3897</f>
        <v>0</v>
      </c>
      <c r="Q3897" s="143">
        <v>6.0199999999999997E-2</v>
      </c>
      <c r="R3897" s="143">
        <f>Q3897*H3897</f>
        <v>0.24079999999999999</v>
      </c>
      <c r="S3897" s="143">
        <v>0</v>
      </c>
      <c r="T3897" s="144">
        <f>S3897*H3897</f>
        <v>0</v>
      </c>
      <c r="AR3897" s="145" t="s">
        <v>444</v>
      </c>
      <c r="AT3897" s="145" t="s">
        <v>332</v>
      </c>
      <c r="AU3897" s="145" t="s">
        <v>80</v>
      </c>
      <c r="AY3897" s="18" t="s">
        <v>330</v>
      </c>
      <c r="BE3897" s="146">
        <f>IF(N3897="základní",J3897,0)</f>
        <v>81173.08</v>
      </c>
      <c r="BF3897" s="146">
        <f>IF(N3897="snížená",J3897,0)</f>
        <v>0</v>
      </c>
      <c r="BG3897" s="146">
        <f>IF(N3897="zákl. přenesená",J3897,0)</f>
        <v>0</v>
      </c>
      <c r="BH3897" s="146">
        <f>IF(N3897="sníž. přenesená",J3897,0)</f>
        <v>0</v>
      </c>
      <c r="BI3897" s="146">
        <f>IF(N3897="nulová",J3897,0)</f>
        <v>0</v>
      </c>
      <c r="BJ3897" s="18" t="s">
        <v>78</v>
      </c>
      <c r="BK3897" s="146">
        <f>ROUND(I3897*H3897,2)</f>
        <v>81173.08</v>
      </c>
      <c r="BL3897" s="18" t="s">
        <v>444</v>
      </c>
      <c r="BM3897" s="145" t="s">
        <v>3841</v>
      </c>
    </row>
    <row r="3898" spans="2:65" s="1" customFormat="1" ht="19.5">
      <c r="B3898" s="33"/>
      <c r="D3898" s="152" t="s">
        <v>375</v>
      </c>
      <c r="F3898" s="165" t="s">
        <v>3644</v>
      </c>
      <c r="I3898" s="149"/>
      <c r="L3898" s="33"/>
      <c r="M3898" s="150"/>
      <c r="T3898" s="52"/>
      <c r="AT3898" s="18" t="s">
        <v>375</v>
      </c>
      <c r="AU3898" s="18" t="s">
        <v>80</v>
      </c>
    </row>
    <row r="3899" spans="2:65" s="1" customFormat="1" ht="24.2" customHeight="1">
      <c r="B3899" s="33"/>
      <c r="C3899" s="134" t="s">
        <v>3842</v>
      </c>
      <c r="D3899" s="134" t="s">
        <v>332</v>
      </c>
      <c r="E3899" s="135" t="s">
        <v>3843</v>
      </c>
      <c r="F3899" s="136" t="s">
        <v>3844</v>
      </c>
      <c r="G3899" s="137" t="s">
        <v>2551</v>
      </c>
      <c r="H3899" s="138">
        <v>1</v>
      </c>
      <c r="I3899" s="139">
        <v>77698</v>
      </c>
      <c r="J3899" s="140">
        <f>ROUND(I3899*H3899,2)</f>
        <v>77698</v>
      </c>
      <c r="K3899" s="136" t="s">
        <v>21</v>
      </c>
      <c r="L3899" s="33"/>
      <c r="M3899" s="141" t="s">
        <v>21</v>
      </c>
      <c r="N3899" s="142" t="s">
        <v>42</v>
      </c>
      <c r="P3899" s="143">
        <f>O3899*H3899</f>
        <v>0</v>
      </c>
      <c r="Q3899" s="143">
        <v>9.783E-2</v>
      </c>
      <c r="R3899" s="143">
        <f>Q3899*H3899</f>
        <v>9.783E-2</v>
      </c>
      <c r="S3899" s="143">
        <v>0</v>
      </c>
      <c r="T3899" s="144">
        <f>S3899*H3899</f>
        <v>0</v>
      </c>
      <c r="AR3899" s="145" t="s">
        <v>444</v>
      </c>
      <c r="AT3899" s="145" t="s">
        <v>332</v>
      </c>
      <c r="AU3899" s="145" t="s">
        <v>80</v>
      </c>
      <c r="AY3899" s="18" t="s">
        <v>330</v>
      </c>
      <c r="BE3899" s="146">
        <f>IF(N3899="základní",J3899,0)</f>
        <v>77698</v>
      </c>
      <c r="BF3899" s="146">
        <f>IF(N3899="snížená",J3899,0)</f>
        <v>0</v>
      </c>
      <c r="BG3899" s="146">
        <f>IF(N3899="zákl. přenesená",J3899,0)</f>
        <v>0</v>
      </c>
      <c r="BH3899" s="146">
        <f>IF(N3899="sníž. přenesená",J3899,0)</f>
        <v>0</v>
      </c>
      <c r="BI3899" s="146">
        <f>IF(N3899="nulová",J3899,0)</f>
        <v>0</v>
      </c>
      <c r="BJ3899" s="18" t="s">
        <v>78</v>
      </c>
      <c r="BK3899" s="146">
        <f>ROUND(I3899*H3899,2)</f>
        <v>77698</v>
      </c>
      <c r="BL3899" s="18" t="s">
        <v>444</v>
      </c>
      <c r="BM3899" s="145" t="s">
        <v>3845</v>
      </c>
    </row>
    <row r="3900" spans="2:65" s="1" customFormat="1" ht="19.5">
      <c r="B3900" s="33"/>
      <c r="D3900" s="152" t="s">
        <v>375</v>
      </c>
      <c r="F3900" s="165" t="s">
        <v>3672</v>
      </c>
      <c r="I3900" s="149"/>
      <c r="L3900" s="33"/>
      <c r="M3900" s="150"/>
      <c r="T3900" s="52"/>
      <c r="AT3900" s="18" t="s">
        <v>375</v>
      </c>
      <c r="AU3900" s="18" t="s">
        <v>80</v>
      </c>
    </row>
    <row r="3901" spans="2:65" s="1" customFormat="1" ht="33" customHeight="1">
      <c r="B3901" s="33"/>
      <c r="C3901" s="134" t="s">
        <v>3846</v>
      </c>
      <c r="D3901" s="134" t="s">
        <v>332</v>
      </c>
      <c r="E3901" s="135" t="s">
        <v>3847</v>
      </c>
      <c r="F3901" s="136" t="s">
        <v>3699</v>
      </c>
      <c r="G3901" s="137" t="s">
        <v>2551</v>
      </c>
      <c r="H3901" s="138">
        <v>1</v>
      </c>
      <c r="I3901" s="139">
        <v>20049.760000000002</v>
      </c>
      <c r="J3901" s="140">
        <f>ROUND(I3901*H3901,2)</f>
        <v>20049.759999999998</v>
      </c>
      <c r="K3901" s="136" t="s">
        <v>21</v>
      </c>
      <c r="L3901" s="33"/>
      <c r="M3901" s="141" t="s">
        <v>21</v>
      </c>
      <c r="N3901" s="142" t="s">
        <v>42</v>
      </c>
      <c r="P3901" s="143">
        <f>O3901*H3901</f>
        <v>0</v>
      </c>
      <c r="Q3901" s="143">
        <v>7.5249999999999984E-2</v>
      </c>
      <c r="R3901" s="143">
        <f>Q3901*H3901</f>
        <v>7.5249999999999984E-2</v>
      </c>
      <c r="S3901" s="143">
        <v>0</v>
      </c>
      <c r="T3901" s="144">
        <f>S3901*H3901</f>
        <v>0</v>
      </c>
      <c r="AR3901" s="145" t="s">
        <v>444</v>
      </c>
      <c r="AT3901" s="145" t="s">
        <v>332</v>
      </c>
      <c r="AU3901" s="145" t="s">
        <v>80</v>
      </c>
      <c r="AY3901" s="18" t="s">
        <v>330</v>
      </c>
      <c r="BE3901" s="146">
        <f>IF(N3901="základní",J3901,0)</f>
        <v>20049.759999999998</v>
      </c>
      <c r="BF3901" s="146">
        <f>IF(N3901="snížená",J3901,0)</f>
        <v>0</v>
      </c>
      <c r="BG3901" s="146">
        <f>IF(N3901="zákl. přenesená",J3901,0)</f>
        <v>0</v>
      </c>
      <c r="BH3901" s="146">
        <f>IF(N3901="sníž. přenesená",J3901,0)</f>
        <v>0</v>
      </c>
      <c r="BI3901" s="146">
        <f>IF(N3901="nulová",J3901,0)</f>
        <v>0</v>
      </c>
      <c r="BJ3901" s="18" t="s">
        <v>78</v>
      </c>
      <c r="BK3901" s="146">
        <f>ROUND(I3901*H3901,2)</f>
        <v>20049.759999999998</v>
      </c>
      <c r="BL3901" s="18" t="s">
        <v>444</v>
      </c>
      <c r="BM3901" s="145" t="s">
        <v>3848</v>
      </c>
    </row>
    <row r="3902" spans="2:65" s="1" customFormat="1" ht="19.5">
      <c r="B3902" s="33"/>
      <c r="D3902" s="152" t="s">
        <v>375</v>
      </c>
      <c r="F3902" s="165" t="s">
        <v>3672</v>
      </c>
      <c r="I3902" s="149"/>
      <c r="L3902" s="33"/>
      <c r="M3902" s="150"/>
      <c r="T3902" s="52"/>
      <c r="AT3902" s="18" t="s">
        <v>375</v>
      </c>
      <c r="AU3902" s="18" t="s">
        <v>80</v>
      </c>
    </row>
    <row r="3903" spans="2:65" s="1" customFormat="1" ht="24.2" customHeight="1">
      <c r="B3903" s="33"/>
      <c r="C3903" s="134" t="s">
        <v>3849</v>
      </c>
      <c r="D3903" s="134" t="s">
        <v>332</v>
      </c>
      <c r="E3903" s="135" t="s">
        <v>3850</v>
      </c>
      <c r="F3903" s="136" t="s">
        <v>3778</v>
      </c>
      <c r="G3903" s="137" t="s">
        <v>2551</v>
      </c>
      <c r="H3903" s="138">
        <v>1</v>
      </c>
      <c r="I3903" s="139">
        <v>19247.29</v>
      </c>
      <c r="J3903" s="140">
        <f>ROUND(I3903*H3903,2)</f>
        <v>19247.29</v>
      </c>
      <c r="K3903" s="136" t="s">
        <v>21</v>
      </c>
      <c r="L3903" s="33"/>
      <c r="M3903" s="141" t="s">
        <v>21</v>
      </c>
      <c r="N3903" s="142" t="s">
        <v>42</v>
      </c>
      <c r="P3903" s="143">
        <f>O3903*H3903</f>
        <v>0</v>
      </c>
      <c r="Q3903" s="143">
        <v>6.7729999999999999E-2</v>
      </c>
      <c r="R3903" s="143">
        <f>Q3903*H3903</f>
        <v>6.7729999999999999E-2</v>
      </c>
      <c r="S3903" s="143">
        <v>0</v>
      </c>
      <c r="T3903" s="144">
        <f>S3903*H3903</f>
        <v>0</v>
      </c>
      <c r="AR3903" s="145" t="s">
        <v>444</v>
      </c>
      <c r="AT3903" s="145" t="s">
        <v>332</v>
      </c>
      <c r="AU3903" s="145" t="s">
        <v>80</v>
      </c>
      <c r="AY3903" s="18" t="s">
        <v>330</v>
      </c>
      <c r="BE3903" s="146">
        <f>IF(N3903="základní",J3903,0)</f>
        <v>19247.29</v>
      </c>
      <c r="BF3903" s="146">
        <f>IF(N3903="snížená",J3903,0)</f>
        <v>0</v>
      </c>
      <c r="BG3903" s="146">
        <f>IF(N3903="zákl. přenesená",J3903,0)</f>
        <v>0</v>
      </c>
      <c r="BH3903" s="146">
        <f>IF(N3903="sníž. přenesená",J3903,0)</f>
        <v>0</v>
      </c>
      <c r="BI3903" s="146">
        <f>IF(N3903="nulová",J3903,0)</f>
        <v>0</v>
      </c>
      <c r="BJ3903" s="18" t="s">
        <v>78</v>
      </c>
      <c r="BK3903" s="146">
        <f>ROUND(I3903*H3903,2)</f>
        <v>19247.29</v>
      </c>
      <c r="BL3903" s="18" t="s">
        <v>444</v>
      </c>
      <c r="BM3903" s="145" t="s">
        <v>3851</v>
      </c>
    </row>
    <row r="3904" spans="2:65" s="1" customFormat="1" ht="19.5">
      <c r="B3904" s="33"/>
      <c r="D3904" s="152" t="s">
        <v>375</v>
      </c>
      <c r="F3904" s="165" t="s">
        <v>3734</v>
      </c>
      <c r="I3904" s="149"/>
      <c r="L3904" s="33"/>
      <c r="M3904" s="150"/>
      <c r="T3904" s="52"/>
      <c r="AT3904" s="18" t="s">
        <v>375</v>
      </c>
      <c r="AU3904" s="18" t="s">
        <v>80</v>
      </c>
    </row>
    <row r="3905" spans="2:65" s="1" customFormat="1" ht="33" customHeight="1">
      <c r="B3905" s="33"/>
      <c r="C3905" s="134" t="s">
        <v>3852</v>
      </c>
      <c r="D3905" s="134" t="s">
        <v>332</v>
      </c>
      <c r="E3905" s="135" t="s">
        <v>3853</v>
      </c>
      <c r="F3905" s="136" t="s">
        <v>3854</v>
      </c>
      <c r="G3905" s="137" t="s">
        <v>2551</v>
      </c>
      <c r="H3905" s="138">
        <v>2</v>
      </c>
      <c r="I3905" s="139">
        <v>20354.150000000001</v>
      </c>
      <c r="J3905" s="140">
        <f>ROUND(I3905*H3905,2)</f>
        <v>40708.300000000003</v>
      </c>
      <c r="K3905" s="136" t="s">
        <v>21</v>
      </c>
      <c r="L3905" s="33"/>
      <c r="M3905" s="141" t="s">
        <v>21</v>
      </c>
      <c r="N3905" s="142" t="s">
        <v>42</v>
      </c>
      <c r="P3905" s="143">
        <f>O3905*H3905</f>
        <v>0</v>
      </c>
      <c r="Q3905" s="143">
        <v>6.7729999999999999E-2</v>
      </c>
      <c r="R3905" s="143">
        <f>Q3905*H3905</f>
        <v>0.13546</v>
      </c>
      <c r="S3905" s="143">
        <v>0</v>
      </c>
      <c r="T3905" s="144">
        <f>S3905*H3905</f>
        <v>0</v>
      </c>
      <c r="AR3905" s="145" t="s">
        <v>444</v>
      </c>
      <c r="AT3905" s="145" t="s">
        <v>332</v>
      </c>
      <c r="AU3905" s="145" t="s">
        <v>80</v>
      </c>
      <c r="AY3905" s="18" t="s">
        <v>330</v>
      </c>
      <c r="BE3905" s="146">
        <f>IF(N3905="základní",J3905,0)</f>
        <v>40708.300000000003</v>
      </c>
      <c r="BF3905" s="146">
        <f>IF(N3905="snížená",J3905,0)</f>
        <v>0</v>
      </c>
      <c r="BG3905" s="146">
        <f>IF(N3905="zákl. přenesená",J3905,0)</f>
        <v>0</v>
      </c>
      <c r="BH3905" s="146">
        <f>IF(N3905="sníž. přenesená",J3905,0)</f>
        <v>0</v>
      </c>
      <c r="BI3905" s="146">
        <f>IF(N3905="nulová",J3905,0)</f>
        <v>0</v>
      </c>
      <c r="BJ3905" s="18" t="s">
        <v>78</v>
      </c>
      <c r="BK3905" s="146">
        <f>ROUND(I3905*H3905,2)</f>
        <v>40708.300000000003</v>
      </c>
      <c r="BL3905" s="18" t="s">
        <v>444</v>
      </c>
      <c r="BM3905" s="145" t="s">
        <v>3855</v>
      </c>
    </row>
    <row r="3906" spans="2:65" s="1" customFormat="1" ht="19.5">
      <c r="B3906" s="33"/>
      <c r="D3906" s="152" t="s">
        <v>375</v>
      </c>
      <c r="F3906" s="165" t="s">
        <v>3672</v>
      </c>
      <c r="I3906" s="149"/>
      <c r="L3906" s="33"/>
      <c r="M3906" s="150"/>
      <c r="T3906" s="52"/>
      <c r="AT3906" s="18" t="s">
        <v>375</v>
      </c>
      <c r="AU3906" s="18" t="s">
        <v>80</v>
      </c>
    </row>
    <row r="3907" spans="2:65" s="1" customFormat="1" ht="24.2" customHeight="1">
      <c r="B3907" s="33"/>
      <c r="C3907" s="134" t="s">
        <v>3856</v>
      </c>
      <c r="D3907" s="134" t="s">
        <v>332</v>
      </c>
      <c r="E3907" s="135" t="s">
        <v>3857</v>
      </c>
      <c r="F3907" s="136" t="s">
        <v>3642</v>
      </c>
      <c r="G3907" s="137" t="s">
        <v>2551</v>
      </c>
      <c r="H3907" s="138">
        <v>1</v>
      </c>
      <c r="I3907" s="139">
        <v>22136.2</v>
      </c>
      <c r="J3907" s="140">
        <f>ROUND(I3907*H3907,2)</f>
        <v>22136.2</v>
      </c>
      <c r="K3907" s="136" t="s">
        <v>21</v>
      </c>
      <c r="L3907" s="33"/>
      <c r="M3907" s="141" t="s">
        <v>21</v>
      </c>
      <c r="N3907" s="142" t="s">
        <v>42</v>
      </c>
      <c r="P3907" s="143">
        <f>O3907*H3907</f>
        <v>0</v>
      </c>
      <c r="Q3907" s="143">
        <v>6.0199999999999997E-2</v>
      </c>
      <c r="R3907" s="143">
        <f>Q3907*H3907</f>
        <v>6.0199999999999997E-2</v>
      </c>
      <c r="S3907" s="143">
        <v>0</v>
      </c>
      <c r="T3907" s="144">
        <f>S3907*H3907</f>
        <v>0</v>
      </c>
      <c r="AR3907" s="145" t="s">
        <v>444</v>
      </c>
      <c r="AT3907" s="145" t="s">
        <v>332</v>
      </c>
      <c r="AU3907" s="145" t="s">
        <v>80</v>
      </c>
      <c r="AY3907" s="18" t="s">
        <v>330</v>
      </c>
      <c r="BE3907" s="146">
        <f>IF(N3907="základní",J3907,0)</f>
        <v>22136.2</v>
      </c>
      <c r="BF3907" s="146">
        <f>IF(N3907="snížená",J3907,0)</f>
        <v>0</v>
      </c>
      <c r="BG3907" s="146">
        <f>IF(N3907="zákl. přenesená",J3907,0)</f>
        <v>0</v>
      </c>
      <c r="BH3907" s="146">
        <f>IF(N3907="sníž. přenesená",J3907,0)</f>
        <v>0</v>
      </c>
      <c r="BI3907" s="146">
        <f>IF(N3907="nulová",J3907,0)</f>
        <v>0</v>
      </c>
      <c r="BJ3907" s="18" t="s">
        <v>78</v>
      </c>
      <c r="BK3907" s="146">
        <f>ROUND(I3907*H3907,2)</f>
        <v>22136.2</v>
      </c>
      <c r="BL3907" s="18" t="s">
        <v>444</v>
      </c>
      <c r="BM3907" s="145" t="s">
        <v>3858</v>
      </c>
    </row>
    <row r="3908" spans="2:65" s="1" customFormat="1" ht="19.5">
      <c r="B3908" s="33"/>
      <c r="D3908" s="152" t="s">
        <v>375</v>
      </c>
      <c r="F3908" s="165" t="s">
        <v>3859</v>
      </c>
      <c r="I3908" s="149"/>
      <c r="L3908" s="33"/>
      <c r="M3908" s="150"/>
      <c r="T3908" s="52"/>
      <c r="AT3908" s="18" t="s">
        <v>375</v>
      </c>
      <c r="AU3908" s="18" t="s">
        <v>80</v>
      </c>
    </row>
    <row r="3909" spans="2:65" s="1" customFormat="1" ht="24.2" customHeight="1">
      <c r="B3909" s="33"/>
      <c r="C3909" s="134" t="s">
        <v>3860</v>
      </c>
      <c r="D3909" s="134" t="s">
        <v>332</v>
      </c>
      <c r="E3909" s="135" t="s">
        <v>3861</v>
      </c>
      <c r="F3909" s="136" t="s">
        <v>3642</v>
      </c>
      <c r="G3909" s="137" t="s">
        <v>2551</v>
      </c>
      <c r="H3909" s="138">
        <v>2</v>
      </c>
      <c r="I3909" s="139">
        <v>22136.2</v>
      </c>
      <c r="J3909" s="140">
        <f>ROUND(I3909*H3909,2)</f>
        <v>44272.4</v>
      </c>
      <c r="K3909" s="136" t="s">
        <v>21</v>
      </c>
      <c r="L3909" s="33"/>
      <c r="M3909" s="141" t="s">
        <v>21</v>
      </c>
      <c r="N3909" s="142" t="s">
        <v>42</v>
      </c>
      <c r="P3909" s="143">
        <f>O3909*H3909</f>
        <v>0</v>
      </c>
      <c r="Q3909" s="143">
        <v>6.0199999999999997E-2</v>
      </c>
      <c r="R3909" s="143">
        <f>Q3909*H3909</f>
        <v>0.12039999999999999</v>
      </c>
      <c r="S3909" s="143">
        <v>0</v>
      </c>
      <c r="T3909" s="144">
        <f>S3909*H3909</f>
        <v>0</v>
      </c>
      <c r="AR3909" s="145" t="s">
        <v>444</v>
      </c>
      <c r="AT3909" s="145" t="s">
        <v>332</v>
      </c>
      <c r="AU3909" s="145" t="s">
        <v>80</v>
      </c>
      <c r="AY3909" s="18" t="s">
        <v>330</v>
      </c>
      <c r="BE3909" s="146">
        <f>IF(N3909="základní",J3909,0)</f>
        <v>44272.4</v>
      </c>
      <c r="BF3909" s="146">
        <f>IF(N3909="snížená",J3909,0)</f>
        <v>0</v>
      </c>
      <c r="BG3909" s="146">
        <f>IF(N3909="zákl. přenesená",J3909,0)</f>
        <v>0</v>
      </c>
      <c r="BH3909" s="146">
        <f>IF(N3909="sníž. přenesená",J3909,0)</f>
        <v>0</v>
      </c>
      <c r="BI3909" s="146">
        <f>IF(N3909="nulová",J3909,0)</f>
        <v>0</v>
      </c>
      <c r="BJ3909" s="18" t="s">
        <v>78</v>
      </c>
      <c r="BK3909" s="146">
        <f>ROUND(I3909*H3909,2)</f>
        <v>44272.4</v>
      </c>
      <c r="BL3909" s="18" t="s">
        <v>444</v>
      </c>
      <c r="BM3909" s="145" t="s">
        <v>3862</v>
      </c>
    </row>
    <row r="3910" spans="2:65" s="1" customFormat="1" ht="19.5">
      <c r="B3910" s="33"/>
      <c r="D3910" s="152" t="s">
        <v>375</v>
      </c>
      <c r="F3910" s="165" t="s">
        <v>3859</v>
      </c>
      <c r="I3910" s="149"/>
      <c r="L3910" s="33"/>
      <c r="M3910" s="150"/>
      <c r="T3910" s="52"/>
      <c r="AT3910" s="18" t="s">
        <v>375</v>
      </c>
      <c r="AU3910" s="18" t="s">
        <v>80</v>
      </c>
    </row>
    <row r="3911" spans="2:65" s="1" customFormat="1" ht="24.2" customHeight="1">
      <c r="B3911" s="33"/>
      <c r="C3911" s="134" t="s">
        <v>3863</v>
      </c>
      <c r="D3911" s="134" t="s">
        <v>332</v>
      </c>
      <c r="E3911" s="135" t="s">
        <v>3864</v>
      </c>
      <c r="F3911" s="136" t="s">
        <v>3642</v>
      </c>
      <c r="G3911" s="137" t="s">
        <v>2551</v>
      </c>
      <c r="H3911" s="138">
        <v>1</v>
      </c>
      <c r="I3911" s="139">
        <v>19247.29</v>
      </c>
      <c r="J3911" s="140">
        <f>ROUND(I3911*H3911,2)</f>
        <v>19247.29</v>
      </c>
      <c r="K3911" s="136" t="s">
        <v>21</v>
      </c>
      <c r="L3911" s="33"/>
      <c r="M3911" s="141" t="s">
        <v>21</v>
      </c>
      <c r="N3911" s="142" t="s">
        <v>42</v>
      </c>
      <c r="P3911" s="143">
        <f>O3911*H3911</f>
        <v>0</v>
      </c>
      <c r="Q3911" s="143">
        <v>6.0199999999999997E-2</v>
      </c>
      <c r="R3911" s="143">
        <f>Q3911*H3911</f>
        <v>6.0199999999999997E-2</v>
      </c>
      <c r="S3911" s="143">
        <v>0</v>
      </c>
      <c r="T3911" s="144">
        <f>S3911*H3911</f>
        <v>0</v>
      </c>
      <c r="AR3911" s="145" t="s">
        <v>444</v>
      </c>
      <c r="AT3911" s="145" t="s">
        <v>332</v>
      </c>
      <c r="AU3911" s="145" t="s">
        <v>80</v>
      </c>
      <c r="AY3911" s="18" t="s">
        <v>330</v>
      </c>
      <c r="BE3911" s="146">
        <f>IF(N3911="základní",J3911,0)</f>
        <v>19247.29</v>
      </c>
      <c r="BF3911" s="146">
        <f>IF(N3911="snížená",J3911,0)</f>
        <v>0</v>
      </c>
      <c r="BG3911" s="146">
        <f>IF(N3911="zákl. přenesená",J3911,0)</f>
        <v>0</v>
      </c>
      <c r="BH3911" s="146">
        <f>IF(N3911="sníž. přenesená",J3911,0)</f>
        <v>0</v>
      </c>
      <c r="BI3911" s="146">
        <f>IF(N3911="nulová",J3911,0)</f>
        <v>0</v>
      </c>
      <c r="BJ3911" s="18" t="s">
        <v>78</v>
      </c>
      <c r="BK3911" s="146">
        <f>ROUND(I3911*H3911,2)</f>
        <v>19247.29</v>
      </c>
      <c r="BL3911" s="18" t="s">
        <v>444</v>
      </c>
      <c r="BM3911" s="145" t="s">
        <v>3865</v>
      </c>
    </row>
    <row r="3912" spans="2:65" s="1" customFormat="1" ht="19.5">
      <c r="B3912" s="33"/>
      <c r="D3912" s="152" t="s">
        <v>375</v>
      </c>
      <c r="F3912" s="165" t="s">
        <v>3734</v>
      </c>
      <c r="I3912" s="149"/>
      <c r="L3912" s="33"/>
      <c r="M3912" s="150"/>
      <c r="T3912" s="52"/>
      <c r="AT3912" s="18" t="s">
        <v>375</v>
      </c>
      <c r="AU3912" s="18" t="s">
        <v>80</v>
      </c>
    </row>
    <row r="3913" spans="2:65" s="1" customFormat="1" ht="24.2" customHeight="1">
      <c r="B3913" s="33"/>
      <c r="C3913" s="134" t="s">
        <v>3866</v>
      </c>
      <c r="D3913" s="134" t="s">
        <v>332</v>
      </c>
      <c r="E3913" s="135" t="s">
        <v>3867</v>
      </c>
      <c r="F3913" s="136" t="s">
        <v>3642</v>
      </c>
      <c r="G3913" s="137" t="s">
        <v>2551</v>
      </c>
      <c r="H3913" s="138">
        <v>1</v>
      </c>
      <c r="I3913" s="139">
        <v>19247.29</v>
      </c>
      <c r="J3913" s="140">
        <f>ROUND(I3913*H3913,2)</f>
        <v>19247.29</v>
      </c>
      <c r="K3913" s="136" t="s">
        <v>21</v>
      </c>
      <c r="L3913" s="33"/>
      <c r="M3913" s="141" t="s">
        <v>21</v>
      </c>
      <c r="N3913" s="142" t="s">
        <v>42</v>
      </c>
      <c r="P3913" s="143">
        <f>O3913*H3913</f>
        <v>0</v>
      </c>
      <c r="Q3913" s="143">
        <v>6.0199999999999997E-2</v>
      </c>
      <c r="R3913" s="143">
        <f>Q3913*H3913</f>
        <v>6.0199999999999997E-2</v>
      </c>
      <c r="S3913" s="143">
        <v>0</v>
      </c>
      <c r="T3913" s="144">
        <f>S3913*H3913</f>
        <v>0</v>
      </c>
      <c r="AR3913" s="145" t="s">
        <v>444</v>
      </c>
      <c r="AT3913" s="145" t="s">
        <v>332</v>
      </c>
      <c r="AU3913" s="145" t="s">
        <v>80</v>
      </c>
      <c r="AY3913" s="18" t="s">
        <v>330</v>
      </c>
      <c r="BE3913" s="146">
        <f>IF(N3913="základní",J3913,0)</f>
        <v>19247.29</v>
      </c>
      <c r="BF3913" s="146">
        <f>IF(N3913="snížená",J3913,0)</f>
        <v>0</v>
      </c>
      <c r="BG3913" s="146">
        <f>IF(N3913="zákl. přenesená",J3913,0)</f>
        <v>0</v>
      </c>
      <c r="BH3913" s="146">
        <f>IF(N3913="sníž. přenesená",J3913,0)</f>
        <v>0</v>
      </c>
      <c r="BI3913" s="146">
        <f>IF(N3913="nulová",J3913,0)</f>
        <v>0</v>
      </c>
      <c r="BJ3913" s="18" t="s">
        <v>78</v>
      </c>
      <c r="BK3913" s="146">
        <f>ROUND(I3913*H3913,2)</f>
        <v>19247.29</v>
      </c>
      <c r="BL3913" s="18" t="s">
        <v>444</v>
      </c>
      <c r="BM3913" s="145" t="s">
        <v>3868</v>
      </c>
    </row>
    <row r="3914" spans="2:65" s="1" customFormat="1" ht="19.5">
      <c r="B3914" s="33"/>
      <c r="D3914" s="152" t="s">
        <v>375</v>
      </c>
      <c r="F3914" s="165" t="s">
        <v>3734</v>
      </c>
      <c r="I3914" s="149"/>
      <c r="L3914" s="33"/>
      <c r="M3914" s="150"/>
      <c r="T3914" s="52"/>
      <c r="AT3914" s="18" t="s">
        <v>375</v>
      </c>
      <c r="AU3914" s="18" t="s">
        <v>80</v>
      </c>
    </row>
    <row r="3915" spans="2:65" s="1" customFormat="1" ht="33" customHeight="1">
      <c r="B3915" s="33"/>
      <c r="C3915" s="134" t="s">
        <v>3869</v>
      </c>
      <c r="D3915" s="134" t="s">
        <v>332</v>
      </c>
      <c r="E3915" s="135" t="s">
        <v>3870</v>
      </c>
      <c r="F3915" s="136" t="s">
        <v>3871</v>
      </c>
      <c r="G3915" s="137" t="s">
        <v>2551</v>
      </c>
      <c r="H3915" s="138">
        <v>1</v>
      </c>
      <c r="I3915" s="139">
        <v>116573.97</v>
      </c>
      <c r="J3915" s="140">
        <f>ROUND(I3915*H3915,2)</f>
        <v>116573.97</v>
      </c>
      <c r="K3915" s="136" t="s">
        <v>21</v>
      </c>
      <c r="L3915" s="33"/>
      <c r="M3915" s="141" t="s">
        <v>21</v>
      </c>
      <c r="N3915" s="142" t="s">
        <v>42</v>
      </c>
      <c r="P3915" s="143">
        <f>O3915*H3915</f>
        <v>0</v>
      </c>
      <c r="Q3915" s="143">
        <v>0.12039999999999999</v>
      </c>
      <c r="R3915" s="143">
        <f>Q3915*H3915</f>
        <v>0.12039999999999999</v>
      </c>
      <c r="S3915" s="143">
        <v>0</v>
      </c>
      <c r="T3915" s="144">
        <f>S3915*H3915</f>
        <v>0</v>
      </c>
      <c r="AR3915" s="145" t="s">
        <v>444</v>
      </c>
      <c r="AT3915" s="145" t="s">
        <v>332</v>
      </c>
      <c r="AU3915" s="145" t="s">
        <v>80</v>
      </c>
      <c r="AY3915" s="18" t="s">
        <v>330</v>
      </c>
      <c r="BE3915" s="146">
        <f>IF(N3915="základní",J3915,0)</f>
        <v>116573.97</v>
      </c>
      <c r="BF3915" s="146">
        <f>IF(N3915="snížená",J3915,0)</f>
        <v>0</v>
      </c>
      <c r="BG3915" s="146">
        <f>IF(N3915="zákl. přenesená",J3915,0)</f>
        <v>0</v>
      </c>
      <c r="BH3915" s="146">
        <f>IF(N3915="sníž. přenesená",J3915,0)</f>
        <v>0</v>
      </c>
      <c r="BI3915" s="146">
        <f>IF(N3915="nulová",J3915,0)</f>
        <v>0</v>
      </c>
      <c r="BJ3915" s="18" t="s">
        <v>78</v>
      </c>
      <c r="BK3915" s="146">
        <f>ROUND(I3915*H3915,2)</f>
        <v>116573.97</v>
      </c>
      <c r="BL3915" s="18" t="s">
        <v>444</v>
      </c>
      <c r="BM3915" s="145" t="s">
        <v>3872</v>
      </c>
    </row>
    <row r="3916" spans="2:65" s="1" customFormat="1" ht="29.25">
      <c r="B3916" s="33"/>
      <c r="D3916" s="152" t="s">
        <v>375</v>
      </c>
      <c r="F3916" s="165" t="s">
        <v>3873</v>
      </c>
      <c r="I3916" s="149"/>
      <c r="L3916" s="33"/>
      <c r="M3916" s="150"/>
      <c r="T3916" s="52"/>
      <c r="AT3916" s="18" t="s">
        <v>375</v>
      </c>
      <c r="AU3916" s="18" t="s">
        <v>80</v>
      </c>
    </row>
    <row r="3917" spans="2:65" s="1" customFormat="1" ht="24.2" customHeight="1">
      <c r="B3917" s="33"/>
      <c r="C3917" s="134" t="s">
        <v>3874</v>
      </c>
      <c r="D3917" s="134" t="s">
        <v>332</v>
      </c>
      <c r="E3917" s="135" t="s">
        <v>3875</v>
      </c>
      <c r="F3917" s="136" t="s">
        <v>3876</v>
      </c>
      <c r="G3917" s="137" t="s">
        <v>2551</v>
      </c>
      <c r="H3917" s="138">
        <v>1</v>
      </c>
      <c r="I3917" s="139">
        <v>42153.87</v>
      </c>
      <c r="J3917" s="140">
        <f>ROUND(I3917*H3917,2)</f>
        <v>42153.87</v>
      </c>
      <c r="K3917" s="136" t="s">
        <v>21</v>
      </c>
      <c r="L3917" s="33"/>
      <c r="M3917" s="141" t="s">
        <v>21</v>
      </c>
      <c r="N3917" s="142" t="s">
        <v>42</v>
      </c>
      <c r="P3917" s="143">
        <f>O3917*H3917</f>
        <v>0</v>
      </c>
      <c r="Q3917" s="143">
        <v>6.0199999999999997E-2</v>
      </c>
      <c r="R3917" s="143">
        <f>Q3917*H3917</f>
        <v>6.0199999999999997E-2</v>
      </c>
      <c r="S3917" s="143">
        <v>0</v>
      </c>
      <c r="T3917" s="144">
        <f>S3917*H3917</f>
        <v>0</v>
      </c>
      <c r="AR3917" s="145" t="s">
        <v>444</v>
      </c>
      <c r="AT3917" s="145" t="s">
        <v>332</v>
      </c>
      <c r="AU3917" s="145" t="s">
        <v>80</v>
      </c>
      <c r="AY3917" s="18" t="s">
        <v>330</v>
      </c>
      <c r="BE3917" s="146">
        <f>IF(N3917="základní",J3917,0)</f>
        <v>42153.87</v>
      </c>
      <c r="BF3917" s="146">
        <f>IF(N3917="snížená",J3917,0)</f>
        <v>0</v>
      </c>
      <c r="BG3917" s="146">
        <f>IF(N3917="zákl. přenesená",J3917,0)</f>
        <v>0</v>
      </c>
      <c r="BH3917" s="146">
        <f>IF(N3917="sníž. přenesená",J3917,0)</f>
        <v>0</v>
      </c>
      <c r="BI3917" s="146">
        <f>IF(N3917="nulová",J3917,0)</f>
        <v>0</v>
      </c>
      <c r="BJ3917" s="18" t="s">
        <v>78</v>
      </c>
      <c r="BK3917" s="146">
        <f>ROUND(I3917*H3917,2)</f>
        <v>42153.87</v>
      </c>
      <c r="BL3917" s="18" t="s">
        <v>444</v>
      </c>
      <c r="BM3917" s="145" t="s">
        <v>3877</v>
      </c>
    </row>
    <row r="3918" spans="2:65" s="1" customFormat="1" ht="19.5">
      <c r="B3918" s="33"/>
      <c r="D3918" s="152" t="s">
        <v>375</v>
      </c>
      <c r="F3918" s="165" t="s">
        <v>3826</v>
      </c>
      <c r="I3918" s="149"/>
      <c r="L3918" s="33"/>
      <c r="M3918" s="150"/>
      <c r="T3918" s="52"/>
      <c r="AT3918" s="18" t="s">
        <v>375</v>
      </c>
      <c r="AU3918" s="18" t="s">
        <v>80</v>
      </c>
    </row>
    <row r="3919" spans="2:65" s="1" customFormat="1" ht="24.2" customHeight="1">
      <c r="B3919" s="33"/>
      <c r="C3919" s="134" t="s">
        <v>3878</v>
      </c>
      <c r="D3919" s="134" t="s">
        <v>332</v>
      </c>
      <c r="E3919" s="135" t="s">
        <v>3879</v>
      </c>
      <c r="F3919" s="136" t="s">
        <v>3642</v>
      </c>
      <c r="G3919" s="137" t="s">
        <v>2551</v>
      </c>
      <c r="H3919" s="138">
        <v>1</v>
      </c>
      <c r="I3919" s="139">
        <v>19247.29</v>
      </c>
      <c r="J3919" s="140">
        <f>ROUND(I3919*H3919,2)</f>
        <v>19247.29</v>
      </c>
      <c r="K3919" s="136" t="s">
        <v>21</v>
      </c>
      <c r="L3919" s="33"/>
      <c r="M3919" s="141" t="s">
        <v>21</v>
      </c>
      <c r="N3919" s="142" t="s">
        <v>42</v>
      </c>
      <c r="P3919" s="143">
        <f>O3919*H3919</f>
        <v>0</v>
      </c>
      <c r="Q3919" s="143">
        <v>6.0199999999999997E-2</v>
      </c>
      <c r="R3919" s="143">
        <f>Q3919*H3919</f>
        <v>6.0199999999999997E-2</v>
      </c>
      <c r="S3919" s="143">
        <v>0</v>
      </c>
      <c r="T3919" s="144">
        <f>S3919*H3919</f>
        <v>0</v>
      </c>
      <c r="AR3919" s="145" t="s">
        <v>444</v>
      </c>
      <c r="AT3919" s="145" t="s">
        <v>332</v>
      </c>
      <c r="AU3919" s="145" t="s">
        <v>80</v>
      </c>
      <c r="AY3919" s="18" t="s">
        <v>330</v>
      </c>
      <c r="BE3919" s="146">
        <f>IF(N3919="základní",J3919,0)</f>
        <v>19247.29</v>
      </c>
      <c r="BF3919" s="146">
        <f>IF(N3919="snížená",J3919,0)</f>
        <v>0</v>
      </c>
      <c r="BG3919" s="146">
        <f>IF(N3919="zákl. přenesená",J3919,0)</f>
        <v>0</v>
      </c>
      <c r="BH3919" s="146">
        <f>IF(N3919="sníž. přenesená",J3919,0)</f>
        <v>0</v>
      </c>
      <c r="BI3919" s="146">
        <f>IF(N3919="nulová",J3919,0)</f>
        <v>0</v>
      </c>
      <c r="BJ3919" s="18" t="s">
        <v>78</v>
      </c>
      <c r="BK3919" s="146">
        <f>ROUND(I3919*H3919,2)</f>
        <v>19247.29</v>
      </c>
      <c r="BL3919" s="18" t="s">
        <v>444</v>
      </c>
      <c r="BM3919" s="145" t="s">
        <v>3880</v>
      </c>
    </row>
    <row r="3920" spans="2:65" s="1" customFormat="1" ht="19.5">
      <c r="B3920" s="33"/>
      <c r="D3920" s="152" t="s">
        <v>375</v>
      </c>
      <c r="F3920" s="165" t="s">
        <v>3826</v>
      </c>
      <c r="I3920" s="149"/>
      <c r="L3920" s="33"/>
      <c r="M3920" s="150"/>
      <c r="T3920" s="52"/>
      <c r="AT3920" s="18" t="s">
        <v>375</v>
      </c>
      <c r="AU3920" s="18" t="s">
        <v>80</v>
      </c>
    </row>
    <row r="3921" spans="2:65" s="1" customFormat="1" ht="24.2" customHeight="1">
      <c r="B3921" s="33"/>
      <c r="C3921" s="134" t="s">
        <v>3881</v>
      </c>
      <c r="D3921" s="134" t="s">
        <v>332</v>
      </c>
      <c r="E3921" s="135" t="s">
        <v>3882</v>
      </c>
      <c r="F3921" s="136" t="s">
        <v>3883</v>
      </c>
      <c r="G3921" s="137" t="s">
        <v>2551</v>
      </c>
      <c r="H3921" s="138">
        <v>1</v>
      </c>
      <c r="I3921" s="139">
        <v>106762.72</v>
      </c>
      <c r="J3921" s="140">
        <f>ROUND(I3921*H3921,2)</f>
        <v>106762.72</v>
      </c>
      <c r="K3921" s="136" t="s">
        <v>21</v>
      </c>
      <c r="L3921" s="33"/>
      <c r="M3921" s="141" t="s">
        <v>21</v>
      </c>
      <c r="N3921" s="142" t="s">
        <v>42</v>
      </c>
      <c r="P3921" s="143">
        <f>O3921*H3921</f>
        <v>0</v>
      </c>
      <c r="Q3921" s="143">
        <v>0.12039999999999999</v>
      </c>
      <c r="R3921" s="143">
        <f>Q3921*H3921</f>
        <v>0.12039999999999999</v>
      </c>
      <c r="S3921" s="143">
        <v>0</v>
      </c>
      <c r="T3921" s="144">
        <f>S3921*H3921</f>
        <v>0</v>
      </c>
      <c r="AR3921" s="145" t="s">
        <v>444</v>
      </c>
      <c r="AT3921" s="145" t="s">
        <v>332</v>
      </c>
      <c r="AU3921" s="145" t="s">
        <v>80</v>
      </c>
      <c r="AY3921" s="18" t="s">
        <v>330</v>
      </c>
      <c r="BE3921" s="146">
        <f>IF(N3921="základní",J3921,0)</f>
        <v>106762.72</v>
      </c>
      <c r="BF3921" s="146">
        <f>IF(N3921="snížená",J3921,0)</f>
        <v>0</v>
      </c>
      <c r="BG3921" s="146">
        <f>IF(N3921="zákl. přenesená",J3921,0)</f>
        <v>0</v>
      </c>
      <c r="BH3921" s="146">
        <f>IF(N3921="sníž. přenesená",J3921,0)</f>
        <v>0</v>
      </c>
      <c r="BI3921" s="146">
        <f>IF(N3921="nulová",J3921,0)</f>
        <v>0</v>
      </c>
      <c r="BJ3921" s="18" t="s">
        <v>78</v>
      </c>
      <c r="BK3921" s="146">
        <f>ROUND(I3921*H3921,2)</f>
        <v>106762.72</v>
      </c>
      <c r="BL3921" s="18" t="s">
        <v>444</v>
      </c>
      <c r="BM3921" s="145" t="s">
        <v>3884</v>
      </c>
    </row>
    <row r="3922" spans="2:65" s="1" customFormat="1" ht="19.5">
      <c r="B3922" s="33"/>
      <c r="D3922" s="152" t="s">
        <v>375</v>
      </c>
      <c r="F3922" s="165" t="s">
        <v>3713</v>
      </c>
      <c r="I3922" s="149"/>
      <c r="L3922" s="33"/>
      <c r="M3922" s="150"/>
      <c r="T3922" s="52"/>
      <c r="AT3922" s="18" t="s">
        <v>375</v>
      </c>
      <c r="AU3922" s="18" t="s">
        <v>80</v>
      </c>
    </row>
    <row r="3923" spans="2:65" s="1" customFormat="1" ht="24.2" customHeight="1">
      <c r="B3923" s="33"/>
      <c r="C3923" s="134" t="s">
        <v>3885</v>
      </c>
      <c r="D3923" s="134" t="s">
        <v>332</v>
      </c>
      <c r="E3923" s="135" t="s">
        <v>3886</v>
      </c>
      <c r="F3923" s="136" t="s">
        <v>3887</v>
      </c>
      <c r="G3923" s="137" t="s">
        <v>2551</v>
      </c>
      <c r="H3923" s="138">
        <v>2</v>
      </c>
      <c r="I3923" s="139">
        <v>80616.89</v>
      </c>
      <c r="J3923" s="140">
        <f>ROUND(I3923*H3923,2)</f>
        <v>161233.78</v>
      </c>
      <c r="K3923" s="136" t="s">
        <v>21</v>
      </c>
      <c r="L3923" s="33"/>
      <c r="M3923" s="141" t="s">
        <v>21</v>
      </c>
      <c r="N3923" s="142" t="s">
        <v>42</v>
      </c>
      <c r="P3923" s="143">
        <f>O3923*H3923</f>
        <v>0</v>
      </c>
      <c r="Q3923" s="143">
        <v>0.10150000000000001</v>
      </c>
      <c r="R3923" s="143">
        <f>Q3923*H3923</f>
        <v>0.20300000000000001</v>
      </c>
      <c r="S3923" s="143">
        <v>0</v>
      </c>
      <c r="T3923" s="144">
        <f>S3923*H3923</f>
        <v>0</v>
      </c>
      <c r="AR3923" s="145" t="s">
        <v>444</v>
      </c>
      <c r="AT3923" s="145" t="s">
        <v>332</v>
      </c>
      <c r="AU3923" s="145" t="s">
        <v>80</v>
      </c>
      <c r="AY3923" s="18" t="s">
        <v>330</v>
      </c>
      <c r="BE3923" s="146">
        <f>IF(N3923="základní",J3923,0)</f>
        <v>161233.78</v>
      </c>
      <c r="BF3923" s="146">
        <f>IF(N3923="snížená",J3923,0)</f>
        <v>0</v>
      </c>
      <c r="BG3923" s="146">
        <f>IF(N3923="zákl. přenesená",J3923,0)</f>
        <v>0</v>
      </c>
      <c r="BH3923" s="146">
        <f>IF(N3923="sníž. přenesená",J3923,0)</f>
        <v>0</v>
      </c>
      <c r="BI3923" s="146">
        <f>IF(N3923="nulová",J3923,0)</f>
        <v>0</v>
      </c>
      <c r="BJ3923" s="18" t="s">
        <v>78</v>
      </c>
      <c r="BK3923" s="146">
        <f>ROUND(I3923*H3923,2)</f>
        <v>161233.78</v>
      </c>
      <c r="BL3923" s="18" t="s">
        <v>444</v>
      </c>
      <c r="BM3923" s="145" t="s">
        <v>3888</v>
      </c>
    </row>
    <row r="3924" spans="2:65" s="1" customFormat="1" ht="19.5">
      <c r="B3924" s="33"/>
      <c r="D3924" s="152" t="s">
        <v>375</v>
      </c>
      <c r="F3924" s="165" t="s">
        <v>3889</v>
      </c>
      <c r="I3924" s="149"/>
      <c r="L3924" s="33"/>
      <c r="M3924" s="150"/>
      <c r="T3924" s="52"/>
      <c r="AT3924" s="18" t="s">
        <v>375</v>
      </c>
      <c r="AU3924" s="18" t="s">
        <v>80</v>
      </c>
    </row>
    <row r="3925" spans="2:65" s="1" customFormat="1" ht="24.2" customHeight="1">
      <c r="B3925" s="33"/>
      <c r="C3925" s="134" t="s">
        <v>3890</v>
      </c>
      <c r="D3925" s="134" t="s">
        <v>332</v>
      </c>
      <c r="E3925" s="135" t="s">
        <v>3891</v>
      </c>
      <c r="F3925" s="136" t="s">
        <v>3892</v>
      </c>
      <c r="G3925" s="137" t="s">
        <v>2551</v>
      </c>
      <c r="H3925" s="138">
        <v>1</v>
      </c>
      <c r="I3925" s="139">
        <v>117700.66</v>
      </c>
      <c r="J3925" s="140">
        <f>ROUND(I3925*H3925,2)</f>
        <v>117700.66</v>
      </c>
      <c r="K3925" s="136" t="s">
        <v>21</v>
      </c>
      <c r="L3925" s="33"/>
      <c r="M3925" s="141" t="s">
        <v>21</v>
      </c>
      <c r="N3925" s="142" t="s">
        <v>42</v>
      </c>
      <c r="P3925" s="143">
        <f>O3925*H3925</f>
        <v>0</v>
      </c>
      <c r="Q3925" s="143">
        <v>0.14818999999999999</v>
      </c>
      <c r="R3925" s="143">
        <f>Q3925*H3925</f>
        <v>0.14818999999999999</v>
      </c>
      <c r="S3925" s="143">
        <v>0</v>
      </c>
      <c r="T3925" s="144">
        <f>S3925*H3925</f>
        <v>0</v>
      </c>
      <c r="AR3925" s="145" t="s">
        <v>444</v>
      </c>
      <c r="AT3925" s="145" t="s">
        <v>332</v>
      </c>
      <c r="AU3925" s="145" t="s">
        <v>80</v>
      </c>
      <c r="AY3925" s="18" t="s">
        <v>330</v>
      </c>
      <c r="BE3925" s="146">
        <f>IF(N3925="základní",J3925,0)</f>
        <v>117700.66</v>
      </c>
      <c r="BF3925" s="146">
        <f>IF(N3925="snížená",J3925,0)</f>
        <v>0</v>
      </c>
      <c r="BG3925" s="146">
        <f>IF(N3925="zákl. přenesená",J3925,0)</f>
        <v>0</v>
      </c>
      <c r="BH3925" s="146">
        <f>IF(N3925="sníž. přenesená",J3925,0)</f>
        <v>0</v>
      </c>
      <c r="BI3925" s="146">
        <f>IF(N3925="nulová",J3925,0)</f>
        <v>0</v>
      </c>
      <c r="BJ3925" s="18" t="s">
        <v>78</v>
      </c>
      <c r="BK3925" s="146">
        <f>ROUND(I3925*H3925,2)</f>
        <v>117700.66</v>
      </c>
      <c r="BL3925" s="18" t="s">
        <v>444</v>
      </c>
      <c r="BM3925" s="145" t="s">
        <v>3893</v>
      </c>
    </row>
    <row r="3926" spans="2:65" s="1" customFormat="1" ht="29.25">
      <c r="B3926" s="33"/>
      <c r="D3926" s="152" t="s">
        <v>375</v>
      </c>
      <c r="F3926" s="165" t="s">
        <v>3894</v>
      </c>
      <c r="I3926" s="149"/>
      <c r="L3926" s="33"/>
      <c r="M3926" s="150"/>
      <c r="T3926" s="52"/>
      <c r="AT3926" s="18" t="s">
        <v>375</v>
      </c>
      <c r="AU3926" s="18" t="s">
        <v>80</v>
      </c>
    </row>
    <row r="3927" spans="2:65" s="1" customFormat="1" ht="33" customHeight="1">
      <c r="B3927" s="33"/>
      <c r="C3927" s="134" t="s">
        <v>3895</v>
      </c>
      <c r="D3927" s="134" t="s">
        <v>332</v>
      </c>
      <c r="E3927" s="135" t="s">
        <v>3896</v>
      </c>
      <c r="F3927" s="136" t="s">
        <v>3637</v>
      </c>
      <c r="G3927" s="137" t="s">
        <v>2551</v>
      </c>
      <c r="H3927" s="138">
        <v>1</v>
      </c>
      <c r="I3927" s="139">
        <v>22717.31</v>
      </c>
      <c r="J3927" s="140">
        <f>ROUND(I3927*H3927,2)</f>
        <v>22717.31</v>
      </c>
      <c r="K3927" s="136" t="s">
        <v>21</v>
      </c>
      <c r="L3927" s="33"/>
      <c r="M3927" s="141" t="s">
        <v>21</v>
      </c>
      <c r="N3927" s="142" t="s">
        <v>42</v>
      </c>
      <c r="P3927" s="143">
        <f>O3927*H3927</f>
        <v>0</v>
      </c>
      <c r="Q3927" s="143">
        <v>7.5249999999999984E-2</v>
      </c>
      <c r="R3927" s="143">
        <f>Q3927*H3927</f>
        <v>7.5249999999999984E-2</v>
      </c>
      <c r="S3927" s="143">
        <v>0</v>
      </c>
      <c r="T3927" s="144">
        <f>S3927*H3927</f>
        <v>0</v>
      </c>
      <c r="AR3927" s="145" t="s">
        <v>444</v>
      </c>
      <c r="AT3927" s="145" t="s">
        <v>332</v>
      </c>
      <c r="AU3927" s="145" t="s">
        <v>80</v>
      </c>
      <c r="AY3927" s="18" t="s">
        <v>330</v>
      </c>
      <c r="BE3927" s="146">
        <f>IF(N3927="základní",J3927,0)</f>
        <v>22717.31</v>
      </c>
      <c r="BF3927" s="146">
        <f>IF(N3927="snížená",J3927,0)</f>
        <v>0</v>
      </c>
      <c r="BG3927" s="146">
        <f>IF(N3927="zákl. přenesená",J3927,0)</f>
        <v>0</v>
      </c>
      <c r="BH3927" s="146">
        <f>IF(N3927="sníž. přenesená",J3927,0)</f>
        <v>0</v>
      </c>
      <c r="BI3927" s="146">
        <f>IF(N3927="nulová",J3927,0)</f>
        <v>0</v>
      </c>
      <c r="BJ3927" s="18" t="s">
        <v>78</v>
      </c>
      <c r="BK3927" s="146">
        <f>ROUND(I3927*H3927,2)</f>
        <v>22717.31</v>
      </c>
      <c r="BL3927" s="18" t="s">
        <v>444</v>
      </c>
      <c r="BM3927" s="145" t="s">
        <v>3897</v>
      </c>
    </row>
    <row r="3928" spans="2:65" s="1" customFormat="1" ht="19.5">
      <c r="B3928" s="33"/>
      <c r="D3928" s="152" t="s">
        <v>375</v>
      </c>
      <c r="F3928" s="165" t="s">
        <v>3639</v>
      </c>
      <c r="I3928" s="149"/>
      <c r="L3928" s="33"/>
      <c r="M3928" s="150"/>
      <c r="T3928" s="52"/>
      <c r="AT3928" s="18" t="s">
        <v>375</v>
      </c>
      <c r="AU3928" s="18" t="s">
        <v>80</v>
      </c>
    </row>
    <row r="3929" spans="2:65" s="1" customFormat="1" ht="33" customHeight="1">
      <c r="B3929" s="33"/>
      <c r="C3929" s="134" t="s">
        <v>3898</v>
      </c>
      <c r="D3929" s="134" t="s">
        <v>332</v>
      </c>
      <c r="E3929" s="135" t="s">
        <v>3899</v>
      </c>
      <c r="F3929" s="136" t="s">
        <v>3900</v>
      </c>
      <c r="G3929" s="137" t="s">
        <v>2551</v>
      </c>
      <c r="H3929" s="138">
        <v>1</v>
      </c>
      <c r="I3929" s="139">
        <v>117622.17</v>
      </c>
      <c r="J3929" s="140">
        <f>ROUND(I3929*H3929,2)</f>
        <v>117622.17</v>
      </c>
      <c r="K3929" s="136" t="s">
        <v>21</v>
      </c>
      <c r="L3929" s="33"/>
      <c r="M3929" s="141" t="s">
        <v>21</v>
      </c>
      <c r="N3929" s="142" t="s">
        <v>42</v>
      </c>
      <c r="P3929" s="143">
        <f>O3929*H3929</f>
        <v>0</v>
      </c>
      <c r="Q3929" s="143">
        <v>0.12665999999999999</v>
      </c>
      <c r="R3929" s="143">
        <f>Q3929*H3929</f>
        <v>0.12665999999999999</v>
      </c>
      <c r="S3929" s="143">
        <v>0</v>
      </c>
      <c r="T3929" s="144">
        <f>S3929*H3929</f>
        <v>0</v>
      </c>
      <c r="AR3929" s="145" t="s">
        <v>444</v>
      </c>
      <c r="AT3929" s="145" t="s">
        <v>332</v>
      </c>
      <c r="AU3929" s="145" t="s">
        <v>80</v>
      </c>
      <c r="AY3929" s="18" t="s">
        <v>330</v>
      </c>
      <c r="BE3929" s="146">
        <f>IF(N3929="základní",J3929,0)</f>
        <v>117622.17</v>
      </c>
      <c r="BF3929" s="146">
        <f>IF(N3929="snížená",J3929,0)</f>
        <v>0</v>
      </c>
      <c r="BG3929" s="146">
        <f>IF(N3929="zákl. přenesená",J3929,0)</f>
        <v>0</v>
      </c>
      <c r="BH3929" s="146">
        <f>IF(N3929="sníž. přenesená",J3929,0)</f>
        <v>0</v>
      </c>
      <c r="BI3929" s="146">
        <f>IF(N3929="nulová",J3929,0)</f>
        <v>0</v>
      </c>
      <c r="BJ3929" s="18" t="s">
        <v>78</v>
      </c>
      <c r="BK3929" s="146">
        <f>ROUND(I3929*H3929,2)</f>
        <v>117622.17</v>
      </c>
      <c r="BL3929" s="18" t="s">
        <v>444</v>
      </c>
      <c r="BM3929" s="145" t="s">
        <v>3901</v>
      </c>
    </row>
    <row r="3930" spans="2:65" s="1" customFormat="1" ht="29.25">
      <c r="B3930" s="33"/>
      <c r="D3930" s="152" t="s">
        <v>375</v>
      </c>
      <c r="F3930" s="165" t="s">
        <v>3902</v>
      </c>
      <c r="I3930" s="149"/>
      <c r="L3930" s="33"/>
      <c r="M3930" s="150"/>
      <c r="T3930" s="52"/>
      <c r="AT3930" s="18" t="s">
        <v>375</v>
      </c>
      <c r="AU3930" s="18" t="s">
        <v>80</v>
      </c>
    </row>
    <row r="3931" spans="2:65" s="1" customFormat="1" ht="24.2" customHeight="1">
      <c r="B3931" s="33"/>
      <c r="C3931" s="134" t="s">
        <v>3903</v>
      </c>
      <c r="D3931" s="134" t="s">
        <v>332</v>
      </c>
      <c r="E3931" s="135" t="s">
        <v>3904</v>
      </c>
      <c r="F3931" s="136" t="s">
        <v>3905</v>
      </c>
      <c r="G3931" s="137" t="s">
        <v>2551</v>
      </c>
      <c r="H3931" s="138">
        <v>1</v>
      </c>
      <c r="I3931" s="139">
        <v>100298.62</v>
      </c>
      <c r="J3931" s="140">
        <f>ROUND(I3931*H3931,2)</f>
        <v>100298.62</v>
      </c>
      <c r="K3931" s="136" t="s">
        <v>21</v>
      </c>
      <c r="L3931" s="33"/>
      <c r="M3931" s="141" t="s">
        <v>21</v>
      </c>
      <c r="N3931" s="142" t="s">
        <v>42</v>
      </c>
      <c r="P3931" s="143">
        <f>O3931*H3931</f>
        <v>0</v>
      </c>
      <c r="Q3931" s="143">
        <v>0.12665999999999999</v>
      </c>
      <c r="R3931" s="143">
        <f>Q3931*H3931</f>
        <v>0.12665999999999999</v>
      </c>
      <c r="S3931" s="143">
        <v>0</v>
      </c>
      <c r="T3931" s="144">
        <f>S3931*H3931</f>
        <v>0</v>
      </c>
      <c r="AR3931" s="145" t="s">
        <v>444</v>
      </c>
      <c r="AT3931" s="145" t="s">
        <v>332</v>
      </c>
      <c r="AU3931" s="145" t="s">
        <v>80</v>
      </c>
      <c r="AY3931" s="18" t="s">
        <v>330</v>
      </c>
      <c r="BE3931" s="146">
        <f>IF(N3931="základní",J3931,0)</f>
        <v>100298.62</v>
      </c>
      <c r="BF3931" s="146">
        <f>IF(N3931="snížená",J3931,0)</f>
        <v>0</v>
      </c>
      <c r="BG3931" s="146">
        <f>IF(N3931="zákl. přenesená",J3931,0)</f>
        <v>0</v>
      </c>
      <c r="BH3931" s="146">
        <f>IF(N3931="sníž. přenesená",J3931,0)</f>
        <v>0</v>
      </c>
      <c r="BI3931" s="146">
        <f>IF(N3931="nulová",J3931,0)</f>
        <v>0</v>
      </c>
      <c r="BJ3931" s="18" t="s">
        <v>78</v>
      </c>
      <c r="BK3931" s="146">
        <f>ROUND(I3931*H3931,2)</f>
        <v>100298.62</v>
      </c>
      <c r="BL3931" s="18" t="s">
        <v>444</v>
      </c>
      <c r="BM3931" s="145" t="s">
        <v>3906</v>
      </c>
    </row>
    <row r="3932" spans="2:65" s="1" customFormat="1" ht="19.5">
      <c r="B3932" s="33"/>
      <c r="D3932" s="152" t="s">
        <v>375</v>
      </c>
      <c r="F3932" s="165" t="s">
        <v>3907</v>
      </c>
      <c r="I3932" s="149"/>
      <c r="L3932" s="33"/>
      <c r="M3932" s="150"/>
      <c r="T3932" s="52"/>
      <c r="AT3932" s="18" t="s">
        <v>375</v>
      </c>
      <c r="AU3932" s="18" t="s">
        <v>80</v>
      </c>
    </row>
    <row r="3933" spans="2:65" s="1" customFormat="1" ht="24.2" customHeight="1">
      <c r="B3933" s="33"/>
      <c r="C3933" s="134" t="s">
        <v>3908</v>
      </c>
      <c r="D3933" s="134" t="s">
        <v>332</v>
      </c>
      <c r="E3933" s="135" t="s">
        <v>3909</v>
      </c>
      <c r="F3933" s="136" t="s">
        <v>3910</v>
      </c>
      <c r="G3933" s="137" t="s">
        <v>2551</v>
      </c>
      <c r="H3933" s="138">
        <v>1</v>
      </c>
      <c r="I3933" s="139">
        <v>51856.65</v>
      </c>
      <c r="J3933" s="140">
        <f>ROUND(I3933*H3933,2)</f>
        <v>51856.65</v>
      </c>
      <c r="K3933" s="136" t="s">
        <v>21</v>
      </c>
      <c r="L3933" s="33"/>
      <c r="M3933" s="141" t="s">
        <v>21</v>
      </c>
      <c r="N3933" s="142" t="s">
        <v>42</v>
      </c>
      <c r="P3933" s="143">
        <f>O3933*H3933</f>
        <v>0</v>
      </c>
      <c r="Q3933" s="143">
        <v>7.5249999999999984E-2</v>
      </c>
      <c r="R3933" s="143">
        <f>Q3933*H3933</f>
        <v>7.5249999999999984E-2</v>
      </c>
      <c r="S3933" s="143">
        <v>0</v>
      </c>
      <c r="T3933" s="144">
        <f>S3933*H3933</f>
        <v>0</v>
      </c>
      <c r="AR3933" s="145" t="s">
        <v>444</v>
      </c>
      <c r="AT3933" s="145" t="s">
        <v>332</v>
      </c>
      <c r="AU3933" s="145" t="s">
        <v>80</v>
      </c>
      <c r="AY3933" s="18" t="s">
        <v>330</v>
      </c>
      <c r="BE3933" s="146">
        <f>IF(N3933="základní",J3933,0)</f>
        <v>51856.65</v>
      </c>
      <c r="BF3933" s="146">
        <f>IF(N3933="snížená",J3933,0)</f>
        <v>0</v>
      </c>
      <c r="BG3933" s="146">
        <f>IF(N3933="zákl. přenesená",J3933,0)</f>
        <v>0</v>
      </c>
      <c r="BH3933" s="146">
        <f>IF(N3933="sníž. přenesená",J3933,0)</f>
        <v>0</v>
      </c>
      <c r="BI3933" s="146">
        <f>IF(N3933="nulová",J3933,0)</f>
        <v>0</v>
      </c>
      <c r="BJ3933" s="18" t="s">
        <v>78</v>
      </c>
      <c r="BK3933" s="146">
        <f>ROUND(I3933*H3933,2)</f>
        <v>51856.65</v>
      </c>
      <c r="BL3933" s="18" t="s">
        <v>444</v>
      </c>
      <c r="BM3933" s="145" t="s">
        <v>3911</v>
      </c>
    </row>
    <row r="3934" spans="2:65" s="1" customFormat="1" ht="19.5">
      <c r="B3934" s="33"/>
      <c r="D3934" s="152" t="s">
        <v>375</v>
      </c>
      <c r="F3934" s="165" t="s">
        <v>3672</v>
      </c>
      <c r="I3934" s="149"/>
      <c r="L3934" s="33"/>
      <c r="M3934" s="150"/>
      <c r="T3934" s="52"/>
      <c r="AT3934" s="18" t="s">
        <v>375</v>
      </c>
      <c r="AU3934" s="18" t="s">
        <v>80</v>
      </c>
    </row>
    <row r="3935" spans="2:65" s="1" customFormat="1" ht="24.2" customHeight="1">
      <c r="B3935" s="33"/>
      <c r="C3935" s="134" t="s">
        <v>3912</v>
      </c>
      <c r="D3935" s="134" t="s">
        <v>332</v>
      </c>
      <c r="E3935" s="135" t="s">
        <v>3913</v>
      </c>
      <c r="F3935" s="136" t="s">
        <v>3914</v>
      </c>
      <c r="G3935" s="137" t="s">
        <v>2551</v>
      </c>
      <c r="H3935" s="138">
        <v>1</v>
      </c>
      <c r="I3935" s="139">
        <v>26906.79</v>
      </c>
      <c r="J3935" s="140">
        <f>ROUND(I3935*H3935,2)</f>
        <v>26906.79</v>
      </c>
      <c r="K3935" s="136" t="s">
        <v>21</v>
      </c>
      <c r="L3935" s="33"/>
      <c r="M3935" s="141" t="s">
        <v>21</v>
      </c>
      <c r="N3935" s="142" t="s">
        <v>42</v>
      </c>
      <c r="P3935" s="143">
        <f>O3935*H3935</f>
        <v>0</v>
      </c>
      <c r="Q3935" s="143">
        <v>6.0199999999999997E-2</v>
      </c>
      <c r="R3935" s="143">
        <f>Q3935*H3935</f>
        <v>6.0199999999999997E-2</v>
      </c>
      <c r="S3935" s="143">
        <v>0</v>
      </c>
      <c r="T3935" s="144">
        <f>S3935*H3935</f>
        <v>0</v>
      </c>
      <c r="AR3935" s="145" t="s">
        <v>444</v>
      </c>
      <c r="AT3935" s="145" t="s">
        <v>332</v>
      </c>
      <c r="AU3935" s="145" t="s">
        <v>80</v>
      </c>
      <c r="AY3935" s="18" t="s">
        <v>330</v>
      </c>
      <c r="BE3935" s="146">
        <f>IF(N3935="základní",J3935,0)</f>
        <v>26906.79</v>
      </c>
      <c r="BF3935" s="146">
        <f>IF(N3935="snížená",J3935,0)</f>
        <v>0</v>
      </c>
      <c r="BG3935" s="146">
        <f>IF(N3935="zákl. přenesená",J3935,0)</f>
        <v>0</v>
      </c>
      <c r="BH3935" s="146">
        <f>IF(N3935="sníž. přenesená",J3935,0)</f>
        <v>0</v>
      </c>
      <c r="BI3935" s="146">
        <f>IF(N3935="nulová",J3935,0)</f>
        <v>0</v>
      </c>
      <c r="BJ3935" s="18" t="s">
        <v>78</v>
      </c>
      <c r="BK3935" s="146">
        <f>ROUND(I3935*H3935,2)</f>
        <v>26906.79</v>
      </c>
      <c r="BL3935" s="18" t="s">
        <v>444</v>
      </c>
      <c r="BM3935" s="145" t="s">
        <v>3915</v>
      </c>
    </row>
    <row r="3936" spans="2:65" s="1" customFormat="1" ht="19.5">
      <c r="B3936" s="33"/>
      <c r="D3936" s="152" t="s">
        <v>375</v>
      </c>
      <c r="F3936" s="165" t="s">
        <v>3916</v>
      </c>
      <c r="I3936" s="149"/>
      <c r="L3936" s="33"/>
      <c r="M3936" s="150"/>
      <c r="T3936" s="52"/>
      <c r="AT3936" s="18" t="s">
        <v>375</v>
      </c>
      <c r="AU3936" s="18" t="s">
        <v>80</v>
      </c>
    </row>
    <row r="3937" spans="2:65" s="1" customFormat="1" ht="33" customHeight="1">
      <c r="B3937" s="33"/>
      <c r="C3937" s="134" t="s">
        <v>3917</v>
      </c>
      <c r="D3937" s="134" t="s">
        <v>332</v>
      </c>
      <c r="E3937" s="135" t="s">
        <v>3918</v>
      </c>
      <c r="F3937" s="136" t="s">
        <v>3919</v>
      </c>
      <c r="G3937" s="137" t="s">
        <v>2551</v>
      </c>
      <c r="H3937" s="138">
        <v>1</v>
      </c>
      <c r="I3937" s="139">
        <v>74818.58</v>
      </c>
      <c r="J3937" s="140">
        <f>ROUND(I3937*H3937,2)</f>
        <v>74818.58</v>
      </c>
      <c r="K3937" s="136" t="s">
        <v>21</v>
      </c>
      <c r="L3937" s="33"/>
      <c r="M3937" s="141" t="s">
        <v>21</v>
      </c>
      <c r="N3937" s="142" t="s">
        <v>42</v>
      </c>
      <c r="P3937" s="143">
        <f>O3937*H3937</f>
        <v>0</v>
      </c>
      <c r="Q3937" s="143">
        <v>4.0250000000000001E-2</v>
      </c>
      <c r="R3937" s="143">
        <f>Q3937*H3937</f>
        <v>4.0250000000000001E-2</v>
      </c>
      <c r="S3937" s="143">
        <v>0</v>
      </c>
      <c r="T3937" s="144">
        <f>S3937*H3937</f>
        <v>0</v>
      </c>
      <c r="AR3937" s="145" t="s">
        <v>444</v>
      </c>
      <c r="AT3937" s="145" t="s">
        <v>332</v>
      </c>
      <c r="AU3937" s="145" t="s">
        <v>80</v>
      </c>
      <c r="AY3937" s="18" t="s">
        <v>330</v>
      </c>
      <c r="BE3937" s="146">
        <f>IF(N3937="základní",J3937,0)</f>
        <v>74818.58</v>
      </c>
      <c r="BF3937" s="146">
        <f>IF(N3937="snížená",J3937,0)</f>
        <v>0</v>
      </c>
      <c r="BG3937" s="146">
        <f>IF(N3937="zákl. přenesená",J3937,0)</f>
        <v>0</v>
      </c>
      <c r="BH3937" s="146">
        <f>IF(N3937="sníž. přenesená",J3937,0)</f>
        <v>0</v>
      </c>
      <c r="BI3937" s="146">
        <f>IF(N3937="nulová",J3937,0)</f>
        <v>0</v>
      </c>
      <c r="BJ3937" s="18" t="s">
        <v>78</v>
      </c>
      <c r="BK3937" s="146">
        <f>ROUND(I3937*H3937,2)</f>
        <v>74818.58</v>
      </c>
      <c r="BL3937" s="18" t="s">
        <v>444</v>
      </c>
      <c r="BM3937" s="145" t="s">
        <v>3920</v>
      </c>
    </row>
    <row r="3938" spans="2:65" s="1" customFormat="1" ht="19.5">
      <c r="B3938" s="33"/>
      <c r="D3938" s="152" t="s">
        <v>375</v>
      </c>
      <c r="F3938" s="165" t="s">
        <v>3822</v>
      </c>
      <c r="I3938" s="149"/>
      <c r="L3938" s="33"/>
      <c r="M3938" s="150"/>
      <c r="T3938" s="52"/>
      <c r="AT3938" s="18" t="s">
        <v>375</v>
      </c>
      <c r="AU3938" s="18" t="s">
        <v>80</v>
      </c>
    </row>
    <row r="3939" spans="2:65" s="1" customFormat="1" ht="24.2" customHeight="1">
      <c r="B3939" s="33"/>
      <c r="C3939" s="134" t="s">
        <v>3921</v>
      </c>
      <c r="D3939" s="134" t="s">
        <v>332</v>
      </c>
      <c r="E3939" s="135" t="s">
        <v>3922</v>
      </c>
      <c r="F3939" s="136" t="s">
        <v>3811</v>
      </c>
      <c r="G3939" s="137" t="s">
        <v>2551</v>
      </c>
      <c r="H3939" s="138">
        <v>1</v>
      </c>
      <c r="I3939" s="139">
        <v>35845.840000000004</v>
      </c>
      <c r="J3939" s="140">
        <f>ROUND(I3939*H3939,2)</f>
        <v>35845.839999999997</v>
      </c>
      <c r="K3939" s="136" t="s">
        <v>21</v>
      </c>
      <c r="L3939" s="33"/>
      <c r="M3939" s="141" t="s">
        <v>21</v>
      </c>
      <c r="N3939" s="142" t="s">
        <v>42</v>
      </c>
      <c r="P3939" s="143">
        <f>O3939*H3939</f>
        <v>0</v>
      </c>
      <c r="Q3939" s="143">
        <v>5.6439999999999997E-2</v>
      </c>
      <c r="R3939" s="143">
        <f>Q3939*H3939</f>
        <v>5.6439999999999997E-2</v>
      </c>
      <c r="S3939" s="143">
        <v>0</v>
      </c>
      <c r="T3939" s="144">
        <f>S3939*H3939</f>
        <v>0</v>
      </c>
      <c r="AR3939" s="145" t="s">
        <v>444</v>
      </c>
      <c r="AT3939" s="145" t="s">
        <v>332</v>
      </c>
      <c r="AU3939" s="145" t="s">
        <v>80</v>
      </c>
      <c r="AY3939" s="18" t="s">
        <v>330</v>
      </c>
      <c r="BE3939" s="146">
        <f>IF(N3939="základní",J3939,0)</f>
        <v>35845.839999999997</v>
      </c>
      <c r="BF3939" s="146">
        <f>IF(N3939="snížená",J3939,0)</f>
        <v>0</v>
      </c>
      <c r="BG3939" s="146">
        <f>IF(N3939="zákl. přenesená",J3939,0)</f>
        <v>0</v>
      </c>
      <c r="BH3939" s="146">
        <f>IF(N3939="sníž. přenesená",J3939,0)</f>
        <v>0</v>
      </c>
      <c r="BI3939" s="146">
        <f>IF(N3939="nulová",J3939,0)</f>
        <v>0</v>
      </c>
      <c r="BJ3939" s="18" t="s">
        <v>78</v>
      </c>
      <c r="BK3939" s="146">
        <f>ROUND(I3939*H3939,2)</f>
        <v>35845.839999999997</v>
      </c>
      <c r="BL3939" s="18" t="s">
        <v>444</v>
      </c>
      <c r="BM3939" s="145" t="s">
        <v>3923</v>
      </c>
    </row>
    <row r="3940" spans="2:65" s="1" customFormat="1" ht="19.5">
      <c r="B3940" s="33"/>
      <c r="D3940" s="152" t="s">
        <v>375</v>
      </c>
      <c r="F3940" s="165" t="s">
        <v>3813</v>
      </c>
      <c r="I3940" s="149"/>
      <c r="L3940" s="33"/>
      <c r="M3940" s="150"/>
      <c r="T3940" s="52"/>
      <c r="AT3940" s="18" t="s">
        <v>375</v>
      </c>
      <c r="AU3940" s="18" t="s">
        <v>80</v>
      </c>
    </row>
    <row r="3941" spans="2:65" s="1" customFormat="1" ht="24.2" customHeight="1">
      <c r="B3941" s="33"/>
      <c r="C3941" s="134" t="s">
        <v>3924</v>
      </c>
      <c r="D3941" s="134" t="s">
        <v>332</v>
      </c>
      <c r="E3941" s="135" t="s">
        <v>3925</v>
      </c>
      <c r="F3941" s="136" t="s">
        <v>3926</v>
      </c>
      <c r="G3941" s="137" t="s">
        <v>2551</v>
      </c>
      <c r="H3941" s="138">
        <v>1</v>
      </c>
      <c r="I3941" s="139">
        <v>42153.87</v>
      </c>
      <c r="J3941" s="140">
        <f>ROUND(I3941*H3941,2)</f>
        <v>42153.87</v>
      </c>
      <c r="K3941" s="136" t="s">
        <v>21</v>
      </c>
      <c r="L3941" s="33"/>
      <c r="M3941" s="141" t="s">
        <v>21</v>
      </c>
      <c r="N3941" s="142" t="s">
        <v>42</v>
      </c>
      <c r="P3941" s="143">
        <f>O3941*H3941</f>
        <v>0</v>
      </c>
      <c r="Q3941" s="143">
        <v>7.5249999999999984E-2</v>
      </c>
      <c r="R3941" s="143">
        <f>Q3941*H3941</f>
        <v>7.5249999999999984E-2</v>
      </c>
      <c r="S3941" s="143">
        <v>0</v>
      </c>
      <c r="T3941" s="144">
        <f>S3941*H3941</f>
        <v>0</v>
      </c>
      <c r="AR3941" s="145" t="s">
        <v>444</v>
      </c>
      <c r="AT3941" s="145" t="s">
        <v>332</v>
      </c>
      <c r="AU3941" s="145" t="s">
        <v>80</v>
      </c>
      <c r="AY3941" s="18" t="s">
        <v>330</v>
      </c>
      <c r="BE3941" s="146">
        <f>IF(N3941="základní",J3941,0)</f>
        <v>42153.87</v>
      </c>
      <c r="BF3941" s="146">
        <f>IF(N3941="snížená",J3941,0)</f>
        <v>0</v>
      </c>
      <c r="BG3941" s="146">
        <f>IF(N3941="zákl. přenesená",J3941,0)</f>
        <v>0</v>
      </c>
      <c r="BH3941" s="146">
        <f>IF(N3941="sníž. přenesená",J3941,0)</f>
        <v>0</v>
      </c>
      <c r="BI3941" s="146">
        <f>IF(N3941="nulová",J3941,0)</f>
        <v>0</v>
      </c>
      <c r="BJ3941" s="18" t="s">
        <v>78</v>
      </c>
      <c r="BK3941" s="146">
        <f>ROUND(I3941*H3941,2)</f>
        <v>42153.87</v>
      </c>
      <c r="BL3941" s="18" t="s">
        <v>444</v>
      </c>
      <c r="BM3941" s="145" t="s">
        <v>3927</v>
      </c>
    </row>
    <row r="3942" spans="2:65" s="1" customFormat="1" ht="19.5">
      <c r="B3942" s="33"/>
      <c r="D3942" s="152" t="s">
        <v>375</v>
      </c>
      <c r="F3942" s="165" t="s">
        <v>3696</v>
      </c>
      <c r="I3942" s="149"/>
      <c r="L3942" s="33"/>
      <c r="M3942" s="150"/>
      <c r="T3942" s="52"/>
      <c r="AT3942" s="18" t="s">
        <v>375</v>
      </c>
      <c r="AU3942" s="18" t="s">
        <v>80</v>
      </c>
    </row>
    <row r="3943" spans="2:65" s="1" customFormat="1" ht="24.2" customHeight="1">
      <c r="B3943" s="33"/>
      <c r="C3943" s="134" t="s">
        <v>3928</v>
      </c>
      <c r="D3943" s="134" t="s">
        <v>332</v>
      </c>
      <c r="E3943" s="135" t="s">
        <v>3929</v>
      </c>
      <c r="F3943" s="136" t="s">
        <v>3926</v>
      </c>
      <c r="G3943" s="137" t="s">
        <v>2551</v>
      </c>
      <c r="H3943" s="138">
        <v>1</v>
      </c>
      <c r="I3943" s="139">
        <v>42153.87</v>
      </c>
      <c r="J3943" s="140">
        <f>ROUND(I3943*H3943,2)</f>
        <v>42153.87</v>
      </c>
      <c r="K3943" s="136" t="s">
        <v>21</v>
      </c>
      <c r="L3943" s="33"/>
      <c r="M3943" s="141" t="s">
        <v>21</v>
      </c>
      <c r="N3943" s="142" t="s">
        <v>42</v>
      </c>
      <c r="P3943" s="143">
        <f>O3943*H3943</f>
        <v>0</v>
      </c>
      <c r="Q3943" s="143">
        <v>7.5249999999999984E-2</v>
      </c>
      <c r="R3943" s="143">
        <f>Q3943*H3943</f>
        <v>7.5249999999999984E-2</v>
      </c>
      <c r="S3943" s="143">
        <v>0</v>
      </c>
      <c r="T3943" s="144">
        <f>S3943*H3943</f>
        <v>0</v>
      </c>
      <c r="AR3943" s="145" t="s">
        <v>444</v>
      </c>
      <c r="AT3943" s="145" t="s">
        <v>332</v>
      </c>
      <c r="AU3943" s="145" t="s">
        <v>80</v>
      </c>
      <c r="AY3943" s="18" t="s">
        <v>330</v>
      </c>
      <c r="BE3943" s="146">
        <f>IF(N3943="základní",J3943,0)</f>
        <v>42153.87</v>
      </c>
      <c r="BF3943" s="146">
        <f>IF(N3943="snížená",J3943,0)</f>
        <v>0</v>
      </c>
      <c r="BG3943" s="146">
        <f>IF(N3943="zákl. přenesená",J3943,0)</f>
        <v>0</v>
      </c>
      <c r="BH3943" s="146">
        <f>IF(N3943="sníž. přenesená",J3943,0)</f>
        <v>0</v>
      </c>
      <c r="BI3943" s="146">
        <f>IF(N3943="nulová",J3943,0)</f>
        <v>0</v>
      </c>
      <c r="BJ3943" s="18" t="s">
        <v>78</v>
      </c>
      <c r="BK3943" s="146">
        <f>ROUND(I3943*H3943,2)</f>
        <v>42153.87</v>
      </c>
      <c r="BL3943" s="18" t="s">
        <v>444</v>
      </c>
      <c r="BM3943" s="145" t="s">
        <v>3930</v>
      </c>
    </row>
    <row r="3944" spans="2:65" s="1" customFormat="1" ht="19.5">
      <c r="B3944" s="33"/>
      <c r="D3944" s="152" t="s">
        <v>375</v>
      </c>
      <c r="F3944" s="165" t="s">
        <v>3672</v>
      </c>
      <c r="I3944" s="149"/>
      <c r="L3944" s="33"/>
      <c r="M3944" s="150"/>
      <c r="T3944" s="52"/>
      <c r="AT3944" s="18" t="s">
        <v>375</v>
      </c>
      <c r="AU3944" s="18" t="s">
        <v>80</v>
      </c>
    </row>
    <row r="3945" spans="2:65" s="1" customFormat="1" ht="24.2" customHeight="1">
      <c r="B3945" s="33"/>
      <c r="C3945" s="134" t="s">
        <v>3931</v>
      </c>
      <c r="D3945" s="134" t="s">
        <v>332</v>
      </c>
      <c r="E3945" s="135" t="s">
        <v>3932</v>
      </c>
      <c r="F3945" s="136" t="s">
        <v>3933</v>
      </c>
      <c r="G3945" s="137" t="s">
        <v>2551</v>
      </c>
      <c r="H3945" s="138">
        <v>1</v>
      </c>
      <c r="I3945" s="139">
        <v>106890.01</v>
      </c>
      <c r="J3945" s="140">
        <f>ROUND(I3945*H3945,2)</f>
        <v>106890.01</v>
      </c>
      <c r="K3945" s="136" t="s">
        <v>21</v>
      </c>
      <c r="L3945" s="33"/>
      <c r="M3945" s="141" t="s">
        <v>21</v>
      </c>
      <c r="N3945" s="142" t="s">
        <v>42</v>
      </c>
      <c r="P3945" s="143">
        <f>O3945*H3945</f>
        <v>0</v>
      </c>
      <c r="Q3945" s="143">
        <v>0.15426000000000001</v>
      </c>
      <c r="R3945" s="143">
        <f>Q3945*H3945</f>
        <v>0.15426000000000001</v>
      </c>
      <c r="S3945" s="143">
        <v>0</v>
      </c>
      <c r="T3945" s="144">
        <f>S3945*H3945</f>
        <v>0</v>
      </c>
      <c r="AR3945" s="145" t="s">
        <v>444</v>
      </c>
      <c r="AT3945" s="145" t="s">
        <v>332</v>
      </c>
      <c r="AU3945" s="145" t="s">
        <v>80</v>
      </c>
      <c r="AY3945" s="18" t="s">
        <v>330</v>
      </c>
      <c r="BE3945" s="146">
        <f>IF(N3945="základní",J3945,0)</f>
        <v>106890.01</v>
      </c>
      <c r="BF3945" s="146">
        <f>IF(N3945="snížená",J3945,0)</f>
        <v>0</v>
      </c>
      <c r="BG3945" s="146">
        <f>IF(N3945="zákl. přenesená",J3945,0)</f>
        <v>0</v>
      </c>
      <c r="BH3945" s="146">
        <f>IF(N3945="sníž. přenesená",J3945,0)</f>
        <v>0</v>
      </c>
      <c r="BI3945" s="146">
        <f>IF(N3945="nulová",J3945,0)</f>
        <v>0</v>
      </c>
      <c r="BJ3945" s="18" t="s">
        <v>78</v>
      </c>
      <c r="BK3945" s="146">
        <f>ROUND(I3945*H3945,2)</f>
        <v>106890.01</v>
      </c>
      <c r="BL3945" s="18" t="s">
        <v>444</v>
      </c>
      <c r="BM3945" s="145" t="s">
        <v>3934</v>
      </c>
    </row>
    <row r="3946" spans="2:65" s="1" customFormat="1" ht="19.5">
      <c r="B3946" s="33"/>
      <c r="D3946" s="152" t="s">
        <v>375</v>
      </c>
      <c r="F3946" s="165" t="s">
        <v>3713</v>
      </c>
      <c r="I3946" s="149"/>
      <c r="L3946" s="33"/>
      <c r="M3946" s="150"/>
      <c r="T3946" s="52"/>
      <c r="AT3946" s="18" t="s">
        <v>375</v>
      </c>
      <c r="AU3946" s="18" t="s">
        <v>80</v>
      </c>
    </row>
    <row r="3947" spans="2:65" s="1" customFormat="1" ht="33" customHeight="1">
      <c r="B3947" s="33"/>
      <c r="C3947" s="134" t="s">
        <v>3935</v>
      </c>
      <c r="D3947" s="134" t="s">
        <v>332</v>
      </c>
      <c r="E3947" s="135" t="s">
        <v>3936</v>
      </c>
      <c r="F3947" s="136" t="s">
        <v>3937</v>
      </c>
      <c r="G3947" s="137" t="s">
        <v>2551</v>
      </c>
      <c r="H3947" s="138">
        <v>1</v>
      </c>
      <c r="I3947" s="139">
        <v>23038.3</v>
      </c>
      <c r="J3947" s="140">
        <f>ROUND(I3947*H3947,2)</f>
        <v>23038.3</v>
      </c>
      <c r="K3947" s="136" t="s">
        <v>21</v>
      </c>
      <c r="L3947" s="33"/>
      <c r="M3947" s="141" t="s">
        <v>21</v>
      </c>
      <c r="N3947" s="142" t="s">
        <v>42</v>
      </c>
      <c r="P3947" s="143">
        <f>O3947*H3947</f>
        <v>0</v>
      </c>
      <c r="Q3947" s="143">
        <v>9.0300000000000005E-2</v>
      </c>
      <c r="R3947" s="143">
        <f>Q3947*H3947</f>
        <v>9.0300000000000005E-2</v>
      </c>
      <c r="S3947" s="143">
        <v>0</v>
      </c>
      <c r="T3947" s="144">
        <f>S3947*H3947</f>
        <v>0</v>
      </c>
      <c r="AR3947" s="145" t="s">
        <v>444</v>
      </c>
      <c r="AT3947" s="145" t="s">
        <v>332</v>
      </c>
      <c r="AU3947" s="145" t="s">
        <v>80</v>
      </c>
      <c r="AY3947" s="18" t="s">
        <v>330</v>
      </c>
      <c r="BE3947" s="146">
        <f>IF(N3947="základní",J3947,0)</f>
        <v>23038.3</v>
      </c>
      <c r="BF3947" s="146">
        <f>IF(N3947="snížená",J3947,0)</f>
        <v>0</v>
      </c>
      <c r="BG3947" s="146">
        <f>IF(N3947="zákl. přenesená",J3947,0)</f>
        <v>0</v>
      </c>
      <c r="BH3947" s="146">
        <f>IF(N3947="sníž. přenesená",J3947,0)</f>
        <v>0</v>
      </c>
      <c r="BI3947" s="146">
        <f>IF(N3947="nulová",J3947,0)</f>
        <v>0</v>
      </c>
      <c r="BJ3947" s="18" t="s">
        <v>78</v>
      </c>
      <c r="BK3947" s="146">
        <f>ROUND(I3947*H3947,2)</f>
        <v>23038.3</v>
      </c>
      <c r="BL3947" s="18" t="s">
        <v>444</v>
      </c>
      <c r="BM3947" s="145" t="s">
        <v>3938</v>
      </c>
    </row>
    <row r="3948" spans="2:65" s="1" customFormat="1" ht="19.5">
      <c r="B3948" s="33"/>
      <c r="D3948" s="152" t="s">
        <v>375</v>
      </c>
      <c r="F3948" s="165" t="s">
        <v>3826</v>
      </c>
      <c r="I3948" s="149"/>
      <c r="L3948" s="33"/>
      <c r="M3948" s="150"/>
      <c r="T3948" s="52"/>
      <c r="AT3948" s="18" t="s">
        <v>375</v>
      </c>
      <c r="AU3948" s="18" t="s">
        <v>80</v>
      </c>
    </row>
    <row r="3949" spans="2:65" s="1" customFormat="1" ht="33" customHeight="1">
      <c r="B3949" s="33"/>
      <c r="C3949" s="134" t="s">
        <v>3939</v>
      </c>
      <c r="D3949" s="134" t="s">
        <v>332</v>
      </c>
      <c r="E3949" s="135" t="s">
        <v>3940</v>
      </c>
      <c r="F3949" s="136" t="s">
        <v>3937</v>
      </c>
      <c r="G3949" s="137" t="s">
        <v>2551</v>
      </c>
      <c r="H3949" s="138">
        <v>1</v>
      </c>
      <c r="I3949" s="139">
        <v>23281.81</v>
      </c>
      <c r="J3949" s="140">
        <f>ROUND(I3949*H3949,2)</f>
        <v>23281.81</v>
      </c>
      <c r="K3949" s="136" t="s">
        <v>21</v>
      </c>
      <c r="L3949" s="33"/>
      <c r="M3949" s="141" t="s">
        <v>21</v>
      </c>
      <c r="N3949" s="142" t="s">
        <v>42</v>
      </c>
      <c r="P3949" s="143">
        <f>O3949*H3949</f>
        <v>0</v>
      </c>
      <c r="Q3949" s="143">
        <v>9.0300000000000005E-2</v>
      </c>
      <c r="R3949" s="143">
        <f>Q3949*H3949</f>
        <v>9.0300000000000005E-2</v>
      </c>
      <c r="S3949" s="143">
        <v>0</v>
      </c>
      <c r="T3949" s="144">
        <f>S3949*H3949</f>
        <v>0</v>
      </c>
      <c r="AR3949" s="145" t="s">
        <v>444</v>
      </c>
      <c r="AT3949" s="145" t="s">
        <v>332</v>
      </c>
      <c r="AU3949" s="145" t="s">
        <v>80</v>
      </c>
      <c r="AY3949" s="18" t="s">
        <v>330</v>
      </c>
      <c r="BE3949" s="146">
        <f>IF(N3949="základní",J3949,0)</f>
        <v>23281.81</v>
      </c>
      <c r="BF3949" s="146">
        <f>IF(N3949="snížená",J3949,0)</f>
        <v>0</v>
      </c>
      <c r="BG3949" s="146">
        <f>IF(N3949="zákl. přenesená",J3949,0)</f>
        <v>0</v>
      </c>
      <c r="BH3949" s="146">
        <f>IF(N3949="sníž. přenesená",J3949,0)</f>
        <v>0</v>
      </c>
      <c r="BI3949" s="146">
        <f>IF(N3949="nulová",J3949,0)</f>
        <v>0</v>
      </c>
      <c r="BJ3949" s="18" t="s">
        <v>78</v>
      </c>
      <c r="BK3949" s="146">
        <f>ROUND(I3949*H3949,2)</f>
        <v>23281.81</v>
      </c>
      <c r="BL3949" s="18" t="s">
        <v>444</v>
      </c>
      <c r="BM3949" s="145" t="s">
        <v>3941</v>
      </c>
    </row>
    <row r="3950" spans="2:65" s="1" customFormat="1" ht="19.5">
      <c r="B3950" s="33"/>
      <c r="D3950" s="152" t="s">
        <v>375</v>
      </c>
      <c r="F3950" s="165" t="s">
        <v>3658</v>
      </c>
      <c r="I3950" s="149"/>
      <c r="L3950" s="33"/>
      <c r="M3950" s="150"/>
      <c r="T3950" s="52"/>
      <c r="AT3950" s="18" t="s">
        <v>375</v>
      </c>
      <c r="AU3950" s="18" t="s">
        <v>80</v>
      </c>
    </row>
    <row r="3951" spans="2:65" s="1" customFormat="1" ht="33" customHeight="1">
      <c r="B3951" s="33"/>
      <c r="C3951" s="134" t="s">
        <v>3942</v>
      </c>
      <c r="D3951" s="134" t="s">
        <v>332</v>
      </c>
      <c r="E3951" s="135" t="s">
        <v>3943</v>
      </c>
      <c r="F3951" s="136" t="s">
        <v>3707</v>
      </c>
      <c r="G3951" s="137" t="s">
        <v>2551</v>
      </c>
      <c r="H3951" s="138">
        <v>1</v>
      </c>
      <c r="I3951" s="139">
        <v>23281.81</v>
      </c>
      <c r="J3951" s="140">
        <f>ROUND(I3951*H3951,2)</f>
        <v>23281.81</v>
      </c>
      <c r="K3951" s="136" t="s">
        <v>21</v>
      </c>
      <c r="L3951" s="33"/>
      <c r="M3951" s="141" t="s">
        <v>21</v>
      </c>
      <c r="N3951" s="142" t="s">
        <v>42</v>
      </c>
      <c r="P3951" s="143">
        <f>O3951*H3951</f>
        <v>0</v>
      </c>
      <c r="Q3951" s="143">
        <v>6.7729999999999999E-2</v>
      </c>
      <c r="R3951" s="143">
        <f>Q3951*H3951</f>
        <v>6.7729999999999999E-2</v>
      </c>
      <c r="S3951" s="143">
        <v>0</v>
      </c>
      <c r="T3951" s="144">
        <f>S3951*H3951</f>
        <v>0</v>
      </c>
      <c r="AR3951" s="145" t="s">
        <v>444</v>
      </c>
      <c r="AT3951" s="145" t="s">
        <v>332</v>
      </c>
      <c r="AU3951" s="145" t="s">
        <v>80</v>
      </c>
      <c r="AY3951" s="18" t="s">
        <v>330</v>
      </c>
      <c r="BE3951" s="146">
        <f>IF(N3951="základní",J3951,0)</f>
        <v>23281.81</v>
      </c>
      <c r="BF3951" s="146">
        <f>IF(N3951="snížená",J3951,0)</f>
        <v>0</v>
      </c>
      <c r="BG3951" s="146">
        <f>IF(N3951="zákl. přenesená",J3951,0)</f>
        <v>0</v>
      </c>
      <c r="BH3951" s="146">
        <f>IF(N3951="sníž. přenesená",J3951,0)</f>
        <v>0</v>
      </c>
      <c r="BI3951" s="146">
        <f>IF(N3951="nulová",J3951,0)</f>
        <v>0</v>
      </c>
      <c r="BJ3951" s="18" t="s">
        <v>78</v>
      </c>
      <c r="BK3951" s="146">
        <f>ROUND(I3951*H3951,2)</f>
        <v>23281.81</v>
      </c>
      <c r="BL3951" s="18" t="s">
        <v>444</v>
      </c>
      <c r="BM3951" s="145" t="s">
        <v>3944</v>
      </c>
    </row>
    <row r="3952" spans="2:65" s="1" customFormat="1" ht="19.5">
      <c r="B3952" s="33"/>
      <c r="D3952" s="152" t="s">
        <v>375</v>
      </c>
      <c r="F3952" s="165" t="s">
        <v>3658</v>
      </c>
      <c r="I3952" s="149"/>
      <c r="L3952" s="33"/>
      <c r="M3952" s="150"/>
      <c r="T3952" s="52"/>
      <c r="AT3952" s="18" t="s">
        <v>375</v>
      </c>
      <c r="AU3952" s="18" t="s">
        <v>80</v>
      </c>
    </row>
    <row r="3953" spans="2:65" s="1" customFormat="1" ht="24.2" customHeight="1">
      <c r="B3953" s="33"/>
      <c r="C3953" s="134" t="s">
        <v>3945</v>
      </c>
      <c r="D3953" s="134" t="s">
        <v>332</v>
      </c>
      <c r="E3953" s="135" t="s">
        <v>3946</v>
      </c>
      <c r="F3953" s="136" t="s">
        <v>3711</v>
      </c>
      <c r="G3953" s="137" t="s">
        <v>2551</v>
      </c>
      <c r="H3953" s="138">
        <v>1</v>
      </c>
      <c r="I3953" s="139">
        <v>38210.11</v>
      </c>
      <c r="J3953" s="140">
        <f>ROUND(I3953*H3953,2)</f>
        <v>38210.11</v>
      </c>
      <c r="K3953" s="136" t="s">
        <v>21</v>
      </c>
      <c r="L3953" s="33"/>
      <c r="M3953" s="141" t="s">
        <v>21</v>
      </c>
      <c r="N3953" s="142" t="s">
        <v>42</v>
      </c>
      <c r="P3953" s="143">
        <f>O3953*H3953</f>
        <v>0</v>
      </c>
      <c r="Q3953" s="143">
        <v>5.2679999999999998E-2</v>
      </c>
      <c r="R3953" s="143">
        <f>Q3953*H3953</f>
        <v>5.2679999999999998E-2</v>
      </c>
      <c r="S3953" s="143">
        <v>0</v>
      </c>
      <c r="T3953" s="144">
        <f>S3953*H3953</f>
        <v>0</v>
      </c>
      <c r="AR3953" s="145" t="s">
        <v>444</v>
      </c>
      <c r="AT3953" s="145" t="s">
        <v>332</v>
      </c>
      <c r="AU3953" s="145" t="s">
        <v>80</v>
      </c>
      <c r="AY3953" s="18" t="s">
        <v>330</v>
      </c>
      <c r="BE3953" s="146">
        <f>IF(N3953="základní",J3953,0)</f>
        <v>38210.11</v>
      </c>
      <c r="BF3953" s="146">
        <f>IF(N3953="snížená",J3953,0)</f>
        <v>0</v>
      </c>
      <c r="BG3953" s="146">
        <f>IF(N3953="zákl. přenesená",J3953,0)</f>
        <v>0</v>
      </c>
      <c r="BH3953" s="146">
        <f>IF(N3953="sníž. přenesená",J3953,0)</f>
        <v>0</v>
      </c>
      <c r="BI3953" s="146">
        <f>IF(N3953="nulová",J3953,0)</f>
        <v>0</v>
      </c>
      <c r="BJ3953" s="18" t="s">
        <v>78</v>
      </c>
      <c r="BK3953" s="146">
        <f>ROUND(I3953*H3953,2)</f>
        <v>38210.11</v>
      </c>
      <c r="BL3953" s="18" t="s">
        <v>444</v>
      </c>
      <c r="BM3953" s="145" t="s">
        <v>3947</v>
      </c>
    </row>
    <row r="3954" spans="2:65" s="1" customFormat="1" ht="19.5">
      <c r="B3954" s="33"/>
      <c r="D3954" s="152" t="s">
        <v>375</v>
      </c>
      <c r="F3954" s="165" t="s">
        <v>3713</v>
      </c>
      <c r="I3954" s="149"/>
      <c r="L3954" s="33"/>
      <c r="M3954" s="150"/>
      <c r="T3954" s="52"/>
      <c r="AT3954" s="18" t="s">
        <v>375</v>
      </c>
      <c r="AU3954" s="18" t="s">
        <v>80</v>
      </c>
    </row>
    <row r="3955" spans="2:65" s="1" customFormat="1" ht="33" customHeight="1">
      <c r="B3955" s="33"/>
      <c r="C3955" s="134" t="s">
        <v>3948</v>
      </c>
      <c r="D3955" s="134" t="s">
        <v>332</v>
      </c>
      <c r="E3955" s="135" t="s">
        <v>3949</v>
      </c>
      <c r="F3955" s="136" t="s">
        <v>3937</v>
      </c>
      <c r="G3955" s="137" t="s">
        <v>2551</v>
      </c>
      <c r="H3955" s="138">
        <v>1</v>
      </c>
      <c r="I3955" s="139">
        <v>23342.69</v>
      </c>
      <c r="J3955" s="140">
        <f>ROUND(I3955*H3955,2)</f>
        <v>23342.69</v>
      </c>
      <c r="K3955" s="136" t="s">
        <v>21</v>
      </c>
      <c r="L3955" s="33"/>
      <c r="M3955" s="141" t="s">
        <v>21</v>
      </c>
      <c r="N3955" s="142" t="s">
        <v>42</v>
      </c>
      <c r="P3955" s="143">
        <f>O3955*H3955</f>
        <v>0</v>
      </c>
      <c r="Q3955" s="143">
        <v>9.0300000000000005E-2</v>
      </c>
      <c r="R3955" s="143">
        <f>Q3955*H3955</f>
        <v>9.0300000000000005E-2</v>
      </c>
      <c r="S3955" s="143">
        <v>0</v>
      </c>
      <c r="T3955" s="144">
        <f>S3955*H3955</f>
        <v>0</v>
      </c>
      <c r="AR3955" s="145" t="s">
        <v>444</v>
      </c>
      <c r="AT3955" s="145" t="s">
        <v>332</v>
      </c>
      <c r="AU3955" s="145" t="s">
        <v>80</v>
      </c>
      <c r="AY3955" s="18" t="s">
        <v>330</v>
      </c>
      <c r="BE3955" s="146">
        <f>IF(N3955="základní",J3955,0)</f>
        <v>23342.69</v>
      </c>
      <c r="BF3955" s="146">
        <f>IF(N3955="snížená",J3955,0)</f>
        <v>0</v>
      </c>
      <c r="BG3955" s="146">
        <f>IF(N3955="zákl. přenesená",J3955,0)</f>
        <v>0</v>
      </c>
      <c r="BH3955" s="146">
        <f>IF(N3955="sníž. přenesená",J3955,0)</f>
        <v>0</v>
      </c>
      <c r="BI3955" s="146">
        <f>IF(N3955="nulová",J3955,0)</f>
        <v>0</v>
      </c>
      <c r="BJ3955" s="18" t="s">
        <v>78</v>
      </c>
      <c r="BK3955" s="146">
        <f>ROUND(I3955*H3955,2)</f>
        <v>23342.69</v>
      </c>
      <c r="BL3955" s="18" t="s">
        <v>444</v>
      </c>
      <c r="BM3955" s="145" t="s">
        <v>3950</v>
      </c>
    </row>
    <row r="3956" spans="2:65" s="1" customFormat="1" ht="19.5">
      <c r="B3956" s="33"/>
      <c r="D3956" s="152" t="s">
        <v>375</v>
      </c>
      <c r="F3956" s="165" t="s">
        <v>3672</v>
      </c>
      <c r="I3956" s="149"/>
      <c r="L3956" s="33"/>
      <c r="M3956" s="150"/>
      <c r="T3956" s="52"/>
      <c r="AT3956" s="18" t="s">
        <v>375</v>
      </c>
      <c r="AU3956" s="18" t="s">
        <v>80</v>
      </c>
    </row>
    <row r="3957" spans="2:65" s="1" customFormat="1" ht="33" customHeight="1">
      <c r="B3957" s="33"/>
      <c r="C3957" s="134" t="s">
        <v>3951</v>
      </c>
      <c r="D3957" s="134" t="s">
        <v>332</v>
      </c>
      <c r="E3957" s="135" t="s">
        <v>3952</v>
      </c>
      <c r="F3957" s="136" t="s">
        <v>3937</v>
      </c>
      <c r="G3957" s="137" t="s">
        <v>2551</v>
      </c>
      <c r="H3957" s="138">
        <v>1</v>
      </c>
      <c r="I3957" s="139">
        <v>23038.3</v>
      </c>
      <c r="J3957" s="140">
        <f>ROUND(I3957*H3957,2)</f>
        <v>23038.3</v>
      </c>
      <c r="K3957" s="136" t="s">
        <v>21</v>
      </c>
      <c r="L3957" s="33"/>
      <c r="M3957" s="141" t="s">
        <v>21</v>
      </c>
      <c r="N3957" s="142" t="s">
        <v>42</v>
      </c>
      <c r="P3957" s="143">
        <f>O3957*H3957</f>
        <v>0</v>
      </c>
      <c r="Q3957" s="143">
        <v>9.0300000000000005E-2</v>
      </c>
      <c r="R3957" s="143">
        <f>Q3957*H3957</f>
        <v>9.0300000000000005E-2</v>
      </c>
      <c r="S3957" s="143">
        <v>0</v>
      </c>
      <c r="T3957" s="144">
        <f>S3957*H3957</f>
        <v>0</v>
      </c>
      <c r="AR3957" s="145" t="s">
        <v>444</v>
      </c>
      <c r="AT3957" s="145" t="s">
        <v>332</v>
      </c>
      <c r="AU3957" s="145" t="s">
        <v>80</v>
      </c>
      <c r="AY3957" s="18" t="s">
        <v>330</v>
      </c>
      <c r="BE3957" s="146">
        <f>IF(N3957="základní",J3957,0)</f>
        <v>23038.3</v>
      </c>
      <c r="BF3957" s="146">
        <f>IF(N3957="snížená",J3957,0)</f>
        <v>0</v>
      </c>
      <c r="BG3957" s="146">
        <f>IF(N3957="zákl. přenesená",J3957,0)</f>
        <v>0</v>
      </c>
      <c r="BH3957" s="146">
        <f>IF(N3957="sníž. přenesená",J3957,0)</f>
        <v>0</v>
      </c>
      <c r="BI3957" s="146">
        <f>IF(N3957="nulová",J3957,0)</f>
        <v>0</v>
      </c>
      <c r="BJ3957" s="18" t="s">
        <v>78</v>
      </c>
      <c r="BK3957" s="146">
        <f>ROUND(I3957*H3957,2)</f>
        <v>23038.3</v>
      </c>
      <c r="BL3957" s="18" t="s">
        <v>444</v>
      </c>
      <c r="BM3957" s="145" t="s">
        <v>3953</v>
      </c>
    </row>
    <row r="3958" spans="2:65" s="1" customFormat="1" ht="19.5">
      <c r="B3958" s="33"/>
      <c r="D3958" s="152" t="s">
        <v>375</v>
      </c>
      <c r="F3958" s="165" t="s">
        <v>3826</v>
      </c>
      <c r="I3958" s="149"/>
      <c r="L3958" s="33"/>
      <c r="M3958" s="150"/>
      <c r="T3958" s="52"/>
      <c r="AT3958" s="18" t="s">
        <v>375</v>
      </c>
      <c r="AU3958" s="18" t="s">
        <v>80</v>
      </c>
    </row>
    <row r="3959" spans="2:65" s="1" customFormat="1" ht="33" customHeight="1">
      <c r="B3959" s="33"/>
      <c r="C3959" s="134" t="s">
        <v>3954</v>
      </c>
      <c r="D3959" s="134" t="s">
        <v>332</v>
      </c>
      <c r="E3959" s="135" t="s">
        <v>3955</v>
      </c>
      <c r="F3959" s="136" t="s">
        <v>3956</v>
      </c>
      <c r="G3959" s="137" t="s">
        <v>2551</v>
      </c>
      <c r="H3959" s="138">
        <v>1</v>
      </c>
      <c r="I3959" s="139">
        <v>22396.32</v>
      </c>
      <c r="J3959" s="140">
        <f>ROUND(I3959*H3959,2)</f>
        <v>22396.32</v>
      </c>
      <c r="K3959" s="136" t="s">
        <v>21</v>
      </c>
      <c r="L3959" s="33"/>
      <c r="M3959" s="141" t="s">
        <v>21</v>
      </c>
      <c r="N3959" s="142" t="s">
        <v>42</v>
      </c>
      <c r="P3959" s="143">
        <f>O3959*H3959</f>
        <v>0</v>
      </c>
      <c r="Q3959" s="143">
        <v>9.0300000000000005E-2</v>
      </c>
      <c r="R3959" s="143">
        <f>Q3959*H3959</f>
        <v>9.0300000000000005E-2</v>
      </c>
      <c r="S3959" s="143">
        <v>0</v>
      </c>
      <c r="T3959" s="144">
        <f>S3959*H3959</f>
        <v>0</v>
      </c>
      <c r="AR3959" s="145" t="s">
        <v>444</v>
      </c>
      <c r="AT3959" s="145" t="s">
        <v>332</v>
      </c>
      <c r="AU3959" s="145" t="s">
        <v>80</v>
      </c>
      <c r="AY3959" s="18" t="s">
        <v>330</v>
      </c>
      <c r="BE3959" s="146">
        <f>IF(N3959="základní",J3959,0)</f>
        <v>22396.32</v>
      </c>
      <c r="BF3959" s="146">
        <f>IF(N3959="snížená",J3959,0)</f>
        <v>0</v>
      </c>
      <c r="BG3959" s="146">
        <f>IF(N3959="zákl. přenesená",J3959,0)</f>
        <v>0</v>
      </c>
      <c r="BH3959" s="146">
        <f>IF(N3959="sníž. přenesená",J3959,0)</f>
        <v>0</v>
      </c>
      <c r="BI3959" s="146">
        <f>IF(N3959="nulová",J3959,0)</f>
        <v>0</v>
      </c>
      <c r="BJ3959" s="18" t="s">
        <v>78</v>
      </c>
      <c r="BK3959" s="146">
        <f>ROUND(I3959*H3959,2)</f>
        <v>22396.32</v>
      </c>
      <c r="BL3959" s="18" t="s">
        <v>444</v>
      </c>
      <c r="BM3959" s="145" t="s">
        <v>3957</v>
      </c>
    </row>
    <row r="3960" spans="2:65" s="1" customFormat="1" ht="19.5">
      <c r="B3960" s="33"/>
      <c r="D3960" s="152" t="s">
        <v>375</v>
      </c>
      <c r="F3960" s="165" t="s">
        <v>3658</v>
      </c>
      <c r="I3960" s="149"/>
      <c r="L3960" s="33"/>
      <c r="M3960" s="150"/>
      <c r="T3960" s="52"/>
      <c r="AT3960" s="18" t="s">
        <v>375</v>
      </c>
      <c r="AU3960" s="18" t="s">
        <v>80</v>
      </c>
    </row>
    <row r="3961" spans="2:65" s="1" customFormat="1" ht="33" customHeight="1">
      <c r="B3961" s="33"/>
      <c r="C3961" s="134" t="s">
        <v>3958</v>
      </c>
      <c r="D3961" s="134" t="s">
        <v>332</v>
      </c>
      <c r="E3961" s="135" t="s">
        <v>3959</v>
      </c>
      <c r="F3961" s="136" t="s">
        <v>3670</v>
      </c>
      <c r="G3961" s="137" t="s">
        <v>2551</v>
      </c>
      <c r="H3961" s="138">
        <v>1</v>
      </c>
      <c r="I3961" s="139">
        <v>23342.69</v>
      </c>
      <c r="J3961" s="140">
        <f>ROUND(I3961*H3961,2)</f>
        <v>23342.69</v>
      </c>
      <c r="K3961" s="136" t="s">
        <v>21</v>
      </c>
      <c r="L3961" s="33"/>
      <c r="M3961" s="141" t="s">
        <v>21</v>
      </c>
      <c r="N3961" s="142" t="s">
        <v>42</v>
      </c>
      <c r="P3961" s="143">
        <f>O3961*H3961</f>
        <v>0</v>
      </c>
      <c r="Q3961" s="143">
        <v>9.783E-2</v>
      </c>
      <c r="R3961" s="143">
        <f>Q3961*H3961</f>
        <v>9.783E-2</v>
      </c>
      <c r="S3961" s="143">
        <v>0</v>
      </c>
      <c r="T3961" s="144">
        <f>S3961*H3961</f>
        <v>0</v>
      </c>
      <c r="AR3961" s="145" t="s">
        <v>444</v>
      </c>
      <c r="AT3961" s="145" t="s">
        <v>332</v>
      </c>
      <c r="AU3961" s="145" t="s">
        <v>80</v>
      </c>
      <c r="AY3961" s="18" t="s">
        <v>330</v>
      </c>
      <c r="BE3961" s="146">
        <f>IF(N3961="základní",J3961,0)</f>
        <v>23342.69</v>
      </c>
      <c r="BF3961" s="146">
        <f>IF(N3961="snížená",J3961,0)</f>
        <v>0</v>
      </c>
      <c r="BG3961" s="146">
        <f>IF(N3961="zákl. přenesená",J3961,0)</f>
        <v>0</v>
      </c>
      <c r="BH3961" s="146">
        <f>IF(N3961="sníž. přenesená",J3961,0)</f>
        <v>0</v>
      </c>
      <c r="BI3961" s="146">
        <f>IF(N3961="nulová",J3961,0)</f>
        <v>0</v>
      </c>
      <c r="BJ3961" s="18" t="s">
        <v>78</v>
      </c>
      <c r="BK3961" s="146">
        <f>ROUND(I3961*H3961,2)</f>
        <v>23342.69</v>
      </c>
      <c r="BL3961" s="18" t="s">
        <v>444</v>
      </c>
      <c r="BM3961" s="145" t="s">
        <v>3960</v>
      </c>
    </row>
    <row r="3962" spans="2:65" s="1" customFormat="1" ht="19.5">
      <c r="B3962" s="33"/>
      <c r="D3962" s="152" t="s">
        <v>375</v>
      </c>
      <c r="F3962" s="165" t="s">
        <v>3672</v>
      </c>
      <c r="I3962" s="149"/>
      <c r="L3962" s="33"/>
      <c r="M3962" s="150"/>
      <c r="T3962" s="52"/>
      <c r="AT3962" s="18" t="s">
        <v>375</v>
      </c>
      <c r="AU3962" s="18" t="s">
        <v>80</v>
      </c>
    </row>
    <row r="3963" spans="2:65" s="1" customFormat="1" ht="33" customHeight="1">
      <c r="B3963" s="33"/>
      <c r="C3963" s="134" t="s">
        <v>3961</v>
      </c>
      <c r="D3963" s="134" t="s">
        <v>332</v>
      </c>
      <c r="E3963" s="135" t="s">
        <v>3962</v>
      </c>
      <c r="F3963" s="136" t="s">
        <v>3670</v>
      </c>
      <c r="G3963" s="137" t="s">
        <v>2551</v>
      </c>
      <c r="H3963" s="138">
        <v>1</v>
      </c>
      <c r="I3963" s="139">
        <v>23342.69</v>
      </c>
      <c r="J3963" s="140">
        <f>ROUND(I3963*H3963,2)</f>
        <v>23342.69</v>
      </c>
      <c r="K3963" s="136" t="s">
        <v>21</v>
      </c>
      <c r="L3963" s="33"/>
      <c r="M3963" s="141" t="s">
        <v>21</v>
      </c>
      <c r="N3963" s="142" t="s">
        <v>42</v>
      </c>
      <c r="P3963" s="143">
        <f>O3963*H3963</f>
        <v>0</v>
      </c>
      <c r="Q3963" s="143">
        <v>9.783E-2</v>
      </c>
      <c r="R3963" s="143">
        <f>Q3963*H3963</f>
        <v>9.783E-2</v>
      </c>
      <c r="S3963" s="143">
        <v>0</v>
      </c>
      <c r="T3963" s="144">
        <f>S3963*H3963</f>
        <v>0</v>
      </c>
      <c r="AR3963" s="145" t="s">
        <v>444</v>
      </c>
      <c r="AT3963" s="145" t="s">
        <v>332</v>
      </c>
      <c r="AU3963" s="145" t="s">
        <v>80</v>
      </c>
      <c r="AY3963" s="18" t="s">
        <v>330</v>
      </c>
      <c r="BE3963" s="146">
        <f>IF(N3963="základní",J3963,0)</f>
        <v>23342.69</v>
      </c>
      <c r="BF3963" s="146">
        <f>IF(N3963="snížená",J3963,0)</f>
        <v>0</v>
      </c>
      <c r="BG3963" s="146">
        <f>IF(N3963="zákl. přenesená",J3963,0)</f>
        <v>0</v>
      </c>
      <c r="BH3963" s="146">
        <f>IF(N3963="sníž. přenesená",J3963,0)</f>
        <v>0</v>
      </c>
      <c r="BI3963" s="146">
        <f>IF(N3963="nulová",J3963,0)</f>
        <v>0</v>
      </c>
      <c r="BJ3963" s="18" t="s">
        <v>78</v>
      </c>
      <c r="BK3963" s="146">
        <f>ROUND(I3963*H3963,2)</f>
        <v>23342.69</v>
      </c>
      <c r="BL3963" s="18" t="s">
        <v>444</v>
      </c>
      <c r="BM3963" s="145" t="s">
        <v>3963</v>
      </c>
    </row>
    <row r="3964" spans="2:65" s="1" customFormat="1" ht="19.5">
      <c r="B3964" s="33"/>
      <c r="D3964" s="152" t="s">
        <v>375</v>
      </c>
      <c r="F3964" s="165" t="s">
        <v>3672</v>
      </c>
      <c r="I3964" s="149"/>
      <c r="L3964" s="33"/>
      <c r="M3964" s="150"/>
      <c r="T3964" s="52"/>
      <c r="AT3964" s="18" t="s">
        <v>375</v>
      </c>
      <c r="AU3964" s="18" t="s">
        <v>80</v>
      </c>
    </row>
    <row r="3965" spans="2:65" s="1" customFormat="1" ht="33" customHeight="1">
      <c r="B3965" s="33"/>
      <c r="C3965" s="134" t="s">
        <v>3964</v>
      </c>
      <c r="D3965" s="134" t="s">
        <v>332</v>
      </c>
      <c r="E3965" s="135" t="s">
        <v>3965</v>
      </c>
      <c r="F3965" s="136" t="s">
        <v>3966</v>
      </c>
      <c r="G3965" s="137" t="s">
        <v>2551</v>
      </c>
      <c r="H3965" s="138">
        <v>2</v>
      </c>
      <c r="I3965" s="139">
        <v>23342.69</v>
      </c>
      <c r="J3965" s="140">
        <f>ROUND(I3965*H3965,2)</f>
        <v>46685.38</v>
      </c>
      <c r="K3965" s="136" t="s">
        <v>21</v>
      </c>
      <c r="L3965" s="33"/>
      <c r="M3965" s="141" t="s">
        <v>21</v>
      </c>
      <c r="N3965" s="142" t="s">
        <v>42</v>
      </c>
      <c r="P3965" s="143">
        <f>O3965*H3965</f>
        <v>0</v>
      </c>
      <c r="Q3965" s="143">
        <v>7.5249999999999984E-2</v>
      </c>
      <c r="R3965" s="143">
        <f>Q3965*H3965</f>
        <v>0.15049999999999997</v>
      </c>
      <c r="S3965" s="143">
        <v>0</v>
      </c>
      <c r="T3965" s="144">
        <f>S3965*H3965</f>
        <v>0</v>
      </c>
      <c r="AR3965" s="145" t="s">
        <v>444</v>
      </c>
      <c r="AT3965" s="145" t="s">
        <v>332</v>
      </c>
      <c r="AU3965" s="145" t="s">
        <v>80</v>
      </c>
      <c r="AY3965" s="18" t="s">
        <v>330</v>
      </c>
      <c r="BE3965" s="146">
        <f>IF(N3965="základní",J3965,0)</f>
        <v>46685.38</v>
      </c>
      <c r="BF3965" s="146">
        <f>IF(N3965="snížená",J3965,0)</f>
        <v>0</v>
      </c>
      <c r="BG3965" s="146">
        <f>IF(N3965="zákl. přenesená",J3965,0)</f>
        <v>0</v>
      </c>
      <c r="BH3965" s="146">
        <f>IF(N3965="sníž. přenesená",J3965,0)</f>
        <v>0</v>
      </c>
      <c r="BI3965" s="146">
        <f>IF(N3965="nulová",J3965,0)</f>
        <v>0</v>
      </c>
      <c r="BJ3965" s="18" t="s">
        <v>78</v>
      </c>
      <c r="BK3965" s="146">
        <f>ROUND(I3965*H3965,2)</f>
        <v>46685.38</v>
      </c>
      <c r="BL3965" s="18" t="s">
        <v>444</v>
      </c>
      <c r="BM3965" s="145" t="s">
        <v>3967</v>
      </c>
    </row>
    <row r="3966" spans="2:65" s="1" customFormat="1" ht="19.5">
      <c r="B3966" s="33"/>
      <c r="D3966" s="152" t="s">
        <v>375</v>
      </c>
      <c r="F3966" s="165" t="s">
        <v>3672</v>
      </c>
      <c r="I3966" s="149"/>
      <c r="L3966" s="33"/>
      <c r="M3966" s="150"/>
      <c r="T3966" s="52"/>
      <c r="AT3966" s="18" t="s">
        <v>375</v>
      </c>
      <c r="AU3966" s="18" t="s">
        <v>80</v>
      </c>
    </row>
    <row r="3967" spans="2:65" s="1" customFormat="1" ht="33" customHeight="1">
      <c r="B3967" s="33"/>
      <c r="C3967" s="134" t="s">
        <v>3968</v>
      </c>
      <c r="D3967" s="134" t="s">
        <v>332</v>
      </c>
      <c r="E3967" s="135" t="s">
        <v>3969</v>
      </c>
      <c r="F3967" s="136" t="s">
        <v>3966</v>
      </c>
      <c r="G3967" s="137" t="s">
        <v>2551</v>
      </c>
      <c r="H3967" s="138">
        <v>2</v>
      </c>
      <c r="I3967" s="139">
        <v>23342.69</v>
      </c>
      <c r="J3967" s="140">
        <f>ROUND(I3967*H3967,2)</f>
        <v>46685.38</v>
      </c>
      <c r="K3967" s="136" t="s">
        <v>21</v>
      </c>
      <c r="L3967" s="33"/>
      <c r="M3967" s="141" t="s">
        <v>21</v>
      </c>
      <c r="N3967" s="142" t="s">
        <v>42</v>
      </c>
      <c r="P3967" s="143">
        <f>O3967*H3967</f>
        <v>0</v>
      </c>
      <c r="Q3967" s="143">
        <v>7.5249999999999984E-2</v>
      </c>
      <c r="R3967" s="143">
        <f>Q3967*H3967</f>
        <v>0.15049999999999997</v>
      </c>
      <c r="S3967" s="143">
        <v>0</v>
      </c>
      <c r="T3967" s="144">
        <f>S3967*H3967</f>
        <v>0</v>
      </c>
      <c r="AR3967" s="145" t="s">
        <v>444</v>
      </c>
      <c r="AT3967" s="145" t="s">
        <v>332</v>
      </c>
      <c r="AU3967" s="145" t="s">
        <v>80</v>
      </c>
      <c r="AY3967" s="18" t="s">
        <v>330</v>
      </c>
      <c r="BE3967" s="146">
        <f>IF(N3967="základní",J3967,0)</f>
        <v>46685.38</v>
      </c>
      <c r="BF3967" s="146">
        <f>IF(N3967="snížená",J3967,0)</f>
        <v>0</v>
      </c>
      <c r="BG3967" s="146">
        <f>IF(N3967="zákl. přenesená",J3967,0)</f>
        <v>0</v>
      </c>
      <c r="BH3967" s="146">
        <f>IF(N3967="sníž. přenesená",J3967,0)</f>
        <v>0</v>
      </c>
      <c r="BI3967" s="146">
        <f>IF(N3967="nulová",J3967,0)</f>
        <v>0</v>
      </c>
      <c r="BJ3967" s="18" t="s">
        <v>78</v>
      </c>
      <c r="BK3967" s="146">
        <f>ROUND(I3967*H3967,2)</f>
        <v>46685.38</v>
      </c>
      <c r="BL3967" s="18" t="s">
        <v>444</v>
      </c>
      <c r="BM3967" s="145" t="s">
        <v>3970</v>
      </c>
    </row>
    <row r="3968" spans="2:65" s="1" customFormat="1" ht="19.5">
      <c r="B3968" s="33"/>
      <c r="D3968" s="152" t="s">
        <v>375</v>
      </c>
      <c r="F3968" s="165" t="s">
        <v>3644</v>
      </c>
      <c r="I3968" s="149"/>
      <c r="L3968" s="33"/>
      <c r="M3968" s="150"/>
      <c r="T3968" s="52"/>
      <c r="AT3968" s="18" t="s">
        <v>375</v>
      </c>
      <c r="AU3968" s="18" t="s">
        <v>80</v>
      </c>
    </row>
    <row r="3969" spans="2:65" s="1" customFormat="1" ht="33" customHeight="1">
      <c r="B3969" s="33"/>
      <c r="C3969" s="134" t="s">
        <v>3971</v>
      </c>
      <c r="D3969" s="134" t="s">
        <v>332</v>
      </c>
      <c r="E3969" s="135" t="s">
        <v>3972</v>
      </c>
      <c r="F3969" s="136" t="s">
        <v>3699</v>
      </c>
      <c r="G3969" s="137" t="s">
        <v>2551</v>
      </c>
      <c r="H3969" s="138">
        <v>1</v>
      </c>
      <c r="I3969" s="139">
        <v>20354.150000000001</v>
      </c>
      <c r="J3969" s="140">
        <f>ROUND(I3969*H3969,2)</f>
        <v>20354.150000000001</v>
      </c>
      <c r="K3969" s="136" t="s">
        <v>21</v>
      </c>
      <c r="L3969" s="33"/>
      <c r="M3969" s="141" t="s">
        <v>21</v>
      </c>
      <c r="N3969" s="142" t="s">
        <v>42</v>
      </c>
      <c r="P3969" s="143">
        <f>O3969*H3969</f>
        <v>0</v>
      </c>
      <c r="Q3969" s="143">
        <v>7.5249999999999984E-2</v>
      </c>
      <c r="R3969" s="143">
        <f>Q3969*H3969</f>
        <v>7.5249999999999984E-2</v>
      </c>
      <c r="S3969" s="143">
        <v>0</v>
      </c>
      <c r="T3969" s="144">
        <f>S3969*H3969</f>
        <v>0</v>
      </c>
      <c r="AR3969" s="145" t="s">
        <v>444</v>
      </c>
      <c r="AT3969" s="145" t="s">
        <v>332</v>
      </c>
      <c r="AU3969" s="145" t="s">
        <v>80</v>
      </c>
      <c r="AY3969" s="18" t="s">
        <v>330</v>
      </c>
      <c r="BE3969" s="146">
        <f>IF(N3969="základní",J3969,0)</f>
        <v>20354.150000000001</v>
      </c>
      <c r="BF3969" s="146">
        <f>IF(N3969="snížená",J3969,0)</f>
        <v>0</v>
      </c>
      <c r="BG3969" s="146">
        <f>IF(N3969="zákl. přenesená",J3969,0)</f>
        <v>0</v>
      </c>
      <c r="BH3969" s="146">
        <f>IF(N3969="sníž. přenesená",J3969,0)</f>
        <v>0</v>
      </c>
      <c r="BI3969" s="146">
        <f>IF(N3969="nulová",J3969,0)</f>
        <v>0</v>
      </c>
      <c r="BJ3969" s="18" t="s">
        <v>78</v>
      </c>
      <c r="BK3969" s="146">
        <f>ROUND(I3969*H3969,2)</f>
        <v>20354.150000000001</v>
      </c>
      <c r="BL3969" s="18" t="s">
        <v>444</v>
      </c>
      <c r="BM3969" s="145" t="s">
        <v>3973</v>
      </c>
    </row>
    <row r="3970" spans="2:65" s="1" customFormat="1" ht="19.5">
      <c r="B3970" s="33"/>
      <c r="D3970" s="152" t="s">
        <v>375</v>
      </c>
      <c r="F3970" s="165" t="s">
        <v>3672</v>
      </c>
      <c r="I3970" s="149"/>
      <c r="L3970" s="33"/>
      <c r="M3970" s="150"/>
      <c r="T3970" s="52"/>
      <c r="AT3970" s="18" t="s">
        <v>375</v>
      </c>
      <c r="AU3970" s="18" t="s">
        <v>80</v>
      </c>
    </row>
    <row r="3971" spans="2:65" s="1" customFormat="1" ht="33" customHeight="1">
      <c r="B3971" s="33"/>
      <c r="C3971" s="134" t="s">
        <v>3974</v>
      </c>
      <c r="D3971" s="134" t="s">
        <v>332</v>
      </c>
      <c r="E3971" s="135" t="s">
        <v>3975</v>
      </c>
      <c r="F3971" s="136" t="s">
        <v>3637</v>
      </c>
      <c r="G3971" s="137" t="s">
        <v>2551</v>
      </c>
      <c r="H3971" s="138">
        <v>1</v>
      </c>
      <c r="I3971" s="139">
        <v>20354.150000000001</v>
      </c>
      <c r="J3971" s="140">
        <f>ROUND(I3971*H3971,2)</f>
        <v>20354.150000000001</v>
      </c>
      <c r="K3971" s="136" t="s">
        <v>21</v>
      </c>
      <c r="L3971" s="33"/>
      <c r="M3971" s="141" t="s">
        <v>21</v>
      </c>
      <c r="N3971" s="142" t="s">
        <v>42</v>
      </c>
      <c r="P3971" s="143">
        <f>O3971*H3971</f>
        <v>0</v>
      </c>
      <c r="Q3971" s="143">
        <v>7.5249999999999984E-2</v>
      </c>
      <c r="R3971" s="143">
        <f>Q3971*H3971</f>
        <v>7.5249999999999984E-2</v>
      </c>
      <c r="S3971" s="143">
        <v>0</v>
      </c>
      <c r="T3971" s="144">
        <f>S3971*H3971</f>
        <v>0</v>
      </c>
      <c r="AR3971" s="145" t="s">
        <v>444</v>
      </c>
      <c r="AT3971" s="145" t="s">
        <v>332</v>
      </c>
      <c r="AU3971" s="145" t="s">
        <v>80</v>
      </c>
      <c r="AY3971" s="18" t="s">
        <v>330</v>
      </c>
      <c r="BE3971" s="146">
        <f>IF(N3971="základní",J3971,0)</f>
        <v>20354.150000000001</v>
      </c>
      <c r="BF3971" s="146">
        <f>IF(N3971="snížená",J3971,0)</f>
        <v>0</v>
      </c>
      <c r="BG3971" s="146">
        <f>IF(N3971="zákl. přenesená",J3971,0)</f>
        <v>0</v>
      </c>
      <c r="BH3971" s="146">
        <f>IF(N3971="sníž. přenesená",J3971,0)</f>
        <v>0</v>
      </c>
      <c r="BI3971" s="146">
        <f>IF(N3971="nulová",J3971,0)</f>
        <v>0</v>
      </c>
      <c r="BJ3971" s="18" t="s">
        <v>78</v>
      </c>
      <c r="BK3971" s="146">
        <f>ROUND(I3971*H3971,2)</f>
        <v>20354.150000000001</v>
      </c>
      <c r="BL3971" s="18" t="s">
        <v>444</v>
      </c>
      <c r="BM3971" s="145" t="s">
        <v>3976</v>
      </c>
    </row>
    <row r="3972" spans="2:65" s="1" customFormat="1" ht="19.5">
      <c r="B3972" s="33"/>
      <c r="D3972" s="152" t="s">
        <v>375</v>
      </c>
      <c r="F3972" s="165" t="s">
        <v>3672</v>
      </c>
      <c r="I3972" s="149"/>
      <c r="L3972" s="33"/>
      <c r="M3972" s="150"/>
      <c r="T3972" s="52"/>
      <c r="AT3972" s="18" t="s">
        <v>375</v>
      </c>
      <c r="AU3972" s="18" t="s">
        <v>80</v>
      </c>
    </row>
    <row r="3973" spans="2:65" s="1" customFormat="1" ht="33" customHeight="1">
      <c r="B3973" s="33"/>
      <c r="C3973" s="134" t="s">
        <v>3977</v>
      </c>
      <c r="D3973" s="134" t="s">
        <v>332</v>
      </c>
      <c r="E3973" s="135" t="s">
        <v>3978</v>
      </c>
      <c r="F3973" s="136" t="s">
        <v>3966</v>
      </c>
      <c r="G3973" s="137" t="s">
        <v>2551</v>
      </c>
      <c r="H3973" s="138">
        <v>1</v>
      </c>
      <c r="I3973" s="139">
        <v>28135.42</v>
      </c>
      <c r="J3973" s="140">
        <f>ROUND(I3973*H3973,2)</f>
        <v>28135.42</v>
      </c>
      <c r="K3973" s="136" t="s">
        <v>21</v>
      </c>
      <c r="L3973" s="33"/>
      <c r="M3973" s="141" t="s">
        <v>21</v>
      </c>
      <c r="N3973" s="142" t="s">
        <v>42</v>
      </c>
      <c r="P3973" s="143">
        <f>O3973*H3973</f>
        <v>0</v>
      </c>
      <c r="Q3973" s="143">
        <v>7.5249999999999984E-2</v>
      </c>
      <c r="R3973" s="143">
        <f>Q3973*H3973</f>
        <v>7.5249999999999984E-2</v>
      </c>
      <c r="S3973" s="143">
        <v>0</v>
      </c>
      <c r="T3973" s="144">
        <f>S3973*H3973</f>
        <v>0</v>
      </c>
      <c r="AR3973" s="145" t="s">
        <v>444</v>
      </c>
      <c r="AT3973" s="145" t="s">
        <v>332</v>
      </c>
      <c r="AU3973" s="145" t="s">
        <v>80</v>
      </c>
      <c r="AY3973" s="18" t="s">
        <v>330</v>
      </c>
      <c r="BE3973" s="146">
        <f>IF(N3973="základní",J3973,0)</f>
        <v>28135.42</v>
      </c>
      <c r="BF3973" s="146">
        <f>IF(N3973="snížená",J3973,0)</f>
        <v>0</v>
      </c>
      <c r="BG3973" s="146">
        <f>IF(N3973="zákl. přenesená",J3973,0)</f>
        <v>0</v>
      </c>
      <c r="BH3973" s="146">
        <f>IF(N3973="sníž. přenesená",J3973,0)</f>
        <v>0</v>
      </c>
      <c r="BI3973" s="146">
        <f>IF(N3973="nulová",J3973,0)</f>
        <v>0</v>
      </c>
      <c r="BJ3973" s="18" t="s">
        <v>78</v>
      </c>
      <c r="BK3973" s="146">
        <f>ROUND(I3973*H3973,2)</f>
        <v>28135.42</v>
      </c>
      <c r="BL3973" s="18" t="s">
        <v>444</v>
      </c>
      <c r="BM3973" s="145" t="s">
        <v>3979</v>
      </c>
    </row>
    <row r="3974" spans="2:65" s="1" customFormat="1" ht="19.5">
      <c r="B3974" s="33"/>
      <c r="D3974" s="152" t="s">
        <v>375</v>
      </c>
      <c r="F3974" s="165" t="s">
        <v>3980</v>
      </c>
      <c r="I3974" s="149"/>
      <c r="L3974" s="33"/>
      <c r="M3974" s="150"/>
      <c r="T3974" s="52"/>
      <c r="AT3974" s="18" t="s">
        <v>375</v>
      </c>
      <c r="AU3974" s="18" t="s">
        <v>80</v>
      </c>
    </row>
    <row r="3975" spans="2:65" s="1" customFormat="1" ht="24.2" customHeight="1">
      <c r="B3975" s="33"/>
      <c r="C3975" s="134" t="s">
        <v>3981</v>
      </c>
      <c r="D3975" s="134" t="s">
        <v>332</v>
      </c>
      <c r="E3975" s="135" t="s">
        <v>3982</v>
      </c>
      <c r="F3975" s="136" t="s">
        <v>3910</v>
      </c>
      <c r="G3975" s="137" t="s">
        <v>2551</v>
      </c>
      <c r="H3975" s="138">
        <v>1</v>
      </c>
      <c r="I3975" s="139">
        <v>51856.65</v>
      </c>
      <c r="J3975" s="140">
        <f>ROUND(I3975*H3975,2)</f>
        <v>51856.65</v>
      </c>
      <c r="K3975" s="136" t="s">
        <v>21</v>
      </c>
      <c r="L3975" s="33"/>
      <c r="M3975" s="141" t="s">
        <v>21</v>
      </c>
      <c r="N3975" s="142" t="s">
        <v>42</v>
      </c>
      <c r="P3975" s="143">
        <f>O3975*H3975</f>
        <v>0</v>
      </c>
      <c r="Q3975" s="143">
        <v>7.5249999999999984E-2</v>
      </c>
      <c r="R3975" s="143">
        <f>Q3975*H3975</f>
        <v>7.5249999999999984E-2</v>
      </c>
      <c r="S3975" s="143">
        <v>0</v>
      </c>
      <c r="T3975" s="144">
        <f>S3975*H3975</f>
        <v>0</v>
      </c>
      <c r="AR3975" s="145" t="s">
        <v>444</v>
      </c>
      <c r="AT3975" s="145" t="s">
        <v>332</v>
      </c>
      <c r="AU3975" s="145" t="s">
        <v>80</v>
      </c>
      <c r="AY3975" s="18" t="s">
        <v>330</v>
      </c>
      <c r="BE3975" s="146">
        <f>IF(N3975="základní",J3975,0)</f>
        <v>51856.65</v>
      </c>
      <c r="BF3975" s="146">
        <f>IF(N3975="snížená",J3975,0)</f>
        <v>0</v>
      </c>
      <c r="BG3975" s="146">
        <f>IF(N3975="zákl. přenesená",J3975,0)</f>
        <v>0</v>
      </c>
      <c r="BH3975" s="146">
        <f>IF(N3975="sníž. přenesená",J3975,0)</f>
        <v>0</v>
      </c>
      <c r="BI3975" s="146">
        <f>IF(N3975="nulová",J3975,0)</f>
        <v>0</v>
      </c>
      <c r="BJ3975" s="18" t="s">
        <v>78</v>
      </c>
      <c r="BK3975" s="146">
        <f>ROUND(I3975*H3975,2)</f>
        <v>51856.65</v>
      </c>
      <c r="BL3975" s="18" t="s">
        <v>444</v>
      </c>
      <c r="BM3975" s="145" t="s">
        <v>3983</v>
      </c>
    </row>
    <row r="3976" spans="2:65" s="1" customFormat="1" ht="19.5">
      <c r="B3976" s="33"/>
      <c r="D3976" s="152" t="s">
        <v>375</v>
      </c>
      <c r="F3976" s="165" t="s">
        <v>3672</v>
      </c>
      <c r="I3976" s="149"/>
      <c r="L3976" s="33"/>
      <c r="M3976" s="150"/>
      <c r="T3976" s="52"/>
      <c r="AT3976" s="18" t="s">
        <v>375</v>
      </c>
      <c r="AU3976" s="18" t="s">
        <v>80</v>
      </c>
    </row>
    <row r="3977" spans="2:65" s="1" customFormat="1" ht="24.2" customHeight="1">
      <c r="B3977" s="33"/>
      <c r="C3977" s="134" t="s">
        <v>3984</v>
      </c>
      <c r="D3977" s="134" t="s">
        <v>332</v>
      </c>
      <c r="E3977" s="135" t="s">
        <v>3985</v>
      </c>
      <c r="F3977" s="136" t="s">
        <v>3905</v>
      </c>
      <c r="G3977" s="137" t="s">
        <v>2551</v>
      </c>
      <c r="H3977" s="138">
        <v>1</v>
      </c>
      <c r="I3977" s="139">
        <v>117649.85</v>
      </c>
      <c r="J3977" s="140">
        <f>ROUND(I3977*H3977,2)</f>
        <v>117649.85</v>
      </c>
      <c r="K3977" s="136" t="s">
        <v>21</v>
      </c>
      <c r="L3977" s="33"/>
      <c r="M3977" s="141" t="s">
        <v>21</v>
      </c>
      <c r="N3977" s="142" t="s">
        <v>42</v>
      </c>
      <c r="P3977" s="143">
        <f>O3977*H3977</f>
        <v>0</v>
      </c>
      <c r="Q3977" s="143">
        <v>0.12665999999999999</v>
      </c>
      <c r="R3977" s="143">
        <f>Q3977*H3977</f>
        <v>0.12665999999999999</v>
      </c>
      <c r="S3977" s="143">
        <v>0</v>
      </c>
      <c r="T3977" s="144">
        <f>S3977*H3977</f>
        <v>0</v>
      </c>
      <c r="AR3977" s="145" t="s">
        <v>444</v>
      </c>
      <c r="AT3977" s="145" t="s">
        <v>332</v>
      </c>
      <c r="AU3977" s="145" t="s">
        <v>80</v>
      </c>
      <c r="AY3977" s="18" t="s">
        <v>330</v>
      </c>
      <c r="BE3977" s="146">
        <f>IF(N3977="základní",J3977,0)</f>
        <v>117649.85</v>
      </c>
      <c r="BF3977" s="146">
        <f>IF(N3977="snížená",J3977,0)</f>
        <v>0</v>
      </c>
      <c r="BG3977" s="146">
        <f>IF(N3977="zákl. přenesená",J3977,0)</f>
        <v>0</v>
      </c>
      <c r="BH3977" s="146">
        <f>IF(N3977="sníž. přenesená",J3977,0)</f>
        <v>0</v>
      </c>
      <c r="BI3977" s="146">
        <f>IF(N3977="nulová",J3977,0)</f>
        <v>0</v>
      </c>
      <c r="BJ3977" s="18" t="s">
        <v>78</v>
      </c>
      <c r="BK3977" s="146">
        <f>ROUND(I3977*H3977,2)</f>
        <v>117649.85</v>
      </c>
      <c r="BL3977" s="18" t="s">
        <v>444</v>
      </c>
      <c r="BM3977" s="145" t="s">
        <v>3986</v>
      </c>
    </row>
    <row r="3978" spans="2:65" s="1" customFormat="1" ht="29.25">
      <c r="B3978" s="33"/>
      <c r="D3978" s="152" t="s">
        <v>375</v>
      </c>
      <c r="F3978" s="165" t="s">
        <v>3987</v>
      </c>
      <c r="I3978" s="149"/>
      <c r="L3978" s="33"/>
      <c r="M3978" s="150"/>
      <c r="T3978" s="52"/>
      <c r="AT3978" s="18" t="s">
        <v>375</v>
      </c>
      <c r="AU3978" s="18" t="s">
        <v>80</v>
      </c>
    </row>
    <row r="3979" spans="2:65" s="1" customFormat="1" ht="24.2" customHeight="1">
      <c r="B3979" s="33"/>
      <c r="C3979" s="134" t="s">
        <v>3988</v>
      </c>
      <c r="D3979" s="134" t="s">
        <v>332</v>
      </c>
      <c r="E3979" s="135" t="s">
        <v>3989</v>
      </c>
      <c r="F3979" s="136" t="s">
        <v>3905</v>
      </c>
      <c r="G3979" s="137" t="s">
        <v>2551</v>
      </c>
      <c r="H3979" s="138">
        <v>1</v>
      </c>
      <c r="I3979" s="139">
        <v>100243.28</v>
      </c>
      <c r="J3979" s="140">
        <f>ROUND(I3979*H3979,2)</f>
        <v>100243.28</v>
      </c>
      <c r="K3979" s="136" t="s">
        <v>21</v>
      </c>
      <c r="L3979" s="33"/>
      <c r="M3979" s="141" t="s">
        <v>21</v>
      </c>
      <c r="N3979" s="142" t="s">
        <v>42</v>
      </c>
      <c r="P3979" s="143">
        <f>O3979*H3979</f>
        <v>0</v>
      </c>
      <c r="Q3979" s="143">
        <v>0.12665999999999999</v>
      </c>
      <c r="R3979" s="143">
        <f>Q3979*H3979</f>
        <v>0.12665999999999999</v>
      </c>
      <c r="S3979" s="143">
        <v>0</v>
      </c>
      <c r="T3979" s="144">
        <f>S3979*H3979</f>
        <v>0</v>
      </c>
      <c r="AR3979" s="145" t="s">
        <v>444</v>
      </c>
      <c r="AT3979" s="145" t="s">
        <v>332</v>
      </c>
      <c r="AU3979" s="145" t="s">
        <v>80</v>
      </c>
      <c r="AY3979" s="18" t="s">
        <v>330</v>
      </c>
      <c r="BE3979" s="146">
        <f>IF(N3979="základní",J3979,0)</f>
        <v>100243.28</v>
      </c>
      <c r="BF3979" s="146">
        <f>IF(N3979="snížená",J3979,0)</f>
        <v>0</v>
      </c>
      <c r="BG3979" s="146">
        <f>IF(N3979="zákl. přenesená",J3979,0)</f>
        <v>0</v>
      </c>
      <c r="BH3979" s="146">
        <f>IF(N3979="sníž. přenesená",J3979,0)</f>
        <v>0</v>
      </c>
      <c r="BI3979" s="146">
        <f>IF(N3979="nulová",J3979,0)</f>
        <v>0</v>
      </c>
      <c r="BJ3979" s="18" t="s">
        <v>78</v>
      </c>
      <c r="BK3979" s="146">
        <f>ROUND(I3979*H3979,2)</f>
        <v>100243.28</v>
      </c>
      <c r="BL3979" s="18" t="s">
        <v>444</v>
      </c>
      <c r="BM3979" s="145" t="s">
        <v>3990</v>
      </c>
    </row>
    <row r="3980" spans="2:65" s="1" customFormat="1" ht="19.5">
      <c r="B3980" s="33"/>
      <c r="D3980" s="152" t="s">
        <v>375</v>
      </c>
      <c r="F3980" s="165" t="s">
        <v>3991</v>
      </c>
      <c r="I3980" s="149"/>
      <c r="L3980" s="33"/>
      <c r="M3980" s="150"/>
      <c r="T3980" s="52"/>
      <c r="AT3980" s="18" t="s">
        <v>375</v>
      </c>
      <c r="AU3980" s="18" t="s">
        <v>80</v>
      </c>
    </row>
    <row r="3981" spans="2:65" s="1" customFormat="1" ht="33" customHeight="1">
      <c r="B3981" s="33"/>
      <c r="C3981" s="134" t="s">
        <v>3992</v>
      </c>
      <c r="D3981" s="134" t="s">
        <v>332</v>
      </c>
      <c r="E3981" s="135" t="s">
        <v>3993</v>
      </c>
      <c r="F3981" s="136" t="s">
        <v>3637</v>
      </c>
      <c r="G3981" s="137" t="s">
        <v>2551</v>
      </c>
      <c r="H3981" s="138">
        <v>1</v>
      </c>
      <c r="I3981" s="139">
        <v>22717.31</v>
      </c>
      <c r="J3981" s="140">
        <f>ROUND(I3981*H3981,2)</f>
        <v>22717.31</v>
      </c>
      <c r="K3981" s="136" t="s">
        <v>21</v>
      </c>
      <c r="L3981" s="33"/>
      <c r="M3981" s="141" t="s">
        <v>21</v>
      </c>
      <c r="N3981" s="142" t="s">
        <v>42</v>
      </c>
      <c r="P3981" s="143">
        <f>O3981*H3981</f>
        <v>0</v>
      </c>
      <c r="Q3981" s="143">
        <v>7.5249999999999984E-2</v>
      </c>
      <c r="R3981" s="143">
        <f>Q3981*H3981</f>
        <v>7.5249999999999984E-2</v>
      </c>
      <c r="S3981" s="143">
        <v>0</v>
      </c>
      <c r="T3981" s="144">
        <f>S3981*H3981</f>
        <v>0</v>
      </c>
      <c r="AR3981" s="145" t="s">
        <v>444</v>
      </c>
      <c r="AT3981" s="145" t="s">
        <v>332</v>
      </c>
      <c r="AU3981" s="145" t="s">
        <v>80</v>
      </c>
      <c r="AY3981" s="18" t="s">
        <v>330</v>
      </c>
      <c r="BE3981" s="146">
        <f>IF(N3981="základní",J3981,0)</f>
        <v>22717.31</v>
      </c>
      <c r="BF3981" s="146">
        <f>IF(N3981="snížená",J3981,0)</f>
        <v>0</v>
      </c>
      <c r="BG3981" s="146">
        <f>IF(N3981="zákl. přenesená",J3981,0)</f>
        <v>0</v>
      </c>
      <c r="BH3981" s="146">
        <f>IF(N3981="sníž. přenesená",J3981,0)</f>
        <v>0</v>
      </c>
      <c r="BI3981" s="146">
        <f>IF(N3981="nulová",J3981,0)</f>
        <v>0</v>
      </c>
      <c r="BJ3981" s="18" t="s">
        <v>78</v>
      </c>
      <c r="BK3981" s="146">
        <f>ROUND(I3981*H3981,2)</f>
        <v>22717.31</v>
      </c>
      <c r="BL3981" s="18" t="s">
        <v>444</v>
      </c>
      <c r="BM3981" s="145" t="s">
        <v>3994</v>
      </c>
    </row>
    <row r="3982" spans="2:65" s="1" customFormat="1" ht="19.5">
      <c r="B3982" s="33"/>
      <c r="D3982" s="152" t="s">
        <v>375</v>
      </c>
      <c r="F3982" s="165" t="s">
        <v>3639</v>
      </c>
      <c r="I3982" s="149"/>
      <c r="L3982" s="33"/>
      <c r="M3982" s="150"/>
      <c r="T3982" s="52"/>
      <c r="AT3982" s="18" t="s">
        <v>375</v>
      </c>
      <c r="AU3982" s="18" t="s">
        <v>80</v>
      </c>
    </row>
    <row r="3983" spans="2:65" s="1" customFormat="1" ht="24.2" customHeight="1">
      <c r="B3983" s="33"/>
      <c r="C3983" s="134" t="s">
        <v>3995</v>
      </c>
      <c r="D3983" s="134" t="s">
        <v>332</v>
      </c>
      <c r="E3983" s="135" t="s">
        <v>3996</v>
      </c>
      <c r="F3983" s="136" t="s">
        <v>3997</v>
      </c>
      <c r="G3983" s="137" t="s">
        <v>2551</v>
      </c>
      <c r="H3983" s="138">
        <v>1</v>
      </c>
      <c r="I3983" s="139">
        <v>44549.120000000003</v>
      </c>
      <c r="J3983" s="140">
        <f>ROUND(I3983*H3983,2)</f>
        <v>44549.120000000003</v>
      </c>
      <c r="K3983" s="136" t="s">
        <v>21</v>
      </c>
      <c r="L3983" s="33"/>
      <c r="M3983" s="141" t="s">
        <v>21</v>
      </c>
      <c r="N3983" s="142" t="s">
        <v>42</v>
      </c>
      <c r="P3983" s="143">
        <f>O3983*H3983</f>
        <v>0</v>
      </c>
      <c r="Q3983" s="143">
        <v>6.7729999999999999E-2</v>
      </c>
      <c r="R3983" s="143">
        <f>Q3983*H3983</f>
        <v>6.7729999999999999E-2</v>
      </c>
      <c r="S3983" s="143">
        <v>0</v>
      </c>
      <c r="T3983" s="144">
        <f>S3983*H3983</f>
        <v>0</v>
      </c>
      <c r="AR3983" s="145" t="s">
        <v>444</v>
      </c>
      <c r="AT3983" s="145" t="s">
        <v>332</v>
      </c>
      <c r="AU3983" s="145" t="s">
        <v>80</v>
      </c>
      <c r="AY3983" s="18" t="s">
        <v>330</v>
      </c>
      <c r="BE3983" s="146">
        <f>IF(N3983="základní",J3983,0)</f>
        <v>44549.120000000003</v>
      </c>
      <c r="BF3983" s="146">
        <f>IF(N3983="snížená",J3983,0)</f>
        <v>0</v>
      </c>
      <c r="BG3983" s="146">
        <f>IF(N3983="zákl. přenesená",J3983,0)</f>
        <v>0</v>
      </c>
      <c r="BH3983" s="146">
        <f>IF(N3983="sníž. přenesená",J3983,0)</f>
        <v>0</v>
      </c>
      <c r="BI3983" s="146">
        <f>IF(N3983="nulová",J3983,0)</f>
        <v>0</v>
      </c>
      <c r="BJ3983" s="18" t="s">
        <v>78</v>
      </c>
      <c r="BK3983" s="146">
        <f>ROUND(I3983*H3983,2)</f>
        <v>44549.120000000003</v>
      </c>
      <c r="BL3983" s="18" t="s">
        <v>444</v>
      </c>
      <c r="BM3983" s="145" t="s">
        <v>3998</v>
      </c>
    </row>
    <row r="3984" spans="2:65" s="1" customFormat="1" ht="19.5">
      <c r="B3984" s="33"/>
      <c r="D3984" s="152" t="s">
        <v>375</v>
      </c>
      <c r="F3984" s="165" t="s">
        <v>3713</v>
      </c>
      <c r="I3984" s="149"/>
      <c r="L3984" s="33"/>
      <c r="M3984" s="150"/>
      <c r="T3984" s="52"/>
      <c r="AT3984" s="18" t="s">
        <v>375</v>
      </c>
      <c r="AU3984" s="18" t="s">
        <v>80</v>
      </c>
    </row>
    <row r="3985" spans="2:65" s="1" customFormat="1" ht="24.2" customHeight="1">
      <c r="B3985" s="33"/>
      <c r="C3985" s="134" t="s">
        <v>3999</v>
      </c>
      <c r="D3985" s="134" t="s">
        <v>332</v>
      </c>
      <c r="E3985" s="135" t="s">
        <v>4000</v>
      </c>
      <c r="F3985" s="136" t="s">
        <v>3642</v>
      </c>
      <c r="G3985" s="137" t="s">
        <v>2551</v>
      </c>
      <c r="H3985" s="138">
        <v>2</v>
      </c>
      <c r="I3985" s="139">
        <v>18942.900000000001</v>
      </c>
      <c r="J3985" s="140">
        <f>ROUND(I3985*H3985,2)</f>
        <v>37885.800000000003</v>
      </c>
      <c r="K3985" s="136" t="s">
        <v>21</v>
      </c>
      <c r="L3985" s="33"/>
      <c r="M3985" s="141" t="s">
        <v>21</v>
      </c>
      <c r="N3985" s="142" t="s">
        <v>42</v>
      </c>
      <c r="P3985" s="143">
        <f>O3985*H3985</f>
        <v>0</v>
      </c>
      <c r="Q3985" s="143">
        <v>6.0199999999999997E-2</v>
      </c>
      <c r="R3985" s="143">
        <f>Q3985*H3985</f>
        <v>0.12039999999999999</v>
      </c>
      <c r="S3985" s="143">
        <v>0</v>
      </c>
      <c r="T3985" s="144">
        <f>S3985*H3985</f>
        <v>0</v>
      </c>
      <c r="AR3985" s="145" t="s">
        <v>444</v>
      </c>
      <c r="AT3985" s="145" t="s">
        <v>332</v>
      </c>
      <c r="AU3985" s="145" t="s">
        <v>80</v>
      </c>
      <c r="AY3985" s="18" t="s">
        <v>330</v>
      </c>
      <c r="BE3985" s="146">
        <f>IF(N3985="základní",J3985,0)</f>
        <v>37885.800000000003</v>
      </c>
      <c r="BF3985" s="146">
        <f>IF(N3985="snížená",J3985,0)</f>
        <v>0</v>
      </c>
      <c r="BG3985" s="146">
        <f>IF(N3985="zákl. přenesená",J3985,0)</f>
        <v>0</v>
      </c>
      <c r="BH3985" s="146">
        <f>IF(N3985="sníž. přenesená",J3985,0)</f>
        <v>0</v>
      </c>
      <c r="BI3985" s="146">
        <f>IF(N3985="nulová",J3985,0)</f>
        <v>0</v>
      </c>
      <c r="BJ3985" s="18" t="s">
        <v>78</v>
      </c>
      <c r="BK3985" s="146">
        <f>ROUND(I3985*H3985,2)</f>
        <v>37885.800000000003</v>
      </c>
      <c r="BL3985" s="18" t="s">
        <v>444</v>
      </c>
      <c r="BM3985" s="145" t="s">
        <v>4001</v>
      </c>
    </row>
    <row r="3986" spans="2:65" s="1" customFormat="1" ht="19.5">
      <c r="B3986" s="33"/>
      <c r="D3986" s="152" t="s">
        <v>375</v>
      </c>
      <c r="F3986" s="165" t="s">
        <v>3734</v>
      </c>
      <c r="I3986" s="149"/>
      <c r="L3986" s="33"/>
      <c r="M3986" s="150"/>
      <c r="T3986" s="52"/>
      <c r="AT3986" s="18" t="s">
        <v>375</v>
      </c>
      <c r="AU3986" s="18" t="s">
        <v>80</v>
      </c>
    </row>
    <row r="3987" spans="2:65" s="1" customFormat="1" ht="33" customHeight="1">
      <c r="B3987" s="33"/>
      <c r="C3987" s="134" t="s">
        <v>4002</v>
      </c>
      <c r="D3987" s="134" t="s">
        <v>332</v>
      </c>
      <c r="E3987" s="135" t="s">
        <v>4003</v>
      </c>
      <c r="F3987" s="136" t="s">
        <v>3650</v>
      </c>
      <c r="G3987" s="137" t="s">
        <v>2551</v>
      </c>
      <c r="H3987" s="138">
        <v>3</v>
      </c>
      <c r="I3987" s="139">
        <v>20293.27</v>
      </c>
      <c r="J3987" s="140">
        <f>ROUND(I3987*H3987,2)</f>
        <v>60879.81</v>
      </c>
      <c r="K3987" s="136" t="s">
        <v>21</v>
      </c>
      <c r="L3987" s="33"/>
      <c r="M3987" s="141" t="s">
        <v>21</v>
      </c>
      <c r="N3987" s="142" t="s">
        <v>42</v>
      </c>
      <c r="P3987" s="143">
        <f>O3987*H3987</f>
        <v>0</v>
      </c>
      <c r="Q3987" s="143">
        <v>6.0199999999999997E-2</v>
      </c>
      <c r="R3987" s="143">
        <f>Q3987*H3987</f>
        <v>0.18059999999999998</v>
      </c>
      <c r="S3987" s="143">
        <v>0</v>
      </c>
      <c r="T3987" s="144">
        <f>S3987*H3987</f>
        <v>0</v>
      </c>
      <c r="AR3987" s="145" t="s">
        <v>444</v>
      </c>
      <c r="AT3987" s="145" t="s">
        <v>332</v>
      </c>
      <c r="AU3987" s="145" t="s">
        <v>80</v>
      </c>
      <c r="AY3987" s="18" t="s">
        <v>330</v>
      </c>
      <c r="BE3987" s="146">
        <f>IF(N3987="základní",J3987,0)</f>
        <v>60879.81</v>
      </c>
      <c r="BF3987" s="146">
        <f>IF(N3987="snížená",J3987,0)</f>
        <v>0</v>
      </c>
      <c r="BG3987" s="146">
        <f>IF(N3987="zákl. přenesená",J3987,0)</f>
        <v>0</v>
      </c>
      <c r="BH3987" s="146">
        <f>IF(N3987="sníž. přenesená",J3987,0)</f>
        <v>0</v>
      </c>
      <c r="BI3987" s="146">
        <f>IF(N3987="nulová",J3987,0)</f>
        <v>0</v>
      </c>
      <c r="BJ3987" s="18" t="s">
        <v>78</v>
      </c>
      <c r="BK3987" s="146">
        <f>ROUND(I3987*H3987,2)</f>
        <v>60879.81</v>
      </c>
      <c r="BL3987" s="18" t="s">
        <v>444</v>
      </c>
      <c r="BM3987" s="145" t="s">
        <v>4004</v>
      </c>
    </row>
    <row r="3988" spans="2:65" s="1" customFormat="1" ht="19.5">
      <c r="B3988" s="33"/>
      <c r="D3988" s="152" t="s">
        <v>375</v>
      </c>
      <c r="F3988" s="165" t="s">
        <v>3644</v>
      </c>
      <c r="I3988" s="149"/>
      <c r="L3988" s="33"/>
      <c r="M3988" s="150"/>
      <c r="T3988" s="52"/>
      <c r="AT3988" s="18" t="s">
        <v>375</v>
      </c>
      <c r="AU3988" s="18" t="s">
        <v>80</v>
      </c>
    </row>
    <row r="3989" spans="2:65" s="1" customFormat="1" ht="33" customHeight="1">
      <c r="B3989" s="33"/>
      <c r="C3989" s="134" t="s">
        <v>4005</v>
      </c>
      <c r="D3989" s="134" t="s">
        <v>332</v>
      </c>
      <c r="E3989" s="135" t="s">
        <v>4006</v>
      </c>
      <c r="F3989" s="136" t="s">
        <v>3650</v>
      </c>
      <c r="G3989" s="137" t="s">
        <v>2551</v>
      </c>
      <c r="H3989" s="138">
        <v>3</v>
      </c>
      <c r="I3989" s="139">
        <v>20293.27</v>
      </c>
      <c r="J3989" s="140">
        <f>ROUND(I3989*H3989,2)</f>
        <v>60879.81</v>
      </c>
      <c r="K3989" s="136" t="s">
        <v>21</v>
      </c>
      <c r="L3989" s="33"/>
      <c r="M3989" s="141" t="s">
        <v>21</v>
      </c>
      <c r="N3989" s="142" t="s">
        <v>42</v>
      </c>
      <c r="P3989" s="143">
        <f>O3989*H3989</f>
        <v>0</v>
      </c>
      <c r="Q3989" s="143">
        <v>6.0199999999999997E-2</v>
      </c>
      <c r="R3989" s="143">
        <f>Q3989*H3989</f>
        <v>0.18059999999999998</v>
      </c>
      <c r="S3989" s="143">
        <v>0</v>
      </c>
      <c r="T3989" s="144">
        <f>S3989*H3989</f>
        <v>0</v>
      </c>
      <c r="AR3989" s="145" t="s">
        <v>444</v>
      </c>
      <c r="AT3989" s="145" t="s">
        <v>332</v>
      </c>
      <c r="AU3989" s="145" t="s">
        <v>80</v>
      </c>
      <c r="AY3989" s="18" t="s">
        <v>330</v>
      </c>
      <c r="BE3989" s="146">
        <f>IF(N3989="základní",J3989,0)</f>
        <v>60879.81</v>
      </c>
      <c r="BF3989" s="146">
        <f>IF(N3989="snížená",J3989,0)</f>
        <v>0</v>
      </c>
      <c r="BG3989" s="146">
        <f>IF(N3989="zákl. přenesená",J3989,0)</f>
        <v>0</v>
      </c>
      <c r="BH3989" s="146">
        <f>IF(N3989="sníž. přenesená",J3989,0)</f>
        <v>0</v>
      </c>
      <c r="BI3989" s="146">
        <f>IF(N3989="nulová",J3989,0)</f>
        <v>0</v>
      </c>
      <c r="BJ3989" s="18" t="s">
        <v>78</v>
      </c>
      <c r="BK3989" s="146">
        <f>ROUND(I3989*H3989,2)</f>
        <v>60879.81</v>
      </c>
      <c r="BL3989" s="18" t="s">
        <v>444</v>
      </c>
      <c r="BM3989" s="145" t="s">
        <v>4007</v>
      </c>
    </row>
    <row r="3990" spans="2:65" s="1" customFormat="1" ht="19.5">
      <c r="B3990" s="33"/>
      <c r="D3990" s="152" t="s">
        <v>375</v>
      </c>
      <c r="F3990" s="165" t="s">
        <v>3644</v>
      </c>
      <c r="I3990" s="149"/>
      <c r="L3990" s="33"/>
      <c r="M3990" s="150"/>
      <c r="T3990" s="52"/>
      <c r="AT3990" s="18" t="s">
        <v>375</v>
      </c>
      <c r="AU3990" s="18" t="s">
        <v>80</v>
      </c>
    </row>
    <row r="3991" spans="2:65" s="1" customFormat="1" ht="24.2" customHeight="1">
      <c r="B3991" s="33"/>
      <c r="C3991" s="134" t="s">
        <v>4008</v>
      </c>
      <c r="D3991" s="134" t="s">
        <v>332</v>
      </c>
      <c r="E3991" s="135" t="s">
        <v>4009</v>
      </c>
      <c r="F3991" s="136" t="s">
        <v>3642</v>
      </c>
      <c r="G3991" s="137" t="s">
        <v>2551</v>
      </c>
      <c r="H3991" s="138">
        <v>1</v>
      </c>
      <c r="I3991" s="139">
        <v>22136.2</v>
      </c>
      <c r="J3991" s="140">
        <f>ROUND(I3991*H3991,2)</f>
        <v>22136.2</v>
      </c>
      <c r="K3991" s="136" t="s">
        <v>21</v>
      </c>
      <c r="L3991" s="33"/>
      <c r="M3991" s="141" t="s">
        <v>21</v>
      </c>
      <c r="N3991" s="142" t="s">
        <v>42</v>
      </c>
      <c r="P3991" s="143">
        <f>O3991*H3991</f>
        <v>0</v>
      </c>
      <c r="Q3991" s="143">
        <v>6.0199999999999997E-2</v>
      </c>
      <c r="R3991" s="143">
        <f>Q3991*H3991</f>
        <v>6.0199999999999997E-2</v>
      </c>
      <c r="S3991" s="143">
        <v>0</v>
      </c>
      <c r="T3991" s="144">
        <f>S3991*H3991</f>
        <v>0</v>
      </c>
      <c r="AR3991" s="145" t="s">
        <v>444</v>
      </c>
      <c r="AT3991" s="145" t="s">
        <v>332</v>
      </c>
      <c r="AU3991" s="145" t="s">
        <v>80</v>
      </c>
      <c r="AY3991" s="18" t="s">
        <v>330</v>
      </c>
      <c r="BE3991" s="146">
        <f>IF(N3991="základní",J3991,0)</f>
        <v>22136.2</v>
      </c>
      <c r="BF3991" s="146">
        <f>IF(N3991="snížená",J3991,0)</f>
        <v>0</v>
      </c>
      <c r="BG3991" s="146">
        <f>IF(N3991="zákl. přenesená",J3991,0)</f>
        <v>0</v>
      </c>
      <c r="BH3991" s="146">
        <f>IF(N3991="sníž. přenesená",J3991,0)</f>
        <v>0</v>
      </c>
      <c r="BI3991" s="146">
        <f>IF(N3991="nulová",J3991,0)</f>
        <v>0</v>
      </c>
      <c r="BJ3991" s="18" t="s">
        <v>78</v>
      </c>
      <c r="BK3991" s="146">
        <f>ROUND(I3991*H3991,2)</f>
        <v>22136.2</v>
      </c>
      <c r="BL3991" s="18" t="s">
        <v>444</v>
      </c>
      <c r="BM3991" s="145" t="s">
        <v>4010</v>
      </c>
    </row>
    <row r="3992" spans="2:65" s="1" customFormat="1" ht="19.5">
      <c r="B3992" s="33"/>
      <c r="D3992" s="152" t="s">
        <v>375</v>
      </c>
      <c r="F3992" s="165" t="s">
        <v>3859</v>
      </c>
      <c r="I3992" s="149"/>
      <c r="L3992" s="33"/>
      <c r="M3992" s="150"/>
      <c r="T3992" s="52"/>
      <c r="AT3992" s="18" t="s">
        <v>375</v>
      </c>
      <c r="AU3992" s="18" t="s">
        <v>80</v>
      </c>
    </row>
    <row r="3993" spans="2:65" s="1" customFormat="1" ht="24.2" customHeight="1">
      <c r="B3993" s="33"/>
      <c r="C3993" s="134" t="s">
        <v>4011</v>
      </c>
      <c r="D3993" s="134" t="s">
        <v>332</v>
      </c>
      <c r="E3993" s="135" t="s">
        <v>4012</v>
      </c>
      <c r="F3993" s="136" t="s">
        <v>3642</v>
      </c>
      <c r="G3993" s="137" t="s">
        <v>2551</v>
      </c>
      <c r="H3993" s="138">
        <v>1</v>
      </c>
      <c r="I3993" s="139">
        <v>22136.2</v>
      </c>
      <c r="J3993" s="140">
        <f>ROUND(I3993*H3993,2)</f>
        <v>22136.2</v>
      </c>
      <c r="K3993" s="136" t="s">
        <v>21</v>
      </c>
      <c r="L3993" s="33"/>
      <c r="M3993" s="141" t="s">
        <v>21</v>
      </c>
      <c r="N3993" s="142" t="s">
        <v>42</v>
      </c>
      <c r="P3993" s="143">
        <f>O3993*H3993</f>
        <v>0</v>
      </c>
      <c r="Q3993" s="143">
        <v>6.0199999999999997E-2</v>
      </c>
      <c r="R3993" s="143">
        <f>Q3993*H3993</f>
        <v>6.0199999999999997E-2</v>
      </c>
      <c r="S3993" s="143">
        <v>0</v>
      </c>
      <c r="T3993" s="144">
        <f>S3993*H3993</f>
        <v>0</v>
      </c>
      <c r="AR3993" s="145" t="s">
        <v>444</v>
      </c>
      <c r="AT3993" s="145" t="s">
        <v>332</v>
      </c>
      <c r="AU3993" s="145" t="s">
        <v>80</v>
      </c>
      <c r="AY3993" s="18" t="s">
        <v>330</v>
      </c>
      <c r="BE3993" s="146">
        <f>IF(N3993="základní",J3993,0)</f>
        <v>22136.2</v>
      </c>
      <c r="BF3993" s="146">
        <f>IF(N3993="snížená",J3993,0)</f>
        <v>0</v>
      </c>
      <c r="BG3993" s="146">
        <f>IF(N3993="zákl. přenesená",J3993,0)</f>
        <v>0</v>
      </c>
      <c r="BH3993" s="146">
        <f>IF(N3993="sníž. přenesená",J3993,0)</f>
        <v>0</v>
      </c>
      <c r="BI3993" s="146">
        <f>IF(N3993="nulová",J3993,0)</f>
        <v>0</v>
      </c>
      <c r="BJ3993" s="18" t="s">
        <v>78</v>
      </c>
      <c r="BK3993" s="146">
        <f>ROUND(I3993*H3993,2)</f>
        <v>22136.2</v>
      </c>
      <c r="BL3993" s="18" t="s">
        <v>444</v>
      </c>
      <c r="BM3993" s="145" t="s">
        <v>4013</v>
      </c>
    </row>
    <row r="3994" spans="2:65" s="1" customFormat="1" ht="19.5">
      <c r="B3994" s="33"/>
      <c r="D3994" s="152" t="s">
        <v>375</v>
      </c>
      <c r="F3994" s="165" t="s">
        <v>3859</v>
      </c>
      <c r="I3994" s="149"/>
      <c r="L3994" s="33"/>
      <c r="M3994" s="150"/>
      <c r="T3994" s="52"/>
      <c r="AT3994" s="18" t="s">
        <v>375</v>
      </c>
      <c r="AU3994" s="18" t="s">
        <v>80</v>
      </c>
    </row>
    <row r="3995" spans="2:65" s="1" customFormat="1" ht="24.2" customHeight="1">
      <c r="B3995" s="33"/>
      <c r="C3995" s="134" t="s">
        <v>4014</v>
      </c>
      <c r="D3995" s="134" t="s">
        <v>332</v>
      </c>
      <c r="E3995" s="135" t="s">
        <v>4015</v>
      </c>
      <c r="F3995" s="136" t="s">
        <v>3816</v>
      </c>
      <c r="G3995" s="137" t="s">
        <v>2551</v>
      </c>
      <c r="H3995" s="138">
        <v>1</v>
      </c>
      <c r="I3995" s="139">
        <v>277544.5</v>
      </c>
      <c r="J3995" s="140">
        <f>ROUND(I3995*H3995,2)</f>
        <v>277544.5</v>
      </c>
      <c r="K3995" s="136" t="s">
        <v>21</v>
      </c>
      <c r="L3995" s="33"/>
      <c r="M3995" s="141" t="s">
        <v>21</v>
      </c>
      <c r="N3995" s="142" t="s">
        <v>42</v>
      </c>
      <c r="P3995" s="143">
        <f>O3995*H3995</f>
        <v>0</v>
      </c>
      <c r="Q3995" s="143">
        <v>0.34943999999999997</v>
      </c>
      <c r="R3995" s="143">
        <f>Q3995*H3995</f>
        <v>0.34943999999999997</v>
      </c>
      <c r="S3995" s="143">
        <v>0</v>
      </c>
      <c r="T3995" s="144">
        <f>S3995*H3995</f>
        <v>0</v>
      </c>
      <c r="AR3995" s="145" t="s">
        <v>444</v>
      </c>
      <c r="AT3995" s="145" t="s">
        <v>332</v>
      </c>
      <c r="AU3995" s="145" t="s">
        <v>80</v>
      </c>
      <c r="AY3995" s="18" t="s">
        <v>330</v>
      </c>
      <c r="BE3995" s="146">
        <f>IF(N3995="základní",J3995,0)</f>
        <v>277544.5</v>
      </c>
      <c r="BF3995" s="146">
        <f>IF(N3995="snížená",J3995,0)</f>
        <v>0</v>
      </c>
      <c r="BG3995" s="146">
        <f>IF(N3995="zákl. přenesená",J3995,0)</f>
        <v>0</v>
      </c>
      <c r="BH3995" s="146">
        <f>IF(N3995="sníž. přenesená",J3995,0)</f>
        <v>0</v>
      </c>
      <c r="BI3995" s="146">
        <f>IF(N3995="nulová",J3995,0)</f>
        <v>0</v>
      </c>
      <c r="BJ3995" s="18" t="s">
        <v>78</v>
      </c>
      <c r="BK3995" s="146">
        <f>ROUND(I3995*H3995,2)</f>
        <v>277544.5</v>
      </c>
      <c r="BL3995" s="18" t="s">
        <v>444</v>
      </c>
      <c r="BM3995" s="145" t="s">
        <v>4016</v>
      </c>
    </row>
    <row r="3996" spans="2:65" s="1" customFormat="1" ht="29.25">
      <c r="B3996" s="33"/>
      <c r="D3996" s="152" t="s">
        <v>375</v>
      </c>
      <c r="F3996" s="165" t="s">
        <v>3634</v>
      </c>
      <c r="I3996" s="149"/>
      <c r="L3996" s="33"/>
      <c r="M3996" s="150"/>
      <c r="T3996" s="52"/>
      <c r="AT3996" s="18" t="s">
        <v>375</v>
      </c>
      <c r="AU3996" s="18" t="s">
        <v>80</v>
      </c>
    </row>
    <row r="3997" spans="2:65" s="1" customFormat="1" ht="24.2" customHeight="1">
      <c r="B3997" s="33"/>
      <c r="C3997" s="134" t="s">
        <v>4017</v>
      </c>
      <c r="D3997" s="134" t="s">
        <v>332</v>
      </c>
      <c r="E3997" s="135" t="s">
        <v>4018</v>
      </c>
      <c r="F3997" s="136" t="s">
        <v>3816</v>
      </c>
      <c r="G3997" s="137" t="s">
        <v>2551</v>
      </c>
      <c r="H3997" s="138">
        <v>1</v>
      </c>
      <c r="I3997" s="139">
        <v>277544.5</v>
      </c>
      <c r="J3997" s="140">
        <f>ROUND(I3997*H3997,2)</f>
        <v>277544.5</v>
      </c>
      <c r="K3997" s="136" t="s">
        <v>21</v>
      </c>
      <c r="L3997" s="33"/>
      <c r="M3997" s="141" t="s">
        <v>21</v>
      </c>
      <c r="N3997" s="142" t="s">
        <v>42</v>
      </c>
      <c r="P3997" s="143">
        <f>O3997*H3997</f>
        <v>0</v>
      </c>
      <c r="Q3997" s="143">
        <v>0.34943999999999997</v>
      </c>
      <c r="R3997" s="143">
        <f>Q3997*H3997</f>
        <v>0.34943999999999997</v>
      </c>
      <c r="S3997" s="143">
        <v>0</v>
      </c>
      <c r="T3997" s="144">
        <f>S3997*H3997</f>
        <v>0</v>
      </c>
      <c r="AR3997" s="145" t="s">
        <v>444</v>
      </c>
      <c r="AT3997" s="145" t="s">
        <v>332</v>
      </c>
      <c r="AU3997" s="145" t="s">
        <v>80</v>
      </c>
      <c r="AY3997" s="18" t="s">
        <v>330</v>
      </c>
      <c r="BE3997" s="146">
        <f>IF(N3997="základní",J3997,0)</f>
        <v>277544.5</v>
      </c>
      <c r="BF3997" s="146">
        <f>IF(N3997="snížená",J3997,0)</f>
        <v>0</v>
      </c>
      <c r="BG3997" s="146">
        <f>IF(N3997="zákl. přenesená",J3997,0)</f>
        <v>0</v>
      </c>
      <c r="BH3997" s="146">
        <f>IF(N3997="sníž. přenesená",J3997,0)</f>
        <v>0</v>
      </c>
      <c r="BI3997" s="146">
        <f>IF(N3997="nulová",J3997,0)</f>
        <v>0</v>
      </c>
      <c r="BJ3997" s="18" t="s">
        <v>78</v>
      </c>
      <c r="BK3997" s="146">
        <f>ROUND(I3997*H3997,2)</f>
        <v>277544.5</v>
      </c>
      <c r="BL3997" s="18" t="s">
        <v>444</v>
      </c>
      <c r="BM3997" s="145" t="s">
        <v>4019</v>
      </c>
    </row>
    <row r="3998" spans="2:65" s="1" customFormat="1" ht="29.25">
      <c r="B3998" s="33"/>
      <c r="D3998" s="152" t="s">
        <v>375</v>
      </c>
      <c r="F3998" s="165" t="s">
        <v>3634</v>
      </c>
      <c r="I3998" s="149"/>
      <c r="L3998" s="33"/>
      <c r="M3998" s="150"/>
      <c r="T3998" s="52"/>
      <c r="AT3998" s="18" t="s">
        <v>375</v>
      </c>
      <c r="AU3998" s="18" t="s">
        <v>80</v>
      </c>
    </row>
    <row r="3999" spans="2:65" s="1" customFormat="1" ht="24.2" customHeight="1">
      <c r="B3999" s="33"/>
      <c r="C3999" s="134" t="s">
        <v>4020</v>
      </c>
      <c r="D3999" s="134" t="s">
        <v>332</v>
      </c>
      <c r="E3999" s="135" t="s">
        <v>4021</v>
      </c>
      <c r="F3999" s="136" t="s">
        <v>3665</v>
      </c>
      <c r="G3999" s="137" t="s">
        <v>2551</v>
      </c>
      <c r="H3999" s="138">
        <v>1</v>
      </c>
      <c r="I3999" s="139">
        <v>93094.03</v>
      </c>
      <c r="J3999" s="140">
        <f>ROUND(I3999*H3999,2)</f>
        <v>93094.03</v>
      </c>
      <c r="K3999" s="136" t="s">
        <v>21</v>
      </c>
      <c r="L3999" s="33"/>
      <c r="M3999" s="141" t="s">
        <v>21</v>
      </c>
      <c r="N3999" s="142" t="s">
        <v>42</v>
      </c>
      <c r="P3999" s="143">
        <f>O3999*H3999</f>
        <v>0</v>
      </c>
      <c r="Q3999" s="143">
        <v>0.12039999999999999</v>
      </c>
      <c r="R3999" s="143">
        <f>Q3999*H3999</f>
        <v>0.12039999999999999</v>
      </c>
      <c r="S3999" s="143">
        <v>0</v>
      </c>
      <c r="T3999" s="144">
        <f>S3999*H3999</f>
        <v>0</v>
      </c>
      <c r="AR3999" s="145" t="s">
        <v>444</v>
      </c>
      <c r="AT3999" s="145" t="s">
        <v>332</v>
      </c>
      <c r="AU3999" s="145" t="s">
        <v>80</v>
      </c>
      <c r="AY3999" s="18" t="s">
        <v>330</v>
      </c>
      <c r="BE3999" s="146">
        <f>IF(N3999="základní",J3999,0)</f>
        <v>93094.03</v>
      </c>
      <c r="BF3999" s="146">
        <f>IF(N3999="snížená",J3999,0)</f>
        <v>0</v>
      </c>
      <c r="BG3999" s="146">
        <f>IF(N3999="zákl. přenesená",J3999,0)</f>
        <v>0</v>
      </c>
      <c r="BH3999" s="146">
        <f>IF(N3999="sníž. přenesená",J3999,0)</f>
        <v>0</v>
      </c>
      <c r="BI3999" s="146">
        <f>IF(N3999="nulová",J3999,0)</f>
        <v>0</v>
      </c>
      <c r="BJ3999" s="18" t="s">
        <v>78</v>
      </c>
      <c r="BK3999" s="146">
        <f>ROUND(I3999*H3999,2)</f>
        <v>93094.03</v>
      </c>
      <c r="BL3999" s="18" t="s">
        <v>444</v>
      </c>
      <c r="BM3999" s="145" t="s">
        <v>4022</v>
      </c>
    </row>
    <row r="4000" spans="2:65" s="1" customFormat="1" ht="19.5">
      <c r="B4000" s="33"/>
      <c r="D4000" s="152" t="s">
        <v>375</v>
      </c>
      <c r="F4000" s="165" t="s">
        <v>3713</v>
      </c>
      <c r="I4000" s="149"/>
      <c r="L4000" s="33"/>
      <c r="M4000" s="150"/>
      <c r="T4000" s="52"/>
      <c r="AT4000" s="18" t="s">
        <v>375</v>
      </c>
      <c r="AU4000" s="18" t="s">
        <v>80</v>
      </c>
    </row>
    <row r="4001" spans="2:65" s="1" customFormat="1" ht="24.2" customHeight="1">
      <c r="B4001" s="33"/>
      <c r="C4001" s="134" t="s">
        <v>4023</v>
      </c>
      <c r="D4001" s="134" t="s">
        <v>332</v>
      </c>
      <c r="E4001" s="135" t="s">
        <v>4024</v>
      </c>
      <c r="F4001" s="136" t="s">
        <v>3997</v>
      </c>
      <c r="G4001" s="137" t="s">
        <v>2551</v>
      </c>
      <c r="H4001" s="138">
        <v>1</v>
      </c>
      <c r="I4001" s="139">
        <v>44549.120000000003</v>
      </c>
      <c r="J4001" s="140">
        <f>ROUND(I4001*H4001,2)</f>
        <v>44549.120000000003</v>
      </c>
      <c r="K4001" s="136" t="s">
        <v>21</v>
      </c>
      <c r="L4001" s="33"/>
      <c r="M4001" s="141" t="s">
        <v>21</v>
      </c>
      <c r="N4001" s="142" t="s">
        <v>42</v>
      </c>
      <c r="P4001" s="143">
        <f>O4001*H4001</f>
        <v>0</v>
      </c>
      <c r="Q4001" s="143">
        <v>6.7729999999999999E-2</v>
      </c>
      <c r="R4001" s="143">
        <f>Q4001*H4001</f>
        <v>6.7729999999999999E-2</v>
      </c>
      <c r="S4001" s="143">
        <v>0</v>
      </c>
      <c r="T4001" s="144">
        <f>S4001*H4001</f>
        <v>0</v>
      </c>
      <c r="AR4001" s="145" t="s">
        <v>444</v>
      </c>
      <c r="AT4001" s="145" t="s">
        <v>332</v>
      </c>
      <c r="AU4001" s="145" t="s">
        <v>80</v>
      </c>
      <c r="AY4001" s="18" t="s">
        <v>330</v>
      </c>
      <c r="BE4001" s="146">
        <f>IF(N4001="základní",J4001,0)</f>
        <v>44549.120000000003</v>
      </c>
      <c r="BF4001" s="146">
        <f>IF(N4001="snížená",J4001,0)</f>
        <v>0</v>
      </c>
      <c r="BG4001" s="146">
        <f>IF(N4001="zákl. přenesená",J4001,0)</f>
        <v>0</v>
      </c>
      <c r="BH4001" s="146">
        <f>IF(N4001="sníž. přenesená",J4001,0)</f>
        <v>0</v>
      </c>
      <c r="BI4001" s="146">
        <f>IF(N4001="nulová",J4001,0)</f>
        <v>0</v>
      </c>
      <c r="BJ4001" s="18" t="s">
        <v>78</v>
      </c>
      <c r="BK4001" s="146">
        <f>ROUND(I4001*H4001,2)</f>
        <v>44549.120000000003</v>
      </c>
      <c r="BL4001" s="18" t="s">
        <v>444</v>
      </c>
      <c r="BM4001" s="145" t="s">
        <v>4025</v>
      </c>
    </row>
    <row r="4002" spans="2:65" s="1" customFormat="1" ht="19.5">
      <c r="B4002" s="33"/>
      <c r="D4002" s="152" t="s">
        <v>375</v>
      </c>
      <c r="F4002" s="165" t="s">
        <v>3713</v>
      </c>
      <c r="I4002" s="149"/>
      <c r="L4002" s="33"/>
      <c r="M4002" s="150"/>
      <c r="T4002" s="52"/>
      <c r="AT4002" s="18" t="s">
        <v>375</v>
      </c>
      <c r="AU4002" s="18" t="s">
        <v>80</v>
      </c>
    </row>
    <row r="4003" spans="2:65" s="1" customFormat="1" ht="24.2" customHeight="1">
      <c r="B4003" s="33"/>
      <c r="C4003" s="134" t="s">
        <v>4026</v>
      </c>
      <c r="D4003" s="134" t="s">
        <v>332</v>
      </c>
      <c r="E4003" s="135" t="s">
        <v>4027</v>
      </c>
      <c r="F4003" s="136" t="s">
        <v>3997</v>
      </c>
      <c r="G4003" s="137" t="s">
        <v>2551</v>
      </c>
      <c r="H4003" s="138">
        <v>1</v>
      </c>
      <c r="I4003" s="139">
        <v>44549.120000000003</v>
      </c>
      <c r="J4003" s="140">
        <f>ROUND(I4003*H4003,2)</f>
        <v>44549.120000000003</v>
      </c>
      <c r="K4003" s="136" t="s">
        <v>21</v>
      </c>
      <c r="L4003" s="33"/>
      <c r="M4003" s="141" t="s">
        <v>21</v>
      </c>
      <c r="N4003" s="142" t="s">
        <v>42</v>
      </c>
      <c r="P4003" s="143">
        <f>O4003*H4003</f>
        <v>0</v>
      </c>
      <c r="Q4003" s="143">
        <v>6.7729999999999999E-2</v>
      </c>
      <c r="R4003" s="143">
        <f>Q4003*H4003</f>
        <v>6.7729999999999999E-2</v>
      </c>
      <c r="S4003" s="143">
        <v>0</v>
      </c>
      <c r="T4003" s="144">
        <f>S4003*H4003</f>
        <v>0</v>
      </c>
      <c r="AR4003" s="145" t="s">
        <v>444</v>
      </c>
      <c r="AT4003" s="145" t="s">
        <v>332</v>
      </c>
      <c r="AU4003" s="145" t="s">
        <v>80</v>
      </c>
      <c r="AY4003" s="18" t="s">
        <v>330</v>
      </c>
      <c r="BE4003" s="146">
        <f>IF(N4003="základní",J4003,0)</f>
        <v>44549.120000000003</v>
      </c>
      <c r="BF4003" s="146">
        <f>IF(N4003="snížená",J4003,0)</f>
        <v>0</v>
      </c>
      <c r="BG4003" s="146">
        <f>IF(N4003="zákl. přenesená",J4003,0)</f>
        <v>0</v>
      </c>
      <c r="BH4003" s="146">
        <f>IF(N4003="sníž. přenesená",J4003,0)</f>
        <v>0</v>
      </c>
      <c r="BI4003" s="146">
        <f>IF(N4003="nulová",J4003,0)</f>
        <v>0</v>
      </c>
      <c r="BJ4003" s="18" t="s">
        <v>78</v>
      </c>
      <c r="BK4003" s="146">
        <f>ROUND(I4003*H4003,2)</f>
        <v>44549.120000000003</v>
      </c>
      <c r="BL4003" s="18" t="s">
        <v>444</v>
      </c>
      <c r="BM4003" s="145" t="s">
        <v>4028</v>
      </c>
    </row>
    <row r="4004" spans="2:65" s="1" customFormat="1" ht="19.5">
      <c r="B4004" s="33"/>
      <c r="D4004" s="152" t="s">
        <v>375</v>
      </c>
      <c r="F4004" s="165" t="s">
        <v>3713</v>
      </c>
      <c r="I4004" s="149"/>
      <c r="L4004" s="33"/>
      <c r="M4004" s="150"/>
      <c r="T4004" s="52"/>
      <c r="AT4004" s="18" t="s">
        <v>375</v>
      </c>
      <c r="AU4004" s="18" t="s">
        <v>80</v>
      </c>
    </row>
    <row r="4005" spans="2:65" s="1" customFormat="1" ht="37.9" customHeight="1">
      <c r="B4005" s="33"/>
      <c r="C4005" s="134" t="s">
        <v>4029</v>
      </c>
      <c r="D4005" s="134" t="s">
        <v>332</v>
      </c>
      <c r="E4005" s="135" t="s">
        <v>4030</v>
      </c>
      <c r="F4005" s="136" t="s">
        <v>4031</v>
      </c>
      <c r="G4005" s="137" t="s">
        <v>2551</v>
      </c>
      <c r="H4005" s="138">
        <v>1</v>
      </c>
      <c r="I4005" s="139">
        <v>48063.42</v>
      </c>
      <c r="J4005" s="140">
        <f>ROUND(I4005*H4005,2)</f>
        <v>48063.42</v>
      </c>
      <c r="K4005" s="136" t="s">
        <v>21</v>
      </c>
      <c r="L4005" s="33"/>
      <c r="M4005" s="141" t="s">
        <v>21</v>
      </c>
      <c r="N4005" s="142" t="s">
        <v>42</v>
      </c>
      <c r="P4005" s="143">
        <f>O4005*H4005</f>
        <v>0</v>
      </c>
      <c r="Q4005" s="143">
        <v>0.12039999999999999</v>
      </c>
      <c r="R4005" s="143">
        <f>Q4005*H4005</f>
        <v>0.12039999999999999</v>
      </c>
      <c r="S4005" s="143">
        <v>0</v>
      </c>
      <c r="T4005" s="144">
        <f>S4005*H4005</f>
        <v>0</v>
      </c>
      <c r="AR4005" s="145" t="s">
        <v>444</v>
      </c>
      <c r="AT4005" s="145" t="s">
        <v>332</v>
      </c>
      <c r="AU4005" s="145" t="s">
        <v>80</v>
      </c>
      <c r="AY4005" s="18" t="s">
        <v>330</v>
      </c>
      <c r="BE4005" s="146">
        <f>IF(N4005="základní",J4005,0)</f>
        <v>48063.42</v>
      </c>
      <c r="BF4005" s="146">
        <f>IF(N4005="snížená",J4005,0)</f>
        <v>0</v>
      </c>
      <c r="BG4005" s="146">
        <f>IF(N4005="zákl. přenesená",J4005,0)</f>
        <v>0</v>
      </c>
      <c r="BH4005" s="146">
        <f>IF(N4005="sníž. přenesená",J4005,0)</f>
        <v>0</v>
      </c>
      <c r="BI4005" s="146">
        <f>IF(N4005="nulová",J4005,0)</f>
        <v>0</v>
      </c>
      <c r="BJ4005" s="18" t="s">
        <v>78</v>
      </c>
      <c r="BK4005" s="146">
        <f>ROUND(I4005*H4005,2)</f>
        <v>48063.42</v>
      </c>
      <c r="BL4005" s="18" t="s">
        <v>444</v>
      </c>
      <c r="BM4005" s="145" t="s">
        <v>4032</v>
      </c>
    </row>
    <row r="4006" spans="2:65" s="1" customFormat="1" ht="19.5">
      <c r="B4006" s="33"/>
      <c r="D4006" s="152" t="s">
        <v>375</v>
      </c>
      <c r="F4006" s="165" t="s">
        <v>3684</v>
      </c>
      <c r="I4006" s="149"/>
      <c r="L4006" s="33"/>
      <c r="M4006" s="150"/>
      <c r="T4006" s="52"/>
      <c r="AT4006" s="18" t="s">
        <v>375</v>
      </c>
      <c r="AU4006" s="18" t="s">
        <v>80</v>
      </c>
    </row>
    <row r="4007" spans="2:65" s="1" customFormat="1" ht="37.9" customHeight="1">
      <c r="B4007" s="33"/>
      <c r="C4007" s="134" t="s">
        <v>4033</v>
      </c>
      <c r="D4007" s="134" t="s">
        <v>332</v>
      </c>
      <c r="E4007" s="135" t="s">
        <v>4034</v>
      </c>
      <c r="F4007" s="136" t="s">
        <v>4035</v>
      </c>
      <c r="G4007" s="137" t="s">
        <v>2551</v>
      </c>
      <c r="H4007" s="138">
        <v>1</v>
      </c>
      <c r="I4007" s="139">
        <v>22396.32</v>
      </c>
      <c r="J4007" s="140">
        <f>ROUND(I4007*H4007,2)</f>
        <v>22396.32</v>
      </c>
      <c r="K4007" s="136" t="s">
        <v>21</v>
      </c>
      <c r="L4007" s="33"/>
      <c r="M4007" s="141" t="s">
        <v>21</v>
      </c>
      <c r="N4007" s="142" t="s">
        <v>42</v>
      </c>
      <c r="P4007" s="143">
        <f>O4007*H4007</f>
        <v>0</v>
      </c>
      <c r="Q4007" s="143">
        <v>6.7729999999999999E-2</v>
      </c>
      <c r="R4007" s="143">
        <f>Q4007*H4007</f>
        <v>6.7729999999999999E-2</v>
      </c>
      <c r="S4007" s="143">
        <v>0</v>
      </c>
      <c r="T4007" s="144">
        <f>S4007*H4007</f>
        <v>0</v>
      </c>
      <c r="AR4007" s="145" t="s">
        <v>444</v>
      </c>
      <c r="AT4007" s="145" t="s">
        <v>332</v>
      </c>
      <c r="AU4007" s="145" t="s">
        <v>80</v>
      </c>
      <c r="AY4007" s="18" t="s">
        <v>330</v>
      </c>
      <c r="BE4007" s="146">
        <f>IF(N4007="základní",J4007,0)</f>
        <v>22396.32</v>
      </c>
      <c r="BF4007" s="146">
        <f>IF(N4007="snížená",J4007,0)</f>
        <v>0</v>
      </c>
      <c r="BG4007" s="146">
        <f>IF(N4007="zákl. přenesená",J4007,0)</f>
        <v>0</v>
      </c>
      <c r="BH4007" s="146">
        <f>IF(N4007="sníž. přenesená",J4007,0)</f>
        <v>0</v>
      </c>
      <c r="BI4007" s="146">
        <f>IF(N4007="nulová",J4007,0)</f>
        <v>0</v>
      </c>
      <c r="BJ4007" s="18" t="s">
        <v>78</v>
      </c>
      <c r="BK4007" s="146">
        <f>ROUND(I4007*H4007,2)</f>
        <v>22396.32</v>
      </c>
      <c r="BL4007" s="18" t="s">
        <v>444</v>
      </c>
      <c r="BM4007" s="145" t="s">
        <v>4036</v>
      </c>
    </row>
    <row r="4008" spans="2:65" s="1" customFormat="1" ht="19.5">
      <c r="B4008" s="33"/>
      <c r="D4008" s="152" t="s">
        <v>375</v>
      </c>
      <c r="F4008" s="165" t="s">
        <v>3644</v>
      </c>
      <c r="I4008" s="149"/>
      <c r="L4008" s="33"/>
      <c r="M4008" s="150"/>
      <c r="T4008" s="52"/>
      <c r="AT4008" s="18" t="s">
        <v>375</v>
      </c>
      <c r="AU4008" s="18" t="s">
        <v>80</v>
      </c>
    </row>
    <row r="4009" spans="2:65" s="1" customFormat="1" ht="33" customHeight="1">
      <c r="B4009" s="33"/>
      <c r="C4009" s="134" t="s">
        <v>4037</v>
      </c>
      <c r="D4009" s="134" t="s">
        <v>332</v>
      </c>
      <c r="E4009" s="135" t="s">
        <v>4038</v>
      </c>
      <c r="F4009" s="136" t="s">
        <v>4039</v>
      </c>
      <c r="G4009" s="137" t="s">
        <v>2551</v>
      </c>
      <c r="H4009" s="138">
        <v>3</v>
      </c>
      <c r="I4009" s="139">
        <v>22396.32</v>
      </c>
      <c r="J4009" s="140">
        <f>ROUND(I4009*H4009,2)</f>
        <v>67188.960000000006</v>
      </c>
      <c r="K4009" s="136" t="s">
        <v>21</v>
      </c>
      <c r="L4009" s="33"/>
      <c r="M4009" s="141" t="s">
        <v>21</v>
      </c>
      <c r="N4009" s="142" t="s">
        <v>42</v>
      </c>
      <c r="P4009" s="143">
        <f>O4009*H4009</f>
        <v>0</v>
      </c>
      <c r="Q4009" s="143">
        <v>6.7729999999999999E-2</v>
      </c>
      <c r="R4009" s="143">
        <f>Q4009*H4009</f>
        <v>0.20318999999999998</v>
      </c>
      <c r="S4009" s="143">
        <v>0</v>
      </c>
      <c r="T4009" s="144">
        <f>S4009*H4009</f>
        <v>0</v>
      </c>
      <c r="AR4009" s="145" t="s">
        <v>444</v>
      </c>
      <c r="AT4009" s="145" t="s">
        <v>332</v>
      </c>
      <c r="AU4009" s="145" t="s">
        <v>80</v>
      </c>
      <c r="AY4009" s="18" t="s">
        <v>330</v>
      </c>
      <c r="BE4009" s="146">
        <f>IF(N4009="základní",J4009,0)</f>
        <v>67188.960000000006</v>
      </c>
      <c r="BF4009" s="146">
        <f>IF(N4009="snížená",J4009,0)</f>
        <v>0</v>
      </c>
      <c r="BG4009" s="146">
        <f>IF(N4009="zákl. přenesená",J4009,0)</f>
        <v>0</v>
      </c>
      <c r="BH4009" s="146">
        <f>IF(N4009="sníž. přenesená",J4009,0)</f>
        <v>0</v>
      </c>
      <c r="BI4009" s="146">
        <f>IF(N4009="nulová",J4009,0)</f>
        <v>0</v>
      </c>
      <c r="BJ4009" s="18" t="s">
        <v>78</v>
      </c>
      <c r="BK4009" s="146">
        <f>ROUND(I4009*H4009,2)</f>
        <v>67188.960000000006</v>
      </c>
      <c r="BL4009" s="18" t="s">
        <v>444</v>
      </c>
      <c r="BM4009" s="145" t="s">
        <v>4040</v>
      </c>
    </row>
    <row r="4010" spans="2:65" s="1" customFormat="1" ht="19.5">
      <c r="B4010" s="33"/>
      <c r="D4010" s="152" t="s">
        <v>375</v>
      </c>
      <c r="F4010" s="165" t="s">
        <v>3644</v>
      </c>
      <c r="I4010" s="149"/>
      <c r="L4010" s="33"/>
      <c r="M4010" s="150"/>
      <c r="T4010" s="52"/>
      <c r="AT4010" s="18" t="s">
        <v>375</v>
      </c>
      <c r="AU4010" s="18" t="s">
        <v>80</v>
      </c>
    </row>
    <row r="4011" spans="2:65" s="1" customFormat="1" ht="33" customHeight="1">
      <c r="B4011" s="33"/>
      <c r="C4011" s="134" t="s">
        <v>4041</v>
      </c>
      <c r="D4011" s="134" t="s">
        <v>332</v>
      </c>
      <c r="E4011" s="135" t="s">
        <v>4042</v>
      </c>
      <c r="F4011" s="136" t="s">
        <v>4039</v>
      </c>
      <c r="G4011" s="137" t="s">
        <v>2551</v>
      </c>
      <c r="H4011" s="138">
        <v>3</v>
      </c>
      <c r="I4011" s="139">
        <v>22396.32</v>
      </c>
      <c r="J4011" s="140">
        <f>ROUND(I4011*H4011,2)</f>
        <v>67188.960000000006</v>
      </c>
      <c r="K4011" s="136" t="s">
        <v>21</v>
      </c>
      <c r="L4011" s="33"/>
      <c r="M4011" s="141" t="s">
        <v>21</v>
      </c>
      <c r="N4011" s="142" t="s">
        <v>42</v>
      </c>
      <c r="P4011" s="143">
        <f>O4011*H4011</f>
        <v>0</v>
      </c>
      <c r="Q4011" s="143">
        <v>6.7729999999999999E-2</v>
      </c>
      <c r="R4011" s="143">
        <f>Q4011*H4011</f>
        <v>0.20318999999999998</v>
      </c>
      <c r="S4011" s="143">
        <v>0</v>
      </c>
      <c r="T4011" s="144">
        <f>S4011*H4011</f>
        <v>0</v>
      </c>
      <c r="AR4011" s="145" t="s">
        <v>444</v>
      </c>
      <c r="AT4011" s="145" t="s">
        <v>332</v>
      </c>
      <c r="AU4011" s="145" t="s">
        <v>80</v>
      </c>
      <c r="AY4011" s="18" t="s">
        <v>330</v>
      </c>
      <c r="BE4011" s="146">
        <f>IF(N4011="základní",J4011,0)</f>
        <v>67188.960000000006</v>
      </c>
      <c r="BF4011" s="146">
        <f>IF(N4011="snížená",J4011,0)</f>
        <v>0</v>
      </c>
      <c r="BG4011" s="146">
        <f>IF(N4011="zákl. přenesená",J4011,0)</f>
        <v>0</v>
      </c>
      <c r="BH4011" s="146">
        <f>IF(N4011="sníž. přenesená",J4011,0)</f>
        <v>0</v>
      </c>
      <c r="BI4011" s="146">
        <f>IF(N4011="nulová",J4011,0)</f>
        <v>0</v>
      </c>
      <c r="BJ4011" s="18" t="s">
        <v>78</v>
      </c>
      <c r="BK4011" s="146">
        <f>ROUND(I4011*H4011,2)</f>
        <v>67188.960000000006</v>
      </c>
      <c r="BL4011" s="18" t="s">
        <v>444</v>
      </c>
      <c r="BM4011" s="145" t="s">
        <v>4043</v>
      </c>
    </row>
    <row r="4012" spans="2:65" s="1" customFormat="1" ht="19.5">
      <c r="B4012" s="33"/>
      <c r="D4012" s="152" t="s">
        <v>375</v>
      </c>
      <c r="F4012" s="165" t="s">
        <v>3644</v>
      </c>
      <c r="I4012" s="149"/>
      <c r="L4012" s="33"/>
      <c r="M4012" s="150"/>
      <c r="T4012" s="52"/>
      <c r="AT4012" s="18" t="s">
        <v>375</v>
      </c>
      <c r="AU4012" s="18" t="s">
        <v>80</v>
      </c>
    </row>
    <row r="4013" spans="2:65" s="1" customFormat="1" ht="24.2" customHeight="1">
      <c r="B4013" s="33"/>
      <c r="C4013" s="134" t="s">
        <v>4044</v>
      </c>
      <c r="D4013" s="134" t="s">
        <v>332</v>
      </c>
      <c r="E4013" s="135" t="s">
        <v>4045</v>
      </c>
      <c r="F4013" s="136" t="s">
        <v>3778</v>
      </c>
      <c r="G4013" s="137" t="s">
        <v>2551</v>
      </c>
      <c r="H4013" s="138">
        <v>2</v>
      </c>
      <c r="I4013" s="139">
        <v>18942.900000000001</v>
      </c>
      <c r="J4013" s="140">
        <f>ROUND(I4013*H4013,2)</f>
        <v>37885.800000000003</v>
      </c>
      <c r="K4013" s="136" t="s">
        <v>21</v>
      </c>
      <c r="L4013" s="33"/>
      <c r="M4013" s="141" t="s">
        <v>21</v>
      </c>
      <c r="N4013" s="142" t="s">
        <v>42</v>
      </c>
      <c r="P4013" s="143">
        <f>O4013*H4013</f>
        <v>0</v>
      </c>
      <c r="Q4013" s="143">
        <v>6.7729999999999999E-2</v>
      </c>
      <c r="R4013" s="143">
        <f>Q4013*H4013</f>
        <v>0.13546</v>
      </c>
      <c r="S4013" s="143">
        <v>0</v>
      </c>
      <c r="T4013" s="144">
        <f>S4013*H4013</f>
        <v>0</v>
      </c>
      <c r="AR4013" s="145" t="s">
        <v>444</v>
      </c>
      <c r="AT4013" s="145" t="s">
        <v>332</v>
      </c>
      <c r="AU4013" s="145" t="s">
        <v>80</v>
      </c>
      <c r="AY4013" s="18" t="s">
        <v>330</v>
      </c>
      <c r="BE4013" s="146">
        <f>IF(N4013="základní",J4013,0)</f>
        <v>37885.800000000003</v>
      </c>
      <c r="BF4013" s="146">
        <f>IF(N4013="snížená",J4013,0)</f>
        <v>0</v>
      </c>
      <c r="BG4013" s="146">
        <f>IF(N4013="zákl. přenesená",J4013,0)</f>
        <v>0</v>
      </c>
      <c r="BH4013" s="146">
        <f>IF(N4013="sníž. přenesená",J4013,0)</f>
        <v>0</v>
      </c>
      <c r="BI4013" s="146">
        <f>IF(N4013="nulová",J4013,0)</f>
        <v>0</v>
      </c>
      <c r="BJ4013" s="18" t="s">
        <v>78</v>
      </c>
      <c r="BK4013" s="146">
        <f>ROUND(I4013*H4013,2)</f>
        <v>37885.800000000003</v>
      </c>
      <c r="BL4013" s="18" t="s">
        <v>444</v>
      </c>
      <c r="BM4013" s="145" t="s">
        <v>4046</v>
      </c>
    </row>
    <row r="4014" spans="2:65" s="1" customFormat="1" ht="19.5">
      <c r="B4014" s="33"/>
      <c r="D4014" s="152" t="s">
        <v>375</v>
      </c>
      <c r="F4014" s="165" t="s">
        <v>3734</v>
      </c>
      <c r="I4014" s="149"/>
      <c r="L4014" s="33"/>
      <c r="M4014" s="150"/>
      <c r="T4014" s="52"/>
      <c r="AT4014" s="18" t="s">
        <v>375</v>
      </c>
      <c r="AU4014" s="18" t="s">
        <v>80</v>
      </c>
    </row>
    <row r="4015" spans="2:65" s="1" customFormat="1" ht="33" customHeight="1">
      <c r="B4015" s="33"/>
      <c r="C4015" s="134" t="s">
        <v>4047</v>
      </c>
      <c r="D4015" s="134" t="s">
        <v>332</v>
      </c>
      <c r="E4015" s="135" t="s">
        <v>4048</v>
      </c>
      <c r="F4015" s="136" t="s">
        <v>3854</v>
      </c>
      <c r="G4015" s="137" t="s">
        <v>2551</v>
      </c>
      <c r="H4015" s="138">
        <v>1</v>
      </c>
      <c r="I4015" s="139">
        <v>18942.900000000001</v>
      </c>
      <c r="J4015" s="140">
        <f>ROUND(I4015*H4015,2)</f>
        <v>18942.900000000001</v>
      </c>
      <c r="K4015" s="136" t="s">
        <v>21</v>
      </c>
      <c r="L4015" s="33"/>
      <c r="M4015" s="141" t="s">
        <v>21</v>
      </c>
      <c r="N4015" s="142" t="s">
        <v>42</v>
      </c>
      <c r="P4015" s="143">
        <f>O4015*H4015</f>
        <v>0</v>
      </c>
      <c r="Q4015" s="143">
        <v>6.7729999999999999E-2</v>
      </c>
      <c r="R4015" s="143">
        <f>Q4015*H4015</f>
        <v>6.7729999999999999E-2</v>
      </c>
      <c r="S4015" s="143">
        <v>0</v>
      </c>
      <c r="T4015" s="144">
        <f>S4015*H4015</f>
        <v>0</v>
      </c>
      <c r="AR4015" s="145" t="s">
        <v>444</v>
      </c>
      <c r="AT4015" s="145" t="s">
        <v>332</v>
      </c>
      <c r="AU4015" s="145" t="s">
        <v>80</v>
      </c>
      <c r="AY4015" s="18" t="s">
        <v>330</v>
      </c>
      <c r="BE4015" s="146">
        <f>IF(N4015="základní",J4015,0)</f>
        <v>18942.900000000001</v>
      </c>
      <c r="BF4015" s="146">
        <f>IF(N4015="snížená",J4015,0)</f>
        <v>0</v>
      </c>
      <c r="BG4015" s="146">
        <f>IF(N4015="zákl. přenesená",J4015,0)</f>
        <v>0</v>
      </c>
      <c r="BH4015" s="146">
        <f>IF(N4015="sníž. přenesená",J4015,0)</f>
        <v>0</v>
      </c>
      <c r="BI4015" s="146">
        <f>IF(N4015="nulová",J4015,0)</f>
        <v>0</v>
      </c>
      <c r="BJ4015" s="18" t="s">
        <v>78</v>
      </c>
      <c r="BK4015" s="146">
        <f>ROUND(I4015*H4015,2)</f>
        <v>18942.900000000001</v>
      </c>
      <c r="BL4015" s="18" t="s">
        <v>444</v>
      </c>
      <c r="BM4015" s="145" t="s">
        <v>4049</v>
      </c>
    </row>
    <row r="4016" spans="2:65" s="1" customFormat="1" ht="19.5">
      <c r="B4016" s="33"/>
      <c r="D4016" s="152" t="s">
        <v>375</v>
      </c>
      <c r="F4016" s="165" t="s">
        <v>3734</v>
      </c>
      <c r="I4016" s="149"/>
      <c r="L4016" s="33"/>
      <c r="M4016" s="150"/>
      <c r="T4016" s="52"/>
      <c r="AT4016" s="18" t="s">
        <v>375</v>
      </c>
      <c r="AU4016" s="18" t="s">
        <v>80</v>
      </c>
    </row>
    <row r="4017" spans="2:65" s="1" customFormat="1" ht="33" customHeight="1">
      <c r="B4017" s="33"/>
      <c r="C4017" s="134" t="s">
        <v>4050</v>
      </c>
      <c r="D4017" s="134" t="s">
        <v>332</v>
      </c>
      <c r="E4017" s="135" t="s">
        <v>4051</v>
      </c>
      <c r="F4017" s="136" t="s">
        <v>3854</v>
      </c>
      <c r="G4017" s="137" t="s">
        <v>2551</v>
      </c>
      <c r="H4017" s="138">
        <v>1</v>
      </c>
      <c r="I4017" s="139">
        <v>20293.27</v>
      </c>
      <c r="J4017" s="140">
        <f>ROUND(I4017*H4017,2)</f>
        <v>20293.27</v>
      </c>
      <c r="K4017" s="136" t="s">
        <v>21</v>
      </c>
      <c r="L4017" s="33"/>
      <c r="M4017" s="141" t="s">
        <v>21</v>
      </c>
      <c r="N4017" s="142" t="s">
        <v>42</v>
      </c>
      <c r="P4017" s="143">
        <f>O4017*H4017</f>
        <v>0</v>
      </c>
      <c r="Q4017" s="143">
        <v>6.7729999999999999E-2</v>
      </c>
      <c r="R4017" s="143">
        <f>Q4017*H4017</f>
        <v>6.7729999999999999E-2</v>
      </c>
      <c r="S4017" s="143">
        <v>0</v>
      </c>
      <c r="T4017" s="144">
        <f>S4017*H4017</f>
        <v>0</v>
      </c>
      <c r="AR4017" s="145" t="s">
        <v>444</v>
      </c>
      <c r="AT4017" s="145" t="s">
        <v>332</v>
      </c>
      <c r="AU4017" s="145" t="s">
        <v>80</v>
      </c>
      <c r="AY4017" s="18" t="s">
        <v>330</v>
      </c>
      <c r="BE4017" s="146">
        <f>IF(N4017="základní",J4017,0)</f>
        <v>20293.27</v>
      </c>
      <c r="BF4017" s="146">
        <f>IF(N4017="snížená",J4017,0)</f>
        <v>0</v>
      </c>
      <c r="BG4017" s="146">
        <f>IF(N4017="zákl. přenesená",J4017,0)</f>
        <v>0</v>
      </c>
      <c r="BH4017" s="146">
        <f>IF(N4017="sníž. přenesená",J4017,0)</f>
        <v>0</v>
      </c>
      <c r="BI4017" s="146">
        <f>IF(N4017="nulová",J4017,0)</f>
        <v>0</v>
      </c>
      <c r="BJ4017" s="18" t="s">
        <v>78</v>
      </c>
      <c r="BK4017" s="146">
        <f>ROUND(I4017*H4017,2)</f>
        <v>20293.27</v>
      </c>
      <c r="BL4017" s="18" t="s">
        <v>444</v>
      </c>
      <c r="BM4017" s="145" t="s">
        <v>4052</v>
      </c>
    </row>
    <row r="4018" spans="2:65" s="1" customFormat="1" ht="19.5">
      <c r="B4018" s="33"/>
      <c r="D4018" s="152" t="s">
        <v>375</v>
      </c>
      <c r="F4018" s="165" t="s">
        <v>3644</v>
      </c>
      <c r="I4018" s="149"/>
      <c r="L4018" s="33"/>
      <c r="M4018" s="150"/>
      <c r="T4018" s="52"/>
      <c r="AT4018" s="18" t="s">
        <v>375</v>
      </c>
      <c r="AU4018" s="18" t="s">
        <v>80</v>
      </c>
    </row>
    <row r="4019" spans="2:65" s="1" customFormat="1" ht="33" customHeight="1">
      <c r="B4019" s="33"/>
      <c r="C4019" s="134" t="s">
        <v>4053</v>
      </c>
      <c r="D4019" s="134" t="s">
        <v>332</v>
      </c>
      <c r="E4019" s="135" t="s">
        <v>4054</v>
      </c>
      <c r="F4019" s="136" t="s">
        <v>3650</v>
      </c>
      <c r="G4019" s="137" t="s">
        <v>2551</v>
      </c>
      <c r="H4019" s="138">
        <v>3</v>
      </c>
      <c r="I4019" s="139">
        <v>20293.27</v>
      </c>
      <c r="J4019" s="140">
        <f>ROUND(I4019*H4019,2)</f>
        <v>60879.81</v>
      </c>
      <c r="K4019" s="136" t="s">
        <v>21</v>
      </c>
      <c r="L4019" s="33"/>
      <c r="M4019" s="141" t="s">
        <v>21</v>
      </c>
      <c r="N4019" s="142" t="s">
        <v>42</v>
      </c>
      <c r="P4019" s="143">
        <f>O4019*H4019</f>
        <v>0</v>
      </c>
      <c r="Q4019" s="143">
        <v>6.0199999999999997E-2</v>
      </c>
      <c r="R4019" s="143">
        <f>Q4019*H4019</f>
        <v>0.18059999999999998</v>
      </c>
      <c r="S4019" s="143">
        <v>0</v>
      </c>
      <c r="T4019" s="144">
        <f>S4019*H4019</f>
        <v>0</v>
      </c>
      <c r="AR4019" s="145" t="s">
        <v>444</v>
      </c>
      <c r="AT4019" s="145" t="s">
        <v>332</v>
      </c>
      <c r="AU4019" s="145" t="s">
        <v>80</v>
      </c>
      <c r="AY4019" s="18" t="s">
        <v>330</v>
      </c>
      <c r="BE4019" s="146">
        <f>IF(N4019="základní",J4019,0)</f>
        <v>60879.81</v>
      </c>
      <c r="BF4019" s="146">
        <f>IF(N4019="snížená",J4019,0)</f>
        <v>0</v>
      </c>
      <c r="BG4019" s="146">
        <f>IF(N4019="zákl. přenesená",J4019,0)</f>
        <v>0</v>
      </c>
      <c r="BH4019" s="146">
        <f>IF(N4019="sníž. přenesená",J4019,0)</f>
        <v>0</v>
      </c>
      <c r="BI4019" s="146">
        <f>IF(N4019="nulová",J4019,0)</f>
        <v>0</v>
      </c>
      <c r="BJ4019" s="18" t="s">
        <v>78</v>
      </c>
      <c r="BK4019" s="146">
        <f>ROUND(I4019*H4019,2)</f>
        <v>60879.81</v>
      </c>
      <c r="BL4019" s="18" t="s">
        <v>444</v>
      </c>
      <c r="BM4019" s="145" t="s">
        <v>4055</v>
      </c>
    </row>
    <row r="4020" spans="2:65" s="1" customFormat="1" ht="19.5">
      <c r="B4020" s="33"/>
      <c r="D4020" s="152" t="s">
        <v>375</v>
      </c>
      <c r="F4020" s="165" t="s">
        <v>3644</v>
      </c>
      <c r="I4020" s="149"/>
      <c r="L4020" s="33"/>
      <c r="M4020" s="150"/>
      <c r="T4020" s="52"/>
      <c r="AT4020" s="18" t="s">
        <v>375</v>
      </c>
      <c r="AU4020" s="18" t="s">
        <v>80</v>
      </c>
    </row>
    <row r="4021" spans="2:65" s="1" customFormat="1" ht="33" customHeight="1">
      <c r="B4021" s="33"/>
      <c r="C4021" s="134" t="s">
        <v>4056</v>
      </c>
      <c r="D4021" s="134" t="s">
        <v>332</v>
      </c>
      <c r="E4021" s="135" t="s">
        <v>4057</v>
      </c>
      <c r="F4021" s="136" t="s">
        <v>3650</v>
      </c>
      <c r="G4021" s="137" t="s">
        <v>2551</v>
      </c>
      <c r="H4021" s="138">
        <v>3</v>
      </c>
      <c r="I4021" s="139">
        <v>20293.27</v>
      </c>
      <c r="J4021" s="140">
        <f>ROUND(I4021*H4021,2)</f>
        <v>60879.81</v>
      </c>
      <c r="K4021" s="136" t="s">
        <v>21</v>
      </c>
      <c r="L4021" s="33"/>
      <c r="M4021" s="141" t="s">
        <v>21</v>
      </c>
      <c r="N4021" s="142" t="s">
        <v>42</v>
      </c>
      <c r="P4021" s="143">
        <f>O4021*H4021</f>
        <v>0</v>
      </c>
      <c r="Q4021" s="143">
        <v>6.0199999999999997E-2</v>
      </c>
      <c r="R4021" s="143">
        <f>Q4021*H4021</f>
        <v>0.18059999999999998</v>
      </c>
      <c r="S4021" s="143">
        <v>0</v>
      </c>
      <c r="T4021" s="144">
        <f>S4021*H4021</f>
        <v>0</v>
      </c>
      <c r="AR4021" s="145" t="s">
        <v>444</v>
      </c>
      <c r="AT4021" s="145" t="s">
        <v>332</v>
      </c>
      <c r="AU4021" s="145" t="s">
        <v>80</v>
      </c>
      <c r="AY4021" s="18" t="s">
        <v>330</v>
      </c>
      <c r="BE4021" s="146">
        <f>IF(N4021="základní",J4021,0)</f>
        <v>60879.81</v>
      </c>
      <c r="BF4021" s="146">
        <f>IF(N4021="snížená",J4021,0)</f>
        <v>0</v>
      </c>
      <c r="BG4021" s="146">
        <f>IF(N4021="zákl. přenesená",J4021,0)</f>
        <v>0</v>
      </c>
      <c r="BH4021" s="146">
        <f>IF(N4021="sníž. přenesená",J4021,0)</f>
        <v>0</v>
      </c>
      <c r="BI4021" s="146">
        <f>IF(N4021="nulová",J4021,0)</f>
        <v>0</v>
      </c>
      <c r="BJ4021" s="18" t="s">
        <v>78</v>
      </c>
      <c r="BK4021" s="146">
        <f>ROUND(I4021*H4021,2)</f>
        <v>60879.81</v>
      </c>
      <c r="BL4021" s="18" t="s">
        <v>444</v>
      </c>
      <c r="BM4021" s="145" t="s">
        <v>4058</v>
      </c>
    </row>
    <row r="4022" spans="2:65" s="1" customFormat="1" ht="19.5">
      <c r="B4022" s="33"/>
      <c r="D4022" s="152" t="s">
        <v>375</v>
      </c>
      <c r="F4022" s="165" t="s">
        <v>3644</v>
      </c>
      <c r="I4022" s="149"/>
      <c r="L4022" s="33"/>
      <c r="M4022" s="150"/>
      <c r="T4022" s="52"/>
      <c r="AT4022" s="18" t="s">
        <v>375</v>
      </c>
      <c r="AU4022" s="18" t="s">
        <v>80</v>
      </c>
    </row>
    <row r="4023" spans="2:65" s="1" customFormat="1" ht="24.2" customHeight="1">
      <c r="B4023" s="33"/>
      <c r="C4023" s="134" t="s">
        <v>4059</v>
      </c>
      <c r="D4023" s="134" t="s">
        <v>332</v>
      </c>
      <c r="E4023" s="135" t="s">
        <v>4060</v>
      </c>
      <c r="F4023" s="136" t="s">
        <v>3642</v>
      </c>
      <c r="G4023" s="137" t="s">
        <v>2551</v>
      </c>
      <c r="H4023" s="138">
        <v>1</v>
      </c>
      <c r="I4023" s="139">
        <v>19186.41</v>
      </c>
      <c r="J4023" s="140">
        <f>ROUND(I4023*H4023,2)</f>
        <v>19186.41</v>
      </c>
      <c r="K4023" s="136" t="s">
        <v>21</v>
      </c>
      <c r="L4023" s="33"/>
      <c r="M4023" s="141" t="s">
        <v>21</v>
      </c>
      <c r="N4023" s="142" t="s">
        <v>42</v>
      </c>
      <c r="P4023" s="143">
        <f>O4023*H4023</f>
        <v>0</v>
      </c>
      <c r="Q4023" s="143">
        <v>6.0199999999999997E-2</v>
      </c>
      <c r="R4023" s="143">
        <f>Q4023*H4023</f>
        <v>6.0199999999999997E-2</v>
      </c>
      <c r="S4023" s="143">
        <v>0</v>
      </c>
      <c r="T4023" s="144">
        <f>S4023*H4023</f>
        <v>0</v>
      </c>
      <c r="AR4023" s="145" t="s">
        <v>444</v>
      </c>
      <c r="AT4023" s="145" t="s">
        <v>332</v>
      </c>
      <c r="AU4023" s="145" t="s">
        <v>80</v>
      </c>
      <c r="AY4023" s="18" t="s">
        <v>330</v>
      </c>
      <c r="BE4023" s="146">
        <f>IF(N4023="základní",J4023,0)</f>
        <v>19186.41</v>
      </c>
      <c r="BF4023" s="146">
        <f>IF(N4023="snížená",J4023,0)</f>
        <v>0</v>
      </c>
      <c r="BG4023" s="146">
        <f>IF(N4023="zákl. přenesená",J4023,0)</f>
        <v>0</v>
      </c>
      <c r="BH4023" s="146">
        <f>IF(N4023="sníž. přenesená",J4023,0)</f>
        <v>0</v>
      </c>
      <c r="BI4023" s="146">
        <f>IF(N4023="nulová",J4023,0)</f>
        <v>0</v>
      </c>
      <c r="BJ4023" s="18" t="s">
        <v>78</v>
      </c>
      <c r="BK4023" s="146">
        <f>ROUND(I4023*H4023,2)</f>
        <v>19186.41</v>
      </c>
      <c r="BL4023" s="18" t="s">
        <v>444</v>
      </c>
      <c r="BM4023" s="145" t="s">
        <v>4061</v>
      </c>
    </row>
    <row r="4024" spans="2:65" s="1" customFormat="1" ht="19.5">
      <c r="B4024" s="33"/>
      <c r="D4024" s="152" t="s">
        <v>375</v>
      </c>
      <c r="F4024" s="165" t="s">
        <v>3658</v>
      </c>
      <c r="I4024" s="149"/>
      <c r="L4024" s="33"/>
      <c r="M4024" s="150"/>
      <c r="T4024" s="52"/>
      <c r="AT4024" s="18" t="s">
        <v>375</v>
      </c>
      <c r="AU4024" s="18" t="s">
        <v>80</v>
      </c>
    </row>
    <row r="4025" spans="2:65" s="1" customFormat="1" ht="24.2" customHeight="1">
      <c r="B4025" s="33"/>
      <c r="C4025" s="134" t="s">
        <v>4062</v>
      </c>
      <c r="D4025" s="134" t="s">
        <v>332</v>
      </c>
      <c r="E4025" s="135" t="s">
        <v>4063</v>
      </c>
      <c r="F4025" s="136" t="s">
        <v>3642</v>
      </c>
      <c r="G4025" s="137" t="s">
        <v>2551</v>
      </c>
      <c r="H4025" s="138">
        <v>2</v>
      </c>
      <c r="I4025" s="139">
        <v>19186.41</v>
      </c>
      <c r="J4025" s="140">
        <f>ROUND(I4025*H4025,2)</f>
        <v>38372.82</v>
      </c>
      <c r="K4025" s="136" t="s">
        <v>21</v>
      </c>
      <c r="L4025" s="33"/>
      <c r="M4025" s="141" t="s">
        <v>21</v>
      </c>
      <c r="N4025" s="142" t="s">
        <v>42</v>
      </c>
      <c r="P4025" s="143">
        <f>O4025*H4025</f>
        <v>0</v>
      </c>
      <c r="Q4025" s="143">
        <v>6.0199999999999997E-2</v>
      </c>
      <c r="R4025" s="143">
        <f>Q4025*H4025</f>
        <v>0.12039999999999999</v>
      </c>
      <c r="S4025" s="143">
        <v>0</v>
      </c>
      <c r="T4025" s="144">
        <f>S4025*H4025</f>
        <v>0</v>
      </c>
      <c r="AR4025" s="145" t="s">
        <v>444</v>
      </c>
      <c r="AT4025" s="145" t="s">
        <v>332</v>
      </c>
      <c r="AU4025" s="145" t="s">
        <v>80</v>
      </c>
      <c r="AY4025" s="18" t="s">
        <v>330</v>
      </c>
      <c r="BE4025" s="146">
        <f>IF(N4025="základní",J4025,0)</f>
        <v>38372.82</v>
      </c>
      <c r="BF4025" s="146">
        <f>IF(N4025="snížená",J4025,0)</f>
        <v>0</v>
      </c>
      <c r="BG4025" s="146">
        <f>IF(N4025="zákl. přenesená",J4025,0)</f>
        <v>0</v>
      </c>
      <c r="BH4025" s="146">
        <f>IF(N4025="sníž. přenesená",J4025,0)</f>
        <v>0</v>
      </c>
      <c r="BI4025" s="146">
        <f>IF(N4025="nulová",J4025,0)</f>
        <v>0</v>
      </c>
      <c r="BJ4025" s="18" t="s">
        <v>78</v>
      </c>
      <c r="BK4025" s="146">
        <f>ROUND(I4025*H4025,2)</f>
        <v>38372.82</v>
      </c>
      <c r="BL4025" s="18" t="s">
        <v>444</v>
      </c>
      <c r="BM4025" s="145" t="s">
        <v>4064</v>
      </c>
    </row>
    <row r="4026" spans="2:65" s="1" customFormat="1" ht="19.5">
      <c r="B4026" s="33"/>
      <c r="D4026" s="152" t="s">
        <v>375</v>
      </c>
      <c r="F4026" s="165" t="s">
        <v>3658</v>
      </c>
      <c r="I4026" s="149"/>
      <c r="L4026" s="33"/>
      <c r="M4026" s="150"/>
      <c r="T4026" s="52"/>
      <c r="AT4026" s="18" t="s">
        <v>375</v>
      </c>
      <c r="AU4026" s="18" t="s">
        <v>80</v>
      </c>
    </row>
    <row r="4027" spans="2:65" s="1" customFormat="1" ht="24.2" customHeight="1">
      <c r="B4027" s="33"/>
      <c r="C4027" s="134" t="s">
        <v>4065</v>
      </c>
      <c r="D4027" s="134" t="s">
        <v>332</v>
      </c>
      <c r="E4027" s="135" t="s">
        <v>4066</v>
      </c>
      <c r="F4027" s="136" t="s">
        <v>3642</v>
      </c>
      <c r="G4027" s="137" t="s">
        <v>2551</v>
      </c>
      <c r="H4027" s="138">
        <v>1</v>
      </c>
      <c r="I4027" s="139">
        <v>22136.2</v>
      </c>
      <c r="J4027" s="140">
        <f>ROUND(I4027*H4027,2)</f>
        <v>22136.2</v>
      </c>
      <c r="K4027" s="136" t="s">
        <v>21</v>
      </c>
      <c r="L4027" s="33"/>
      <c r="M4027" s="141" t="s">
        <v>21</v>
      </c>
      <c r="N4027" s="142" t="s">
        <v>42</v>
      </c>
      <c r="P4027" s="143">
        <f>O4027*H4027</f>
        <v>0</v>
      </c>
      <c r="Q4027" s="143">
        <v>6.0199999999999997E-2</v>
      </c>
      <c r="R4027" s="143">
        <f>Q4027*H4027</f>
        <v>6.0199999999999997E-2</v>
      </c>
      <c r="S4027" s="143">
        <v>0</v>
      </c>
      <c r="T4027" s="144">
        <f>S4027*H4027</f>
        <v>0</v>
      </c>
      <c r="AR4027" s="145" t="s">
        <v>444</v>
      </c>
      <c r="AT4027" s="145" t="s">
        <v>332</v>
      </c>
      <c r="AU4027" s="145" t="s">
        <v>80</v>
      </c>
      <c r="AY4027" s="18" t="s">
        <v>330</v>
      </c>
      <c r="BE4027" s="146">
        <f>IF(N4027="základní",J4027,0)</f>
        <v>22136.2</v>
      </c>
      <c r="BF4027" s="146">
        <f>IF(N4027="snížená",J4027,0)</f>
        <v>0</v>
      </c>
      <c r="BG4027" s="146">
        <f>IF(N4027="zákl. přenesená",J4027,0)</f>
        <v>0</v>
      </c>
      <c r="BH4027" s="146">
        <f>IF(N4027="sníž. přenesená",J4027,0)</f>
        <v>0</v>
      </c>
      <c r="BI4027" s="146">
        <f>IF(N4027="nulová",J4027,0)</f>
        <v>0</v>
      </c>
      <c r="BJ4027" s="18" t="s">
        <v>78</v>
      </c>
      <c r="BK4027" s="146">
        <f>ROUND(I4027*H4027,2)</f>
        <v>22136.2</v>
      </c>
      <c r="BL4027" s="18" t="s">
        <v>444</v>
      </c>
      <c r="BM4027" s="145" t="s">
        <v>4067</v>
      </c>
    </row>
    <row r="4028" spans="2:65" s="1" customFormat="1" ht="19.5">
      <c r="B4028" s="33"/>
      <c r="D4028" s="152" t="s">
        <v>375</v>
      </c>
      <c r="F4028" s="165" t="s">
        <v>4068</v>
      </c>
      <c r="I4028" s="149"/>
      <c r="L4028" s="33"/>
      <c r="M4028" s="150"/>
      <c r="T4028" s="52"/>
      <c r="AT4028" s="18" t="s">
        <v>375</v>
      </c>
      <c r="AU4028" s="18" t="s">
        <v>80</v>
      </c>
    </row>
    <row r="4029" spans="2:65" s="1" customFormat="1" ht="24.2" customHeight="1">
      <c r="B4029" s="33"/>
      <c r="C4029" s="134" t="s">
        <v>4069</v>
      </c>
      <c r="D4029" s="134" t="s">
        <v>332</v>
      </c>
      <c r="E4029" s="135" t="s">
        <v>4070</v>
      </c>
      <c r="F4029" s="136" t="s">
        <v>3642</v>
      </c>
      <c r="G4029" s="137" t="s">
        <v>2551</v>
      </c>
      <c r="H4029" s="138">
        <v>1</v>
      </c>
      <c r="I4029" s="139">
        <v>22136.2</v>
      </c>
      <c r="J4029" s="140">
        <f>ROUND(I4029*H4029,2)</f>
        <v>22136.2</v>
      </c>
      <c r="K4029" s="136" t="s">
        <v>21</v>
      </c>
      <c r="L4029" s="33"/>
      <c r="M4029" s="141" t="s">
        <v>21</v>
      </c>
      <c r="N4029" s="142" t="s">
        <v>42</v>
      </c>
      <c r="P4029" s="143">
        <f>O4029*H4029</f>
        <v>0</v>
      </c>
      <c r="Q4029" s="143">
        <v>6.0199999999999997E-2</v>
      </c>
      <c r="R4029" s="143">
        <f>Q4029*H4029</f>
        <v>6.0199999999999997E-2</v>
      </c>
      <c r="S4029" s="143">
        <v>0</v>
      </c>
      <c r="T4029" s="144">
        <f>S4029*H4029</f>
        <v>0</v>
      </c>
      <c r="AR4029" s="145" t="s">
        <v>444</v>
      </c>
      <c r="AT4029" s="145" t="s">
        <v>332</v>
      </c>
      <c r="AU4029" s="145" t="s">
        <v>80</v>
      </c>
      <c r="AY4029" s="18" t="s">
        <v>330</v>
      </c>
      <c r="BE4029" s="146">
        <f>IF(N4029="základní",J4029,0)</f>
        <v>22136.2</v>
      </c>
      <c r="BF4029" s="146">
        <f>IF(N4029="snížená",J4029,0)</f>
        <v>0</v>
      </c>
      <c r="BG4029" s="146">
        <f>IF(N4029="zákl. přenesená",J4029,0)</f>
        <v>0</v>
      </c>
      <c r="BH4029" s="146">
        <f>IF(N4029="sníž. přenesená",J4029,0)</f>
        <v>0</v>
      </c>
      <c r="BI4029" s="146">
        <f>IF(N4029="nulová",J4029,0)</f>
        <v>0</v>
      </c>
      <c r="BJ4029" s="18" t="s">
        <v>78</v>
      </c>
      <c r="BK4029" s="146">
        <f>ROUND(I4029*H4029,2)</f>
        <v>22136.2</v>
      </c>
      <c r="BL4029" s="18" t="s">
        <v>444</v>
      </c>
      <c r="BM4029" s="145" t="s">
        <v>4071</v>
      </c>
    </row>
    <row r="4030" spans="2:65" s="1" customFormat="1" ht="19.5">
      <c r="B4030" s="33"/>
      <c r="D4030" s="152" t="s">
        <v>375</v>
      </c>
      <c r="F4030" s="165" t="s">
        <v>3859</v>
      </c>
      <c r="I4030" s="149"/>
      <c r="L4030" s="33"/>
      <c r="M4030" s="150"/>
      <c r="T4030" s="52"/>
      <c r="AT4030" s="18" t="s">
        <v>375</v>
      </c>
      <c r="AU4030" s="18" t="s">
        <v>80</v>
      </c>
    </row>
    <row r="4031" spans="2:65" s="1" customFormat="1" ht="24.2" customHeight="1">
      <c r="B4031" s="33"/>
      <c r="C4031" s="134" t="s">
        <v>4072</v>
      </c>
      <c r="D4031" s="134" t="s">
        <v>332</v>
      </c>
      <c r="E4031" s="135" t="s">
        <v>4073</v>
      </c>
      <c r="F4031" s="136" t="s">
        <v>3642</v>
      </c>
      <c r="G4031" s="137" t="s">
        <v>2551</v>
      </c>
      <c r="H4031" s="138">
        <v>2</v>
      </c>
      <c r="I4031" s="139">
        <v>19247.29</v>
      </c>
      <c r="J4031" s="140">
        <f>ROUND(I4031*H4031,2)</f>
        <v>38494.58</v>
      </c>
      <c r="K4031" s="136" t="s">
        <v>21</v>
      </c>
      <c r="L4031" s="33"/>
      <c r="M4031" s="141" t="s">
        <v>21</v>
      </c>
      <c r="N4031" s="142" t="s">
        <v>42</v>
      </c>
      <c r="P4031" s="143">
        <f>O4031*H4031</f>
        <v>0</v>
      </c>
      <c r="Q4031" s="143">
        <v>6.0199999999999997E-2</v>
      </c>
      <c r="R4031" s="143">
        <f>Q4031*H4031</f>
        <v>0.12039999999999999</v>
      </c>
      <c r="S4031" s="143">
        <v>0</v>
      </c>
      <c r="T4031" s="144">
        <f>S4031*H4031</f>
        <v>0</v>
      </c>
      <c r="AR4031" s="145" t="s">
        <v>444</v>
      </c>
      <c r="AT4031" s="145" t="s">
        <v>332</v>
      </c>
      <c r="AU4031" s="145" t="s">
        <v>80</v>
      </c>
      <c r="AY4031" s="18" t="s">
        <v>330</v>
      </c>
      <c r="BE4031" s="146">
        <f>IF(N4031="základní",J4031,0)</f>
        <v>38494.58</v>
      </c>
      <c r="BF4031" s="146">
        <f>IF(N4031="snížená",J4031,0)</f>
        <v>0</v>
      </c>
      <c r="BG4031" s="146">
        <f>IF(N4031="zákl. přenesená",J4031,0)</f>
        <v>0</v>
      </c>
      <c r="BH4031" s="146">
        <f>IF(N4031="sníž. přenesená",J4031,0)</f>
        <v>0</v>
      </c>
      <c r="BI4031" s="146">
        <f>IF(N4031="nulová",J4031,0)</f>
        <v>0</v>
      </c>
      <c r="BJ4031" s="18" t="s">
        <v>78</v>
      </c>
      <c r="BK4031" s="146">
        <f>ROUND(I4031*H4031,2)</f>
        <v>38494.58</v>
      </c>
      <c r="BL4031" s="18" t="s">
        <v>444</v>
      </c>
      <c r="BM4031" s="145" t="s">
        <v>4074</v>
      </c>
    </row>
    <row r="4032" spans="2:65" s="1" customFormat="1" ht="19.5">
      <c r="B4032" s="33"/>
      <c r="D4032" s="152" t="s">
        <v>375</v>
      </c>
      <c r="F4032" s="165" t="s">
        <v>3734</v>
      </c>
      <c r="I4032" s="149"/>
      <c r="L4032" s="33"/>
      <c r="M4032" s="150"/>
      <c r="T4032" s="52"/>
      <c r="AT4032" s="18" t="s">
        <v>375</v>
      </c>
      <c r="AU4032" s="18" t="s">
        <v>80</v>
      </c>
    </row>
    <row r="4033" spans="2:65" s="1" customFormat="1" ht="33" customHeight="1">
      <c r="B4033" s="33"/>
      <c r="C4033" s="134" t="s">
        <v>4075</v>
      </c>
      <c r="D4033" s="134" t="s">
        <v>332</v>
      </c>
      <c r="E4033" s="135" t="s">
        <v>4076</v>
      </c>
      <c r="F4033" s="136" t="s">
        <v>3637</v>
      </c>
      <c r="G4033" s="137" t="s">
        <v>2551</v>
      </c>
      <c r="H4033" s="138">
        <v>1</v>
      </c>
      <c r="I4033" s="139">
        <v>21610.44</v>
      </c>
      <c r="J4033" s="140">
        <f>ROUND(I4033*H4033,2)</f>
        <v>21610.44</v>
      </c>
      <c r="K4033" s="136" t="s">
        <v>21</v>
      </c>
      <c r="L4033" s="33"/>
      <c r="M4033" s="141" t="s">
        <v>21</v>
      </c>
      <c r="N4033" s="142" t="s">
        <v>42</v>
      </c>
      <c r="P4033" s="143">
        <f>O4033*H4033</f>
        <v>0</v>
      </c>
      <c r="Q4033" s="143">
        <v>7.5249999999999984E-2</v>
      </c>
      <c r="R4033" s="143">
        <f>Q4033*H4033</f>
        <v>7.5249999999999984E-2</v>
      </c>
      <c r="S4033" s="143">
        <v>0</v>
      </c>
      <c r="T4033" s="144">
        <f>S4033*H4033</f>
        <v>0</v>
      </c>
      <c r="AR4033" s="145" t="s">
        <v>444</v>
      </c>
      <c r="AT4033" s="145" t="s">
        <v>332</v>
      </c>
      <c r="AU4033" s="145" t="s">
        <v>80</v>
      </c>
      <c r="AY4033" s="18" t="s">
        <v>330</v>
      </c>
      <c r="BE4033" s="146">
        <f>IF(N4033="základní",J4033,0)</f>
        <v>21610.44</v>
      </c>
      <c r="BF4033" s="146">
        <f>IF(N4033="snížená",J4033,0)</f>
        <v>0</v>
      </c>
      <c r="BG4033" s="146">
        <f>IF(N4033="zákl. přenesená",J4033,0)</f>
        <v>0</v>
      </c>
      <c r="BH4033" s="146">
        <f>IF(N4033="sníž. přenesená",J4033,0)</f>
        <v>0</v>
      </c>
      <c r="BI4033" s="146">
        <f>IF(N4033="nulová",J4033,0)</f>
        <v>0</v>
      </c>
      <c r="BJ4033" s="18" t="s">
        <v>78</v>
      </c>
      <c r="BK4033" s="146">
        <f>ROUND(I4033*H4033,2)</f>
        <v>21610.44</v>
      </c>
      <c r="BL4033" s="18" t="s">
        <v>444</v>
      </c>
      <c r="BM4033" s="145" t="s">
        <v>4077</v>
      </c>
    </row>
    <row r="4034" spans="2:65" s="1" customFormat="1" ht="19.5">
      <c r="B4034" s="33"/>
      <c r="D4034" s="152" t="s">
        <v>375</v>
      </c>
      <c r="F4034" s="165" t="s">
        <v>4078</v>
      </c>
      <c r="I4034" s="149"/>
      <c r="L4034" s="33"/>
      <c r="M4034" s="150"/>
      <c r="T4034" s="52"/>
      <c r="AT4034" s="18" t="s">
        <v>375</v>
      </c>
      <c r="AU4034" s="18" t="s">
        <v>80</v>
      </c>
    </row>
    <row r="4035" spans="2:65" s="1" customFormat="1" ht="33" customHeight="1">
      <c r="B4035" s="33"/>
      <c r="C4035" s="134" t="s">
        <v>4079</v>
      </c>
      <c r="D4035" s="134" t="s">
        <v>332</v>
      </c>
      <c r="E4035" s="135" t="s">
        <v>4080</v>
      </c>
      <c r="F4035" s="136" t="s">
        <v>3966</v>
      </c>
      <c r="G4035" s="137" t="s">
        <v>2551</v>
      </c>
      <c r="H4035" s="138">
        <v>1</v>
      </c>
      <c r="I4035" s="139">
        <v>23342.69</v>
      </c>
      <c r="J4035" s="140">
        <f>ROUND(I4035*H4035,2)</f>
        <v>23342.69</v>
      </c>
      <c r="K4035" s="136" t="s">
        <v>21</v>
      </c>
      <c r="L4035" s="33"/>
      <c r="M4035" s="141" t="s">
        <v>21</v>
      </c>
      <c r="N4035" s="142" t="s">
        <v>42</v>
      </c>
      <c r="P4035" s="143">
        <f>O4035*H4035</f>
        <v>0</v>
      </c>
      <c r="Q4035" s="143">
        <v>7.5249999999999984E-2</v>
      </c>
      <c r="R4035" s="143">
        <f>Q4035*H4035</f>
        <v>7.5249999999999984E-2</v>
      </c>
      <c r="S4035" s="143">
        <v>0</v>
      </c>
      <c r="T4035" s="144">
        <f>S4035*H4035</f>
        <v>0</v>
      </c>
      <c r="AR4035" s="145" t="s">
        <v>444</v>
      </c>
      <c r="AT4035" s="145" t="s">
        <v>332</v>
      </c>
      <c r="AU4035" s="145" t="s">
        <v>80</v>
      </c>
      <c r="AY4035" s="18" t="s">
        <v>330</v>
      </c>
      <c r="BE4035" s="146">
        <f>IF(N4035="základní",J4035,0)</f>
        <v>23342.69</v>
      </c>
      <c r="BF4035" s="146">
        <f>IF(N4035="snížená",J4035,0)</f>
        <v>0</v>
      </c>
      <c r="BG4035" s="146">
        <f>IF(N4035="zákl. přenesená",J4035,0)</f>
        <v>0</v>
      </c>
      <c r="BH4035" s="146">
        <f>IF(N4035="sníž. přenesená",J4035,0)</f>
        <v>0</v>
      </c>
      <c r="BI4035" s="146">
        <f>IF(N4035="nulová",J4035,0)</f>
        <v>0</v>
      </c>
      <c r="BJ4035" s="18" t="s">
        <v>78</v>
      </c>
      <c r="BK4035" s="146">
        <f>ROUND(I4035*H4035,2)</f>
        <v>23342.69</v>
      </c>
      <c r="BL4035" s="18" t="s">
        <v>444</v>
      </c>
      <c r="BM4035" s="145" t="s">
        <v>4081</v>
      </c>
    </row>
    <row r="4036" spans="2:65" s="1" customFormat="1" ht="19.5">
      <c r="B4036" s="33"/>
      <c r="D4036" s="152" t="s">
        <v>375</v>
      </c>
      <c r="F4036" s="165" t="s">
        <v>3672</v>
      </c>
      <c r="I4036" s="149"/>
      <c r="L4036" s="33"/>
      <c r="M4036" s="150"/>
      <c r="T4036" s="52"/>
      <c r="AT4036" s="18" t="s">
        <v>375</v>
      </c>
      <c r="AU4036" s="18" t="s">
        <v>80</v>
      </c>
    </row>
    <row r="4037" spans="2:65" s="1" customFormat="1" ht="33" customHeight="1">
      <c r="B4037" s="33"/>
      <c r="C4037" s="134" t="s">
        <v>4082</v>
      </c>
      <c r="D4037" s="134" t="s">
        <v>332</v>
      </c>
      <c r="E4037" s="135" t="s">
        <v>4083</v>
      </c>
      <c r="F4037" s="136" t="s">
        <v>3966</v>
      </c>
      <c r="G4037" s="137" t="s">
        <v>2551</v>
      </c>
      <c r="H4037" s="138">
        <v>1</v>
      </c>
      <c r="I4037" s="139">
        <v>28135.42</v>
      </c>
      <c r="J4037" s="140">
        <f>ROUND(I4037*H4037,2)</f>
        <v>28135.42</v>
      </c>
      <c r="K4037" s="136" t="s">
        <v>21</v>
      </c>
      <c r="L4037" s="33"/>
      <c r="M4037" s="141" t="s">
        <v>21</v>
      </c>
      <c r="N4037" s="142" t="s">
        <v>42</v>
      </c>
      <c r="P4037" s="143">
        <f>O4037*H4037</f>
        <v>0</v>
      </c>
      <c r="Q4037" s="143">
        <v>7.5249999999999984E-2</v>
      </c>
      <c r="R4037" s="143">
        <f>Q4037*H4037</f>
        <v>7.5249999999999984E-2</v>
      </c>
      <c r="S4037" s="143">
        <v>0</v>
      </c>
      <c r="T4037" s="144">
        <f>S4037*H4037</f>
        <v>0</v>
      </c>
      <c r="AR4037" s="145" t="s">
        <v>444</v>
      </c>
      <c r="AT4037" s="145" t="s">
        <v>332</v>
      </c>
      <c r="AU4037" s="145" t="s">
        <v>80</v>
      </c>
      <c r="AY4037" s="18" t="s">
        <v>330</v>
      </c>
      <c r="BE4037" s="146">
        <f>IF(N4037="základní",J4037,0)</f>
        <v>28135.42</v>
      </c>
      <c r="BF4037" s="146">
        <f>IF(N4037="snížená",J4037,0)</f>
        <v>0</v>
      </c>
      <c r="BG4037" s="146">
        <f>IF(N4037="zákl. přenesená",J4037,0)</f>
        <v>0</v>
      </c>
      <c r="BH4037" s="146">
        <f>IF(N4037="sníž. přenesená",J4037,0)</f>
        <v>0</v>
      </c>
      <c r="BI4037" s="146">
        <f>IF(N4037="nulová",J4037,0)</f>
        <v>0</v>
      </c>
      <c r="BJ4037" s="18" t="s">
        <v>78</v>
      </c>
      <c r="BK4037" s="146">
        <f>ROUND(I4037*H4037,2)</f>
        <v>28135.42</v>
      </c>
      <c r="BL4037" s="18" t="s">
        <v>444</v>
      </c>
      <c r="BM4037" s="145" t="s">
        <v>4084</v>
      </c>
    </row>
    <row r="4038" spans="2:65" s="1" customFormat="1" ht="19.5">
      <c r="B4038" s="33"/>
      <c r="D4038" s="152" t="s">
        <v>375</v>
      </c>
      <c r="F4038" s="165" t="s">
        <v>4085</v>
      </c>
      <c r="I4038" s="149"/>
      <c r="L4038" s="33"/>
      <c r="M4038" s="150"/>
      <c r="T4038" s="52"/>
      <c r="AT4038" s="18" t="s">
        <v>375</v>
      </c>
      <c r="AU4038" s="18" t="s">
        <v>80</v>
      </c>
    </row>
    <row r="4039" spans="2:65" s="1" customFormat="1" ht="33" customHeight="1">
      <c r="B4039" s="33"/>
      <c r="C4039" s="134" t="s">
        <v>4086</v>
      </c>
      <c r="D4039" s="134" t="s">
        <v>332</v>
      </c>
      <c r="E4039" s="135" t="s">
        <v>4087</v>
      </c>
      <c r="F4039" s="136" t="s">
        <v>3966</v>
      </c>
      <c r="G4039" s="137" t="s">
        <v>2551</v>
      </c>
      <c r="H4039" s="138">
        <v>2</v>
      </c>
      <c r="I4039" s="139">
        <v>23342.69</v>
      </c>
      <c r="J4039" s="140">
        <f>ROUND(I4039*H4039,2)</f>
        <v>46685.38</v>
      </c>
      <c r="K4039" s="136" t="s">
        <v>21</v>
      </c>
      <c r="L4039" s="33"/>
      <c r="M4039" s="141" t="s">
        <v>21</v>
      </c>
      <c r="N4039" s="142" t="s">
        <v>42</v>
      </c>
      <c r="P4039" s="143">
        <f>O4039*H4039</f>
        <v>0</v>
      </c>
      <c r="Q4039" s="143">
        <v>7.5249999999999984E-2</v>
      </c>
      <c r="R4039" s="143">
        <f>Q4039*H4039</f>
        <v>0.15049999999999997</v>
      </c>
      <c r="S4039" s="143">
        <v>0</v>
      </c>
      <c r="T4039" s="144">
        <f>S4039*H4039</f>
        <v>0</v>
      </c>
      <c r="AR4039" s="145" t="s">
        <v>444</v>
      </c>
      <c r="AT4039" s="145" t="s">
        <v>332</v>
      </c>
      <c r="AU4039" s="145" t="s">
        <v>80</v>
      </c>
      <c r="AY4039" s="18" t="s">
        <v>330</v>
      </c>
      <c r="BE4039" s="146">
        <f>IF(N4039="základní",J4039,0)</f>
        <v>46685.38</v>
      </c>
      <c r="BF4039" s="146">
        <f>IF(N4039="snížená",J4039,0)</f>
        <v>0</v>
      </c>
      <c r="BG4039" s="146">
        <f>IF(N4039="zákl. přenesená",J4039,0)</f>
        <v>0</v>
      </c>
      <c r="BH4039" s="146">
        <f>IF(N4039="sníž. přenesená",J4039,0)</f>
        <v>0</v>
      </c>
      <c r="BI4039" s="146">
        <f>IF(N4039="nulová",J4039,0)</f>
        <v>0</v>
      </c>
      <c r="BJ4039" s="18" t="s">
        <v>78</v>
      </c>
      <c r="BK4039" s="146">
        <f>ROUND(I4039*H4039,2)</f>
        <v>46685.38</v>
      </c>
      <c r="BL4039" s="18" t="s">
        <v>444</v>
      </c>
      <c r="BM4039" s="145" t="s">
        <v>4088</v>
      </c>
    </row>
    <row r="4040" spans="2:65" s="1" customFormat="1" ht="19.5">
      <c r="B4040" s="33"/>
      <c r="D4040" s="152" t="s">
        <v>375</v>
      </c>
      <c r="F4040" s="165" t="s">
        <v>3672</v>
      </c>
      <c r="I4040" s="149"/>
      <c r="L4040" s="33"/>
      <c r="M4040" s="150"/>
      <c r="T4040" s="52"/>
      <c r="AT4040" s="18" t="s">
        <v>375</v>
      </c>
      <c r="AU4040" s="18" t="s">
        <v>80</v>
      </c>
    </row>
    <row r="4041" spans="2:65" s="1" customFormat="1" ht="24.2" customHeight="1">
      <c r="B4041" s="33"/>
      <c r="C4041" s="134" t="s">
        <v>4089</v>
      </c>
      <c r="D4041" s="134" t="s">
        <v>332</v>
      </c>
      <c r="E4041" s="135" t="s">
        <v>4090</v>
      </c>
      <c r="F4041" s="136" t="s">
        <v>3905</v>
      </c>
      <c r="G4041" s="137" t="s">
        <v>2551</v>
      </c>
      <c r="H4041" s="138">
        <v>1</v>
      </c>
      <c r="I4041" s="139">
        <v>117732.86</v>
      </c>
      <c r="J4041" s="140">
        <f>ROUND(I4041*H4041,2)</f>
        <v>117732.86</v>
      </c>
      <c r="K4041" s="136" t="s">
        <v>21</v>
      </c>
      <c r="L4041" s="33"/>
      <c r="M4041" s="141" t="s">
        <v>21</v>
      </c>
      <c r="N4041" s="142" t="s">
        <v>42</v>
      </c>
      <c r="P4041" s="143">
        <f>O4041*H4041</f>
        <v>0</v>
      </c>
      <c r="Q4041" s="143">
        <v>0.12665999999999999</v>
      </c>
      <c r="R4041" s="143">
        <f>Q4041*H4041</f>
        <v>0.12665999999999999</v>
      </c>
      <c r="S4041" s="143">
        <v>0</v>
      </c>
      <c r="T4041" s="144">
        <f>S4041*H4041</f>
        <v>0</v>
      </c>
      <c r="AR4041" s="145" t="s">
        <v>444</v>
      </c>
      <c r="AT4041" s="145" t="s">
        <v>332</v>
      </c>
      <c r="AU4041" s="145" t="s">
        <v>80</v>
      </c>
      <c r="AY4041" s="18" t="s">
        <v>330</v>
      </c>
      <c r="BE4041" s="146">
        <f>IF(N4041="základní",J4041,0)</f>
        <v>117732.86</v>
      </c>
      <c r="BF4041" s="146">
        <f>IF(N4041="snížená",J4041,0)</f>
        <v>0</v>
      </c>
      <c r="BG4041" s="146">
        <f>IF(N4041="zákl. přenesená",J4041,0)</f>
        <v>0</v>
      </c>
      <c r="BH4041" s="146">
        <f>IF(N4041="sníž. přenesená",J4041,0)</f>
        <v>0</v>
      </c>
      <c r="BI4041" s="146">
        <f>IF(N4041="nulová",J4041,0)</f>
        <v>0</v>
      </c>
      <c r="BJ4041" s="18" t="s">
        <v>78</v>
      </c>
      <c r="BK4041" s="146">
        <f>ROUND(I4041*H4041,2)</f>
        <v>117732.86</v>
      </c>
      <c r="BL4041" s="18" t="s">
        <v>444</v>
      </c>
      <c r="BM4041" s="145" t="s">
        <v>4091</v>
      </c>
    </row>
    <row r="4042" spans="2:65" s="1" customFormat="1" ht="29.25">
      <c r="B4042" s="33"/>
      <c r="D4042" s="152" t="s">
        <v>375</v>
      </c>
      <c r="F4042" s="165" t="s">
        <v>4092</v>
      </c>
      <c r="I4042" s="149"/>
      <c r="L4042" s="33"/>
      <c r="M4042" s="150"/>
      <c r="T4042" s="52"/>
      <c r="AT4042" s="18" t="s">
        <v>375</v>
      </c>
      <c r="AU4042" s="18" t="s">
        <v>80</v>
      </c>
    </row>
    <row r="4043" spans="2:65" s="1" customFormat="1" ht="24.2" customHeight="1">
      <c r="B4043" s="33"/>
      <c r="C4043" s="134" t="s">
        <v>4093</v>
      </c>
      <c r="D4043" s="134" t="s">
        <v>332</v>
      </c>
      <c r="E4043" s="135" t="s">
        <v>4094</v>
      </c>
      <c r="F4043" s="136" t="s">
        <v>3905</v>
      </c>
      <c r="G4043" s="137" t="s">
        <v>2551</v>
      </c>
      <c r="H4043" s="138">
        <v>1</v>
      </c>
      <c r="I4043" s="139">
        <v>100353.97</v>
      </c>
      <c r="J4043" s="140">
        <f>ROUND(I4043*H4043,2)</f>
        <v>100353.97</v>
      </c>
      <c r="K4043" s="136" t="s">
        <v>21</v>
      </c>
      <c r="L4043" s="33"/>
      <c r="M4043" s="141" t="s">
        <v>21</v>
      </c>
      <c r="N4043" s="142" t="s">
        <v>42</v>
      </c>
      <c r="P4043" s="143">
        <f>O4043*H4043</f>
        <v>0</v>
      </c>
      <c r="Q4043" s="143">
        <v>0.12665999999999999</v>
      </c>
      <c r="R4043" s="143">
        <f>Q4043*H4043</f>
        <v>0.12665999999999999</v>
      </c>
      <c r="S4043" s="143">
        <v>0</v>
      </c>
      <c r="T4043" s="144">
        <f>S4043*H4043</f>
        <v>0</v>
      </c>
      <c r="AR4043" s="145" t="s">
        <v>444</v>
      </c>
      <c r="AT4043" s="145" t="s">
        <v>332</v>
      </c>
      <c r="AU4043" s="145" t="s">
        <v>80</v>
      </c>
      <c r="AY4043" s="18" t="s">
        <v>330</v>
      </c>
      <c r="BE4043" s="146">
        <f>IF(N4043="základní",J4043,0)</f>
        <v>100353.97</v>
      </c>
      <c r="BF4043" s="146">
        <f>IF(N4043="snížená",J4043,0)</f>
        <v>0</v>
      </c>
      <c r="BG4043" s="146">
        <f>IF(N4043="zákl. přenesená",J4043,0)</f>
        <v>0</v>
      </c>
      <c r="BH4043" s="146">
        <f>IF(N4043="sníž. přenesená",J4043,0)</f>
        <v>0</v>
      </c>
      <c r="BI4043" s="146">
        <f>IF(N4043="nulová",J4043,0)</f>
        <v>0</v>
      </c>
      <c r="BJ4043" s="18" t="s">
        <v>78</v>
      </c>
      <c r="BK4043" s="146">
        <f>ROUND(I4043*H4043,2)</f>
        <v>100353.97</v>
      </c>
      <c r="BL4043" s="18" t="s">
        <v>444</v>
      </c>
      <c r="BM4043" s="145" t="s">
        <v>4095</v>
      </c>
    </row>
    <row r="4044" spans="2:65" s="1" customFormat="1" ht="19.5">
      <c r="B4044" s="33"/>
      <c r="D4044" s="152" t="s">
        <v>375</v>
      </c>
      <c r="F4044" s="165" t="s">
        <v>4096</v>
      </c>
      <c r="I4044" s="149"/>
      <c r="L4044" s="33"/>
      <c r="M4044" s="150"/>
      <c r="T4044" s="52"/>
      <c r="AT4044" s="18" t="s">
        <v>375</v>
      </c>
      <c r="AU4044" s="18" t="s">
        <v>80</v>
      </c>
    </row>
    <row r="4045" spans="2:65" s="1" customFormat="1" ht="24.2" customHeight="1">
      <c r="B4045" s="33"/>
      <c r="C4045" s="134" t="s">
        <v>4097</v>
      </c>
      <c r="D4045" s="134" t="s">
        <v>332</v>
      </c>
      <c r="E4045" s="135" t="s">
        <v>4098</v>
      </c>
      <c r="F4045" s="136" t="s">
        <v>4099</v>
      </c>
      <c r="G4045" s="137" t="s">
        <v>2551</v>
      </c>
      <c r="H4045" s="138">
        <v>1</v>
      </c>
      <c r="I4045" s="139">
        <v>131276.47</v>
      </c>
      <c r="J4045" s="140">
        <f>ROUND(I4045*H4045,2)</f>
        <v>131276.47</v>
      </c>
      <c r="K4045" s="136" t="s">
        <v>21</v>
      </c>
      <c r="L4045" s="33"/>
      <c r="M4045" s="141" t="s">
        <v>21</v>
      </c>
      <c r="N4045" s="142" t="s">
        <v>42</v>
      </c>
      <c r="P4045" s="143">
        <f>O4045*H4045</f>
        <v>0</v>
      </c>
      <c r="Q4045" s="143">
        <v>0.20738000000000001</v>
      </c>
      <c r="R4045" s="143">
        <f>Q4045*H4045</f>
        <v>0.20738000000000001</v>
      </c>
      <c r="S4045" s="143">
        <v>0</v>
      </c>
      <c r="T4045" s="144">
        <f>S4045*H4045</f>
        <v>0</v>
      </c>
      <c r="AR4045" s="145" t="s">
        <v>444</v>
      </c>
      <c r="AT4045" s="145" t="s">
        <v>332</v>
      </c>
      <c r="AU4045" s="145" t="s">
        <v>80</v>
      </c>
      <c r="AY4045" s="18" t="s">
        <v>330</v>
      </c>
      <c r="BE4045" s="146">
        <f>IF(N4045="základní",J4045,0)</f>
        <v>131276.47</v>
      </c>
      <c r="BF4045" s="146">
        <f>IF(N4045="snížená",J4045,0)</f>
        <v>0</v>
      </c>
      <c r="BG4045" s="146">
        <f>IF(N4045="zákl. přenesená",J4045,0)</f>
        <v>0</v>
      </c>
      <c r="BH4045" s="146">
        <f>IF(N4045="sníž. přenesená",J4045,0)</f>
        <v>0</v>
      </c>
      <c r="BI4045" s="146">
        <f>IF(N4045="nulová",J4045,0)</f>
        <v>0</v>
      </c>
      <c r="BJ4045" s="18" t="s">
        <v>78</v>
      </c>
      <c r="BK4045" s="146">
        <f>ROUND(I4045*H4045,2)</f>
        <v>131276.47</v>
      </c>
      <c r="BL4045" s="18" t="s">
        <v>444</v>
      </c>
      <c r="BM4045" s="145" t="s">
        <v>4100</v>
      </c>
    </row>
    <row r="4046" spans="2:65" s="1" customFormat="1" ht="29.25">
      <c r="B4046" s="33"/>
      <c r="D4046" s="152" t="s">
        <v>375</v>
      </c>
      <c r="F4046" s="165" t="s">
        <v>4101</v>
      </c>
      <c r="I4046" s="149"/>
      <c r="L4046" s="33"/>
      <c r="M4046" s="150"/>
      <c r="T4046" s="52"/>
      <c r="AT4046" s="18" t="s">
        <v>375</v>
      </c>
      <c r="AU4046" s="18" t="s">
        <v>80</v>
      </c>
    </row>
    <row r="4047" spans="2:65" s="1" customFormat="1" ht="24.2" customHeight="1">
      <c r="B4047" s="33"/>
      <c r="C4047" s="134" t="s">
        <v>4102</v>
      </c>
      <c r="D4047" s="134" t="s">
        <v>332</v>
      </c>
      <c r="E4047" s="135" t="s">
        <v>4103</v>
      </c>
      <c r="F4047" s="136" t="s">
        <v>4104</v>
      </c>
      <c r="G4047" s="137" t="s">
        <v>2551</v>
      </c>
      <c r="H4047" s="138">
        <v>1</v>
      </c>
      <c r="I4047" s="139">
        <v>38210.11</v>
      </c>
      <c r="J4047" s="140">
        <f>ROUND(I4047*H4047,2)</f>
        <v>38210.11</v>
      </c>
      <c r="K4047" s="136" t="s">
        <v>21</v>
      </c>
      <c r="L4047" s="33"/>
      <c r="M4047" s="141" t="s">
        <v>21</v>
      </c>
      <c r="N4047" s="142" t="s">
        <v>42</v>
      </c>
      <c r="P4047" s="143">
        <f>O4047*H4047</f>
        <v>0</v>
      </c>
      <c r="Q4047" s="143">
        <v>5.2679999999999998E-2</v>
      </c>
      <c r="R4047" s="143">
        <f>Q4047*H4047</f>
        <v>5.2679999999999998E-2</v>
      </c>
      <c r="S4047" s="143">
        <v>0</v>
      </c>
      <c r="T4047" s="144">
        <f>S4047*H4047</f>
        <v>0</v>
      </c>
      <c r="AR4047" s="145" t="s">
        <v>444</v>
      </c>
      <c r="AT4047" s="145" t="s">
        <v>332</v>
      </c>
      <c r="AU4047" s="145" t="s">
        <v>80</v>
      </c>
      <c r="AY4047" s="18" t="s">
        <v>330</v>
      </c>
      <c r="BE4047" s="146">
        <f>IF(N4047="základní",J4047,0)</f>
        <v>38210.11</v>
      </c>
      <c r="BF4047" s="146">
        <f>IF(N4047="snížená",J4047,0)</f>
        <v>0</v>
      </c>
      <c r="BG4047" s="146">
        <f>IF(N4047="zákl. přenesená",J4047,0)</f>
        <v>0</v>
      </c>
      <c r="BH4047" s="146">
        <f>IF(N4047="sníž. přenesená",J4047,0)</f>
        <v>0</v>
      </c>
      <c r="BI4047" s="146">
        <f>IF(N4047="nulová",J4047,0)</f>
        <v>0</v>
      </c>
      <c r="BJ4047" s="18" t="s">
        <v>78</v>
      </c>
      <c r="BK4047" s="146">
        <f>ROUND(I4047*H4047,2)</f>
        <v>38210.11</v>
      </c>
      <c r="BL4047" s="18" t="s">
        <v>444</v>
      </c>
      <c r="BM4047" s="145" t="s">
        <v>4105</v>
      </c>
    </row>
    <row r="4048" spans="2:65" s="1" customFormat="1" ht="19.5">
      <c r="B4048" s="33"/>
      <c r="D4048" s="152" t="s">
        <v>375</v>
      </c>
      <c r="F4048" s="165" t="s">
        <v>3713</v>
      </c>
      <c r="I4048" s="149"/>
      <c r="L4048" s="33"/>
      <c r="M4048" s="150"/>
      <c r="T4048" s="52"/>
      <c r="AT4048" s="18" t="s">
        <v>375</v>
      </c>
      <c r="AU4048" s="18" t="s">
        <v>80</v>
      </c>
    </row>
    <row r="4049" spans="2:65" s="1" customFormat="1" ht="33" customHeight="1">
      <c r="B4049" s="33"/>
      <c r="C4049" s="134" t="s">
        <v>4106</v>
      </c>
      <c r="D4049" s="134" t="s">
        <v>332</v>
      </c>
      <c r="E4049" s="135" t="s">
        <v>4107</v>
      </c>
      <c r="F4049" s="136" t="s">
        <v>4039</v>
      </c>
      <c r="G4049" s="137" t="s">
        <v>2551</v>
      </c>
      <c r="H4049" s="138">
        <v>2</v>
      </c>
      <c r="I4049" s="139">
        <v>22457.200000000001</v>
      </c>
      <c r="J4049" s="140">
        <f>ROUND(I4049*H4049,2)</f>
        <v>44914.400000000001</v>
      </c>
      <c r="K4049" s="136" t="s">
        <v>21</v>
      </c>
      <c r="L4049" s="33"/>
      <c r="M4049" s="141" t="s">
        <v>21</v>
      </c>
      <c r="N4049" s="142" t="s">
        <v>42</v>
      </c>
      <c r="P4049" s="143">
        <f>O4049*H4049</f>
        <v>0</v>
      </c>
      <c r="Q4049" s="143">
        <v>6.7729999999999999E-2</v>
      </c>
      <c r="R4049" s="143">
        <f>Q4049*H4049</f>
        <v>0.13546</v>
      </c>
      <c r="S4049" s="143">
        <v>0</v>
      </c>
      <c r="T4049" s="144">
        <f>S4049*H4049</f>
        <v>0</v>
      </c>
      <c r="AR4049" s="145" t="s">
        <v>444</v>
      </c>
      <c r="AT4049" s="145" t="s">
        <v>332</v>
      </c>
      <c r="AU4049" s="145" t="s">
        <v>80</v>
      </c>
      <c r="AY4049" s="18" t="s">
        <v>330</v>
      </c>
      <c r="BE4049" s="146">
        <f>IF(N4049="základní",J4049,0)</f>
        <v>44914.400000000001</v>
      </c>
      <c r="BF4049" s="146">
        <f>IF(N4049="snížená",J4049,0)</f>
        <v>0</v>
      </c>
      <c r="BG4049" s="146">
        <f>IF(N4049="zákl. přenesená",J4049,0)</f>
        <v>0</v>
      </c>
      <c r="BH4049" s="146">
        <f>IF(N4049="sníž. přenesená",J4049,0)</f>
        <v>0</v>
      </c>
      <c r="BI4049" s="146">
        <f>IF(N4049="nulová",J4049,0)</f>
        <v>0</v>
      </c>
      <c r="BJ4049" s="18" t="s">
        <v>78</v>
      </c>
      <c r="BK4049" s="146">
        <f>ROUND(I4049*H4049,2)</f>
        <v>44914.400000000001</v>
      </c>
      <c r="BL4049" s="18" t="s">
        <v>444</v>
      </c>
      <c r="BM4049" s="145" t="s">
        <v>4108</v>
      </c>
    </row>
    <row r="4050" spans="2:65" s="1" customFormat="1" ht="19.5">
      <c r="B4050" s="33"/>
      <c r="D4050" s="152" t="s">
        <v>375</v>
      </c>
      <c r="F4050" s="165" t="s">
        <v>3672</v>
      </c>
      <c r="I4050" s="149"/>
      <c r="L4050" s="33"/>
      <c r="M4050" s="150"/>
      <c r="T4050" s="52"/>
      <c r="AT4050" s="18" t="s">
        <v>375</v>
      </c>
      <c r="AU4050" s="18" t="s">
        <v>80</v>
      </c>
    </row>
    <row r="4051" spans="2:65" s="1" customFormat="1" ht="24.2" customHeight="1">
      <c r="B4051" s="33"/>
      <c r="C4051" s="134" t="s">
        <v>4109</v>
      </c>
      <c r="D4051" s="134" t="s">
        <v>332</v>
      </c>
      <c r="E4051" s="135" t="s">
        <v>4110</v>
      </c>
      <c r="F4051" s="136" t="s">
        <v>3778</v>
      </c>
      <c r="G4051" s="137" t="s">
        <v>2551</v>
      </c>
      <c r="H4051" s="138">
        <v>3</v>
      </c>
      <c r="I4051" s="139">
        <v>22457.200000000001</v>
      </c>
      <c r="J4051" s="140">
        <f>ROUND(I4051*H4051,2)</f>
        <v>67371.600000000006</v>
      </c>
      <c r="K4051" s="136" t="s">
        <v>21</v>
      </c>
      <c r="L4051" s="33"/>
      <c r="M4051" s="141" t="s">
        <v>21</v>
      </c>
      <c r="N4051" s="142" t="s">
        <v>42</v>
      </c>
      <c r="P4051" s="143">
        <f>O4051*H4051</f>
        <v>0</v>
      </c>
      <c r="Q4051" s="143">
        <v>6.7729999999999999E-2</v>
      </c>
      <c r="R4051" s="143">
        <f>Q4051*H4051</f>
        <v>0.20318999999999998</v>
      </c>
      <c r="S4051" s="143">
        <v>0</v>
      </c>
      <c r="T4051" s="144">
        <f>S4051*H4051</f>
        <v>0</v>
      </c>
      <c r="AR4051" s="145" t="s">
        <v>444</v>
      </c>
      <c r="AT4051" s="145" t="s">
        <v>332</v>
      </c>
      <c r="AU4051" s="145" t="s">
        <v>80</v>
      </c>
      <c r="AY4051" s="18" t="s">
        <v>330</v>
      </c>
      <c r="BE4051" s="146">
        <f>IF(N4051="základní",J4051,0)</f>
        <v>67371.600000000006</v>
      </c>
      <c r="BF4051" s="146">
        <f>IF(N4051="snížená",J4051,0)</f>
        <v>0</v>
      </c>
      <c r="BG4051" s="146">
        <f>IF(N4051="zákl. přenesená",J4051,0)</f>
        <v>0</v>
      </c>
      <c r="BH4051" s="146">
        <f>IF(N4051="sníž. přenesená",J4051,0)</f>
        <v>0</v>
      </c>
      <c r="BI4051" s="146">
        <f>IF(N4051="nulová",J4051,0)</f>
        <v>0</v>
      </c>
      <c r="BJ4051" s="18" t="s">
        <v>78</v>
      </c>
      <c r="BK4051" s="146">
        <f>ROUND(I4051*H4051,2)</f>
        <v>67371.600000000006</v>
      </c>
      <c r="BL4051" s="18" t="s">
        <v>444</v>
      </c>
      <c r="BM4051" s="145" t="s">
        <v>4111</v>
      </c>
    </row>
    <row r="4052" spans="2:65" s="1" customFormat="1" ht="19.5">
      <c r="B4052" s="33"/>
      <c r="D4052" s="152" t="s">
        <v>375</v>
      </c>
      <c r="F4052" s="165" t="s">
        <v>3672</v>
      </c>
      <c r="I4052" s="149"/>
      <c r="L4052" s="33"/>
      <c r="M4052" s="150"/>
      <c r="T4052" s="52"/>
      <c r="AT4052" s="18" t="s">
        <v>375</v>
      </c>
      <c r="AU4052" s="18" t="s">
        <v>80</v>
      </c>
    </row>
    <row r="4053" spans="2:65" s="1" customFormat="1" ht="24.2" customHeight="1">
      <c r="B4053" s="33"/>
      <c r="C4053" s="134" t="s">
        <v>4112</v>
      </c>
      <c r="D4053" s="134" t="s">
        <v>332</v>
      </c>
      <c r="E4053" s="135" t="s">
        <v>4113</v>
      </c>
      <c r="F4053" s="136" t="s">
        <v>4114</v>
      </c>
      <c r="G4053" s="137" t="s">
        <v>2551</v>
      </c>
      <c r="H4053" s="138">
        <v>1</v>
      </c>
      <c r="I4053" s="139">
        <v>35341.11</v>
      </c>
      <c r="J4053" s="140">
        <f>ROUND(I4053*H4053,2)</f>
        <v>35341.11</v>
      </c>
      <c r="K4053" s="136" t="s">
        <v>21</v>
      </c>
      <c r="L4053" s="33"/>
      <c r="M4053" s="141" t="s">
        <v>21</v>
      </c>
      <c r="N4053" s="142" t="s">
        <v>42</v>
      </c>
      <c r="P4053" s="143">
        <f>O4053*H4053</f>
        <v>0</v>
      </c>
      <c r="Q4053" s="143">
        <v>6.7729999999999999E-2</v>
      </c>
      <c r="R4053" s="143">
        <f>Q4053*H4053</f>
        <v>6.7729999999999999E-2</v>
      </c>
      <c r="S4053" s="143">
        <v>0</v>
      </c>
      <c r="T4053" s="144">
        <f>S4053*H4053</f>
        <v>0</v>
      </c>
      <c r="AR4053" s="145" t="s">
        <v>444</v>
      </c>
      <c r="AT4053" s="145" t="s">
        <v>332</v>
      </c>
      <c r="AU4053" s="145" t="s">
        <v>80</v>
      </c>
      <c r="AY4053" s="18" t="s">
        <v>330</v>
      </c>
      <c r="BE4053" s="146">
        <f>IF(N4053="základní",J4053,0)</f>
        <v>35341.11</v>
      </c>
      <c r="BF4053" s="146">
        <f>IF(N4053="snížená",J4053,0)</f>
        <v>0</v>
      </c>
      <c r="BG4053" s="146">
        <f>IF(N4053="zákl. přenesená",J4053,0)</f>
        <v>0</v>
      </c>
      <c r="BH4053" s="146">
        <f>IF(N4053="sníž. přenesená",J4053,0)</f>
        <v>0</v>
      </c>
      <c r="BI4053" s="146">
        <f>IF(N4053="nulová",J4053,0)</f>
        <v>0</v>
      </c>
      <c r="BJ4053" s="18" t="s">
        <v>78</v>
      </c>
      <c r="BK4053" s="146">
        <f>ROUND(I4053*H4053,2)</f>
        <v>35341.11</v>
      </c>
      <c r="BL4053" s="18" t="s">
        <v>444</v>
      </c>
      <c r="BM4053" s="145" t="s">
        <v>4115</v>
      </c>
    </row>
    <row r="4054" spans="2:65" s="1" customFormat="1" ht="19.5">
      <c r="B4054" s="33"/>
      <c r="D4054" s="152" t="s">
        <v>375</v>
      </c>
      <c r="F4054" s="165" t="s">
        <v>4116</v>
      </c>
      <c r="I4054" s="149"/>
      <c r="L4054" s="33"/>
      <c r="M4054" s="150"/>
      <c r="T4054" s="52"/>
      <c r="AT4054" s="18" t="s">
        <v>375</v>
      </c>
      <c r="AU4054" s="18" t="s">
        <v>80</v>
      </c>
    </row>
    <row r="4055" spans="2:65" s="1" customFormat="1" ht="24.2" customHeight="1">
      <c r="B4055" s="33"/>
      <c r="C4055" s="134" t="s">
        <v>4117</v>
      </c>
      <c r="D4055" s="134" t="s">
        <v>332</v>
      </c>
      <c r="E4055" s="135" t="s">
        <v>4118</v>
      </c>
      <c r="F4055" s="136" t="s">
        <v>4119</v>
      </c>
      <c r="G4055" s="137" t="s">
        <v>2551</v>
      </c>
      <c r="H4055" s="138">
        <v>1</v>
      </c>
      <c r="I4055" s="139">
        <v>58177.59</v>
      </c>
      <c r="J4055" s="140">
        <f>ROUND(I4055*H4055,2)</f>
        <v>58177.59</v>
      </c>
      <c r="K4055" s="136" t="s">
        <v>21</v>
      </c>
      <c r="L4055" s="33"/>
      <c r="M4055" s="141" t="s">
        <v>21</v>
      </c>
      <c r="N4055" s="142" t="s">
        <v>42</v>
      </c>
      <c r="P4055" s="143">
        <f>O4055*H4055</f>
        <v>0</v>
      </c>
      <c r="Q4055" s="143">
        <v>7.3249999999999982E-2</v>
      </c>
      <c r="R4055" s="143">
        <f>Q4055*H4055</f>
        <v>7.3249999999999982E-2</v>
      </c>
      <c r="S4055" s="143">
        <v>0</v>
      </c>
      <c r="T4055" s="144">
        <f>S4055*H4055</f>
        <v>0</v>
      </c>
      <c r="AR4055" s="145" t="s">
        <v>444</v>
      </c>
      <c r="AT4055" s="145" t="s">
        <v>332</v>
      </c>
      <c r="AU4055" s="145" t="s">
        <v>80</v>
      </c>
      <c r="AY4055" s="18" t="s">
        <v>330</v>
      </c>
      <c r="BE4055" s="146">
        <f>IF(N4055="základní",J4055,0)</f>
        <v>58177.59</v>
      </c>
      <c r="BF4055" s="146">
        <f>IF(N4055="snížená",J4055,0)</f>
        <v>0</v>
      </c>
      <c r="BG4055" s="146">
        <f>IF(N4055="zákl. přenesená",J4055,0)</f>
        <v>0</v>
      </c>
      <c r="BH4055" s="146">
        <f>IF(N4055="sníž. přenesená",J4055,0)</f>
        <v>0</v>
      </c>
      <c r="BI4055" s="146">
        <f>IF(N4055="nulová",J4055,0)</f>
        <v>0</v>
      </c>
      <c r="BJ4055" s="18" t="s">
        <v>78</v>
      </c>
      <c r="BK4055" s="146">
        <f>ROUND(I4055*H4055,2)</f>
        <v>58177.59</v>
      </c>
      <c r="BL4055" s="18" t="s">
        <v>444</v>
      </c>
      <c r="BM4055" s="145" t="s">
        <v>4120</v>
      </c>
    </row>
    <row r="4056" spans="2:65" s="1" customFormat="1" ht="29.25">
      <c r="B4056" s="33"/>
      <c r="D4056" s="152" t="s">
        <v>375</v>
      </c>
      <c r="F4056" s="165" t="s">
        <v>4121</v>
      </c>
      <c r="I4056" s="149"/>
      <c r="L4056" s="33"/>
      <c r="M4056" s="150"/>
      <c r="T4056" s="52"/>
      <c r="AT4056" s="18" t="s">
        <v>375</v>
      </c>
      <c r="AU4056" s="18" t="s">
        <v>80</v>
      </c>
    </row>
    <row r="4057" spans="2:65" s="1" customFormat="1" ht="24.2" customHeight="1">
      <c r="B4057" s="33"/>
      <c r="C4057" s="134" t="s">
        <v>4122</v>
      </c>
      <c r="D4057" s="134" t="s">
        <v>332</v>
      </c>
      <c r="E4057" s="135" t="s">
        <v>4123</v>
      </c>
      <c r="F4057" s="136" t="s">
        <v>4119</v>
      </c>
      <c r="G4057" s="137" t="s">
        <v>2551</v>
      </c>
      <c r="H4057" s="138">
        <v>2</v>
      </c>
      <c r="I4057" s="139">
        <v>58177.59</v>
      </c>
      <c r="J4057" s="140">
        <f>ROUND(I4057*H4057,2)</f>
        <v>116355.18</v>
      </c>
      <c r="K4057" s="136" t="s">
        <v>21</v>
      </c>
      <c r="L4057" s="33"/>
      <c r="M4057" s="141" t="s">
        <v>21</v>
      </c>
      <c r="N4057" s="142" t="s">
        <v>42</v>
      </c>
      <c r="P4057" s="143">
        <f>O4057*H4057</f>
        <v>0</v>
      </c>
      <c r="Q4057" s="143">
        <v>7.3249999999999982E-2</v>
      </c>
      <c r="R4057" s="143">
        <f>Q4057*H4057</f>
        <v>0.14649999999999996</v>
      </c>
      <c r="S4057" s="143">
        <v>0</v>
      </c>
      <c r="T4057" s="144">
        <f>S4057*H4057</f>
        <v>0</v>
      </c>
      <c r="AR4057" s="145" t="s">
        <v>444</v>
      </c>
      <c r="AT4057" s="145" t="s">
        <v>332</v>
      </c>
      <c r="AU4057" s="145" t="s">
        <v>80</v>
      </c>
      <c r="AY4057" s="18" t="s">
        <v>330</v>
      </c>
      <c r="BE4057" s="146">
        <f>IF(N4057="základní",J4057,0)</f>
        <v>116355.18</v>
      </c>
      <c r="BF4057" s="146">
        <f>IF(N4057="snížená",J4057,0)</f>
        <v>0</v>
      </c>
      <c r="BG4057" s="146">
        <f>IF(N4057="zákl. přenesená",J4057,0)</f>
        <v>0</v>
      </c>
      <c r="BH4057" s="146">
        <f>IF(N4057="sníž. přenesená",J4057,0)</f>
        <v>0</v>
      </c>
      <c r="BI4057" s="146">
        <f>IF(N4057="nulová",J4057,0)</f>
        <v>0</v>
      </c>
      <c r="BJ4057" s="18" t="s">
        <v>78</v>
      </c>
      <c r="BK4057" s="146">
        <f>ROUND(I4057*H4057,2)</f>
        <v>116355.18</v>
      </c>
      <c r="BL4057" s="18" t="s">
        <v>444</v>
      </c>
      <c r="BM4057" s="145" t="s">
        <v>4124</v>
      </c>
    </row>
    <row r="4058" spans="2:65" s="1" customFormat="1" ht="19.5">
      <c r="B4058" s="33"/>
      <c r="D4058" s="152" t="s">
        <v>375</v>
      </c>
      <c r="F4058" s="165" t="s">
        <v>3672</v>
      </c>
      <c r="I4058" s="149"/>
      <c r="L4058" s="33"/>
      <c r="M4058" s="150"/>
      <c r="T4058" s="52"/>
      <c r="AT4058" s="18" t="s">
        <v>375</v>
      </c>
      <c r="AU4058" s="18" t="s">
        <v>80</v>
      </c>
    </row>
    <row r="4059" spans="2:65" s="1" customFormat="1" ht="33" customHeight="1">
      <c r="B4059" s="33"/>
      <c r="C4059" s="134" t="s">
        <v>4125</v>
      </c>
      <c r="D4059" s="134" t="s">
        <v>332</v>
      </c>
      <c r="E4059" s="135" t="s">
        <v>4126</v>
      </c>
      <c r="F4059" s="136" t="s">
        <v>4127</v>
      </c>
      <c r="G4059" s="137" t="s">
        <v>2551</v>
      </c>
      <c r="H4059" s="138">
        <v>1</v>
      </c>
      <c r="I4059" s="139">
        <v>100363.93</v>
      </c>
      <c r="J4059" s="140">
        <f>ROUND(I4059*H4059,2)</f>
        <v>100363.93</v>
      </c>
      <c r="K4059" s="136" t="s">
        <v>21</v>
      </c>
      <c r="L4059" s="33"/>
      <c r="M4059" s="141" t="s">
        <v>21</v>
      </c>
      <c r="N4059" s="142" t="s">
        <v>42</v>
      </c>
      <c r="P4059" s="143">
        <f>O4059*H4059</f>
        <v>0</v>
      </c>
      <c r="Q4059" s="143">
        <v>0.12039999999999999</v>
      </c>
      <c r="R4059" s="143">
        <f>Q4059*H4059</f>
        <v>0.12039999999999999</v>
      </c>
      <c r="S4059" s="143">
        <v>0</v>
      </c>
      <c r="T4059" s="144">
        <f>S4059*H4059</f>
        <v>0</v>
      </c>
      <c r="AR4059" s="145" t="s">
        <v>444</v>
      </c>
      <c r="AT4059" s="145" t="s">
        <v>332</v>
      </c>
      <c r="AU4059" s="145" t="s">
        <v>80</v>
      </c>
      <c r="AY4059" s="18" t="s">
        <v>330</v>
      </c>
      <c r="BE4059" s="146">
        <f>IF(N4059="základní",J4059,0)</f>
        <v>100363.93</v>
      </c>
      <c r="BF4059" s="146">
        <f>IF(N4059="snížená",J4059,0)</f>
        <v>0</v>
      </c>
      <c r="BG4059" s="146">
        <f>IF(N4059="zákl. přenesená",J4059,0)</f>
        <v>0</v>
      </c>
      <c r="BH4059" s="146">
        <f>IF(N4059="sníž. přenesená",J4059,0)</f>
        <v>0</v>
      </c>
      <c r="BI4059" s="146">
        <f>IF(N4059="nulová",J4059,0)</f>
        <v>0</v>
      </c>
      <c r="BJ4059" s="18" t="s">
        <v>78</v>
      </c>
      <c r="BK4059" s="146">
        <f>ROUND(I4059*H4059,2)</f>
        <v>100363.93</v>
      </c>
      <c r="BL4059" s="18" t="s">
        <v>444</v>
      </c>
      <c r="BM4059" s="145" t="s">
        <v>4128</v>
      </c>
    </row>
    <row r="4060" spans="2:65" s="1" customFormat="1" ht="19.5">
      <c r="B4060" s="33"/>
      <c r="D4060" s="152" t="s">
        <v>375</v>
      </c>
      <c r="F4060" s="165" t="s">
        <v>3672</v>
      </c>
      <c r="I4060" s="149"/>
      <c r="L4060" s="33"/>
      <c r="M4060" s="150"/>
      <c r="T4060" s="52"/>
      <c r="AT4060" s="18" t="s">
        <v>375</v>
      </c>
      <c r="AU4060" s="18" t="s">
        <v>80</v>
      </c>
    </row>
    <row r="4061" spans="2:65" s="1" customFormat="1" ht="24.2" customHeight="1">
      <c r="B4061" s="33"/>
      <c r="C4061" s="134" t="s">
        <v>4129</v>
      </c>
      <c r="D4061" s="134" t="s">
        <v>332</v>
      </c>
      <c r="E4061" s="135" t="s">
        <v>4130</v>
      </c>
      <c r="F4061" s="136" t="s">
        <v>4131</v>
      </c>
      <c r="G4061" s="137" t="s">
        <v>2551</v>
      </c>
      <c r="H4061" s="138">
        <v>1</v>
      </c>
      <c r="I4061" s="139">
        <v>49587.58</v>
      </c>
      <c r="J4061" s="140">
        <f>ROUND(I4061*H4061,2)</f>
        <v>49587.58</v>
      </c>
      <c r="K4061" s="136" t="s">
        <v>21</v>
      </c>
      <c r="L4061" s="33"/>
      <c r="M4061" s="141" t="s">
        <v>21</v>
      </c>
      <c r="N4061" s="142" t="s">
        <v>42</v>
      </c>
      <c r="P4061" s="143">
        <f>O4061*H4061</f>
        <v>0</v>
      </c>
      <c r="Q4061" s="143">
        <v>8.2780000000000006E-2</v>
      </c>
      <c r="R4061" s="143">
        <f>Q4061*H4061</f>
        <v>8.2780000000000006E-2</v>
      </c>
      <c r="S4061" s="143">
        <v>0</v>
      </c>
      <c r="T4061" s="144">
        <f>S4061*H4061</f>
        <v>0</v>
      </c>
      <c r="AR4061" s="145" t="s">
        <v>444</v>
      </c>
      <c r="AT4061" s="145" t="s">
        <v>332</v>
      </c>
      <c r="AU4061" s="145" t="s">
        <v>80</v>
      </c>
      <c r="AY4061" s="18" t="s">
        <v>330</v>
      </c>
      <c r="BE4061" s="146">
        <f>IF(N4061="základní",J4061,0)</f>
        <v>49587.58</v>
      </c>
      <c r="BF4061" s="146">
        <f>IF(N4061="snížená",J4061,0)</f>
        <v>0</v>
      </c>
      <c r="BG4061" s="146">
        <f>IF(N4061="zákl. přenesená",J4061,0)</f>
        <v>0</v>
      </c>
      <c r="BH4061" s="146">
        <f>IF(N4061="sníž. přenesená",J4061,0)</f>
        <v>0</v>
      </c>
      <c r="BI4061" s="146">
        <f>IF(N4061="nulová",J4061,0)</f>
        <v>0</v>
      </c>
      <c r="BJ4061" s="18" t="s">
        <v>78</v>
      </c>
      <c r="BK4061" s="146">
        <f>ROUND(I4061*H4061,2)</f>
        <v>49587.58</v>
      </c>
      <c r="BL4061" s="18" t="s">
        <v>444</v>
      </c>
      <c r="BM4061" s="145" t="s">
        <v>4132</v>
      </c>
    </row>
    <row r="4062" spans="2:65" s="1" customFormat="1" ht="19.5">
      <c r="B4062" s="33"/>
      <c r="D4062" s="152" t="s">
        <v>375</v>
      </c>
      <c r="F4062" s="165" t="s">
        <v>3672</v>
      </c>
      <c r="I4062" s="149"/>
      <c r="L4062" s="33"/>
      <c r="M4062" s="150"/>
      <c r="T4062" s="52"/>
      <c r="AT4062" s="18" t="s">
        <v>375</v>
      </c>
      <c r="AU4062" s="18" t="s">
        <v>80</v>
      </c>
    </row>
    <row r="4063" spans="2:65" s="1" customFormat="1" ht="24.2" customHeight="1">
      <c r="B4063" s="33"/>
      <c r="C4063" s="134" t="s">
        <v>4133</v>
      </c>
      <c r="D4063" s="134" t="s">
        <v>332</v>
      </c>
      <c r="E4063" s="135" t="s">
        <v>4134</v>
      </c>
      <c r="F4063" s="136" t="s">
        <v>4131</v>
      </c>
      <c r="G4063" s="137" t="s">
        <v>2551</v>
      </c>
      <c r="H4063" s="138">
        <v>1</v>
      </c>
      <c r="I4063" s="139">
        <v>49587.58</v>
      </c>
      <c r="J4063" s="140">
        <f>ROUND(I4063*H4063,2)</f>
        <v>49587.58</v>
      </c>
      <c r="K4063" s="136" t="s">
        <v>21</v>
      </c>
      <c r="L4063" s="33"/>
      <c r="M4063" s="141" t="s">
        <v>21</v>
      </c>
      <c r="N4063" s="142" t="s">
        <v>42</v>
      </c>
      <c r="P4063" s="143">
        <f>O4063*H4063</f>
        <v>0</v>
      </c>
      <c r="Q4063" s="143">
        <v>8.2780000000000006E-2</v>
      </c>
      <c r="R4063" s="143">
        <f>Q4063*H4063</f>
        <v>8.2780000000000006E-2</v>
      </c>
      <c r="S4063" s="143">
        <v>0</v>
      </c>
      <c r="T4063" s="144">
        <f>S4063*H4063</f>
        <v>0</v>
      </c>
      <c r="AR4063" s="145" t="s">
        <v>444</v>
      </c>
      <c r="AT4063" s="145" t="s">
        <v>332</v>
      </c>
      <c r="AU4063" s="145" t="s">
        <v>80</v>
      </c>
      <c r="AY4063" s="18" t="s">
        <v>330</v>
      </c>
      <c r="BE4063" s="146">
        <f>IF(N4063="základní",J4063,0)</f>
        <v>49587.58</v>
      </c>
      <c r="BF4063" s="146">
        <f>IF(N4063="snížená",J4063,0)</f>
        <v>0</v>
      </c>
      <c r="BG4063" s="146">
        <f>IF(N4063="zákl. přenesená",J4063,0)</f>
        <v>0</v>
      </c>
      <c r="BH4063" s="146">
        <f>IF(N4063="sníž. přenesená",J4063,0)</f>
        <v>0</v>
      </c>
      <c r="BI4063" s="146">
        <f>IF(N4063="nulová",J4063,0)</f>
        <v>0</v>
      </c>
      <c r="BJ4063" s="18" t="s">
        <v>78</v>
      </c>
      <c r="BK4063" s="146">
        <f>ROUND(I4063*H4063,2)</f>
        <v>49587.58</v>
      </c>
      <c r="BL4063" s="18" t="s">
        <v>444</v>
      </c>
      <c r="BM4063" s="145" t="s">
        <v>4135</v>
      </c>
    </row>
    <row r="4064" spans="2:65" s="1" customFormat="1" ht="19.5">
      <c r="B4064" s="33"/>
      <c r="D4064" s="152" t="s">
        <v>375</v>
      </c>
      <c r="F4064" s="165" t="s">
        <v>3672</v>
      </c>
      <c r="I4064" s="149"/>
      <c r="L4064" s="33"/>
      <c r="M4064" s="150"/>
      <c r="T4064" s="52"/>
      <c r="AT4064" s="18" t="s">
        <v>375</v>
      </c>
      <c r="AU4064" s="18" t="s">
        <v>80</v>
      </c>
    </row>
    <row r="4065" spans="2:65" s="1" customFormat="1" ht="24.2" customHeight="1">
      <c r="B4065" s="33"/>
      <c r="C4065" s="134" t="s">
        <v>4136</v>
      </c>
      <c r="D4065" s="134" t="s">
        <v>332</v>
      </c>
      <c r="E4065" s="135" t="s">
        <v>4137</v>
      </c>
      <c r="F4065" s="136" t="s">
        <v>4138</v>
      </c>
      <c r="G4065" s="137" t="s">
        <v>2551</v>
      </c>
      <c r="H4065" s="138">
        <v>1</v>
      </c>
      <c r="I4065" s="139">
        <v>49587.58</v>
      </c>
      <c r="J4065" s="140">
        <f>ROUND(I4065*H4065,2)</f>
        <v>49587.58</v>
      </c>
      <c r="K4065" s="136" t="s">
        <v>21</v>
      </c>
      <c r="L4065" s="33"/>
      <c r="M4065" s="141" t="s">
        <v>21</v>
      </c>
      <c r="N4065" s="142" t="s">
        <v>42</v>
      </c>
      <c r="P4065" s="143">
        <f>O4065*H4065</f>
        <v>0</v>
      </c>
      <c r="Q4065" s="143">
        <v>8.2780000000000006E-2</v>
      </c>
      <c r="R4065" s="143">
        <f>Q4065*H4065</f>
        <v>8.2780000000000006E-2</v>
      </c>
      <c r="S4065" s="143">
        <v>0</v>
      </c>
      <c r="T4065" s="144">
        <f>S4065*H4065</f>
        <v>0</v>
      </c>
      <c r="AR4065" s="145" t="s">
        <v>444</v>
      </c>
      <c r="AT4065" s="145" t="s">
        <v>332</v>
      </c>
      <c r="AU4065" s="145" t="s">
        <v>80</v>
      </c>
      <c r="AY4065" s="18" t="s">
        <v>330</v>
      </c>
      <c r="BE4065" s="146">
        <f>IF(N4065="základní",J4065,0)</f>
        <v>49587.58</v>
      </c>
      <c r="BF4065" s="146">
        <f>IF(N4065="snížená",J4065,0)</f>
        <v>0</v>
      </c>
      <c r="BG4065" s="146">
        <f>IF(N4065="zákl. přenesená",J4065,0)</f>
        <v>0</v>
      </c>
      <c r="BH4065" s="146">
        <f>IF(N4065="sníž. přenesená",J4065,0)</f>
        <v>0</v>
      </c>
      <c r="BI4065" s="146">
        <f>IF(N4065="nulová",J4065,0)</f>
        <v>0</v>
      </c>
      <c r="BJ4065" s="18" t="s">
        <v>78</v>
      </c>
      <c r="BK4065" s="146">
        <f>ROUND(I4065*H4065,2)</f>
        <v>49587.58</v>
      </c>
      <c r="BL4065" s="18" t="s">
        <v>444</v>
      </c>
      <c r="BM4065" s="145" t="s">
        <v>4139</v>
      </c>
    </row>
    <row r="4066" spans="2:65" s="1" customFormat="1" ht="19.5">
      <c r="B4066" s="33"/>
      <c r="D4066" s="152" t="s">
        <v>375</v>
      </c>
      <c r="F4066" s="165" t="s">
        <v>3672</v>
      </c>
      <c r="I4066" s="149"/>
      <c r="L4066" s="33"/>
      <c r="M4066" s="150"/>
      <c r="T4066" s="52"/>
      <c r="AT4066" s="18" t="s">
        <v>375</v>
      </c>
      <c r="AU4066" s="18" t="s">
        <v>80</v>
      </c>
    </row>
    <row r="4067" spans="2:65" s="1" customFormat="1" ht="24.2" customHeight="1">
      <c r="B4067" s="33"/>
      <c r="C4067" s="134" t="s">
        <v>4140</v>
      </c>
      <c r="D4067" s="134" t="s">
        <v>332</v>
      </c>
      <c r="E4067" s="135" t="s">
        <v>4141</v>
      </c>
      <c r="F4067" s="136" t="s">
        <v>3811</v>
      </c>
      <c r="G4067" s="137" t="s">
        <v>2551</v>
      </c>
      <c r="H4067" s="138">
        <v>1</v>
      </c>
      <c r="I4067" s="139">
        <v>35869.090000000004</v>
      </c>
      <c r="J4067" s="140">
        <f>ROUND(I4067*H4067,2)</f>
        <v>35869.089999999997</v>
      </c>
      <c r="K4067" s="136" t="s">
        <v>21</v>
      </c>
      <c r="L4067" s="33"/>
      <c r="M4067" s="141" t="s">
        <v>21</v>
      </c>
      <c r="N4067" s="142" t="s">
        <v>42</v>
      </c>
      <c r="P4067" s="143">
        <f>O4067*H4067</f>
        <v>0</v>
      </c>
      <c r="Q4067" s="143">
        <v>5.6439999999999997E-2</v>
      </c>
      <c r="R4067" s="143">
        <f>Q4067*H4067</f>
        <v>5.6439999999999997E-2</v>
      </c>
      <c r="S4067" s="143">
        <v>0</v>
      </c>
      <c r="T4067" s="144">
        <f>S4067*H4067</f>
        <v>0</v>
      </c>
      <c r="AR4067" s="145" t="s">
        <v>444</v>
      </c>
      <c r="AT4067" s="145" t="s">
        <v>332</v>
      </c>
      <c r="AU4067" s="145" t="s">
        <v>80</v>
      </c>
      <c r="AY4067" s="18" t="s">
        <v>330</v>
      </c>
      <c r="BE4067" s="146">
        <f>IF(N4067="základní",J4067,0)</f>
        <v>35869.089999999997</v>
      </c>
      <c r="BF4067" s="146">
        <f>IF(N4067="snížená",J4067,0)</f>
        <v>0</v>
      </c>
      <c r="BG4067" s="146">
        <f>IF(N4067="zákl. přenesená",J4067,0)</f>
        <v>0</v>
      </c>
      <c r="BH4067" s="146">
        <f>IF(N4067="sníž. přenesená",J4067,0)</f>
        <v>0</v>
      </c>
      <c r="BI4067" s="146">
        <f>IF(N4067="nulová",J4067,0)</f>
        <v>0</v>
      </c>
      <c r="BJ4067" s="18" t="s">
        <v>78</v>
      </c>
      <c r="BK4067" s="146">
        <f>ROUND(I4067*H4067,2)</f>
        <v>35869.089999999997</v>
      </c>
      <c r="BL4067" s="18" t="s">
        <v>444</v>
      </c>
      <c r="BM4067" s="145" t="s">
        <v>4142</v>
      </c>
    </row>
    <row r="4068" spans="2:65" s="1" customFormat="1" ht="19.5">
      <c r="B4068" s="33"/>
      <c r="D4068" s="152" t="s">
        <v>375</v>
      </c>
      <c r="F4068" s="165" t="s">
        <v>3813</v>
      </c>
      <c r="I4068" s="149"/>
      <c r="L4068" s="33"/>
      <c r="M4068" s="150"/>
      <c r="T4068" s="52"/>
      <c r="AT4068" s="18" t="s">
        <v>375</v>
      </c>
      <c r="AU4068" s="18" t="s">
        <v>80</v>
      </c>
    </row>
    <row r="4069" spans="2:65" s="1" customFormat="1" ht="24.2" customHeight="1">
      <c r="B4069" s="33"/>
      <c r="C4069" s="134" t="s">
        <v>4143</v>
      </c>
      <c r="D4069" s="134" t="s">
        <v>332</v>
      </c>
      <c r="E4069" s="135" t="s">
        <v>3619</v>
      </c>
      <c r="F4069" s="136" t="s">
        <v>3620</v>
      </c>
      <c r="G4069" s="137" t="s">
        <v>447</v>
      </c>
      <c r="H4069" s="138">
        <v>19.55</v>
      </c>
      <c r="I4069" s="139">
        <v>8733.630000000001</v>
      </c>
      <c r="J4069" s="140">
        <f>ROUND(I4069*H4069,2)</f>
        <v>170742.47</v>
      </c>
      <c r="K4069" s="136" t="s">
        <v>335</v>
      </c>
      <c r="L4069" s="33"/>
      <c r="M4069" s="141" t="s">
        <v>21</v>
      </c>
      <c r="N4069" s="142" t="s">
        <v>42</v>
      </c>
      <c r="P4069" s="143">
        <f>O4069*H4069</f>
        <v>0</v>
      </c>
      <c r="Q4069" s="143">
        <v>0</v>
      </c>
      <c r="R4069" s="143">
        <f>Q4069*H4069</f>
        <v>0</v>
      </c>
      <c r="S4069" s="143">
        <v>0</v>
      </c>
      <c r="T4069" s="144">
        <f>S4069*H4069</f>
        <v>0</v>
      </c>
      <c r="AR4069" s="145" t="s">
        <v>444</v>
      </c>
      <c r="AT4069" s="145" t="s">
        <v>332</v>
      </c>
      <c r="AU4069" s="145" t="s">
        <v>80</v>
      </c>
      <c r="AY4069" s="18" t="s">
        <v>330</v>
      </c>
      <c r="BE4069" s="146">
        <f>IF(N4069="základní",J4069,0)</f>
        <v>170742.47</v>
      </c>
      <c r="BF4069" s="146">
        <f>IF(N4069="snížená",J4069,0)</f>
        <v>0</v>
      </c>
      <c r="BG4069" s="146">
        <f>IF(N4069="zákl. přenesená",J4069,0)</f>
        <v>0</v>
      </c>
      <c r="BH4069" s="146">
        <f>IF(N4069="sníž. přenesená",J4069,0)</f>
        <v>0</v>
      </c>
      <c r="BI4069" s="146">
        <f>IF(N4069="nulová",J4069,0)</f>
        <v>0</v>
      </c>
      <c r="BJ4069" s="18" t="s">
        <v>78</v>
      </c>
      <c r="BK4069" s="146">
        <f>ROUND(I4069*H4069,2)</f>
        <v>170742.47</v>
      </c>
      <c r="BL4069" s="18" t="s">
        <v>444</v>
      </c>
      <c r="BM4069" s="145" t="s">
        <v>4144</v>
      </c>
    </row>
    <row r="4070" spans="2:65" s="1" customFormat="1">
      <c r="B4070" s="33"/>
      <c r="D4070" s="147" t="s">
        <v>338</v>
      </c>
      <c r="F4070" s="148" t="s">
        <v>3622</v>
      </c>
      <c r="I4070" s="149"/>
      <c r="L4070" s="33"/>
      <c r="M4070" s="150"/>
      <c r="T4070" s="52"/>
      <c r="AT4070" s="18" t="s">
        <v>338</v>
      </c>
      <c r="AU4070" s="18" t="s">
        <v>80</v>
      </c>
    </row>
    <row r="4071" spans="2:65" s="11" customFormat="1" ht="22.9" customHeight="1">
      <c r="B4071" s="122"/>
      <c r="D4071" s="123" t="s">
        <v>70</v>
      </c>
      <c r="E4071" s="132" t="s">
        <v>4145</v>
      </c>
      <c r="F4071" s="132" t="s">
        <v>4146</v>
      </c>
      <c r="I4071" s="125"/>
      <c r="J4071" s="133">
        <f>BK4071</f>
        <v>7720934.8999999985</v>
      </c>
      <c r="L4071" s="122"/>
      <c r="M4071" s="127"/>
      <c r="P4071" s="128">
        <f>SUM(P4072:P4222)</f>
        <v>0</v>
      </c>
      <c r="R4071" s="128">
        <f>SUM(R4072:R4222)</f>
        <v>27.55686</v>
      </c>
      <c r="T4071" s="129">
        <f>SUM(T4072:T4222)</f>
        <v>0</v>
      </c>
      <c r="AR4071" s="123" t="s">
        <v>80</v>
      </c>
      <c r="AT4071" s="130" t="s">
        <v>70</v>
      </c>
      <c r="AU4071" s="130" t="s">
        <v>78</v>
      </c>
      <c r="AY4071" s="123" t="s">
        <v>330</v>
      </c>
      <c r="BK4071" s="131">
        <f>SUM(BK4072:BK4222)</f>
        <v>7720934.8999999985</v>
      </c>
    </row>
    <row r="4072" spans="2:65" s="1" customFormat="1" ht="21.75" customHeight="1">
      <c r="B4072" s="33"/>
      <c r="C4072" s="134" t="s">
        <v>4147</v>
      </c>
      <c r="D4072" s="134" t="s">
        <v>332</v>
      </c>
      <c r="E4072" s="135" t="s">
        <v>4148</v>
      </c>
      <c r="F4072" s="136" t="s">
        <v>4149</v>
      </c>
      <c r="G4072" s="137" t="s">
        <v>2551</v>
      </c>
      <c r="H4072" s="138">
        <v>6</v>
      </c>
      <c r="I4072" s="139">
        <v>267795.05</v>
      </c>
      <c r="J4072" s="140">
        <f>ROUND(I4072*H4072,2)</f>
        <v>1606770.3</v>
      </c>
      <c r="K4072" s="136" t="s">
        <v>21</v>
      </c>
      <c r="L4072" s="33"/>
      <c r="M4072" s="141" t="s">
        <v>21</v>
      </c>
      <c r="N4072" s="142" t="s">
        <v>42</v>
      </c>
      <c r="P4072" s="143">
        <f>O4072*H4072</f>
        <v>0</v>
      </c>
      <c r="Q4072" s="143">
        <v>0.47</v>
      </c>
      <c r="R4072" s="143">
        <f>Q4072*H4072</f>
        <v>2.82</v>
      </c>
      <c r="S4072" s="143">
        <v>0</v>
      </c>
      <c r="T4072" s="144">
        <f>S4072*H4072</f>
        <v>0</v>
      </c>
      <c r="AR4072" s="145" t="s">
        <v>444</v>
      </c>
      <c r="AT4072" s="145" t="s">
        <v>332</v>
      </c>
      <c r="AU4072" s="145" t="s">
        <v>80</v>
      </c>
      <c r="AY4072" s="18" t="s">
        <v>330</v>
      </c>
      <c r="BE4072" s="146">
        <f>IF(N4072="základní",J4072,0)</f>
        <v>1606770.3</v>
      </c>
      <c r="BF4072" s="146">
        <f>IF(N4072="snížená",J4072,0)</f>
        <v>0</v>
      </c>
      <c r="BG4072" s="146">
        <f>IF(N4072="zákl. přenesená",J4072,0)</f>
        <v>0</v>
      </c>
      <c r="BH4072" s="146">
        <f>IF(N4072="sníž. přenesená",J4072,0)</f>
        <v>0</v>
      </c>
      <c r="BI4072" s="146">
        <f>IF(N4072="nulová",J4072,0)</f>
        <v>0</v>
      </c>
      <c r="BJ4072" s="18" t="s">
        <v>78</v>
      </c>
      <c r="BK4072" s="146">
        <f>ROUND(I4072*H4072,2)</f>
        <v>1606770.3</v>
      </c>
      <c r="BL4072" s="18" t="s">
        <v>444</v>
      </c>
      <c r="BM4072" s="145" t="s">
        <v>4150</v>
      </c>
    </row>
    <row r="4073" spans="2:65" s="1" customFormat="1" ht="24.2" customHeight="1">
      <c r="B4073" s="33"/>
      <c r="C4073" s="134" t="s">
        <v>4151</v>
      </c>
      <c r="D4073" s="134" t="s">
        <v>332</v>
      </c>
      <c r="E4073" s="135" t="s">
        <v>4152</v>
      </c>
      <c r="F4073" s="136" t="s">
        <v>4153</v>
      </c>
      <c r="G4073" s="137" t="s">
        <v>2551</v>
      </c>
      <c r="H4073" s="138">
        <v>1</v>
      </c>
      <c r="I4073" s="139">
        <v>93264.49</v>
      </c>
      <c r="J4073" s="140">
        <f>ROUND(I4073*H4073,2)</f>
        <v>93264.49</v>
      </c>
      <c r="K4073" s="136" t="s">
        <v>21</v>
      </c>
      <c r="L4073" s="33"/>
      <c r="M4073" s="141" t="s">
        <v>21</v>
      </c>
      <c r="N4073" s="142" t="s">
        <v>42</v>
      </c>
      <c r="P4073" s="143">
        <f>O4073*H4073</f>
        <v>0</v>
      </c>
      <c r="Q4073" s="143">
        <v>0.63107000000000002</v>
      </c>
      <c r="R4073" s="143">
        <f>Q4073*H4073</f>
        <v>0.63107000000000002</v>
      </c>
      <c r="S4073" s="143">
        <v>0</v>
      </c>
      <c r="T4073" s="144">
        <f>S4073*H4073</f>
        <v>0</v>
      </c>
      <c r="AR4073" s="145" t="s">
        <v>444</v>
      </c>
      <c r="AT4073" s="145" t="s">
        <v>332</v>
      </c>
      <c r="AU4073" s="145" t="s">
        <v>80</v>
      </c>
      <c r="AY4073" s="18" t="s">
        <v>330</v>
      </c>
      <c r="BE4073" s="146">
        <f>IF(N4073="základní",J4073,0)</f>
        <v>93264.49</v>
      </c>
      <c r="BF4073" s="146">
        <f>IF(N4073="snížená",J4073,0)</f>
        <v>0</v>
      </c>
      <c r="BG4073" s="146">
        <f>IF(N4073="zákl. přenesená",J4073,0)</f>
        <v>0</v>
      </c>
      <c r="BH4073" s="146">
        <f>IF(N4073="sníž. přenesená",J4073,0)</f>
        <v>0</v>
      </c>
      <c r="BI4073" s="146">
        <f>IF(N4073="nulová",J4073,0)</f>
        <v>0</v>
      </c>
      <c r="BJ4073" s="18" t="s">
        <v>78</v>
      </c>
      <c r="BK4073" s="146">
        <f>ROUND(I4073*H4073,2)</f>
        <v>93264.49</v>
      </c>
      <c r="BL4073" s="18" t="s">
        <v>444</v>
      </c>
      <c r="BM4073" s="145" t="s">
        <v>4154</v>
      </c>
    </row>
    <row r="4074" spans="2:65" s="1" customFormat="1" ht="19.5">
      <c r="B4074" s="33"/>
      <c r="D4074" s="152" t="s">
        <v>375</v>
      </c>
      <c r="F4074" s="165" t="s">
        <v>4155</v>
      </c>
      <c r="I4074" s="149"/>
      <c r="L4074" s="33"/>
      <c r="M4074" s="150"/>
      <c r="T4074" s="52"/>
      <c r="AT4074" s="18" t="s">
        <v>375</v>
      </c>
      <c r="AU4074" s="18" t="s">
        <v>80</v>
      </c>
    </row>
    <row r="4075" spans="2:65" s="1" customFormat="1" ht="24.2" customHeight="1">
      <c r="B4075" s="33"/>
      <c r="C4075" s="134" t="s">
        <v>4156</v>
      </c>
      <c r="D4075" s="134" t="s">
        <v>332</v>
      </c>
      <c r="E4075" s="135" t="s">
        <v>4157</v>
      </c>
      <c r="F4075" s="136" t="s">
        <v>4158</v>
      </c>
      <c r="G4075" s="137" t="s">
        <v>2551</v>
      </c>
      <c r="H4075" s="138">
        <v>1</v>
      </c>
      <c r="I4075" s="139">
        <v>35198.32</v>
      </c>
      <c r="J4075" s="140">
        <f>ROUND(I4075*H4075,2)</f>
        <v>35198.32</v>
      </c>
      <c r="K4075" s="136" t="s">
        <v>21</v>
      </c>
      <c r="L4075" s="33"/>
      <c r="M4075" s="141" t="s">
        <v>21</v>
      </c>
      <c r="N4075" s="142" t="s">
        <v>42</v>
      </c>
      <c r="P4075" s="143">
        <f>O4075*H4075</f>
        <v>0</v>
      </c>
      <c r="Q4075" s="143">
        <v>0.17499999999999999</v>
      </c>
      <c r="R4075" s="143">
        <f>Q4075*H4075</f>
        <v>0.17499999999999999</v>
      </c>
      <c r="S4075" s="143">
        <v>0</v>
      </c>
      <c r="T4075" s="144">
        <f>S4075*H4075</f>
        <v>0</v>
      </c>
      <c r="AR4075" s="145" t="s">
        <v>444</v>
      </c>
      <c r="AT4075" s="145" t="s">
        <v>332</v>
      </c>
      <c r="AU4075" s="145" t="s">
        <v>80</v>
      </c>
      <c r="AY4075" s="18" t="s">
        <v>330</v>
      </c>
      <c r="BE4075" s="146">
        <f>IF(N4075="základní",J4075,0)</f>
        <v>35198.32</v>
      </c>
      <c r="BF4075" s="146">
        <f>IF(N4075="snížená",J4075,0)</f>
        <v>0</v>
      </c>
      <c r="BG4075" s="146">
        <f>IF(N4075="zákl. přenesená",J4075,0)</f>
        <v>0</v>
      </c>
      <c r="BH4075" s="146">
        <f>IF(N4075="sníž. přenesená",J4075,0)</f>
        <v>0</v>
      </c>
      <c r="BI4075" s="146">
        <f>IF(N4075="nulová",J4075,0)</f>
        <v>0</v>
      </c>
      <c r="BJ4075" s="18" t="s">
        <v>78</v>
      </c>
      <c r="BK4075" s="146">
        <f>ROUND(I4075*H4075,2)</f>
        <v>35198.32</v>
      </c>
      <c r="BL4075" s="18" t="s">
        <v>444</v>
      </c>
      <c r="BM4075" s="145" t="s">
        <v>4159</v>
      </c>
    </row>
    <row r="4076" spans="2:65" s="1" customFormat="1" ht="39">
      <c r="B4076" s="33"/>
      <c r="D4076" s="152" t="s">
        <v>375</v>
      </c>
      <c r="F4076" s="165" t="s">
        <v>4160</v>
      </c>
      <c r="I4076" s="149"/>
      <c r="L4076" s="33"/>
      <c r="M4076" s="150"/>
      <c r="T4076" s="52"/>
      <c r="AT4076" s="18" t="s">
        <v>375</v>
      </c>
      <c r="AU4076" s="18" t="s">
        <v>80</v>
      </c>
    </row>
    <row r="4077" spans="2:65" s="1" customFormat="1" ht="24.2" customHeight="1">
      <c r="B4077" s="33"/>
      <c r="C4077" s="134" t="s">
        <v>4161</v>
      </c>
      <c r="D4077" s="134" t="s">
        <v>332</v>
      </c>
      <c r="E4077" s="135" t="s">
        <v>4162</v>
      </c>
      <c r="F4077" s="136" t="s">
        <v>4163</v>
      </c>
      <c r="G4077" s="137" t="s">
        <v>2551</v>
      </c>
      <c r="H4077" s="138">
        <v>1</v>
      </c>
      <c r="I4077" s="139">
        <v>84989.56</v>
      </c>
      <c r="J4077" s="140">
        <f>ROUND(I4077*H4077,2)</f>
        <v>84989.56</v>
      </c>
      <c r="K4077" s="136" t="s">
        <v>21</v>
      </c>
      <c r="L4077" s="33"/>
      <c r="M4077" s="141" t="s">
        <v>21</v>
      </c>
      <c r="N4077" s="142" t="s">
        <v>42</v>
      </c>
      <c r="P4077" s="143">
        <f>O4077*H4077</f>
        <v>0</v>
      </c>
      <c r="Q4077" s="143">
        <v>0.50854999999999995</v>
      </c>
      <c r="R4077" s="143">
        <f>Q4077*H4077</f>
        <v>0.50854999999999995</v>
      </c>
      <c r="S4077" s="143">
        <v>0</v>
      </c>
      <c r="T4077" s="144">
        <f>S4077*H4077</f>
        <v>0</v>
      </c>
      <c r="AR4077" s="145" t="s">
        <v>444</v>
      </c>
      <c r="AT4077" s="145" t="s">
        <v>332</v>
      </c>
      <c r="AU4077" s="145" t="s">
        <v>80</v>
      </c>
      <c r="AY4077" s="18" t="s">
        <v>330</v>
      </c>
      <c r="BE4077" s="146">
        <f>IF(N4077="základní",J4077,0)</f>
        <v>84989.56</v>
      </c>
      <c r="BF4077" s="146">
        <f>IF(N4077="snížená",J4077,0)</f>
        <v>0</v>
      </c>
      <c r="BG4077" s="146">
        <f>IF(N4077="zákl. přenesená",J4077,0)</f>
        <v>0</v>
      </c>
      <c r="BH4077" s="146">
        <f>IF(N4077="sníž. přenesená",J4077,0)</f>
        <v>0</v>
      </c>
      <c r="BI4077" s="146">
        <f>IF(N4077="nulová",J4077,0)</f>
        <v>0</v>
      </c>
      <c r="BJ4077" s="18" t="s">
        <v>78</v>
      </c>
      <c r="BK4077" s="146">
        <f>ROUND(I4077*H4077,2)</f>
        <v>84989.56</v>
      </c>
      <c r="BL4077" s="18" t="s">
        <v>444</v>
      </c>
      <c r="BM4077" s="145" t="s">
        <v>4164</v>
      </c>
    </row>
    <row r="4078" spans="2:65" s="1" customFormat="1" ht="39">
      <c r="B4078" s="33"/>
      <c r="D4078" s="152" t="s">
        <v>375</v>
      </c>
      <c r="F4078" s="165" t="s">
        <v>4165</v>
      </c>
      <c r="I4078" s="149"/>
      <c r="L4078" s="33"/>
      <c r="M4078" s="150"/>
      <c r="T4078" s="52"/>
      <c r="AT4078" s="18" t="s">
        <v>375</v>
      </c>
      <c r="AU4078" s="18" t="s">
        <v>80</v>
      </c>
    </row>
    <row r="4079" spans="2:65" s="1" customFormat="1" ht="24.2" customHeight="1">
      <c r="B4079" s="33"/>
      <c r="C4079" s="134" t="s">
        <v>4166</v>
      </c>
      <c r="D4079" s="134" t="s">
        <v>332</v>
      </c>
      <c r="E4079" s="135" t="s">
        <v>4167</v>
      </c>
      <c r="F4079" s="136" t="s">
        <v>4168</v>
      </c>
      <c r="G4079" s="137" t="s">
        <v>2551</v>
      </c>
      <c r="H4079" s="138">
        <v>1</v>
      </c>
      <c r="I4079" s="139">
        <v>112298.15</v>
      </c>
      <c r="J4079" s="140">
        <f>ROUND(I4079*H4079,2)</f>
        <v>112298.15</v>
      </c>
      <c r="K4079" s="136" t="s">
        <v>21</v>
      </c>
      <c r="L4079" s="33"/>
      <c r="M4079" s="141" t="s">
        <v>21</v>
      </c>
      <c r="N4079" s="142" t="s">
        <v>42</v>
      </c>
      <c r="P4079" s="143">
        <f>O4079*H4079</f>
        <v>0</v>
      </c>
      <c r="Q4079" s="143">
        <v>0.19600000000000001</v>
      </c>
      <c r="R4079" s="143">
        <f>Q4079*H4079</f>
        <v>0.19600000000000001</v>
      </c>
      <c r="S4079" s="143">
        <v>0</v>
      </c>
      <c r="T4079" s="144">
        <f>S4079*H4079</f>
        <v>0</v>
      </c>
      <c r="AR4079" s="145" t="s">
        <v>444</v>
      </c>
      <c r="AT4079" s="145" t="s">
        <v>332</v>
      </c>
      <c r="AU4079" s="145" t="s">
        <v>80</v>
      </c>
      <c r="AY4079" s="18" t="s">
        <v>330</v>
      </c>
      <c r="BE4079" s="146">
        <f>IF(N4079="základní",J4079,0)</f>
        <v>112298.15</v>
      </c>
      <c r="BF4079" s="146">
        <f>IF(N4079="snížená",J4079,0)</f>
        <v>0</v>
      </c>
      <c r="BG4079" s="146">
        <f>IF(N4079="zákl. přenesená",J4079,0)</f>
        <v>0</v>
      </c>
      <c r="BH4079" s="146">
        <f>IF(N4079="sníž. přenesená",J4079,0)</f>
        <v>0</v>
      </c>
      <c r="BI4079" s="146">
        <f>IF(N4079="nulová",J4079,0)</f>
        <v>0</v>
      </c>
      <c r="BJ4079" s="18" t="s">
        <v>78</v>
      </c>
      <c r="BK4079" s="146">
        <f>ROUND(I4079*H4079,2)</f>
        <v>112298.15</v>
      </c>
      <c r="BL4079" s="18" t="s">
        <v>444</v>
      </c>
      <c r="BM4079" s="145" t="s">
        <v>4169</v>
      </c>
    </row>
    <row r="4080" spans="2:65" s="1" customFormat="1" ht="39">
      <c r="B4080" s="33"/>
      <c r="D4080" s="152" t="s">
        <v>375</v>
      </c>
      <c r="F4080" s="165" t="s">
        <v>4170</v>
      </c>
      <c r="I4080" s="149"/>
      <c r="L4080" s="33"/>
      <c r="M4080" s="150"/>
      <c r="T4080" s="52"/>
      <c r="AT4080" s="18" t="s">
        <v>375</v>
      </c>
      <c r="AU4080" s="18" t="s">
        <v>80</v>
      </c>
    </row>
    <row r="4081" spans="2:65" s="1" customFormat="1" ht="24.2" customHeight="1">
      <c r="B4081" s="33"/>
      <c r="C4081" s="134" t="s">
        <v>4171</v>
      </c>
      <c r="D4081" s="134" t="s">
        <v>332</v>
      </c>
      <c r="E4081" s="135" t="s">
        <v>4172</v>
      </c>
      <c r="F4081" s="136" t="s">
        <v>4173</v>
      </c>
      <c r="G4081" s="137" t="s">
        <v>2551</v>
      </c>
      <c r="H4081" s="138">
        <v>1</v>
      </c>
      <c r="I4081" s="139">
        <v>223355.51</v>
      </c>
      <c r="J4081" s="140">
        <f>ROUND(I4081*H4081,2)</f>
        <v>223355.51</v>
      </c>
      <c r="K4081" s="136" t="s">
        <v>21</v>
      </c>
      <c r="L4081" s="33"/>
      <c r="M4081" s="141" t="s">
        <v>21</v>
      </c>
      <c r="N4081" s="142" t="s">
        <v>42</v>
      </c>
      <c r="P4081" s="143">
        <f>O4081*H4081</f>
        <v>0</v>
      </c>
      <c r="Q4081" s="143">
        <v>0.5292</v>
      </c>
      <c r="R4081" s="143">
        <f>Q4081*H4081</f>
        <v>0.5292</v>
      </c>
      <c r="S4081" s="143">
        <v>0</v>
      </c>
      <c r="T4081" s="144">
        <f>S4081*H4081</f>
        <v>0</v>
      </c>
      <c r="AR4081" s="145" t="s">
        <v>444</v>
      </c>
      <c r="AT4081" s="145" t="s">
        <v>332</v>
      </c>
      <c r="AU4081" s="145" t="s">
        <v>80</v>
      </c>
      <c r="AY4081" s="18" t="s">
        <v>330</v>
      </c>
      <c r="BE4081" s="146">
        <f>IF(N4081="základní",J4081,0)</f>
        <v>223355.51</v>
      </c>
      <c r="BF4081" s="146">
        <f>IF(N4081="snížená",J4081,0)</f>
        <v>0</v>
      </c>
      <c r="BG4081" s="146">
        <f>IF(N4081="zákl. přenesená",J4081,0)</f>
        <v>0</v>
      </c>
      <c r="BH4081" s="146">
        <f>IF(N4081="sníž. přenesená",J4081,0)</f>
        <v>0</v>
      </c>
      <c r="BI4081" s="146">
        <f>IF(N4081="nulová",J4081,0)</f>
        <v>0</v>
      </c>
      <c r="BJ4081" s="18" t="s">
        <v>78</v>
      </c>
      <c r="BK4081" s="146">
        <f>ROUND(I4081*H4081,2)</f>
        <v>223355.51</v>
      </c>
      <c r="BL4081" s="18" t="s">
        <v>444</v>
      </c>
      <c r="BM4081" s="145" t="s">
        <v>4174</v>
      </c>
    </row>
    <row r="4082" spans="2:65" s="1" customFormat="1" ht="39">
      <c r="B4082" s="33"/>
      <c r="D4082" s="152" t="s">
        <v>375</v>
      </c>
      <c r="F4082" s="165" t="s">
        <v>4165</v>
      </c>
      <c r="I4082" s="149"/>
      <c r="L4082" s="33"/>
      <c r="M4082" s="150"/>
      <c r="T4082" s="52"/>
      <c r="AT4082" s="18" t="s">
        <v>375</v>
      </c>
      <c r="AU4082" s="18" t="s">
        <v>80</v>
      </c>
    </row>
    <row r="4083" spans="2:65" s="1" customFormat="1" ht="24.2" customHeight="1">
      <c r="B4083" s="33"/>
      <c r="C4083" s="134" t="s">
        <v>4175</v>
      </c>
      <c r="D4083" s="134" t="s">
        <v>332</v>
      </c>
      <c r="E4083" s="135" t="s">
        <v>4176</v>
      </c>
      <c r="F4083" s="136" t="s">
        <v>4177</v>
      </c>
      <c r="G4083" s="137" t="s">
        <v>2551</v>
      </c>
      <c r="H4083" s="138">
        <v>2</v>
      </c>
      <c r="I4083" s="139">
        <v>35363.25</v>
      </c>
      <c r="J4083" s="140">
        <f>ROUND(I4083*H4083,2)</f>
        <v>70726.5</v>
      </c>
      <c r="K4083" s="136" t="s">
        <v>21</v>
      </c>
      <c r="L4083" s="33"/>
      <c r="M4083" s="141" t="s">
        <v>21</v>
      </c>
      <c r="N4083" s="142" t="s">
        <v>42</v>
      </c>
      <c r="P4083" s="143">
        <f>O4083*H4083</f>
        <v>0</v>
      </c>
      <c r="Q4083" s="143">
        <v>9.4500000000000001E-2</v>
      </c>
      <c r="R4083" s="143">
        <f>Q4083*H4083</f>
        <v>0.189</v>
      </c>
      <c r="S4083" s="143">
        <v>0</v>
      </c>
      <c r="T4083" s="144">
        <f>S4083*H4083</f>
        <v>0</v>
      </c>
      <c r="AR4083" s="145" t="s">
        <v>444</v>
      </c>
      <c r="AT4083" s="145" t="s">
        <v>332</v>
      </c>
      <c r="AU4083" s="145" t="s">
        <v>80</v>
      </c>
      <c r="AY4083" s="18" t="s">
        <v>330</v>
      </c>
      <c r="BE4083" s="146">
        <f>IF(N4083="základní",J4083,0)</f>
        <v>70726.5</v>
      </c>
      <c r="BF4083" s="146">
        <f>IF(N4083="snížená",J4083,0)</f>
        <v>0</v>
      </c>
      <c r="BG4083" s="146">
        <f>IF(N4083="zákl. přenesená",J4083,0)</f>
        <v>0</v>
      </c>
      <c r="BH4083" s="146">
        <f>IF(N4083="sníž. přenesená",J4083,0)</f>
        <v>0</v>
      </c>
      <c r="BI4083" s="146">
        <f>IF(N4083="nulová",J4083,0)</f>
        <v>0</v>
      </c>
      <c r="BJ4083" s="18" t="s">
        <v>78</v>
      </c>
      <c r="BK4083" s="146">
        <f>ROUND(I4083*H4083,2)</f>
        <v>70726.5</v>
      </c>
      <c r="BL4083" s="18" t="s">
        <v>444</v>
      </c>
      <c r="BM4083" s="145" t="s">
        <v>4178</v>
      </c>
    </row>
    <row r="4084" spans="2:65" s="1" customFormat="1" ht="39">
      <c r="B4084" s="33"/>
      <c r="D4084" s="152" t="s">
        <v>375</v>
      </c>
      <c r="F4084" s="165" t="s">
        <v>4179</v>
      </c>
      <c r="I4084" s="149"/>
      <c r="L4084" s="33"/>
      <c r="M4084" s="150"/>
      <c r="T4084" s="52"/>
      <c r="AT4084" s="18" t="s">
        <v>375</v>
      </c>
      <c r="AU4084" s="18" t="s">
        <v>80</v>
      </c>
    </row>
    <row r="4085" spans="2:65" s="1" customFormat="1" ht="24.2" customHeight="1">
      <c r="B4085" s="33"/>
      <c r="C4085" s="134" t="s">
        <v>4180</v>
      </c>
      <c r="D4085" s="134" t="s">
        <v>332</v>
      </c>
      <c r="E4085" s="135" t="s">
        <v>4181</v>
      </c>
      <c r="F4085" s="136" t="s">
        <v>4182</v>
      </c>
      <c r="G4085" s="137" t="s">
        <v>2551</v>
      </c>
      <c r="H4085" s="138">
        <v>1</v>
      </c>
      <c r="I4085" s="139">
        <v>50039.18</v>
      </c>
      <c r="J4085" s="140">
        <f>ROUND(I4085*H4085,2)</f>
        <v>50039.18</v>
      </c>
      <c r="K4085" s="136" t="s">
        <v>21</v>
      </c>
      <c r="L4085" s="33"/>
      <c r="M4085" s="141" t="s">
        <v>21</v>
      </c>
      <c r="N4085" s="142" t="s">
        <v>42</v>
      </c>
      <c r="P4085" s="143">
        <f>O4085*H4085</f>
        <v>0</v>
      </c>
      <c r="Q4085" s="143">
        <v>0.189</v>
      </c>
      <c r="R4085" s="143">
        <f>Q4085*H4085</f>
        <v>0.189</v>
      </c>
      <c r="S4085" s="143">
        <v>0</v>
      </c>
      <c r="T4085" s="144">
        <f>S4085*H4085</f>
        <v>0</v>
      </c>
      <c r="AR4085" s="145" t="s">
        <v>444</v>
      </c>
      <c r="AT4085" s="145" t="s">
        <v>332</v>
      </c>
      <c r="AU4085" s="145" t="s">
        <v>80</v>
      </c>
      <c r="AY4085" s="18" t="s">
        <v>330</v>
      </c>
      <c r="BE4085" s="146">
        <f>IF(N4085="základní",J4085,0)</f>
        <v>50039.18</v>
      </c>
      <c r="BF4085" s="146">
        <f>IF(N4085="snížená",J4085,0)</f>
        <v>0</v>
      </c>
      <c r="BG4085" s="146">
        <f>IF(N4085="zákl. přenesená",J4085,0)</f>
        <v>0</v>
      </c>
      <c r="BH4085" s="146">
        <f>IF(N4085="sníž. přenesená",J4085,0)</f>
        <v>0</v>
      </c>
      <c r="BI4085" s="146">
        <f>IF(N4085="nulová",J4085,0)</f>
        <v>0</v>
      </c>
      <c r="BJ4085" s="18" t="s">
        <v>78</v>
      </c>
      <c r="BK4085" s="146">
        <f>ROUND(I4085*H4085,2)</f>
        <v>50039.18</v>
      </c>
      <c r="BL4085" s="18" t="s">
        <v>444</v>
      </c>
      <c r="BM4085" s="145" t="s">
        <v>4183</v>
      </c>
    </row>
    <row r="4086" spans="2:65" s="1" customFormat="1" ht="39">
      <c r="B4086" s="33"/>
      <c r="D4086" s="152" t="s">
        <v>375</v>
      </c>
      <c r="F4086" s="165" t="s">
        <v>4179</v>
      </c>
      <c r="I4086" s="149"/>
      <c r="L4086" s="33"/>
      <c r="M4086" s="150"/>
      <c r="T4086" s="52"/>
      <c r="AT4086" s="18" t="s">
        <v>375</v>
      </c>
      <c r="AU4086" s="18" t="s">
        <v>80</v>
      </c>
    </row>
    <row r="4087" spans="2:65" s="1" customFormat="1" ht="24.2" customHeight="1">
      <c r="B4087" s="33"/>
      <c r="C4087" s="134" t="s">
        <v>4184</v>
      </c>
      <c r="D4087" s="134" t="s">
        <v>332</v>
      </c>
      <c r="E4087" s="135" t="s">
        <v>4185</v>
      </c>
      <c r="F4087" s="136" t="s">
        <v>4177</v>
      </c>
      <c r="G4087" s="137" t="s">
        <v>2551</v>
      </c>
      <c r="H4087" s="138">
        <v>2</v>
      </c>
      <c r="I4087" s="139">
        <v>25598.48</v>
      </c>
      <c r="J4087" s="140">
        <f>ROUND(I4087*H4087,2)</f>
        <v>51196.959999999999</v>
      </c>
      <c r="K4087" s="136" t="s">
        <v>21</v>
      </c>
      <c r="L4087" s="33"/>
      <c r="M4087" s="141" t="s">
        <v>21</v>
      </c>
      <c r="N4087" s="142" t="s">
        <v>42</v>
      </c>
      <c r="P4087" s="143">
        <f>O4087*H4087</f>
        <v>0</v>
      </c>
      <c r="Q4087" s="143">
        <v>9.4500000000000001E-2</v>
      </c>
      <c r="R4087" s="143">
        <f>Q4087*H4087</f>
        <v>0.189</v>
      </c>
      <c r="S4087" s="143">
        <v>0</v>
      </c>
      <c r="T4087" s="144">
        <f>S4087*H4087</f>
        <v>0</v>
      </c>
      <c r="AR4087" s="145" t="s">
        <v>444</v>
      </c>
      <c r="AT4087" s="145" t="s">
        <v>332</v>
      </c>
      <c r="AU4087" s="145" t="s">
        <v>80</v>
      </c>
      <c r="AY4087" s="18" t="s">
        <v>330</v>
      </c>
      <c r="BE4087" s="146">
        <f>IF(N4087="základní",J4087,0)</f>
        <v>51196.959999999999</v>
      </c>
      <c r="BF4087" s="146">
        <f>IF(N4087="snížená",J4087,0)</f>
        <v>0</v>
      </c>
      <c r="BG4087" s="146">
        <f>IF(N4087="zákl. přenesená",J4087,0)</f>
        <v>0</v>
      </c>
      <c r="BH4087" s="146">
        <f>IF(N4087="sníž. přenesená",J4087,0)</f>
        <v>0</v>
      </c>
      <c r="BI4087" s="146">
        <f>IF(N4087="nulová",J4087,0)</f>
        <v>0</v>
      </c>
      <c r="BJ4087" s="18" t="s">
        <v>78</v>
      </c>
      <c r="BK4087" s="146">
        <f>ROUND(I4087*H4087,2)</f>
        <v>51196.959999999999</v>
      </c>
      <c r="BL4087" s="18" t="s">
        <v>444</v>
      </c>
      <c r="BM4087" s="145" t="s">
        <v>4186</v>
      </c>
    </row>
    <row r="4088" spans="2:65" s="1" customFormat="1" ht="29.25">
      <c r="B4088" s="33"/>
      <c r="D4088" s="152" t="s">
        <v>375</v>
      </c>
      <c r="F4088" s="165" t="s">
        <v>4187</v>
      </c>
      <c r="I4088" s="149"/>
      <c r="L4088" s="33"/>
      <c r="M4088" s="150"/>
      <c r="T4088" s="52"/>
      <c r="AT4088" s="18" t="s">
        <v>375</v>
      </c>
      <c r="AU4088" s="18" t="s">
        <v>80</v>
      </c>
    </row>
    <row r="4089" spans="2:65" s="1" customFormat="1" ht="24.2" customHeight="1">
      <c r="B4089" s="33"/>
      <c r="C4089" s="134" t="s">
        <v>4188</v>
      </c>
      <c r="D4089" s="134" t="s">
        <v>332</v>
      </c>
      <c r="E4089" s="135" t="s">
        <v>4189</v>
      </c>
      <c r="F4089" s="136" t="s">
        <v>4182</v>
      </c>
      <c r="G4089" s="137" t="s">
        <v>2551</v>
      </c>
      <c r="H4089" s="138">
        <v>1</v>
      </c>
      <c r="I4089" s="139">
        <v>50039.18</v>
      </c>
      <c r="J4089" s="140">
        <f>ROUND(I4089*H4089,2)</f>
        <v>50039.18</v>
      </c>
      <c r="K4089" s="136" t="s">
        <v>21</v>
      </c>
      <c r="L4089" s="33"/>
      <c r="M4089" s="141" t="s">
        <v>21</v>
      </c>
      <c r="N4089" s="142" t="s">
        <v>42</v>
      </c>
      <c r="P4089" s="143">
        <f>O4089*H4089</f>
        <v>0</v>
      </c>
      <c r="Q4089" s="143">
        <v>0.189</v>
      </c>
      <c r="R4089" s="143">
        <f>Q4089*H4089</f>
        <v>0.189</v>
      </c>
      <c r="S4089" s="143">
        <v>0</v>
      </c>
      <c r="T4089" s="144">
        <f>S4089*H4089</f>
        <v>0</v>
      </c>
      <c r="AR4089" s="145" t="s">
        <v>444</v>
      </c>
      <c r="AT4089" s="145" t="s">
        <v>332</v>
      </c>
      <c r="AU4089" s="145" t="s">
        <v>80</v>
      </c>
      <c r="AY4089" s="18" t="s">
        <v>330</v>
      </c>
      <c r="BE4089" s="146">
        <f>IF(N4089="základní",J4089,0)</f>
        <v>50039.18</v>
      </c>
      <c r="BF4089" s="146">
        <f>IF(N4089="snížená",J4089,0)</f>
        <v>0</v>
      </c>
      <c r="BG4089" s="146">
        <f>IF(N4089="zákl. přenesená",J4089,0)</f>
        <v>0</v>
      </c>
      <c r="BH4089" s="146">
        <f>IF(N4089="sníž. přenesená",J4089,0)</f>
        <v>0</v>
      </c>
      <c r="BI4089" s="146">
        <f>IF(N4089="nulová",J4089,0)</f>
        <v>0</v>
      </c>
      <c r="BJ4089" s="18" t="s">
        <v>78</v>
      </c>
      <c r="BK4089" s="146">
        <f>ROUND(I4089*H4089,2)</f>
        <v>50039.18</v>
      </c>
      <c r="BL4089" s="18" t="s">
        <v>444</v>
      </c>
      <c r="BM4089" s="145" t="s">
        <v>4190</v>
      </c>
    </row>
    <row r="4090" spans="2:65" s="1" customFormat="1" ht="39">
      <c r="B4090" s="33"/>
      <c r="D4090" s="152" t="s">
        <v>375</v>
      </c>
      <c r="F4090" s="165" t="s">
        <v>4179</v>
      </c>
      <c r="I4090" s="149"/>
      <c r="L4090" s="33"/>
      <c r="M4090" s="150"/>
      <c r="T4090" s="52"/>
      <c r="AT4090" s="18" t="s">
        <v>375</v>
      </c>
      <c r="AU4090" s="18" t="s">
        <v>80</v>
      </c>
    </row>
    <row r="4091" spans="2:65" s="1" customFormat="1" ht="24.2" customHeight="1">
      <c r="B4091" s="33"/>
      <c r="C4091" s="134" t="s">
        <v>4191</v>
      </c>
      <c r="D4091" s="134" t="s">
        <v>332</v>
      </c>
      <c r="E4091" s="135" t="s">
        <v>4192</v>
      </c>
      <c r="F4091" s="136" t="s">
        <v>4193</v>
      </c>
      <c r="G4091" s="137" t="s">
        <v>2551</v>
      </c>
      <c r="H4091" s="138">
        <v>1</v>
      </c>
      <c r="I4091" s="139">
        <v>91471.37</v>
      </c>
      <c r="J4091" s="140">
        <f>ROUND(I4091*H4091,2)</f>
        <v>91471.37</v>
      </c>
      <c r="K4091" s="136" t="s">
        <v>21</v>
      </c>
      <c r="L4091" s="33"/>
      <c r="M4091" s="141" t="s">
        <v>21</v>
      </c>
      <c r="N4091" s="142" t="s">
        <v>42</v>
      </c>
      <c r="P4091" s="143">
        <f>O4091*H4091</f>
        <v>0</v>
      </c>
      <c r="Q4091" s="143">
        <v>0.441</v>
      </c>
      <c r="R4091" s="143">
        <f>Q4091*H4091</f>
        <v>0.441</v>
      </c>
      <c r="S4091" s="143">
        <v>0</v>
      </c>
      <c r="T4091" s="144">
        <f>S4091*H4091</f>
        <v>0</v>
      </c>
      <c r="AR4091" s="145" t="s">
        <v>444</v>
      </c>
      <c r="AT4091" s="145" t="s">
        <v>332</v>
      </c>
      <c r="AU4091" s="145" t="s">
        <v>80</v>
      </c>
      <c r="AY4091" s="18" t="s">
        <v>330</v>
      </c>
      <c r="BE4091" s="146">
        <f>IF(N4091="základní",J4091,0)</f>
        <v>91471.37</v>
      </c>
      <c r="BF4091" s="146">
        <f>IF(N4091="snížená",J4091,0)</f>
        <v>0</v>
      </c>
      <c r="BG4091" s="146">
        <f>IF(N4091="zákl. přenesená",J4091,0)</f>
        <v>0</v>
      </c>
      <c r="BH4091" s="146">
        <f>IF(N4091="sníž. přenesená",J4091,0)</f>
        <v>0</v>
      </c>
      <c r="BI4091" s="146">
        <f>IF(N4091="nulová",J4091,0)</f>
        <v>0</v>
      </c>
      <c r="BJ4091" s="18" t="s">
        <v>78</v>
      </c>
      <c r="BK4091" s="146">
        <f>ROUND(I4091*H4091,2)</f>
        <v>91471.37</v>
      </c>
      <c r="BL4091" s="18" t="s">
        <v>444</v>
      </c>
      <c r="BM4091" s="145" t="s">
        <v>4194</v>
      </c>
    </row>
    <row r="4092" spans="2:65" s="1" customFormat="1" ht="39">
      <c r="B4092" s="33"/>
      <c r="D4092" s="152" t="s">
        <v>375</v>
      </c>
      <c r="F4092" s="165" t="s">
        <v>4165</v>
      </c>
      <c r="I4092" s="149"/>
      <c r="L4092" s="33"/>
      <c r="M4092" s="150"/>
      <c r="T4092" s="52"/>
      <c r="AT4092" s="18" t="s">
        <v>375</v>
      </c>
      <c r="AU4092" s="18" t="s">
        <v>80</v>
      </c>
    </row>
    <row r="4093" spans="2:65" s="1" customFormat="1" ht="24.2" customHeight="1">
      <c r="B4093" s="33"/>
      <c r="C4093" s="134" t="s">
        <v>4195</v>
      </c>
      <c r="D4093" s="134" t="s">
        <v>332</v>
      </c>
      <c r="E4093" s="135" t="s">
        <v>4196</v>
      </c>
      <c r="F4093" s="136" t="s">
        <v>4193</v>
      </c>
      <c r="G4093" s="137" t="s">
        <v>2551</v>
      </c>
      <c r="H4093" s="138">
        <v>1</v>
      </c>
      <c r="I4093" s="139">
        <v>90781.79</v>
      </c>
      <c r="J4093" s="140">
        <f>ROUND(I4093*H4093,2)</f>
        <v>90781.79</v>
      </c>
      <c r="K4093" s="136" t="s">
        <v>21</v>
      </c>
      <c r="L4093" s="33"/>
      <c r="M4093" s="141" t="s">
        <v>21</v>
      </c>
      <c r="N4093" s="142" t="s">
        <v>42</v>
      </c>
      <c r="P4093" s="143">
        <f>O4093*H4093</f>
        <v>0</v>
      </c>
      <c r="Q4093" s="143">
        <v>0.441</v>
      </c>
      <c r="R4093" s="143">
        <f>Q4093*H4093</f>
        <v>0.441</v>
      </c>
      <c r="S4093" s="143">
        <v>0</v>
      </c>
      <c r="T4093" s="144">
        <f>S4093*H4093</f>
        <v>0</v>
      </c>
      <c r="AR4093" s="145" t="s">
        <v>444</v>
      </c>
      <c r="AT4093" s="145" t="s">
        <v>332</v>
      </c>
      <c r="AU4093" s="145" t="s">
        <v>80</v>
      </c>
      <c r="AY4093" s="18" t="s">
        <v>330</v>
      </c>
      <c r="BE4093" s="146">
        <f>IF(N4093="základní",J4093,0)</f>
        <v>90781.79</v>
      </c>
      <c r="BF4093" s="146">
        <f>IF(N4093="snížená",J4093,0)</f>
        <v>0</v>
      </c>
      <c r="BG4093" s="146">
        <f>IF(N4093="zákl. přenesená",J4093,0)</f>
        <v>0</v>
      </c>
      <c r="BH4093" s="146">
        <f>IF(N4093="sníž. přenesená",J4093,0)</f>
        <v>0</v>
      </c>
      <c r="BI4093" s="146">
        <f>IF(N4093="nulová",J4093,0)</f>
        <v>0</v>
      </c>
      <c r="BJ4093" s="18" t="s">
        <v>78</v>
      </c>
      <c r="BK4093" s="146">
        <f>ROUND(I4093*H4093,2)</f>
        <v>90781.79</v>
      </c>
      <c r="BL4093" s="18" t="s">
        <v>444</v>
      </c>
      <c r="BM4093" s="145" t="s">
        <v>4197</v>
      </c>
    </row>
    <row r="4094" spans="2:65" s="1" customFormat="1" ht="39">
      <c r="B4094" s="33"/>
      <c r="D4094" s="152" t="s">
        <v>375</v>
      </c>
      <c r="F4094" s="165" t="s">
        <v>4165</v>
      </c>
      <c r="I4094" s="149"/>
      <c r="L4094" s="33"/>
      <c r="M4094" s="150"/>
      <c r="T4094" s="52"/>
      <c r="AT4094" s="18" t="s">
        <v>375</v>
      </c>
      <c r="AU4094" s="18" t="s">
        <v>80</v>
      </c>
    </row>
    <row r="4095" spans="2:65" s="1" customFormat="1" ht="24.2" customHeight="1">
      <c r="B4095" s="33"/>
      <c r="C4095" s="134" t="s">
        <v>4198</v>
      </c>
      <c r="D4095" s="134" t="s">
        <v>332</v>
      </c>
      <c r="E4095" s="135" t="s">
        <v>4199</v>
      </c>
      <c r="F4095" s="136" t="s">
        <v>4200</v>
      </c>
      <c r="G4095" s="137" t="s">
        <v>2551</v>
      </c>
      <c r="H4095" s="138">
        <v>1</v>
      </c>
      <c r="I4095" s="139">
        <v>131000.86</v>
      </c>
      <c r="J4095" s="140">
        <f>ROUND(I4095*H4095,2)</f>
        <v>131000.86</v>
      </c>
      <c r="K4095" s="136" t="s">
        <v>21</v>
      </c>
      <c r="L4095" s="33"/>
      <c r="M4095" s="141" t="s">
        <v>21</v>
      </c>
      <c r="N4095" s="142" t="s">
        <v>42</v>
      </c>
      <c r="P4095" s="143">
        <f>O4095*H4095</f>
        <v>0</v>
      </c>
      <c r="Q4095" s="143">
        <v>0.66849999999999998</v>
      </c>
      <c r="R4095" s="143">
        <f>Q4095*H4095</f>
        <v>0.66849999999999998</v>
      </c>
      <c r="S4095" s="143">
        <v>0</v>
      </c>
      <c r="T4095" s="144">
        <f>S4095*H4095</f>
        <v>0</v>
      </c>
      <c r="AR4095" s="145" t="s">
        <v>444</v>
      </c>
      <c r="AT4095" s="145" t="s">
        <v>332</v>
      </c>
      <c r="AU4095" s="145" t="s">
        <v>80</v>
      </c>
      <c r="AY4095" s="18" t="s">
        <v>330</v>
      </c>
      <c r="BE4095" s="146">
        <f>IF(N4095="základní",J4095,0)</f>
        <v>131000.86</v>
      </c>
      <c r="BF4095" s="146">
        <f>IF(N4095="snížená",J4095,0)</f>
        <v>0</v>
      </c>
      <c r="BG4095" s="146">
        <f>IF(N4095="zákl. přenesená",J4095,0)</f>
        <v>0</v>
      </c>
      <c r="BH4095" s="146">
        <f>IF(N4095="sníž. přenesená",J4095,0)</f>
        <v>0</v>
      </c>
      <c r="BI4095" s="146">
        <f>IF(N4095="nulová",J4095,0)</f>
        <v>0</v>
      </c>
      <c r="BJ4095" s="18" t="s">
        <v>78</v>
      </c>
      <c r="BK4095" s="146">
        <f>ROUND(I4095*H4095,2)</f>
        <v>131000.86</v>
      </c>
      <c r="BL4095" s="18" t="s">
        <v>444</v>
      </c>
      <c r="BM4095" s="145" t="s">
        <v>4201</v>
      </c>
    </row>
    <row r="4096" spans="2:65" s="1" customFormat="1" ht="39">
      <c r="B4096" s="33"/>
      <c r="D4096" s="152" t="s">
        <v>375</v>
      </c>
      <c r="F4096" s="165" t="s">
        <v>4165</v>
      </c>
      <c r="I4096" s="149"/>
      <c r="L4096" s="33"/>
      <c r="M4096" s="150"/>
      <c r="T4096" s="52"/>
      <c r="AT4096" s="18" t="s">
        <v>375</v>
      </c>
      <c r="AU4096" s="18" t="s">
        <v>80</v>
      </c>
    </row>
    <row r="4097" spans="2:65" s="1" customFormat="1" ht="24.2" customHeight="1">
      <c r="B4097" s="33"/>
      <c r="C4097" s="134" t="s">
        <v>4202</v>
      </c>
      <c r="D4097" s="134" t="s">
        <v>332</v>
      </c>
      <c r="E4097" s="135" t="s">
        <v>4203</v>
      </c>
      <c r="F4097" s="136" t="s">
        <v>4204</v>
      </c>
      <c r="G4097" s="137" t="s">
        <v>2551</v>
      </c>
      <c r="H4097" s="138">
        <v>2</v>
      </c>
      <c r="I4097" s="139">
        <v>37431.980000000003</v>
      </c>
      <c r="J4097" s="140">
        <f>ROUND(I4097*H4097,2)</f>
        <v>74863.960000000006</v>
      </c>
      <c r="K4097" s="136" t="s">
        <v>21</v>
      </c>
      <c r="L4097" s="33"/>
      <c r="M4097" s="141" t="s">
        <v>21</v>
      </c>
      <c r="N4097" s="142" t="s">
        <v>42</v>
      </c>
      <c r="P4097" s="143">
        <f>O4097*H4097</f>
        <v>0</v>
      </c>
      <c r="Q4097" s="143">
        <v>0.16958000000000001</v>
      </c>
      <c r="R4097" s="143">
        <f>Q4097*H4097</f>
        <v>0.33916000000000002</v>
      </c>
      <c r="S4097" s="143">
        <v>0</v>
      </c>
      <c r="T4097" s="144">
        <f>S4097*H4097</f>
        <v>0</v>
      </c>
      <c r="AR4097" s="145" t="s">
        <v>444</v>
      </c>
      <c r="AT4097" s="145" t="s">
        <v>332</v>
      </c>
      <c r="AU4097" s="145" t="s">
        <v>80</v>
      </c>
      <c r="AY4097" s="18" t="s">
        <v>330</v>
      </c>
      <c r="BE4097" s="146">
        <f>IF(N4097="základní",J4097,0)</f>
        <v>74863.960000000006</v>
      </c>
      <c r="BF4097" s="146">
        <f>IF(N4097="snížená",J4097,0)</f>
        <v>0</v>
      </c>
      <c r="BG4097" s="146">
        <f>IF(N4097="zákl. přenesená",J4097,0)</f>
        <v>0</v>
      </c>
      <c r="BH4097" s="146">
        <f>IF(N4097="sníž. přenesená",J4097,0)</f>
        <v>0</v>
      </c>
      <c r="BI4097" s="146">
        <f>IF(N4097="nulová",J4097,0)</f>
        <v>0</v>
      </c>
      <c r="BJ4097" s="18" t="s">
        <v>78</v>
      </c>
      <c r="BK4097" s="146">
        <f>ROUND(I4097*H4097,2)</f>
        <v>74863.960000000006</v>
      </c>
      <c r="BL4097" s="18" t="s">
        <v>444</v>
      </c>
      <c r="BM4097" s="145" t="s">
        <v>4205</v>
      </c>
    </row>
    <row r="4098" spans="2:65" s="1" customFormat="1" ht="19.5">
      <c r="B4098" s="33"/>
      <c r="D4098" s="152" t="s">
        <v>375</v>
      </c>
      <c r="F4098" s="165" t="s">
        <v>4155</v>
      </c>
      <c r="I4098" s="149"/>
      <c r="L4098" s="33"/>
      <c r="M4098" s="150"/>
      <c r="T4098" s="52"/>
      <c r="AT4098" s="18" t="s">
        <v>375</v>
      </c>
      <c r="AU4098" s="18" t="s">
        <v>80</v>
      </c>
    </row>
    <row r="4099" spans="2:65" s="1" customFormat="1" ht="24.2" customHeight="1">
      <c r="B4099" s="33"/>
      <c r="C4099" s="134" t="s">
        <v>4206</v>
      </c>
      <c r="D4099" s="134" t="s">
        <v>332</v>
      </c>
      <c r="E4099" s="135" t="s">
        <v>4207</v>
      </c>
      <c r="F4099" s="136" t="s">
        <v>4208</v>
      </c>
      <c r="G4099" s="137" t="s">
        <v>2551</v>
      </c>
      <c r="H4099" s="138">
        <v>1</v>
      </c>
      <c r="I4099" s="139">
        <v>90947.82</v>
      </c>
      <c r="J4099" s="140">
        <f>ROUND(I4099*H4099,2)</f>
        <v>90947.82</v>
      </c>
      <c r="K4099" s="136" t="s">
        <v>21</v>
      </c>
      <c r="L4099" s="33"/>
      <c r="M4099" s="141" t="s">
        <v>21</v>
      </c>
      <c r="N4099" s="142" t="s">
        <v>42</v>
      </c>
      <c r="P4099" s="143">
        <f>O4099*H4099</f>
        <v>0</v>
      </c>
      <c r="Q4099" s="143">
        <v>0.44240000000000002</v>
      </c>
      <c r="R4099" s="143">
        <f>Q4099*H4099</f>
        <v>0.44240000000000002</v>
      </c>
      <c r="S4099" s="143">
        <v>0</v>
      </c>
      <c r="T4099" s="144">
        <f>S4099*H4099</f>
        <v>0</v>
      </c>
      <c r="AR4099" s="145" t="s">
        <v>444</v>
      </c>
      <c r="AT4099" s="145" t="s">
        <v>332</v>
      </c>
      <c r="AU4099" s="145" t="s">
        <v>80</v>
      </c>
      <c r="AY4099" s="18" t="s">
        <v>330</v>
      </c>
      <c r="BE4099" s="146">
        <f>IF(N4099="základní",J4099,0)</f>
        <v>90947.82</v>
      </c>
      <c r="BF4099" s="146">
        <f>IF(N4099="snížená",J4099,0)</f>
        <v>0</v>
      </c>
      <c r="BG4099" s="146">
        <f>IF(N4099="zákl. přenesená",J4099,0)</f>
        <v>0</v>
      </c>
      <c r="BH4099" s="146">
        <f>IF(N4099="sníž. přenesená",J4099,0)</f>
        <v>0</v>
      </c>
      <c r="BI4099" s="146">
        <f>IF(N4099="nulová",J4099,0)</f>
        <v>0</v>
      </c>
      <c r="BJ4099" s="18" t="s">
        <v>78</v>
      </c>
      <c r="BK4099" s="146">
        <f>ROUND(I4099*H4099,2)</f>
        <v>90947.82</v>
      </c>
      <c r="BL4099" s="18" t="s">
        <v>444</v>
      </c>
      <c r="BM4099" s="145" t="s">
        <v>4209</v>
      </c>
    </row>
    <row r="4100" spans="2:65" s="1" customFormat="1" ht="39">
      <c r="B4100" s="33"/>
      <c r="D4100" s="152" t="s">
        <v>375</v>
      </c>
      <c r="F4100" s="165" t="s">
        <v>4165</v>
      </c>
      <c r="I4100" s="149"/>
      <c r="L4100" s="33"/>
      <c r="M4100" s="150"/>
      <c r="T4100" s="52"/>
      <c r="AT4100" s="18" t="s">
        <v>375</v>
      </c>
      <c r="AU4100" s="18" t="s">
        <v>80</v>
      </c>
    </row>
    <row r="4101" spans="2:65" s="1" customFormat="1" ht="24.2" customHeight="1">
      <c r="B4101" s="33"/>
      <c r="C4101" s="134" t="s">
        <v>4210</v>
      </c>
      <c r="D4101" s="134" t="s">
        <v>332</v>
      </c>
      <c r="E4101" s="135" t="s">
        <v>4211</v>
      </c>
      <c r="F4101" s="136" t="s">
        <v>4212</v>
      </c>
      <c r="G4101" s="137" t="s">
        <v>2551</v>
      </c>
      <c r="H4101" s="138">
        <v>1</v>
      </c>
      <c r="I4101" s="139">
        <v>128987.47</v>
      </c>
      <c r="J4101" s="140">
        <f>ROUND(I4101*H4101,2)</f>
        <v>128987.47</v>
      </c>
      <c r="K4101" s="136" t="s">
        <v>21</v>
      </c>
      <c r="L4101" s="33"/>
      <c r="M4101" s="141" t="s">
        <v>21</v>
      </c>
      <c r="N4101" s="142" t="s">
        <v>42</v>
      </c>
      <c r="P4101" s="143">
        <f>O4101*H4101</f>
        <v>0</v>
      </c>
      <c r="Q4101" s="143">
        <v>0.6069</v>
      </c>
      <c r="R4101" s="143">
        <f>Q4101*H4101</f>
        <v>0.6069</v>
      </c>
      <c r="S4101" s="143">
        <v>0</v>
      </c>
      <c r="T4101" s="144">
        <f>S4101*H4101</f>
        <v>0</v>
      </c>
      <c r="AR4101" s="145" t="s">
        <v>444</v>
      </c>
      <c r="AT4101" s="145" t="s">
        <v>332</v>
      </c>
      <c r="AU4101" s="145" t="s">
        <v>80</v>
      </c>
      <c r="AY4101" s="18" t="s">
        <v>330</v>
      </c>
      <c r="BE4101" s="146">
        <f>IF(N4101="základní",J4101,0)</f>
        <v>128987.47</v>
      </c>
      <c r="BF4101" s="146">
        <f>IF(N4101="snížená",J4101,0)</f>
        <v>0</v>
      </c>
      <c r="BG4101" s="146">
        <f>IF(N4101="zákl. přenesená",J4101,0)</f>
        <v>0</v>
      </c>
      <c r="BH4101" s="146">
        <f>IF(N4101="sníž. přenesená",J4101,0)</f>
        <v>0</v>
      </c>
      <c r="BI4101" s="146">
        <f>IF(N4101="nulová",J4101,0)</f>
        <v>0</v>
      </c>
      <c r="BJ4101" s="18" t="s">
        <v>78</v>
      </c>
      <c r="BK4101" s="146">
        <f>ROUND(I4101*H4101,2)</f>
        <v>128987.47</v>
      </c>
      <c r="BL4101" s="18" t="s">
        <v>444</v>
      </c>
      <c r="BM4101" s="145" t="s">
        <v>4213</v>
      </c>
    </row>
    <row r="4102" spans="2:65" s="1" customFormat="1" ht="39">
      <c r="B4102" s="33"/>
      <c r="D4102" s="152" t="s">
        <v>375</v>
      </c>
      <c r="F4102" s="165" t="s">
        <v>4165</v>
      </c>
      <c r="I4102" s="149"/>
      <c r="L4102" s="33"/>
      <c r="M4102" s="150"/>
      <c r="T4102" s="52"/>
      <c r="AT4102" s="18" t="s">
        <v>375</v>
      </c>
      <c r="AU4102" s="18" t="s">
        <v>80</v>
      </c>
    </row>
    <row r="4103" spans="2:65" s="1" customFormat="1" ht="24.2" customHeight="1">
      <c r="B4103" s="33"/>
      <c r="C4103" s="134" t="s">
        <v>4214</v>
      </c>
      <c r="D4103" s="134" t="s">
        <v>332</v>
      </c>
      <c r="E4103" s="135" t="s">
        <v>4215</v>
      </c>
      <c r="F4103" s="136" t="s">
        <v>4216</v>
      </c>
      <c r="G4103" s="137" t="s">
        <v>2551</v>
      </c>
      <c r="H4103" s="138">
        <v>1</v>
      </c>
      <c r="I4103" s="139">
        <v>51721.61</v>
      </c>
      <c r="J4103" s="140">
        <f>ROUND(I4103*H4103,2)</f>
        <v>51721.61</v>
      </c>
      <c r="K4103" s="136" t="s">
        <v>21</v>
      </c>
      <c r="L4103" s="33"/>
      <c r="M4103" s="141" t="s">
        <v>21</v>
      </c>
      <c r="N4103" s="142" t="s">
        <v>42</v>
      </c>
      <c r="P4103" s="143">
        <f>O4103*H4103</f>
        <v>0</v>
      </c>
      <c r="Q4103" s="143">
        <v>0.23169999999999999</v>
      </c>
      <c r="R4103" s="143">
        <f>Q4103*H4103</f>
        <v>0.23169999999999999</v>
      </c>
      <c r="S4103" s="143">
        <v>0</v>
      </c>
      <c r="T4103" s="144">
        <f>S4103*H4103</f>
        <v>0</v>
      </c>
      <c r="AR4103" s="145" t="s">
        <v>444</v>
      </c>
      <c r="AT4103" s="145" t="s">
        <v>332</v>
      </c>
      <c r="AU4103" s="145" t="s">
        <v>80</v>
      </c>
      <c r="AY4103" s="18" t="s">
        <v>330</v>
      </c>
      <c r="BE4103" s="146">
        <f>IF(N4103="základní",J4103,0)</f>
        <v>51721.61</v>
      </c>
      <c r="BF4103" s="146">
        <f>IF(N4103="snížená",J4103,0)</f>
        <v>0</v>
      </c>
      <c r="BG4103" s="146">
        <f>IF(N4103="zákl. přenesená",J4103,0)</f>
        <v>0</v>
      </c>
      <c r="BH4103" s="146">
        <f>IF(N4103="sníž. přenesená",J4103,0)</f>
        <v>0</v>
      </c>
      <c r="BI4103" s="146">
        <f>IF(N4103="nulová",J4103,0)</f>
        <v>0</v>
      </c>
      <c r="BJ4103" s="18" t="s">
        <v>78</v>
      </c>
      <c r="BK4103" s="146">
        <f>ROUND(I4103*H4103,2)</f>
        <v>51721.61</v>
      </c>
      <c r="BL4103" s="18" t="s">
        <v>444</v>
      </c>
      <c r="BM4103" s="145" t="s">
        <v>4217</v>
      </c>
    </row>
    <row r="4104" spans="2:65" s="1" customFormat="1" ht="39">
      <c r="B4104" s="33"/>
      <c r="D4104" s="152" t="s">
        <v>375</v>
      </c>
      <c r="F4104" s="165" t="s">
        <v>4170</v>
      </c>
      <c r="I4104" s="149"/>
      <c r="L4104" s="33"/>
      <c r="M4104" s="150"/>
      <c r="T4104" s="52"/>
      <c r="AT4104" s="18" t="s">
        <v>375</v>
      </c>
      <c r="AU4104" s="18" t="s">
        <v>80</v>
      </c>
    </row>
    <row r="4105" spans="2:65" s="1" customFormat="1" ht="24.2" customHeight="1">
      <c r="B4105" s="33"/>
      <c r="C4105" s="134" t="s">
        <v>4218</v>
      </c>
      <c r="D4105" s="134" t="s">
        <v>332</v>
      </c>
      <c r="E4105" s="135" t="s">
        <v>4219</v>
      </c>
      <c r="F4105" s="136" t="s">
        <v>4220</v>
      </c>
      <c r="G4105" s="137" t="s">
        <v>2551</v>
      </c>
      <c r="H4105" s="138">
        <v>1</v>
      </c>
      <c r="I4105" s="139">
        <v>89485.65</v>
      </c>
      <c r="J4105" s="140">
        <f>ROUND(I4105*H4105,2)</f>
        <v>89485.65</v>
      </c>
      <c r="K4105" s="136" t="s">
        <v>21</v>
      </c>
      <c r="L4105" s="33"/>
      <c r="M4105" s="141" t="s">
        <v>21</v>
      </c>
      <c r="N4105" s="142" t="s">
        <v>42</v>
      </c>
      <c r="P4105" s="143">
        <f>O4105*H4105</f>
        <v>0</v>
      </c>
      <c r="Q4105" s="143">
        <v>0.53059999999999996</v>
      </c>
      <c r="R4105" s="143">
        <f>Q4105*H4105</f>
        <v>0.53059999999999996</v>
      </c>
      <c r="S4105" s="143">
        <v>0</v>
      </c>
      <c r="T4105" s="144">
        <f>S4105*H4105</f>
        <v>0</v>
      </c>
      <c r="AR4105" s="145" t="s">
        <v>444</v>
      </c>
      <c r="AT4105" s="145" t="s">
        <v>332</v>
      </c>
      <c r="AU4105" s="145" t="s">
        <v>80</v>
      </c>
      <c r="AY4105" s="18" t="s">
        <v>330</v>
      </c>
      <c r="BE4105" s="146">
        <f>IF(N4105="základní",J4105,0)</f>
        <v>89485.65</v>
      </c>
      <c r="BF4105" s="146">
        <f>IF(N4105="snížená",J4105,0)</f>
        <v>0</v>
      </c>
      <c r="BG4105" s="146">
        <f>IF(N4105="zákl. přenesená",J4105,0)</f>
        <v>0</v>
      </c>
      <c r="BH4105" s="146">
        <f>IF(N4105="sníž. přenesená",J4105,0)</f>
        <v>0</v>
      </c>
      <c r="BI4105" s="146">
        <f>IF(N4105="nulová",J4105,0)</f>
        <v>0</v>
      </c>
      <c r="BJ4105" s="18" t="s">
        <v>78</v>
      </c>
      <c r="BK4105" s="146">
        <f>ROUND(I4105*H4105,2)</f>
        <v>89485.65</v>
      </c>
      <c r="BL4105" s="18" t="s">
        <v>444</v>
      </c>
      <c r="BM4105" s="145" t="s">
        <v>4221</v>
      </c>
    </row>
    <row r="4106" spans="2:65" s="1" customFormat="1" ht="39">
      <c r="B4106" s="33"/>
      <c r="D4106" s="152" t="s">
        <v>375</v>
      </c>
      <c r="F4106" s="165" t="s">
        <v>4165</v>
      </c>
      <c r="I4106" s="149"/>
      <c r="L4106" s="33"/>
      <c r="M4106" s="150"/>
      <c r="T4106" s="52"/>
      <c r="AT4106" s="18" t="s">
        <v>375</v>
      </c>
      <c r="AU4106" s="18" t="s">
        <v>80</v>
      </c>
    </row>
    <row r="4107" spans="2:65" s="1" customFormat="1" ht="21.75" customHeight="1">
      <c r="B4107" s="33"/>
      <c r="C4107" s="134" t="s">
        <v>4222</v>
      </c>
      <c r="D4107" s="134" t="s">
        <v>332</v>
      </c>
      <c r="E4107" s="135" t="s">
        <v>4223</v>
      </c>
      <c r="F4107" s="136" t="s">
        <v>4224</v>
      </c>
      <c r="G4107" s="137" t="s">
        <v>2551</v>
      </c>
      <c r="H4107" s="138">
        <v>1</v>
      </c>
      <c r="I4107" s="139">
        <v>88657.72</v>
      </c>
      <c r="J4107" s="140">
        <f>ROUND(I4107*H4107,2)</f>
        <v>88657.72</v>
      </c>
      <c r="K4107" s="136" t="s">
        <v>21</v>
      </c>
      <c r="L4107" s="33"/>
      <c r="M4107" s="141" t="s">
        <v>21</v>
      </c>
      <c r="N4107" s="142" t="s">
        <v>42</v>
      </c>
      <c r="P4107" s="143">
        <f>O4107*H4107</f>
        <v>0</v>
      </c>
      <c r="Q4107" s="143">
        <v>0.17471999999999999</v>
      </c>
      <c r="R4107" s="143">
        <f>Q4107*H4107</f>
        <v>0.17471999999999999</v>
      </c>
      <c r="S4107" s="143">
        <v>0</v>
      </c>
      <c r="T4107" s="144">
        <f>S4107*H4107</f>
        <v>0</v>
      </c>
      <c r="AR4107" s="145" t="s">
        <v>444</v>
      </c>
      <c r="AT4107" s="145" t="s">
        <v>332</v>
      </c>
      <c r="AU4107" s="145" t="s">
        <v>80</v>
      </c>
      <c r="AY4107" s="18" t="s">
        <v>330</v>
      </c>
      <c r="BE4107" s="146">
        <f>IF(N4107="základní",J4107,0)</f>
        <v>88657.72</v>
      </c>
      <c r="BF4107" s="146">
        <f>IF(N4107="snížená",J4107,0)</f>
        <v>0</v>
      </c>
      <c r="BG4107" s="146">
        <f>IF(N4107="zákl. přenesená",J4107,0)</f>
        <v>0</v>
      </c>
      <c r="BH4107" s="146">
        <f>IF(N4107="sníž. přenesená",J4107,0)</f>
        <v>0</v>
      </c>
      <c r="BI4107" s="146">
        <f>IF(N4107="nulová",J4107,0)</f>
        <v>0</v>
      </c>
      <c r="BJ4107" s="18" t="s">
        <v>78</v>
      </c>
      <c r="BK4107" s="146">
        <f>ROUND(I4107*H4107,2)</f>
        <v>88657.72</v>
      </c>
      <c r="BL4107" s="18" t="s">
        <v>444</v>
      </c>
      <c r="BM4107" s="145" t="s">
        <v>4225</v>
      </c>
    </row>
    <row r="4108" spans="2:65" s="1" customFormat="1" ht="19.5">
      <c r="B4108" s="33"/>
      <c r="D4108" s="152" t="s">
        <v>375</v>
      </c>
      <c r="F4108" s="165" t="s">
        <v>4226</v>
      </c>
      <c r="I4108" s="149"/>
      <c r="L4108" s="33"/>
      <c r="M4108" s="150"/>
      <c r="T4108" s="52"/>
      <c r="AT4108" s="18" t="s">
        <v>375</v>
      </c>
      <c r="AU4108" s="18" t="s">
        <v>80</v>
      </c>
    </row>
    <row r="4109" spans="2:65" s="1" customFormat="1" ht="24.2" customHeight="1">
      <c r="B4109" s="33"/>
      <c r="C4109" s="134" t="s">
        <v>4227</v>
      </c>
      <c r="D4109" s="134" t="s">
        <v>332</v>
      </c>
      <c r="E4109" s="135" t="s">
        <v>4228</v>
      </c>
      <c r="F4109" s="136" t="s">
        <v>4229</v>
      </c>
      <c r="G4109" s="137" t="s">
        <v>2551</v>
      </c>
      <c r="H4109" s="138">
        <v>1</v>
      </c>
      <c r="I4109" s="139">
        <v>89871.95</v>
      </c>
      <c r="J4109" s="140">
        <f>ROUND(I4109*H4109,2)</f>
        <v>89871.95</v>
      </c>
      <c r="K4109" s="136" t="s">
        <v>21</v>
      </c>
      <c r="L4109" s="33"/>
      <c r="M4109" s="141" t="s">
        <v>21</v>
      </c>
      <c r="N4109" s="142" t="s">
        <v>42</v>
      </c>
      <c r="P4109" s="143">
        <f>O4109*H4109</f>
        <v>0</v>
      </c>
      <c r="Q4109" s="143">
        <v>0.17807999999999999</v>
      </c>
      <c r="R4109" s="143">
        <f>Q4109*H4109</f>
        <v>0.17807999999999999</v>
      </c>
      <c r="S4109" s="143">
        <v>0</v>
      </c>
      <c r="T4109" s="144">
        <f>S4109*H4109</f>
        <v>0</v>
      </c>
      <c r="AR4109" s="145" t="s">
        <v>444</v>
      </c>
      <c r="AT4109" s="145" t="s">
        <v>332</v>
      </c>
      <c r="AU4109" s="145" t="s">
        <v>80</v>
      </c>
      <c r="AY4109" s="18" t="s">
        <v>330</v>
      </c>
      <c r="BE4109" s="146">
        <f>IF(N4109="základní",J4109,0)</f>
        <v>89871.95</v>
      </c>
      <c r="BF4109" s="146">
        <f>IF(N4109="snížená",J4109,0)</f>
        <v>0</v>
      </c>
      <c r="BG4109" s="146">
        <f>IF(N4109="zákl. přenesená",J4109,0)</f>
        <v>0</v>
      </c>
      <c r="BH4109" s="146">
        <f>IF(N4109="sníž. přenesená",J4109,0)</f>
        <v>0</v>
      </c>
      <c r="BI4109" s="146">
        <f>IF(N4109="nulová",J4109,0)</f>
        <v>0</v>
      </c>
      <c r="BJ4109" s="18" t="s">
        <v>78</v>
      </c>
      <c r="BK4109" s="146">
        <f>ROUND(I4109*H4109,2)</f>
        <v>89871.95</v>
      </c>
      <c r="BL4109" s="18" t="s">
        <v>444</v>
      </c>
      <c r="BM4109" s="145" t="s">
        <v>4230</v>
      </c>
    </row>
    <row r="4110" spans="2:65" s="1" customFormat="1" ht="19.5">
      <c r="B4110" s="33"/>
      <c r="D4110" s="152" t="s">
        <v>375</v>
      </c>
      <c r="F4110" s="165" t="s">
        <v>4226</v>
      </c>
      <c r="I4110" s="149"/>
      <c r="L4110" s="33"/>
      <c r="M4110" s="150"/>
      <c r="T4110" s="52"/>
      <c r="AT4110" s="18" t="s">
        <v>375</v>
      </c>
      <c r="AU4110" s="18" t="s">
        <v>80</v>
      </c>
    </row>
    <row r="4111" spans="2:65" s="1" customFormat="1" ht="16.5" customHeight="1">
      <c r="B4111" s="33"/>
      <c r="C4111" s="134" t="s">
        <v>4231</v>
      </c>
      <c r="D4111" s="134" t="s">
        <v>332</v>
      </c>
      <c r="E4111" s="135" t="s">
        <v>4232</v>
      </c>
      <c r="F4111" s="136" t="s">
        <v>4233</v>
      </c>
      <c r="G4111" s="137" t="s">
        <v>2551</v>
      </c>
      <c r="H4111" s="138">
        <v>1</v>
      </c>
      <c r="I4111" s="139">
        <v>64658.66</v>
      </c>
      <c r="J4111" s="140">
        <f>ROUND(I4111*H4111,2)</f>
        <v>64658.66</v>
      </c>
      <c r="K4111" s="136" t="s">
        <v>21</v>
      </c>
      <c r="L4111" s="33"/>
      <c r="M4111" s="141" t="s">
        <v>21</v>
      </c>
      <c r="N4111" s="142" t="s">
        <v>42</v>
      </c>
      <c r="P4111" s="143">
        <f>O4111*H4111</f>
        <v>0</v>
      </c>
      <c r="Q4111" s="143">
        <v>0.12180000000000001</v>
      </c>
      <c r="R4111" s="143">
        <f>Q4111*H4111</f>
        <v>0.12180000000000001</v>
      </c>
      <c r="S4111" s="143">
        <v>0</v>
      </c>
      <c r="T4111" s="144">
        <f>S4111*H4111</f>
        <v>0</v>
      </c>
      <c r="AR4111" s="145" t="s">
        <v>444</v>
      </c>
      <c r="AT4111" s="145" t="s">
        <v>332</v>
      </c>
      <c r="AU4111" s="145" t="s">
        <v>80</v>
      </c>
      <c r="AY4111" s="18" t="s">
        <v>330</v>
      </c>
      <c r="BE4111" s="146">
        <f>IF(N4111="základní",J4111,0)</f>
        <v>64658.66</v>
      </c>
      <c r="BF4111" s="146">
        <f>IF(N4111="snížená",J4111,0)</f>
        <v>0</v>
      </c>
      <c r="BG4111" s="146">
        <f>IF(N4111="zákl. přenesená",J4111,0)</f>
        <v>0</v>
      </c>
      <c r="BH4111" s="146">
        <f>IF(N4111="sníž. přenesená",J4111,0)</f>
        <v>0</v>
      </c>
      <c r="BI4111" s="146">
        <f>IF(N4111="nulová",J4111,0)</f>
        <v>0</v>
      </c>
      <c r="BJ4111" s="18" t="s">
        <v>78</v>
      </c>
      <c r="BK4111" s="146">
        <f>ROUND(I4111*H4111,2)</f>
        <v>64658.66</v>
      </c>
      <c r="BL4111" s="18" t="s">
        <v>444</v>
      </c>
      <c r="BM4111" s="145" t="s">
        <v>4234</v>
      </c>
    </row>
    <row r="4112" spans="2:65" s="1" customFormat="1" ht="19.5">
      <c r="B4112" s="33"/>
      <c r="D4112" s="152" t="s">
        <v>375</v>
      </c>
      <c r="F4112" s="165" t="s">
        <v>4226</v>
      </c>
      <c r="I4112" s="149"/>
      <c r="L4112" s="33"/>
      <c r="M4112" s="150"/>
      <c r="T4112" s="52"/>
      <c r="AT4112" s="18" t="s">
        <v>375</v>
      </c>
      <c r="AU4112" s="18" t="s">
        <v>80</v>
      </c>
    </row>
    <row r="4113" spans="2:65" s="1" customFormat="1" ht="16.5" customHeight="1">
      <c r="B4113" s="33"/>
      <c r="C4113" s="134" t="s">
        <v>4235</v>
      </c>
      <c r="D4113" s="134" t="s">
        <v>332</v>
      </c>
      <c r="E4113" s="135" t="s">
        <v>4236</v>
      </c>
      <c r="F4113" s="136" t="s">
        <v>4237</v>
      </c>
      <c r="G4113" s="137" t="s">
        <v>2551</v>
      </c>
      <c r="H4113" s="138">
        <v>1</v>
      </c>
      <c r="I4113" s="139">
        <v>67252.040000000008</v>
      </c>
      <c r="J4113" s="140">
        <f>ROUND(I4113*H4113,2)</f>
        <v>67252.039999999994</v>
      </c>
      <c r="K4113" s="136" t="s">
        <v>21</v>
      </c>
      <c r="L4113" s="33"/>
      <c r="M4113" s="141" t="s">
        <v>21</v>
      </c>
      <c r="N4113" s="142" t="s">
        <v>42</v>
      </c>
      <c r="P4113" s="143">
        <f>O4113*H4113</f>
        <v>0</v>
      </c>
      <c r="Q4113" s="143">
        <v>0.12852</v>
      </c>
      <c r="R4113" s="143">
        <f>Q4113*H4113</f>
        <v>0.12852</v>
      </c>
      <c r="S4113" s="143">
        <v>0</v>
      </c>
      <c r="T4113" s="144">
        <f>S4113*H4113</f>
        <v>0</v>
      </c>
      <c r="AR4113" s="145" t="s">
        <v>444</v>
      </c>
      <c r="AT4113" s="145" t="s">
        <v>332</v>
      </c>
      <c r="AU4113" s="145" t="s">
        <v>80</v>
      </c>
      <c r="AY4113" s="18" t="s">
        <v>330</v>
      </c>
      <c r="BE4113" s="146">
        <f>IF(N4113="základní",J4113,0)</f>
        <v>67252.039999999994</v>
      </c>
      <c r="BF4113" s="146">
        <f>IF(N4113="snížená",J4113,0)</f>
        <v>0</v>
      </c>
      <c r="BG4113" s="146">
        <f>IF(N4113="zákl. přenesená",J4113,0)</f>
        <v>0</v>
      </c>
      <c r="BH4113" s="146">
        <f>IF(N4113="sníž. přenesená",J4113,0)</f>
        <v>0</v>
      </c>
      <c r="BI4113" s="146">
        <f>IF(N4113="nulová",J4113,0)</f>
        <v>0</v>
      </c>
      <c r="BJ4113" s="18" t="s">
        <v>78</v>
      </c>
      <c r="BK4113" s="146">
        <f>ROUND(I4113*H4113,2)</f>
        <v>67252.039999999994</v>
      </c>
      <c r="BL4113" s="18" t="s">
        <v>444</v>
      </c>
      <c r="BM4113" s="145" t="s">
        <v>4238</v>
      </c>
    </row>
    <row r="4114" spans="2:65" s="1" customFormat="1" ht="19.5">
      <c r="B4114" s="33"/>
      <c r="D4114" s="152" t="s">
        <v>375</v>
      </c>
      <c r="F4114" s="165" t="s">
        <v>4226</v>
      </c>
      <c r="I4114" s="149"/>
      <c r="L4114" s="33"/>
      <c r="M4114" s="150"/>
      <c r="T4114" s="52"/>
      <c r="AT4114" s="18" t="s">
        <v>375</v>
      </c>
      <c r="AU4114" s="18" t="s">
        <v>80</v>
      </c>
    </row>
    <row r="4115" spans="2:65" s="1" customFormat="1" ht="24.2" customHeight="1">
      <c r="B4115" s="33"/>
      <c r="C4115" s="134" t="s">
        <v>4239</v>
      </c>
      <c r="D4115" s="134" t="s">
        <v>332</v>
      </c>
      <c r="E4115" s="135" t="s">
        <v>4240</v>
      </c>
      <c r="F4115" s="136" t="s">
        <v>4182</v>
      </c>
      <c r="G4115" s="137" t="s">
        <v>2551</v>
      </c>
      <c r="H4115" s="138">
        <v>1</v>
      </c>
      <c r="I4115" s="139">
        <v>50039.18</v>
      </c>
      <c r="J4115" s="140">
        <f>ROUND(I4115*H4115,2)</f>
        <v>50039.18</v>
      </c>
      <c r="K4115" s="136" t="s">
        <v>21</v>
      </c>
      <c r="L4115" s="33"/>
      <c r="M4115" s="141" t="s">
        <v>21</v>
      </c>
      <c r="N4115" s="142" t="s">
        <v>42</v>
      </c>
      <c r="P4115" s="143">
        <f>O4115*H4115</f>
        <v>0</v>
      </c>
      <c r="Q4115" s="143">
        <v>0.189</v>
      </c>
      <c r="R4115" s="143">
        <f>Q4115*H4115</f>
        <v>0.189</v>
      </c>
      <c r="S4115" s="143">
        <v>0</v>
      </c>
      <c r="T4115" s="144">
        <f>S4115*H4115</f>
        <v>0</v>
      </c>
      <c r="AR4115" s="145" t="s">
        <v>444</v>
      </c>
      <c r="AT4115" s="145" t="s">
        <v>332</v>
      </c>
      <c r="AU4115" s="145" t="s">
        <v>80</v>
      </c>
      <c r="AY4115" s="18" t="s">
        <v>330</v>
      </c>
      <c r="BE4115" s="146">
        <f>IF(N4115="základní",J4115,0)</f>
        <v>50039.18</v>
      </c>
      <c r="BF4115" s="146">
        <f>IF(N4115="snížená",J4115,0)</f>
        <v>0</v>
      </c>
      <c r="BG4115" s="146">
        <f>IF(N4115="zákl. přenesená",J4115,0)</f>
        <v>0</v>
      </c>
      <c r="BH4115" s="146">
        <f>IF(N4115="sníž. přenesená",J4115,0)</f>
        <v>0</v>
      </c>
      <c r="BI4115" s="146">
        <f>IF(N4115="nulová",J4115,0)</f>
        <v>0</v>
      </c>
      <c r="BJ4115" s="18" t="s">
        <v>78</v>
      </c>
      <c r="BK4115" s="146">
        <f>ROUND(I4115*H4115,2)</f>
        <v>50039.18</v>
      </c>
      <c r="BL4115" s="18" t="s">
        <v>444</v>
      </c>
      <c r="BM4115" s="145" t="s">
        <v>4241</v>
      </c>
    </row>
    <row r="4116" spans="2:65" s="1" customFormat="1" ht="39">
      <c r="B4116" s="33"/>
      <c r="D4116" s="152" t="s">
        <v>375</v>
      </c>
      <c r="F4116" s="165" t="s">
        <v>4179</v>
      </c>
      <c r="I4116" s="149"/>
      <c r="L4116" s="33"/>
      <c r="M4116" s="150"/>
      <c r="T4116" s="52"/>
      <c r="AT4116" s="18" t="s">
        <v>375</v>
      </c>
      <c r="AU4116" s="18" t="s">
        <v>80</v>
      </c>
    </row>
    <row r="4117" spans="2:65" s="1" customFormat="1" ht="16.5" customHeight="1">
      <c r="B4117" s="33"/>
      <c r="C4117" s="134" t="s">
        <v>4242</v>
      </c>
      <c r="D4117" s="134" t="s">
        <v>332</v>
      </c>
      <c r="E4117" s="135" t="s">
        <v>4243</v>
      </c>
      <c r="F4117" s="136" t="s">
        <v>4244</v>
      </c>
      <c r="G4117" s="137" t="s">
        <v>2551</v>
      </c>
      <c r="H4117" s="138">
        <v>4</v>
      </c>
      <c r="I4117" s="139">
        <v>25598.48</v>
      </c>
      <c r="J4117" s="140">
        <f>ROUND(I4117*H4117,2)</f>
        <v>102393.92</v>
      </c>
      <c r="K4117" s="136" t="s">
        <v>21</v>
      </c>
      <c r="L4117" s="33"/>
      <c r="M4117" s="141" t="s">
        <v>21</v>
      </c>
      <c r="N4117" s="142" t="s">
        <v>42</v>
      </c>
      <c r="P4117" s="143">
        <f>O4117*H4117</f>
        <v>0</v>
      </c>
      <c r="Q4117" s="143">
        <v>9.4500000000000001E-2</v>
      </c>
      <c r="R4117" s="143">
        <f>Q4117*H4117</f>
        <v>0.378</v>
      </c>
      <c r="S4117" s="143">
        <v>0</v>
      </c>
      <c r="T4117" s="144">
        <f>S4117*H4117</f>
        <v>0</v>
      </c>
      <c r="AR4117" s="145" t="s">
        <v>444</v>
      </c>
      <c r="AT4117" s="145" t="s">
        <v>332</v>
      </c>
      <c r="AU4117" s="145" t="s">
        <v>80</v>
      </c>
      <c r="AY4117" s="18" t="s">
        <v>330</v>
      </c>
      <c r="BE4117" s="146">
        <f>IF(N4117="základní",J4117,0)</f>
        <v>102393.92</v>
      </c>
      <c r="BF4117" s="146">
        <f>IF(N4117="snížená",J4117,0)</f>
        <v>0</v>
      </c>
      <c r="BG4117" s="146">
        <f>IF(N4117="zákl. přenesená",J4117,0)</f>
        <v>0</v>
      </c>
      <c r="BH4117" s="146">
        <f>IF(N4117="sníž. přenesená",J4117,0)</f>
        <v>0</v>
      </c>
      <c r="BI4117" s="146">
        <f>IF(N4117="nulová",J4117,0)</f>
        <v>0</v>
      </c>
      <c r="BJ4117" s="18" t="s">
        <v>78</v>
      </c>
      <c r="BK4117" s="146">
        <f>ROUND(I4117*H4117,2)</f>
        <v>102393.92</v>
      </c>
      <c r="BL4117" s="18" t="s">
        <v>444</v>
      </c>
      <c r="BM4117" s="145" t="s">
        <v>4245</v>
      </c>
    </row>
    <row r="4118" spans="2:65" s="1" customFormat="1" ht="29.25">
      <c r="B4118" s="33"/>
      <c r="D4118" s="152" t="s">
        <v>375</v>
      </c>
      <c r="F4118" s="165" t="s">
        <v>4187</v>
      </c>
      <c r="I4118" s="149"/>
      <c r="L4118" s="33"/>
      <c r="M4118" s="150"/>
      <c r="T4118" s="52"/>
      <c r="AT4118" s="18" t="s">
        <v>375</v>
      </c>
      <c r="AU4118" s="18" t="s">
        <v>80</v>
      </c>
    </row>
    <row r="4119" spans="2:65" s="1" customFormat="1" ht="24.2" customHeight="1">
      <c r="B4119" s="33"/>
      <c r="C4119" s="134" t="s">
        <v>4246</v>
      </c>
      <c r="D4119" s="134" t="s">
        <v>332</v>
      </c>
      <c r="E4119" s="135" t="s">
        <v>4247</v>
      </c>
      <c r="F4119" s="136" t="s">
        <v>4182</v>
      </c>
      <c r="G4119" s="137" t="s">
        <v>2551</v>
      </c>
      <c r="H4119" s="138">
        <v>1</v>
      </c>
      <c r="I4119" s="139">
        <v>49833.3</v>
      </c>
      <c r="J4119" s="140">
        <f>ROUND(I4119*H4119,2)</f>
        <v>49833.3</v>
      </c>
      <c r="K4119" s="136" t="s">
        <v>21</v>
      </c>
      <c r="L4119" s="33"/>
      <c r="M4119" s="141" t="s">
        <v>21</v>
      </c>
      <c r="N4119" s="142" t="s">
        <v>42</v>
      </c>
      <c r="P4119" s="143">
        <f>O4119*H4119</f>
        <v>0</v>
      </c>
      <c r="Q4119" s="143">
        <v>0.189</v>
      </c>
      <c r="R4119" s="143">
        <f>Q4119*H4119</f>
        <v>0.189</v>
      </c>
      <c r="S4119" s="143">
        <v>0</v>
      </c>
      <c r="T4119" s="144">
        <f>S4119*H4119</f>
        <v>0</v>
      </c>
      <c r="AR4119" s="145" t="s">
        <v>444</v>
      </c>
      <c r="AT4119" s="145" t="s">
        <v>332</v>
      </c>
      <c r="AU4119" s="145" t="s">
        <v>80</v>
      </c>
      <c r="AY4119" s="18" t="s">
        <v>330</v>
      </c>
      <c r="BE4119" s="146">
        <f>IF(N4119="základní",J4119,0)</f>
        <v>49833.3</v>
      </c>
      <c r="BF4119" s="146">
        <f>IF(N4119="snížená",J4119,0)</f>
        <v>0</v>
      </c>
      <c r="BG4119" s="146">
        <f>IF(N4119="zákl. přenesená",J4119,0)</f>
        <v>0</v>
      </c>
      <c r="BH4119" s="146">
        <f>IF(N4119="sníž. přenesená",J4119,0)</f>
        <v>0</v>
      </c>
      <c r="BI4119" s="146">
        <f>IF(N4119="nulová",J4119,0)</f>
        <v>0</v>
      </c>
      <c r="BJ4119" s="18" t="s">
        <v>78</v>
      </c>
      <c r="BK4119" s="146">
        <f>ROUND(I4119*H4119,2)</f>
        <v>49833.3</v>
      </c>
      <c r="BL4119" s="18" t="s">
        <v>444</v>
      </c>
      <c r="BM4119" s="145" t="s">
        <v>4248</v>
      </c>
    </row>
    <row r="4120" spans="2:65" s="1" customFormat="1" ht="39">
      <c r="B4120" s="33"/>
      <c r="D4120" s="152" t="s">
        <v>375</v>
      </c>
      <c r="F4120" s="165" t="s">
        <v>4179</v>
      </c>
      <c r="I4120" s="149"/>
      <c r="L4120" s="33"/>
      <c r="M4120" s="150"/>
      <c r="T4120" s="52"/>
      <c r="AT4120" s="18" t="s">
        <v>375</v>
      </c>
      <c r="AU4120" s="18" t="s">
        <v>80</v>
      </c>
    </row>
    <row r="4121" spans="2:65" s="1" customFormat="1" ht="24.2" customHeight="1">
      <c r="B4121" s="33"/>
      <c r="C4121" s="134" t="s">
        <v>4249</v>
      </c>
      <c r="D4121" s="134" t="s">
        <v>332</v>
      </c>
      <c r="E4121" s="135" t="s">
        <v>4250</v>
      </c>
      <c r="F4121" s="136" t="s">
        <v>4251</v>
      </c>
      <c r="G4121" s="137" t="s">
        <v>2551</v>
      </c>
      <c r="H4121" s="138">
        <v>1</v>
      </c>
      <c r="I4121" s="139">
        <v>105484.29</v>
      </c>
      <c r="J4121" s="140">
        <f>ROUND(I4121*H4121,2)</f>
        <v>105484.29</v>
      </c>
      <c r="K4121" s="136" t="s">
        <v>21</v>
      </c>
      <c r="L4121" s="33"/>
      <c r="M4121" s="141" t="s">
        <v>21</v>
      </c>
      <c r="N4121" s="142" t="s">
        <v>42</v>
      </c>
      <c r="P4121" s="143">
        <f>O4121*H4121</f>
        <v>0</v>
      </c>
      <c r="Q4121" s="143">
        <v>0.55300000000000005</v>
      </c>
      <c r="R4121" s="143">
        <f>Q4121*H4121</f>
        <v>0.55300000000000005</v>
      </c>
      <c r="S4121" s="143">
        <v>0</v>
      </c>
      <c r="T4121" s="144">
        <f>S4121*H4121</f>
        <v>0</v>
      </c>
      <c r="AR4121" s="145" t="s">
        <v>444</v>
      </c>
      <c r="AT4121" s="145" t="s">
        <v>332</v>
      </c>
      <c r="AU4121" s="145" t="s">
        <v>80</v>
      </c>
      <c r="AY4121" s="18" t="s">
        <v>330</v>
      </c>
      <c r="BE4121" s="146">
        <f>IF(N4121="základní",J4121,0)</f>
        <v>105484.29</v>
      </c>
      <c r="BF4121" s="146">
        <f>IF(N4121="snížená",J4121,0)</f>
        <v>0</v>
      </c>
      <c r="BG4121" s="146">
        <f>IF(N4121="zákl. přenesená",J4121,0)</f>
        <v>0</v>
      </c>
      <c r="BH4121" s="146">
        <f>IF(N4121="sníž. přenesená",J4121,0)</f>
        <v>0</v>
      </c>
      <c r="BI4121" s="146">
        <f>IF(N4121="nulová",J4121,0)</f>
        <v>0</v>
      </c>
      <c r="BJ4121" s="18" t="s">
        <v>78</v>
      </c>
      <c r="BK4121" s="146">
        <f>ROUND(I4121*H4121,2)</f>
        <v>105484.29</v>
      </c>
      <c r="BL4121" s="18" t="s">
        <v>444</v>
      </c>
      <c r="BM4121" s="145" t="s">
        <v>4252</v>
      </c>
    </row>
    <row r="4122" spans="2:65" s="1" customFormat="1" ht="39">
      <c r="B4122" s="33"/>
      <c r="D4122" s="152" t="s">
        <v>375</v>
      </c>
      <c r="F4122" s="165" t="s">
        <v>4165</v>
      </c>
      <c r="I4122" s="149"/>
      <c r="L4122" s="33"/>
      <c r="M4122" s="150"/>
      <c r="T4122" s="52"/>
      <c r="AT4122" s="18" t="s">
        <v>375</v>
      </c>
      <c r="AU4122" s="18" t="s">
        <v>80</v>
      </c>
    </row>
    <row r="4123" spans="2:65" s="1" customFormat="1" ht="24.2" customHeight="1">
      <c r="B4123" s="33"/>
      <c r="C4123" s="134" t="s">
        <v>4253</v>
      </c>
      <c r="D4123" s="134" t="s">
        <v>332</v>
      </c>
      <c r="E4123" s="135" t="s">
        <v>4254</v>
      </c>
      <c r="F4123" s="136" t="s">
        <v>4255</v>
      </c>
      <c r="G4123" s="137" t="s">
        <v>2551</v>
      </c>
      <c r="H4123" s="138">
        <v>1</v>
      </c>
      <c r="I4123" s="139">
        <v>68217.23</v>
      </c>
      <c r="J4123" s="140">
        <f>ROUND(I4123*H4123,2)</f>
        <v>68217.23</v>
      </c>
      <c r="K4123" s="136" t="s">
        <v>21</v>
      </c>
      <c r="L4123" s="33"/>
      <c r="M4123" s="141" t="s">
        <v>21</v>
      </c>
      <c r="N4123" s="142" t="s">
        <v>42</v>
      </c>
      <c r="P4123" s="143">
        <f>O4123*H4123</f>
        <v>0</v>
      </c>
      <c r="Q4123" s="143">
        <v>0.35699999999999998</v>
      </c>
      <c r="R4123" s="143">
        <f>Q4123*H4123</f>
        <v>0.35699999999999998</v>
      </c>
      <c r="S4123" s="143">
        <v>0</v>
      </c>
      <c r="T4123" s="144">
        <f>S4123*H4123</f>
        <v>0</v>
      </c>
      <c r="AR4123" s="145" t="s">
        <v>444</v>
      </c>
      <c r="AT4123" s="145" t="s">
        <v>332</v>
      </c>
      <c r="AU4123" s="145" t="s">
        <v>80</v>
      </c>
      <c r="AY4123" s="18" t="s">
        <v>330</v>
      </c>
      <c r="BE4123" s="146">
        <f>IF(N4123="základní",J4123,0)</f>
        <v>68217.23</v>
      </c>
      <c r="BF4123" s="146">
        <f>IF(N4123="snížená",J4123,0)</f>
        <v>0</v>
      </c>
      <c r="BG4123" s="146">
        <f>IF(N4123="zákl. přenesená",J4123,0)</f>
        <v>0</v>
      </c>
      <c r="BH4123" s="146">
        <f>IF(N4123="sníž. přenesená",J4123,0)</f>
        <v>0</v>
      </c>
      <c r="BI4123" s="146">
        <f>IF(N4123="nulová",J4123,0)</f>
        <v>0</v>
      </c>
      <c r="BJ4123" s="18" t="s">
        <v>78</v>
      </c>
      <c r="BK4123" s="146">
        <f>ROUND(I4123*H4123,2)</f>
        <v>68217.23</v>
      </c>
      <c r="BL4123" s="18" t="s">
        <v>444</v>
      </c>
      <c r="BM4123" s="145" t="s">
        <v>4256</v>
      </c>
    </row>
    <row r="4124" spans="2:65" s="1" customFormat="1" ht="39">
      <c r="B4124" s="33"/>
      <c r="D4124" s="152" t="s">
        <v>375</v>
      </c>
      <c r="F4124" s="165" t="s">
        <v>4165</v>
      </c>
      <c r="I4124" s="149"/>
      <c r="L4124" s="33"/>
      <c r="M4124" s="150"/>
      <c r="T4124" s="52"/>
      <c r="AT4124" s="18" t="s">
        <v>375</v>
      </c>
      <c r="AU4124" s="18" t="s">
        <v>80</v>
      </c>
    </row>
    <row r="4125" spans="2:65" s="1" customFormat="1" ht="24.2" customHeight="1">
      <c r="B4125" s="33"/>
      <c r="C4125" s="134" t="s">
        <v>4257</v>
      </c>
      <c r="D4125" s="134" t="s">
        <v>332</v>
      </c>
      <c r="E4125" s="135" t="s">
        <v>4258</v>
      </c>
      <c r="F4125" s="136" t="s">
        <v>4259</v>
      </c>
      <c r="G4125" s="137" t="s">
        <v>2551</v>
      </c>
      <c r="H4125" s="138">
        <v>1</v>
      </c>
      <c r="I4125" s="139">
        <v>99884.65</v>
      </c>
      <c r="J4125" s="140">
        <f>ROUND(I4125*H4125,2)</f>
        <v>99884.65</v>
      </c>
      <c r="K4125" s="136" t="s">
        <v>21</v>
      </c>
      <c r="L4125" s="33"/>
      <c r="M4125" s="141" t="s">
        <v>21</v>
      </c>
      <c r="N4125" s="142" t="s">
        <v>42</v>
      </c>
      <c r="P4125" s="143">
        <f>O4125*H4125</f>
        <v>0</v>
      </c>
      <c r="Q4125" s="143">
        <v>0.52639999999999998</v>
      </c>
      <c r="R4125" s="143">
        <f>Q4125*H4125</f>
        <v>0.52639999999999998</v>
      </c>
      <c r="S4125" s="143">
        <v>0</v>
      </c>
      <c r="T4125" s="144">
        <f>S4125*H4125</f>
        <v>0</v>
      </c>
      <c r="AR4125" s="145" t="s">
        <v>444</v>
      </c>
      <c r="AT4125" s="145" t="s">
        <v>332</v>
      </c>
      <c r="AU4125" s="145" t="s">
        <v>80</v>
      </c>
      <c r="AY4125" s="18" t="s">
        <v>330</v>
      </c>
      <c r="BE4125" s="146">
        <f>IF(N4125="základní",J4125,0)</f>
        <v>99884.65</v>
      </c>
      <c r="BF4125" s="146">
        <f>IF(N4125="snížená",J4125,0)</f>
        <v>0</v>
      </c>
      <c r="BG4125" s="146">
        <f>IF(N4125="zákl. přenesená",J4125,0)</f>
        <v>0</v>
      </c>
      <c r="BH4125" s="146">
        <f>IF(N4125="sníž. přenesená",J4125,0)</f>
        <v>0</v>
      </c>
      <c r="BI4125" s="146">
        <f>IF(N4125="nulová",J4125,0)</f>
        <v>0</v>
      </c>
      <c r="BJ4125" s="18" t="s">
        <v>78</v>
      </c>
      <c r="BK4125" s="146">
        <f>ROUND(I4125*H4125,2)</f>
        <v>99884.65</v>
      </c>
      <c r="BL4125" s="18" t="s">
        <v>444</v>
      </c>
      <c r="BM4125" s="145" t="s">
        <v>4260</v>
      </c>
    </row>
    <row r="4126" spans="2:65" s="1" customFormat="1" ht="39">
      <c r="B4126" s="33"/>
      <c r="D4126" s="152" t="s">
        <v>375</v>
      </c>
      <c r="F4126" s="165" t="s">
        <v>4165</v>
      </c>
      <c r="I4126" s="149"/>
      <c r="L4126" s="33"/>
      <c r="M4126" s="150"/>
      <c r="T4126" s="52"/>
      <c r="AT4126" s="18" t="s">
        <v>375</v>
      </c>
      <c r="AU4126" s="18" t="s">
        <v>80</v>
      </c>
    </row>
    <row r="4127" spans="2:65" s="1" customFormat="1" ht="24.2" customHeight="1">
      <c r="B4127" s="33"/>
      <c r="C4127" s="134" t="s">
        <v>4261</v>
      </c>
      <c r="D4127" s="134" t="s">
        <v>332</v>
      </c>
      <c r="E4127" s="135" t="s">
        <v>4262</v>
      </c>
      <c r="F4127" s="136" t="s">
        <v>4263</v>
      </c>
      <c r="G4127" s="137" t="s">
        <v>2551</v>
      </c>
      <c r="H4127" s="138">
        <v>1</v>
      </c>
      <c r="I4127" s="139">
        <v>72768.66</v>
      </c>
      <c r="J4127" s="140">
        <f>ROUND(I4127*H4127,2)</f>
        <v>72768.66</v>
      </c>
      <c r="K4127" s="136" t="s">
        <v>21</v>
      </c>
      <c r="L4127" s="33"/>
      <c r="M4127" s="141" t="s">
        <v>21</v>
      </c>
      <c r="N4127" s="142" t="s">
        <v>42</v>
      </c>
      <c r="P4127" s="143">
        <f>O4127*H4127</f>
        <v>0</v>
      </c>
      <c r="Q4127" s="143">
        <v>0.315</v>
      </c>
      <c r="R4127" s="143">
        <f>Q4127*H4127</f>
        <v>0.315</v>
      </c>
      <c r="S4127" s="143">
        <v>0</v>
      </c>
      <c r="T4127" s="144">
        <f>S4127*H4127</f>
        <v>0</v>
      </c>
      <c r="AR4127" s="145" t="s">
        <v>444</v>
      </c>
      <c r="AT4127" s="145" t="s">
        <v>332</v>
      </c>
      <c r="AU4127" s="145" t="s">
        <v>80</v>
      </c>
      <c r="AY4127" s="18" t="s">
        <v>330</v>
      </c>
      <c r="BE4127" s="146">
        <f>IF(N4127="základní",J4127,0)</f>
        <v>72768.66</v>
      </c>
      <c r="BF4127" s="146">
        <f>IF(N4127="snížená",J4127,0)</f>
        <v>0</v>
      </c>
      <c r="BG4127" s="146">
        <f>IF(N4127="zákl. přenesená",J4127,0)</f>
        <v>0</v>
      </c>
      <c r="BH4127" s="146">
        <f>IF(N4127="sníž. přenesená",J4127,0)</f>
        <v>0</v>
      </c>
      <c r="BI4127" s="146">
        <f>IF(N4127="nulová",J4127,0)</f>
        <v>0</v>
      </c>
      <c r="BJ4127" s="18" t="s">
        <v>78</v>
      </c>
      <c r="BK4127" s="146">
        <f>ROUND(I4127*H4127,2)</f>
        <v>72768.66</v>
      </c>
      <c r="BL4127" s="18" t="s">
        <v>444</v>
      </c>
      <c r="BM4127" s="145" t="s">
        <v>4264</v>
      </c>
    </row>
    <row r="4128" spans="2:65" s="1" customFormat="1" ht="39">
      <c r="B4128" s="33"/>
      <c r="D4128" s="152" t="s">
        <v>375</v>
      </c>
      <c r="F4128" s="165" t="s">
        <v>4170</v>
      </c>
      <c r="I4128" s="149"/>
      <c r="L4128" s="33"/>
      <c r="M4128" s="150"/>
      <c r="T4128" s="52"/>
      <c r="AT4128" s="18" t="s">
        <v>375</v>
      </c>
      <c r="AU4128" s="18" t="s">
        <v>80</v>
      </c>
    </row>
    <row r="4129" spans="2:65" s="1" customFormat="1" ht="24.2" customHeight="1">
      <c r="B4129" s="33"/>
      <c r="C4129" s="134" t="s">
        <v>4265</v>
      </c>
      <c r="D4129" s="134" t="s">
        <v>332</v>
      </c>
      <c r="E4129" s="135" t="s">
        <v>4266</v>
      </c>
      <c r="F4129" s="136" t="s">
        <v>4263</v>
      </c>
      <c r="G4129" s="137" t="s">
        <v>2551</v>
      </c>
      <c r="H4129" s="138">
        <v>1</v>
      </c>
      <c r="I4129" s="139">
        <v>59528.34</v>
      </c>
      <c r="J4129" s="140">
        <f>ROUND(I4129*H4129,2)</f>
        <v>59528.34</v>
      </c>
      <c r="K4129" s="136" t="s">
        <v>21</v>
      </c>
      <c r="L4129" s="33"/>
      <c r="M4129" s="141" t="s">
        <v>21</v>
      </c>
      <c r="N4129" s="142" t="s">
        <v>42</v>
      </c>
      <c r="P4129" s="143">
        <f>O4129*H4129</f>
        <v>0</v>
      </c>
      <c r="Q4129" s="143">
        <v>0.315</v>
      </c>
      <c r="R4129" s="143">
        <f>Q4129*H4129</f>
        <v>0.315</v>
      </c>
      <c r="S4129" s="143">
        <v>0</v>
      </c>
      <c r="T4129" s="144">
        <f>S4129*H4129</f>
        <v>0</v>
      </c>
      <c r="AR4129" s="145" t="s">
        <v>444</v>
      </c>
      <c r="AT4129" s="145" t="s">
        <v>332</v>
      </c>
      <c r="AU4129" s="145" t="s">
        <v>80</v>
      </c>
      <c r="AY4129" s="18" t="s">
        <v>330</v>
      </c>
      <c r="BE4129" s="146">
        <f>IF(N4129="základní",J4129,0)</f>
        <v>59528.34</v>
      </c>
      <c r="BF4129" s="146">
        <f>IF(N4129="snížená",J4129,0)</f>
        <v>0</v>
      </c>
      <c r="BG4129" s="146">
        <f>IF(N4129="zákl. přenesená",J4129,0)</f>
        <v>0</v>
      </c>
      <c r="BH4129" s="146">
        <f>IF(N4129="sníž. přenesená",J4129,0)</f>
        <v>0</v>
      </c>
      <c r="BI4129" s="146">
        <f>IF(N4129="nulová",J4129,0)</f>
        <v>0</v>
      </c>
      <c r="BJ4129" s="18" t="s">
        <v>78</v>
      </c>
      <c r="BK4129" s="146">
        <f>ROUND(I4129*H4129,2)</f>
        <v>59528.34</v>
      </c>
      <c r="BL4129" s="18" t="s">
        <v>444</v>
      </c>
      <c r="BM4129" s="145" t="s">
        <v>4267</v>
      </c>
    </row>
    <row r="4130" spans="2:65" s="1" customFormat="1" ht="39">
      <c r="B4130" s="33"/>
      <c r="D4130" s="152" t="s">
        <v>375</v>
      </c>
      <c r="F4130" s="165" t="s">
        <v>4170</v>
      </c>
      <c r="I4130" s="149"/>
      <c r="L4130" s="33"/>
      <c r="M4130" s="150"/>
      <c r="T4130" s="52"/>
      <c r="AT4130" s="18" t="s">
        <v>375</v>
      </c>
      <c r="AU4130" s="18" t="s">
        <v>80</v>
      </c>
    </row>
    <row r="4131" spans="2:65" s="1" customFormat="1" ht="24.2" customHeight="1">
      <c r="B4131" s="33"/>
      <c r="C4131" s="134" t="s">
        <v>4268</v>
      </c>
      <c r="D4131" s="134" t="s">
        <v>332</v>
      </c>
      <c r="E4131" s="135" t="s">
        <v>4269</v>
      </c>
      <c r="F4131" s="136" t="s">
        <v>4270</v>
      </c>
      <c r="G4131" s="137" t="s">
        <v>2551</v>
      </c>
      <c r="H4131" s="138">
        <v>1</v>
      </c>
      <c r="I4131" s="139">
        <v>48660.02</v>
      </c>
      <c r="J4131" s="140">
        <f>ROUND(I4131*H4131,2)</f>
        <v>48660.02</v>
      </c>
      <c r="K4131" s="136" t="s">
        <v>21</v>
      </c>
      <c r="L4131" s="33"/>
      <c r="M4131" s="141" t="s">
        <v>21</v>
      </c>
      <c r="N4131" s="142" t="s">
        <v>42</v>
      </c>
      <c r="P4131" s="143">
        <f>O4131*H4131</f>
        <v>0</v>
      </c>
      <c r="Q4131" s="143">
        <v>0.28349999999999997</v>
      </c>
      <c r="R4131" s="143">
        <f>Q4131*H4131</f>
        <v>0.28349999999999997</v>
      </c>
      <c r="S4131" s="143">
        <v>0</v>
      </c>
      <c r="T4131" s="144">
        <f>S4131*H4131</f>
        <v>0</v>
      </c>
      <c r="AR4131" s="145" t="s">
        <v>444</v>
      </c>
      <c r="AT4131" s="145" t="s">
        <v>332</v>
      </c>
      <c r="AU4131" s="145" t="s">
        <v>80</v>
      </c>
      <c r="AY4131" s="18" t="s">
        <v>330</v>
      </c>
      <c r="BE4131" s="146">
        <f>IF(N4131="základní",J4131,0)</f>
        <v>48660.02</v>
      </c>
      <c r="BF4131" s="146">
        <f>IF(N4131="snížená",J4131,0)</f>
        <v>0</v>
      </c>
      <c r="BG4131" s="146">
        <f>IF(N4131="zákl. přenesená",J4131,0)</f>
        <v>0</v>
      </c>
      <c r="BH4131" s="146">
        <f>IF(N4131="sníž. přenesená",J4131,0)</f>
        <v>0</v>
      </c>
      <c r="BI4131" s="146">
        <f>IF(N4131="nulová",J4131,0)</f>
        <v>0</v>
      </c>
      <c r="BJ4131" s="18" t="s">
        <v>78</v>
      </c>
      <c r="BK4131" s="146">
        <f>ROUND(I4131*H4131,2)</f>
        <v>48660.02</v>
      </c>
      <c r="BL4131" s="18" t="s">
        <v>444</v>
      </c>
      <c r="BM4131" s="145" t="s">
        <v>4271</v>
      </c>
    </row>
    <row r="4132" spans="2:65" s="1" customFormat="1" ht="39">
      <c r="B4132" s="33"/>
      <c r="D4132" s="152" t="s">
        <v>375</v>
      </c>
      <c r="F4132" s="165" t="s">
        <v>4165</v>
      </c>
      <c r="I4132" s="149"/>
      <c r="L4132" s="33"/>
      <c r="M4132" s="150"/>
      <c r="T4132" s="52"/>
      <c r="AT4132" s="18" t="s">
        <v>375</v>
      </c>
      <c r="AU4132" s="18" t="s">
        <v>80</v>
      </c>
    </row>
    <row r="4133" spans="2:65" s="1" customFormat="1" ht="24.2" customHeight="1">
      <c r="B4133" s="33"/>
      <c r="C4133" s="134" t="s">
        <v>4272</v>
      </c>
      <c r="D4133" s="134" t="s">
        <v>332</v>
      </c>
      <c r="E4133" s="135" t="s">
        <v>4273</v>
      </c>
      <c r="F4133" s="136" t="s">
        <v>4274</v>
      </c>
      <c r="G4133" s="137" t="s">
        <v>2551</v>
      </c>
      <c r="H4133" s="138">
        <v>1</v>
      </c>
      <c r="I4133" s="139">
        <v>126394.08</v>
      </c>
      <c r="J4133" s="140">
        <f>ROUND(I4133*H4133,2)</f>
        <v>126394.08</v>
      </c>
      <c r="K4133" s="136" t="s">
        <v>21</v>
      </c>
      <c r="L4133" s="33"/>
      <c r="M4133" s="141" t="s">
        <v>21</v>
      </c>
      <c r="N4133" s="142" t="s">
        <v>42</v>
      </c>
      <c r="P4133" s="143">
        <f>O4133*H4133</f>
        <v>0</v>
      </c>
      <c r="Q4133" s="143">
        <v>0.67410000000000003</v>
      </c>
      <c r="R4133" s="143">
        <f>Q4133*H4133</f>
        <v>0.67410000000000003</v>
      </c>
      <c r="S4133" s="143">
        <v>0</v>
      </c>
      <c r="T4133" s="144">
        <f>S4133*H4133</f>
        <v>0</v>
      </c>
      <c r="AR4133" s="145" t="s">
        <v>444</v>
      </c>
      <c r="AT4133" s="145" t="s">
        <v>332</v>
      </c>
      <c r="AU4133" s="145" t="s">
        <v>80</v>
      </c>
      <c r="AY4133" s="18" t="s">
        <v>330</v>
      </c>
      <c r="BE4133" s="146">
        <f>IF(N4133="základní",J4133,0)</f>
        <v>126394.08</v>
      </c>
      <c r="BF4133" s="146">
        <f>IF(N4133="snížená",J4133,0)</f>
        <v>0</v>
      </c>
      <c r="BG4133" s="146">
        <f>IF(N4133="zákl. přenesená",J4133,0)</f>
        <v>0</v>
      </c>
      <c r="BH4133" s="146">
        <f>IF(N4133="sníž. přenesená",J4133,0)</f>
        <v>0</v>
      </c>
      <c r="BI4133" s="146">
        <f>IF(N4133="nulová",J4133,0)</f>
        <v>0</v>
      </c>
      <c r="BJ4133" s="18" t="s">
        <v>78</v>
      </c>
      <c r="BK4133" s="146">
        <f>ROUND(I4133*H4133,2)</f>
        <v>126394.08</v>
      </c>
      <c r="BL4133" s="18" t="s">
        <v>444</v>
      </c>
      <c r="BM4133" s="145" t="s">
        <v>4275</v>
      </c>
    </row>
    <row r="4134" spans="2:65" s="1" customFormat="1" ht="39">
      <c r="B4134" s="33"/>
      <c r="D4134" s="152" t="s">
        <v>375</v>
      </c>
      <c r="F4134" s="165" t="s">
        <v>4165</v>
      </c>
      <c r="I4134" s="149"/>
      <c r="L4134" s="33"/>
      <c r="M4134" s="150"/>
      <c r="T4134" s="52"/>
      <c r="AT4134" s="18" t="s">
        <v>375</v>
      </c>
      <c r="AU4134" s="18" t="s">
        <v>80</v>
      </c>
    </row>
    <row r="4135" spans="2:65" s="1" customFormat="1" ht="24.2" customHeight="1">
      <c r="B4135" s="33"/>
      <c r="C4135" s="134" t="s">
        <v>4276</v>
      </c>
      <c r="D4135" s="134" t="s">
        <v>332</v>
      </c>
      <c r="E4135" s="135" t="s">
        <v>4277</v>
      </c>
      <c r="F4135" s="136" t="s">
        <v>4220</v>
      </c>
      <c r="G4135" s="137" t="s">
        <v>2551</v>
      </c>
      <c r="H4135" s="138">
        <v>1</v>
      </c>
      <c r="I4135" s="139">
        <v>91554.38</v>
      </c>
      <c r="J4135" s="140">
        <f>ROUND(I4135*H4135,2)</f>
        <v>91554.38</v>
      </c>
      <c r="K4135" s="136" t="s">
        <v>21</v>
      </c>
      <c r="L4135" s="33"/>
      <c r="M4135" s="141" t="s">
        <v>21</v>
      </c>
      <c r="N4135" s="142" t="s">
        <v>42</v>
      </c>
      <c r="P4135" s="143">
        <f>O4135*H4135</f>
        <v>0</v>
      </c>
      <c r="Q4135" s="143">
        <v>0.53059999999999996</v>
      </c>
      <c r="R4135" s="143">
        <f>Q4135*H4135</f>
        <v>0.53059999999999996</v>
      </c>
      <c r="S4135" s="143">
        <v>0</v>
      </c>
      <c r="T4135" s="144">
        <f>S4135*H4135</f>
        <v>0</v>
      </c>
      <c r="AR4135" s="145" t="s">
        <v>444</v>
      </c>
      <c r="AT4135" s="145" t="s">
        <v>332</v>
      </c>
      <c r="AU4135" s="145" t="s">
        <v>80</v>
      </c>
      <c r="AY4135" s="18" t="s">
        <v>330</v>
      </c>
      <c r="BE4135" s="146">
        <f>IF(N4135="základní",J4135,0)</f>
        <v>91554.38</v>
      </c>
      <c r="BF4135" s="146">
        <f>IF(N4135="snížená",J4135,0)</f>
        <v>0</v>
      </c>
      <c r="BG4135" s="146">
        <f>IF(N4135="zákl. přenesená",J4135,0)</f>
        <v>0</v>
      </c>
      <c r="BH4135" s="146">
        <f>IF(N4135="sníž. přenesená",J4135,0)</f>
        <v>0</v>
      </c>
      <c r="BI4135" s="146">
        <f>IF(N4135="nulová",J4135,0)</f>
        <v>0</v>
      </c>
      <c r="BJ4135" s="18" t="s">
        <v>78</v>
      </c>
      <c r="BK4135" s="146">
        <f>ROUND(I4135*H4135,2)</f>
        <v>91554.38</v>
      </c>
      <c r="BL4135" s="18" t="s">
        <v>444</v>
      </c>
      <c r="BM4135" s="145" t="s">
        <v>4278</v>
      </c>
    </row>
    <row r="4136" spans="2:65" s="1" customFormat="1" ht="39">
      <c r="B4136" s="33"/>
      <c r="D4136" s="152" t="s">
        <v>375</v>
      </c>
      <c r="F4136" s="165" t="s">
        <v>4165</v>
      </c>
      <c r="I4136" s="149"/>
      <c r="L4136" s="33"/>
      <c r="M4136" s="150"/>
      <c r="T4136" s="52"/>
      <c r="AT4136" s="18" t="s">
        <v>375</v>
      </c>
      <c r="AU4136" s="18" t="s">
        <v>80</v>
      </c>
    </row>
    <row r="4137" spans="2:65" s="1" customFormat="1" ht="21.75" customHeight="1">
      <c r="B4137" s="33"/>
      <c r="C4137" s="134" t="s">
        <v>4279</v>
      </c>
      <c r="D4137" s="134" t="s">
        <v>332</v>
      </c>
      <c r="E4137" s="135" t="s">
        <v>4280</v>
      </c>
      <c r="F4137" s="136" t="s">
        <v>4281</v>
      </c>
      <c r="G4137" s="137" t="s">
        <v>2551</v>
      </c>
      <c r="H4137" s="138">
        <v>1</v>
      </c>
      <c r="I4137" s="139">
        <v>87389.25</v>
      </c>
      <c r="J4137" s="140">
        <f>ROUND(I4137*H4137,2)</f>
        <v>87389.25</v>
      </c>
      <c r="K4137" s="136" t="s">
        <v>21</v>
      </c>
      <c r="L4137" s="33"/>
      <c r="M4137" s="141" t="s">
        <v>21</v>
      </c>
      <c r="N4137" s="142" t="s">
        <v>42</v>
      </c>
      <c r="P4137" s="143">
        <f>O4137*H4137</f>
        <v>0</v>
      </c>
      <c r="Q4137" s="143">
        <v>0.17136000000000001</v>
      </c>
      <c r="R4137" s="143">
        <f>Q4137*H4137</f>
        <v>0.17136000000000001</v>
      </c>
      <c r="S4137" s="143">
        <v>0</v>
      </c>
      <c r="T4137" s="144">
        <f>S4137*H4137</f>
        <v>0</v>
      </c>
      <c r="AR4137" s="145" t="s">
        <v>444</v>
      </c>
      <c r="AT4137" s="145" t="s">
        <v>332</v>
      </c>
      <c r="AU4137" s="145" t="s">
        <v>80</v>
      </c>
      <c r="AY4137" s="18" t="s">
        <v>330</v>
      </c>
      <c r="BE4137" s="146">
        <f>IF(N4137="základní",J4137,0)</f>
        <v>87389.25</v>
      </c>
      <c r="BF4137" s="146">
        <f>IF(N4137="snížená",J4137,0)</f>
        <v>0</v>
      </c>
      <c r="BG4137" s="146">
        <f>IF(N4137="zákl. přenesená",J4137,0)</f>
        <v>0</v>
      </c>
      <c r="BH4137" s="146">
        <f>IF(N4137="sníž. přenesená",J4137,0)</f>
        <v>0</v>
      </c>
      <c r="BI4137" s="146">
        <f>IF(N4137="nulová",J4137,0)</f>
        <v>0</v>
      </c>
      <c r="BJ4137" s="18" t="s">
        <v>78</v>
      </c>
      <c r="BK4137" s="146">
        <f>ROUND(I4137*H4137,2)</f>
        <v>87389.25</v>
      </c>
      <c r="BL4137" s="18" t="s">
        <v>444</v>
      </c>
      <c r="BM4137" s="145" t="s">
        <v>4282</v>
      </c>
    </row>
    <row r="4138" spans="2:65" s="1" customFormat="1" ht="19.5">
      <c r="B4138" s="33"/>
      <c r="D4138" s="152" t="s">
        <v>375</v>
      </c>
      <c r="F4138" s="165" t="s">
        <v>4226</v>
      </c>
      <c r="I4138" s="149"/>
      <c r="L4138" s="33"/>
      <c r="M4138" s="150"/>
      <c r="T4138" s="52"/>
      <c r="AT4138" s="18" t="s">
        <v>375</v>
      </c>
      <c r="AU4138" s="18" t="s">
        <v>80</v>
      </c>
    </row>
    <row r="4139" spans="2:65" s="1" customFormat="1" ht="16.5" customHeight="1">
      <c r="B4139" s="33"/>
      <c r="C4139" s="134" t="s">
        <v>4283</v>
      </c>
      <c r="D4139" s="134" t="s">
        <v>332</v>
      </c>
      <c r="E4139" s="135" t="s">
        <v>4284</v>
      </c>
      <c r="F4139" s="136" t="s">
        <v>4233</v>
      </c>
      <c r="G4139" s="137" t="s">
        <v>2551</v>
      </c>
      <c r="H4139" s="138">
        <v>1</v>
      </c>
      <c r="I4139" s="139">
        <v>64658.66</v>
      </c>
      <c r="J4139" s="140">
        <f>ROUND(I4139*H4139,2)</f>
        <v>64658.66</v>
      </c>
      <c r="K4139" s="136" t="s">
        <v>21</v>
      </c>
      <c r="L4139" s="33"/>
      <c r="M4139" s="141" t="s">
        <v>21</v>
      </c>
      <c r="N4139" s="142" t="s">
        <v>42</v>
      </c>
      <c r="P4139" s="143">
        <f>O4139*H4139</f>
        <v>0</v>
      </c>
      <c r="Q4139" s="143">
        <v>0.12180000000000001</v>
      </c>
      <c r="R4139" s="143">
        <f>Q4139*H4139</f>
        <v>0.12180000000000001</v>
      </c>
      <c r="S4139" s="143">
        <v>0</v>
      </c>
      <c r="T4139" s="144">
        <f>S4139*H4139</f>
        <v>0</v>
      </c>
      <c r="AR4139" s="145" t="s">
        <v>444</v>
      </c>
      <c r="AT4139" s="145" t="s">
        <v>332</v>
      </c>
      <c r="AU4139" s="145" t="s">
        <v>80</v>
      </c>
      <c r="AY4139" s="18" t="s">
        <v>330</v>
      </c>
      <c r="BE4139" s="146">
        <f>IF(N4139="základní",J4139,0)</f>
        <v>64658.66</v>
      </c>
      <c r="BF4139" s="146">
        <f>IF(N4139="snížená",J4139,0)</f>
        <v>0</v>
      </c>
      <c r="BG4139" s="146">
        <f>IF(N4139="zákl. přenesená",J4139,0)</f>
        <v>0</v>
      </c>
      <c r="BH4139" s="146">
        <f>IF(N4139="sníž. přenesená",J4139,0)</f>
        <v>0</v>
      </c>
      <c r="BI4139" s="146">
        <f>IF(N4139="nulová",J4139,0)</f>
        <v>0</v>
      </c>
      <c r="BJ4139" s="18" t="s">
        <v>78</v>
      </c>
      <c r="BK4139" s="146">
        <f>ROUND(I4139*H4139,2)</f>
        <v>64658.66</v>
      </c>
      <c r="BL4139" s="18" t="s">
        <v>444</v>
      </c>
      <c r="BM4139" s="145" t="s">
        <v>4285</v>
      </c>
    </row>
    <row r="4140" spans="2:65" s="1" customFormat="1" ht="19.5">
      <c r="B4140" s="33"/>
      <c r="D4140" s="152" t="s">
        <v>375</v>
      </c>
      <c r="F4140" s="165" t="s">
        <v>4226</v>
      </c>
      <c r="I4140" s="149"/>
      <c r="L4140" s="33"/>
      <c r="M4140" s="150"/>
      <c r="T4140" s="52"/>
      <c r="AT4140" s="18" t="s">
        <v>375</v>
      </c>
      <c r="AU4140" s="18" t="s">
        <v>80</v>
      </c>
    </row>
    <row r="4141" spans="2:65" s="1" customFormat="1" ht="16.5" customHeight="1">
      <c r="B4141" s="33"/>
      <c r="C4141" s="134" t="s">
        <v>4286</v>
      </c>
      <c r="D4141" s="134" t="s">
        <v>332</v>
      </c>
      <c r="E4141" s="135" t="s">
        <v>4287</v>
      </c>
      <c r="F4141" s="136" t="s">
        <v>4288</v>
      </c>
      <c r="G4141" s="137" t="s">
        <v>2551</v>
      </c>
      <c r="H4141" s="138">
        <v>1</v>
      </c>
      <c r="I4141" s="139">
        <v>105043.75</v>
      </c>
      <c r="J4141" s="140">
        <f>ROUND(I4141*H4141,2)</f>
        <v>105043.75</v>
      </c>
      <c r="K4141" s="136" t="s">
        <v>21</v>
      </c>
      <c r="L4141" s="33"/>
      <c r="M4141" s="141" t="s">
        <v>21</v>
      </c>
      <c r="N4141" s="142" t="s">
        <v>42</v>
      </c>
      <c r="P4141" s="143">
        <f>O4141*H4141</f>
        <v>0</v>
      </c>
      <c r="Q4141" s="143">
        <v>0.21756</v>
      </c>
      <c r="R4141" s="143">
        <f>Q4141*H4141</f>
        <v>0.21756</v>
      </c>
      <c r="S4141" s="143">
        <v>0</v>
      </c>
      <c r="T4141" s="144">
        <f>S4141*H4141</f>
        <v>0</v>
      </c>
      <c r="AR4141" s="145" t="s">
        <v>444</v>
      </c>
      <c r="AT4141" s="145" t="s">
        <v>332</v>
      </c>
      <c r="AU4141" s="145" t="s">
        <v>80</v>
      </c>
      <c r="AY4141" s="18" t="s">
        <v>330</v>
      </c>
      <c r="BE4141" s="146">
        <f>IF(N4141="základní",J4141,0)</f>
        <v>105043.75</v>
      </c>
      <c r="BF4141" s="146">
        <f>IF(N4141="snížená",J4141,0)</f>
        <v>0</v>
      </c>
      <c r="BG4141" s="146">
        <f>IF(N4141="zákl. přenesená",J4141,0)</f>
        <v>0</v>
      </c>
      <c r="BH4141" s="146">
        <f>IF(N4141="sníž. přenesená",J4141,0)</f>
        <v>0</v>
      </c>
      <c r="BI4141" s="146">
        <f>IF(N4141="nulová",J4141,0)</f>
        <v>0</v>
      </c>
      <c r="BJ4141" s="18" t="s">
        <v>78</v>
      </c>
      <c r="BK4141" s="146">
        <f>ROUND(I4141*H4141,2)</f>
        <v>105043.75</v>
      </c>
      <c r="BL4141" s="18" t="s">
        <v>444</v>
      </c>
      <c r="BM4141" s="145" t="s">
        <v>4289</v>
      </c>
    </row>
    <row r="4142" spans="2:65" s="1" customFormat="1" ht="19.5">
      <c r="B4142" s="33"/>
      <c r="D4142" s="152" t="s">
        <v>375</v>
      </c>
      <c r="F4142" s="165" t="s">
        <v>4226</v>
      </c>
      <c r="I4142" s="149"/>
      <c r="L4142" s="33"/>
      <c r="M4142" s="150"/>
      <c r="T4142" s="52"/>
      <c r="AT4142" s="18" t="s">
        <v>375</v>
      </c>
      <c r="AU4142" s="18" t="s">
        <v>80</v>
      </c>
    </row>
    <row r="4143" spans="2:65" s="1" customFormat="1" ht="24.2" customHeight="1">
      <c r="B4143" s="33"/>
      <c r="C4143" s="134" t="s">
        <v>4290</v>
      </c>
      <c r="D4143" s="134" t="s">
        <v>332</v>
      </c>
      <c r="E4143" s="135" t="s">
        <v>4291</v>
      </c>
      <c r="F4143" s="136" t="s">
        <v>4292</v>
      </c>
      <c r="G4143" s="137" t="s">
        <v>2551</v>
      </c>
      <c r="H4143" s="138">
        <v>1</v>
      </c>
      <c r="I4143" s="139">
        <v>46149.65</v>
      </c>
      <c r="J4143" s="140">
        <f>ROUND(I4143*H4143,2)</f>
        <v>46149.65</v>
      </c>
      <c r="K4143" s="136" t="s">
        <v>21</v>
      </c>
      <c r="L4143" s="33"/>
      <c r="M4143" s="141" t="s">
        <v>21</v>
      </c>
      <c r="N4143" s="142" t="s">
        <v>42</v>
      </c>
      <c r="P4143" s="143">
        <f>O4143*H4143</f>
        <v>0</v>
      </c>
      <c r="Q4143" s="143">
        <v>0.29688999999999999</v>
      </c>
      <c r="R4143" s="143">
        <f>Q4143*H4143</f>
        <v>0.29688999999999999</v>
      </c>
      <c r="S4143" s="143">
        <v>0</v>
      </c>
      <c r="T4143" s="144">
        <f>S4143*H4143</f>
        <v>0</v>
      </c>
      <c r="AR4143" s="145" t="s">
        <v>444</v>
      </c>
      <c r="AT4143" s="145" t="s">
        <v>332</v>
      </c>
      <c r="AU4143" s="145" t="s">
        <v>80</v>
      </c>
      <c r="AY4143" s="18" t="s">
        <v>330</v>
      </c>
      <c r="BE4143" s="146">
        <f>IF(N4143="základní",J4143,0)</f>
        <v>46149.65</v>
      </c>
      <c r="BF4143" s="146">
        <f>IF(N4143="snížená",J4143,0)</f>
        <v>0</v>
      </c>
      <c r="BG4143" s="146">
        <f>IF(N4143="zákl. přenesená",J4143,0)</f>
        <v>0</v>
      </c>
      <c r="BH4143" s="146">
        <f>IF(N4143="sníž. přenesená",J4143,0)</f>
        <v>0</v>
      </c>
      <c r="BI4143" s="146">
        <f>IF(N4143="nulová",J4143,0)</f>
        <v>0</v>
      </c>
      <c r="BJ4143" s="18" t="s">
        <v>78</v>
      </c>
      <c r="BK4143" s="146">
        <f>ROUND(I4143*H4143,2)</f>
        <v>46149.65</v>
      </c>
      <c r="BL4143" s="18" t="s">
        <v>444</v>
      </c>
      <c r="BM4143" s="145" t="s">
        <v>4293</v>
      </c>
    </row>
    <row r="4144" spans="2:65" s="1" customFormat="1" ht="19.5">
      <c r="B4144" s="33"/>
      <c r="D4144" s="152" t="s">
        <v>375</v>
      </c>
      <c r="F4144" s="165" t="s">
        <v>4294</v>
      </c>
      <c r="I4144" s="149"/>
      <c r="L4144" s="33"/>
      <c r="M4144" s="150"/>
      <c r="T4144" s="52"/>
      <c r="AT4144" s="18" t="s">
        <v>375</v>
      </c>
      <c r="AU4144" s="18" t="s">
        <v>80</v>
      </c>
    </row>
    <row r="4145" spans="2:65" s="1" customFormat="1" ht="16.5" customHeight="1">
      <c r="B4145" s="33"/>
      <c r="C4145" s="134" t="s">
        <v>4295</v>
      </c>
      <c r="D4145" s="134" t="s">
        <v>332</v>
      </c>
      <c r="E4145" s="135" t="s">
        <v>4296</v>
      </c>
      <c r="F4145" s="136" t="s">
        <v>4297</v>
      </c>
      <c r="G4145" s="137" t="s">
        <v>2551</v>
      </c>
      <c r="H4145" s="138">
        <v>1</v>
      </c>
      <c r="I4145" s="139">
        <v>31887.69</v>
      </c>
      <c r="J4145" s="140">
        <f>ROUND(I4145*H4145,2)</f>
        <v>31887.69</v>
      </c>
      <c r="K4145" s="136" t="s">
        <v>21</v>
      </c>
      <c r="L4145" s="33"/>
      <c r="M4145" s="141" t="s">
        <v>21</v>
      </c>
      <c r="N4145" s="142" t="s">
        <v>42</v>
      </c>
      <c r="P4145" s="143">
        <f>O4145*H4145</f>
        <v>0</v>
      </c>
      <c r="Q4145" s="143">
        <v>0.17404</v>
      </c>
      <c r="R4145" s="143">
        <f>Q4145*H4145</f>
        <v>0.17404</v>
      </c>
      <c r="S4145" s="143">
        <v>0</v>
      </c>
      <c r="T4145" s="144">
        <f>S4145*H4145</f>
        <v>0</v>
      </c>
      <c r="AR4145" s="145" t="s">
        <v>444</v>
      </c>
      <c r="AT4145" s="145" t="s">
        <v>332</v>
      </c>
      <c r="AU4145" s="145" t="s">
        <v>80</v>
      </c>
      <c r="AY4145" s="18" t="s">
        <v>330</v>
      </c>
      <c r="BE4145" s="146">
        <f>IF(N4145="základní",J4145,0)</f>
        <v>31887.69</v>
      </c>
      <c r="BF4145" s="146">
        <f>IF(N4145="snížená",J4145,0)</f>
        <v>0</v>
      </c>
      <c r="BG4145" s="146">
        <f>IF(N4145="zákl. přenesená",J4145,0)</f>
        <v>0</v>
      </c>
      <c r="BH4145" s="146">
        <f>IF(N4145="sníž. přenesená",J4145,0)</f>
        <v>0</v>
      </c>
      <c r="BI4145" s="146">
        <f>IF(N4145="nulová",J4145,0)</f>
        <v>0</v>
      </c>
      <c r="BJ4145" s="18" t="s">
        <v>78</v>
      </c>
      <c r="BK4145" s="146">
        <f>ROUND(I4145*H4145,2)</f>
        <v>31887.69</v>
      </c>
      <c r="BL4145" s="18" t="s">
        <v>444</v>
      </c>
      <c r="BM4145" s="145" t="s">
        <v>4298</v>
      </c>
    </row>
    <row r="4146" spans="2:65" s="1" customFormat="1" ht="19.5">
      <c r="B4146" s="33"/>
      <c r="D4146" s="152" t="s">
        <v>375</v>
      </c>
      <c r="F4146" s="165" t="s">
        <v>4294</v>
      </c>
      <c r="I4146" s="149"/>
      <c r="L4146" s="33"/>
      <c r="M4146" s="150"/>
      <c r="T4146" s="52"/>
      <c r="AT4146" s="18" t="s">
        <v>375</v>
      </c>
      <c r="AU4146" s="18" t="s">
        <v>80</v>
      </c>
    </row>
    <row r="4147" spans="2:65" s="1" customFormat="1" ht="16.5" customHeight="1">
      <c r="B4147" s="33"/>
      <c r="C4147" s="134" t="s">
        <v>4299</v>
      </c>
      <c r="D4147" s="134" t="s">
        <v>332</v>
      </c>
      <c r="E4147" s="135" t="s">
        <v>4300</v>
      </c>
      <c r="F4147" s="136" t="s">
        <v>4301</v>
      </c>
      <c r="G4147" s="137" t="s">
        <v>2551</v>
      </c>
      <c r="H4147" s="138">
        <v>1</v>
      </c>
      <c r="I4147" s="139">
        <v>24881.23</v>
      </c>
      <c r="J4147" s="140">
        <f>ROUND(I4147*H4147,2)</f>
        <v>24881.23</v>
      </c>
      <c r="K4147" s="136" t="s">
        <v>21</v>
      </c>
      <c r="L4147" s="33"/>
      <c r="M4147" s="141" t="s">
        <v>21</v>
      </c>
      <c r="N4147" s="142" t="s">
        <v>42</v>
      </c>
      <c r="P4147" s="143">
        <f>O4147*H4147</f>
        <v>0</v>
      </c>
      <c r="Q4147" s="143">
        <v>0.11602</v>
      </c>
      <c r="R4147" s="143">
        <f>Q4147*H4147</f>
        <v>0.11602</v>
      </c>
      <c r="S4147" s="143">
        <v>0</v>
      </c>
      <c r="T4147" s="144">
        <f>S4147*H4147</f>
        <v>0</v>
      </c>
      <c r="AR4147" s="145" t="s">
        <v>444</v>
      </c>
      <c r="AT4147" s="145" t="s">
        <v>332</v>
      </c>
      <c r="AU4147" s="145" t="s">
        <v>80</v>
      </c>
      <c r="AY4147" s="18" t="s">
        <v>330</v>
      </c>
      <c r="BE4147" s="146">
        <f>IF(N4147="základní",J4147,0)</f>
        <v>24881.23</v>
      </c>
      <c r="BF4147" s="146">
        <f>IF(N4147="snížená",J4147,0)</f>
        <v>0</v>
      </c>
      <c r="BG4147" s="146">
        <f>IF(N4147="zákl. přenesená",J4147,0)</f>
        <v>0</v>
      </c>
      <c r="BH4147" s="146">
        <f>IF(N4147="sníž. přenesená",J4147,0)</f>
        <v>0</v>
      </c>
      <c r="BI4147" s="146">
        <f>IF(N4147="nulová",J4147,0)</f>
        <v>0</v>
      </c>
      <c r="BJ4147" s="18" t="s">
        <v>78</v>
      </c>
      <c r="BK4147" s="146">
        <f>ROUND(I4147*H4147,2)</f>
        <v>24881.23</v>
      </c>
      <c r="BL4147" s="18" t="s">
        <v>444</v>
      </c>
      <c r="BM4147" s="145" t="s">
        <v>4302</v>
      </c>
    </row>
    <row r="4148" spans="2:65" s="1" customFormat="1" ht="19.5">
      <c r="B4148" s="33"/>
      <c r="D4148" s="152" t="s">
        <v>375</v>
      </c>
      <c r="F4148" s="165" t="s">
        <v>4303</v>
      </c>
      <c r="I4148" s="149"/>
      <c r="L4148" s="33"/>
      <c r="M4148" s="150"/>
      <c r="T4148" s="52"/>
      <c r="AT4148" s="18" t="s">
        <v>375</v>
      </c>
      <c r="AU4148" s="18" t="s">
        <v>80</v>
      </c>
    </row>
    <row r="4149" spans="2:65" s="1" customFormat="1" ht="16.5" customHeight="1">
      <c r="B4149" s="33"/>
      <c r="C4149" s="134" t="s">
        <v>4304</v>
      </c>
      <c r="D4149" s="134" t="s">
        <v>332</v>
      </c>
      <c r="E4149" s="135" t="s">
        <v>4305</v>
      </c>
      <c r="F4149" s="136" t="s">
        <v>4306</v>
      </c>
      <c r="G4149" s="137" t="s">
        <v>2551</v>
      </c>
      <c r="H4149" s="138">
        <v>1</v>
      </c>
      <c r="I4149" s="139">
        <v>65486.59</v>
      </c>
      <c r="J4149" s="140">
        <f>ROUND(I4149*H4149,2)</f>
        <v>65486.59</v>
      </c>
      <c r="K4149" s="136" t="s">
        <v>21</v>
      </c>
      <c r="L4149" s="33"/>
      <c r="M4149" s="141" t="s">
        <v>21</v>
      </c>
      <c r="N4149" s="142" t="s">
        <v>42</v>
      </c>
      <c r="P4149" s="143">
        <f>O4149*H4149</f>
        <v>0</v>
      </c>
      <c r="Q4149" s="143">
        <v>0.39926</v>
      </c>
      <c r="R4149" s="143">
        <f>Q4149*H4149</f>
        <v>0.39926</v>
      </c>
      <c r="S4149" s="143">
        <v>0</v>
      </c>
      <c r="T4149" s="144">
        <f>S4149*H4149</f>
        <v>0</v>
      </c>
      <c r="AR4149" s="145" t="s">
        <v>444</v>
      </c>
      <c r="AT4149" s="145" t="s">
        <v>332</v>
      </c>
      <c r="AU4149" s="145" t="s">
        <v>80</v>
      </c>
      <c r="AY4149" s="18" t="s">
        <v>330</v>
      </c>
      <c r="BE4149" s="146">
        <f>IF(N4149="základní",J4149,0)</f>
        <v>65486.59</v>
      </c>
      <c r="BF4149" s="146">
        <f>IF(N4149="snížená",J4149,0)</f>
        <v>0</v>
      </c>
      <c r="BG4149" s="146">
        <f>IF(N4149="zákl. přenesená",J4149,0)</f>
        <v>0</v>
      </c>
      <c r="BH4149" s="146">
        <f>IF(N4149="sníž. přenesená",J4149,0)</f>
        <v>0</v>
      </c>
      <c r="BI4149" s="146">
        <f>IF(N4149="nulová",J4149,0)</f>
        <v>0</v>
      </c>
      <c r="BJ4149" s="18" t="s">
        <v>78</v>
      </c>
      <c r="BK4149" s="146">
        <f>ROUND(I4149*H4149,2)</f>
        <v>65486.59</v>
      </c>
      <c r="BL4149" s="18" t="s">
        <v>444</v>
      </c>
      <c r="BM4149" s="145" t="s">
        <v>4307</v>
      </c>
    </row>
    <row r="4150" spans="2:65" s="1" customFormat="1" ht="19.5">
      <c r="B4150" s="33"/>
      <c r="D4150" s="152" t="s">
        <v>375</v>
      </c>
      <c r="F4150" s="165" t="s">
        <v>4303</v>
      </c>
      <c r="I4150" s="149"/>
      <c r="L4150" s="33"/>
      <c r="M4150" s="150"/>
      <c r="T4150" s="52"/>
      <c r="AT4150" s="18" t="s">
        <v>375</v>
      </c>
      <c r="AU4150" s="18" t="s">
        <v>80</v>
      </c>
    </row>
    <row r="4151" spans="2:65" s="1" customFormat="1" ht="24.2" customHeight="1">
      <c r="B4151" s="33"/>
      <c r="C4151" s="134" t="s">
        <v>4308</v>
      </c>
      <c r="D4151" s="134" t="s">
        <v>332</v>
      </c>
      <c r="E4151" s="135" t="s">
        <v>4309</v>
      </c>
      <c r="F4151" s="136" t="s">
        <v>4310</v>
      </c>
      <c r="G4151" s="137" t="s">
        <v>2551</v>
      </c>
      <c r="H4151" s="138">
        <v>1</v>
      </c>
      <c r="I4151" s="139">
        <v>48660.02</v>
      </c>
      <c r="J4151" s="140">
        <f>ROUND(I4151*H4151,2)</f>
        <v>48660.02</v>
      </c>
      <c r="K4151" s="136" t="s">
        <v>21</v>
      </c>
      <c r="L4151" s="33"/>
      <c r="M4151" s="141" t="s">
        <v>21</v>
      </c>
      <c r="N4151" s="142" t="s">
        <v>42</v>
      </c>
      <c r="P4151" s="143">
        <f>O4151*H4151</f>
        <v>0</v>
      </c>
      <c r="Q4151" s="143">
        <v>0.20300000000000001</v>
      </c>
      <c r="R4151" s="143">
        <f>Q4151*H4151</f>
        <v>0.20300000000000001</v>
      </c>
      <c r="S4151" s="143">
        <v>0</v>
      </c>
      <c r="T4151" s="144">
        <f>S4151*H4151</f>
        <v>0</v>
      </c>
      <c r="AR4151" s="145" t="s">
        <v>444</v>
      </c>
      <c r="AT4151" s="145" t="s">
        <v>332</v>
      </c>
      <c r="AU4151" s="145" t="s">
        <v>80</v>
      </c>
      <c r="AY4151" s="18" t="s">
        <v>330</v>
      </c>
      <c r="BE4151" s="146">
        <f>IF(N4151="základní",J4151,0)</f>
        <v>48660.02</v>
      </c>
      <c r="BF4151" s="146">
        <f>IF(N4151="snížená",J4151,0)</f>
        <v>0</v>
      </c>
      <c r="BG4151" s="146">
        <f>IF(N4151="zákl. přenesená",J4151,0)</f>
        <v>0</v>
      </c>
      <c r="BH4151" s="146">
        <f>IF(N4151="sníž. přenesená",J4151,0)</f>
        <v>0</v>
      </c>
      <c r="BI4151" s="146">
        <f>IF(N4151="nulová",J4151,0)</f>
        <v>0</v>
      </c>
      <c r="BJ4151" s="18" t="s">
        <v>78</v>
      </c>
      <c r="BK4151" s="146">
        <f>ROUND(I4151*H4151,2)</f>
        <v>48660.02</v>
      </c>
      <c r="BL4151" s="18" t="s">
        <v>444</v>
      </c>
      <c r="BM4151" s="145" t="s">
        <v>4311</v>
      </c>
    </row>
    <row r="4152" spans="2:65" s="1" customFormat="1" ht="39">
      <c r="B4152" s="33"/>
      <c r="D4152" s="152" t="s">
        <v>375</v>
      </c>
      <c r="F4152" s="165" t="s">
        <v>4312</v>
      </c>
      <c r="I4152" s="149"/>
      <c r="L4152" s="33"/>
      <c r="M4152" s="150"/>
      <c r="T4152" s="52"/>
      <c r="AT4152" s="18" t="s">
        <v>375</v>
      </c>
      <c r="AU4152" s="18" t="s">
        <v>80</v>
      </c>
    </row>
    <row r="4153" spans="2:65" s="1" customFormat="1" ht="16.5" customHeight="1">
      <c r="B4153" s="33"/>
      <c r="C4153" s="134" t="s">
        <v>4313</v>
      </c>
      <c r="D4153" s="134" t="s">
        <v>332</v>
      </c>
      <c r="E4153" s="135" t="s">
        <v>4314</v>
      </c>
      <c r="F4153" s="136" t="s">
        <v>4315</v>
      </c>
      <c r="G4153" s="137" t="s">
        <v>2551</v>
      </c>
      <c r="H4153" s="138">
        <v>1</v>
      </c>
      <c r="I4153" s="139">
        <v>73982.89</v>
      </c>
      <c r="J4153" s="140">
        <f>ROUND(I4153*H4153,2)</f>
        <v>73982.89</v>
      </c>
      <c r="K4153" s="136" t="s">
        <v>21</v>
      </c>
      <c r="L4153" s="33"/>
      <c r="M4153" s="141" t="s">
        <v>21</v>
      </c>
      <c r="N4153" s="142" t="s">
        <v>42</v>
      </c>
      <c r="P4153" s="143">
        <f>O4153*H4153</f>
        <v>0</v>
      </c>
      <c r="Q4153" s="143">
        <v>0.42462</v>
      </c>
      <c r="R4153" s="143">
        <f>Q4153*H4153</f>
        <v>0.42462</v>
      </c>
      <c r="S4153" s="143">
        <v>0</v>
      </c>
      <c r="T4153" s="144">
        <f>S4153*H4153</f>
        <v>0</v>
      </c>
      <c r="AR4153" s="145" t="s">
        <v>444</v>
      </c>
      <c r="AT4153" s="145" t="s">
        <v>332</v>
      </c>
      <c r="AU4153" s="145" t="s">
        <v>80</v>
      </c>
      <c r="AY4153" s="18" t="s">
        <v>330</v>
      </c>
      <c r="BE4153" s="146">
        <f>IF(N4153="základní",J4153,0)</f>
        <v>73982.89</v>
      </c>
      <c r="BF4153" s="146">
        <f>IF(N4153="snížená",J4153,0)</f>
        <v>0</v>
      </c>
      <c r="BG4153" s="146">
        <f>IF(N4153="zákl. přenesená",J4153,0)</f>
        <v>0</v>
      </c>
      <c r="BH4153" s="146">
        <f>IF(N4153="sníž. přenesená",J4153,0)</f>
        <v>0</v>
      </c>
      <c r="BI4153" s="146">
        <f>IF(N4153="nulová",J4153,0)</f>
        <v>0</v>
      </c>
      <c r="BJ4153" s="18" t="s">
        <v>78</v>
      </c>
      <c r="BK4153" s="146">
        <f>ROUND(I4153*H4153,2)</f>
        <v>73982.89</v>
      </c>
      <c r="BL4153" s="18" t="s">
        <v>444</v>
      </c>
      <c r="BM4153" s="145" t="s">
        <v>4316</v>
      </c>
    </row>
    <row r="4154" spans="2:65" s="1" customFormat="1" ht="19.5">
      <c r="B4154" s="33"/>
      <c r="D4154" s="152" t="s">
        <v>375</v>
      </c>
      <c r="F4154" s="165" t="s">
        <v>4155</v>
      </c>
      <c r="I4154" s="149"/>
      <c r="L4154" s="33"/>
      <c r="M4154" s="150"/>
      <c r="T4154" s="52"/>
      <c r="AT4154" s="18" t="s">
        <v>375</v>
      </c>
      <c r="AU4154" s="18" t="s">
        <v>80</v>
      </c>
    </row>
    <row r="4155" spans="2:65" s="1" customFormat="1" ht="24.2" customHeight="1">
      <c r="B4155" s="33"/>
      <c r="C4155" s="134" t="s">
        <v>4317</v>
      </c>
      <c r="D4155" s="134" t="s">
        <v>332</v>
      </c>
      <c r="E4155" s="135" t="s">
        <v>4318</v>
      </c>
      <c r="F4155" s="136" t="s">
        <v>4182</v>
      </c>
      <c r="G4155" s="137" t="s">
        <v>2551</v>
      </c>
      <c r="H4155" s="138">
        <v>1</v>
      </c>
      <c r="I4155" s="139">
        <v>51418.33</v>
      </c>
      <c r="J4155" s="140">
        <f>ROUND(I4155*H4155,2)</f>
        <v>51418.33</v>
      </c>
      <c r="K4155" s="136" t="s">
        <v>21</v>
      </c>
      <c r="L4155" s="33"/>
      <c r="M4155" s="141" t="s">
        <v>21</v>
      </c>
      <c r="N4155" s="142" t="s">
        <v>42</v>
      </c>
      <c r="P4155" s="143">
        <f>O4155*H4155</f>
        <v>0</v>
      </c>
      <c r="Q4155" s="143">
        <v>0.189</v>
      </c>
      <c r="R4155" s="143">
        <f>Q4155*H4155</f>
        <v>0.189</v>
      </c>
      <c r="S4155" s="143">
        <v>0</v>
      </c>
      <c r="T4155" s="144">
        <f>S4155*H4155</f>
        <v>0</v>
      </c>
      <c r="AR4155" s="145" t="s">
        <v>444</v>
      </c>
      <c r="AT4155" s="145" t="s">
        <v>332</v>
      </c>
      <c r="AU4155" s="145" t="s">
        <v>80</v>
      </c>
      <c r="AY4155" s="18" t="s">
        <v>330</v>
      </c>
      <c r="BE4155" s="146">
        <f>IF(N4155="základní",J4155,0)</f>
        <v>51418.33</v>
      </c>
      <c r="BF4155" s="146">
        <f>IF(N4155="snížená",J4155,0)</f>
        <v>0</v>
      </c>
      <c r="BG4155" s="146">
        <f>IF(N4155="zákl. přenesená",J4155,0)</f>
        <v>0</v>
      </c>
      <c r="BH4155" s="146">
        <f>IF(N4155="sníž. přenesená",J4155,0)</f>
        <v>0</v>
      </c>
      <c r="BI4155" s="146">
        <f>IF(N4155="nulová",J4155,0)</f>
        <v>0</v>
      </c>
      <c r="BJ4155" s="18" t="s">
        <v>78</v>
      </c>
      <c r="BK4155" s="146">
        <f>ROUND(I4155*H4155,2)</f>
        <v>51418.33</v>
      </c>
      <c r="BL4155" s="18" t="s">
        <v>444</v>
      </c>
      <c r="BM4155" s="145" t="s">
        <v>4319</v>
      </c>
    </row>
    <row r="4156" spans="2:65" s="1" customFormat="1" ht="39">
      <c r="B4156" s="33"/>
      <c r="D4156" s="152" t="s">
        <v>375</v>
      </c>
      <c r="F4156" s="165" t="s">
        <v>4320</v>
      </c>
      <c r="I4156" s="149"/>
      <c r="L4156" s="33"/>
      <c r="M4156" s="150"/>
      <c r="T4156" s="52"/>
      <c r="AT4156" s="18" t="s">
        <v>375</v>
      </c>
      <c r="AU4156" s="18" t="s">
        <v>80</v>
      </c>
    </row>
    <row r="4157" spans="2:65" s="1" customFormat="1" ht="24.2" customHeight="1">
      <c r="B4157" s="33"/>
      <c r="C4157" s="134" t="s">
        <v>4321</v>
      </c>
      <c r="D4157" s="134" t="s">
        <v>332</v>
      </c>
      <c r="E4157" s="135" t="s">
        <v>4322</v>
      </c>
      <c r="F4157" s="136" t="s">
        <v>4177</v>
      </c>
      <c r="G4157" s="137" t="s">
        <v>2551</v>
      </c>
      <c r="H4157" s="138">
        <v>4</v>
      </c>
      <c r="I4157" s="139">
        <v>26288.06</v>
      </c>
      <c r="J4157" s="140">
        <f>ROUND(I4157*H4157,2)</f>
        <v>105152.24</v>
      </c>
      <c r="K4157" s="136" t="s">
        <v>21</v>
      </c>
      <c r="L4157" s="33"/>
      <c r="M4157" s="141" t="s">
        <v>21</v>
      </c>
      <c r="N4157" s="142" t="s">
        <v>42</v>
      </c>
      <c r="P4157" s="143">
        <f>O4157*H4157</f>
        <v>0</v>
      </c>
      <c r="Q4157" s="143">
        <v>9.4500000000000001E-2</v>
      </c>
      <c r="R4157" s="143">
        <f>Q4157*H4157</f>
        <v>0.378</v>
      </c>
      <c r="S4157" s="143">
        <v>0</v>
      </c>
      <c r="T4157" s="144">
        <f>S4157*H4157</f>
        <v>0</v>
      </c>
      <c r="AR4157" s="145" t="s">
        <v>444</v>
      </c>
      <c r="AT4157" s="145" t="s">
        <v>332</v>
      </c>
      <c r="AU4157" s="145" t="s">
        <v>80</v>
      </c>
      <c r="AY4157" s="18" t="s">
        <v>330</v>
      </c>
      <c r="BE4157" s="146">
        <f>IF(N4157="základní",J4157,0)</f>
        <v>105152.24</v>
      </c>
      <c r="BF4157" s="146">
        <f>IF(N4157="snížená",J4157,0)</f>
        <v>0</v>
      </c>
      <c r="BG4157" s="146">
        <f>IF(N4157="zákl. přenesená",J4157,0)</f>
        <v>0</v>
      </c>
      <c r="BH4157" s="146">
        <f>IF(N4157="sníž. přenesená",J4157,0)</f>
        <v>0</v>
      </c>
      <c r="BI4157" s="146">
        <f>IF(N4157="nulová",J4157,0)</f>
        <v>0</v>
      </c>
      <c r="BJ4157" s="18" t="s">
        <v>78</v>
      </c>
      <c r="BK4157" s="146">
        <f>ROUND(I4157*H4157,2)</f>
        <v>105152.24</v>
      </c>
      <c r="BL4157" s="18" t="s">
        <v>444</v>
      </c>
      <c r="BM4157" s="145" t="s">
        <v>4323</v>
      </c>
    </row>
    <row r="4158" spans="2:65" s="1" customFormat="1" ht="29.25">
      <c r="B4158" s="33"/>
      <c r="D4158" s="152" t="s">
        <v>375</v>
      </c>
      <c r="F4158" s="165" t="s">
        <v>4324</v>
      </c>
      <c r="I4158" s="149"/>
      <c r="L4158" s="33"/>
      <c r="M4158" s="150"/>
      <c r="T4158" s="52"/>
      <c r="AT4158" s="18" t="s">
        <v>375</v>
      </c>
      <c r="AU4158" s="18" t="s">
        <v>80</v>
      </c>
    </row>
    <row r="4159" spans="2:65" s="1" customFormat="1" ht="24.2" customHeight="1">
      <c r="B4159" s="33"/>
      <c r="C4159" s="134" t="s">
        <v>4325</v>
      </c>
      <c r="D4159" s="134" t="s">
        <v>332</v>
      </c>
      <c r="E4159" s="135" t="s">
        <v>4326</v>
      </c>
      <c r="F4159" s="136" t="s">
        <v>4182</v>
      </c>
      <c r="G4159" s="137" t="s">
        <v>2551</v>
      </c>
      <c r="H4159" s="138">
        <v>1</v>
      </c>
      <c r="I4159" s="139">
        <v>51418.33</v>
      </c>
      <c r="J4159" s="140">
        <f>ROUND(I4159*H4159,2)</f>
        <v>51418.33</v>
      </c>
      <c r="K4159" s="136" t="s">
        <v>21</v>
      </c>
      <c r="L4159" s="33"/>
      <c r="M4159" s="141" t="s">
        <v>21</v>
      </c>
      <c r="N4159" s="142" t="s">
        <v>42</v>
      </c>
      <c r="P4159" s="143">
        <f>O4159*H4159</f>
        <v>0</v>
      </c>
      <c r="Q4159" s="143">
        <v>0.189</v>
      </c>
      <c r="R4159" s="143">
        <f>Q4159*H4159</f>
        <v>0.189</v>
      </c>
      <c r="S4159" s="143">
        <v>0</v>
      </c>
      <c r="T4159" s="144">
        <f>S4159*H4159</f>
        <v>0</v>
      </c>
      <c r="AR4159" s="145" t="s">
        <v>444</v>
      </c>
      <c r="AT4159" s="145" t="s">
        <v>332</v>
      </c>
      <c r="AU4159" s="145" t="s">
        <v>80</v>
      </c>
      <c r="AY4159" s="18" t="s">
        <v>330</v>
      </c>
      <c r="BE4159" s="146">
        <f>IF(N4159="základní",J4159,0)</f>
        <v>51418.33</v>
      </c>
      <c r="BF4159" s="146">
        <f>IF(N4159="snížená",J4159,0)</f>
        <v>0</v>
      </c>
      <c r="BG4159" s="146">
        <f>IF(N4159="zákl. přenesená",J4159,0)</f>
        <v>0</v>
      </c>
      <c r="BH4159" s="146">
        <f>IF(N4159="sníž. přenesená",J4159,0)</f>
        <v>0</v>
      </c>
      <c r="BI4159" s="146">
        <f>IF(N4159="nulová",J4159,0)</f>
        <v>0</v>
      </c>
      <c r="BJ4159" s="18" t="s">
        <v>78</v>
      </c>
      <c r="BK4159" s="146">
        <f>ROUND(I4159*H4159,2)</f>
        <v>51418.33</v>
      </c>
      <c r="BL4159" s="18" t="s">
        <v>444</v>
      </c>
      <c r="BM4159" s="145" t="s">
        <v>4327</v>
      </c>
    </row>
    <row r="4160" spans="2:65" s="1" customFormat="1" ht="39">
      <c r="B4160" s="33"/>
      <c r="D4160" s="152" t="s">
        <v>375</v>
      </c>
      <c r="F4160" s="165" t="s">
        <v>4320</v>
      </c>
      <c r="I4160" s="149"/>
      <c r="L4160" s="33"/>
      <c r="M4160" s="150"/>
      <c r="T4160" s="52"/>
      <c r="AT4160" s="18" t="s">
        <v>375</v>
      </c>
      <c r="AU4160" s="18" t="s">
        <v>80</v>
      </c>
    </row>
    <row r="4161" spans="2:65" s="1" customFormat="1" ht="24.2" customHeight="1">
      <c r="B4161" s="33"/>
      <c r="C4161" s="134" t="s">
        <v>4328</v>
      </c>
      <c r="D4161" s="134" t="s">
        <v>332</v>
      </c>
      <c r="E4161" s="135" t="s">
        <v>4329</v>
      </c>
      <c r="F4161" s="136" t="s">
        <v>4330</v>
      </c>
      <c r="G4161" s="137" t="s">
        <v>2551</v>
      </c>
      <c r="H4161" s="138">
        <v>1</v>
      </c>
      <c r="I4161" s="139">
        <v>81403.320000000007</v>
      </c>
      <c r="J4161" s="140">
        <f>ROUND(I4161*H4161,2)</f>
        <v>81403.320000000007</v>
      </c>
      <c r="K4161" s="136" t="s">
        <v>21</v>
      </c>
      <c r="L4161" s="33"/>
      <c r="M4161" s="141" t="s">
        <v>21</v>
      </c>
      <c r="N4161" s="142" t="s">
        <v>42</v>
      </c>
      <c r="P4161" s="143">
        <f>O4161*H4161</f>
        <v>0</v>
      </c>
      <c r="Q4161" s="143">
        <v>0.42462</v>
      </c>
      <c r="R4161" s="143">
        <f>Q4161*H4161</f>
        <v>0.42462</v>
      </c>
      <c r="S4161" s="143">
        <v>0</v>
      </c>
      <c r="T4161" s="144">
        <f>S4161*H4161</f>
        <v>0</v>
      </c>
      <c r="AR4161" s="145" t="s">
        <v>444</v>
      </c>
      <c r="AT4161" s="145" t="s">
        <v>332</v>
      </c>
      <c r="AU4161" s="145" t="s">
        <v>80</v>
      </c>
      <c r="AY4161" s="18" t="s">
        <v>330</v>
      </c>
      <c r="BE4161" s="146">
        <f>IF(N4161="základní",J4161,0)</f>
        <v>81403.320000000007</v>
      </c>
      <c r="BF4161" s="146">
        <f>IF(N4161="snížená",J4161,0)</f>
        <v>0</v>
      </c>
      <c r="BG4161" s="146">
        <f>IF(N4161="zákl. přenesená",J4161,0)</f>
        <v>0</v>
      </c>
      <c r="BH4161" s="146">
        <f>IF(N4161="sníž. přenesená",J4161,0)</f>
        <v>0</v>
      </c>
      <c r="BI4161" s="146">
        <f>IF(N4161="nulová",J4161,0)</f>
        <v>0</v>
      </c>
      <c r="BJ4161" s="18" t="s">
        <v>78</v>
      </c>
      <c r="BK4161" s="146">
        <f>ROUND(I4161*H4161,2)</f>
        <v>81403.320000000007</v>
      </c>
      <c r="BL4161" s="18" t="s">
        <v>444</v>
      </c>
      <c r="BM4161" s="145" t="s">
        <v>4331</v>
      </c>
    </row>
    <row r="4162" spans="2:65" s="1" customFormat="1" ht="29.25">
      <c r="B4162" s="33"/>
      <c r="D4162" s="152" t="s">
        <v>375</v>
      </c>
      <c r="F4162" s="165" t="s">
        <v>4332</v>
      </c>
      <c r="I4162" s="149"/>
      <c r="L4162" s="33"/>
      <c r="M4162" s="150"/>
      <c r="T4162" s="52"/>
      <c r="AT4162" s="18" t="s">
        <v>375</v>
      </c>
      <c r="AU4162" s="18" t="s">
        <v>80</v>
      </c>
    </row>
    <row r="4163" spans="2:65" s="1" customFormat="1" ht="24.2" customHeight="1">
      <c r="B4163" s="33"/>
      <c r="C4163" s="134" t="s">
        <v>4333</v>
      </c>
      <c r="D4163" s="134" t="s">
        <v>332</v>
      </c>
      <c r="E4163" s="135" t="s">
        <v>4334</v>
      </c>
      <c r="F4163" s="136" t="s">
        <v>4193</v>
      </c>
      <c r="G4163" s="137" t="s">
        <v>2551</v>
      </c>
      <c r="H4163" s="138">
        <v>1</v>
      </c>
      <c r="I4163" s="139">
        <v>88437.45</v>
      </c>
      <c r="J4163" s="140">
        <f>ROUND(I4163*H4163,2)</f>
        <v>88437.45</v>
      </c>
      <c r="K4163" s="136" t="s">
        <v>21</v>
      </c>
      <c r="L4163" s="33"/>
      <c r="M4163" s="141" t="s">
        <v>21</v>
      </c>
      <c r="N4163" s="142" t="s">
        <v>42</v>
      </c>
      <c r="P4163" s="143">
        <f>O4163*H4163</f>
        <v>0</v>
      </c>
      <c r="Q4163" s="143">
        <v>0.441</v>
      </c>
      <c r="R4163" s="143">
        <f>Q4163*H4163</f>
        <v>0.441</v>
      </c>
      <c r="S4163" s="143">
        <v>0</v>
      </c>
      <c r="T4163" s="144">
        <f>S4163*H4163</f>
        <v>0</v>
      </c>
      <c r="AR4163" s="145" t="s">
        <v>444</v>
      </c>
      <c r="AT4163" s="145" t="s">
        <v>332</v>
      </c>
      <c r="AU4163" s="145" t="s">
        <v>80</v>
      </c>
      <c r="AY4163" s="18" t="s">
        <v>330</v>
      </c>
      <c r="BE4163" s="146">
        <f>IF(N4163="základní",J4163,0)</f>
        <v>88437.45</v>
      </c>
      <c r="BF4163" s="146">
        <f>IF(N4163="snížená",J4163,0)</f>
        <v>0</v>
      </c>
      <c r="BG4163" s="146">
        <f>IF(N4163="zákl. přenesená",J4163,0)</f>
        <v>0</v>
      </c>
      <c r="BH4163" s="146">
        <f>IF(N4163="sníž. přenesená",J4163,0)</f>
        <v>0</v>
      </c>
      <c r="BI4163" s="146">
        <f>IF(N4163="nulová",J4163,0)</f>
        <v>0</v>
      </c>
      <c r="BJ4163" s="18" t="s">
        <v>78</v>
      </c>
      <c r="BK4163" s="146">
        <f>ROUND(I4163*H4163,2)</f>
        <v>88437.45</v>
      </c>
      <c r="BL4163" s="18" t="s">
        <v>444</v>
      </c>
      <c r="BM4163" s="145" t="s">
        <v>4335</v>
      </c>
    </row>
    <row r="4164" spans="2:65" s="1" customFormat="1" ht="39">
      <c r="B4164" s="33"/>
      <c r="D4164" s="152" t="s">
        <v>375</v>
      </c>
      <c r="F4164" s="165" t="s">
        <v>4165</v>
      </c>
      <c r="I4164" s="149"/>
      <c r="L4164" s="33"/>
      <c r="M4164" s="150"/>
      <c r="T4164" s="52"/>
      <c r="AT4164" s="18" t="s">
        <v>375</v>
      </c>
      <c r="AU4164" s="18" t="s">
        <v>80</v>
      </c>
    </row>
    <row r="4165" spans="2:65" s="1" customFormat="1" ht="24.2" customHeight="1">
      <c r="B4165" s="33"/>
      <c r="C4165" s="134" t="s">
        <v>4336</v>
      </c>
      <c r="D4165" s="134" t="s">
        <v>332</v>
      </c>
      <c r="E4165" s="135" t="s">
        <v>4337</v>
      </c>
      <c r="F4165" s="136" t="s">
        <v>4338</v>
      </c>
      <c r="G4165" s="137" t="s">
        <v>2551</v>
      </c>
      <c r="H4165" s="138">
        <v>1</v>
      </c>
      <c r="I4165" s="139">
        <v>106863.44</v>
      </c>
      <c r="J4165" s="140">
        <f>ROUND(I4165*H4165,2)</f>
        <v>106863.44</v>
      </c>
      <c r="K4165" s="136" t="s">
        <v>21</v>
      </c>
      <c r="L4165" s="33"/>
      <c r="M4165" s="141" t="s">
        <v>21</v>
      </c>
      <c r="N4165" s="142" t="s">
        <v>42</v>
      </c>
      <c r="P4165" s="143">
        <f>O4165*H4165</f>
        <v>0</v>
      </c>
      <c r="Q4165" s="143">
        <v>0.50819999999999999</v>
      </c>
      <c r="R4165" s="143">
        <f>Q4165*H4165</f>
        <v>0.50819999999999999</v>
      </c>
      <c r="S4165" s="143">
        <v>0</v>
      </c>
      <c r="T4165" s="144">
        <f>S4165*H4165</f>
        <v>0</v>
      </c>
      <c r="AR4165" s="145" t="s">
        <v>444</v>
      </c>
      <c r="AT4165" s="145" t="s">
        <v>332</v>
      </c>
      <c r="AU4165" s="145" t="s">
        <v>80</v>
      </c>
      <c r="AY4165" s="18" t="s">
        <v>330</v>
      </c>
      <c r="BE4165" s="146">
        <f>IF(N4165="základní",J4165,0)</f>
        <v>106863.44</v>
      </c>
      <c r="BF4165" s="146">
        <f>IF(N4165="snížená",J4165,0)</f>
        <v>0</v>
      </c>
      <c r="BG4165" s="146">
        <f>IF(N4165="zákl. přenesená",J4165,0)</f>
        <v>0</v>
      </c>
      <c r="BH4165" s="146">
        <f>IF(N4165="sníž. přenesená",J4165,0)</f>
        <v>0</v>
      </c>
      <c r="BI4165" s="146">
        <f>IF(N4165="nulová",J4165,0)</f>
        <v>0</v>
      </c>
      <c r="BJ4165" s="18" t="s">
        <v>78</v>
      </c>
      <c r="BK4165" s="146">
        <f>ROUND(I4165*H4165,2)</f>
        <v>106863.44</v>
      </c>
      <c r="BL4165" s="18" t="s">
        <v>444</v>
      </c>
      <c r="BM4165" s="145" t="s">
        <v>4339</v>
      </c>
    </row>
    <row r="4166" spans="2:65" s="1" customFormat="1" ht="39">
      <c r="B4166" s="33"/>
      <c r="D4166" s="152" t="s">
        <v>375</v>
      </c>
      <c r="F4166" s="165" t="s">
        <v>4165</v>
      </c>
      <c r="I4166" s="149"/>
      <c r="L4166" s="33"/>
      <c r="M4166" s="150"/>
      <c r="T4166" s="52"/>
      <c r="AT4166" s="18" t="s">
        <v>375</v>
      </c>
      <c r="AU4166" s="18" t="s">
        <v>80</v>
      </c>
    </row>
    <row r="4167" spans="2:65" s="1" customFormat="1" ht="24.2" customHeight="1">
      <c r="B4167" s="33"/>
      <c r="C4167" s="134" t="s">
        <v>4340</v>
      </c>
      <c r="D4167" s="134" t="s">
        <v>332</v>
      </c>
      <c r="E4167" s="135" t="s">
        <v>4341</v>
      </c>
      <c r="F4167" s="136" t="s">
        <v>4259</v>
      </c>
      <c r="G4167" s="137" t="s">
        <v>2551</v>
      </c>
      <c r="H4167" s="138">
        <v>1</v>
      </c>
      <c r="I4167" s="139">
        <v>101705.45</v>
      </c>
      <c r="J4167" s="140">
        <f>ROUND(I4167*H4167,2)</f>
        <v>101705.45</v>
      </c>
      <c r="K4167" s="136" t="s">
        <v>21</v>
      </c>
      <c r="L4167" s="33"/>
      <c r="M4167" s="141" t="s">
        <v>21</v>
      </c>
      <c r="N4167" s="142" t="s">
        <v>42</v>
      </c>
      <c r="P4167" s="143">
        <f>O4167*H4167</f>
        <v>0</v>
      </c>
      <c r="Q4167" s="143">
        <v>0.52639999999999998</v>
      </c>
      <c r="R4167" s="143">
        <f>Q4167*H4167</f>
        <v>0.52639999999999998</v>
      </c>
      <c r="S4167" s="143">
        <v>0</v>
      </c>
      <c r="T4167" s="144">
        <f>S4167*H4167</f>
        <v>0</v>
      </c>
      <c r="AR4167" s="145" t="s">
        <v>444</v>
      </c>
      <c r="AT4167" s="145" t="s">
        <v>332</v>
      </c>
      <c r="AU4167" s="145" t="s">
        <v>80</v>
      </c>
      <c r="AY4167" s="18" t="s">
        <v>330</v>
      </c>
      <c r="BE4167" s="146">
        <f>IF(N4167="základní",J4167,0)</f>
        <v>101705.45</v>
      </c>
      <c r="BF4167" s="146">
        <f>IF(N4167="snížená",J4167,0)</f>
        <v>0</v>
      </c>
      <c r="BG4167" s="146">
        <f>IF(N4167="zákl. přenesená",J4167,0)</f>
        <v>0</v>
      </c>
      <c r="BH4167" s="146">
        <f>IF(N4167="sníž. přenesená",J4167,0)</f>
        <v>0</v>
      </c>
      <c r="BI4167" s="146">
        <f>IF(N4167="nulová",J4167,0)</f>
        <v>0</v>
      </c>
      <c r="BJ4167" s="18" t="s">
        <v>78</v>
      </c>
      <c r="BK4167" s="146">
        <f>ROUND(I4167*H4167,2)</f>
        <v>101705.45</v>
      </c>
      <c r="BL4167" s="18" t="s">
        <v>444</v>
      </c>
      <c r="BM4167" s="145" t="s">
        <v>4342</v>
      </c>
    </row>
    <row r="4168" spans="2:65" s="1" customFormat="1" ht="39">
      <c r="B4168" s="33"/>
      <c r="D4168" s="152" t="s">
        <v>375</v>
      </c>
      <c r="F4168" s="165" t="s">
        <v>4165</v>
      </c>
      <c r="I4168" s="149"/>
      <c r="L4168" s="33"/>
      <c r="M4168" s="150"/>
      <c r="T4168" s="52"/>
      <c r="AT4168" s="18" t="s">
        <v>375</v>
      </c>
      <c r="AU4168" s="18" t="s">
        <v>80</v>
      </c>
    </row>
    <row r="4169" spans="2:65" s="1" customFormat="1" ht="24.2" customHeight="1">
      <c r="B4169" s="33"/>
      <c r="C4169" s="134" t="s">
        <v>4343</v>
      </c>
      <c r="D4169" s="134" t="s">
        <v>332</v>
      </c>
      <c r="E4169" s="135" t="s">
        <v>4344</v>
      </c>
      <c r="F4169" s="136" t="s">
        <v>4345</v>
      </c>
      <c r="G4169" s="137" t="s">
        <v>2551</v>
      </c>
      <c r="H4169" s="138">
        <v>1</v>
      </c>
      <c r="I4169" s="139">
        <v>70010.350000000006</v>
      </c>
      <c r="J4169" s="140">
        <f>ROUND(I4169*H4169,2)</f>
        <v>70010.350000000006</v>
      </c>
      <c r="K4169" s="136" t="s">
        <v>21</v>
      </c>
      <c r="L4169" s="33"/>
      <c r="M4169" s="141" t="s">
        <v>21</v>
      </c>
      <c r="N4169" s="142" t="s">
        <v>42</v>
      </c>
      <c r="P4169" s="143">
        <f>O4169*H4169</f>
        <v>0</v>
      </c>
      <c r="Q4169" s="143">
        <v>0.3745</v>
      </c>
      <c r="R4169" s="143">
        <f>Q4169*H4169</f>
        <v>0.3745</v>
      </c>
      <c r="S4169" s="143">
        <v>0</v>
      </c>
      <c r="T4169" s="144">
        <f>S4169*H4169</f>
        <v>0</v>
      </c>
      <c r="AR4169" s="145" t="s">
        <v>444</v>
      </c>
      <c r="AT4169" s="145" t="s">
        <v>332</v>
      </c>
      <c r="AU4169" s="145" t="s">
        <v>80</v>
      </c>
      <c r="AY4169" s="18" t="s">
        <v>330</v>
      </c>
      <c r="BE4169" s="146">
        <f>IF(N4169="základní",J4169,0)</f>
        <v>70010.350000000006</v>
      </c>
      <c r="BF4169" s="146">
        <f>IF(N4169="snížená",J4169,0)</f>
        <v>0</v>
      </c>
      <c r="BG4169" s="146">
        <f>IF(N4169="zákl. přenesená",J4169,0)</f>
        <v>0</v>
      </c>
      <c r="BH4169" s="146">
        <f>IF(N4169="sníž. přenesená",J4169,0)</f>
        <v>0</v>
      </c>
      <c r="BI4169" s="146">
        <f>IF(N4169="nulová",J4169,0)</f>
        <v>0</v>
      </c>
      <c r="BJ4169" s="18" t="s">
        <v>78</v>
      </c>
      <c r="BK4169" s="146">
        <f>ROUND(I4169*H4169,2)</f>
        <v>70010.350000000006</v>
      </c>
      <c r="BL4169" s="18" t="s">
        <v>444</v>
      </c>
      <c r="BM4169" s="145" t="s">
        <v>4346</v>
      </c>
    </row>
    <row r="4170" spans="2:65" s="1" customFormat="1" ht="39">
      <c r="B4170" s="33"/>
      <c r="D4170" s="152" t="s">
        <v>375</v>
      </c>
      <c r="F4170" s="165" t="s">
        <v>4170</v>
      </c>
      <c r="I4170" s="149"/>
      <c r="L4170" s="33"/>
      <c r="M4170" s="150"/>
      <c r="T4170" s="52"/>
      <c r="AT4170" s="18" t="s">
        <v>375</v>
      </c>
      <c r="AU4170" s="18" t="s">
        <v>80</v>
      </c>
    </row>
    <row r="4171" spans="2:65" s="1" customFormat="1" ht="24.2" customHeight="1">
      <c r="B4171" s="33"/>
      <c r="C4171" s="134" t="s">
        <v>4347</v>
      </c>
      <c r="D4171" s="134" t="s">
        <v>332</v>
      </c>
      <c r="E4171" s="135" t="s">
        <v>4348</v>
      </c>
      <c r="F4171" s="136" t="s">
        <v>4349</v>
      </c>
      <c r="G4171" s="137" t="s">
        <v>2551</v>
      </c>
      <c r="H4171" s="138">
        <v>1</v>
      </c>
      <c r="I4171" s="139">
        <v>107305.08</v>
      </c>
      <c r="J4171" s="140">
        <f>ROUND(I4171*H4171,2)</f>
        <v>107305.08</v>
      </c>
      <c r="K4171" s="136" t="s">
        <v>21</v>
      </c>
      <c r="L4171" s="33"/>
      <c r="M4171" s="141" t="s">
        <v>21</v>
      </c>
      <c r="N4171" s="142" t="s">
        <v>42</v>
      </c>
      <c r="P4171" s="143">
        <f>O4171*H4171</f>
        <v>0</v>
      </c>
      <c r="Q4171" s="143">
        <v>0.50749999999999995</v>
      </c>
      <c r="R4171" s="143">
        <f>Q4171*H4171</f>
        <v>0.50749999999999995</v>
      </c>
      <c r="S4171" s="143">
        <v>0</v>
      </c>
      <c r="T4171" s="144">
        <f>S4171*H4171</f>
        <v>0</v>
      </c>
      <c r="AR4171" s="145" t="s">
        <v>444</v>
      </c>
      <c r="AT4171" s="145" t="s">
        <v>332</v>
      </c>
      <c r="AU4171" s="145" t="s">
        <v>80</v>
      </c>
      <c r="AY4171" s="18" t="s">
        <v>330</v>
      </c>
      <c r="BE4171" s="146">
        <f>IF(N4171="základní",J4171,0)</f>
        <v>107305.08</v>
      </c>
      <c r="BF4171" s="146">
        <f>IF(N4171="snížená",J4171,0)</f>
        <v>0</v>
      </c>
      <c r="BG4171" s="146">
        <f>IF(N4171="zákl. přenesená",J4171,0)</f>
        <v>0</v>
      </c>
      <c r="BH4171" s="146">
        <f>IF(N4171="sníž. přenesená",J4171,0)</f>
        <v>0</v>
      </c>
      <c r="BI4171" s="146">
        <f>IF(N4171="nulová",J4171,0)</f>
        <v>0</v>
      </c>
      <c r="BJ4171" s="18" t="s">
        <v>78</v>
      </c>
      <c r="BK4171" s="146">
        <f>ROUND(I4171*H4171,2)</f>
        <v>107305.08</v>
      </c>
      <c r="BL4171" s="18" t="s">
        <v>444</v>
      </c>
      <c r="BM4171" s="145" t="s">
        <v>4350</v>
      </c>
    </row>
    <row r="4172" spans="2:65" s="1" customFormat="1" ht="39">
      <c r="B4172" s="33"/>
      <c r="D4172" s="152" t="s">
        <v>375</v>
      </c>
      <c r="F4172" s="165" t="s">
        <v>4170</v>
      </c>
      <c r="I4172" s="149"/>
      <c r="L4172" s="33"/>
      <c r="M4172" s="150"/>
      <c r="T4172" s="52"/>
      <c r="AT4172" s="18" t="s">
        <v>375</v>
      </c>
      <c r="AU4172" s="18" t="s">
        <v>80</v>
      </c>
    </row>
    <row r="4173" spans="2:65" s="1" customFormat="1" ht="24.2" customHeight="1">
      <c r="B4173" s="33"/>
      <c r="C4173" s="134" t="s">
        <v>4351</v>
      </c>
      <c r="D4173" s="134" t="s">
        <v>332</v>
      </c>
      <c r="E4173" s="135" t="s">
        <v>4352</v>
      </c>
      <c r="F4173" s="136" t="s">
        <v>4353</v>
      </c>
      <c r="G4173" s="137" t="s">
        <v>2551</v>
      </c>
      <c r="H4173" s="138">
        <v>1</v>
      </c>
      <c r="I4173" s="139">
        <v>46094.31</v>
      </c>
      <c r="J4173" s="140">
        <f>ROUND(I4173*H4173,2)</f>
        <v>46094.31</v>
      </c>
      <c r="K4173" s="136" t="s">
        <v>21</v>
      </c>
      <c r="L4173" s="33"/>
      <c r="M4173" s="141" t="s">
        <v>21</v>
      </c>
      <c r="N4173" s="142" t="s">
        <v>42</v>
      </c>
      <c r="P4173" s="143">
        <f>O4173*H4173</f>
        <v>0</v>
      </c>
      <c r="Q4173" s="143">
        <v>0.19320000000000001</v>
      </c>
      <c r="R4173" s="143">
        <f>Q4173*H4173</f>
        <v>0.19320000000000001</v>
      </c>
      <c r="S4173" s="143">
        <v>0</v>
      </c>
      <c r="T4173" s="144">
        <f>S4173*H4173</f>
        <v>0</v>
      </c>
      <c r="AR4173" s="145" t="s">
        <v>444</v>
      </c>
      <c r="AT4173" s="145" t="s">
        <v>332</v>
      </c>
      <c r="AU4173" s="145" t="s">
        <v>80</v>
      </c>
      <c r="AY4173" s="18" t="s">
        <v>330</v>
      </c>
      <c r="BE4173" s="146">
        <f>IF(N4173="základní",J4173,0)</f>
        <v>46094.31</v>
      </c>
      <c r="BF4173" s="146">
        <f>IF(N4173="snížená",J4173,0)</f>
        <v>0</v>
      </c>
      <c r="BG4173" s="146">
        <f>IF(N4173="zákl. přenesená",J4173,0)</f>
        <v>0</v>
      </c>
      <c r="BH4173" s="146">
        <f>IF(N4173="sníž. přenesená",J4173,0)</f>
        <v>0</v>
      </c>
      <c r="BI4173" s="146">
        <f>IF(N4173="nulová",J4173,0)</f>
        <v>0</v>
      </c>
      <c r="BJ4173" s="18" t="s">
        <v>78</v>
      </c>
      <c r="BK4173" s="146">
        <f>ROUND(I4173*H4173,2)</f>
        <v>46094.31</v>
      </c>
      <c r="BL4173" s="18" t="s">
        <v>444</v>
      </c>
      <c r="BM4173" s="145" t="s">
        <v>4354</v>
      </c>
    </row>
    <row r="4174" spans="2:65" s="1" customFormat="1" ht="39">
      <c r="B4174" s="33"/>
      <c r="D4174" s="152" t="s">
        <v>375</v>
      </c>
      <c r="F4174" s="165" t="s">
        <v>4170</v>
      </c>
      <c r="I4174" s="149"/>
      <c r="L4174" s="33"/>
      <c r="M4174" s="150"/>
      <c r="T4174" s="52"/>
      <c r="AT4174" s="18" t="s">
        <v>375</v>
      </c>
      <c r="AU4174" s="18" t="s">
        <v>80</v>
      </c>
    </row>
    <row r="4175" spans="2:65" s="1" customFormat="1" ht="24.2" customHeight="1">
      <c r="B4175" s="33"/>
      <c r="C4175" s="134" t="s">
        <v>4355</v>
      </c>
      <c r="D4175" s="134" t="s">
        <v>332</v>
      </c>
      <c r="E4175" s="135" t="s">
        <v>4356</v>
      </c>
      <c r="F4175" s="136" t="s">
        <v>4357</v>
      </c>
      <c r="G4175" s="137" t="s">
        <v>2551</v>
      </c>
      <c r="H4175" s="138">
        <v>1</v>
      </c>
      <c r="I4175" s="139">
        <v>43197.64</v>
      </c>
      <c r="J4175" s="140">
        <f>ROUND(I4175*H4175,2)</f>
        <v>43197.64</v>
      </c>
      <c r="K4175" s="136" t="s">
        <v>21</v>
      </c>
      <c r="L4175" s="33"/>
      <c r="M4175" s="141" t="s">
        <v>21</v>
      </c>
      <c r="N4175" s="142" t="s">
        <v>42</v>
      </c>
      <c r="P4175" s="143">
        <f>O4175*H4175</f>
        <v>0</v>
      </c>
      <c r="Q4175" s="143">
        <v>0.18060000000000001</v>
      </c>
      <c r="R4175" s="143">
        <f>Q4175*H4175</f>
        <v>0.18060000000000001</v>
      </c>
      <c r="S4175" s="143">
        <v>0</v>
      </c>
      <c r="T4175" s="144">
        <f>S4175*H4175</f>
        <v>0</v>
      </c>
      <c r="AR4175" s="145" t="s">
        <v>444</v>
      </c>
      <c r="AT4175" s="145" t="s">
        <v>332</v>
      </c>
      <c r="AU4175" s="145" t="s">
        <v>80</v>
      </c>
      <c r="AY4175" s="18" t="s">
        <v>330</v>
      </c>
      <c r="BE4175" s="146">
        <f>IF(N4175="základní",J4175,0)</f>
        <v>43197.64</v>
      </c>
      <c r="BF4175" s="146">
        <f>IF(N4175="snížená",J4175,0)</f>
        <v>0</v>
      </c>
      <c r="BG4175" s="146">
        <f>IF(N4175="zákl. přenesená",J4175,0)</f>
        <v>0</v>
      </c>
      <c r="BH4175" s="146">
        <f>IF(N4175="sníž. přenesená",J4175,0)</f>
        <v>0</v>
      </c>
      <c r="BI4175" s="146">
        <f>IF(N4175="nulová",J4175,0)</f>
        <v>0</v>
      </c>
      <c r="BJ4175" s="18" t="s">
        <v>78</v>
      </c>
      <c r="BK4175" s="146">
        <f>ROUND(I4175*H4175,2)</f>
        <v>43197.64</v>
      </c>
      <c r="BL4175" s="18" t="s">
        <v>444</v>
      </c>
      <c r="BM4175" s="145" t="s">
        <v>4358</v>
      </c>
    </row>
    <row r="4176" spans="2:65" s="1" customFormat="1" ht="39">
      <c r="B4176" s="33"/>
      <c r="D4176" s="152" t="s">
        <v>375</v>
      </c>
      <c r="F4176" s="165" t="s">
        <v>4170</v>
      </c>
      <c r="I4176" s="149"/>
      <c r="L4176" s="33"/>
      <c r="M4176" s="150"/>
      <c r="T4176" s="52"/>
      <c r="AT4176" s="18" t="s">
        <v>375</v>
      </c>
      <c r="AU4176" s="18" t="s">
        <v>80</v>
      </c>
    </row>
    <row r="4177" spans="2:65" s="1" customFormat="1" ht="24.2" customHeight="1">
      <c r="B4177" s="33"/>
      <c r="C4177" s="134" t="s">
        <v>4359</v>
      </c>
      <c r="D4177" s="134" t="s">
        <v>332</v>
      </c>
      <c r="E4177" s="135" t="s">
        <v>4360</v>
      </c>
      <c r="F4177" s="136" t="s">
        <v>4263</v>
      </c>
      <c r="G4177" s="137" t="s">
        <v>2551</v>
      </c>
      <c r="H4177" s="138">
        <v>1</v>
      </c>
      <c r="I4177" s="139">
        <v>53017.75</v>
      </c>
      <c r="J4177" s="140">
        <f>ROUND(I4177*H4177,2)</f>
        <v>53017.75</v>
      </c>
      <c r="K4177" s="136" t="s">
        <v>21</v>
      </c>
      <c r="L4177" s="33"/>
      <c r="M4177" s="141" t="s">
        <v>21</v>
      </c>
      <c r="N4177" s="142" t="s">
        <v>42</v>
      </c>
      <c r="P4177" s="143">
        <f>O4177*H4177</f>
        <v>0</v>
      </c>
      <c r="Q4177" s="143">
        <v>0.315</v>
      </c>
      <c r="R4177" s="143">
        <f>Q4177*H4177</f>
        <v>0.315</v>
      </c>
      <c r="S4177" s="143">
        <v>0</v>
      </c>
      <c r="T4177" s="144">
        <f>S4177*H4177</f>
        <v>0</v>
      </c>
      <c r="AR4177" s="145" t="s">
        <v>444</v>
      </c>
      <c r="AT4177" s="145" t="s">
        <v>332</v>
      </c>
      <c r="AU4177" s="145" t="s">
        <v>80</v>
      </c>
      <c r="AY4177" s="18" t="s">
        <v>330</v>
      </c>
      <c r="BE4177" s="146">
        <f>IF(N4177="základní",J4177,0)</f>
        <v>53017.75</v>
      </c>
      <c r="BF4177" s="146">
        <f>IF(N4177="snížená",J4177,0)</f>
        <v>0</v>
      </c>
      <c r="BG4177" s="146">
        <f>IF(N4177="zákl. přenesená",J4177,0)</f>
        <v>0</v>
      </c>
      <c r="BH4177" s="146">
        <f>IF(N4177="sníž. přenesená",J4177,0)</f>
        <v>0</v>
      </c>
      <c r="BI4177" s="146">
        <f>IF(N4177="nulová",J4177,0)</f>
        <v>0</v>
      </c>
      <c r="BJ4177" s="18" t="s">
        <v>78</v>
      </c>
      <c r="BK4177" s="146">
        <f>ROUND(I4177*H4177,2)</f>
        <v>53017.75</v>
      </c>
      <c r="BL4177" s="18" t="s">
        <v>444</v>
      </c>
      <c r="BM4177" s="145" t="s">
        <v>4361</v>
      </c>
    </row>
    <row r="4178" spans="2:65" s="1" customFormat="1" ht="29.25">
      <c r="B4178" s="33"/>
      <c r="D4178" s="152" t="s">
        <v>375</v>
      </c>
      <c r="F4178" s="165" t="s">
        <v>4362</v>
      </c>
      <c r="I4178" s="149"/>
      <c r="L4178" s="33"/>
      <c r="M4178" s="150"/>
      <c r="T4178" s="52"/>
      <c r="AT4178" s="18" t="s">
        <v>375</v>
      </c>
      <c r="AU4178" s="18" t="s">
        <v>80</v>
      </c>
    </row>
    <row r="4179" spans="2:65" s="1" customFormat="1" ht="24.2" customHeight="1">
      <c r="B4179" s="33"/>
      <c r="C4179" s="134" t="s">
        <v>4363</v>
      </c>
      <c r="D4179" s="134" t="s">
        <v>332</v>
      </c>
      <c r="E4179" s="135" t="s">
        <v>4364</v>
      </c>
      <c r="F4179" s="136" t="s">
        <v>4365</v>
      </c>
      <c r="G4179" s="137" t="s">
        <v>2551</v>
      </c>
      <c r="H4179" s="138">
        <v>1</v>
      </c>
      <c r="I4179" s="139">
        <v>129814.3</v>
      </c>
      <c r="J4179" s="140">
        <f>ROUND(I4179*H4179,2)</f>
        <v>129814.3</v>
      </c>
      <c r="K4179" s="136" t="s">
        <v>21</v>
      </c>
      <c r="L4179" s="33"/>
      <c r="M4179" s="141" t="s">
        <v>21</v>
      </c>
      <c r="N4179" s="142" t="s">
        <v>42</v>
      </c>
      <c r="P4179" s="143">
        <f>O4179*H4179</f>
        <v>0</v>
      </c>
      <c r="Q4179" s="143">
        <v>0.65100000000000002</v>
      </c>
      <c r="R4179" s="143">
        <f>Q4179*H4179</f>
        <v>0.65100000000000002</v>
      </c>
      <c r="S4179" s="143">
        <v>0</v>
      </c>
      <c r="T4179" s="144">
        <f>S4179*H4179</f>
        <v>0</v>
      </c>
      <c r="AR4179" s="145" t="s">
        <v>444</v>
      </c>
      <c r="AT4179" s="145" t="s">
        <v>332</v>
      </c>
      <c r="AU4179" s="145" t="s">
        <v>80</v>
      </c>
      <c r="AY4179" s="18" t="s">
        <v>330</v>
      </c>
      <c r="BE4179" s="146">
        <f>IF(N4179="základní",J4179,0)</f>
        <v>129814.3</v>
      </c>
      <c r="BF4179" s="146">
        <f>IF(N4179="snížená",J4179,0)</f>
        <v>0</v>
      </c>
      <c r="BG4179" s="146">
        <f>IF(N4179="zákl. přenesená",J4179,0)</f>
        <v>0</v>
      </c>
      <c r="BH4179" s="146">
        <f>IF(N4179="sníž. přenesená",J4179,0)</f>
        <v>0</v>
      </c>
      <c r="BI4179" s="146">
        <f>IF(N4179="nulová",J4179,0)</f>
        <v>0</v>
      </c>
      <c r="BJ4179" s="18" t="s">
        <v>78</v>
      </c>
      <c r="BK4179" s="146">
        <f>ROUND(I4179*H4179,2)</f>
        <v>129814.3</v>
      </c>
      <c r="BL4179" s="18" t="s">
        <v>444</v>
      </c>
      <c r="BM4179" s="145" t="s">
        <v>4366</v>
      </c>
    </row>
    <row r="4180" spans="2:65" s="1" customFormat="1" ht="39">
      <c r="B4180" s="33"/>
      <c r="D4180" s="152" t="s">
        <v>375</v>
      </c>
      <c r="F4180" s="165" t="s">
        <v>4165</v>
      </c>
      <c r="I4180" s="149"/>
      <c r="L4180" s="33"/>
      <c r="M4180" s="150"/>
      <c r="T4180" s="52"/>
      <c r="AT4180" s="18" t="s">
        <v>375</v>
      </c>
      <c r="AU4180" s="18" t="s">
        <v>80</v>
      </c>
    </row>
    <row r="4181" spans="2:65" s="1" customFormat="1" ht="16.5" customHeight="1">
      <c r="B4181" s="33"/>
      <c r="C4181" s="134" t="s">
        <v>4367</v>
      </c>
      <c r="D4181" s="134" t="s">
        <v>332</v>
      </c>
      <c r="E4181" s="135" t="s">
        <v>4368</v>
      </c>
      <c r="F4181" s="136" t="s">
        <v>4233</v>
      </c>
      <c r="G4181" s="137" t="s">
        <v>2551</v>
      </c>
      <c r="H4181" s="138">
        <v>1</v>
      </c>
      <c r="I4181" s="139">
        <v>64658.66</v>
      </c>
      <c r="J4181" s="140">
        <f>ROUND(I4181*H4181,2)</f>
        <v>64658.66</v>
      </c>
      <c r="K4181" s="136" t="s">
        <v>21</v>
      </c>
      <c r="L4181" s="33"/>
      <c r="M4181" s="141" t="s">
        <v>21</v>
      </c>
      <c r="N4181" s="142" t="s">
        <v>42</v>
      </c>
      <c r="P4181" s="143">
        <f>O4181*H4181</f>
        <v>0</v>
      </c>
      <c r="Q4181" s="143">
        <v>0.12180000000000001</v>
      </c>
      <c r="R4181" s="143">
        <f>Q4181*H4181</f>
        <v>0.12180000000000001</v>
      </c>
      <c r="S4181" s="143">
        <v>0</v>
      </c>
      <c r="T4181" s="144">
        <f>S4181*H4181</f>
        <v>0</v>
      </c>
      <c r="AR4181" s="145" t="s">
        <v>444</v>
      </c>
      <c r="AT4181" s="145" t="s">
        <v>332</v>
      </c>
      <c r="AU4181" s="145" t="s">
        <v>80</v>
      </c>
      <c r="AY4181" s="18" t="s">
        <v>330</v>
      </c>
      <c r="BE4181" s="146">
        <f>IF(N4181="základní",J4181,0)</f>
        <v>64658.66</v>
      </c>
      <c r="BF4181" s="146">
        <f>IF(N4181="snížená",J4181,0)</f>
        <v>0</v>
      </c>
      <c r="BG4181" s="146">
        <f>IF(N4181="zákl. přenesená",J4181,0)</f>
        <v>0</v>
      </c>
      <c r="BH4181" s="146">
        <f>IF(N4181="sníž. přenesená",J4181,0)</f>
        <v>0</v>
      </c>
      <c r="BI4181" s="146">
        <f>IF(N4181="nulová",J4181,0)</f>
        <v>0</v>
      </c>
      <c r="BJ4181" s="18" t="s">
        <v>78</v>
      </c>
      <c r="BK4181" s="146">
        <f>ROUND(I4181*H4181,2)</f>
        <v>64658.66</v>
      </c>
      <c r="BL4181" s="18" t="s">
        <v>444</v>
      </c>
      <c r="BM4181" s="145" t="s">
        <v>4369</v>
      </c>
    </row>
    <row r="4182" spans="2:65" s="1" customFormat="1" ht="19.5">
      <c r="B4182" s="33"/>
      <c r="D4182" s="152" t="s">
        <v>375</v>
      </c>
      <c r="F4182" s="165" t="s">
        <v>4226</v>
      </c>
      <c r="I4182" s="149"/>
      <c r="L4182" s="33"/>
      <c r="M4182" s="150"/>
      <c r="T4182" s="52"/>
      <c r="AT4182" s="18" t="s">
        <v>375</v>
      </c>
      <c r="AU4182" s="18" t="s">
        <v>80</v>
      </c>
    </row>
    <row r="4183" spans="2:65" s="1" customFormat="1" ht="21.75" customHeight="1">
      <c r="B4183" s="33"/>
      <c r="C4183" s="134" t="s">
        <v>4370</v>
      </c>
      <c r="D4183" s="134" t="s">
        <v>332</v>
      </c>
      <c r="E4183" s="135" t="s">
        <v>4371</v>
      </c>
      <c r="F4183" s="136" t="s">
        <v>4281</v>
      </c>
      <c r="G4183" s="137" t="s">
        <v>2551</v>
      </c>
      <c r="H4183" s="138">
        <v>1</v>
      </c>
      <c r="I4183" s="139">
        <v>87389.25</v>
      </c>
      <c r="J4183" s="140">
        <f>ROUND(I4183*H4183,2)</f>
        <v>87389.25</v>
      </c>
      <c r="K4183" s="136" t="s">
        <v>21</v>
      </c>
      <c r="L4183" s="33"/>
      <c r="M4183" s="141" t="s">
        <v>21</v>
      </c>
      <c r="N4183" s="142" t="s">
        <v>42</v>
      </c>
      <c r="P4183" s="143">
        <f>O4183*H4183</f>
        <v>0</v>
      </c>
      <c r="Q4183" s="143">
        <v>0.17136000000000001</v>
      </c>
      <c r="R4183" s="143">
        <f>Q4183*H4183</f>
        <v>0.17136000000000001</v>
      </c>
      <c r="S4183" s="143">
        <v>0</v>
      </c>
      <c r="T4183" s="144">
        <f>S4183*H4183</f>
        <v>0</v>
      </c>
      <c r="AR4183" s="145" t="s">
        <v>444</v>
      </c>
      <c r="AT4183" s="145" t="s">
        <v>332</v>
      </c>
      <c r="AU4183" s="145" t="s">
        <v>80</v>
      </c>
      <c r="AY4183" s="18" t="s">
        <v>330</v>
      </c>
      <c r="BE4183" s="146">
        <f>IF(N4183="základní",J4183,0)</f>
        <v>87389.25</v>
      </c>
      <c r="BF4183" s="146">
        <f>IF(N4183="snížená",J4183,0)</f>
        <v>0</v>
      </c>
      <c r="BG4183" s="146">
        <f>IF(N4183="zákl. přenesená",J4183,0)</f>
        <v>0</v>
      </c>
      <c r="BH4183" s="146">
        <f>IF(N4183="sníž. přenesená",J4183,0)</f>
        <v>0</v>
      </c>
      <c r="BI4183" s="146">
        <f>IF(N4183="nulová",J4183,0)</f>
        <v>0</v>
      </c>
      <c r="BJ4183" s="18" t="s">
        <v>78</v>
      </c>
      <c r="BK4183" s="146">
        <f>ROUND(I4183*H4183,2)</f>
        <v>87389.25</v>
      </c>
      <c r="BL4183" s="18" t="s">
        <v>444</v>
      </c>
      <c r="BM4183" s="145" t="s">
        <v>4372</v>
      </c>
    </row>
    <row r="4184" spans="2:65" s="1" customFormat="1" ht="19.5">
      <c r="B4184" s="33"/>
      <c r="D4184" s="152" t="s">
        <v>375</v>
      </c>
      <c r="F4184" s="165" t="s">
        <v>4226</v>
      </c>
      <c r="I4184" s="149"/>
      <c r="L4184" s="33"/>
      <c r="M4184" s="150"/>
      <c r="T4184" s="52"/>
      <c r="AT4184" s="18" t="s">
        <v>375</v>
      </c>
      <c r="AU4184" s="18" t="s">
        <v>80</v>
      </c>
    </row>
    <row r="4185" spans="2:65" s="1" customFormat="1" ht="16.5" customHeight="1">
      <c r="B4185" s="33"/>
      <c r="C4185" s="134" t="s">
        <v>4373</v>
      </c>
      <c r="D4185" s="134" t="s">
        <v>332</v>
      </c>
      <c r="E4185" s="135" t="s">
        <v>4374</v>
      </c>
      <c r="F4185" s="136" t="s">
        <v>4375</v>
      </c>
      <c r="G4185" s="137" t="s">
        <v>2551</v>
      </c>
      <c r="H4185" s="138">
        <v>1</v>
      </c>
      <c r="I4185" s="139">
        <v>103415.56</v>
      </c>
      <c r="J4185" s="140">
        <f>ROUND(I4185*H4185,2)</f>
        <v>103415.56</v>
      </c>
      <c r="K4185" s="136" t="s">
        <v>21</v>
      </c>
      <c r="L4185" s="33"/>
      <c r="M4185" s="141" t="s">
        <v>21</v>
      </c>
      <c r="N4185" s="142" t="s">
        <v>42</v>
      </c>
      <c r="P4185" s="143">
        <f>O4185*H4185</f>
        <v>0</v>
      </c>
      <c r="Q4185" s="143">
        <v>0.2142</v>
      </c>
      <c r="R4185" s="143">
        <f>Q4185*H4185</f>
        <v>0.2142</v>
      </c>
      <c r="S4185" s="143">
        <v>0</v>
      </c>
      <c r="T4185" s="144">
        <f>S4185*H4185</f>
        <v>0</v>
      </c>
      <c r="AR4185" s="145" t="s">
        <v>444</v>
      </c>
      <c r="AT4185" s="145" t="s">
        <v>332</v>
      </c>
      <c r="AU4185" s="145" t="s">
        <v>80</v>
      </c>
      <c r="AY4185" s="18" t="s">
        <v>330</v>
      </c>
      <c r="BE4185" s="146">
        <f>IF(N4185="základní",J4185,0)</f>
        <v>103415.56</v>
      </c>
      <c r="BF4185" s="146">
        <f>IF(N4185="snížená",J4185,0)</f>
        <v>0</v>
      </c>
      <c r="BG4185" s="146">
        <f>IF(N4185="zákl. přenesená",J4185,0)</f>
        <v>0</v>
      </c>
      <c r="BH4185" s="146">
        <f>IF(N4185="sníž. přenesená",J4185,0)</f>
        <v>0</v>
      </c>
      <c r="BI4185" s="146">
        <f>IF(N4185="nulová",J4185,0)</f>
        <v>0</v>
      </c>
      <c r="BJ4185" s="18" t="s">
        <v>78</v>
      </c>
      <c r="BK4185" s="146">
        <f>ROUND(I4185*H4185,2)</f>
        <v>103415.56</v>
      </c>
      <c r="BL4185" s="18" t="s">
        <v>444</v>
      </c>
      <c r="BM4185" s="145" t="s">
        <v>4376</v>
      </c>
    </row>
    <row r="4186" spans="2:65" s="1" customFormat="1" ht="19.5">
      <c r="B4186" s="33"/>
      <c r="D4186" s="152" t="s">
        <v>375</v>
      </c>
      <c r="F4186" s="165" t="s">
        <v>4226</v>
      </c>
      <c r="I4186" s="149"/>
      <c r="L4186" s="33"/>
      <c r="M4186" s="150"/>
      <c r="T4186" s="52"/>
      <c r="AT4186" s="18" t="s">
        <v>375</v>
      </c>
      <c r="AU4186" s="18" t="s">
        <v>80</v>
      </c>
    </row>
    <row r="4187" spans="2:65" s="1" customFormat="1" ht="16.5" customHeight="1">
      <c r="B4187" s="33"/>
      <c r="C4187" s="134" t="s">
        <v>4377</v>
      </c>
      <c r="D4187" s="134" t="s">
        <v>332</v>
      </c>
      <c r="E4187" s="135" t="s">
        <v>4378</v>
      </c>
      <c r="F4187" s="136" t="s">
        <v>4379</v>
      </c>
      <c r="G4187" s="137" t="s">
        <v>2551</v>
      </c>
      <c r="H4187" s="138">
        <v>2</v>
      </c>
      <c r="I4187" s="139">
        <v>36825.42</v>
      </c>
      <c r="J4187" s="140">
        <f>ROUND(I4187*H4187,2)</f>
        <v>73650.84</v>
      </c>
      <c r="K4187" s="136" t="s">
        <v>21</v>
      </c>
      <c r="L4187" s="33"/>
      <c r="M4187" s="141" t="s">
        <v>21</v>
      </c>
      <c r="N4187" s="142" t="s">
        <v>42</v>
      </c>
      <c r="P4187" s="143">
        <f>O4187*H4187</f>
        <v>0</v>
      </c>
      <c r="Q4187" s="143">
        <v>0.21840000000000001</v>
      </c>
      <c r="R4187" s="143">
        <f>Q4187*H4187</f>
        <v>0.43680000000000002</v>
      </c>
      <c r="S4187" s="143">
        <v>0</v>
      </c>
      <c r="T4187" s="144">
        <f>S4187*H4187</f>
        <v>0</v>
      </c>
      <c r="AR4187" s="145" t="s">
        <v>444</v>
      </c>
      <c r="AT4187" s="145" t="s">
        <v>332</v>
      </c>
      <c r="AU4187" s="145" t="s">
        <v>80</v>
      </c>
      <c r="AY4187" s="18" t="s">
        <v>330</v>
      </c>
      <c r="BE4187" s="146">
        <f>IF(N4187="základní",J4187,0)</f>
        <v>73650.84</v>
      </c>
      <c r="BF4187" s="146">
        <f>IF(N4187="snížená",J4187,0)</f>
        <v>0</v>
      </c>
      <c r="BG4187" s="146">
        <f>IF(N4187="zákl. přenesená",J4187,0)</f>
        <v>0</v>
      </c>
      <c r="BH4187" s="146">
        <f>IF(N4187="sníž. přenesená",J4187,0)</f>
        <v>0</v>
      </c>
      <c r="BI4187" s="146">
        <f>IF(N4187="nulová",J4187,0)</f>
        <v>0</v>
      </c>
      <c r="BJ4187" s="18" t="s">
        <v>78</v>
      </c>
      <c r="BK4187" s="146">
        <f>ROUND(I4187*H4187,2)</f>
        <v>73650.84</v>
      </c>
      <c r="BL4187" s="18" t="s">
        <v>444</v>
      </c>
      <c r="BM4187" s="145" t="s">
        <v>4380</v>
      </c>
    </row>
    <row r="4188" spans="2:65" s="1" customFormat="1" ht="19.5">
      <c r="B4188" s="33"/>
      <c r="D4188" s="152" t="s">
        <v>375</v>
      </c>
      <c r="F4188" s="165" t="s">
        <v>4294</v>
      </c>
      <c r="I4188" s="149"/>
      <c r="L4188" s="33"/>
      <c r="M4188" s="150"/>
      <c r="T4188" s="52"/>
      <c r="AT4188" s="18" t="s">
        <v>375</v>
      </c>
      <c r="AU4188" s="18" t="s">
        <v>80</v>
      </c>
    </row>
    <row r="4189" spans="2:65" s="1" customFormat="1" ht="16.5" customHeight="1">
      <c r="B4189" s="33"/>
      <c r="C4189" s="134" t="s">
        <v>4381</v>
      </c>
      <c r="D4189" s="134" t="s">
        <v>332</v>
      </c>
      <c r="E4189" s="135" t="s">
        <v>4382</v>
      </c>
      <c r="F4189" s="136" t="s">
        <v>4383</v>
      </c>
      <c r="G4189" s="137" t="s">
        <v>2551</v>
      </c>
      <c r="H4189" s="138">
        <v>1</v>
      </c>
      <c r="I4189" s="139">
        <v>79775.12</v>
      </c>
      <c r="J4189" s="140">
        <f>ROUND(I4189*H4189,2)</f>
        <v>79775.12</v>
      </c>
      <c r="K4189" s="136" t="s">
        <v>21</v>
      </c>
      <c r="L4189" s="33"/>
      <c r="M4189" s="141" t="s">
        <v>21</v>
      </c>
      <c r="N4189" s="142" t="s">
        <v>42</v>
      </c>
      <c r="P4189" s="143">
        <f>O4189*H4189</f>
        <v>0</v>
      </c>
      <c r="Q4189" s="143">
        <v>0.40456999999999999</v>
      </c>
      <c r="R4189" s="143">
        <f>Q4189*H4189</f>
        <v>0.40456999999999999</v>
      </c>
      <c r="S4189" s="143">
        <v>0</v>
      </c>
      <c r="T4189" s="144">
        <f>S4189*H4189</f>
        <v>0</v>
      </c>
      <c r="AR4189" s="145" t="s">
        <v>444</v>
      </c>
      <c r="AT4189" s="145" t="s">
        <v>332</v>
      </c>
      <c r="AU4189" s="145" t="s">
        <v>80</v>
      </c>
      <c r="AY4189" s="18" t="s">
        <v>330</v>
      </c>
      <c r="BE4189" s="146">
        <f>IF(N4189="základní",J4189,0)</f>
        <v>79775.12</v>
      </c>
      <c r="BF4189" s="146">
        <f>IF(N4189="snížená",J4189,0)</f>
        <v>0</v>
      </c>
      <c r="BG4189" s="146">
        <f>IF(N4189="zákl. přenesená",J4189,0)</f>
        <v>0</v>
      </c>
      <c r="BH4189" s="146">
        <f>IF(N4189="sníž. přenesená",J4189,0)</f>
        <v>0</v>
      </c>
      <c r="BI4189" s="146">
        <f>IF(N4189="nulová",J4189,0)</f>
        <v>0</v>
      </c>
      <c r="BJ4189" s="18" t="s">
        <v>78</v>
      </c>
      <c r="BK4189" s="146">
        <f>ROUND(I4189*H4189,2)</f>
        <v>79775.12</v>
      </c>
      <c r="BL4189" s="18" t="s">
        <v>444</v>
      </c>
      <c r="BM4189" s="145" t="s">
        <v>4384</v>
      </c>
    </row>
    <row r="4190" spans="2:65" s="1" customFormat="1" ht="29.25">
      <c r="B4190" s="33"/>
      <c r="D4190" s="152" t="s">
        <v>375</v>
      </c>
      <c r="F4190" s="165" t="s">
        <v>4385</v>
      </c>
      <c r="I4190" s="149"/>
      <c r="L4190" s="33"/>
      <c r="M4190" s="150"/>
      <c r="T4190" s="52"/>
      <c r="AT4190" s="18" t="s">
        <v>375</v>
      </c>
      <c r="AU4190" s="18" t="s">
        <v>80</v>
      </c>
    </row>
    <row r="4191" spans="2:65" s="1" customFormat="1" ht="21.75" customHeight="1">
      <c r="B4191" s="33"/>
      <c r="C4191" s="134" t="s">
        <v>4386</v>
      </c>
      <c r="D4191" s="134" t="s">
        <v>332</v>
      </c>
      <c r="E4191" s="135" t="s">
        <v>4387</v>
      </c>
      <c r="F4191" s="136" t="s">
        <v>4388</v>
      </c>
      <c r="G4191" s="137" t="s">
        <v>2551</v>
      </c>
      <c r="H4191" s="138">
        <v>4</v>
      </c>
      <c r="I4191" s="139">
        <v>27197.9</v>
      </c>
      <c r="J4191" s="140">
        <f>ROUND(I4191*H4191,2)</f>
        <v>108791.6</v>
      </c>
      <c r="K4191" s="136" t="s">
        <v>21</v>
      </c>
      <c r="L4191" s="33"/>
      <c r="M4191" s="141" t="s">
        <v>21</v>
      </c>
      <c r="N4191" s="142" t="s">
        <v>42</v>
      </c>
      <c r="P4191" s="143">
        <f>O4191*H4191</f>
        <v>0</v>
      </c>
      <c r="Q4191" s="143">
        <v>0.10150000000000001</v>
      </c>
      <c r="R4191" s="143">
        <f>Q4191*H4191</f>
        <v>0.40600000000000003</v>
      </c>
      <c r="S4191" s="143">
        <v>0</v>
      </c>
      <c r="T4191" s="144">
        <f>S4191*H4191</f>
        <v>0</v>
      </c>
      <c r="AR4191" s="145" t="s">
        <v>444</v>
      </c>
      <c r="AT4191" s="145" t="s">
        <v>332</v>
      </c>
      <c r="AU4191" s="145" t="s">
        <v>80</v>
      </c>
      <c r="AY4191" s="18" t="s">
        <v>330</v>
      </c>
      <c r="BE4191" s="146">
        <f>IF(N4191="základní",J4191,0)</f>
        <v>108791.6</v>
      </c>
      <c r="BF4191" s="146">
        <f>IF(N4191="snížená",J4191,0)</f>
        <v>0</v>
      </c>
      <c r="BG4191" s="146">
        <f>IF(N4191="zákl. přenesená",J4191,0)</f>
        <v>0</v>
      </c>
      <c r="BH4191" s="146">
        <f>IF(N4191="sníž. přenesená",J4191,0)</f>
        <v>0</v>
      </c>
      <c r="BI4191" s="146">
        <f>IF(N4191="nulová",J4191,0)</f>
        <v>0</v>
      </c>
      <c r="BJ4191" s="18" t="s">
        <v>78</v>
      </c>
      <c r="BK4191" s="146">
        <f>ROUND(I4191*H4191,2)</f>
        <v>108791.6</v>
      </c>
      <c r="BL4191" s="18" t="s">
        <v>444</v>
      </c>
      <c r="BM4191" s="145" t="s">
        <v>4389</v>
      </c>
    </row>
    <row r="4192" spans="2:65" s="1" customFormat="1" ht="39">
      <c r="B4192" s="33"/>
      <c r="D4192" s="152" t="s">
        <v>375</v>
      </c>
      <c r="F4192" s="165" t="s">
        <v>4390</v>
      </c>
      <c r="I4192" s="149"/>
      <c r="L4192" s="33"/>
      <c r="M4192" s="150"/>
      <c r="T4192" s="52"/>
      <c r="AT4192" s="18" t="s">
        <v>375</v>
      </c>
      <c r="AU4192" s="18" t="s">
        <v>80</v>
      </c>
    </row>
    <row r="4193" spans="2:65" s="1" customFormat="1" ht="24.2" customHeight="1">
      <c r="B4193" s="33"/>
      <c r="C4193" s="134" t="s">
        <v>4391</v>
      </c>
      <c r="D4193" s="134" t="s">
        <v>332</v>
      </c>
      <c r="E4193" s="135" t="s">
        <v>4392</v>
      </c>
      <c r="F4193" s="136" t="s">
        <v>4310</v>
      </c>
      <c r="G4193" s="137" t="s">
        <v>2551</v>
      </c>
      <c r="H4193" s="138">
        <v>1</v>
      </c>
      <c r="I4193" s="139">
        <v>48660.02</v>
      </c>
      <c r="J4193" s="140">
        <f>ROUND(I4193*H4193,2)</f>
        <v>48660.02</v>
      </c>
      <c r="K4193" s="136" t="s">
        <v>21</v>
      </c>
      <c r="L4193" s="33"/>
      <c r="M4193" s="141" t="s">
        <v>21</v>
      </c>
      <c r="N4193" s="142" t="s">
        <v>42</v>
      </c>
      <c r="P4193" s="143">
        <f>O4193*H4193</f>
        <v>0</v>
      </c>
      <c r="Q4193" s="143">
        <v>0.20300000000000001</v>
      </c>
      <c r="R4193" s="143">
        <f>Q4193*H4193</f>
        <v>0.20300000000000001</v>
      </c>
      <c r="S4193" s="143">
        <v>0</v>
      </c>
      <c r="T4193" s="144">
        <f>S4193*H4193</f>
        <v>0</v>
      </c>
      <c r="AR4193" s="145" t="s">
        <v>444</v>
      </c>
      <c r="AT4193" s="145" t="s">
        <v>332</v>
      </c>
      <c r="AU4193" s="145" t="s">
        <v>80</v>
      </c>
      <c r="AY4193" s="18" t="s">
        <v>330</v>
      </c>
      <c r="BE4193" s="146">
        <f>IF(N4193="základní",J4193,0)</f>
        <v>48660.02</v>
      </c>
      <c r="BF4193" s="146">
        <f>IF(N4193="snížená",J4193,0)</f>
        <v>0</v>
      </c>
      <c r="BG4193" s="146">
        <f>IF(N4193="zákl. přenesená",J4193,0)</f>
        <v>0</v>
      </c>
      <c r="BH4193" s="146">
        <f>IF(N4193="sníž. přenesená",J4193,0)</f>
        <v>0</v>
      </c>
      <c r="BI4193" s="146">
        <f>IF(N4193="nulová",J4193,0)</f>
        <v>0</v>
      </c>
      <c r="BJ4193" s="18" t="s">
        <v>78</v>
      </c>
      <c r="BK4193" s="146">
        <f>ROUND(I4193*H4193,2)</f>
        <v>48660.02</v>
      </c>
      <c r="BL4193" s="18" t="s">
        <v>444</v>
      </c>
      <c r="BM4193" s="145" t="s">
        <v>4393</v>
      </c>
    </row>
    <row r="4194" spans="2:65" s="1" customFormat="1" ht="39">
      <c r="B4194" s="33"/>
      <c r="D4194" s="152" t="s">
        <v>375</v>
      </c>
      <c r="F4194" s="165" t="s">
        <v>4312</v>
      </c>
      <c r="I4194" s="149"/>
      <c r="L4194" s="33"/>
      <c r="M4194" s="150"/>
      <c r="T4194" s="52"/>
      <c r="AT4194" s="18" t="s">
        <v>375</v>
      </c>
      <c r="AU4194" s="18" t="s">
        <v>80</v>
      </c>
    </row>
    <row r="4195" spans="2:65" s="1" customFormat="1" ht="24.2" customHeight="1">
      <c r="B4195" s="33"/>
      <c r="C4195" s="134" t="s">
        <v>4394</v>
      </c>
      <c r="D4195" s="134" t="s">
        <v>332</v>
      </c>
      <c r="E4195" s="135" t="s">
        <v>4395</v>
      </c>
      <c r="F4195" s="136" t="s">
        <v>4396</v>
      </c>
      <c r="G4195" s="137" t="s">
        <v>2551</v>
      </c>
      <c r="H4195" s="138">
        <v>1</v>
      </c>
      <c r="I4195" s="139">
        <v>111470.22</v>
      </c>
      <c r="J4195" s="140">
        <f>ROUND(I4195*H4195,2)</f>
        <v>111470.22</v>
      </c>
      <c r="K4195" s="136" t="s">
        <v>21</v>
      </c>
      <c r="L4195" s="33"/>
      <c r="M4195" s="141" t="s">
        <v>21</v>
      </c>
      <c r="N4195" s="142" t="s">
        <v>42</v>
      </c>
      <c r="P4195" s="143">
        <f>O4195*H4195</f>
        <v>0</v>
      </c>
      <c r="Q4195" s="143">
        <v>0.55300000000000005</v>
      </c>
      <c r="R4195" s="143">
        <f>Q4195*H4195</f>
        <v>0.55300000000000005</v>
      </c>
      <c r="S4195" s="143">
        <v>0</v>
      </c>
      <c r="T4195" s="144">
        <f>S4195*H4195</f>
        <v>0</v>
      </c>
      <c r="AR4195" s="145" t="s">
        <v>444</v>
      </c>
      <c r="AT4195" s="145" t="s">
        <v>332</v>
      </c>
      <c r="AU4195" s="145" t="s">
        <v>80</v>
      </c>
      <c r="AY4195" s="18" t="s">
        <v>330</v>
      </c>
      <c r="BE4195" s="146">
        <f>IF(N4195="základní",J4195,0)</f>
        <v>111470.22</v>
      </c>
      <c r="BF4195" s="146">
        <f>IF(N4195="snížená",J4195,0)</f>
        <v>0</v>
      </c>
      <c r="BG4195" s="146">
        <f>IF(N4195="zákl. přenesená",J4195,0)</f>
        <v>0</v>
      </c>
      <c r="BH4195" s="146">
        <f>IF(N4195="sníž. přenesená",J4195,0)</f>
        <v>0</v>
      </c>
      <c r="BI4195" s="146">
        <f>IF(N4195="nulová",J4195,0)</f>
        <v>0</v>
      </c>
      <c r="BJ4195" s="18" t="s">
        <v>78</v>
      </c>
      <c r="BK4195" s="146">
        <f>ROUND(I4195*H4195,2)</f>
        <v>111470.22</v>
      </c>
      <c r="BL4195" s="18" t="s">
        <v>444</v>
      </c>
      <c r="BM4195" s="145" t="s">
        <v>4397</v>
      </c>
    </row>
    <row r="4196" spans="2:65" s="1" customFormat="1" ht="39">
      <c r="B4196" s="33"/>
      <c r="D4196" s="152" t="s">
        <v>375</v>
      </c>
      <c r="F4196" s="165" t="s">
        <v>4170</v>
      </c>
      <c r="I4196" s="149"/>
      <c r="L4196" s="33"/>
      <c r="M4196" s="150"/>
      <c r="T4196" s="52"/>
      <c r="AT4196" s="18" t="s">
        <v>375</v>
      </c>
      <c r="AU4196" s="18" t="s">
        <v>80</v>
      </c>
    </row>
    <row r="4197" spans="2:65" s="1" customFormat="1" ht="24.2" customHeight="1">
      <c r="B4197" s="33"/>
      <c r="C4197" s="134" t="s">
        <v>4398</v>
      </c>
      <c r="D4197" s="134" t="s">
        <v>332</v>
      </c>
      <c r="E4197" s="135" t="s">
        <v>4399</v>
      </c>
      <c r="F4197" s="136" t="s">
        <v>4400</v>
      </c>
      <c r="G4197" s="137" t="s">
        <v>2551</v>
      </c>
      <c r="H4197" s="138">
        <v>1</v>
      </c>
      <c r="I4197" s="139">
        <v>124077.41</v>
      </c>
      <c r="J4197" s="140">
        <f>ROUND(I4197*H4197,2)</f>
        <v>124077.41</v>
      </c>
      <c r="K4197" s="136" t="s">
        <v>21</v>
      </c>
      <c r="L4197" s="33"/>
      <c r="M4197" s="141" t="s">
        <v>21</v>
      </c>
      <c r="N4197" s="142" t="s">
        <v>42</v>
      </c>
      <c r="P4197" s="143">
        <f>O4197*H4197</f>
        <v>0</v>
      </c>
      <c r="Q4197" s="143">
        <v>0.63</v>
      </c>
      <c r="R4197" s="143">
        <f>Q4197*H4197</f>
        <v>0.63</v>
      </c>
      <c r="S4197" s="143">
        <v>0</v>
      </c>
      <c r="T4197" s="144">
        <f>S4197*H4197</f>
        <v>0</v>
      </c>
      <c r="AR4197" s="145" t="s">
        <v>444</v>
      </c>
      <c r="AT4197" s="145" t="s">
        <v>332</v>
      </c>
      <c r="AU4197" s="145" t="s">
        <v>80</v>
      </c>
      <c r="AY4197" s="18" t="s">
        <v>330</v>
      </c>
      <c r="BE4197" s="146">
        <f>IF(N4197="základní",J4197,0)</f>
        <v>124077.41</v>
      </c>
      <c r="BF4197" s="146">
        <f>IF(N4197="snížená",J4197,0)</f>
        <v>0</v>
      </c>
      <c r="BG4197" s="146">
        <f>IF(N4197="zákl. přenesená",J4197,0)</f>
        <v>0</v>
      </c>
      <c r="BH4197" s="146">
        <f>IF(N4197="sníž. přenesená",J4197,0)</f>
        <v>0</v>
      </c>
      <c r="BI4197" s="146">
        <f>IF(N4197="nulová",J4197,0)</f>
        <v>0</v>
      </c>
      <c r="BJ4197" s="18" t="s">
        <v>78</v>
      </c>
      <c r="BK4197" s="146">
        <f>ROUND(I4197*H4197,2)</f>
        <v>124077.41</v>
      </c>
      <c r="BL4197" s="18" t="s">
        <v>444</v>
      </c>
      <c r="BM4197" s="145" t="s">
        <v>4401</v>
      </c>
    </row>
    <row r="4198" spans="2:65" s="1" customFormat="1" ht="39">
      <c r="B4198" s="33"/>
      <c r="D4198" s="152" t="s">
        <v>375</v>
      </c>
      <c r="F4198" s="165" t="s">
        <v>4170</v>
      </c>
      <c r="I4198" s="149"/>
      <c r="L4198" s="33"/>
      <c r="M4198" s="150"/>
      <c r="T4198" s="52"/>
      <c r="AT4198" s="18" t="s">
        <v>375</v>
      </c>
      <c r="AU4198" s="18" t="s">
        <v>80</v>
      </c>
    </row>
    <row r="4199" spans="2:65" s="1" customFormat="1" ht="24.2" customHeight="1">
      <c r="B4199" s="33"/>
      <c r="C4199" s="134" t="s">
        <v>4402</v>
      </c>
      <c r="D4199" s="134" t="s">
        <v>332</v>
      </c>
      <c r="E4199" s="135" t="s">
        <v>4403</v>
      </c>
      <c r="F4199" s="136" t="s">
        <v>4404</v>
      </c>
      <c r="G4199" s="137" t="s">
        <v>2551</v>
      </c>
      <c r="H4199" s="138">
        <v>1</v>
      </c>
      <c r="I4199" s="139">
        <v>75748.34</v>
      </c>
      <c r="J4199" s="140">
        <f>ROUND(I4199*H4199,2)</f>
        <v>75748.34</v>
      </c>
      <c r="K4199" s="136" t="s">
        <v>21</v>
      </c>
      <c r="L4199" s="33"/>
      <c r="M4199" s="141" t="s">
        <v>21</v>
      </c>
      <c r="N4199" s="142" t="s">
        <v>42</v>
      </c>
      <c r="P4199" s="143">
        <f>O4199*H4199</f>
        <v>0</v>
      </c>
      <c r="Q4199" s="143">
        <v>0.35349999999999998</v>
      </c>
      <c r="R4199" s="143">
        <f>Q4199*H4199</f>
        <v>0.35349999999999998</v>
      </c>
      <c r="S4199" s="143">
        <v>0</v>
      </c>
      <c r="T4199" s="144">
        <f>S4199*H4199</f>
        <v>0</v>
      </c>
      <c r="AR4199" s="145" t="s">
        <v>444</v>
      </c>
      <c r="AT4199" s="145" t="s">
        <v>332</v>
      </c>
      <c r="AU4199" s="145" t="s">
        <v>80</v>
      </c>
      <c r="AY4199" s="18" t="s">
        <v>330</v>
      </c>
      <c r="BE4199" s="146">
        <f>IF(N4199="základní",J4199,0)</f>
        <v>75748.34</v>
      </c>
      <c r="BF4199" s="146">
        <f>IF(N4199="snížená",J4199,0)</f>
        <v>0</v>
      </c>
      <c r="BG4199" s="146">
        <f>IF(N4199="zákl. přenesená",J4199,0)</f>
        <v>0</v>
      </c>
      <c r="BH4199" s="146">
        <f>IF(N4199="sníž. přenesená",J4199,0)</f>
        <v>0</v>
      </c>
      <c r="BI4199" s="146">
        <f>IF(N4199="nulová",J4199,0)</f>
        <v>0</v>
      </c>
      <c r="BJ4199" s="18" t="s">
        <v>78</v>
      </c>
      <c r="BK4199" s="146">
        <f>ROUND(I4199*H4199,2)</f>
        <v>75748.34</v>
      </c>
      <c r="BL4199" s="18" t="s">
        <v>444</v>
      </c>
      <c r="BM4199" s="145" t="s">
        <v>4405</v>
      </c>
    </row>
    <row r="4200" spans="2:65" s="1" customFormat="1" ht="39">
      <c r="B4200" s="33"/>
      <c r="D4200" s="152" t="s">
        <v>375</v>
      </c>
      <c r="F4200" s="165" t="s">
        <v>4170</v>
      </c>
      <c r="I4200" s="149"/>
      <c r="L4200" s="33"/>
      <c r="M4200" s="150"/>
      <c r="T4200" s="52"/>
      <c r="AT4200" s="18" t="s">
        <v>375</v>
      </c>
      <c r="AU4200" s="18" t="s">
        <v>80</v>
      </c>
    </row>
    <row r="4201" spans="2:65" s="1" customFormat="1" ht="24.2" customHeight="1">
      <c r="B4201" s="33"/>
      <c r="C4201" s="134" t="s">
        <v>4406</v>
      </c>
      <c r="D4201" s="134" t="s">
        <v>332</v>
      </c>
      <c r="E4201" s="135" t="s">
        <v>4407</v>
      </c>
      <c r="F4201" s="136" t="s">
        <v>4408</v>
      </c>
      <c r="G4201" s="137" t="s">
        <v>2551</v>
      </c>
      <c r="H4201" s="138">
        <v>1</v>
      </c>
      <c r="I4201" s="139">
        <v>54176.639999999999</v>
      </c>
      <c r="J4201" s="140">
        <f>ROUND(I4201*H4201,2)</f>
        <v>54176.639999999999</v>
      </c>
      <c r="K4201" s="136" t="s">
        <v>21</v>
      </c>
      <c r="L4201" s="33"/>
      <c r="M4201" s="141" t="s">
        <v>21</v>
      </c>
      <c r="N4201" s="142" t="s">
        <v>42</v>
      </c>
      <c r="P4201" s="143">
        <f>O4201*H4201</f>
        <v>0</v>
      </c>
      <c r="Q4201" s="143">
        <v>0.252</v>
      </c>
      <c r="R4201" s="143">
        <f>Q4201*H4201</f>
        <v>0.252</v>
      </c>
      <c r="S4201" s="143">
        <v>0</v>
      </c>
      <c r="T4201" s="144">
        <f>S4201*H4201</f>
        <v>0</v>
      </c>
      <c r="AR4201" s="145" t="s">
        <v>444</v>
      </c>
      <c r="AT4201" s="145" t="s">
        <v>332</v>
      </c>
      <c r="AU4201" s="145" t="s">
        <v>80</v>
      </c>
      <c r="AY4201" s="18" t="s">
        <v>330</v>
      </c>
      <c r="BE4201" s="146">
        <f>IF(N4201="základní",J4201,0)</f>
        <v>54176.639999999999</v>
      </c>
      <c r="BF4201" s="146">
        <f>IF(N4201="snížená",J4201,0)</f>
        <v>0</v>
      </c>
      <c r="BG4201" s="146">
        <f>IF(N4201="zákl. přenesená",J4201,0)</f>
        <v>0</v>
      </c>
      <c r="BH4201" s="146">
        <f>IF(N4201="sníž. přenesená",J4201,0)</f>
        <v>0</v>
      </c>
      <c r="BI4201" s="146">
        <f>IF(N4201="nulová",J4201,0)</f>
        <v>0</v>
      </c>
      <c r="BJ4201" s="18" t="s">
        <v>78</v>
      </c>
      <c r="BK4201" s="146">
        <f>ROUND(I4201*H4201,2)</f>
        <v>54176.639999999999</v>
      </c>
      <c r="BL4201" s="18" t="s">
        <v>444</v>
      </c>
      <c r="BM4201" s="145" t="s">
        <v>4409</v>
      </c>
    </row>
    <row r="4202" spans="2:65" s="1" customFormat="1" ht="39">
      <c r="B4202" s="33"/>
      <c r="D4202" s="152" t="s">
        <v>375</v>
      </c>
      <c r="F4202" s="165" t="s">
        <v>4170</v>
      </c>
      <c r="I4202" s="149"/>
      <c r="L4202" s="33"/>
      <c r="M4202" s="150"/>
      <c r="T4202" s="52"/>
      <c r="AT4202" s="18" t="s">
        <v>375</v>
      </c>
      <c r="AU4202" s="18" t="s">
        <v>80</v>
      </c>
    </row>
    <row r="4203" spans="2:65" s="1" customFormat="1" ht="24.2" customHeight="1">
      <c r="B4203" s="33"/>
      <c r="C4203" s="134" t="s">
        <v>4410</v>
      </c>
      <c r="D4203" s="134" t="s">
        <v>332</v>
      </c>
      <c r="E4203" s="135" t="s">
        <v>4411</v>
      </c>
      <c r="F4203" s="136" t="s">
        <v>4158</v>
      </c>
      <c r="G4203" s="137" t="s">
        <v>2551</v>
      </c>
      <c r="H4203" s="138">
        <v>1</v>
      </c>
      <c r="I4203" s="139">
        <v>43336</v>
      </c>
      <c r="J4203" s="140">
        <f>ROUND(I4203*H4203,2)</f>
        <v>43336</v>
      </c>
      <c r="K4203" s="136" t="s">
        <v>21</v>
      </c>
      <c r="L4203" s="33"/>
      <c r="M4203" s="141" t="s">
        <v>21</v>
      </c>
      <c r="N4203" s="142" t="s">
        <v>42</v>
      </c>
      <c r="P4203" s="143">
        <f>O4203*H4203</f>
        <v>0</v>
      </c>
      <c r="Q4203" s="143">
        <v>0.17499999999999999</v>
      </c>
      <c r="R4203" s="143">
        <f>Q4203*H4203</f>
        <v>0.17499999999999999</v>
      </c>
      <c r="S4203" s="143">
        <v>0</v>
      </c>
      <c r="T4203" s="144">
        <f>S4203*H4203</f>
        <v>0</v>
      </c>
      <c r="AR4203" s="145" t="s">
        <v>444</v>
      </c>
      <c r="AT4203" s="145" t="s">
        <v>332</v>
      </c>
      <c r="AU4203" s="145" t="s">
        <v>80</v>
      </c>
      <c r="AY4203" s="18" t="s">
        <v>330</v>
      </c>
      <c r="BE4203" s="146">
        <f>IF(N4203="základní",J4203,0)</f>
        <v>43336</v>
      </c>
      <c r="BF4203" s="146">
        <f>IF(N4203="snížená",J4203,0)</f>
        <v>0</v>
      </c>
      <c r="BG4203" s="146">
        <f>IF(N4203="zákl. přenesená",J4203,0)</f>
        <v>0</v>
      </c>
      <c r="BH4203" s="146">
        <f>IF(N4203="sníž. přenesená",J4203,0)</f>
        <v>0</v>
      </c>
      <c r="BI4203" s="146">
        <f>IF(N4203="nulová",J4203,0)</f>
        <v>0</v>
      </c>
      <c r="BJ4203" s="18" t="s">
        <v>78</v>
      </c>
      <c r="BK4203" s="146">
        <f>ROUND(I4203*H4203,2)</f>
        <v>43336</v>
      </c>
      <c r="BL4203" s="18" t="s">
        <v>444</v>
      </c>
      <c r="BM4203" s="145" t="s">
        <v>4412</v>
      </c>
    </row>
    <row r="4204" spans="2:65" s="1" customFormat="1" ht="39">
      <c r="B4204" s="33"/>
      <c r="D4204" s="152" t="s">
        <v>375</v>
      </c>
      <c r="F4204" s="165" t="s">
        <v>4170</v>
      </c>
      <c r="I4204" s="149"/>
      <c r="L4204" s="33"/>
      <c r="M4204" s="150"/>
      <c r="T4204" s="52"/>
      <c r="AT4204" s="18" t="s">
        <v>375</v>
      </c>
      <c r="AU4204" s="18" t="s">
        <v>80</v>
      </c>
    </row>
    <row r="4205" spans="2:65" s="1" customFormat="1" ht="24.2" customHeight="1">
      <c r="B4205" s="33"/>
      <c r="C4205" s="134" t="s">
        <v>4413</v>
      </c>
      <c r="D4205" s="134" t="s">
        <v>332</v>
      </c>
      <c r="E4205" s="135" t="s">
        <v>4414</v>
      </c>
      <c r="F4205" s="136" t="s">
        <v>4415</v>
      </c>
      <c r="G4205" s="137" t="s">
        <v>2551</v>
      </c>
      <c r="H4205" s="138">
        <v>1</v>
      </c>
      <c r="I4205" s="139">
        <v>60548.87</v>
      </c>
      <c r="J4205" s="140">
        <f>ROUND(I4205*H4205,2)</f>
        <v>60548.87</v>
      </c>
      <c r="K4205" s="136" t="s">
        <v>21</v>
      </c>
      <c r="L4205" s="33"/>
      <c r="M4205" s="141" t="s">
        <v>21</v>
      </c>
      <c r="N4205" s="142" t="s">
        <v>42</v>
      </c>
      <c r="P4205" s="143">
        <f>O4205*H4205</f>
        <v>0</v>
      </c>
      <c r="Q4205" s="143">
        <v>0.32200000000000001</v>
      </c>
      <c r="R4205" s="143">
        <f>Q4205*H4205</f>
        <v>0.32200000000000001</v>
      </c>
      <c r="S4205" s="143">
        <v>0</v>
      </c>
      <c r="T4205" s="144">
        <f>S4205*H4205</f>
        <v>0</v>
      </c>
      <c r="AR4205" s="145" t="s">
        <v>444</v>
      </c>
      <c r="AT4205" s="145" t="s">
        <v>332</v>
      </c>
      <c r="AU4205" s="145" t="s">
        <v>80</v>
      </c>
      <c r="AY4205" s="18" t="s">
        <v>330</v>
      </c>
      <c r="BE4205" s="146">
        <f>IF(N4205="základní",J4205,0)</f>
        <v>60548.87</v>
      </c>
      <c r="BF4205" s="146">
        <f>IF(N4205="snížená",J4205,0)</f>
        <v>0</v>
      </c>
      <c r="BG4205" s="146">
        <f>IF(N4205="zákl. přenesená",J4205,0)</f>
        <v>0</v>
      </c>
      <c r="BH4205" s="146">
        <f>IF(N4205="sníž. přenesená",J4205,0)</f>
        <v>0</v>
      </c>
      <c r="BI4205" s="146">
        <f>IF(N4205="nulová",J4205,0)</f>
        <v>0</v>
      </c>
      <c r="BJ4205" s="18" t="s">
        <v>78</v>
      </c>
      <c r="BK4205" s="146">
        <f>ROUND(I4205*H4205,2)</f>
        <v>60548.87</v>
      </c>
      <c r="BL4205" s="18" t="s">
        <v>444</v>
      </c>
      <c r="BM4205" s="145" t="s">
        <v>4416</v>
      </c>
    </row>
    <row r="4206" spans="2:65" s="1" customFormat="1" ht="39">
      <c r="B4206" s="33"/>
      <c r="D4206" s="152" t="s">
        <v>375</v>
      </c>
      <c r="F4206" s="165" t="s">
        <v>4170</v>
      </c>
      <c r="I4206" s="149"/>
      <c r="L4206" s="33"/>
      <c r="M4206" s="150"/>
      <c r="T4206" s="52"/>
      <c r="AT4206" s="18" t="s">
        <v>375</v>
      </c>
      <c r="AU4206" s="18" t="s">
        <v>80</v>
      </c>
    </row>
    <row r="4207" spans="2:65" s="1" customFormat="1" ht="24.2" customHeight="1">
      <c r="B4207" s="33"/>
      <c r="C4207" s="134" t="s">
        <v>4417</v>
      </c>
      <c r="D4207" s="134" t="s">
        <v>332</v>
      </c>
      <c r="E4207" s="135" t="s">
        <v>4418</v>
      </c>
      <c r="F4207" s="136" t="s">
        <v>4419</v>
      </c>
      <c r="G4207" s="137" t="s">
        <v>2551</v>
      </c>
      <c r="H4207" s="138">
        <v>1</v>
      </c>
      <c r="I4207" s="139">
        <v>79168.56</v>
      </c>
      <c r="J4207" s="140">
        <f>ROUND(I4207*H4207,2)</f>
        <v>79168.56</v>
      </c>
      <c r="K4207" s="136" t="s">
        <v>21</v>
      </c>
      <c r="L4207" s="33"/>
      <c r="M4207" s="141" t="s">
        <v>21</v>
      </c>
      <c r="N4207" s="142" t="s">
        <v>42</v>
      </c>
      <c r="P4207" s="143">
        <f>O4207*H4207</f>
        <v>0</v>
      </c>
      <c r="Q4207" s="143">
        <v>0.38429999999999997</v>
      </c>
      <c r="R4207" s="143">
        <f>Q4207*H4207</f>
        <v>0.38429999999999997</v>
      </c>
      <c r="S4207" s="143">
        <v>0</v>
      </c>
      <c r="T4207" s="144">
        <f>S4207*H4207</f>
        <v>0</v>
      </c>
      <c r="AR4207" s="145" t="s">
        <v>444</v>
      </c>
      <c r="AT4207" s="145" t="s">
        <v>332</v>
      </c>
      <c r="AU4207" s="145" t="s">
        <v>80</v>
      </c>
      <c r="AY4207" s="18" t="s">
        <v>330</v>
      </c>
      <c r="BE4207" s="146">
        <f>IF(N4207="základní",J4207,0)</f>
        <v>79168.56</v>
      </c>
      <c r="BF4207" s="146">
        <f>IF(N4207="snížená",J4207,0)</f>
        <v>0</v>
      </c>
      <c r="BG4207" s="146">
        <f>IF(N4207="zákl. přenesená",J4207,0)</f>
        <v>0</v>
      </c>
      <c r="BH4207" s="146">
        <f>IF(N4207="sníž. přenesená",J4207,0)</f>
        <v>0</v>
      </c>
      <c r="BI4207" s="146">
        <f>IF(N4207="nulová",J4207,0)</f>
        <v>0</v>
      </c>
      <c r="BJ4207" s="18" t="s">
        <v>78</v>
      </c>
      <c r="BK4207" s="146">
        <f>ROUND(I4207*H4207,2)</f>
        <v>79168.56</v>
      </c>
      <c r="BL4207" s="18" t="s">
        <v>444</v>
      </c>
      <c r="BM4207" s="145" t="s">
        <v>4420</v>
      </c>
    </row>
    <row r="4208" spans="2:65" s="1" customFormat="1" ht="39">
      <c r="B4208" s="33"/>
      <c r="D4208" s="152" t="s">
        <v>375</v>
      </c>
      <c r="F4208" s="165" t="s">
        <v>4170</v>
      </c>
      <c r="I4208" s="149"/>
      <c r="L4208" s="33"/>
      <c r="M4208" s="150"/>
      <c r="T4208" s="52"/>
      <c r="AT4208" s="18" t="s">
        <v>375</v>
      </c>
      <c r="AU4208" s="18" t="s">
        <v>80</v>
      </c>
    </row>
    <row r="4209" spans="2:65" s="1" customFormat="1" ht="24.2" customHeight="1">
      <c r="B4209" s="33"/>
      <c r="C4209" s="134" t="s">
        <v>4421</v>
      </c>
      <c r="D4209" s="134" t="s">
        <v>332</v>
      </c>
      <c r="E4209" s="135" t="s">
        <v>4422</v>
      </c>
      <c r="F4209" s="136" t="s">
        <v>4423</v>
      </c>
      <c r="G4209" s="137" t="s">
        <v>2551</v>
      </c>
      <c r="H4209" s="138">
        <v>1</v>
      </c>
      <c r="I4209" s="139">
        <v>61541.72</v>
      </c>
      <c r="J4209" s="140">
        <f>ROUND(I4209*H4209,2)</f>
        <v>61541.72</v>
      </c>
      <c r="K4209" s="136" t="s">
        <v>21</v>
      </c>
      <c r="L4209" s="33"/>
      <c r="M4209" s="141" t="s">
        <v>21</v>
      </c>
      <c r="N4209" s="142" t="s">
        <v>42</v>
      </c>
      <c r="P4209" s="143">
        <f>O4209*H4209</f>
        <v>0</v>
      </c>
      <c r="Q4209" s="143">
        <v>0.24360000000000001</v>
      </c>
      <c r="R4209" s="143">
        <f>Q4209*H4209</f>
        <v>0.24360000000000001</v>
      </c>
      <c r="S4209" s="143">
        <v>0</v>
      </c>
      <c r="T4209" s="144">
        <f>S4209*H4209</f>
        <v>0</v>
      </c>
      <c r="AR4209" s="145" t="s">
        <v>444</v>
      </c>
      <c r="AT4209" s="145" t="s">
        <v>332</v>
      </c>
      <c r="AU4209" s="145" t="s">
        <v>80</v>
      </c>
      <c r="AY4209" s="18" t="s">
        <v>330</v>
      </c>
      <c r="BE4209" s="146">
        <f>IF(N4209="základní",J4209,0)</f>
        <v>61541.72</v>
      </c>
      <c r="BF4209" s="146">
        <f>IF(N4209="snížená",J4209,0)</f>
        <v>0</v>
      </c>
      <c r="BG4209" s="146">
        <f>IF(N4209="zákl. přenesená",J4209,0)</f>
        <v>0</v>
      </c>
      <c r="BH4209" s="146">
        <f>IF(N4209="sníž. přenesená",J4209,0)</f>
        <v>0</v>
      </c>
      <c r="BI4209" s="146">
        <f>IF(N4209="nulová",J4209,0)</f>
        <v>0</v>
      </c>
      <c r="BJ4209" s="18" t="s">
        <v>78</v>
      </c>
      <c r="BK4209" s="146">
        <f>ROUND(I4209*H4209,2)</f>
        <v>61541.72</v>
      </c>
      <c r="BL4209" s="18" t="s">
        <v>444</v>
      </c>
      <c r="BM4209" s="145" t="s">
        <v>4424</v>
      </c>
    </row>
    <row r="4210" spans="2:65" s="1" customFormat="1" ht="39">
      <c r="B4210" s="33"/>
      <c r="D4210" s="152" t="s">
        <v>375</v>
      </c>
      <c r="F4210" s="165" t="s">
        <v>4170</v>
      </c>
      <c r="I4210" s="149"/>
      <c r="L4210" s="33"/>
      <c r="M4210" s="150"/>
      <c r="T4210" s="52"/>
      <c r="AT4210" s="18" t="s">
        <v>375</v>
      </c>
      <c r="AU4210" s="18" t="s">
        <v>80</v>
      </c>
    </row>
    <row r="4211" spans="2:65" s="1" customFormat="1" ht="24.2" customHeight="1">
      <c r="B4211" s="33"/>
      <c r="C4211" s="134" t="s">
        <v>4425</v>
      </c>
      <c r="D4211" s="134" t="s">
        <v>332</v>
      </c>
      <c r="E4211" s="135" t="s">
        <v>4426</v>
      </c>
      <c r="F4211" s="136" t="s">
        <v>4263</v>
      </c>
      <c r="G4211" s="137" t="s">
        <v>2551</v>
      </c>
      <c r="H4211" s="138">
        <v>1</v>
      </c>
      <c r="I4211" s="139">
        <v>53293.36</v>
      </c>
      <c r="J4211" s="140">
        <f>ROUND(I4211*H4211,2)</f>
        <v>53293.36</v>
      </c>
      <c r="K4211" s="136" t="s">
        <v>21</v>
      </c>
      <c r="L4211" s="33"/>
      <c r="M4211" s="141" t="s">
        <v>21</v>
      </c>
      <c r="N4211" s="142" t="s">
        <v>42</v>
      </c>
      <c r="P4211" s="143">
        <f>O4211*H4211</f>
        <v>0</v>
      </c>
      <c r="Q4211" s="143">
        <v>0.315</v>
      </c>
      <c r="R4211" s="143">
        <f>Q4211*H4211</f>
        <v>0.315</v>
      </c>
      <c r="S4211" s="143">
        <v>0</v>
      </c>
      <c r="T4211" s="144">
        <f>S4211*H4211</f>
        <v>0</v>
      </c>
      <c r="AR4211" s="145" t="s">
        <v>444</v>
      </c>
      <c r="AT4211" s="145" t="s">
        <v>332</v>
      </c>
      <c r="AU4211" s="145" t="s">
        <v>80</v>
      </c>
      <c r="AY4211" s="18" t="s">
        <v>330</v>
      </c>
      <c r="BE4211" s="146">
        <f>IF(N4211="základní",J4211,0)</f>
        <v>53293.36</v>
      </c>
      <c r="BF4211" s="146">
        <f>IF(N4211="snížená",J4211,0)</f>
        <v>0</v>
      </c>
      <c r="BG4211" s="146">
        <f>IF(N4211="zákl. přenesená",J4211,0)</f>
        <v>0</v>
      </c>
      <c r="BH4211" s="146">
        <f>IF(N4211="sníž. přenesená",J4211,0)</f>
        <v>0</v>
      </c>
      <c r="BI4211" s="146">
        <f>IF(N4211="nulová",J4211,0)</f>
        <v>0</v>
      </c>
      <c r="BJ4211" s="18" t="s">
        <v>78</v>
      </c>
      <c r="BK4211" s="146">
        <f>ROUND(I4211*H4211,2)</f>
        <v>53293.36</v>
      </c>
      <c r="BL4211" s="18" t="s">
        <v>444</v>
      </c>
      <c r="BM4211" s="145" t="s">
        <v>4427</v>
      </c>
    </row>
    <row r="4212" spans="2:65" s="1" customFormat="1" ht="39">
      <c r="B4212" s="33"/>
      <c r="D4212" s="152" t="s">
        <v>375</v>
      </c>
      <c r="F4212" s="165" t="s">
        <v>4170</v>
      </c>
      <c r="I4212" s="149"/>
      <c r="L4212" s="33"/>
      <c r="M4212" s="150"/>
      <c r="T4212" s="52"/>
      <c r="AT4212" s="18" t="s">
        <v>375</v>
      </c>
      <c r="AU4212" s="18" t="s">
        <v>80</v>
      </c>
    </row>
    <row r="4213" spans="2:65" s="1" customFormat="1" ht="24.2" customHeight="1">
      <c r="B4213" s="33"/>
      <c r="C4213" s="134" t="s">
        <v>4428</v>
      </c>
      <c r="D4213" s="134" t="s">
        <v>332</v>
      </c>
      <c r="E4213" s="135" t="s">
        <v>4429</v>
      </c>
      <c r="F4213" s="136" t="s">
        <v>4400</v>
      </c>
      <c r="G4213" s="137" t="s">
        <v>2551</v>
      </c>
      <c r="H4213" s="138">
        <v>1</v>
      </c>
      <c r="I4213" s="139">
        <v>132407.67999999999</v>
      </c>
      <c r="J4213" s="140">
        <f>ROUND(I4213*H4213,2)</f>
        <v>132407.67999999999</v>
      </c>
      <c r="K4213" s="136" t="s">
        <v>21</v>
      </c>
      <c r="L4213" s="33"/>
      <c r="M4213" s="141" t="s">
        <v>21</v>
      </c>
      <c r="N4213" s="142" t="s">
        <v>42</v>
      </c>
      <c r="P4213" s="143">
        <f>O4213*H4213</f>
        <v>0</v>
      </c>
      <c r="Q4213" s="143">
        <v>0.63</v>
      </c>
      <c r="R4213" s="143">
        <f>Q4213*H4213</f>
        <v>0.63</v>
      </c>
      <c r="S4213" s="143">
        <v>0</v>
      </c>
      <c r="T4213" s="144">
        <f>S4213*H4213</f>
        <v>0</v>
      </c>
      <c r="AR4213" s="145" t="s">
        <v>444</v>
      </c>
      <c r="AT4213" s="145" t="s">
        <v>332</v>
      </c>
      <c r="AU4213" s="145" t="s">
        <v>80</v>
      </c>
      <c r="AY4213" s="18" t="s">
        <v>330</v>
      </c>
      <c r="BE4213" s="146">
        <f>IF(N4213="základní",J4213,0)</f>
        <v>132407.67999999999</v>
      </c>
      <c r="BF4213" s="146">
        <f>IF(N4213="snížená",J4213,0)</f>
        <v>0</v>
      </c>
      <c r="BG4213" s="146">
        <f>IF(N4213="zákl. přenesená",J4213,0)</f>
        <v>0</v>
      </c>
      <c r="BH4213" s="146">
        <f>IF(N4213="sníž. přenesená",J4213,0)</f>
        <v>0</v>
      </c>
      <c r="BI4213" s="146">
        <f>IF(N4213="nulová",J4213,0)</f>
        <v>0</v>
      </c>
      <c r="BJ4213" s="18" t="s">
        <v>78</v>
      </c>
      <c r="BK4213" s="146">
        <f>ROUND(I4213*H4213,2)</f>
        <v>132407.67999999999</v>
      </c>
      <c r="BL4213" s="18" t="s">
        <v>444</v>
      </c>
      <c r="BM4213" s="145" t="s">
        <v>4430</v>
      </c>
    </row>
    <row r="4214" spans="2:65" s="1" customFormat="1" ht="39">
      <c r="B4214" s="33"/>
      <c r="D4214" s="152" t="s">
        <v>375</v>
      </c>
      <c r="F4214" s="165" t="s">
        <v>4170</v>
      </c>
      <c r="I4214" s="149"/>
      <c r="L4214" s="33"/>
      <c r="M4214" s="150"/>
      <c r="T4214" s="52"/>
      <c r="AT4214" s="18" t="s">
        <v>375</v>
      </c>
      <c r="AU4214" s="18" t="s">
        <v>80</v>
      </c>
    </row>
    <row r="4215" spans="2:65" s="1" customFormat="1" ht="16.5" customHeight="1">
      <c r="B4215" s="33"/>
      <c r="C4215" s="134" t="s">
        <v>4431</v>
      </c>
      <c r="D4215" s="134" t="s">
        <v>332</v>
      </c>
      <c r="E4215" s="135" t="s">
        <v>4432</v>
      </c>
      <c r="F4215" s="136" t="s">
        <v>4433</v>
      </c>
      <c r="G4215" s="137" t="s">
        <v>2551</v>
      </c>
      <c r="H4215" s="138">
        <v>1</v>
      </c>
      <c r="I4215" s="139">
        <v>64658.66</v>
      </c>
      <c r="J4215" s="140">
        <f>ROUND(I4215*H4215,2)</f>
        <v>64658.66</v>
      </c>
      <c r="K4215" s="136" t="s">
        <v>21</v>
      </c>
      <c r="L4215" s="33"/>
      <c r="M4215" s="141" t="s">
        <v>21</v>
      </c>
      <c r="N4215" s="142" t="s">
        <v>42</v>
      </c>
      <c r="P4215" s="143">
        <f>O4215*H4215</f>
        <v>0</v>
      </c>
      <c r="Q4215" s="143">
        <v>0.12180000000000001</v>
      </c>
      <c r="R4215" s="143">
        <f>Q4215*H4215</f>
        <v>0.12180000000000001</v>
      </c>
      <c r="S4215" s="143">
        <v>0</v>
      </c>
      <c r="T4215" s="144">
        <f>S4215*H4215</f>
        <v>0</v>
      </c>
      <c r="AR4215" s="145" t="s">
        <v>444</v>
      </c>
      <c r="AT4215" s="145" t="s">
        <v>332</v>
      </c>
      <c r="AU4215" s="145" t="s">
        <v>80</v>
      </c>
      <c r="AY4215" s="18" t="s">
        <v>330</v>
      </c>
      <c r="BE4215" s="146">
        <f>IF(N4215="základní",J4215,0)</f>
        <v>64658.66</v>
      </c>
      <c r="BF4215" s="146">
        <f>IF(N4215="snížená",J4215,0)</f>
        <v>0</v>
      </c>
      <c r="BG4215" s="146">
        <f>IF(N4215="zákl. přenesená",J4215,0)</f>
        <v>0</v>
      </c>
      <c r="BH4215" s="146">
        <f>IF(N4215="sníž. přenesená",J4215,0)</f>
        <v>0</v>
      </c>
      <c r="BI4215" s="146">
        <f>IF(N4215="nulová",J4215,0)</f>
        <v>0</v>
      </c>
      <c r="BJ4215" s="18" t="s">
        <v>78</v>
      </c>
      <c r="BK4215" s="146">
        <f>ROUND(I4215*H4215,2)</f>
        <v>64658.66</v>
      </c>
      <c r="BL4215" s="18" t="s">
        <v>444</v>
      </c>
      <c r="BM4215" s="145" t="s">
        <v>4434</v>
      </c>
    </row>
    <row r="4216" spans="2:65" s="1" customFormat="1" ht="19.5">
      <c r="B4216" s="33"/>
      <c r="D4216" s="152" t="s">
        <v>375</v>
      </c>
      <c r="F4216" s="165" t="s">
        <v>4226</v>
      </c>
      <c r="I4216" s="149"/>
      <c r="L4216" s="33"/>
      <c r="M4216" s="150"/>
      <c r="T4216" s="52"/>
      <c r="AT4216" s="18" t="s">
        <v>375</v>
      </c>
      <c r="AU4216" s="18" t="s">
        <v>80</v>
      </c>
    </row>
    <row r="4217" spans="2:65" s="1" customFormat="1" ht="21.75" customHeight="1">
      <c r="B4217" s="33"/>
      <c r="C4217" s="134" t="s">
        <v>4435</v>
      </c>
      <c r="D4217" s="134" t="s">
        <v>332</v>
      </c>
      <c r="E4217" s="135" t="s">
        <v>4436</v>
      </c>
      <c r="F4217" s="136" t="s">
        <v>4437</v>
      </c>
      <c r="G4217" s="137" t="s">
        <v>2551</v>
      </c>
      <c r="H4217" s="138">
        <v>1</v>
      </c>
      <c r="I4217" s="139">
        <v>87389.25</v>
      </c>
      <c r="J4217" s="140">
        <f>ROUND(I4217*H4217,2)</f>
        <v>87389.25</v>
      </c>
      <c r="K4217" s="136" t="s">
        <v>21</v>
      </c>
      <c r="L4217" s="33"/>
      <c r="M4217" s="141" t="s">
        <v>21</v>
      </c>
      <c r="N4217" s="142" t="s">
        <v>42</v>
      </c>
      <c r="P4217" s="143">
        <f>O4217*H4217</f>
        <v>0</v>
      </c>
      <c r="Q4217" s="143">
        <v>0.17136000000000001</v>
      </c>
      <c r="R4217" s="143">
        <f>Q4217*H4217</f>
        <v>0.17136000000000001</v>
      </c>
      <c r="S4217" s="143">
        <v>0</v>
      </c>
      <c r="T4217" s="144">
        <f>S4217*H4217</f>
        <v>0</v>
      </c>
      <c r="AR4217" s="145" t="s">
        <v>444</v>
      </c>
      <c r="AT4217" s="145" t="s">
        <v>332</v>
      </c>
      <c r="AU4217" s="145" t="s">
        <v>80</v>
      </c>
      <c r="AY4217" s="18" t="s">
        <v>330</v>
      </c>
      <c r="BE4217" s="146">
        <f>IF(N4217="základní",J4217,0)</f>
        <v>87389.25</v>
      </c>
      <c r="BF4217" s="146">
        <f>IF(N4217="snížená",J4217,0)</f>
        <v>0</v>
      </c>
      <c r="BG4217" s="146">
        <f>IF(N4217="zákl. přenesená",J4217,0)</f>
        <v>0</v>
      </c>
      <c r="BH4217" s="146">
        <f>IF(N4217="sníž. přenesená",J4217,0)</f>
        <v>0</v>
      </c>
      <c r="BI4217" s="146">
        <f>IF(N4217="nulová",J4217,0)</f>
        <v>0</v>
      </c>
      <c r="BJ4217" s="18" t="s">
        <v>78</v>
      </c>
      <c r="BK4217" s="146">
        <f>ROUND(I4217*H4217,2)</f>
        <v>87389.25</v>
      </c>
      <c r="BL4217" s="18" t="s">
        <v>444</v>
      </c>
      <c r="BM4217" s="145" t="s">
        <v>4438</v>
      </c>
    </row>
    <row r="4218" spans="2:65" s="1" customFormat="1" ht="19.5">
      <c r="B4218" s="33"/>
      <c r="D4218" s="152" t="s">
        <v>375</v>
      </c>
      <c r="F4218" s="165" t="s">
        <v>4226</v>
      </c>
      <c r="I4218" s="149"/>
      <c r="L4218" s="33"/>
      <c r="M4218" s="150"/>
      <c r="T4218" s="52"/>
      <c r="AT4218" s="18" t="s">
        <v>375</v>
      </c>
      <c r="AU4218" s="18" t="s">
        <v>80</v>
      </c>
    </row>
    <row r="4219" spans="2:65" s="1" customFormat="1" ht="16.5" customHeight="1">
      <c r="B4219" s="33"/>
      <c r="C4219" s="134" t="s">
        <v>4439</v>
      </c>
      <c r="D4219" s="134" t="s">
        <v>332</v>
      </c>
      <c r="E4219" s="135" t="s">
        <v>4440</v>
      </c>
      <c r="F4219" s="136" t="s">
        <v>4441</v>
      </c>
      <c r="G4219" s="137" t="s">
        <v>2551</v>
      </c>
      <c r="H4219" s="138">
        <v>1</v>
      </c>
      <c r="I4219" s="139">
        <v>103415.56</v>
      </c>
      <c r="J4219" s="140">
        <f>ROUND(I4219*H4219,2)</f>
        <v>103415.56</v>
      </c>
      <c r="K4219" s="136" t="s">
        <v>21</v>
      </c>
      <c r="L4219" s="33"/>
      <c r="M4219" s="141" t="s">
        <v>21</v>
      </c>
      <c r="N4219" s="142" t="s">
        <v>42</v>
      </c>
      <c r="P4219" s="143">
        <f>O4219*H4219</f>
        <v>0</v>
      </c>
      <c r="Q4219" s="143">
        <v>0.2142</v>
      </c>
      <c r="R4219" s="143">
        <f>Q4219*H4219</f>
        <v>0.2142</v>
      </c>
      <c r="S4219" s="143">
        <v>0</v>
      </c>
      <c r="T4219" s="144">
        <f>S4219*H4219</f>
        <v>0</v>
      </c>
      <c r="AR4219" s="145" t="s">
        <v>444</v>
      </c>
      <c r="AT4219" s="145" t="s">
        <v>332</v>
      </c>
      <c r="AU4219" s="145" t="s">
        <v>80</v>
      </c>
      <c r="AY4219" s="18" t="s">
        <v>330</v>
      </c>
      <c r="BE4219" s="146">
        <f>IF(N4219="základní",J4219,0)</f>
        <v>103415.56</v>
      </c>
      <c r="BF4219" s="146">
        <f>IF(N4219="snížená",J4219,0)</f>
        <v>0</v>
      </c>
      <c r="BG4219" s="146">
        <f>IF(N4219="zákl. přenesená",J4219,0)</f>
        <v>0</v>
      </c>
      <c r="BH4219" s="146">
        <f>IF(N4219="sníž. přenesená",J4219,0)</f>
        <v>0</v>
      </c>
      <c r="BI4219" s="146">
        <f>IF(N4219="nulová",J4219,0)</f>
        <v>0</v>
      </c>
      <c r="BJ4219" s="18" t="s">
        <v>78</v>
      </c>
      <c r="BK4219" s="146">
        <f>ROUND(I4219*H4219,2)</f>
        <v>103415.56</v>
      </c>
      <c r="BL4219" s="18" t="s">
        <v>444</v>
      </c>
      <c r="BM4219" s="145" t="s">
        <v>4442</v>
      </c>
    </row>
    <row r="4220" spans="2:65" s="1" customFormat="1" ht="19.5">
      <c r="B4220" s="33"/>
      <c r="D4220" s="152" t="s">
        <v>375</v>
      </c>
      <c r="F4220" s="165" t="s">
        <v>4226</v>
      </c>
      <c r="I4220" s="149"/>
      <c r="L4220" s="33"/>
      <c r="M4220" s="150"/>
      <c r="T4220" s="52"/>
      <c r="AT4220" s="18" t="s">
        <v>375</v>
      </c>
      <c r="AU4220" s="18" t="s">
        <v>80</v>
      </c>
    </row>
    <row r="4221" spans="2:65" s="1" customFormat="1" ht="24.2" customHeight="1">
      <c r="B4221" s="33"/>
      <c r="C4221" s="134" t="s">
        <v>4443</v>
      </c>
      <c r="D4221" s="134" t="s">
        <v>332</v>
      </c>
      <c r="E4221" s="135" t="s">
        <v>3619</v>
      </c>
      <c r="F4221" s="136" t="s">
        <v>3620</v>
      </c>
      <c r="G4221" s="137" t="s">
        <v>447</v>
      </c>
      <c r="H4221" s="138">
        <v>27.556999999999999</v>
      </c>
      <c r="I4221" s="139">
        <v>7513.4</v>
      </c>
      <c r="J4221" s="140">
        <f>ROUND(I4221*H4221,2)</f>
        <v>207046.76</v>
      </c>
      <c r="K4221" s="136" t="s">
        <v>335</v>
      </c>
      <c r="L4221" s="33"/>
      <c r="M4221" s="141" t="s">
        <v>21</v>
      </c>
      <c r="N4221" s="142" t="s">
        <v>42</v>
      </c>
      <c r="P4221" s="143">
        <f>O4221*H4221</f>
        <v>0</v>
      </c>
      <c r="Q4221" s="143">
        <v>0</v>
      </c>
      <c r="R4221" s="143">
        <f>Q4221*H4221</f>
        <v>0</v>
      </c>
      <c r="S4221" s="143">
        <v>0</v>
      </c>
      <c r="T4221" s="144">
        <f>S4221*H4221</f>
        <v>0</v>
      </c>
      <c r="AR4221" s="145" t="s">
        <v>444</v>
      </c>
      <c r="AT4221" s="145" t="s">
        <v>332</v>
      </c>
      <c r="AU4221" s="145" t="s">
        <v>80</v>
      </c>
      <c r="AY4221" s="18" t="s">
        <v>330</v>
      </c>
      <c r="BE4221" s="146">
        <f>IF(N4221="základní",J4221,0)</f>
        <v>207046.76</v>
      </c>
      <c r="BF4221" s="146">
        <f>IF(N4221="snížená",J4221,0)</f>
        <v>0</v>
      </c>
      <c r="BG4221" s="146">
        <f>IF(N4221="zákl. přenesená",J4221,0)</f>
        <v>0</v>
      </c>
      <c r="BH4221" s="146">
        <f>IF(N4221="sníž. přenesená",J4221,0)</f>
        <v>0</v>
      </c>
      <c r="BI4221" s="146">
        <f>IF(N4221="nulová",J4221,0)</f>
        <v>0</v>
      </c>
      <c r="BJ4221" s="18" t="s">
        <v>78</v>
      </c>
      <c r="BK4221" s="146">
        <f>ROUND(I4221*H4221,2)</f>
        <v>207046.76</v>
      </c>
      <c r="BL4221" s="18" t="s">
        <v>444</v>
      </c>
      <c r="BM4221" s="145" t="s">
        <v>4444</v>
      </c>
    </row>
    <row r="4222" spans="2:65" s="1" customFormat="1">
      <c r="B4222" s="33"/>
      <c r="D4222" s="147" t="s">
        <v>338</v>
      </c>
      <c r="F4222" s="148" t="s">
        <v>3622</v>
      </c>
      <c r="I4222" s="149"/>
      <c r="L4222" s="33"/>
      <c r="M4222" s="150"/>
      <c r="T4222" s="52"/>
      <c r="AT4222" s="18" t="s">
        <v>338</v>
      </c>
      <c r="AU4222" s="18" t="s">
        <v>80</v>
      </c>
    </row>
    <row r="4223" spans="2:65" s="11" customFormat="1" ht="22.9" customHeight="1">
      <c r="B4223" s="122"/>
      <c r="D4223" s="123" t="s">
        <v>70</v>
      </c>
      <c r="E4223" s="132" t="s">
        <v>4445</v>
      </c>
      <c r="F4223" s="132" t="s">
        <v>4446</v>
      </c>
      <c r="I4223" s="125"/>
      <c r="J4223" s="133">
        <f>BK4223</f>
        <v>727745.52</v>
      </c>
      <c r="L4223" s="122"/>
      <c r="M4223" s="127"/>
      <c r="P4223" s="128">
        <f>SUM(P4224:P4305)</f>
        <v>0</v>
      </c>
      <c r="R4223" s="128">
        <f>SUM(R4224:R4305)</f>
        <v>14.229854399999999</v>
      </c>
      <c r="T4223" s="129">
        <f>SUM(T4224:T4305)</f>
        <v>0</v>
      </c>
      <c r="AR4223" s="123" t="s">
        <v>80</v>
      </c>
      <c r="AT4223" s="130" t="s">
        <v>70</v>
      </c>
      <c r="AU4223" s="130" t="s">
        <v>78</v>
      </c>
      <c r="AY4223" s="123" t="s">
        <v>330</v>
      </c>
      <c r="BK4223" s="131">
        <f>SUM(BK4224:BK4305)</f>
        <v>727745.52</v>
      </c>
    </row>
    <row r="4224" spans="2:65" s="1" customFormat="1" ht="16.5" customHeight="1">
      <c r="B4224" s="33"/>
      <c r="C4224" s="134" t="s">
        <v>4447</v>
      </c>
      <c r="D4224" s="134" t="s">
        <v>332</v>
      </c>
      <c r="E4224" s="135" t="s">
        <v>4448</v>
      </c>
      <c r="F4224" s="136" t="s">
        <v>4449</v>
      </c>
      <c r="G4224" s="137" t="s">
        <v>169</v>
      </c>
      <c r="H4224" s="138">
        <v>444.78</v>
      </c>
      <c r="I4224" s="139">
        <v>8.25</v>
      </c>
      <c r="J4224" s="140">
        <f>ROUND(I4224*H4224,2)</f>
        <v>3669.44</v>
      </c>
      <c r="K4224" s="136" t="s">
        <v>335</v>
      </c>
      <c r="L4224" s="33"/>
      <c r="M4224" s="141" t="s">
        <v>21</v>
      </c>
      <c r="N4224" s="142" t="s">
        <v>42</v>
      </c>
      <c r="P4224" s="143">
        <f>O4224*H4224</f>
        <v>0</v>
      </c>
      <c r="Q4224" s="143">
        <v>0</v>
      </c>
      <c r="R4224" s="143">
        <f>Q4224*H4224</f>
        <v>0</v>
      </c>
      <c r="S4224" s="143">
        <v>0</v>
      </c>
      <c r="T4224" s="144">
        <f>S4224*H4224</f>
        <v>0</v>
      </c>
      <c r="AR4224" s="145" t="s">
        <v>444</v>
      </c>
      <c r="AT4224" s="145" t="s">
        <v>332</v>
      </c>
      <c r="AU4224" s="145" t="s">
        <v>80</v>
      </c>
      <c r="AY4224" s="18" t="s">
        <v>330</v>
      </c>
      <c r="BE4224" s="146">
        <f>IF(N4224="základní",J4224,0)</f>
        <v>3669.44</v>
      </c>
      <c r="BF4224" s="146">
        <f>IF(N4224="snížená",J4224,0)</f>
        <v>0</v>
      </c>
      <c r="BG4224" s="146">
        <f>IF(N4224="zákl. přenesená",J4224,0)</f>
        <v>0</v>
      </c>
      <c r="BH4224" s="146">
        <f>IF(N4224="sníž. přenesená",J4224,0)</f>
        <v>0</v>
      </c>
      <c r="BI4224" s="146">
        <f>IF(N4224="nulová",J4224,0)</f>
        <v>0</v>
      </c>
      <c r="BJ4224" s="18" t="s">
        <v>78</v>
      </c>
      <c r="BK4224" s="146">
        <f>ROUND(I4224*H4224,2)</f>
        <v>3669.44</v>
      </c>
      <c r="BL4224" s="18" t="s">
        <v>444</v>
      </c>
      <c r="BM4224" s="145" t="s">
        <v>4450</v>
      </c>
    </row>
    <row r="4225" spans="2:65" s="1" customFormat="1">
      <c r="B4225" s="33"/>
      <c r="D4225" s="147" t="s">
        <v>338</v>
      </c>
      <c r="F4225" s="148" t="s">
        <v>4451</v>
      </c>
      <c r="I4225" s="149"/>
      <c r="L4225" s="33"/>
      <c r="M4225" s="150"/>
      <c r="T4225" s="52"/>
      <c r="AT4225" s="18" t="s">
        <v>338</v>
      </c>
      <c r="AU4225" s="18" t="s">
        <v>80</v>
      </c>
    </row>
    <row r="4226" spans="2:65" s="13" customFormat="1">
      <c r="B4226" s="158"/>
      <c r="D4226" s="152" t="s">
        <v>340</v>
      </c>
      <c r="E4226" s="159" t="s">
        <v>21</v>
      </c>
      <c r="F4226" s="160" t="s">
        <v>213</v>
      </c>
      <c r="H4226" s="161">
        <v>364.25</v>
      </c>
      <c r="I4226" s="162"/>
      <c r="L4226" s="158"/>
      <c r="M4226" s="163"/>
      <c r="T4226" s="164"/>
      <c r="AT4226" s="159" t="s">
        <v>340</v>
      </c>
      <c r="AU4226" s="159" t="s">
        <v>80</v>
      </c>
      <c r="AV4226" s="13" t="s">
        <v>80</v>
      </c>
      <c r="AW4226" s="13" t="s">
        <v>32</v>
      </c>
      <c r="AX4226" s="13" t="s">
        <v>71</v>
      </c>
      <c r="AY4226" s="159" t="s">
        <v>330</v>
      </c>
    </row>
    <row r="4227" spans="2:65" s="13" customFormat="1">
      <c r="B4227" s="158"/>
      <c r="D4227" s="152" t="s">
        <v>340</v>
      </c>
      <c r="E4227" s="159" t="s">
        <v>21</v>
      </c>
      <c r="F4227" s="160" t="s">
        <v>216</v>
      </c>
      <c r="H4227" s="161">
        <v>80.53</v>
      </c>
      <c r="I4227" s="162"/>
      <c r="L4227" s="158"/>
      <c r="M4227" s="163"/>
      <c r="T4227" s="164"/>
      <c r="AT4227" s="159" t="s">
        <v>340</v>
      </c>
      <c r="AU4227" s="159" t="s">
        <v>80</v>
      </c>
      <c r="AV4227" s="13" t="s">
        <v>80</v>
      </c>
      <c r="AW4227" s="13" t="s">
        <v>32</v>
      </c>
      <c r="AX4227" s="13" t="s">
        <v>71</v>
      </c>
      <c r="AY4227" s="159" t="s">
        <v>330</v>
      </c>
    </row>
    <row r="4228" spans="2:65" s="14" customFormat="1">
      <c r="B4228" s="166"/>
      <c r="D4228" s="152" t="s">
        <v>340</v>
      </c>
      <c r="E4228" s="167" t="s">
        <v>21</v>
      </c>
      <c r="F4228" s="168" t="s">
        <v>443</v>
      </c>
      <c r="H4228" s="169">
        <v>444.78</v>
      </c>
      <c r="I4228" s="170"/>
      <c r="L4228" s="166"/>
      <c r="M4228" s="171"/>
      <c r="T4228" s="172"/>
      <c r="AT4228" s="167" t="s">
        <v>340</v>
      </c>
      <c r="AU4228" s="167" t="s">
        <v>80</v>
      </c>
      <c r="AV4228" s="14" t="s">
        <v>336</v>
      </c>
      <c r="AW4228" s="14" t="s">
        <v>32</v>
      </c>
      <c r="AX4228" s="14" t="s">
        <v>78</v>
      </c>
      <c r="AY4228" s="167" t="s">
        <v>330</v>
      </c>
    </row>
    <row r="4229" spans="2:65" s="1" customFormat="1" ht="16.5" customHeight="1">
      <c r="B4229" s="33"/>
      <c r="C4229" s="134" t="s">
        <v>4452</v>
      </c>
      <c r="D4229" s="134" t="s">
        <v>332</v>
      </c>
      <c r="E4229" s="135" t="s">
        <v>4453</v>
      </c>
      <c r="F4229" s="136" t="s">
        <v>4454</v>
      </c>
      <c r="G4229" s="137" t="s">
        <v>169</v>
      </c>
      <c r="H4229" s="138">
        <v>462.26</v>
      </c>
      <c r="I4229" s="139">
        <v>38.74</v>
      </c>
      <c r="J4229" s="140">
        <f>ROUND(I4229*H4229,2)</f>
        <v>17907.95</v>
      </c>
      <c r="K4229" s="136" t="s">
        <v>335</v>
      </c>
      <c r="L4229" s="33"/>
      <c r="M4229" s="141" t="s">
        <v>21</v>
      </c>
      <c r="N4229" s="142" t="s">
        <v>42</v>
      </c>
      <c r="P4229" s="143">
        <f>O4229*H4229</f>
        <v>0</v>
      </c>
      <c r="Q4229" s="143">
        <v>2.9999999999999997E-4</v>
      </c>
      <c r="R4229" s="143">
        <f>Q4229*H4229</f>
        <v>0.138678</v>
      </c>
      <c r="S4229" s="143">
        <v>0</v>
      </c>
      <c r="T4229" s="144">
        <f>S4229*H4229</f>
        <v>0</v>
      </c>
      <c r="AR4229" s="145" t="s">
        <v>444</v>
      </c>
      <c r="AT4229" s="145" t="s">
        <v>332</v>
      </c>
      <c r="AU4229" s="145" t="s">
        <v>80</v>
      </c>
      <c r="AY4229" s="18" t="s">
        <v>330</v>
      </c>
      <c r="BE4229" s="146">
        <f>IF(N4229="základní",J4229,0)</f>
        <v>17907.95</v>
      </c>
      <c r="BF4229" s="146">
        <f>IF(N4229="snížená",J4229,0)</f>
        <v>0</v>
      </c>
      <c r="BG4229" s="146">
        <f>IF(N4229="zákl. přenesená",J4229,0)</f>
        <v>0</v>
      </c>
      <c r="BH4229" s="146">
        <f>IF(N4229="sníž. přenesená",J4229,0)</f>
        <v>0</v>
      </c>
      <c r="BI4229" s="146">
        <f>IF(N4229="nulová",J4229,0)</f>
        <v>0</v>
      </c>
      <c r="BJ4229" s="18" t="s">
        <v>78</v>
      </c>
      <c r="BK4229" s="146">
        <f>ROUND(I4229*H4229,2)</f>
        <v>17907.95</v>
      </c>
      <c r="BL4229" s="18" t="s">
        <v>444</v>
      </c>
      <c r="BM4229" s="145" t="s">
        <v>4455</v>
      </c>
    </row>
    <row r="4230" spans="2:65" s="1" customFormat="1">
      <c r="B4230" s="33"/>
      <c r="D4230" s="147" t="s">
        <v>338</v>
      </c>
      <c r="F4230" s="148" t="s">
        <v>4456</v>
      </c>
      <c r="I4230" s="149"/>
      <c r="L4230" s="33"/>
      <c r="M4230" s="150"/>
      <c r="T4230" s="52"/>
      <c r="AT4230" s="18" t="s">
        <v>338</v>
      </c>
      <c r="AU4230" s="18" t="s">
        <v>80</v>
      </c>
    </row>
    <row r="4231" spans="2:65" s="12" customFormat="1">
      <c r="B4231" s="151"/>
      <c r="D4231" s="152" t="s">
        <v>340</v>
      </c>
      <c r="E4231" s="153" t="s">
        <v>21</v>
      </c>
      <c r="F4231" s="154" t="s">
        <v>4457</v>
      </c>
      <c r="H4231" s="153" t="s">
        <v>21</v>
      </c>
      <c r="I4231" s="155"/>
      <c r="L4231" s="151"/>
      <c r="M4231" s="156"/>
      <c r="T4231" s="157"/>
      <c r="AT4231" s="153" t="s">
        <v>340</v>
      </c>
      <c r="AU4231" s="153" t="s">
        <v>80</v>
      </c>
      <c r="AV4231" s="12" t="s">
        <v>78</v>
      </c>
      <c r="AW4231" s="12" t="s">
        <v>32</v>
      </c>
      <c r="AX4231" s="12" t="s">
        <v>71</v>
      </c>
      <c r="AY4231" s="153" t="s">
        <v>330</v>
      </c>
    </row>
    <row r="4232" spans="2:65" s="13" customFormat="1">
      <c r="B4232" s="158"/>
      <c r="D4232" s="152" t="s">
        <v>340</v>
      </c>
      <c r="E4232" s="159" t="s">
        <v>21</v>
      </c>
      <c r="F4232" s="160" t="s">
        <v>213</v>
      </c>
      <c r="H4232" s="161">
        <v>364.25</v>
      </c>
      <c r="I4232" s="162"/>
      <c r="L4232" s="158"/>
      <c r="M4232" s="163"/>
      <c r="T4232" s="164"/>
      <c r="AT4232" s="159" t="s">
        <v>340</v>
      </c>
      <c r="AU4232" s="159" t="s">
        <v>80</v>
      </c>
      <c r="AV4232" s="13" t="s">
        <v>80</v>
      </c>
      <c r="AW4232" s="13" t="s">
        <v>32</v>
      </c>
      <c r="AX4232" s="13" t="s">
        <v>71</v>
      </c>
      <c r="AY4232" s="159" t="s">
        <v>330</v>
      </c>
    </row>
    <row r="4233" spans="2:65" s="13" customFormat="1">
      <c r="B4233" s="158"/>
      <c r="D4233" s="152" t="s">
        <v>340</v>
      </c>
      <c r="E4233" s="159" t="s">
        <v>21</v>
      </c>
      <c r="F4233" s="160" t="s">
        <v>216</v>
      </c>
      <c r="H4233" s="161">
        <v>80.53</v>
      </c>
      <c r="I4233" s="162"/>
      <c r="L4233" s="158"/>
      <c r="M4233" s="163"/>
      <c r="T4233" s="164"/>
      <c r="AT4233" s="159" t="s">
        <v>340</v>
      </c>
      <c r="AU4233" s="159" t="s">
        <v>80</v>
      </c>
      <c r="AV4233" s="13" t="s">
        <v>80</v>
      </c>
      <c r="AW4233" s="13" t="s">
        <v>32</v>
      </c>
      <c r="AX4233" s="13" t="s">
        <v>71</v>
      </c>
      <c r="AY4233" s="159" t="s">
        <v>330</v>
      </c>
    </row>
    <row r="4234" spans="2:65" s="12" customFormat="1">
      <c r="B4234" s="151"/>
      <c r="D4234" s="152" t="s">
        <v>340</v>
      </c>
      <c r="E4234" s="153" t="s">
        <v>21</v>
      </c>
      <c r="F4234" s="154" t="s">
        <v>4458</v>
      </c>
      <c r="H4234" s="153" t="s">
        <v>21</v>
      </c>
      <c r="I4234" s="155"/>
      <c r="L4234" s="151"/>
      <c r="M4234" s="156"/>
      <c r="T4234" s="157"/>
      <c r="AT4234" s="153" t="s">
        <v>340</v>
      </c>
      <c r="AU4234" s="153" t="s">
        <v>80</v>
      </c>
      <c r="AV4234" s="12" t="s">
        <v>78</v>
      </c>
      <c r="AW4234" s="12" t="s">
        <v>32</v>
      </c>
      <c r="AX4234" s="12" t="s">
        <v>71</v>
      </c>
      <c r="AY4234" s="153" t="s">
        <v>330</v>
      </c>
    </row>
    <row r="4235" spans="2:65" s="13" customFormat="1">
      <c r="B4235" s="158"/>
      <c r="D4235" s="152" t="s">
        <v>340</v>
      </c>
      <c r="E4235" s="159" t="s">
        <v>21</v>
      </c>
      <c r="F4235" s="160" t="s">
        <v>4459</v>
      </c>
      <c r="H4235" s="161">
        <v>17.48</v>
      </c>
      <c r="I4235" s="162"/>
      <c r="L4235" s="158"/>
      <c r="M4235" s="163"/>
      <c r="T4235" s="164"/>
      <c r="AT4235" s="159" t="s">
        <v>340</v>
      </c>
      <c r="AU4235" s="159" t="s">
        <v>80</v>
      </c>
      <c r="AV4235" s="13" t="s">
        <v>80</v>
      </c>
      <c r="AW4235" s="13" t="s">
        <v>32</v>
      </c>
      <c r="AX4235" s="13" t="s">
        <v>71</v>
      </c>
      <c r="AY4235" s="159" t="s">
        <v>330</v>
      </c>
    </row>
    <row r="4236" spans="2:65" s="14" customFormat="1">
      <c r="B4236" s="166"/>
      <c r="D4236" s="152" t="s">
        <v>340</v>
      </c>
      <c r="E4236" s="167" t="s">
        <v>21</v>
      </c>
      <c r="F4236" s="168" t="s">
        <v>443</v>
      </c>
      <c r="H4236" s="169">
        <v>462.26</v>
      </c>
      <c r="I4236" s="170"/>
      <c r="L4236" s="166"/>
      <c r="M4236" s="171"/>
      <c r="T4236" s="172"/>
      <c r="AT4236" s="167" t="s">
        <v>340</v>
      </c>
      <c r="AU4236" s="167" t="s">
        <v>80</v>
      </c>
      <c r="AV4236" s="14" t="s">
        <v>336</v>
      </c>
      <c r="AW4236" s="14" t="s">
        <v>32</v>
      </c>
      <c r="AX4236" s="14" t="s">
        <v>78</v>
      </c>
      <c r="AY4236" s="167" t="s">
        <v>330</v>
      </c>
    </row>
    <row r="4237" spans="2:65" s="1" customFormat="1" ht="24.2" customHeight="1">
      <c r="B4237" s="33"/>
      <c r="C4237" s="134" t="s">
        <v>4460</v>
      </c>
      <c r="D4237" s="134" t="s">
        <v>332</v>
      </c>
      <c r="E4237" s="135" t="s">
        <v>4461</v>
      </c>
      <c r="F4237" s="136" t="s">
        <v>4462</v>
      </c>
      <c r="G4237" s="137" t="s">
        <v>353</v>
      </c>
      <c r="H4237" s="138">
        <v>174.8</v>
      </c>
      <c r="I4237" s="139">
        <v>154.96</v>
      </c>
      <c r="J4237" s="140">
        <f>ROUND(I4237*H4237,2)</f>
        <v>27087.01</v>
      </c>
      <c r="K4237" s="136" t="s">
        <v>335</v>
      </c>
      <c r="L4237" s="33"/>
      <c r="M4237" s="141" t="s">
        <v>21</v>
      </c>
      <c r="N4237" s="142" t="s">
        <v>42</v>
      </c>
      <c r="P4237" s="143">
        <f>O4237*H4237</f>
        <v>0</v>
      </c>
      <c r="Q4237" s="143">
        <v>4.2999999999999999E-4</v>
      </c>
      <c r="R4237" s="143">
        <f>Q4237*H4237</f>
        <v>7.5164000000000009E-2</v>
      </c>
      <c r="S4237" s="143">
        <v>0</v>
      </c>
      <c r="T4237" s="144">
        <f>S4237*H4237</f>
        <v>0</v>
      </c>
      <c r="AR4237" s="145" t="s">
        <v>444</v>
      </c>
      <c r="AT4237" s="145" t="s">
        <v>332</v>
      </c>
      <c r="AU4237" s="145" t="s">
        <v>80</v>
      </c>
      <c r="AY4237" s="18" t="s">
        <v>330</v>
      </c>
      <c r="BE4237" s="146">
        <f>IF(N4237="základní",J4237,0)</f>
        <v>27087.01</v>
      </c>
      <c r="BF4237" s="146">
        <f>IF(N4237="snížená",J4237,0)</f>
        <v>0</v>
      </c>
      <c r="BG4237" s="146">
        <f>IF(N4237="zákl. přenesená",J4237,0)</f>
        <v>0</v>
      </c>
      <c r="BH4237" s="146">
        <f>IF(N4237="sníž. přenesená",J4237,0)</f>
        <v>0</v>
      </c>
      <c r="BI4237" s="146">
        <f>IF(N4237="nulová",J4237,0)</f>
        <v>0</v>
      </c>
      <c r="BJ4237" s="18" t="s">
        <v>78</v>
      </c>
      <c r="BK4237" s="146">
        <f>ROUND(I4237*H4237,2)</f>
        <v>27087.01</v>
      </c>
      <c r="BL4237" s="18" t="s">
        <v>444</v>
      </c>
      <c r="BM4237" s="145" t="s">
        <v>4463</v>
      </c>
    </row>
    <row r="4238" spans="2:65" s="1" customFormat="1">
      <c r="B4238" s="33"/>
      <c r="D4238" s="147" t="s">
        <v>338</v>
      </c>
      <c r="F4238" s="148" t="s">
        <v>4464</v>
      </c>
      <c r="I4238" s="149"/>
      <c r="L4238" s="33"/>
      <c r="M4238" s="150"/>
      <c r="T4238" s="52"/>
      <c r="AT4238" s="18" t="s">
        <v>338</v>
      </c>
      <c r="AU4238" s="18" t="s">
        <v>80</v>
      </c>
    </row>
    <row r="4239" spans="2:65" s="12" customFormat="1">
      <c r="B4239" s="151"/>
      <c r="D4239" s="152" t="s">
        <v>340</v>
      </c>
      <c r="E4239" s="153" t="s">
        <v>21</v>
      </c>
      <c r="F4239" s="154" t="s">
        <v>1003</v>
      </c>
      <c r="H4239" s="153" t="s">
        <v>21</v>
      </c>
      <c r="I4239" s="155"/>
      <c r="L4239" s="151"/>
      <c r="M4239" s="156"/>
      <c r="T4239" s="157"/>
      <c r="AT4239" s="153" t="s">
        <v>340</v>
      </c>
      <c r="AU4239" s="153" t="s">
        <v>80</v>
      </c>
      <c r="AV4239" s="12" t="s">
        <v>78</v>
      </c>
      <c r="AW4239" s="12" t="s">
        <v>32</v>
      </c>
      <c r="AX4239" s="12" t="s">
        <v>71</v>
      </c>
      <c r="AY4239" s="153" t="s">
        <v>330</v>
      </c>
    </row>
    <row r="4240" spans="2:65" s="12" customFormat="1">
      <c r="B4240" s="151"/>
      <c r="D4240" s="152" t="s">
        <v>340</v>
      </c>
      <c r="E4240" s="153" t="s">
        <v>21</v>
      </c>
      <c r="F4240" s="154" t="s">
        <v>1682</v>
      </c>
      <c r="H4240" s="153" t="s">
        <v>21</v>
      </c>
      <c r="I4240" s="155"/>
      <c r="L4240" s="151"/>
      <c r="M4240" s="156"/>
      <c r="T4240" s="157"/>
      <c r="AT4240" s="153" t="s">
        <v>340</v>
      </c>
      <c r="AU4240" s="153" t="s">
        <v>80</v>
      </c>
      <c r="AV4240" s="12" t="s">
        <v>78</v>
      </c>
      <c r="AW4240" s="12" t="s">
        <v>32</v>
      </c>
      <c r="AX4240" s="12" t="s">
        <v>71</v>
      </c>
      <c r="AY4240" s="153" t="s">
        <v>330</v>
      </c>
    </row>
    <row r="4241" spans="2:51" s="13" customFormat="1">
      <c r="B4241" s="158"/>
      <c r="D4241" s="152" t="s">
        <v>340</v>
      </c>
      <c r="E4241" s="159" t="s">
        <v>21</v>
      </c>
      <c r="F4241" s="160" t="s">
        <v>2255</v>
      </c>
      <c r="H4241" s="161">
        <v>9.9499999999999993</v>
      </c>
      <c r="I4241" s="162"/>
      <c r="L4241" s="158"/>
      <c r="M4241" s="163"/>
      <c r="T4241" s="164"/>
      <c r="AT4241" s="159" t="s">
        <v>340</v>
      </c>
      <c r="AU4241" s="159" t="s">
        <v>80</v>
      </c>
      <c r="AV4241" s="13" t="s">
        <v>80</v>
      </c>
      <c r="AW4241" s="13" t="s">
        <v>32</v>
      </c>
      <c r="AX4241" s="13" t="s">
        <v>71</v>
      </c>
      <c r="AY4241" s="159" t="s">
        <v>330</v>
      </c>
    </row>
    <row r="4242" spans="2:51" s="13" customFormat="1">
      <c r="B4242" s="158"/>
      <c r="D4242" s="152" t="s">
        <v>340</v>
      </c>
      <c r="E4242" s="159" t="s">
        <v>21</v>
      </c>
      <c r="F4242" s="160" t="s">
        <v>4465</v>
      </c>
      <c r="H4242" s="161">
        <v>-0.9</v>
      </c>
      <c r="I4242" s="162"/>
      <c r="L4242" s="158"/>
      <c r="M4242" s="163"/>
      <c r="T4242" s="164"/>
      <c r="AT4242" s="159" t="s">
        <v>340</v>
      </c>
      <c r="AU4242" s="159" t="s">
        <v>80</v>
      </c>
      <c r="AV4242" s="13" t="s">
        <v>80</v>
      </c>
      <c r="AW4242" s="13" t="s">
        <v>32</v>
      </c>
      <c r="AX4242" s="13" t="s">
        <v>71</v>
      </c>
      <c r="AY4242" s="159" t="s">
        <v>330</v>
      </c>
    </row>
    <row r="4243" spans="2:51" s="12" customFormat="1">
      <c r="B4243" s="151"/>
      <c r="D4243" s="152" t="s">
        <v>340</v>
      </c>
      <c r="E4243" s="153" t="s">
        <v>21</v>
      </c>
      <c r="F4243" s="154" t="s">
        <v>1492</v>
      </c>
      <c r="H4243" s="153" t="s">
        <v>21</v>
      </c>
      <c r="I4243" s="155"/>
      <c r="L4243" s="151"/>
      <c r="M4243" s="156"/>
      <c r="T4243" s="157"/>
      <c r="AT4243" s="153" t="s">
        <v>340</v>
      </c>
      <c r="AU4243" s="153" t="s">
        <v>80</v>
      </c>
      <c r="AV4243" s="12" t="s">
        <v>78</v>
      </c>
      <c r="AW4243" s="12" t="s">
        <v>32</v>
      </c>
      <c r="AX4243" s="12" t="s">
        <v>71</v>
      </c>
      <c r="AY4243" s="153" t="s">
        <v>330</v>
      </c>
    </row>
    <row r="4244" spans="2:51" s="13" customFormat="1">
      <c r="B4244" s="158"/>
      <c r="D4244" s="152" t="s">
        <v>340</v>
      </c>
      <c r="E4244" s="159" t="s">
        <v>21</v>
      </c>
      <c r="F4244" s="160" t="s">
        <v>2256</v>
      </c>
      <c r="H4244" s="161">
        <v>21.1</v>
      </c>
      <c r="I4244" s="162"/>
      <c r="L4244" s="158"/>
      <c r="M4244" s="163"/>
      <c r="T4244" s="164"/>
      <c r="AT4244" s="159" t="s">
        <v>340</v>
      </c>
      <c r="AU4244" s="159" t="s">
        <v>80</v>
      </c>
      <c r="AV4244" s="13" t="s">
        <v>80</v>
      </c>
      <c r="AW4244" s="13" t="s">
        <v>32</v>
      </c>
      <c r="AX4244" s="13" t="s">
        <v>71</v>
      </c>
      <c r="AY4244" s="159" t="s">
        <v>330</v>
      </c>
    </row>
    <row r="4245" spans="2:51" s="13" customFormat="1">
      <c r="B4245" s="158"/>
      <c r="D4245" s="152" t="s">
        <v>340</v>
      </c>
      <c r="E4245" s="159" t="s">
        <v>21</v>
      </c>
      <c r="F4245" s="160" t="s">
        <v>4466</v>
      </c>
      <c r="H4245" s="161">
        <v>-1.5</v>
      </c>
      <c r="I4245" s="162"/>
      <c r="L4245" s="158"/>
      <c r="M4245" s="163"/>
      <c r="T4245" s="164"/>
      <c r="AT4245" s="159" t="s">
        <v>340</v>
      </c>
      <c r="AU4245" s="159" t="s">
        <v>80</v>
      </c>
      <c r="AV4245" s="13" t="s">
        <v>80</v>
      </c>
      <c r="AW4245" s="13" t="s">
        <v>32</v>
      </c>
      <c r="AX4245" s="13" t="s">
        <v>71</v>
      </c>
      <c r="AY4245" s="159" t="s">
        <v>330</v>
      </c>
    </row>
    <row r="4246" spans="2:51" s="12" customFormat="1">
      <c r="B4246" s="151"/>
      <c r="D4246" s="152" t="s">
        <v>340</v>
      </c>
      <c r="E4246" s="153" t="s">
        <v>21</v>
      </c>
      <c r="F4246" s="154" t="s">
        <v>1497</v>
      </c>
      <c r="H4246" s="153" t="s">
        <v>21</v>
      </c>
      <c r="I4246" s="155"/>
      <c r="L4246" s="151"/>
      <c r="M4246" s="156"/>
      <c r="T4246" s="157"/>
      <c r="AT4246" s="153" t="s">
        <v>340</v>
      </c>
      <c r="AU4246" s="153" t="s">
        <v>80</v>
      </c>
      <c r="AV4246" s="12" t="s">
        <v>78</v>
      </c>
      <c r="AW4246" s="12" t="s">
        <v>32</v>
      </c>
      <c r="AX4246" s="12" t="s">
        <v>71</v>
      </c>
      <c r="AY4246" s="153" t="s">
        <v>330</v>
      </c>
    </row>
    <row r="4247" spans="2:51" s="13" customFormat="1">
      <c r="B4247" s="158"/>
      <c r="D4247" s="152" t="s">
        <v>340</v>
      </c>
      <c r="E4247" s="159" t="s">
        <v>21</v>
      </c>
      <c r="F4247" s="160" t="s">
        <v>2257</v>
      </c>
      <c r="H4247" s="161">
        <v>11.4</v>
      </c>
      <c r="I4247" s="162"/>
      <c r="L4247" s="158"/>
      <c r="M4247" s="163"/>
      <c r="T4247" s="164"/>
      <c r="AT4247" s="159" t="s">
        <v>340</v>
      </c>
      <c r="AU4247" s="159" t="s">
        <v>80</v>
      </c>
      <c r="AV4247" s="13" t="s">
        <v>80</v>
      </c>
      <c r="AW4247" s="13" t="s">
        <v>32</v>
      </c>
      <c r="AX4247" s="13" t="s">
        <v>71</v>
      </c>
      <c r="AY4247" s="159" t="s">
        <v>330</v>
      </c>
    </row>
    <row r="4248" spans="2:51" s="13" customFormat="1">
      <c r="B4248" s="158"/>
      <c r="D4248" s="152" t="s">
        <v>340</v>
      </c>
      <c r="E4248" s="159" t="s">
        <v>21</v>
      </c>
      <c r="F4248" s="160" t="s">
        <v>4467</v>
      </c>
      <c r="H4248" s="161">
        <v>-1.8</v>
      </c>
      <c r="I4248" s="162"/>
      <c r="L4248" s="158"/>
      <c r="M4248" s="163"/>
      <c r="T4248" s="164"/>
      <c r="AT4248" s="159" t="s">
        <v>340</v>
      </c>
      <c r="AU4248" s="159" t="s">
        <v>80</v>
      </c>
      <c r="AV4248" s="13" t="s">
        <v>80</v>
      </c>
      <c r="AW4248" s="13" t="s">
        <v>32</v>
      </c>
      <c r="AX4248" s="13" t="s">
        <v>71</v>
      </c>
      <c r="AY4248" s="159" t="s">
        <v>330</v>
      </c>
    </row>
    <row r="4249" spans="2:51" s="12" customFormat="1">
      <c r="B4249" s="151"/>
      <c r="D4249" s="152" t="s">
        <v>340</v>
      </c>
      <c r="E4249" s="153" t="s">
        <v>21</v>
      </c>
      <c r="F4249" s="154" t="s">
        <v>1499</v>
      </c>
      <c r="H4249" s="153" t="s">
        <v>21</v>
      </c>
      <c r="I4249" s="155"/>
      <c r="L4249" s="151"/>
      <c r="M4249" s="156"/>
      <c r="T4249" s="157"/>
      <c r="AT4249" s="153" t="s">
        <v>340</v>
      </c>
      <c r="AU4249" s="153" t="s">
        <v>80</v>
      </c>
      <c r="AV4249" s="12" t="s">
        <v>78</v>
      </c>
      <c r="AW4249" s="12" t="s">
        <v>32</v>
      </c>
      <c r="AX4249" s="12" t="s">
        <v>71</v>
      </c>
      <c r="AY4249" s="153" t="s">
        <v>330</v>
      </c>
    </row>
    <row r="4250" spans="2:51" s="13" customFormat="1">
      <c r="B4250" s="158"/>
      <c r="D4250" s="152" t="s">
        <v>340</v>
      </c>
      <c r="E4250" s="159" t="s">
        <v>21</v>
      </c>
      <c r="F4250" s="160" t="s">
        <v>2258</v>
      </c>
      <c r="H4250" s="161">
        <v>8.3000000000000007</v>
      </c>
      <c r="I4250" s="162"/>
      <c r="L4250" s="158"/>
      <c r="M4250" s="163"/>
      <c r="T4250" s="164"/>
      <c r="AT4250" s="159" t="s">
        <v>340</v>
      </c>
      <c r="AU4250" s="159" t="s">
        <v>80</v>
      </c>
      <c r="AV4250" s="13" t="s">
        <v>80</v>
      </c>
      <c r="AW4250" s="13" t="s">
        <v>32</v>
      </c>
      <c r="AX4250" s="13" t="s">
        <v>71</v>
      </c>
      <c r="AY4250" s="159" t="s">
        <v>330</v>
      </c>
    </row>
    <row r="4251" spans="2:51" s="13" customFormat="1">
      <c r="B4251" s="158"/>
      <c r="D4251" s="152" t="s">
        <v>340</v>
      </c>
      <c r="E4251" s="159" t="s">
        <v>21</v>
      </c>
      <c r="F4251" s="160" t="s">
        <v>4465</v>
      </c>
      <c r="H4251" s="161">
        <v>-0.9</v>
      </c>
      <c r="I4251" s="162"/>
      <c r="L4251" s="158"/>
      <c r="M4251" s="163"/>
      <c r="T4251" s="164"/>
      <c r="AT4251" s="159" t="s">
        <v>340</v>
      </c>
      <c r="AU4251" s="159" t="s">
        <v>80</v>
      </c>
      <c r="AV4251" s="13" t="s">
        <v>80</v>
      </c>
      <c r="AW4251" s="13" t="s">
        <v>32</v>
      </c>
      <c r="AX4251" s="13" t="s">
        <v>71</v>
      </c>
      <c r="AY4251" s="159" t="s">
        <v>330</v>
      </c>
    </row>
    <row r="4252" spans="2:51" s="12" customFormat="1">
      <c r="B4252" s="151"/>
      <c r="D4252" s="152" t="s">
        <v>340</v>
      </c>
      <c r="E4252" s="153" t="s">
        <v>21</v>
      </c>
      <c r="F4252" s="154" t="s">
        <v>2259</v>
      </c>
      <c r="H4252" s="153" t="s">
        <v>21</v>
      </c>
      <c r="I4252" s="155"/>
      <c r="L4252" s="151"/>
      <c r="M4252" s="156"/>
      <c r="T4252" s="157"/>
      <c r="AT4252" s="153" t="s">
        <v>340</v>
      </c>
      <c r="AU4252" s="153" t="s">
        <v>80</v>
      </c>
      <c r="AV4252" s="12" t="s">
        <v>78</v>
      </c>
      <c r="AW4252" s="12" t="s">
        <v>32</v>
      </c>
      <c r="AX4252" s="12" t="s">
        <v>71</v>
      </c>
      <c r="AY4252" s="153" t="s">
        <v>330</v>
      </c>
    </row>
    <row r="4253" spans="2:51" s="13" customFormat="1">
      <c r="B4253" s="158"/>
      <c r="D4253" s="152" t="s">
        <v>340</v>
      </c>
      <c r="E4253" s="159" t="s">
        <v>21</v>
      </c>
      <c r="F4253" s="160" t="s">
        <v>2260</v>
      </c>
      <c r="H4253" s="161">
        <v>10</v>
      </c>
      <c r="I4253" s="162"/>
      <c r="L4253" s="158"/>
      <c r="M4253" s="163"/>
      <c r="T4253" s="164"/>
      <c r="AT4253" s="159" t="s">
        <v>340</v>
      </c>
      <c r="AU4253" s="159" t="s">
        <v>80</v>
      </c>
      <c r="AV4253" s="13" t="s">
        <v>80</v>
      </c>
      <c r="AW4253" s="13" t="s">
        <v>32</v>
      </c>
      <c r="AX4253" s="13" t="s">
        <v>71</v>
      </c>
      <c r="AY4253" s="159" t="s">
        <v>330</v>
      </c>
    </row>
    <row r="4254" spans="2:51" s="13" customFormat="1">
      <c r="B4254" s="158"/>
      <c r="D4254" s="152" t="s">
        <v>340</v>
      </c>
      <c r="E4254" s="159" t="s">
        <v>21</v>
      </c>
      <c r="F4254" s="160" t="s">
        <v>4465</v>
      </c>
      <c r="H4254" s="161">
        <v>-0.9</v>
      </c>
      <c r="I4254" s="162"/>
      <c r="L4254" s="158"/>
      <c r="M4254" s="163"/>
      <c r="T4254" s="164"/>
      <c r="AT4254" s="159" t="s">
        <v>340</v>
      </c>
      <c r="AU4254" s="159" t="s">
        <v>80</v>
      </c>
      <c r="AV4254" s="13" t="s">
        <v>80</v>
      </c>
      <c r="AW4254" s="13" t="s">
        <v>32</v>
      </c>
      <c r="AX4254" s="13" t="s">
        <v>71</v>
      </c>
      <c r="AY4254" s="159" t="s">
        <v>330</v>
      </c>
    </row>
    <row r="4255" spans="2:51" s="12" customFormat="1">
      <c r="B4255" s="151"/>
      <c r="D4255" s="152" t="s">
        <v>340</v>
      </c>
      <c r="E4255" s="153" t="s">
        <v>21</v>
      </c>
      <c r="F4255" s="154" t="s">
        <v>818</v>
      </c>
      <c r="H4255" s="153" t="s">
        <v>21</v>
      </c>
      <c r="I4255" s="155"/>
      <c r="L4255" s="151"/>
      <c r="M4255" s="156"/>
      <c r="T4255" s="157"/>
      <c r="AT4255" s="153" t="s">
        <v>340</v>
      </c>
      <c r="AU4255" s="153" t="s">
        <v>80</v>
      </c>
      <c r="AV4255" s="12" t="s">
        <v>78</v>
      </c>
      <c r="AW4255" s="12" t="s">
        <v>32</v>
      </c>
      <c r="AX4255" s="12" t="s">
        <v>71</v>
      </c>
      <c r="AY4255" s="153" t="s">
        <v>330</v>
      </c>
    </row>
    <row r="4256" spans="2:51" s="12" customFormat="1">
      <c r="B4256" s="151"/>
      <c r="D4256" s="152" t="s">
        <v>340</v>
      </c>
      <c r="E4256" s="153" t="s">
        <v>21</v>
      </c>
      <c r="F4256" s="154" t="s">
        <v>1464</v>
      </c>
      <c r="H4256" s="153" t="s">
        <v>21</v>
      </c>
      <c r="I4256" s="155"/>
      <c r="L4256" s="151"/>
      <c r="M4256" s="156"/>
      <c r="T4256" s="157"/>
      <c r="AT4256" s="153" t="s">
        <v>340</v>
      </c>
      <c r="AU4256" s="153" t="s">
        <v>80</v>
      </c>
      <c r="AV4256" s="12" t="s">
        <v>78</v>
      </c>
      <c r="AW4256" s="12" t="s">
        <v>32</v>
      </c>
      <c r="AX4256" s="12" t="s">
        <v>71</v>
      </c>
      <c r="AY4256" s="153" t="s">
        <v>330</v>
      </c>
    </row>
    <row r="4257" spans="2:65" s="13" customFormat="1">
      <c r="B4257" s="158"/>
      <c r="D4257" s="152" t="s">
        <v>340</v>
      </c>
      <c r="E4257" s="159" t="s">
        <v>21</v>
      </c>
      <c r="F4257" s="160" t="s">
        <v>2368</v>
      </c>
      <c r="H4257" s="161">
        <v>12.32</v>
      </c>
      <c r="I4257" s="162"/>
      <c r="L4257" s="158"/>
      <c r="M4257" s="163"/>
      <c r="T4257" s="164"/>
      <c r="AT4257" s="159" t="s">
        <v>340</v>
      </c>
      <c r="AU4257" s="159" t="s">
        <v>80</v>
      </c>
      <c r="AV4257" s="13" t="s">
        <v>80</v>
      </c>
      <c r="AW4257" s="13" t="s">
        <v>32</v>
      </c>
      <c r="AX4257" s="13" t="s">
        <v>71</v>
      </c>
      <c r="AY4257" s="159" t="s">
        <v>330</v>
      </c>
    </row>
    <row r="4258" spans="2:65" s="13" customFormat="1">
      <c r="B4258" s="158"/>
      <c r="D4258" s="152" t="s">
        <v>340</v>
      </c>
      <c r="E4258" s="159" t="s">
        <v>21</v>
      </c>
      <c r="F4258" s="160" t="s">
        <v>4468</v>
      </c>
      <c r="H4258" s="161">
        <v>-1</v>
      </c>
      <c r="I4258" s="162"/>
      <c r="L4258" s="158"/>
      <c r="M4258" s="163"/>
      <c r="T4258" s="164"/>
      <c r="AT4258" s="159" t="s">
        <v>340</v>
      </c>
      <c r="AU4258" s="159" t="s">
        <v>80</v>
      </c>
      <c r="AV4258" s="13" t="s">
        <v>80</v>
      </c>
      <c r="AW4258" s="13" t="s">
        <v>32</v>
      </c>
      <c r="AX4258" s="13" t="s">
        <v>71</v>
      </c>
      <c r="AY4258" s="159" t="s">
        <v>330</v>
      </c>
    </row>
    <row r="4259" spans="2:65" s="12" customFormat="1">
      <c r="B4259" s="151"/>
      <c r="D4259" s="152" t="s">
        <v>340</v>
      </c>
      <c r="E4259" s="153" t="s">
        <v>21</v>
      </c>
      <c r="F4259" s="154" t="s">
        <v>1464</v>
      </c>
      <c r="H4259" s="153" t="s">
        <v>21</v>
      </c>
      <c r="I4259" s="155"/>
      <c r="L4259" s="151"/>
      <c r="M4259" s="156"/>
      <c r="T4259" s="157"/>
      <c r="AT4259" s="153" t="s">
        <v>340</v>
      </c>
      <c r="AU4259" s="153" t="s">
        <v>80</v>
      </c>
      <c r="AV4259" s="12" t="s">
        <v>78</v>
      </c>
      <c r="AW4259" s="12" t="s">
        <v>32</v>
      </c>
      <c r="AX4259" s="12" t="s">
        <v>71</v>
      </c>
      <c r="AY4259" s="153" t="s">
        <v>330</v>
      </c>
    </row>
    <row r="4260" spans="2:65" s="13" customFormat="1">
      <c r="B4260" s="158"/>
      <c r="D4260" s="152" t="s">
        <v>340</v>
      </c>
      <c r="E4260" s="159" t="s">
        <v>21</v>
      </c>
      <c r="F4260" s="160" t="s">
        <v>2369</v>
      </c>
      <c r="H4260" s="161">
        <v>14.66</v>
      </c>
      <c r="I4260" s="162"/>
      <c r="L4260" s="158"/>
      <c r="M4260" s="163"/>
      <c r="T4260" s="164"/>
      <c r="AT4260" s="159" t="s">
        <v>340</v>
      </c>
      <c r="AU4260" s="159" t="s">
        <v>80</v>
      </c>
      <c r="AV4260" s="13" t="s">
        <v>80</v>
      </c>
      <c r="AW4260" s="13" t="s">
        <v>32</v>
      </c>
      <c r="AX4260" s="13" t="s">
        <v>71</v>
      </c>
      <c r="AY4260" s="159" t="s">
        <v>330</v>
      </c>
    </row>
    <row r="4261" spans="2:65" s="13" customFormat="1">
      <c r="B4261" s="158"/>
      <c r="D4261" s="152" t="s">
        <v>340</v>
      </c>
      <c r="E4261" s="159" t="s">
        <v>21</v>
      </c>
      <c r="F4261" s="160" t="s">
        <v>4468</v>
      </c>
      <c r="H4261" s="161">
        <v>-1</v>
      </c>
      <c r="I4261" s="162"/>
      <c r="L4261" s="158"/>
      <c r="M4261" s="163"/>
      <c r="T4261" s="164"/>
      <c r="AT4261" s="159" t="s">
        <v>340</v>
      </c>
      <c r="AU4261" s="159" t="s">
        <v>80</v>
      </c>
      <c r="AV4261" s="13" t="s">
        <v>80</v>
      </c>
      <c r="AW4261" s="13" t="s">
        <v>32</v>
      </c>
      <c r="AX4261" s="13" t="s">
        <v>71</v>
      </c>
      <c r="AY4261" s="159" t="s">
        <v>330</v>
      </c>
    </row>
    <row r="4262" spans="2:65" s="12" customFormat="1">
      <c r="B4262" s="151"/>
      <c r="D4262" s="152" t="s">
        <v>340</v>
      </c>
      <c r="E4262" s="153" t="s">
        <v>21</v>
      </c>
      <c r="F4262" s="154" t="s">
        <v>1545</v>
      </c>
      <c r="H4262" s="153" t="s">
        <v>21</v>
      </c>
      <c r="I4262" s="155"/>
      <c r="L4262" s="151"/>
      <c r="M4262" s="156"/>
      <c r="T4262" s="157"/>
      <c r="AT4262" s="153" t="s">
        <v>340</v>
      </c>
      <c r="AU4262" s="153" t="s">
        <v>80</v>
      </c>
      <c r="AV4262" s="12" t="s">
        <v>78</v>
      </c>
      <c r="AW4262" s="12" t="s">
        <v>32</v>
      </c>
      <c r="AX4262" s="12" t="s">
        <v>71</v>
      </c>
      <c r="AY4262" s="153" t="s">
        <v>330</v>
      </c>
    </row>
    <row r="4263" spans="2:65" s="13" customFormat="1">
      <c r="B4263" s="158"/>
      <c r="D4263" s="152" t="s">
        <v>340</v>
      </c>
      <c r="E4263" s="159" t="s">
        <v>21</v>
      </c>
      <c r="F4263" s="160" t="s">
        <v>2370</v>
      </c>
      <c r="H4263" s="161">
        <v>83.4</v>
      </c>
      <c r="I4263" s="162"/>
      <c r="L4263" s="158"/>
      <c r="M4263" s="163"/>
      <c r="T4263" s="164"/>
      <c r="AT4263" s="159" t="s">
        <v>340</v>
      </c>
      <c r="AU4263" s="159" t="s">
        <v>80</v>
      </c>
      <c r="AV4263" s="13" t="s">
        <v>80</v>
      </c>
      <c r="AW4263" s="13" t="s">
        <v>32</v>
      </c>
      <c r="AX4263" s="13" t="s">
        <v>71</v>
      </c>
      <c r="AY4263" s="159" t="s">
        <v>330</v>
      </c>
    </row>
    <row r="4264" spans="2:65" s="13" customFormat="1">
      <c r="B4264" s="158"/>
      <c r="D4264" s="152" t="s">
        <v>340</v>
      </c>
      <c r="E4264" s="159" t="s">
        <v>21</v>
      </c>
      <c r="F4264" s="160" t="s">
        <v>4469</v>
      </c>
      <c r="H4264" s="161">
        <v>-2</v>
      </c>
      <c r="I4264" s="162"/>
      <c r="L4264" s="158"/>
      <c r="M4264" s="163"/>
      <c r="T4264" s="164"/>
      <c r="AT4264" s="159" t="s">
        <v>340</v>
      </c>
      <c r="AU4264" s="159" t="s">
        <v>80</v>
      </c>
      <c r="AV4264" s="13" t="s">
        <v>80</v>
      </c>
      <c r="AW4264" s="13" t="s">
        <v>32</v>
      </c>
      <c r="AX4264" s="13" t="s">
        <v>71</v>
      </c>
      <c r="AY4264" s="159" t="s">
        <v>330</v>
      </c>
    </row>
    <row r="4265" spans="2:65" s="13" customFormat="1">
      <c r="B4265" s="158"/>
      <c r="D4265" s="152" t="s">
        <v>340</v>
      </c>
      <c r="E4265" s="159" t="s">
        <v>21</v>
      </c>
      <c r="F4265" s="160" t="s">
        <v>4466</v>
      </c>
      <c r="H4265" s="161">
        <v>-1.5</v>
      </c>
      <c r="I4265" s="162"/>
      <c r="L4265" s="158"/>
      <c r="M4265" s="163"/>
      <c r="T4265" s="164"/>
      <c r="AT4265" s="159" t="s">
        <v>340</v>
      </c>
      <c r="AU4265" s="159" t="s">
        <v>80</v>
      </c>
      <c r="AV4265" s="13" t="s">
        <v>80</v>
      </c>
      <c r="AW4265" s="13" t="s">
        <v>32</v>
      </c>
      <c r="AX4265" s="13" t="s">
        <v>71</v>
      </c>
      <c r="AY4265" s="159" t="s">
        <v>330</v>
      </c>
    </row>
    <row r="4266" spans="2:65" s="13" customFormat="1">
      <c r="B4266" s="158"/>
      <c r="D4266" s="152" t="s">
        <v>340</v>
      </c>
      <c r="E4266" s="159" t="s">
        <v>21</v>
      </c>
      <c r="F4266" s="160" t="s">
        <v>4470</v>
      </c>
      <c r="H4266" s="161">
        <v>-1.6</v>
      </c>
      <c r="I4266" s="162"/>
      <c r="L4266" s="158"/>
      <c r="M4266" s="163"/>
      <c r="T4266" s="164"/>
      <c r="AT4266" s="159" t="s">
        <v>340</v>
      </c>
      <c r="AU4266" s="159" t="s">
        <v>80</v>
      </c>
      <c r="AV4266" s="13" t="s">
        <v>80</v>
      </c>
      <c r="AW4266" s="13" t="s">
        <v>32</v>
      </c>
      <c r="AX4266" s="13" t="s">
        <v>71</v>
      </c>
      <c r="AY4266" s="159" t="s">
        <v>330</v>
      </c>
    </row>
    <row r="4267" spans="2:65" s="12" customFormat="1">
      <c r="B4267" s="151"/>
      <c r="D4267" s="152" t="s">
        <v>340</v>
      </c>
      <c r="E4267" s="153" t="s">
        <v>21</v>
      </c>
      <c r="F4267" s="154" t="s">
        <v>1470</v>
      </c>
      <c r="H4267" s="153" t="s">
        <v>21</v>
      </c>
      <c r="I4267" s="155"/>
      <c r="L4267" s="151"/>
      <c r="M4267" s="156"/>
      <c r="T4267" s="157"/>
      <c r="AT4267" s="153" t="s">
        <v>340</v>
      </c>
      <c r="AU4267" s="153" t="s">
        <v>80</v>
      </c>
      <c r="AV4267" s="12" t="s">
        <v>78</v>
      </c>
      <c r="AW4267" s="12" t="s">
        <v>32</v>
      </c>
      <c r="AX4267" s="12" t="s">
        <v>71</v>
      </c>
      <c r="AY4267" s="153" t="s">
        <v>330</v>
      </c>
    </row>
    <row r="4268" spans="2:65" s="13" customFormat="1">
      <c r="B4268" s="158"/>
      <c r="D4268" s="152" t="s">
        <v>340</v>
      </c>
      <c r="E4268" s="159" t="s">
        <v>21</v>
      </c>
      <c r="F4268" s="160" t="s">
        <v>2371</v>
      </c>
      <c r="H4268" s="161">
        <v>17.77</v>
      </c>
      <c r="I4268" s="162"/>
      <c r="L4268" s="158"/>
      <c r="M4268" s="163"/>
      <c r="T4268" s="164"/>
      <c r="AT4268" s="159" t="s">
        <v>340</v>
      </c>
      <c r="AU4268" s="159" t="s">
        <v>80</v>
      </c>
      <c r="AV4268" s="13" t="s">
        <v>80</v>
      </c>
      <c r="AW4268" s="13" t="s">
        <v>32</v>
      </c>
      <c r="AX4268" s="13" t="s">
        <v>71</v>
      </c>
      <c r="AY4268" s="159" t="s">
        <v>330</v>
      </c>
    </row>
    <row r="4269" spans="2:65" s="13" customFormat="1">
      <c r="B4269" s="158"/>
      <c r="D4269" s="152" t="s">
        <v>340</v>
      </c>
      <c r="E4269" s="159" t="s">
        <v>21</v>
      </c>
      <c r="F4269" s="160" t="s">
        <v>4468</v>
      </c>
      <c r="H4269" s="161">
        <v>-1</v>
      </c>
      <c r="I4269" s="162"/>
      <c r="L4269" s="158"/>
      <c r="M4269" s="163"/>
      <c r="T4269" s="164"/>
      <c r="AT4269" s="159" t="s">
        <v>340</v>
      </c>
      <c r="AU4269" s="159" t="s">
        <v>80</v>
      </c>
      <c r="AV4269" s="13" t="s">
        <v>80</v>
      </c>
      <c r="AW4269" s="13" t="s">
        <v>32</v>
      </c>
      <c r="AX4269" s="13" t="s">
        <v>71</v>
      </c>
      <c r="AY4269" s="159" t="s">
        <v>330</v>
      </c>
    </row>
    <row r="4270" spans="2:65" s="14" customFormat="1">
      <c r="B4270" s="166"/>
      <c r="D4270" s="152" t="s">
        <v>340</v>
      </c>
      <c r="E4270" s="167" t="s">
        <v>21</v>
      </c>
      <c r="F4270" s="168" t="s">
        <v>443</v>
      </c>
      <c r="H4270" s="169">
        <v>174.8</v>
      </c>
      <c r="I4270" s="170"/>
      <c r="L4270" s="166"/>
      <c r="M4270" s="171"/>
      <c r="T4270" s="172"/>
      <c r="AT4270" s="167" t="s">
        <v>340</v>
      </c>
      <c r="AU4270" s="167" t="s">
        <v>80</v>
      </c>
      <c r="AV4270" s="14" t="s">
        <v>336</v>
      </c>
      <c r="AW4270" s="14" t="s">
        <v>32</v>
      </c>
      <c r="AX4270" s="14" t="s">
        <v>78</v>
      </c>
      <c r="AY4270" s="167" t="s">
        <v>330</v>
      </c>
    </row>
    <row r="4271" spans="2:65" s="1" customFormat="1" ht="16.5" customHeight="1">
      <c r="B4271" s="33"/>
      <c r="C4271" s="173" t="s">
        <v>4471</v>
      </c>
      <c r="D4271" s="173" t="s">
        <v>475</v>
      </c>
      <c r="E4271" s="174" t="s">
        <v>4472</v>
      </c>
      <c r="F4271" s="175" t="s">
        <v>4473</v>
      </c>
      <c r="G4271" s="176" t="s">
        <v>353</v>
      </c>
      <c r="H4271" s="177">
        <v>183.54</v>
      </c>
      <c r="I4271" s="178">
        <v>188.17</v>
      </c>
      <c r="J4271" s="179">
        <f>ROUND(I4271*H4271,2)</f>
        <v>34536.720000000001</v>
      </c>
      <c r="K4271" s="175" t="s">
        <v>335</v>
      </c>
      <c r="L4271" s="180"/>
      <c r="M4271" s="181" t="s">
        <v>21</v>
      </c>
      <c r="N4271" s="182" t="s">
        <v>42</v>
      </c>
      <c r="P4271" s="143">
        <f>O4271*H4271</f>
        <v>0</v>
      </c>
      <c r="Q4271" s="143">
        <v>1.98E-3</v>
      </c>
      <c r="R4271" s="143">
        <f>Q4271*H4271</f>
        <v>0.36340919999999999</v>
      </c>
      <c r="S4271" s="143">
        <v>0</v>
      </c>
      <c r="T4271" s="144">
        <f>S4271*H4271</f>
        <v>0</v>
      </c>
      <c r="AR4271" s="145" t="s">
        <v>617</v>
      </c>
      <c r="AT4271" s="145" t="s">
        <v>475</v>
      </c>
      <c r="AU4271" s="145" t="s">
        <v>80</v>
      </c>
      <c r="AY4271" s="18" t="s">
        <v>330</v>
      </c>
      <c r="BE4271" s="146">
        <f>IF(N4271="základní",J4271,0)</f>
        <v>34536.720000000001</v>
      </c>
      <c r="BF4271" s="146">
        <f>IF(N4271="snížená",J4271,0)</f>
        <v>0</v>
      </c>
      <c r="BG4271" s="146">
        <f>IF(N4271="zákl. přenesená",J4271,0)</f>
        <v>0</v>
      </c>
      <c r="BH4271" s="146">
        <f>IF(N4271="sníž. přenesená",J4271,0)</f>
        <v>0</v>
      </c>
      <c r="BI4271" s="146">
        <f>IF(N4271="nulová",J4271,0)</f>
        <v>0</v>
      </c>
      <c r="BJ4271" s="18" t="s">
        <v>78</v>
      </c>
      <c r="BK4271" s="146">
        <f>ROUND(I4271*H4271,2)</f>
        <v>34536.720000000001</v>
      </c>
      <c r="BL4271" s="18" t="s">
        <v>444</v>
      </c>
      <c r="BM4271" s="145" t="s">
        <v>4474</v>
      </c>
    </row>
    <row r="4272" spans="2:65" s="13" customFormat="1">
      <c r="B4272" s="158"/>
      <c r="D4272" s="152" t="s">
        <v>340</v>
      </c>
      <c r="E4272" s="159" t="s">
        <v>21</v>
      </c>
      <c r="F4272" s="160" t="s">
        <v>4475</v>
      </c>
      <c r="H4272" s="161">
        <v>183.54</v>
      </c>
      <c r="I4272" s="162"/>
      <c r="L4272" s="158"/>
      <c r="M4272" s="163"/>
      <c r="T4272" s="164"/>
      <c r="AT4272" s="159" t="s">
        <v>340</v>
      </c>
      <c r="AU4272" s="159" t="s">
        <v>80</v>
      </c>
      <c r="AV4272" s="13" t="s">
        <v>80</v>
      </c>
      <c r="AW4272" s="13" t="s">
        <v>32</v>
      </c>
      <c r="AX4272" s="13" t="s">
        <v>78</v>
      </c>
      <c r="AY4272" s="159" t="s">
        <v>330</v>
      </c>
    </row>
    <row r="4273" spans="2:65" s="1" customFormat="1" ht="24.2" customHeight="1">
      <c r="B4273" s="33"/>
      <c r="C4273" s="134" t="s">
        <v>4476</v>
      </c>
      <c r="D4273" s="134" t="s">
        <v>332</v>
      </c>
      <c r="E4273" s="135" t="s">
        <v>4477</v>
      </c>
      <c r="F4273" s="136" t="s">
        <v>4478</v>
      </c>
      <c r="G4273" s="137" t="s">
        <v>169</v>
      </c>
      <c r="H4273" s="138">
        <v>444.78</v>
      </c>
      <c r="I4273" s="139">
        <v>586.64</v>
      </c>
      <c r="J4273" s="140">
        <f>ROUND(I4273*H4273,2)</f>
        <v>260925.74</v>
      </c>
      <c r="K4273" s="136" t="s">
        <v>335</v>
      </c>
      <c r="L4273" s="33"/>
      <c r="M4273" s="141" t="s">
        <v>21</v>
      </c>
      <c r="N4273" s="142" t="s">
        <v>42</v>
      </c>
      <c r="P4273" s="143">
        <f>O4273*H4273</f>
        <v>0</v>
      </c>
      <c r="Q4273" s="143">
        <v>6.0000000000000001E-3</v>
      </c>
      <c r="R4273" s="143">
        <f>Q4273*H4273</f>
        <v>2.6686799999999997</v>
      </c>
      <c r="S4273" s="143">
        <v>0</v>
      </c>
      <c r="T4273" s="144">
        <f>S4273*H4273</f>
        <v>0</v>
      </c>
      <c r="AR4273" s="145" t="s">
        <v>444</v>
      </c>
      <c r="AT4273" s="145" t="s">
        <v>332</v>
      </c>
      <c r="AU4273" s="145" t="s">
        <v>80</v>
      </c>
      <c r="AY4273" s="18" t="s">
        <v>330</v>
      </c>
      <c r="BE4273" s="146">
        <f>IF(N4273="základní",J4273,0)</f>
        <v>260925.74</v>
      </c>
      <c r="BF4273" s="146">
        <f>IF(N4273="snížená",J4273,0)</f>
        <v>0</v>
      </c>
      <c r="BG4273" s="146">
        <f>IF(N4273="zákl. přenesená",J4273,0)</f>
        <v>0</v>
      </c>
      <c r="BH4273" s="146">
        <f>IF(N4273="sníž. přenesená",J4273,0)</f>
        <v>0</v>
      </c>
      <c r="BI4273" s="146">
        <f>IF(N4273="nulová",J4273,0)</f>
        <v>0</v>
      </c>
      <c r="BJ4273" s="18" t="s">
        <v>78</v>
      </c>
      <c r="BK4273" s="146">
        <f>ROUND(I4273*H4273,2)</f>
        <v>260925.74</v>
      </c>
      <c r="BL4273" s="18" t="s">
        <v>444</v>
      </c>
      <c r="BM4273" s="145" t="s">
        <v>4479</v>
      </c>
    </row>
    <row r="4274" spans="2:65" s="1" customFormat="1">
      <c r="B4274" s="33"/>
      <c r="D4274" s="147" t="s">
        <v>338</v>
      </c>
      <c r="F4274" s="148" t="s">
        <v>4480</v>
      </c>
      <c r="I4274" s="149"/>
      <c r="L4274" s="33"/>
      <c r="M4274" s="150"/>
      <c r="T4274" s="52"/>
      <c r="AT4274" s="18" t="s">
        <v>338</v>
      </c>
      <c r="AU4274" s="18" t="s">
        <v>80</v>
      </c>
    </row>
    <row r="4275" spans="2:65" s="1" customFormat="1" ht="19.5">
      <c r="B4275" s="33"/>
      <c r="D4275" s="152" t="s">
        <v>375</v>
      </c>
      <c r="F4275" s="165" t="s">
        <v>4481</v>
      </c>
      <c r="I4275" s="149"/>
      <c r="L4275" s="33"/>
      <c r="M4275" s="150"/>
      <c r="T4275" s="52"/>
      <c r="AT4275" s="18" t="s">
        <v>375</v>
      </c>
      <c r="AU4275" s="18" t="s">
        <v>80</v>
      </c>
    </row>
    <row r="4276" spans="2:65" s="13" customFormat="1">
      <c r="B4276" s="158"/>
      <c r="D4276" s="152" t="s">
        <v>340</v>
      </c>
      <c r="E4276" s="159" t="s">
        <v>21</v>
      </c>
      <c r="F4276" s="160" t="s">
        <v>213</v>
      </c>
      <c r="H4276" s="161">
        <v>364.25</v>
      </c>
      <c r="I4276" s="162"/>
      <c r="L4276" s="158"/>
      <c r="M4276" s="163"/>
      <c r="T4276" s="164"/>
      <c r="AT4276" s="159" t="s">
        <v>340</v>
      </c>
      <c r="AU4276" s="159" t="s">
        <v>80</v>
      </c>
      <c r="AV4276" s="13" t="s">
        <v>80</v>
      </c>
      <c r="AW4276" s="13" t="s">
        <v>32</v>
      </c>
      <c r="AX4276" s="13" t="s">
        <v>71</v>
      </c>
      <c r="AY4276" s="159" t="s">
        <v>330</v>
      </c>
    </row>
    <row r="4277" spans="2:65" s="13" customFormat="1">
      <c r="B4277" s="158"/>
      <c r="D4277" s="152" t="s">
        <v>340</v>
      </c>
      <c r="E4277" s="159" t="s">
        <v>21</v>
      </c>
      <c r="F4277" s="160" t="s">
        <v>216</v>
      </c>
      <c r="H4277" s="161">
        <v>80.53</v>
      </c>
      <c r="I4277" s="162"/>
      <c r="L4277" s="158"/>
      <c r="M4277" s="163"/>
      <c r="T4277" s="164"/>
      <c r="AT4277" s="159" t="s">
        <v>340</v>
      </c>
      <c r="AU4277" s="159" t="s">
        <v>80</v>
      </c>
      <c r="AV4277" s="13" t="s">
        <v>80</v>
      </c>
      <c r="AW4277" s="13" t="s">
        <v>32</v>
      </c>
      <c r="AX4277" s="13" t="s">
        <v>71</v>
      </c>
      <c r="AY4277" s="159" t="s">
        <v>330</v>
      </c>
    </row>
    <row r="4278" spans="2:65" s="14" customFormat="1">
      <c r="B4278" s="166"/>
      <c r="D4278" s="152" t="s">
        <v>340</v>
      </c>
      <c r="E4278" s="167" t="s">
        <v>21</v>
      </c>
      <c r="F4278" s="168" t="s">
        <v>443</v>
      </c>
      <c r="H4278" s="169">
        <v>444.78</v>
      </c>
      <c r="I4278" s="170"/>
      <c r="L4278" s="166"/>
      <c r="M4278" s="171"/>
      <c r="T4278" s="172"/>
      <c r="AT4278" s="167" t="s">
        <v>340</v>
      </c>
      <c r="AU4278" s="167" t="s">
        <v>80</v>
      </c>
      <c r="AV4278" s="14" t="s">
        <v>336</v>
      </c>
      <c r="AW4278" s="14" t="s">
        <v>32</v>
      </c>
      <c r="AX4278" s="14" t="s">
        <v>78</v>
      </c>
      <c r="AY4278" s="167" t="s">
        <v>330</v>
      </c>
    </row>
    <row r="4279" spans="2:65" s="1" customFormat="1" ht="21.75" customHeight="1">
      <c r="B4279" s="33"/>
      <c r="C4279" s="173" t="s">
        <v>4482</v>
      </c>
      <c r="D4279" s="173" t="s">
        <v>475</v>
      </c>
      <c r="E4279" s="174" t="s">
        <v>4483</v>
      </c>
      <c r="F4279" s="175" t="s">
        <v>4484</v>
      </c>
      <c r="G4279" s="176" t="s">
        <v>169</v>
      </c>
      <c r="H4279" s="177">
        <v>467.02</v>
      </c>
      <c r="I4279" s="178">
        <v>296.64</v>
      </c>
      <c r="J4279" s="179">
        <f>ROUND(I4279*H4279,2)</f>
        <v>138536.81</v>
      </c>
      <c r="K4279" s="175" t="s">
        <v>335</v>
      </c>
      <c r="L4279" s="180"/>
      <c r="M4279" s="181" t="s">
        <v>21</v>
      </c>
      <c r="N4279" s="182" t="s">
        <v>42</v>
      </c>
      <c r="P4279" s="143">
        <f>O4279*H4279</f>
        <v>0</v>
      </c>
      <c r="Q4279" s="143">
        <v>2.1999999999999999E-2</v>
      </c>
      <c r="R4279" s="143">
        <f>Q4279*H4279</f>
        <v>10.274439999999998</v>
      </c>
      <c r="S4279" s="143">
        <v>0</v>
      </c>
      <c r="T4279" s="144">
        <f>S4279*H4279</f>
        <v>0</v>
      </c>
      <c r="AR4279" s="145" t="s">
        <v>617</v>
      </c>
      <c r="AT4279" s="145" t="s">
        <v>475</v>
      </c>
      <c r="AU4279" s="145" t="s">
        <v>80</v>
      </c>
      <c r="AY4279" s="18" t="s">
        <v>330</v>
      </c>
      <c r="BE4279" s="146">
        <f>IF(N4279="základní",J4279,0)</f>
        <v>138536.81</v>
      </c>
      <c r="BF4279" s="146">
        <f>IF(N4279="snížená",J4279,0)</f>
        <v>0</v>
      </c>
      <c r="BG4279" s="146">
        <f>IF(N4279="zákl. přenesená",J4279,0)</f>
        <v>0</v>
      </c>
      <c r="BH4279" s="146">
        <f>IF(N4279="sníž. přenesená",J4279,0)</f>
        <v>0</v>
      </c>
      <c r="BI4279" s="146">
        <f>IF(N4279="nulová",J4279,0)</f>
        <v>0</v>
      </c>
      <c r="BJ4279" s="18" t="s">
        <v>78</v>
      </c>
      <c r="BK4279" s="146">
        <f>ROUND(I4279*H4279,2)</f>
        <v>138536.81</v>
      </c>
      <c r="BL4279" s="18" t="s">
        <v>444</v>
      </c>
      <c r="BM4279" s="145" t="s">
        <v>4485</v>
      </c>
    </row>
    <row r="4280" spans="2:65" s="1" customFormat="1" ht="19.5">
      <c r="B4280" s="33"/>
      <c r="D4280" s="152" t="s">
        <v>375</v>
      </c>
      <c r="F4280" s="165" t="s">
        <v>2576</v>
      </c>
      <c r="I4280" s="149"/>
      <c r="L4280" s="33"/>
      <c r="M4280" s="150"/>
      <c r="T4280" s="52"/>
      <c r="AT4280" s="18" t="s">
        <v>375</v>
      </c>
      <c r="AU4280" s="18" t="s">
        <v>80</v>
      </c>
    </row>
    <row r="4281" spans="2:65" s="13" customFormat="1">
      <c r="B4281" s="158"/>
      <c r="D4281" s="152" t="s">
        <v>340</v>
      </c>
      <c r="E4281" s="159" t="s">
        <v>21</v>
      </c>
      <c r="F4281" s="160" t="s">
        <v>4486</v>
      </c>
      <c r="H4281" s="161">
        <v>382.46300000000002</v>
      </c>
      <c r="I4281" s="162"/>
      <c r="L4281" s="158"/>
      <c r="M4281" s="163"/>
      <c r="T4281" s="164"/>
      <c r="AT4281" s="159" t="s">
        <v>340</v>
      </c>
      <c r="AU4281" s="159" t="s">
        <v>80</v>
      </c>
      <c r="AV4281" s="13" t="s">
        <v>80</v>
      </c>
      <c r="AW4281" s="13" t="s">
        <v>32</v>
      </c>
      <c r="AX4281" s="13" t="s">
        <v>71</v>
      </c>
      <c r="AY4281" s="159" t="s">
        <v>330</v>
      </c>
    </row>
    <row r="4282" spans="2:65" s="13" customFormat="1">
      <c r="B4282" s="158"/>
      <c r="D4282" s="152" t="s">
        <v>340</v>
      </c>
      <c r="E4282" s="159" t="s">
        <v>21</v>
      </c>
      <c r="F4282" s="160" t="s">
        <v>4487</v>
      </c>
      <c r="H4282" s="161">
        <v>84.557000000000002</v>
      </c>
      <c r="I4282" s="162"/>
      <c r="L4282" s="158"/>
      <c r="M4282" s="163"/>
      <c r="T4282" s="164"/>
      <c r="AT4282" s="159" t="s">
        <v>340</v>
      </c>
      <c r="AU4282" s="159" t="s">
        <v>80</v>
      </c>
      <c r="AV4282" s="13" t="s">
        <v>80</v>
      </c>
      <c r="AW4282" s="13" t="s">
        <v>32</v>
      </c>
      <c r="AX4282" s="13" t="s">
        <v>71</v>
      </c>
      <c r="AY4282" s="159" t="s">
        <v>330</v>
      </c>
    </row>
    <row r="4283" spans="2:65" s="14" customFormat="1">
      <c r="B4283" s="166"/>
      <c r="D4283" s="152" t="s">
        <v>340</v>
      </c>
      <c r="E4283" s="167" t="s">
        <v>21</v>
      </c>
      <c r="F4283" s="168" t="s">
        <v>443</v>
      </c>
      <c r="H4283" s="169">
        <v>467.02</v>
      </c>
      <c r="I4283" s="170"/>
      <c r="L4283" s="166"/>
      <c r="M4283" s="171"/>
      <c r="T4283" s="172"/>
      <c r="AT4283" s="167" t="s">
        <v>340</v>
      </c>
      <c r="AU4283" s="167" t="s">
        <v>80</v>
      </c>
      <c r="AV4283" s="14" t="s">
        <v>336</v>
      </c>
      <c r="AW4283" s="14" t="s">
        <v>32</v>
      </c>
      <c r="AX4283" s="14" t="s">
        <v>78</v>
      </c>
      <c r="AY4283" s="167" t="s">
        <v>330</v>
      </c>
    </row>
    <row r="4284" spans="2:65" s="1" customFormat="1" ht="16.5" customHeight="1">
      <c r="B4284" s="33"/>
      <c r="C4284" s="134" t="s">
        <v>4488</v>
      </c>
      <c r="D4284" s="134" t="s">
        <v>332</v>
      </c>
      <c r="E4284" s="135" t="s">
        <v>4489</v>
      </c>
      <c r="F4284" s="136" t="s">
        <v>4490</v>
      </c>
      <c r="G4284" s="137" t="s">
        <v>169</v>
      </c>
      <c r="H4284" s="138">
        <v>444.78</v>
      </c>
      <c r="I4284" s="139">
        <v>420.61</v>
      </c>
      <c r="J4284" s="140">
        <f>ROUND(I4284*H4284,2)</f>
        <v>187078.92</v>
      </c>
      <c r="K4284" s="136" t="s">
        <v>335</v>
      </c>
      <c r="L4284" s="33"/>
      <c r="M4284" s="141" t="s">
        <v>21</v>
      </c>
      <c r="N4284" s="142" t="s">
        <v>42</v>
      </c>
      <c r="P4284" s="143">
        <f>O4284*H4284</f>
        <v>0</v>
      </c>
      <c r="Q4284" s="143">
        <v>1.5E-3</v>
      </c>
      <c r="R4284" s="143">
        <f>Q4284*H4284</f>
        <v>0.66716999999999993</v>
      </c>
      <c r="S4284" s="143">
        <v>0</v>
      </c>
      <c r="T4284" s="144">
        <f>S4284*H4284</f>
        <v>0</v>
      </c>
      <c r="AR4284" s="145" t="s">
        <v>444</v>
      </c>
      <c r="AT4284" s="145" t="s">
        <v>332</v>
      </c>
      <c r="AU4284" s="145" t="s">
        <v>80</v>
      </c>
      <c r="AY4284" s="18" t="s">
        <v>330</v>
      </c>
      <c r="BE4284" s="146">
        <f>IF(N4284="základní",J4284,0)</f>
        <v>187078.92</v>
      </c>
      <c r="BF4284" s="146">
        <f>IF(N4284="snížená",J4284,0)</f>
        <v>0</v>
      </c>
      <c r="BG4284" s="146">
        <f>IF(N4284="zákl. přenesená",J4284,0)</f>
        <v>0</v>
      </c>
      <c r="BH4284" s="146">
        <f>IF(N4284="sníž. přenesená",J4284,0)</f>
        <v>0</v>
      </c>
      <c r="BI4284" s="146">
        <f>IF(N4284="nulová",J4284,0)</f>
        <v>0</v>
      </c>
      <c r="BJ4284" s="18" t="s">
        <v>78</v>
      </c>
      <c r="BK4284" s="146">
        <f>ROUND(I4284*H4284,2)</f>
        <v>187078.92</v>
      </c>
      <c r="BL4284" s="18" t="s">
        <v>444</v>
      </c>
      <c r="BM4284" s="145" t="s">
        <v>4491</v>
      </c>
    </row>
    <row r="4285" spans="2:65" s="1" customFormat="1">
      <c r="B4285" s="33"/>
      <c r="D4285" s="147" t="s">
        <v>338</v>
      </c>
      <c r="F4285" s="148" t="s">
        <v>4492</v>
      </c>
      <c r="I4285" s="149"/>
      <c r="L4285" s="33"/>
      <c r="M4285" s="150"/>
      <c r="T4285" s="52"/>
      <c r="AT4285" s="18" t="s">
        <v>338</v>
      </c>
      <c r="AU4285" s="18" t="s">
        <v>80</v>
      </c>
    </row>
    <row r="4286" spans="2:65" s="13" customFormat="1">
      <c r="B4286" s="158"/>
      <c r="D4286" s="152" t="s">
        <v>340</v>
      </c>
      <c r="E4286" s="159" t="s">
        <v>21</v>
      </c>
      <c r="F4286" s="160" t="s">
        <v>213</v>
      </c>
      <c r="H4286" s="161">
        <v>364.25</v>
      </c>
      <c r="I4286" s="162"/>
      <c r="L4286" s="158"/>
      <c r="M4286" s="163"/>
      <c r="T4286" s="164"/>
      <c r="AT4286" s="159" t="s">
        <v>340</v>
      </c>
      <c r="AU4286" s="159" t="s">
        <v>80</v>
      </c>
      <c r="AV4286" s="13" t="s">
        <v>80</v>
      </c>
      <c r="AW4286" s="13" t="s">
        <v>32</v>
      </c>
      <c r="AX4286" s="13" t="s">
        <v>71</v>
      </c>
      <c r="AY4286" s="159" t="s">
        <v>330</v>
      </c>
    </row>
    <row r="4287" spans="2:65" s="13" customFormat="1">
      <c r="B4287" s="158"/>
      <c r="D4287" s="152" t="s">
        <v>340</v>
      </c>
      <c r="E4287" s="159" t="s">
        <v>21</v>
      </c>
      <c r="F4287" s="160" t="s">
        <v>216</v>
      </c>
      <c r="H4287" s="161">
        <v>80.53</v>
      </c>
      <c r="I4287" s="162"/>
      <c r="L4287" s="158"/>
      <c r="M4287" s="163"/>
      <c r="T4287" s="164"/>
      <c r="AT4287" s="159" t="s">
        <v>340</v>
      </c>
      <c r="AU4287" s="159" t="s">
        <v>80</v>
      </c>
      <c r="AV4287" s="13" t="s">
        <v>80</v>
      </c>
      <c r="AW4287" s="13" t="s">
        <v>32</v>
      </c>
      <c r="AX4287" s="13" t="s">
        <v>71</v>
      </c>
      <c r="AY4287" s="159" t="s">
        <v>330</v>
      </c>
    </row>
    <row r="4288" spans="2:65" s="14" customFormat="1">
      <c r="B4288" s="166"/>
      <c r="D4288" s="152" t="s">
        <v>340</v>
      </c>
      <c r="E4288" s="167" t="s">
        <v>21</v>
      </c>
      <c r="F4288" s="168" t="s">
        <v>443</v>
      </c>
      <c r="H4288" s="169">
        <v>444.78</v>
      </c>
      <c r="I4288" s="170"/>
      <c r="L4288" s="166"/>
      <c r="M4288" s="171"/>
      <c r="T4288" s="172"/>
      <c r="AT4288" s="167" t="s">
        <v>340</v>
      </c>
      <c r="AU4288" s="167" t="s">
        <v>80</v>
      </c>
      <c r="AV4288" s="14" t="s">
        <v>336</v>
      </c>
      <c r="AW4288" s="14" t="s">
        <v>32</v>
      </c>
      <c r="AX4288" s="14" t="s">
        <v>78</v>
      </c>
      <c r="AY4288" s="167" t="s">
        <v>330</v>
      </c>
    </row>
    <row r="4289" spans="2:65" s="1" customFormat="1" ht="16.5" customHeight="1">
      <c r="B4289" s="33"/>
      <c r="C4289" s="134" t="s">
        <v>4493</v>
      </c>
      <c r="D4289" s="134" t="s">
        <v>332</v>
      </c>
      <c r="E4289" s="135" t="s">
        <v>4494</v>
      </c>
      <c r="F4289" s="136" t="s">
        <v>4495</v>
      </c>
      <c r="G4289" s="137" t="s">
        <v>353</v>
      </c>
      <c r="H4289" s="138">
        <v>669.14</v>
      </c>
      <c r="I4289" s="139">
        <v>66.41</v>
      </c>
      <c r="J4289" s="140">
        <f>ROUND(I4289*H4289,2)</f>
        <v>44437.59</v>
      </c>
      <c r="K4289" s="136" t="s">
        <v>335</v>
      </c>
      <c r="L4289" s="33"/>
      <c r="M4289" s="141" t="s">
        <v>21</v>
      </c>
      <c r="N4289" s="142" t="s">
        <v>42</v>
      </c>
      <c r="P4289" s="143">
        <f>O4289*H4289</f>
        <v>0</v>
      </c>
      <c r="Q4289" s="143">
        <v>3.0000000000000001E-5</v>
      </c>
      <c r="R4289" s="143">
        <f>Q4289*H4289</f>
        <v>2.00742E-2</v>
      </c>
      <c r="S4289" s="143">
        <v>0</v>
      </c>
      <c r="T4289" s="144">
        <f>S4289*H4289</f>
        <v>0</v>
      </c>
      <c r="AR4289" s="145" t="s">
        <v>444</v>
      </c>
      <c r="AT4289" s="145" t="s">
        <v>332</v>
      </c>
      <c r="AU4289" s="145" t="s">
        <v>80</v>
      </c>
      <c r="AY4289" s="18" t="s">
        <v>330</v>
      </c>
      <c r="BE4289" s="146">
        <f>IF(N4289="základní",J4289,0)</f>
        <v>44437.59</v>
      </c>
      <c r="BF4289" s="146">
        <f>IF(N4289="snížená",J4289,0)</f>
        <v>0</v>
      </c>
      <c r="BG4289" s="146">
        <f>IF(N4289="zákl. přenesená",J4289,0)</f>
        <v>0</v>
      </c>
      <c r="BH4289" s="146">
        <f>IF(N4289="sníž. přenesená",J4289,0)</f>
        <v>0</v>
      </c>
      <c r="BI4289" s="146">
        <f>IF(N4289="nulová",J4289,0)</f>
        <v>0</v>
      </c>
      <c r="BJ4289" s="18" t="s">
        <v>78</v>
      </c>
      <c r="BK4289" s="146">
        <f>ROUND(I4289*H4289,2)</f>
        <v>44437.59</v>
      </c>
      <c r="BL4289" s="18" t="s">
        <v>444</v>
      </c>
      <c r="BM4289" s="145" t="s">
        <v>4496</v>
      </c>
    </row>
    <row r="4290" spans="2:65" s="1" customFormat="1">
      <c r="B4290" s="33"/>
      <c r="D4290" s="147" t="s">
        <v>338</v>
      </c>
      <c r="F4290" s="148" t="s">
        <v>4497</v>
      </c>
      <c r="I4290" s="149"/>
      <c r="L4290" s="33"/>
      <c r="M4290" s="150"/>
      <c r="T4290" s="52"/>
      <c r="AT4290" s="18" t="s">
        <v>338</v>
      </c>
      <c r="AU4290" s="18" t="s">
        <v>80</v>
      </c>
    </row>
    <row r="4291" spans="2:65" s="12" customFormat="1">
      <c r="B4291" s="151"/>
      <c r="D4291" s="152" t="s">
        <v>340</v>
      </c>
      <c r="E4291" s="153" t="s">
        <v>21</v>
      </c>
      <c r="F4291" s="154" t="s">
        <v>4498</v>
      </c>
      <c r="H4291" s="153" t="s">
        <v>21</v>
      </c>
      <c r="I4291" s="155"/>
      <c r="L4291" s="151"/>
      <c r="M4291" s="156"/>
      <c r="T4291" s="157"/>
      <c r="AT4291" s="153" t="s">
        <v>340</v>
      </c>
      <c r="AU4291" s="153" t="s">
        <v>80</v>
      </c>
      <c r="AV4291" s="12" t="s">
        <v>78</v>
      </c>
      <c r="AW4291" s="12" t="s">
        <v>32</v>
      </c>
      <c r="AX4291" s="12" t="s">
        <v>71</v>
      </c>
      <c r="AY4291" s="153" t="s">
        <v>330</v>
      </c>
    </row>
    <row r="4292" spans="2:65" s="13" customFormat="1">
      <c r="B4292" s="158"/>
      <c r="D4292" s="152" t="s">
        <v>340</v>
      </c>
      <c r="E4292" s="159" t="s">
        <v>21</v>
      </c>
      <c r="F4292" s="160" t="s">
        <v>4499</v>
      </c>
      <c r="H4292" s="161">
        <v>494.34</v>
      </c>
      <c r="I4292" s="162"/>
      <c r="L4292" s="158"/>
      <c r="M4292" s="163"/>
      <c r="T4292" s="164"/>
      <c r="AT4292" s="159" t="s">
        <v>340</v>
      </c>
      <c r="AU4292" s="159" t="s">
        <v>80</v>
      </c>
      <c r="AV4292" s="13" t="s">
        <v>80</v>
      </c>
      <c r="AW4292" s="13" t="s">
        <v>32</v>
      </c>
      <c r="AX4292" s="13" t="s">
        <v>71</v>
      </c>
      <c r="AY4292" s="159" t="s">
        <v>330</v>
      </c>
    </row>
    <row r="4293" spans="2:65" s="12" customFormat="1">
      <c r="B4293" s="151"/>
      <c r="D4293" s="152" t="s">
        <v>340</v>
      </c>
      <c r="E4293" s="153" t="s">
        <v>21</v>
      </c>
      <c r="F4293" s="154" t="s">
        <v>4500</v>
      </c>
      <c r="H4293" s="153" t="s">
        <v>21</v>
      </c>
      <c r="I4293" s="155"/>
      <c r="L4293" s="151"/>
      <c r="M4293" s="156"/>
      <c r="T4293" s="157"/>
      <c r="AT4293" s="153" t="s">
        <v>340</v>
      </c>
      <c r="AU4293" s="153" t="s">
        <v>80</v>
      </c>
      <c r="AV4293" s="12" t="s">
        <v>78</v>
      </c>
      <c r="AW4293" s="12" t="s">
        <v>32</v>
      </c>
      <c r="AX4293" s="12" t="s">
        <v>71</v>
      </c>
      <c r="AY4293" s="153" t="s">
        <v>330</v>
      </c>
    </row>
    <row r="4294" spans="2:65" s="13" customFormat="1">
      <c r="B4294" s="158"/>
      <c r="D4294" s="152" t="s">
        <v>340</v>
      </c>
      <c r="E4294" s="159" t="s">
        <v>21</v>
      </c>
      <c r="F4294" s="160" t="s">
        <v>4501</v>
      </c>
      <c r="H4294" s="161">
        <v>174.8</v>
      </c>
      <c r="I4294" s="162"/>
      <c r="L4294" s="158"/>
      <c r="M4294" s="163"/>
      <c r="T4294" s="164"/>
      <c r="AT4294" s="159" t="s">
        <v>340</v>
      </c>
      <c r="AU4294" s="159" t="s">
        <v>80</v>
      </c>
      <c r="AV4294" s="13" t="s">
        <v>80</v>
      </c>
      <c r="AW4294" s="13" t="s">
        <v>32</v>
      </c>
      <c r="AX4294" s="13" t="s">
        <v>71</v>
      </c>
      <c r="AY4294" s="159" t="s">
        <v>330</v>
      </c>
    </row>
    <row r="4295" spans="2:65" s="14" customFormat="1">
      <c r="B4295" s="166"/>
      <c r="D4295" s="152" t="s">
        <v>340</v>
      </c>
      <c r="E4295" s="167" t="s">
        <v>21</v>
      </c>
      <c r="F4295" s="168" t="s">
        <v>443</v>
      </c>
      <c r="H4295" s="169">
        <v>669.14</v>
      </c>
      <c r="I4295" s="170"/>
      <c r="L4295" s="166"/>
      <c r="M4295" s="171"/>
      <c r="T4295" s="172"/>
      <c r="AT4295" s="167" t="s">
        <v>340</v>
      </c>
      <c r="AU4295" s="167" t="s">
        <v>80</v>
      </c>
      <c r="AV4295" s="14" t="s">
        <v>336</v>
      </c>
      <c r="AW4295" s="14" t="s">
        <v>32</v>
      </c>
      <c r="AX4295" s="14" t="s">
        <v>78</v>
      </c>
      <c r="AY4295" s="167" t="s">
        <v>330</v>
      </c>
    </row>
    <row r="4296" spans="2:65" s="1" customFormat="1" ht="16.5" customHeight="1">
      <c r="B4296" s="33"/>
      <c r="C4296" s="134" t="s">
        <v>4502</v>
      </c>
      <c r="D4296" s="134" t="s">
        <v>332</v>
      </c>
      <c r="E4296" s="135" t="s">
        <v>4503</v>
      </c>
      <c r="F4296" s="136" t="s">
        <v>4504</v>
      </c>
      <c r="G4296" s="137" t="s">
        <v>169</v>
      </c>
      <c r="H4296" s="138">
        <v>444.78</v>
      </c>
      <c r="I4296" s="139">
        <v>18.29</v>
      </c>
      <c r="J4296" s="140">
        <f>ROUND(I4296*H4296,2)</f>
        <v>8135.03</v>
      </c>
      <c r="K4296" s="136" t="s">
        <v>335</v>
      </c>
      <c r="L4296" s="33"/>
      <c r="M4296" s="141" t="s">
        <v>21</v>
      </c>
      <c r="N4296" s="142" t="s">
        <v>42</v>
      </c>
      <c r="P4296" s="143">
        <f>O4296*H4296</f>
        <v>0</v>
      </c>
      <c r="Q4296" s="143">
        <v>5.0000000000000002E-5</v>
      </c>
      <c r="R4296" s="143">
        <f>Q4296*H4296</f>
        <v>2.2238999999999998E-2</v>
      </c>
      <c r="S4296" s="143">
        <v>0</v>
      </c>
      <c r="T4296" s="144">
        <f>S4296*H4296</f>
        <v>0</v>
      </c>
      <c r="AR4296" s="145" t="s">
        <v>444</v>
      </c>
      <c r="AT4296" s="145" t="s">
        <v>332</v>
      </c>
      <c r="AU4296" s="145" t="s">
        <v>80</v>
      </c>
      <c r="AY4296" s="18" t="s">
        <v>330</v>
      </c>
      <c r="BE4296" s="146">
        <f>IF(N4296="základní",J4296,0)</f>
        <v>8135.03</v>
      </c>
      <c r="BF4296" s="146">
        <f>IF(N4296="snížená",J4296,0)</f>
        <v>0</v>
      </c>
      <c r="BG4296" s="146">
        <f>IF(N4296="zákl. přenesená",J4296,0)</f>
        <v>0</v>
      </c>
      <c r="BH4296" s="146">
        <f>IF(N4296="sníž. přenesená",J4296,0)</f>
        <v>0</v>
      </c>
      <c r="BI4296" s="146">
        <f>IF(N4296="nulová",J4296,0)</f>
        <v>0</v>
      </c>
      <c r="BJ4296" s="18" t="s">
        <v>78</v>
      </c>
      <c r="BK4296" s="146">
        <f>ROUND(I4296*H4296,2)</f>
        <v>8135.03</v>
      </c>
      <c r="BL4296" s="18" t="s">
        <v>444</v>
      </c>
      <c r="BM4296" s="145" t="s">
        <v>4505</v>
      </c>
    </row>
    <row r="4297" spans="2:65" s="1" customFormat="1">
      <c r="B4297" s="33"/>
      <c r="D4297" s="147" t="s">
        <v>338</v>
      </c>
      <c r="F4297" s="148" t="s">
        <v>4506</v>
      </c>
      <c r="I4297" s="149"/>
      <c r="L4297" s="33"/>
      <c r="M4297" s="150"/>
      <c r="T4297" s="52"/>
      <c r="AT4297" s="18" t="s">
        <v>338</v>
      </c>
      <c r="AU4297" s="18" t="s">
        <v>80</v>
      </c>
    </row>
    <row r="4298" spans="2:65" s="12" customFormat="1">
      <c r="B4298" s="151"/>
      <c r="D4298" s="152" t="s">
        <v>340</v>
      </c>
      <c r="E4298" s="153" t="s">
        <v>21</v>
      </c>
      <c r="F4298" s="154" t="s">
        <v>4457</v>
      </c>
      <c r="H4298" s="153" t="s">
        <v>21</v>
      </c>
      <c r="I4298" s="155"/>
      <c r="L4298" s="151"/>
      <c r="M4298" s="156"/>
      <c r="T4298" s="157"/>
      <c r="AT4298" s="153" t="s">
        <v>340</v>
      </c>
      <c r="AU4298" s="153" t="s">
        <v>80</v>
      </c>
      <c r="AV4298" s="12" t="s">
        <v>78</v>
      </c>
      <c r="AW4298" s="12" t="s">
        <v>32</v>
      </c>
      <c r="AX4298" s="12" t="s">
        <v>71</v>
      </c>
      <c r="AY4298" s="153" t="s">
        <v>330</v>
      </c>
    </row>
    <row r="4299" spans="2:65" s="13" customFormat="1">
      <c r="B4299" s="158"/>
      <c r="D4299" s="152" t="s">
        <v>340</v>
      </c>
      <c r="E4299" s="159" t="s">
        <v>21</v>
      </c>
      <c r="F4299" s="160" t="s">
        <v>213</v>
      </c>
      <c r="H4299" s="161">
        <v>364.25</v>
      </c>
      <c r="I4299" s="162"/>
      <c r="L4299" s="158"/>
      <c r="M4299" s="163"/>
      <c r="T4299" s="164"/>
      <c r="AT4299" s="159" t="s">
        <v>340</v>
      </c>
      <c r="AU4299" s="159" t="s">
        <v>80</v>
      </c>
      <c r="AV4299" s="13" t="s">
        <v>80</v>
      </c>
      <c r="AW4299" s="13" t="s">
        <v>32</v>
      </c>
      <c r="AX4299" s="13" t="s">
        <v>71</v>
      </c>
      <c r="AY4299" s="159" t="s">
        <v>330</v>
      </c>
    </row>
    <row r="4300" spans="2:65" s="13" customFormat="1">
      <c r="B4300" s="158"/>
      <c r="D4300" s="152" t="s">
        <v>340</v>
      </c>
      <c r="E4300" s="159" t="s">
        <v>21</v>
      </c>
      <c r="F4300" s="160" t="s">
        <v>216</v>
      </c>
      <c r="H4300" s="161">
        <v>80.53</v>
      </c>
      <c r="I4300" s="162"/>
      <c r="L4300" s="158"/>
      <c r="M4300" s="163"/>
      <c r="T4300" s="164"/>
      <c r="AT4300" s="159" t="s">
        <v>340</v>
      </c>
      <c r="AU4300" s="159" t="s">
        <v>80</v>
      </c>
      <c r="AV4300" s="13" t="s">
        <v>80</v>
      </c>
      <c r="AW4300" s="13" t="s">
        <v>32</v>
      </c>
      <c r="AX4300" s="13" t="s">
        <v>71</v>
      </c>
      <c r="AY4300" s="159" t="s">
        <v>330</v>
      </c>
    </row>
    <row r="4301" spans="2:65" s="12" customFormat="1">
      <c r="B4301" s="151"/>
      <c r="D4301" s="152" t="s">
        <v>340</v>
      </c>
      <c r="E4301" s="153" t="s">
        <v>21</v>
      </c>
      <c r="F4301" s="154" t="s">
        <v>4458</v>
      </c>
      <c r="H4301" s="153" t="s">
        <v>21</v>
      </c>
      <c r="I4301" s="155"/>
      <c r="L4301" s="151"/>
      <c r="M4301" s="156"/>
      <c r="T4301" s="157"/>
      <c r="AT4301" s="153" t="s">
        <v>340</v>
      </c>
      <c r="AU4301" s="153" t="s">
        <v>80</v>
      </c>
      <c r="AV4301" s="12" t="s">
        <v>78</v>
      </c>
      <c r="AW4301" s="12" t="s">
        <v>32</v>
      </c>
      <c r="AX4301" s="12" t="s">
        <v>71</v>
      </c>
      <c r="AY4301" s="153" t="s">
        <v>330</v>
      </c>
    </row>
    <row r="4302" spans="2:65" s="13" customFormat="1">
      <c r="B4302" s="158"/>
      <c r="D4302" s="152" t="s">
        <v>340</v>
      </c>
      <c r="E4302" s="159" t="s">
        <v>21</v>
      </c>
      <c r="F4302" s="160" t="s">
        <v>71</v>
      </c>
      <c r="H4302" s="161">
        <v>0</v>
      </c>
      <c r="I4302" s="162"/>
      <c r="L4302" s="158"/>
      <c r="M4302" s="163"/>
      <c r="T4302" s="164"/>
      <c r="AT4302" s="159" t="s">
        <v>340</v>
      </c>
      <c r="AU4302" s="159" t="s">
        <v>80</v>
      </c>
      <c r="AV4302" s="13" t="s">
        <v>80</v>
      </c>
      <c r="AW4302" s="13" t="s">
        <v>32</v>
      </c>
      <c r="AX4302" s="13" t="s">
        <v>71</v>
      </c>
      <c r="AY4302" s="159" t="s">
        <v>330</v>
      </c>
    </row>
    <row r="4303" spans="2:65" s="14" customFormat="1">
      <c r="B4303" s="166"/>
      <c r="D4303" s="152" t="s">
        <v>340</v>
      </c>
      <c r="E4303" s="167" t="s">
        <v>21</v>
      </c>
      <c r="F4303" s="168" t="s">
        <v>443</v>
      </c>
      <c r="H4303" s="169">
        <v>444.78</v>
      </c>
      <c r="I4303" s="170"/>
      <c r="L4303" s="166"/>
      <c r="M4303" s="171"/>
      <c r="T4303" s="172"/>
      <c r="AT4303" s="167" t="s">
        <v>340</v>
      </c>
      <c r="AU4303" s="167" t="s">
        <v>80</v>
      </c>
      <c r="AV4303" s="14" t="s">
        <v>336</v>
      </c>
      <c r="AW4303" s="14" t="s">
        <v>32</v>
      </c>
      <c r="AX4303" s="14" t="s">
        <v>78</v>
      </c>
      <c r="AY4303" s="167" t="s">
        <v>330</v>
      </c>
    </row>
    <row r="4304" spans="2:65" s="1" customFormat="1" ht="24.2" customHeight="1">
      <c r="B4304" s="33"/>
      <c r="C4304" s="134" t="s">
        <v>4507</v>
      </c>
      <c r="D4304" s="134" t="s">
        <v>332</v>
      </c>
      <c r="E4304" s="135" t="s">
        <v>4508</v>
      </c>
      <c r="F4304" s="136" t="s">
        <v>4509</v>
      </c>
      <c r="G4304" s="137" t="s">
        <v>447</v>
      </c>
      <c r="H4304" s="138">
        <v>14.23</v>
      </c>
      <c r="I4304" s="139">
        <v>381.61</v>
      </c>
      <c r="J4304" s="140">
        <f>ROUND(I4304*H4304,2)</f>
        <v>5430.31</v>
      </c>
      <c r="K4304" s="136" t="s">
        <v>335</v>
      </c>
      <c r="L4304" s="33"/>
      <c r="M4304" s="141" t="s">
        <v>21</v>
      </c>
      <c r="N4304" s="142" t="s">
        <v>42</v>
      </c>
      <c r="P4304" s="143">
        <f>O4304*H4304</f>
        <v>0</v>
      </c>
      <c r="Q4304" s="143">
        <v>0</v>
      </c>
      <c r="R4304" s="143">
        <f>Q4304*H4304</f>
        <v>0</v>
      </c>
      <c r="S4304" s="143">
        <v>0</v>
      </c>
      <c r="T4304" s="144">
        <f>S4304*H4304</f>
        <v>0</v>
      </c>
      <c r="AR4304" s="145" t="s">
        <v>444</v>
      </c>
      <c r="AT4304" s="145" t="s">
        <v>332</v>
      </c>
      <c r="AU4304" s="145" t="s">
        <v>80</v>
      </c>
      <c r="AY4304" s="18" t="s">
        <v>330</v>
      </c>
      <c r="BE4304" s="146">
        <f>IF(N4304="základní",J4304,0)</f>
        <v>5430.31</v>
      </c>
      <c r="BF4304" s="146">
        <f>IF(N4304="snížená",J4304,0)</f>
        <v>0</v>
      </c>
      <c r="BG4304" s="146">
        <f>IF(N4304="zákl. přenesená",J4304,0)</f>
        <v>0</v>
      </c>
      <c r="BH4304" s="146">
        <f>IF(N4304="sníž. přenesená",J4304,0)</f>
        <v>0</v>
      </c>
      <c r="BI4304" s="146">
        <f>IF(N4304="nulová",J4304,0)</f>
        <v>0</v>
      </c>
      <c r="BJ4304" s="18" t="s">
        <v>78</v>
      </c>
      <c r="BK4304" s="146">
        <f>ROUND(I4304*H4304,2)</f>
        <v>5430.31</v>
      </c>
      <c r="BL4304" s="18" t="s">
        <v>444</v>
      </c>
      <c r="BM4304" s="145" t="s">
        <v>4510</v>
      </c>
    </row>
    <row r="4305" spans="2:65" s="1" customFormat="1">
      <c r="B4305" s="33"/>
      <c r="D4305" s="147" t="s">
        <v>338</v>
      </c>
      <c r="F4305" s="148" t="s">
        <v>4511</v>
      </c>
      <c r="I4305" s="149"/>
      <c r="L4305" s="33"/>
      <c r="M4305" s="150"/>
      <c r="T4305" s="52"/>
      <c r="AT4305" s="18" t="s">
        <v>338</v>
      </c>
      <c r="AU4305" s="18" t="s">
        <v>80</v>
      </c>
    </row>
    <row r="4306" spans="2:65" s="11" customFormat="1" ht="22.9" customHeight="1">
      <c r="B4306" s="122"/>
      <c r="D4306" s="123" t="s">
        <v>70</v>
      </c>
      <c r="E4306" s="132" t="s">
        <v>4512</v>
      </c>
      <c r="F4306" s="132" t="s">
        <v>4513</v>
      </c>
      <c r="I4306" s="125"/>
      <c r="J4306" s="133">
        <f>BK4306</f>
        <v>4327946.6800000006</v>
      </c>
      <c r="L4306" s="122"/>
      <c r="M4306" s="127"/>
      <c r="P4306" s="128">
        <f>SUM(P4307:P5545)</f>
        <v>0</v>
      </c>
      <c r="R4306" s="128">
        <f>SUM(R4307:R5545)</f>
        <v>10.081087410000002</v>
      </c>
      <c r="T4306" s="129">
        <f>SUM(T4307:T5545)</f>
        <v>0</v>
      </c>
      <c r="AR4306" s="123" t="s">
        <v>80</v>
      </c>
      <c r="AT4306" s="130" t="s">
        <v>70</v>
      </c>
      <c r="AU4306" s="130" t="s">
        <v>78</v>
      </c>
      <c r="AY4306" s="123" t="s">
        <v>330</v>
      </c>
      <c r="BK4306" s="131">
        <f>SUM(BK4307:BK5545)</f>
        <v>4327946.6800000006</v>
      </c>
    </row>
    <row r="4307" spans="2:65" s="1" customFormat="1" ht="16.5" customHeight="1">
      <c r="B4307" s="33"/>
      <c r="C4307" s="134" t="s">
        <v>4514</v>
      </c>
      <c r="D4307" s="134" t="s">
        <v>332</v>
      </c>
      <c r="E4307" s="135" t="s">
        <v>4489</v>
      </c>
      <c r="F4307" s="136" t="s">
        <v>4490</v>
      </c>
      <c r="G4307" s="137" t="s">
        <v>169</v>
      </c>
      <c r="H4307" s="138">
        <v>291.33</v>
      </c>
      <c r="I4307" s="139">
        <v>351.46</v>
      </c>
      <c r="J4307" s="140">
        <f>ROUND(I4307*H4307,2)</f>
        <v>102390.84</v>
      </c>
      <c r="K4307" s="136" t="s">
        <v>335</v>
      </c>
      <c r="L4307" s="33"/>
      <c r="M4307" s="141" t="s">
        <v>21</v>
      </c>
      <c r="N4307" s="142" t="s">
        <v>42</v>
      </c>
      <c r="P4307" s="143">
        <f>O4307*H4307</f>
        <v>0</v>
      </c>
      <c r="Q4307" s="143">
        <v>1.5E-3</v>
      </c>
      <c r="R4307" s="143">
        <f>Q4307*H4307</f>
        <v>0.43699499999999997</v>
      </c>
      <c r="S4307" s="143">
        <v>0</v>
      </c>
      <c r="T4307" s="144">
        <f>S4307*H4307</f>
        <v>0</v>
      </c>
      <c r="AR4307" s="145" t="s">
        <v>444</v>
      </c>
      <c r="AT4307" s="145" t="s">
        <v>332</v>
      </c>
      <c r="AU4307" s="145" t="s">
        <v>80</v>
      </c>
      <c r="AY4307" s="18" t="s">
        <v>330</v>
      </c>
      <c r="BE4307" s="146">
        <f>IF(N4307="základní",J4307,0)</f>
        <v>102390.84</v>
      </c>
      <c r="BF4307" s="146">
        <f>IF(N4307="snížená",J4307,0)</f>
        <v>0</v>
      </c>
      <c r="BG4307" s="146">
        <f>IF(N4307="zákl. přenesená",J4307,0)</f>
        <v>0</v>
      </c>
      <c r="BH4307" s="146">
        <f>IF(N4307="sníž. přenesená",J4307,0)</f>
        <v>0</v>
      </c>
      <c r="BI4307" s="146">
        <f>IF(N4307="nulová",J4307,0)</f>
        <v>0</v>
      </c>
      <c r="BJ4307" s="18" t="s">
        <v>78</v>
      </c>
      <c r="BK4307" s="146">
        <f>ROUND(I4307*H4307,2)</f>
        <v>102390.84</v>
      </c>
      <c r="BL4307" s="18" t="s">
        <v>444</v>
      </c>
      <c r="BM4307" s="145" t="s">
        <v>4515</v>
      </c>
    </row>
    <row r="4308" spans="2:65" s="1" customFormat="1">
      <c r="B4308" s="33"/>
      <c r="D4308" s="147" t="s">
        <v>338</v>
      </c>
      <c r="F4308" s="148" t="s">
        <v>4492</v>
      </c>
      <c r="I4308" s="149"/>
      <c r="L4308" s="33"/>
      <c r="M4308" s="150"/>
      <c r="T4308" s="52"/>
      <c r="AT4308" s="18" t="s">
        <v>338</v>
      </c>
      <c r="AU4308" s="18" t="s">
        <v>80</v>
      </c>
    </row>
    <row r="4309" spans="2:65" s="12" customFormat="1">
      <c r="B4309" s="151"/>
      <c r="D4309" s="152" t="s">
        <v>340</v>
      </c>
      <c r="E4309" s="153" t="s">
        <v>21</v>
      </c>
      <c r="F4309" s="154" t="s">
        <v>4516</v>
      </c>
      <c r="H4309" s="153" t="s">
        <v>21</v>
      </c>
      <c r="I4309" s="155"/>
      <c r="L4309" s="151"/>
      <c r="M4309" s="156"/>
      <c r="T4309" s="157"/>
      <c r="AT4309" s="153" t="s">
        <v>340</v>
      </c>
      <c r="AU4309" s="153" t="s">
        <v>80</v>
      </c>
      <c r="AV4309" s="12" t="s">
        <v>78</v>
      </c>
      <c r="AW4309" s="12" t="s">
        <v>32</v>
      </c>
      <c r="AX4309" s="12" t="s">
        <v>71</v>
      </c>
      <c r="AY4309" s="153" t="s">
        <v>330</v>
      </c>
    </row>
    <row r="4310" spans="2:65" s="13" customFormat="1">
      <c r="B4310" s="158"/>
      <c r="D4310" s="152" t="s">
        <v>340</v>
      </c>
      <c r="E4310" s="159" t="s">
        <v>21</v>
      </c>
      <c r="F4310" s="160" t="s">
        <v>4517</v>
      </c>
      <c r="H4310" s="161">
        <v>291.33</v>
      </c>
      <c r="I4310" s="162"/>
      <c r="L4310" s="158"/>
      <c r="M4310" s="163"/>
      <c r="T4310" s="164"/>
      <c r="AT4310" s="159" t="s">
        <v>340</v>
      </c>
      <c r="AU4310" s="159" t="s">
        <v>80</v>
      </c>
      <c r="AV4310" s="13" t="s">
        <v>80</v>
      </c>
      <c r="AW4310" s="13" t="s">
        <v>32</v>
      </c>
      <c r="AX4310" s="13" t="s">
        <v>78</v>
      </c>
      <c r="AY4310" s="159" t="s">
        <v>330</v>
      </c>
    </row>
    <row r="4311" spans="2:65" s="1" customFormat="1" ht="16.5" customHeight="1">
      <c r="B4311" s="33"/>
      <c r="C4311" s="134" t="s">
        <v>4518</v>
      </c>
      <c r="D4311" s="134" t="s">
        <v>332</v>
      </c>
      <c r="E4311" s="135" t="s">
        <v>4519</v>
      </c>
      <c r="F4311" s="136" t="s">
        <v>4520</v>
      </c>
      <c r="G4311" s="137" t="s">
        <v>169</v>
      </c>
      <c r="H4311" s="138">
        <v>2831.4470000000001</v>
      </c>
      <c r="I4311" s="139">
        <v>8.85</v>
      </c>
      <c r="J4311" s="140">
        <f>ROUND(I4311*H4311,2)</f>
        <v>25058.31</v>
      </c>
      <c r="K4311" s="136" t="s">
        <v>335</v>
      </c>
      <c r="L4311" s="33"/>
      <c r="M4311" s="141" t="s">
        <v>21</v>
      </c>
      <c r="N4311" s="142" t="s">
        <v>42</v>
      </c>
      <c r="P4311" s="143">
        <f>O4311*H4311</f>
        <v>0</v>
      </c>
      <c r="Q4311" s="143">
        <v>0</v>
      </c>
      <c r="R4311" s="143">
        <f>Q4311*H4311</f>
        <v>0</v>
      </c>
      <c r="S4311" s="143">
        <v>0</v>
      </c>
      <c r="T4311" s="144">
        <f>S4311*H4311</f>
        <v>0</v>
      </c>
      <c r="AR4311" s="145" t="s">
        <v>444</v>
      </c>
      <c r="AT4311" s="145" t="s">
        <v>332</v>
      </c>
      <c r="AU4311" s="145" t="s">
        <v>80</v>
      </c>
      <c r="AY4311" s="18" t="s">
        <v>330</v>
      </c>
      <c r="BE4311" s="146">
        <f>IF(N4311="základní",J4311,0)</f>
        <v>25058.31</v>
      </c>
      <c r="BF4311" s="146">
        <f>IF(N4311="snížená",J4311,0)</f>
        <v>0</v>
      </c>
      <c r="BG4311" s="146">
        <f>IF(N4311="zákl. přenesená",J4311,0)</f>
        <v>0</v>
      </c>
      <c r="BH4311" s="146">
        <f>IF(N4311="sníž. přenesená",J4311,0)</f>
        <v>0</v>
      </c>
      <c r="BI4311" s="146">
        <f>IF(N4311="nulová",J4311,0)</f>
        <v>0</v>
      </c>
      <c r="BJ4311" s="18" t="s">
        <v>78</v>
      </c>
      <c r="BK4311" s="146">
        <f>ROUND(I4311*H4311,2)</f>
        <v>25058.31</v>
      </c>
      <c r="BL4311" s="18" t="s">
        <v>444</v>
      </c>
      <c r="BM4311" s="145" t="s">
        <v>4521</v>
      </c>
    </row>
    <row r="4312" spans="2:65" s="1" customFormat="1">
      <c r="B4312" s="33"/>
      <c r="D4312" s="147" t="s">
        <v>338</v>
      </c>
      <c r="F4312" s="148" t="s">
        <v>4522</v>
      </c>
      <c r="I4312" s="149"/>
      <c r="L4312" s="33"/>
      <c r="M4312" s="150"/>
      <c r="T4312" s="52"/>
      <c r="AT4312" s="18" t="s">
        <v>338</v>
      </c>
      <c r="AU4312" s="18" t="s">
        <v>80</v>
      </c>
    </row>
    <row r="4313" spans="2:65" s="13" customFormat="1">
      <c r="B4313" s="158"/>
      <c r="D4313" s="152" t="s">
        <v>340</v>
      </c>
      <c r="E4313" s="159" t="s">
        <v>21</v>
      </c>
      <c r="F4313" s="160" t="s">
        <v>201</v>
      </c>
      <c r="H4313" s="161">
        <v>452.18</v>
      </c>
      <c r="I4313" s="162"/>
      <c r="L4313" s="158"/>
      <c r="M4313" s="163"/>
      <c r="T4313" s="164"/>
      <c r="AT4313" s="159" t="s">
        <v>340</v>
      </c>
      <c r="AU4313" s="159" t="s">
        <v>80</v>
      </c>
      <c r="AV4313" s="13" t="s">
        <v>80</v>
      </c>
      <c r="AW4313" s="13" t="s">
        <v>32</v>
      </c>
      <c r="AX4313" s="13" t="s">
        <v>71</v>
      </c>
      <c r="AY4313" s="159" t="s">
        <v>330</v>
      </c>
    </row>
    <row r="4314" spans="2:65" s="13" customFormat="1">
      <c r="B4314" s="158"/>
      <c r="D4314" s="152" t="s">
        <v>340</v>
      </c>
      <c r="E4314" s="159" t="s">
        <v>21</v>
      </c>
      <c r="F4314" s="160" t="s">
        <v>204</v>
      </c>
      <c r="H4314" s="161">
        <v>2186.9</v>
      </c>
      <c r="I4314" s="162"/>
      <c r="L4314" s="158"/>
      <c r="M4314" s="163"/>
      <c r="T4314" s="164"/>
      <c r="AT4314" s="159" t="s">
        <v>340</v>
      </c>
      <c r="AU4314" s="159" t="s">
        <v>80</v>
      </c>
      <c r="AV4314" s="13" t="s">
        <v>80</v>
      </c>
      <c r="AW4314" s="13" t="s">
        <v>32</v>
      </c>
      <c r="AX4314" s="13" t="s">
        <v>71</v>
      </c>
      <c r="AY4314" s="159" t="s">
        <v>330</v>
      </c>
    </row>
    <row r="4315" spans="2:65" s="13" customFormat="1">
      <c r="B4315" s="158"/>
      <c r="D4315" s="152" t="s">
        <v>340</v>
      </c>
      <c r="E4315" s="159" t="s">
        <v>21</v>
      </c>
      <c r="F4315" s="160" t="s">
        <v>207</v>
      </c>
      <c r="H4315" s="161">
        <v>35.58</v>
      </c>
      <c r="I4315" s="162"/>
      <c r="L4315" s="158"/>
      <c r="M4315" s="163"/>
      <c r="T4315" s="164"/>
      <c r="AT4315" s="159" t="s">
        <v>340</v>
      </c>
      <c r="AU4315" s="159" t="s">
        <v>80</v>
      </c>
      <c r="AV4315" s="13" t="s">
        <v>80</v>
      </c>
      <c r="AW4315" s="13" t="s">
        <v>32</v>
      </c>
      <c r="AX4315" s="13" t="s">
        <v>71</v>
      </c>
      <c r="AY4315" s="159" t="s">
        <v>330</v>
      </c>
    </row>
    <row r="4316" spans="2:65" s="13" customFormat="1">
      <c r="B4316" s="158"/>
      <c r="D4316" s="152" t="s">
        <v>340</v>
      </c>
      <c r="E4316" s="159" t="s">
        <v>21</v>
      </c>
      <c r="F4316" s="160" t="s">
        <v>267</v>
      </c>
      <c r="H4316" s="161">
        <v>35.652999999999999</v>
      </c>
      <c r="I4316" s="162"/>
      <c r="L4316" s="158"/>
      <c r="M4316" s="163"/>
      <c r="T4316" s="164"/>
      <c r="AT4316" s="159" t="s">
        <v>340</v>
      </c>
      <c r="AU4316" s="159" t="s">
        <v>80</v>
      </c>
      <c r="AV4316" s="13" t="s">
        <v>80</v>
      </c>
      <c r="AW4316" s="13" t="s">
        <v>32</v>
      </c>
      <c r="AX4316" s="13" t="s">
        <v>71</v>
      </c>
      <c r="AY4316" s="159" t="s">
        <v>330</v>
      </c>
    </row>
    <row r="4317" spans="2:65" s="12" customFormat="1">
      <c r="B4317" s="151"/>
      <c r="D4317" s="152" t="s">
        <v>340</v>
      </c>
      <c r="E4317" s="153" t="s">
        <v>21</v>
      </c>
      <c r="F4317" s="154" t="s">
        <v>4523</v>
      </c>
      <c r="H4317" s="153" t="s">
        <v>21</v>
      </c>
      <c r="I4317" s="155"/>
      <c r="L4317" s="151"/>
      <c r="M4317" s="156"/>
      <c r="T4317" s="157"/>
      <c r="AT4317" s="153" t="s">
        <v>340</v>
      </c>
      <c r="AU4317" s="153" t="s">
        <v>80</v>
      </c>
      <c r="AV4317" s="12" t="s">
        <v>78</v>
      </c>
      <c r="AW4317" s="12" t="s">
        <v>32</v>
      </c>
      <c r="AX4317" s="12" t="s">
        <v>71</v>
      </c>
      <c r="AY4317" s="153" t="s">
        <v>330</v>
      </c>
    </row>
    <row r="4318" spans="2:65" s="13" customFormat="1">
      <c r="B4318" s="158"/>
      <c r="D4318" s="152" t="s">
        <v>340</v>
      </c>
      <c r="E4318" s="159" t="s">
        <v>21</v>
      </c>
      <c r="F4318" s="160" t="s">
        <v>4524</v>
      </c>
      <c r="H4318" s="161">
        <v>14.21</v>
      </c>
      <c r="I4318" s="162"/>
      <c r="L4318" s="158"/>
      <c r="M4318" s="163"/>
      <c r="T4318" s="164"/>
      <c r="AT4318" s="159" t="s">
        <v>340</v>
      </c>
      <c r="AU4318" s="159" t="s">
        <v>80</v>
      </c>
      <c r="AV4318" s="13" t="s">
        <v>80</v>
      </c>
      <c r="AW4318" s="13" t="s">
        <v>32</v>
      </c>
      <c r="AX4318" s="13" t="s">
        <v>71</v>
      </c>
      <c r="AY4318" s="159" t="s">
        <v>330</v>
      </c>
    </row>
    <row r="4319" spans="2:65" s="12" customFormat="1">
      <c r="B4319" s="151"/>
      <c r="D4319" s="152" t="s">
        <v>340</v>
      </c>
      <c r="E4319" s="153" t="s">
        <v>21</v>
      </c>
      <c r="F4319" s="154" t="s">
        <v>4525</v>
      </c>
      <c r="H4319" s="153" t="s">
        <v>21</v>
      </c>
      <c r="I4319" s="155"/>
      <c r="L4319" s="151"/>
      <c r="M4319" s="156"/>
      <c r="T4319" s="157"/>
      <c r="AT4319" s="153" t="s">
        <v>340</v>
      </c>
      <c r="AU4319" s="153" t="s">
        <v>80</v>
      </c>
      <c r="AV4319" s="12" t="s">
        <v>78</v>
      </c>
      <c r="AW4319" s="12" t="s">
        <v>32</v>
      </c>
      <c r="AX4319" s="12" t="s">
        <v>71</v>
      </c>
      <c r="AY4319" s="153" t="s">
        <v>330</v>
      </c>
    </row>
    <row r="4320" spans="2:65" s="13" customFormat="1">
      <c r="B4320" s="158"/>
      <c r="D4320" s="152" t="s">
        <v>340</v>
      </c>
      <c r="E4320" s="159" t="s">
        <v>21</v>
      </c>
      <c r="F4320" s="160" t="s">
        <v>4526</v>
      </c>
      <c r="H4320" s="161">
        <v>19.164999999999999</v>
      </c>
      <c r="I4320" s="162"/>
      <c r="L4320" s="158"/>
      <c r="M4320" s="163"/>
      <c r="T4320" s="164"/>
      <c r="AT4320" s="159" t="s">
        <v>340</v>
      </c>
      <c r="AU4320" s="159" t="s">
        <v>80</v>
      </c>
      <c r="AV4320" s="13" t="s">
        <v>80</v>
      </c>
      <c r="AW4320" s="13" t="s">
        <v>32</v>
      </c>
      <c r="AX4320" s="13" t="s">
        <v>71</v>
      </c>
      <c r="AY4320" s="159" t="s">
        <v>330</v>
      </c>
    </row>
    <row r="4321" spans="2:65" s="13" customFormat="1">
      <c r="B4321" s="158"/>
      <c r="D4321" s="152" t="s">
        <v>340</v>
      </c>
      <c r="E4321" s="159" t="s">
        <v>21</v>
      </c>
      <c r="F4321" s="160" t="s">
        <v>4527</v>
      </c>
      <c r="H4321" s="161">
        <v>56.511000000000003</v>
      </c>
      <c r="I4321" s="162"/>
      <c r="L4321" s="158"/>
      <c r="M4321" s="163"/>
      <c r="T4321" s="164"/>
      <c r="AT4321" s="159" t="s">
        <v>340</v>
      </c>
      <c r="AU4321" s="159" t="s">
        <v>80</v>
      </c>
      <c r="AV4321" s="13" t="s">
        <v>80</v>
      </c>
      <c r="AW4321" s="13" t="s">
        <v>32</v>
      </c>
      <c r="AX4321" s="13" t="s">
        <v>71</v>
      </c>
      <c r="AY4321" s="159" t="s">
        <v>330</v>
      </c>
    </row>
    <row r="4322" spans="2:65" s="13" customFormat="1">
      <c r="B4322" s="158"/>
      <c r="D4322" s="152" t="s">
        <v>340</v>
      </c>
      <c r="E4322" s="159" t="s">
        <v>21</v>
      </c>
      <c r="F4322" s="160" t="s">
        <v>4528</v>
      </c>
      <c r="H4322" s="161">
        <v>31.248000000000001</v>
      </c>
      <c r="I4322" s="162"/>
      <c r="L4322" s="158"/>
      <c r="M4322" s="163"/>
      <c r="T4322" s="164"/>
      <c r="AT4322" s="159" t="s">
        <v>340</v>
      </c>
      <c r="AU4322" s="159" t="s">
        <v>80</v>
      </c>
      <c r="AV4322" s="13" t="s">
        <v>80</v>
      </c>
      <c r="AW4322" s="13" t="s">
        <v>32</v>
      </c>
      <c r="AX4322" s="13" t="s">
        <v>71</v>
      </c>
      <c r="AY4322" s="159" t="s">
        <v>330</v>
      </c>
    </row>
    <row r="4323" spans="2:65" s="14" customFormat="1">
      <c r="B4323" s="166"/>
      <c r="D4323" s="152" t="s">
        <v>340</v>
      </c>
      <c r="E4323" s="167" t="s">
        <v>21</v>
      </c>
      <c r="F4323" s="168" t="s">
        <v>443</v>
      </c>
      <c r="H4323" s="169">
        <v>2831.4470000000001</v>
      </c>
      <c r="I4323" s="170"/>
      <c r="L4323" s="166"/>
      <c r="M4323" s="171"/>
      <c r="T4323" s="172"/>
      <c r="AT4323" s="167" t="s">
        <v>340</v>
      </c>
      <c r="AU4323" s="167" t="s">
        <v>80</v>
      </c>
      <c r="AV4323" s="14" t="s">
        <v>336</v>
      </c>
      <c r="AW4323" s="14" t="s">
        <v>32</v>
      </c>
      <c r="AX4323" s="14" t="s">
        <v>78</v>
      </c>
      <c r="AY4323" s="167" t="s">
        <v>330</v>
      </c>
    </row>
    <row r="4324" spans="2:65" s="1" customFormat="1" ht="16.5" customHeight="1">
      <c r="B4324" s="33"/>
      <c r="C4324" s="134" t="s">
        <v>4529</v>
      </c>
      <c r="D4324" s="134" t="s">
        <v>332</v>
      </c>
      <c r="E4324" s="135" t="s">
        <v>4530</v>
      </c>
      <c r="F4324" s="136" t="s">
        <v>4531</v>
      </c>
      <c r="G4324" s="137" t="s">
        <v>169</v>
      </c>
      <c r="H4324" s="138">
        <v>2845.547</v>
      </c>
      <c r="I4324" s="139">
        <v>43.17</v>
      </c>
      <c r="J4324" s="140">
        <f>ROUND(I4324*H4324,2)</f>
        <v>122842.26</v>
      </c>
      <c r="K4324" s="136" t="s">
        <v>346</v>
      </c>
      <c r="L4324" s="33"/>
      <c r="M4324" s="141" t="s">
        <v>21</v>
      </c>
      <c r="N4324" s="142" t="s">
        <v>42</v>
      </c>
      <c r="P4324" s="143">
        <f>O4324*H4324</f>
        <v>0</v>
      </c>
      <c r="Q4324" s="143">
        <v>3.0000000000000001E-5</v>
      </c>
      <c r="R4324" s="143">
        <f>Q4324*H4324</f>
        <v>8.5366410000000004E-2</v>
      </c>
      <c r="S4324" s="143">
        <v>0</v>
      </c>
      <c r="T4324" s="144">
        <f>S4324*H4324</f>
        <v>0</v>
      </c>
      <c r="AR4324" s="145" t="s">
        <v>444</v>
      </c>
      <c r="AT4324" s="145" t="s">
        <v>332</v>
      </c>
      <c r="AU4324" s="145" t="s">
        <v>80</v>
      </c>
      <c r="AY4324" s="18" t="s">
        <v>330</v>
      </c>
      <c r="BE4324" s="146">
        <f>IF(N4324="základní",J4324,0)</f>
        <v>122842.26</v>
      </c>
      <c r="BF4324" s="146">
        <f>IF(N4324="snížená",J4324,0)</f>
        <v>0</v>
      </c>
      <c r="BG4324" s="146">
        <f>IF(N4324="zákl. přenesená",J4324,0)</f>
        <v>0</v>
      </c>
      <c r="BH4324" s="146">
        <f>IF(N4324="sníž. přenesená",J4324,0)</f>
        <v>0</v>
      </c>
      <c r="BI4324" s="146">
        <f>IF(N4324="nulová",J4324,0)</f>
        <v>0</v>
      </c>
      <c r="BJ4324" s="18" t="s">
        <v>78</v>
      </c>
      <c r="BK4324" s="146">
        <f>ROUND(I4324*H4324,2)</f>
        <v>122842.26</v>
      </c>
      <c r="BL4324" s="18" t="s">
        <v>444</v>
      </c>
      <c r="BM4324" s="145" t="s">
        <v>4532</v>
      </c>
    </row>
    <row r="4325" spans="2:65" s="1" customFormat="1">
      <c r="B4325" s="33"/>
      <c r="D4325" s="147" t="s">
        <v>338</v>
      </c>
      <c r="F4325" s="148" t="s">
        <v>4533</v>
      </c>
      <c r="I4325" s="149"/>
      <c r="L4325" s="33"/>
      <c r="M4325" s="150"/>
      <c r="T4325" s="52"/>
      <c r="AT4325" s="18" t="s">
        <v>338</v>
      </c>
      <c r="AU4325" s="18" t="s">
        <v>80</v>
      </c>
    </row>
    <row r="4326" spans="2:65" s="13" customFormat="1">
      <c r="B4326" s="158"/>
      <c r="D4326" s="152" t="s">
        <v>340</v>
      </c>
      <c r="E4326" s="159" t="s">
        <v>21</v>
      </c>
      <c r="F4326" s="160" t="s">
        <v>4534</v>
      </c>
      <c r="H4326" s="161">
        <v>2845.547</v>
      </c>
      <c r="I4326" s="162"/>
      <c r="L4326" s="158"/>
      <c r="M4326" s="163"/>
      <c r="T4326" s="164"/>
      <c r="AT4326" s="159" t="s">
        <v>340</v>
      </c>
      <c r="AU4326" s="159" t="s">
        <v>80</v>
      </c>
      <c r="AV4326" s="13" t="s">
        <v>80</v>
      </c>
      <c r="AW4326" s="13" t="s">
        <v>32</v>
      </c>
      <c r="AX4326" s="13" t="s">
        <v>78</v>
      </c>
      <c r="AY4326" s="159" t="s">
        <v>330</v>
      </c>
    </row>
    <row r="4327" spans="2:65" s="1" customFormat="1" ht="16.5" customHeight="1">
      <c r="B4327" s="33"/>
      <c r="C4327" s="134" t="s">
        <v>4535</v>
      </c>
      <c r="D4327" s="134" t="s">
        <v>332</v>
      </c>
      <c r="E4327" s="135" t="s">
        <v>4536</v>
      </c>
      <c r="F4327" s="136" t="s">
        <v>4537</v>
      </c>
      <c r="G4327" s="137" t="s">
        <v>169</v>
      </c>
      <c r="H4327" s="138">
        <v>2724.5230000000001</v>
      </c>
      <c r="I4327" s="139">
        <v>215.84</v>
      </c>
      <c r="J4327" s="140">
        <f>ROUND(I4327*H4327,2)</f>
        <v>588061.04</v>
      </c>
      <c r="K4327" s="136" t="s">
        <v>335</v>
      </c>
      <c r="L4327" s="33"/>
      <c r="M4327" s="141" t="s">
        <v>21</v>
      </c>
      <c r="N4327" s="142" t="s">
        <v>42</v>
      </c>
      <c r="P4327" s="143">
        <f>O4327*H4327</f>
        <v>0</v>
      </c>
      <c r="Q4327" s="143">
        <v>2.9999999999999997E-4</v>
      </c>
      <c r="R4327" s="143">
        <f>Q4327*H4327</f>
        <v>0.81735689999999994</v>
      </c>
      <c r="S4327" s="143">
        <v>0</v>
      </c>
      <c r="T4327" s="144">
        <f>S4327*H4327</f>
        <v>0</v>
      </c>
      <c r="AR4327" s="145" t="s">
        <v>444</v>
      </c>
      <c r="AT4327" s="145" t="s">
        <v>332</v>
      </c>
      <c r="AU4327" s="145" t="s">
        <v>80</v>
      </c>
      <c r="AY4327" s="18" t="s">
        <v>330</v>
      </c>
      <c r="BE4327" s="146">
        <f>IF(N4327="základní",J4327,0)</f>
        <v>588061.04</v>
      </c>
      <c r="BF4327" s="146">
        <f>IF(N4327="snížená",J4327,0)</f>
        <v>0</v>
      </c>
      <c r="BG4327" s="146">
        <f>IF(N4327="zákl. přenesená",J4327,0)</f>
        <v>0</v>
      </c>
      <c r="BH4327" s="146">
        <f>IF(N4327="sníž. přenesená",J4327,0)</f>
        <v>0</v>
      </c>
      <c r="BI4327" s="146">
        <f>IF(N4327="nulová",J4327,0)</f>
        <v>0</v>
      </c>
      <c r="BJ4327" s="18" t="s">
        <v>78</v>
      </c>
      <c r="BK4327" s="146">
        <f>ROUND(I4327*H4327,2)</f>
        <v>588061.04</v>
      </c>
      <c r="BL4327" s="18" t="s">
        <v>444</v>
      </c>
      <c r="BM4327" s="145" t="s">
        <v>4538</v>
      </c>
    </row>
    <row r="4328" spans="2:65" s="1" customFormat="1">
      <c r="B4328" s="33"/>
      <c r="D4328" s="147" t="s">
        <v>338</v>
      </c>
      <c r="F4328" s="148" t="s">
        <v>4539</v>
      </c>
      <c r="I4328" s="149"/>
      <c r="L4328" s="33"/>
      <c r="M4328" s="150"/>
      <c r="T4328" s="52"/>
      <c r="AT4328" s="18" t="s">
        <v>338</v>
      </c>
      <c r="AU4328" s="18" t="s">
        <v>80</v>
      </c>
    </row>
    <row r="4329" spans="2:65" s="13" customFormat="1">
      <c r="B4329" s="158"/>
      <c r="D4329" s="152" t="s">
        <v>340</v>
      </c>
      <c r="E4329" s="159" t="s">
        <v>21</v>
      </c>
      <c r="F4329" s="160" t="s">
        <v>201</v>
      </c>
      <c r="H4329" s="161">
        <v>452.18</v>
      </c>
      <c r="I4329" s="162"/>
      <c r="L4329" s="158"/>
      <c r="M4329" s="163"/>
      <c r="T4329" s="164"/>
      <c r="AT4329" s="159" t="s">
        <v>340</v>
      </c>
      <c r="AU4329" s="159" t="s">
        <v>80</v>
      </c>
      <c r="AV4329" s="13" t="s">
        <v>80</v>
      </c>
      <c r="AW4329" s="13" t="s">
        <v>32</v>
      </c>
      <c r="AX4329" s="13" t="s">
        <v>71</v>
      </c>
      <c r="AY4329" s="159" t="s">
        <v>330</v>
      </c>
    </row>
    <row r="4330" spans="2:65" s="13" customFormat="1">
      <c r="B4330" s="158"/>
      <c r="D4330" s="152" t="s">
        <v>340</v>
      </c>
      <c r="E4330" s="159" t="s">
        <v>21</v>
      </c>
      <c r="F4330" s="160" t="s">
        <v>204</v>
      </c>
      <c r="H4330" s="161">
        <v>2186.9</v>
      </c>
      <c r="I4330" s="162"/>
      <c r="L4330" s="158"/>
      <c r="M4330" s="163"/>
      <c r="T4330" s="164"/>
      <c r="AT4330" s="159" t="s">
        <v>340</v>
      </c>
      <c r="AU4330" s="159" t="s">
        <v>80</v>
      </c>
      <c r="AV4330" s="13" t="s">
        <v>80</v>
      </c>
      <c r="AW4330" s="13" t="s">
        <v>32</v>
      </c>
      <c r="AX4330" s="13" t="s">
        <v>71</v>
      </c>
      <c r="AY4330" s="159" t="s">
        <v>330</v>
      </c>
    </row>
    <row r="4331" spans="2:65" s="13" customFormat="1">
      <c r="B4331" s="158"/>
      <c r="D4331" s="152" t="s">
        <v>340</v>
      </c>
      <c r="E4331" s="159" t="s">
        <v>21</v>
      </c>
      <c r="F4331" s="160" t="s">
        <v>207</v>
      </c>
      <c r="H4331" s="161">
        <v>35.58</v>
      </c>
      <c r="I4331" s="162"/>
      <c r="L4331" s="158"/>
      <c r="M4331" s="163"/>
      <c r="T4331" s="164"/>
      <c r="AT4331" s="159" t="s">
        <v>340</v>
      </c>
      <c r="AU4331" s="159" t="s">
        <v>80</v>
      </c>
      <c r="AV4331" s="13" t="s">
        <v>80</v>
      </c>
      <c r="AW4331" s="13" t="s">
        <v>32</v>
      </c>
      <c r="AX4331" s="13" t="s">
        <v>71</v>
      </c>
      <c r="AY4331" s="159" t="s">
        <v>330</v>
      </c>
    </row>
    <row r="4332" spans="2:65" s="13" customFormat="1">
      <c r="B4332" s="158"/>
      <c r="D4332" s="152" t="s">
        <v>340</v>
      </c>
      <c r="E4332" s="159" t="s">
        <v>21</v>
      </c>
      <c r="F4332" s="160" t="s">
        <v>267</v>
      </c>
      <c r="H4332" s="161">
        <v>35.652999999999999</v>
      </c>
      <c r="I4332" s="162"/>
      <c r="L4332" s="158"/>
      <c r="M4332" s="163"/>
      <c r="T4332" s="164"/>
      <c r="AT4332" s="159" t="s">
        <v>340</v>
      </c>
      <c r="AU4332" s="159" t="s">
        <v>80</v>
      </c>
      <c r="AV4332" s="13" t="s">
        <v>80</v>
      </c>
      <c r="AW4332" s="13" t="s">
        <v>32</v>
      </c>
      <c r="AX4332" s="13" t="s">
        <v>71</v>
      </c>
      <c r="AY4332" s="159" t="s">
        <v>330</v>
      </c>
    </row>
    <row r="4333" spans="2:65" s="12" customFormat="1">
      <c r="B4333" s="151"/>
      <c r="D4333" s="152" t="s">
        <v>340</v>
      </c>
      <c r="E4333" s="153" t="s">
        <v>21</v>
      </c>
      <c r="F4333" s="154" t="s">
        <v>4523</v>
      </c>
      <c r="H4333" s="153" t="s">
        <v>21</v>
      </c>
      <c r="I4333" s="155"/>
      <c r="L4333" s="151"/>
      <c r="M4333" s="156"/>
      <c r="T4333" s="157"/>
      <c r="AT4333" s="153" t="s">
        <v>340</v>
      </c>
      <c r="AU4333" s="153" t="s">
        <v>80</v>
      </c>
      <c r="AV4333" s="12" t="s">
        <v>78</v>
      </c>
      <c r="AW4333" s="12" t="s">
        <v>32</v>
      </c>
      <c r="AX4333" s="12" t="s">
        <v>71</v>
      </c>
      <c r="AY4333" s="153" t="s">
        <v>330</v>
      </c>
    </row>
    <row r="4334" spans="2:65" s="13" customFormat="1">
      <c r="B4334" s="158"/>
      <c r="D4334" s="152" t="s">
        <v>340</v>
      </c>
      <c r="E4334" s="159" t="s">
        <v>21</v>
      </c>
      <c r="F4334" s="160" t="s">
        <v>4524</v>
      </c>
      <c r="H4334" s="161">
        <v>14.21</v>
      </c>
      <c r="I4334" s="162"/>
      <c r="L4334" s="158"/>
      <c r="M4334" s="163"/>
      <c r="T4334" s="164"/>
      <c r="AT4334" s="159" t="s">
        <v>340</v>
      </c>
      <c r="AU4334" s="159" t="s">
        <v>80</v>
      </c>
      <c r="AV4334" s="13" t="s">
        <v>80</v>
      </c>
      <c r="AW4334" s="13" t="s">
        <v>32</v>
      </c>
      <c r="AX4334" s="13" t="s">
        <v>71</v>
      </c>
      <c r="AY4334" s="159" t="s">
        <v>330</v>
      </c>
    </row>
    <row r="4335" spans="2:65" s="14" customFormat="1">
      <c r="B4335" s="166"/>
      <c r="D4335" s="152" t="s">
        <v>340</v>
      </c>
      <c r="E4335" s="167" t="s">
        <v>21</v>
      </c>
      <c r="F4335" s="168" t="s">
        <v>443</v>
      </c>
      <c r="H4335" s="169">
        <v>2724.5230000000001</v>
      </c>
      <c r="I4335" s="170"/>
      <c r="L4335" s="166"/>
      <c r="M4335" s="171"/>
      <c r="T4335" s="172"/>
      <c r="AT4335" s="167" t="s">
        <v>340</v>
      </c>
      <c r="AU4335" s="167" t="s">
        <v>80</v>
      </c>
      <c r="AV4335" s="14" t="s">
        <v>336</v>
      </c>
      <c r="AW4335" s="14" t="s">
        <v>32</v>
      </c>
      <c r="AX4335" s="14" t="s">
        <v>78</v>
      </c>
      <c r="AY4335" s="167" t="s">
        <v>330</v>
      </c>
    </row>
    <row r="4336" spans="2:65" s="1" customFormat="1" ht="16.5" customHeight="1">
      <c r="B4336" s="33"/>
      <c r="C4336" s="134" t="s">
        <v>4540</v>
      </c>
      <c r="D4336" s="134" t="s">
        <v>332</v>
      </c>
      <c r="E4336" s="135" t="s">
        <v>4541</v>
      </c>
      <c r="F4336" s="136" t="s">
        <v>4542</v>
      </c>
      <c r="G4336" s="137" t="s">
        <v>353</v>
      </c>
      <c r="H4336" s="138">
        <v>195.3</v>
      </c>
      <c r="I4336" s="139">
        <v>276.72000000000003</v>
      </c>
      <c r="J4336" s="140">
        <f>ROUND(I4336*H4336,2)</f>
        <v>54043.42</v>
      </c>
      <c r="K4336" s="136" t="s">
        <v>335</v>
      </c>
      <c r="L4336" s="33"/>
      <c r="M4336" s="141" t="s">
        <v>21</v>
      </c>
      <c r="N4336" s="142" t="s">
        <v>42</v>
      </c>
      <c r="P4336" s="143">
        <f>O4336*H4336</f>
        <v>0</v>
      </c>
      <c r="Q4336" s="143">
        <v>1.2E-4</v>
      </c>
      <c r="R4336" s="143">
        <f>Q4336*H4336</f>
        <v>2.3436000000000002E-2</v>
      </c>
      <c r="S4336" s="143">
        <v>0</v>
      </c>
      <c r="T4336" s="144">
        <f>S4336*H4336</f>
        <v>0</v>
      </c>
      <c r="AR4336" s="145" t="s">
        <v>444</v>
      </c>
      <c r="AT4336" s="145" t="s">
        <v>332</v>
      </c>
      <c r="AU4336" s="145" t="s">
        <v>80</v>
      </c>
      <c r="AY4336" s="18" t="s">
        <v>330</v>
      </c>
      <c r="BE4336" s="146">
        <f>IF(N4336="základní",J4336,0)</f>
        <v>54043.42</v>
      </c>
      <c r="BF4336" s="146">
        <f>IF(N4336="snížená",J4336,0)</f>
        <v>0</v>
      </c>
      <c r="BG4336" s="146">
        <f>IF(N4336="zákl. přenesená",J4336,0)</f>
        <v>0</v>
      </c>
      <c r="BH4336" s="146">
        <f>IF(N4336="sníž. přenesená",J4336,0)</f>
        <v>0</v>
      </c>
      <c r="BI4336" s="146">
        <f>IF(N4336="nulová",J4336,0)</f>
        <v>0</v>
      </c>
      <c r="BJ4336" s="18" t="s">
        <v>78</v>
      </c>
      <c r="BK4336" s="146">
        <f>ROUND(I4336*H4336,2)</f>
        <v>54043.42</v>
      </c>
      <c r="BL4336" s="18" t="s">
        <v>444</v>
      </c>
      <c r="BM4336" s="145" t="s">
        <v>4543</v>
      </c>
    </row>
    <row r="4337" spans="2:65" s="1" customFormat="1">
      <c r="B4337" s="33"/>
      <c r="D4337" s="147" t="s">
        <v>338</v>
      </c>
      <c r="F4337" s="148" t="s">
        <v>4544</v>
      </c>
      <c r="I4337" s="149"/>
      <c r="L4337" s="33"/>
      <c r="M4337" s="150"/>
      <c r="T4337" s="52"/>
      <c r="AT4337" s="18" t="s">
        <v>338</v>
      </c>
      <c r="AU4337" s="18" t="s">
        <v>80</v>
      </c>
    </row>
    <row r="4338" spans="2:65" s="12" customFormat="1">
      <c r="B4338" s="151"/>
      <c r="D4338" s="152" t="s">
        <v>340</v>
      </c>
      <c r="E4338" s="153" t="s">
        <v>21</v>
      </c>
      <c r="F4338" s="154" t="s">
        <v>4545</v>
      </c>
      <c r="H4338" s="153" t="s">
        <v>21</v>
      </c>
      <c r="I4338" s="155"/>
      <c r="L4338" s="151"/>
      <c r="M4338" s="156"/>
      <c r="T4338" s="157"/>
      <c r="AT4338" s="153" t="s">
        <v>340</v>
      </c>
      <c r="AU4338" s="153" t="s">
        <v>80</v>
      </c>
      <c r="AV4338" s="12" t="s">
        <v>78</v>
      </c>
      <c r="AW4338" s="12" t="s">
        <v>32</v>
      </c>
      <c r="AX4338" s="12" t="s">
        <v>71</v>
      </c>
      <c r="AY4338" s="153" t="s">
        <v>330</v>
      </c>
    </row>
    <row r="4339" spans="2:65" s="13" customFormat="1">
      <c r="B4339" s="158"/>
      <c r="D4339" s="152" t="s">
        <v>340</v>
      </c>
      <c r="E4339" s="159" t="s">
        <v>21</v>
      </c>
      <c r="F4339" s="160" t="s">
        <v>4546</v>
      </c>
      <c r="H4339" s="161">
        <v>96.1</v>
      </c>
      <c r="I4339" s="162"/>
      <c r="L4339" s="158"/>
      <c r="M4339" s="163"/>
      <c r="T4339" s="164"/>
      <c r="AT4339" s="159" t="s">
        <v>340</v>
      </c>
      <c r="AU4339" s="159" t="s">
        <v>80</v>
      </c>
      <c r="AV4339" s="13" t="s">
        <v>80</v>
      </c>
      <c r="AW4339" s="13" t="s">
        <v>32</v>
      </c>
      <c r="AX4339" s="13" t="s">
        <v>71</v>
      </c>
      <c r="AY4339" s="159" t="s">
        <v>330</v>
      </c>
    </row>
    <row r="4340" spans="2:65" s="13" customFormat="1">
      <c r="B4340" s="158"/>
      <c r="D4340" s="152" t="s">
        <v>340</v>
      </c>
      <c r="E4340" s="159" t="s">
        <v>21</v>
      </c>
      <c r="F4340" s="160" t="s">
        <v>4547</v>
      </c>
      <c r="H4340" s="161">
        <v>99.2</v>
      </c>
      <c r="I4340" s="162"/>
      <c r="L4340" s="158"/>
      <c r="M4340" s="163"/>
      <c r="T4340" s="164"/>
      <c r="AT4340" s="159" t="s">
        <v>340</v>
      </c>
      <c r="AU4340" s="159" t="s">
        <v>80</v>
      </c>
      <c r="AV4340" s="13" t="s">
        <v>80</v>
      </c>
      <c r="AW4340" s="13" t="s">
        <v>32</v>
      </c>
      <c r="AX4340" s="13" t="s">
        <v>71</v>
      </c>
      <c r="AY4340" s="159" t="s">
        <v>330</v>
      </c>
    </row>
    <row r="4341" spans="2:65" s="14" customFormat="1">
      <c r="B4341" s="166"/>
      <c r="D4341" s="152" t="s">
        <v>340</v>
      </c>
      <c r="E4341" s="167" t="s">
        <v>21</v>
      </c>
      <c r="F4341" s="168" t="s">
        <v>443</v>
      </c>
      <c r="H4341" s="169">
        <v>195.3</v>
      </c>
      <c r="I4341" s="170"/>
      <c r="L4341" s="166"/>
      <c r="M4341" s="171"/>
      <c r="T4341" s="172"/>
      <c r="AT4341" s="167" t="s">
        <v>340</v>
      </c>
      <c r="AU4341" s="167" t="s">
        <v>80</v>
      </c>
      <c r="AV4341" s="14" t="s">
        <v>336</v>
      </c>
      <c r="AW4341" s="14" t="s">
        <v>32</v>
      </c>
      <c r="AX4341" s="14" t="s">
        <v>78</v>
      </c>
      <c r="AY4341" s="167" t="s">
        <v>330</v>
      </c>
    </row>
    <row r="4342" spans="2:65" s="1" customFormat="1" ht="16.5" customHeight="1">
      <c r="B4342" s="33"/>
      <c r="C4342" s="134" t="s">
        <v>4548</v>
      </c>
      <c r="D4342" s="134" t="s">
        <v>332</v>
      </c>
      <c r="E4342" s="135" t="s">
        <v>4549</v>
      </c>
      <c r="F4342" s="136" t="s">
        <v>4550</v>
      </c>
      <c r="G4342" s="137" t="s">
        <v>353</v>
      </c>
      <c r="H4342" s="138">
        <v>195.3</v>
      </c>
      <c r="I4342" s="139">
        <v>276.72000000000003</v>
      </c>
      <c r="J4342" s="140">
        <f>ROUND(I4342*H4342,2)</f>
        <v>54043.42</v>
      </c>
      <c r="K4342" s="136" t="s">
        <v>335</v>
      </c>
      <c r="L4342" s="33"/>
      <c r="M4342" s="141" t="s">
        <v>21</v>
      </c>
      <c r="N4342" s="142" t="s">
        <v>42</v>
      </c>
      <c r="P4342" s="143">
        <f>O4342*H4342</f>
        <v>0</v>
      </c>
      <c r="Q4342" s="143">
        <v>8.0000000000000007E-5</v>
      </c>
      <c r="R4342" s="143">
        <f>Q4342*H4342</f>
        <v>1.5624000000000002E-2</v>
      </c>
      <c r="S4342" s="143">
        <v>0</v>
      </c>
      <c r="T4342" s="144">
        <f>S4342*H4342</f>
        <v>0</v>
      </c>
      <c r="AR4342" s="145" t="s">
        <v>444</v>
      </c>
      <c r="AT4342" s="145" t="s">
        <v>332</v>
      </c>
      <c r="AU4342" s="145" t="s">
        <v>80</v>
      </c>
      <c r="AY4342" s="18" t="s">
        <v>330</v>
      </c>
      <c r="BE4342" s="146">
        <f>IF(N4342="základní",J4342,0)</f>
        <v>54043.42</v>
      </c>
      <c r="BF4342" s="146">
        <f>IF(N4342="snížená",J4342,0)</f>
        <v>0</v>
      </c>
      <c r="BG4342" s="146">
        <f>IF(N4342="zákl. přenesená",J4342,0)</f>
        <v>0</v>
      </c>
      <c r="BH4342" s="146">
        <f>IF(N4342="sníž. přenesená",J4342,0)</f>
        <v>0</v>
      </c>
      <c r="BI4342" s="146">
        <f>IF(N4342="nulová",J4342,0)</f>
        <v>0</v>
      </c>
      <c r="BJ4342" s="18" t="s">
        <v>78</v>
      </c>
      <c r="BK4342" s="146">
        <f>ROUND(I4342*H4342,2)</f>
        <v>54043.42</v>
      </c>
      <c r="BL4342" s="18" t="s">
        <v>444</v>
      </c>
      <c r="BM4342" s="145" t="s">
        <v>4551</v>
      </c>
    </row>
    <row r="4343" spans="2:65" s="1" customFormat="1">
      <c r="B4343" s="33"/>
      <c r="D4343" s="147" t="s">
        <v>338</v>
      </c>
      <c r="F4343" s="148" t="s">
        <v>4552</v>
      </c>
      <c r="I4343" s="149"/>
      <c r="L4343" s="33"/>
      <c r="M4343" s="150"/>
      <c r="T4343" s="52"/>
      <c r="AT4343" s="18" t="s">
        <v>338</v>
      </c>
      <c r="AU4343" s="18" t="s">
        <v>80</v>
      </c>
    </row>
    <row r="4344" spans="2:65" s="13" customFormat="1">
      <c r="B4344" s="158"/>
      <c r="D4344" s="152" t="s">
        <v>340</v>
      </c>
      <c r="E4344" s="159" t="s">
        <v>21</v>
      </c>
      <c r="F4344" s="160" t="s">
        <v>4553</v>
      </c>
      <c r="H4344" s="161">
        <v>195.3</v>
      </c>
      <c r="I4344" s="162"/>
      <c r="L4344" s="158"/>
      <c r="M4344" s="163"/>
      <c r="T4344" s="164"/>
      <c r="AT4344" s="159" t="s">
        <v>340</v>
      </c>
      <c r="AU4344" s="159" t="s">
        <v>80</v>
      </c>
      <c r="AV4344" s="13" t="s">
        <v>80</v>
      </c>
      <c r="AW4344" s="13" t="s">
        <v>32</v>
      </c>
      <c r="AX4344" s="13" t="s">
        <v>78</v>
      </c>
      <c r="AY4344" s="159" t="s">
        <v>330</v>
      </c>
    </row>
    <row r="4345" spans="2:65" s="1" customFormat="1" ht="16.5" customHeight="1">
      <c r="B4345" s="33"/>
      <c r="C4345" s="134" t="s">
        <v>4554</v>
      </c>
      <c r="D4345" s="134" t="s">
        <v>332</v>
      </c>
      <c r="E4345" s="135" t="s">
        <v>4555</v>
      </c>
      <c r="F4345" s="136" t="s">
        <v>4556</v>
      </c>
      <c r="G4345" s="137" t="s">
        <v>353</v>
      </c>
      <c r="H4345" s="138">
        <v>2227.7739999999999</v>
      </c>
      <c r="I4345" s="139">
        <v>309.92</v>
      </c>
      <c r="J4345" s="140">
        <f>ROUND(I4345*H4345,2)</f>
        <v>690431.72</v>
      </c>
      <c r="K4345" s="136" t="s">
        <v>335</v>
      </c>
      <c r="L4345" s="33"/>
      <c r="M4345" s="141" t="s">
        <v>21</v>
      </c>
      <c r="N4345" s="142" t="s">
        <v>42</v>
      </c>
      <c r="P4345" s="143">
        <f>O4345*H4345</f>
        <v>0</v>
      </c>
      <c r="Q4345" s="143">
        <v>5.0000000000000002E-5</v>
      </c>
      <c r="R4345" s="143">
        <f>Q4345*H4345</f>
        <v>0.11138869999999999</v>
      </c>
      <c r="S4345" s="143">
        <v>0</v>
      </c>
      <c r="T4345" s="144">
        <f>S4345*H4345</f>
        <v>0</v>
      </c>
      <c r="AR4345" s="145" t="s">
        <v>444</v>
      </c>
      <c r="AT4345" s="145" t="s">
        <v>332</v>
      </c>
      <c r="AU4345" s="145" t="s">
        <v>80</v>
      </c>
      <c r="AY4345" s="18" t="s">
        <v>330</v>
      </c>
      <c r="BE4345" s="146">
        <f>IF(N4345="základní",J4345,0)</f>
        <v>690431.72</v>
      </c>
      <c r="BF4345" s="146">
        <f>IF(N4345="snížená",J4345,0)</f>
        <v>0</v>
      </c>
      <c r="BG4345" s="146">
        <f>IF(N4345="zákl. přenesená",J4345,0)</f>
        <v>0</v>
      </c>
      <c r="BH4345" s="146">
        <f>IF(N4345="sníž. přenesená",J4345,0)</f>
        <v>0</v>
      </c>
      <c r="BI4345" s="146">
        <f>IF(N4345="nulová",J4345,0)</f>
        <v>0</v>
      </c>
      <c r="BJ4345" s="18" t="s">
        <v>78</v>
      </c>
      <c r="BK4345" s="146">
        <f>ROUND(I4345*H4345,2)</f>
        <v>690431.72</v>
      </c>
      <c r="BL4345" s="18" t="s">
        <v>444</v>
      </c>
      <c r="BM4345" s="145" t="s">
        <v>4557</v>
      </c>
    </row>
    <row r="4346" spans="2:65" s="1" customFormat="1">
      <c r="B4346" s="33"/>
      <c r="D4346" s="147" t="s">
        <v>338</v>
      </c>
      <c r="F4346" s="148" t="s">
        <v>4558</v>
      </c>
      <c r="I4346" s="149"/>
      <c r="L4346" s="33"/>
      <c r="M4346" s="150"/>
      <c r="T4346" s="52"/>
      <c r="AT4346" s="18" t="s">
        <v>338</v>
      </c>
      <c r="AU4346" s="18" t="s">
        <v>80</v>
      </c>
    </row>
    <row r="4347" spans="2:65" s="12" customFormat="1">
      <c r="B4347" s="151"/>
      <c r="D4347" s="152" t="s">
        <v>340</v>
      </c>
      <c r="E4347" s="153" t="s">
        <v>21</v>
      </c>
      <c r="F4347" s="154" t="s">
        <v>4559</v>
      </c>
      <c r="H4347" s="153" t="s">
        <v>21</v>
      </c>
      <c r="I4347" s="155"/>
      <c r="L4347" s="151"/>
      <c r="M4347" s="156"/>
      <c r="T4347" s="157"/>
      <c r="AT4347" s="153" t="s">
        <v>340</v>
      </c>
      <c r="AU4347" s="153" t="s">
        <v>80</v>
      </c>
      <c r="AV4347" s="12" t="s">
        <v>78</v>
      </c>
      <c r="AW4347" s="12" t="s">
        <v>32</v>
      </c>
      <c r="AX4347" s="12" t="s">
        <v>71</v>
      </c>
      <c r="AY4347" s="153" t="s">
        <v>330</v>
      </c>
    </row>
    <row r="4348" spans="2:65" s="12" customFormat="1">
      <c r="B4348" s="151"/>
      <c r="D4348" s="152" t="s">
        <v>340</v>
      </c>
      <c r="E4348" s="153" t="s">
        <v>21</v>
      </c>
      <c r="F4348" s="154" t="s">
        <v>4560</v>
      </c>
      <c r="H4348" s="153" t="s">
        <v>21</v>
      </c>
      <c r="I4348" s="155"/>
      <c r="L4348" s="151"/>
      <c r="M4348" s="156"/>
      <c r="T4348" s="157"/>
      <c r="AT4348" s="153" t="s">
        <v>340</v>
      </c>
      <c r="AU4348" s="153" t="s">
        <v>80</v>
      </c>
      <c r="AV4348" s="12" t="s">
        <v>78</v>
      </c>
      <c r="AW4348" s="12" t="s">
        <v>32</v>
      </c>
      <c r="AX4348" s="12" t="s">
        <v>71</v>
      </c>
      <c r="AY4348" s="153" t="s">
        <v>330</v>
      </c>
    </row>
    <row r="4349" spans="2:65" s="12" customFormat="1">
      <c r="B4349" s="151"/>
      <c r="D4349" s="152" t="s">
        <v>340</v>
      </c>
      <c r="E4349" s="153" t="s">
        <v>21</v>
      </c>
      <c r="F4349" s="154" t="s">
        <v>1421</v>
      </c>
      <c r="H4349" s="153" t="s">
        <v>21</v>
      </c>
      <c r="I4349" s="155"/>
      <c r="L4349" s="151"/>
      <c r="M4349" s="156"/>
      <c r="T4349" s="157"/>
      <c r="AT4349" s="153" t="s">
        <v>340</v>
      </c>
      <c r="AU4349" s="153" t="s">
        <v>80</v>
      </c>
      <c r="AV4349" s="12" t="s">
        <v>78</v>
      </c>
      <c r="AW4349" s="12" t="s">
        <v>32</v>
      </c>
      <c r="AX4349" s="12" t="s">
        <v>71</v>
      </c>
      <c r="AY4349" s="153" t="s">
        <v>330</v>
      </c>
    </row>
    <row r="4350" spans="2:65" s="12" customFormat="1">
      <c r="B4350" s="151"/>
      <c r="D4350" s="152" t="s">
        <v>340</v>
      </c>
      <c r="E4350" s="153" t="s">
        <v>21</v>
      </c>
      <c r="F4350" s="154" t="s">
        <v>1299</v>
      </c>
      <c r="H4350" s="153" t="s">
        <v>21</v>
      </c>
      <c r="I4350" s="155"/>
      <c r="L4350" s="151"/>
      <c r="M4350" s="156"/>
      <c r="T4350" s="157"/>
      <c r="AT4350" s="153" t="s">
        <v>340</v>
      </c>
      <c r="AU4350" s="153" t="s">
        <v>80</v>
      </c>
      <c r="AV4350" s="12" t="s">
        <v>78</v>
      </c>
      <c r="AW4350" s="12" t="s">
        <v>32</v>
      </c>
      <c r="AX4350" s="12" t="s">
        <v>71</v>
      </c>
      <c r="AY4350" s="153" t="s">
        <v>330</v>
      </c>
    </row>
    <row r="4351" spans="2:65" s="13" customFormat="1">
      <c r="B4351" s="158"/>
      <c r="D4351" s="152" t="s">
        <v>340</v>
      </c>
      <c r="E4351" s="159" t="s">
        <v>21</v>
      </c>
      <c r="F4351" s="160" t="s">
        <v>4561</v>
      </c>
      <c r="H4351" s="161">
        <v>8.15</v>
      </c>
      <c r="I4351" s="162"/>
      <c r="L4351" s="158"/>
      <c r="M4351" s="163"/>
      <c r="T4351" s="164"/>
      <c r="AT4351" s="159" t="s">
        <v>340</v>
      </c>
      <c r="AU4351" s="159" t="s">
        <v>80</v>
      </c>
      <c r="AV4351" s="13" t="s">
        <v>80</v>
      </c>
      <c r="AW4351" s="13" t="s">
        <v>32</v>
      </c>
      <c r="AX4351" s="13" t="s">
        <v>71</v>
      </c>
      <c r="AY4351" s="159" t="s">
        <v>330</v>
      </c>
    </row>
    <row r="4352" spans="2:65" s="12" customFormat="1">
      <c r="B4352" s="151"/>
      <c r="D4352" s="152" t="s">
        <v>340</v>
      </c>
      <c r="E4352" s="153" t="s">
        <v>21</v>
      </c>
      <c r="F4352" s="154" t="s">
        <v>2016</v>
      </c>
      <c r="H4352" s="153" t="s">
        <v>21</v>
      </c>
      <c r="I4352" s="155"/>
      <c r="L4352" s="151"/>
      <c r="M4352" s="156"/>
      <c r="T4352" s="157"/>
      <c r="AT4352" s="153" t="s">
        <v>340</v>
      </c>
      <c r="AU4352" s="153" t="s">
        <v>80</v>
      </c>
      <c r="AV4352" s="12" t="s">
        <v>78</v>
      </c>
      <c r="AW4352" s="12" t="s">
        <v>32</v>
      </c>
      <c r="AX4352" s="12" t="s">
        <v>71</v>
      </c>
      <c r="AY4352" s="153" t="s">
        <v>330</v>
      </c>
    </row>
    <row r="4353" spans="2:51" s="13" customFormat="1">
      <c r="B4353" s="158"/>
      <c r="D4353" s="152" t="s">
        <v>340</v>
      </c>
      <c r="E4353" s="159" t="s">
        <v>21</v>
      </c>
      <c r="F4353" s="160" t="s">
        <v>4562</v>
      </c>
      <c r="H4353" s="161">
        <v>12.33</v>
      </c>
      <c r="I4353" s="162"/>
      <c r="L4353" s="158"/>
      <c r="M4353" s="163"/>
      <c r="T4353" s="164"/>
      <c r="AT4353" s="159" t="s">
        <v>340</v>
      </c>
      <c r="AU4353" s="159" t="s">
        <v>80</v>
      </c>
      <c r="AV4353" s="13" t="s">
        <v>80</v>
      </c>
      <c r="AW4353" s="13" t="s">
        <v>32</v>
      </c>
      <c r="AX4353" s="13" t="s">
        <v>71</v>
      </c>
      <c r="AY4353" s="159" t="s">
        <v>330</v>
      </c>
    </row>
    <row r="4354" spans="2:51" s="12" customFormat="1">
      <c r="B4354" s="151"/>
      <c r="D4354" s="152" t="s">
        <v>340</v>
      </c>
      <c r="E4354" s="153" t="s">
        <v>21</v>
      </c>
      <c r="F4354" s="154" t="s">
        <v>4563</v>
      </c>
      <c r="H4354" s="153" t="s">
        <v>21</v>
      </c>
      <c r="I4354" s="155"/>
      <c r="L4354" s="151"/>
      <c r="M4354" s="156"/>
      <c r="T4354" s="157"/>
      <c r="AT4354" s="153" t="s">
        <v>340</v>
      </c>
      <c r="AU4354" s="153" t="s">
        <v>80</v>
      </c>
      <c r="AV4354" s="12" t="s">
        <v>78</v>
      </c>
      <c r="AW4354" s="12" t="s">
        <v>32</v>
      </c>
      <c r="AX4354" s="12" t="s">
        <v>71</v>
      </c>
      <c r="AY4354" s="153" t="s">
        <v>330</v>
      </c>
    </row>
    <row r="4355" spans="2:51" s="13" customFormat="1">
      <c r="B4355" s="158"/>
      <c r="D4355" s="152" t="s">
        <v>340</v>
      </c>
      <c r="E4355" s="159" t="s">
        <v>21</v>
      </c>
      <c r="F4355" s="160" t="s">
        <v>4564</v>
      </c>
      <c r="H4355" s="161">
        <v>7.21</v>
      </c>
      <c r="I4355" s="162"/>
      <c r="L4355" s="158"/>
      <c r="M4355" s="163"/>
      <c r="T4355" s="164"/>
      <c r="AT4355" s="159" t="s">
        <v>340</v>
      </c>
      <c r="AU4355" s="159" t="s">
        <v>80</v>
      </c>
      <c r="AV4355" s="13" t="s">
        <v>80</v>
      </c>
      <c r="AW4355" s="13" t="s">
        <v>32</v>
      </c>
      <c r="AX4355" s="13" t="s">
        <v>71</v>
      </c>
      <c r="AY4355" s="159" t="s">
        <v>330</v>
      </c>
    </row>
    <row r="4356" spans="2:51" s="12" customFormat="1">
      <c r="B4356" s="151"/>
      <c r="D4356" s="152" t="s">
        <v>340</v>
      </c>
      <c r="E4356" s="153" t="s">
        <v>21</v>
      </c>
      <c r="F4356" s="154" t="s">
        <v>4525</v>
      </c>
      <c r="H4356" s="153" t="s">
        <v>21</v>
      </c>
      <c r="I4356" s="155"/>
      <c r="L4356" s="151"/>
      <c r="M4356" s="156"/>
      <c r="T4356" s="157"/>
      <c r="AT4356" s="153" t="s">
        <v>340</v>
      </c>
      <c r="AU4356" s="153" t="s">
        <v>80</v>
      </c>
      <c r="AV4356" s="12" t="s">
        <v>78</v>
      </c>
      <c r="AW4356" s="12" t="s">
        <v>32</v>
      </c>
      <c r="AX4356" s="12" t="s">
        <v>71</v>
      </c>
      <c r="AY4356" s="153" t="s">
        <v>330</v>
      </c>
    </row>
    <row r="4357" spans="2:51" s="13" customFormat="1">
      <c r="B4357" s="158"/>
      <c r="D4357" s="152" t="s">
        <v>340</v>
      </c>
      <c r="E4357" s="159" t="s">
        <v>21</v>
      </c>
      <c r="F4357" s="160" t="s">
        <v>4565</v>
      </c>
      <c r="H4357" s="161">
        <v>12.167999999999999</v>
      </c>
      <c r="I4357" s="162"/>
      <c r="L4357" s="158"/>
      <c r="M4357" s="163"/>
      <c r="T4357" s="164"/>
      <c r="AT4357" s="159" t="s">
        <v>340</v>
      </c>
      <c r="AU4357" s="159" t="s">
        <v>80</v>
      </c>
      <c r="AV4357" s="13" t="s">
        <v>80</v>
      </c>
      <c r="AW4357" s="13" t="s">
        <v>32</v>
      </c>
      <c r="AX4357" s="13" t="s">
        <v>71</v>
      </c>
      <c r="AY4357" s="159" t="s">
        <v>330</v>
      </c>
    </row>
    <row r="4358" spans="2:51" s="13" customFormat="1">
      <c r="B4358" s="158"/>
      <c r="D4358" s="152" t="s">
        <v>340</v>
      </c>
      <c r="E4358" s="159" t="s">
        <v>21</v>
      </c>
      <c r="F4358" s="160" t="s">
        <v>4566</v>
      </c>
      <c r="H4358" s="161">
        <v>35.880000000000003</v>
      </c>
      <c r="I4358" s="162"/>
      <c r="L4358" s="158"/>
      <c r="M4358" s="163"/>
      <c r="T4358" s="164"/>
      <c r="AT4358" s="159" t="s">
        <v>340</v>
      </c>
      <c r="AU4358" s="159" t="s">
        <v>80</v>
      </c>
      <c r="AV4358" s="13" t="s">
        <v>80</v>
      </c>
      <c r="AW4358" s="13" t="s">
        <v>32</v>
      </c>
      <c r="AX4358" s="13" t="s">
        <v>71</v>
      </c>
      <c r="AY4358" s="159" t="s">
        <v>330</v>
      </c>
    </row>
    <row r="4359" spans="2:51" s="13" customFormat="1">
      <c r="B4359" s="158"/>
      <c r="D4359" s="152" t="s">
        <v>340</v>
      </c>
      <c r="E4359" s="159" t="s">
        <v>21</v>
      </c>
      <c r="F4359" s="160" t="s">
        <v>4567</v>
      </c>
      <c r="H4359" s="161">
        <v>9.92</v>
      </c>
      <c r="I4359" s="162"/>
      <c r="L4359" s="158"/>
      <c r="M4359" s="163"/>
      <c r="T4359" s="164"/>
      <c r="AT4359" s="159" t="s">
        <v>340</v>
      </c>
      <c r="AU4359" s="159" t="s">
        <v>80</v>
      </c>
      <c r="AV4359" s="13" t="s">
        <v>80</v>
      </c>
      <c r="AW4359" s="13" t="s">
        <v>32</v>
      </c>
      <c r="AX4359" s="13" t="s">
        <v>71</v>
      </c>
      <c r="AY4359" s="159" t="s">
        <v>330</v>
      </c>
    </row>
    <row r="4360" spans="2:51" s="12" customFormat="1">
      <c r="B4360" s="151"/>
      <c r="D4360" s="152" t="s">
        <v>340</v>
      </c>
      <c r="E4360" s="153" t="s">
        <v>21</v>
      </c>
      <c r="F4360" s="154" t="s">
        <v>1132</v>
      </c>
      <c r="H4360" s="153" t="s">
        <v>21</v>
      </c>
      <c r="I4360" s="155"/>
      <c r="L4360" s="151"/>
      <c r="M4360" s="156"/>
      <c r="T4360" s="157"/>
      <c r="AT4360" s="153" t="s">
        <v>340</v>
      </c>
      <c r="AU4360" s="153" t="s">
        <v>80</v>
      </c>
      <c r="AV4360" s="12" t="s">
        <v>78</v>
      </c>
      <c r="AW4360" s="12" t="s">
        <v>32</v>
      </c>
      <c r="AX4360" s="12" t="s">
        <v>71</v>
      </c>
      <c r="AY4360" s="153" t="s">
        <v>330</v>
      </c>
    </row>
    <row r="4361" spans="2:51" s="12" customFormat="1">
      <c r="B4361" s="151"/>
      <c r="D4361" s="152" t="s">
        <v>340</v>
      </c>
      <c r="E4361" s="153" t="s">
        <v>21</v>
      </c>
      <c r="F4361" s="154" t="s">
        <v>789</v>
      </c>
      <c r="H4361" s="153" t="s">
        <v>21</v>
      </c>
      <c r="I4361" s="155"/>
      <c r="L4361" s="151"/>
      <c r="M4361" s="156"/>
      <c r="T4361" s="157"/>
      <c r="AT4361" s="153" t="s">
        <v>340</v>
      </c>
      <c r="AU4361" s="153" t="s">
        <v>80</v>
      </c>
      <c r="AV4361" s="12" t="s">
        <v>78</v>
      </c>
      <c r="AW4361" s="12" t="s">
        <v>32</v>
      </c>
      <c r="AX4361" s="12" t="s">
        <v>71</v>
      </c>
      <c r="AY4361" s="153" t="s">
        <v>330</v>
      </c>
    </row>
    <row r="4362" spans="2:51" s="13" customFormat="1">
      <c r="B4362" s="158"/>
      <c r="D4362" s="152" t="s">
        <v>340</v>
      </c>
      <c r="E4362" s="159" t="s">
        <v>21</v>
      </c>
      <c r="F4362" s="160" t="s">
        <v>4568</v>
      </c>
      <c r="H4362" s="161">
        <v>5</v>
      </c>
      <c r="I4362" s="162"/>
      <c r="L4362" s="158"/>
      <c r="M4362" s="163"/>
      <c r="T4362" s="164"/>
      <c r="AT4362" s="159" t="s">
        <v>340</v>
      </c>
      <c r="AU4362" s="159" t="s">
        <v>80</v>
      </c>
      <c r="AV4362" s="13" t="s">
        <v>80</v>
      </c>
      <c r="AW4362" s="13" t="s">
        <v>32</v>
      </c>
      <c r="AX4362" s="13" t="s">
        <v>71</v>
      </c>
      <c r="AY4362" s="159" t="s">
        <v>330</v>
      </c>
    </row>
    <row r="4363" spans="2:51" s="13" customFormat="1">
      <c r="B4363" s="158"/>
      <c r="D4363" s="152" t="s">
        <v>340</v>
      </c>
      <c r="E4363" s="159" t="s">
        <v>21</v>
      </c>
      <c r="F4363" s="160" t="s">
        <v>4569</v>
      </c>
      <c r="H4363" s="161">
        <v>-3.32</v>
      </c>
      <c r="I4363" s="162"/>
      <c r="L4363" s="158"/>
      <c r="M4363" s="163"/>
      <c r="T4363" s="164"/>
      <c r="AT4363" s="159" t="s">
        <v>340</v>
      </c>
      <c r="AU4363" s="159" t="s">
        <v>80</v>
      </c>
      <c r="AV4363" s="13" t="s">
        <v>80</v>
      </c>
      <c r="AW4363" s="13" t="s">
        <v>32</v>
      </c>
      <c r="AX4363" s="13" t="s">
        <v>71</v>
      </c>
      <c r="AY4363" s="159" t="s">
        <v>330</v>
      </c>
    </row>
    <row r="4364" spans="2:51" s="13" customFormat="1">
      <c r="B4364" s="158"/>
      <c r="D4364" s="152" t="s">
        <v>340</v>
      </c>
      <c r="E4364" s="159" t="s">
        <v>21</v>
      </c>
      <c r="F4364" s="160" t="s">
        <v>4570</v>
      </c>
      <c r="H4364" s="161">
        <v>0.4</v>
      </c>
      <c r="I4364" s="162"/>
      <c r="L4364" s="158"/>
      <c r="M4364" s="163"/>
      <c r="T4364" s="164"/>
      <c r="AT4364" s="159" t="s">
        <v>340</v>
      </c>
      <c r="AU4364" s="159" t="s">
        <v>80</v>
      </c>
      <c r="AV4364" s="13" t="s">
        <v>80</v>
      </c>
      <c r="AW4364" s="13" t="s">
        <v>32</v>
      </c>
      <c r="AX4364" s="13" t="s">
        <v>71</v>
      </c>
      <c r="AY4364" s="159" t="s">
        <v>330</v>
      </c>
    </row>
    <row r="4365" spans="2:51" s="13" customFormat="1">
      <c r="B4365" s="158"/>
      <c r="D4365" s="152" t="s">
        <v>340</v>
      </c>
      <c r="E4365" s="159" t="s">
        <v>21</v>
      </c>
      <c r="F4365" s="160" t="s">
        <v>4571</v>
      </c>
      <c r="H4365" s="161">
        <v>0.5</v>
      </c>
      <c r="I4365" s="162"/>
      <c r="L4365" s="158"/>
      <c r="M4365" s="163"/>
      <c r="T4365" s="164"/>
      <c r="AT4365" s="159" t="s">
        <v>340</v>
      </c>
      <c r="AU4365" s="159" t="s">
        <v>80</v>
      </c>
      <c r="AV4365" s="13" t="s">
        <v>80</v>
      </c>
      <c r="AW4365" s="13" t="s">
        <v>32</v>
      </c>
      <c r="AX4365" s="13" t="s">
        <v>71</v>
      </c>
      <c r="AY4365" s="159" t="s">
        <v>330</v>
      </c>
    </row>
    <row r="4366" spans="2:51" s="12" customFormat="1">
      <c r="B4366" s="151"/>
      <c r="D4366" s="152" t="s">
        <v>340</v>
      </c>
      <c r="E4366" s="153" t="s">
        <v>21</v>
      </c>
      <c r="F4366" s="154" t="s">
        <v>4572</v>
      </c>
      <c r="H4366" s="153" t="s">
        <v>21</v>
      </c>
      <c r="I4366" s="155"/>
      <c r="L4366" s="151"/>
      <c r="M4366" s="156"/>
      <c r="T4366" s="157"/>
      <c r="AT4366" s="153" t="s">
        <v>340</v>
      </c>
      <c r="AU4366" s="153" t="s">
        <v>80</v>
      </c>
      <c r="AV4366" s="12" t="s">
        <v>78</v>
      </c>
      <c r="AW4366" s="12" t="s">
        <v>32</v>
      </c>
      <c r="AX4366" s="12" t="s">
        <v>71</v>
      </c>
      <c r="AY4366" s="153" t="s">
        <v>330</v>
      </c>
    </row>
    <row r="4367" spans="2:51" s="13" customFormat="1">
      <c r="B4367" s="158"/>
      <c r="D4367" s="152" t="s">
        <v>340</v>
      </c>
      <c r="E4367" s="159" t="s">
        <v>21</v>
      </c>
      <c r="F4367" s="160" t="s">
        <v>4573</v>
      </c>
      <c r="H4367" s="161">
        <v>5.16</v>
      </c>
      <c r="I4367" s="162"/>
      <c r="L4367" s="158"/>
      <c r="M4367" s="163"/>
      <c r="T4367" s="164"/>
      <c r="AT4367" s="159" t="s">
        <v>340</v>
      </c>
      <c r="AU4367" s="159" t="s">
        <v>80</v>
      </c>
      <c r="AV4367" s="13" t="s">
        <v>80</v>
      </c>
      <c r="AW4367" s="13" t="s">
        <v>32</v>
      </c>
      <c r="AX4367" s="13" t="s">
        <v>71</v>
      </c>
      <c r="AY4367" s="159" t="s">
        <v>330</v>
      </c>
    </row>
    <row r="4368" spans="2:51" s="12" customFormat="1">
      <c r="B4368" s="151"/>
      <c r="D4368" s="152" t="s">
        <v>340</v>
      </c>
      <c r="E4368" s="153" t="s">
        <v>21</v>
      </c>
      <c r="F4368" s="154" t="s">
        <v>1003</v>
      </c>
      <c r="H4368" s="153" t="s">
        <v>21</v>
      </c>
      <c r="I4368" s="155"/>
      <c r="L4368" s="151"/>
      <c r="M4368" s="156"/>
      <c r="T4368" s="157"/>
      <c r="AT4368" s="153" t="s">
        <v>340</v>
      </c>
      <c r="AU4368" s="153" t="s">
        <v>80</v>
      </c>
      <c r="AV4368" s="12" t="s">
        <v>78</v>
      </c>
      <c r="AW4368" s="12" t="s">
        <v>32</v>
      </c>
      <c r="AX4368" s="12" t="s">
        <v>71</v>
      </c>
      <c r="AY4368" s="153" t="s">
        <v>330</v>
      </c>
    </row>
    <row r="4369" spans="2:51" s="12" customFormat="1">
      <c r="B4369" s="151"/>
      <c r="D4369" s="152" t="s">
        <v>340</v>
      </c>
      <c r="E4369" s="153" t="s">
        <v>21</v>
      </c>
      <c r="F4369" s="154" t="s">
        <v>1454</v>
      </c>
      <c r="H4369" s="153" t="s">
        <v>21</v>
      </c>
      <c r="I4369" s="155"/>
      <c r="L4369" s="151"/>
      <c r="M4369" s="156"/>
      <c r="T4369" s="157"/>
      <c r="AT4369" s="153" t="s">
        <v>340</v>
      </c>
      <c r="AU4369" s="153" t="s">
        <v>80</v>
      </c>
      <c r="AV4369" s="12" t="s">
        <v>78</v>
      </c>
      <c r="AW4369" s="12" t="s">
        <v>32</v>
      </c>
      <c r="AX4369" s="12" t="s">
        <v>71</v>
      </c>
      <c r="AY4369" s="153" t="s">
        <v>330</v>
      </c>
    </row>
    <row r="4370" spans="2:51" s="13" customFormat="1">
      <c r="B4370" s="158"/>
      <c r="D4370" s="152" t="s">
        <v>340</v>
      </c>
      <c r="E4370" s="159" t="s">
        <v>21</v>
      </c>
      <c r="F4370" s="160" t="s">
        <v>2232</v>
      </c>
      <c r="H4370" s="161">
        <v>7.5</v>
      </c>
      <c r="I4370" s="162"/>
      <c r="L4370" s="158"/>
      <c r="M4370" s="163"/>
      <c r="T4370" s="164"/>
      <c r="AT4370" s="159" t="s">
        <v>340</v>
      </c>
      <c r="AU4370" s="159" t="s">
        <v>80</v>
      </c>
      <c r="AV4370" s="13" t="s">
        <v>80</v>
      </c>
      <c r="AW4370" s="13" t="s">
        <v>32</v>
      </c>
      <c r="AX4370" s="13" t="s">
        <v>71</v>
      </c>
      <c r="AY4370" s="159" t="s">
        <v>330</v>
      </c>
    </row>
    <row r="4371" spans="2:51" s="13" customFormat="1">
      <c r="B4371" s="158"/>
      <c r="D4371" s="152" t="s">
        <v>340</v>
      </c>
      <c r="E4371" s="159" t="s">
        <v>21</v>
      </c>
      <c r="F4371" s="160" t="s">
        <v>4574</v>
      </c>
      <c r="H4371" s="161">
        <v>-6.84</v>
      </c>
      <c r="I4371" s="162"/>
      <c r="L4371" s="158"/>
      <c r="M4371" s="163"/>
      <c r="T4371" s="164"/>
      <c r="AT4371" s="159" t="s">
        <v>340</v>
      </c>
      <c r="AU4371" s="159" t="s">
        <v>80</v>
      </c>
      <c r="AV4371" s="13" t="s">
        <v>80</v>
      </c>
      <c r="AW4371" s="13" t="s">
        <v>32</v>
      </c>
      <c r="AX4371" s="13" t="s">
        <v>71</v>
      </c>
      <c r="AY4371" s="159" t="s">
        <v>330</v>
      </c>
    </row>
    <row r="4372" spans="2:51" s="12" customFormat="1">
      <c r="B4372" s="151"/>
      <c r="D4372" s="152" t="s">
        <v>340</v>
      </c>
      <c r="E4372" s="153" t="s">
        <v>21</v>
      </c>
      <c r="F4372" s="154" t="s">
        <v>1457</v>
      </c>
      <c r="H4372" s="153" t="s">
        <v>21</v>
      </c>
      <c r="I4372" s="155"/>
      <c r="L4372" s="151"/>
      <c r="M4372" s="156"/>
      <c r="T4372" s="157"/>
      <c r="AT4372" s="153" t="s">
        <v>340</v>
      </c>
      <c r="AU4372" s="153" t="s">
        <v>80</v>
      </c>
      <c r="AV4372" s="12" t="s">
        <v>78</v>
      </c>
      <c r="AW4372" s="12" t="s">
        <v>32</v>
      </c>
      <c r="AX4372" s="12" t="s">
        <v>71</v>
      </c>
      <c r="AY4372" s="153" t="s">
        <v>330</v>
      </c>
    </row>
    <row r="4373" spans="2:51" s="13" customFormat="1">
      <c r="B4373" s="158"/>
      <c r="D4373" s="152" t="s">
        <v>340</v>
      </c>
      <c r="E4373" s="159" t="s">
        <v>21</v>
      </c>
      <c r="F4373" s="160" t="s">
        <v>2233</v>
      </c>
      <c r="H4373" s="161">
        <v>14.97</v>
      </c>
      <c r="I4373" s="162"/>
      <c r="L4373" s="158"/>
      <c r="M4373" s="163"/>
      <c r="T4373" s="164"/>
      <c r="AT4373" s="159" t="s">
        <v>340</v>
      </c>
      <c r="AU4373" s="159" t="s">
        <v>80</v>
      </c>
      <c r="AV4373" s="13" t="s">
        <v>80</v>
      </c>
      <c r="AW4373" s="13" t="s">
        <v>32</v>
      </c>
      <c r="AX4373" s="13" t="s">
        <v>71</v>
      </c>
      <c r="AY4373" s="159" t="s">
        <v>330</v>
      </c>
    </row>
    <row r="4374" spans="2:51" s="12" customFormat="1">
      <c r="B4374" s="151"/>
      <c r="D4374" s="152" t="s">
        <v>340</v>
      </c>
      <c r="E4374" s="153" t="s">
        <v>21</v>
      </c>
      <c r="F4374" s="154" t="s">
        <v>1459</v>
      </c>
      <c r="H4374" s="153" t="s">
        <v>21</v>
      </c>
      <c r="I4374" s="155"/>
      <c r="L4374" s="151"/>
      <c r="M4374" s="156"/>
      <c r="T4374" s="157"/>
      <c r="AT4374" s="153" t="s">
        <v>340</v>
      </c>
      <c r="AU4374" s="153" t="s">
        <v>80</v>
      </c>
      <c r="AV4374" s="12" t="s">
        <v>78</v>
      </c>
      <c r="AW4374" s="12" t="s">
        <v>32</v>
      </c>
      <c r="AX4374" s="12" t="s">
        <v>71</v>
      </c>
      <c r="AY4374" s="153" t="s">
        <v>330</v>
      </c>
    </row>
    <row r="4375" spans="2:51" s="13" customFormat="1">
      <c r="B4375" s="158"/>
      <c r="D4375" s="152" t="s">
        <v>340</v>
      </c>
      <c r="E4375" s="159" t="s">
        <v>21</v>
      </c>
      <c r="F4375" s="160" t="s">
        <v>2234</v>
      </c>
      <c r="H4375" s="161">
        <v>19</v>
      </c>
      <c r="I4375" s="162"/>
      <c r="L4375" s="158"/>
      <c r="M4375" s="163"/>
      <c r="T4375" s="164"/>
      <c r="AT4375" s="159" t="s">
        <v>340</v>
      </c>
      <c r="AU4375" s="159" t="s">
        <v>80</v>
      </c>
      <c r="AV4375" s="13" t="s">
        <v>80</v>
      </c>
      <c r="AW4375" s="13" t="s">
        <v>32</v>
      </c>
      <c r="AX4375" s="13" t="s">
        <v>71</v>
      </c>
      <c r="AY4375" s="159" t="s">
        <v>330</v>
      </c>
    </row>
    <row r="4376" spans="2:51" s="13" customFormat="1">
      <c r="B4376" s="158"/>
      <c r="D4376" s="152" t="s">
        <v>340</v>
      </c>
      <c r="E4376" s="159" t="s">
        <v>21</v>
      </c>
      <c r="F4376" s="160" t="s">
        <v>4575</v>
      </c>
      <c r="H4376" s="161">
        <v>-3.42</v>
      </c>
      <c r="I4376" s="162"/>
      <c r="L4376" s="158"/>
      <c r="M4376" s="163"/>
      <c r="T4376" s="164"/>
      <c r="AT4376" s="159" t="s">
        <v>340</v>
      </c>
      <c r="AU4376" s="159" t="s">
        <v>80</v>
      </c>
      <c r="AV4376" s="13" t="s">
        <v>80</v>
      </c>
      <c r="AW4376" s="13" t="s">
        <v>32</v>
      </c>
      <c r="AX4376" s="13" t="s">
        <v>71</v>
      </c>
      <c r="AY4376" s="159" t="s">
        <v>330</v>
      </c>
    </row>
    <row r="4377" spans="2:51" s="13" customFormat="1">
      <c r="B4377" s="158"/>
      <c r="D4377" s="152" t="s">
        <v>340</v>
      </c>
      <c r="E4377" s="159" t="s">
        <v>21</v>
      </c>
      <c r="F4377" s="160" t="s">
        <v>4576</v>
      </c>
      <c r="H4377" s="161">
        <v>-5.67</v>
      </c>
      <c r="I4377" s="162"/>
      <c r="L4377" s="158"/>
      <c r="M4377" s="163"/>
      <c r="T4377" s="164"/>
      <c r="AT4377" s="159" t="s">
        <v>340</v>
      </c>
      <c r="AU4377" s="159" t="s">
        <v>80</v>
      </c>
      <c r="AV4377" s="13" t="s">
        <v>80</v>
      </c>
      <c r="AW4377" s="13" t="s">
        <v>32</v>
      </c>
      <c r="AX4377" s="13" t="s">
        <v>71</v>
      </c>
      <c r="AY4377" s="159" t="s">
        <v>330</v>
      </c>
    </row>
    <row r="4378" spans="2:51" s="12" customFormat="1">
      <c r="B4378" s="151"/>
      <c r="D4378" s="152" t="s">
        <v>340</v>
      </c>
      <c r="E4378" s="153" t="s">
        <v>21</v>
      </c>
      <c r="F4378" s="154" t="s">
        <v>1464</v>
      </c>
      <c r="H4378" s="153" t="s">
        <v>21</v>
      </c>
      <c r="I4378" s="155"/>
      <c r="L4378" s="151"/>
      <c r="M4378" s="156"/>
      <c r="T4378" s="157"/>
      <c r="AT4378" s="153" t="s">
        <v>340</v>
      </c>
      <c r="AU4378" s="153" t="s">
        <v>80</v>
      </c>
      <c r="AV4378" s="12" t="s">
        <v>78</v>
      </c>
      <c r="AW4378" s="12" t="s">
        <v>32</v>
      </c>
      <c r="AX4378" s="12" t="s">
        <v>71</v>
      </c>
      <c r="AY4378" s="153" t="s">
        <v>330</v>
      </c>
    </row>
    <row r="4379" spans="2:51" s="13" customFormat="1">
      <c r="B4379" s="158"/>
      <c r="D4379" s="152" t="s">
        <v>340</v>
      </c>
      <c r="E4379" s="159" t="s">
        <v>21</v>
      </c>
      <c r="F4379" s="160" t="s">
        <v>2235</v>
      </c>
      <c r="H4379" s="161">
        <v>25</v>
      </c>
      <c r="I4379" s="162"/>
      <c r="L4379" s="158"/>
      <c r="M4379" s="163"/>
      <c r="T4379" s="164"/>
      <c r="AT4379" s="159" t="s">
        <v>340</v>
      </c>
      <c r="AU4379" s="159" t="s">
        <v>80</v>
      </c>
      <c r="AV4379" s="13" t="s">
        <v>80</v>
      </c>
      <c r="AW4379" s="13" t="s">
        <v>32</v>
      </c>
      <c r="AX4379" s="13" t="s">
        <v>71</v>
      </c>
      <c r="AY4379" s="159" t="s">
        <v>330</v>
      </c>
    </row>
    <row r="4380" spans="2:51" s="13" customFormat="1">
      <c r="B4380" s="158"/>
      <c r="D4380" s="152" t="s">
        <v>340</v>
      </c>
      <c r="E4380" s="159" t="s">
        <v>21</v>
      </c>
      <c r="F4380" s="160" t="s">
        <v>4465</v>
      </c>
      <c r="H4380" s="161">
        <v>-0.9</v>
      </c>
      <c r="I4380" s="162"/>
      <c r="L4380" s="158"/>
      <c r="M4380" s="163"/>
      <c r="T4380" s="164"/>
      <c r="AT4380" s="159" t="s">
        <v>340</v>
      </c>
      <c r="AU4380" s="159" t="s">
        <v>80</v>
      </c>
      <c r="AV4380" s="13" t="s">
        <v>80</v>
      </c>
      <c r="AW4380" s="13" t="s">
        <v>32</v>
      </c>
      <c r="AX4380" s="13" t="s">
        <v>71</v>
      </c>
      <c r="AY4380" s="159" t="s">
        <v>330</v>
      </c>
    </row>
    <row r="4381" spans="2:51" s="13" customFormat="1">
      <c r="B4381" s="158"/>
      <c r="D4381" s="152" t="s">
        <v>340</v>
      </c>
      <c r="E4381" s="159" t="s">
        <v>21</v>
      </c>
      <c r="F4381" s="160" t="s">
        <v>4577</v>
      </c>
      <c r="H4381" s="161">
        <v>-3.5</v>
      </c>
      <c r="I4381" s="162"/>
      <c r="L4381" s="158"/>
      <c r="M4381" s="163"/>
      <c r="T4381" s="164"/>
      <c r="AT4381" s="159" t="s">
        <v>340</v>
      </c>
      <c r="AU4381" s="159" t="s">
        <v>80</v>
      </c>
      <c r="AV4381" s="13" t="s">
        <v>80</v>
      </c>
      <c r="AW4381" s="13" t="s">
        <v>32</v>
      </c>
      <c r="AX4381" s="13" t="s">
        <v>71</v>
      </c>
      <c r="AY4381" s="159" t="s">
        <v>330</v>
      </c>
    </row>
    <row r="4382" spans="2:51" s="13" customFormat="1">
      <c r="B4382" s="158"/>
      <c r="D4382" s="152" t="s">
        <v>340</v>
      </c>
      <c r="E4382" s="159" t="s">
        <v>21</v>
      </c>
      <c r="F4382" s="160" t="s">
        <v>4578</v>
      </c>
      <c r="H4382" s="161">
        <v>-2.105</v>
      </c>
      <c r="I4382" s="162"/>
      <c r="L4382" s="158"/>
      <c r="M4382" s="163"/>
      <c r="T4382" s="164"/>
      <c r="AT4382" s="159" t="s">
        <v>340</v>
      </c>
      <c r="AU4382" s="159" t="s">
        <v>80</v>
      </c>
      <c r="AV4382" s="13" t="s">
        <v>80</v>
      </c>
      <c r="AW4382" s="13" t="s">
        <v>32</v>
      </c>
      <c r="AX4382" s="13" t="s">
        <v>71</v>
      </c>
      <c r="AY4382" s="159" t="s">
        <v>330</v>
      </c>
    </row>
    <row r="4383" spans="2:51" s="13" customFormat="1">
      <c r="B4383" s="158"/>
      <c r="D4383" s="152" t="s">
        <v>340</v>
      </c>
      <c r="E4383" s="159" t="s">
        <v>21</v>
      </c>
      <c r="F4383" s="160" t="s">
        <v>4579</v>
      </c>
      <c r="H4383" s="161">
        <v>-3.16</v>
      </c>
      <c r="I4383" s="162"/>
      <c r="L4383" s="158"/>
      <c r="M4383" s="163"/>
      <c r="T4383" s="164"/>
      <c r="AT4383" s="159" t="s">
        <v>340</v>
      </c>
      <c r="AU4383" s="159" t="s">
        <v>80</v>
      </c>
      <c r="AV4383" s="13" t="s">
        <v>80</v>
      </c>
      <c r="AW4383" s="13" t="s">
        <v>32</v>
      </c>
      <c r="AX4383" s="13" t="s">
        <v>71</v>
      </c>
      <c r="AY4383" s="159" t="s">
        <v>330</v>
      </c>
    </row>
    <row r="4384" spans="2:51" s="13" customFormat="1">
      <c r="B4384" s="158"/>
      <c r="D4384" s="152" t="s">
        <v>340</v>
      </c>
      <c r="E4384" s="159" t="s">
        <v>21</v>
      </c>
      <c r="F4384" s="160" t="s">
        <v>4580</v>
      </c>
      <c r="H4384" s="161">
        <v>1</v>
      </c>
      <c r="I4384" s="162"/>
      <c r="L4384" s="158"/>
      <c r="M4384" s="163"/>
      <c r="T4384" s="164"/>
      <c r="AT4384" s="159" t="s">
        <v>340</v>
      </c>
      <c r="AU4384" s="159" t="s">
        <v>80</v>
      </c>
      <c r="AV4384" s="13" t="s">
        <v>80</v>
      </c>
      <c r="AW4384" s="13" t="s">
        <v>32</v>
      </c>
      <c r="AX4384" s="13" t="s">
        <v>71</v>
      </c>
      <c r="AY4384" s="159" t="s">
        <v>330</v>
      </c>
    </row>
    <row r="4385" spans="2:51" s="13" customFormat="1">
      <c r="B4385" s="158"/>
      <c r="D4385" s="152" t="s">
        <v>340</v>
      </c>
      <c r="E4385" s="159" t="s">
        <v>21</v>
      </c>
      <c r="F4385" s="160" t="s">
        <v>2248</v>
      </c>
      <c r="H4385" s="161">
        <v>31.3</v>
      </c>
      <c r="I4385" s="162"/>
      <c r="L4385" s="158"/>
      <c r="M4385" s="163"/>
      <c r="T4385" s="164"/>
      <c r="AT4385" s="159" t="s">
        <v>340</v>
      </c>
      <c r="AU4385" s="159" t="s">
        <v>80</v>
      </c>
      <c r="AV4385" s="13" t="s">
        <v>80</v>
      </c>
      <c r="AW4385" s="13" t="s">
        <v>32</v>
      </c>
      <c r="AX4385" s="13" t="s">
        <v>71</v>
      </c>
      <c r="AY4385" s="159" t="s">
        <v>330</v>
      </c>
    </row>
    <row r="4386" spans="2:51" s="13" customFormat="1">
      <c r="B4386" s="158"/>
      <c r="D4386" s="152" t="s">
        <v>340</v>
      </c>
      <c r="E4386" s="159" t="s">
        <v>21</v>
      </c>
      <c r="F4386" s="160" t="s">
        <v>4581</v>
      </c>
      <c r="H4386" s="161">
        <v>-5.45</v>
      </c>
      <c r="I4386" s="162"/>
      <c r="L4386" s="158"/>
      <c r="M4386" s="163"/>
      <c r="T4386" s="164"/>
      <c r="AT4386" s="159" t="s">
        <v>340</v>
      </c>
      <c r="AU4386" s="159" t="s">
        <v>80</v>
      </c>
      <c r="AV4386" s="13" t="s">
        <v>80</v>
      </c>
      <c r="AW4386" s="13" t="s">
        <v>32</v>
      </c>
      <c r="AX4386" s="13" t="s">
        <v>71</v>
      </c>
      <c r="AY4386" s="159" t="s">
        <v>330</v>
      </c>
    </row>
    <row r="4387" spans="2:51" s="13" customFormat="1">
      <c r="B4387" s="158"/>
      <c r="D4387" s="152" t="s">
        <v>340</v>
      </c>
      <c r="E4387" s="159" t="s">
        <v>21</v>
      </c>
      <c r="F4387" s="160" t="s">
        <v>4582</v>
      </c>
      <c r="H4387" s="161">
        <v>-6</v>
      </c>
      <c r="I4387" s="162"/>
      <c r="L4387" s="158"/>
      <c r="M4387" s="163"/>
      <c r="T4387" s="164"/>
      <c r="AT4387" s="159" t="s">
        <v>340</v>
      </c>
      <c r="AU4387" s="159" t="s">
        <v>80</v>
      </c>
      <c r="AV4387" s="13" t="s">
        <v>80</v>
      </c>
      <c r="AW4387" s="13" t="s">
        <v>32</v>
      </c>
      <c r="AX4387" s="13" t="s">
        <v>71</v>
      </c>
      <c r="AY4387" s="159" t="s">
        <v>330</v>
      </c>
    </row>
    <row r="4388" spans="2:51" s="13" customFormat="1">
      <c r="B4388" s="158"/>
      <c r="D4388" s="152" t="s">
        <v>340</v>
      </c>
      <c r="E4388" s="159" t="s">
        <v>21</v>
      </c>
      <c r="F4388" s="160" t="s">
        <v>4466</v>
      </c>
      <c r="H4388" s="161">
        <v>-1.5</v>
      </c>
      <c r="I4388" s="162"/>
      <c r="L4388" s="158"/>
      <c r="M4388" s="163"/>
      <c r="T4388" s="164"/>
      <c r="AT4388" s="159" t="s">
        <v>340</v>
      </c>
      <c r="AU4388" s="159" t="s">
        <v>80</v>
      </c>
      <c r="AV4388" s="13" t="s">
        <v>80</v>
      </c>
      <c r="AW4388" s="13" t="s">
        <v>32</v>
      </c>
      <c r="AX4388" s="13" t="s">
        <v>71</v>
      </c>
      <c r="AY4388" s="159" t="s">
        <v>330</v>
      </c>
    </row>
    <row r="4389" spans="2:51" s="13" customFormat="1">
      <c r="B4389" s="158"/>
      <c r="D4389" s="152" t="s">
        <v>340</v>
      </c>
      <c r="E4389" s="159" t="s">
        <v>21</v>
      </c>
      <c r="F4389" s="160" t="s">
        <v>4583</v>
      </c>
      <c r="H4389" s="161">
        <v>-0.8</v>
      </c>
      <c r="I4389" s="162"/>
      <c r="L4389" s="158"/>
      <c r="M4389" s="163"/>
      <c r="T4389" s="164"/>
      <c r="AT4389" s="159" t="s">
        <v>340</v>
      </c>
      <c r="AU4389" s="159" t="s">
        <v>80</v>
      </c>
      <c r="AV4389" s="13" t="s">
        <v>80</v>
      </c>
      <c r="AW4389" s="13" t="s">
        <v>32</v>
      </c>
      <c r="AX4389" s="13" t="s">
        <v>71</v>
      </c>
      <c r="AY4389" s="159" t="s">
        <v>330</v>
      </c>
    </row>
    <row r="4390" spans="2:51" s="12" customFormat="1">
      <c r="B4390" s="151"/>
      <c r="D4390" s="152" t="s">
        <v>340</v>
      </c>
      <c r="E4390" s="153" t="s">
        <v>21</v>
      </c>
      <c r="F4390" s="154" t="s">
        <v>1480</v>
      </c>
      <c r="H4390" s="153" t="s">
        <v>21</v>
      </c>
      <c r="I4390" s="155"/>
      <c r="L4390" s="151"/>
      <c r="M4390" s="156"/>
      <c r="T4390" s="157"/>
      <c r="AT4390" s="153" t="s">
        <v>340</v>
      </c>
      <c r="AU4390" s="153" t="s">
        <v>80</v>
      </c>
      <c r="AV4390" s="12" t="s">
        <v>78</v>
      </c>
      <c r="AW4390" s="12" t="s">
        <v>32</v>
      </c>
      <c r="AX4390" s="12" t="s">
        <v>71</v>
      </c>
      <c r="AY4390" s="153" t="s">
        <v>330</v>
      </c>
    </row>
    <row r="4391" spans="2:51" s="13" customFormat="1">
      <c r="B4391" s="158"/>
      <c r="D4391" s="152" t="s">
        <v>340</v>
      </c>
      <c r="E4391" s="159" t="s">
        <v>21</v>
      </c>
      <c r="F4391" s="160" t="s">
        <v>2249</v>
      </c>
      <c r="H4391" s="161">
        <v>19.89</v>
      </c>
      <c r="I4391" s="162"/>
      <c r="L4391" s="158"/>
      <c r="M4391" s="163"/>
      <c r="T4391" s="164"/>
      <c r="AT4391" s="159" t="s">
        <v>340</v>
      </c>
      <c r="AU4391" s="159" t="s">
        <v>80</v>
      </c>
      <c r="AV4391" s="13" t="s">
        <v>80</v>
      </c>
      <c r="AW4391" s="13" t="s">
        <v>32</v>
      </c>
      <c r="AX4391" s="13" t="s">
        <v>71</v>
      </c>
      <c r="AY4391" s="159" t="s">
        <v>330</v>
      </c>
    </row>
    <row r="4392" spans="2:51" s="13" customFormat="1">
      <c r="B4392" s="158"/>
      <c r="D4392" s="152" t="s">
        <v>340</v>
      </c>
      <c r="E4392" s="159" t="s">
        <v>21</v>
      </c>
      <c r="F4392" s="160" t="s">
        <v>4465</v>
      </c>
      <c r="H4392" s="161">
        <v>-0.9</v>
      </c>
      <c r="I4392" s="162"/>
      <c r="L4392" s="158"/>
      <c r="M4392" s="163"/>
      <c r="T4392" s="164"/>
      <c r="AT4392" s="159" t="s">
        <v>340</v>
      </c>
      <c r="AU4392" s="159" t="s">
        <v>80</v>
      </c>
      <c r="AV4392" s="13" t="s">
        <v>80</v>
      </c>
      <c r="AW4392" s="13" t="s">
        <v>32</v>
      </c>
      <c r="AX4392" s="13" t="s">
        <v>71</v>
      </c>
      <c r="AY4392" s="159" t="s">
        <v>330</v>
      </c>
    </row>
    <row r="4393" spans="2:51" s="12" customFormat="1">
      <c r="B4393" s="151"/>
      <c r="D4393" s="152" t="s">
        <v>340</v>
      </c>
      <c r="E4393" s="153" t="s">
        <v>21</v>
      </c>
      <c r="F4393" s="154" t="s">
        <v>1484</v>
      </c>
      <c r="H4393" s="153" t="s">
        <v>21</v>
      </c>
      <c r="I4393" s="155"/>
      <c r="L4393" s="151"/>
      <c r="M4393" s="156"/>
      <c r="T4393" s="157"/>
      <c r="AT4393" s="153" t="s">
        <v>340</v>
      </c>
      <c r="AU4393" s="153" t="s">
        <v>80</v>
      </c>
      <c r="AV4393" s="12" t="s">
        <v>78</v>
      </c>
      <c r="AW4393" s="12" t="s">
        <v>32</v>
      </c>
      <c r="AX4393" s="12" t="s">
        <v>71</v>
      </c>
      <c r="AY4393" s="153" t="s">
        <v>330</v>
      </c>
    </row>
    <row r="4394" spans="2:51" s="13" customFormat="1">
      <c r="B4394" s="158"/>
      <c r="D4394" s="152" t="s">
        <v>340</v>
      </c>
      <c r="E4394" s="159" t="s">
        <v>21</v>
      </c>
      <c r="F4394" s="160" t="s">
        <v>2250</v>
      </c>
      <c r="H4394" s="161">
        <v>18.899999999999999</v>
      </c>
      <c r="I4394" s="162"/>
      <c r="L4394" s="158"/>
      <c r="M4394" s="163"/>
      <c r="T4394" s="164"/>
      <c r="AT4394" s="159" t="s">
        <v>340</v>
      </c>
      <c r="AU4394" s="159" t="s">
        <v>80</v>
      </c>
      <c r="AV4394" s="13" t="s">
        <v>80</v>
      </c>
      <c r="AW4394" s="13" t="s">
        <v>32</v>
      </c>
      <c r="AX4394" s="13" t="s">
        <v>71</v>
      </c>
      <c r="AY4394" s="159" t="s">
        <v>330</v>
      </c>
    </row>
    <row r="4395" spans="2:51" s="13" customFormat="1">
      <c r="B4395" s="158"/>
      <c r="D4395" s="152" t="s">
        <v>340</v>
      </c>
      <c r="E4395" s="159" t="s">
        <v>21</v>
      </c>
      <c r="F4395" s="160" t="s">
        <v>4584</v>
      </c>
      <c r="H4395" s="161">
        <v>-1.2</v>
      </c>
      <c r="I4395" s="162"/>
      <c r="L4395" s="158"/>
      <c r="M4395" s="163"/>
      <c r="T4395" s="164"/>
      <c r="AT4395" s="159" t="s">
        <v>340</v>
      </c>
      <c r="AU4395" s="159" t="s">
        <v>80</v>
      </c>
      <c r="AV4395" s="13" t="s">
        <v>80</v>
      </c>
      <c r="AW4395" s="13" t="s">
        <v>32</v>
      </c>
      <c r="AX4395" s="13" t="s">
        <v>71</v>
      </c>
      <c r="AY4395" s="159" t="s">
        <v>330</v>
      </c>
    </row>
    <row r="4396" spans="2:51" s="12" customFormat="1">
      <c r="B4396" s="151"/>
      <c r="D4396" s="152" t="s">
        <v>340</v>
      </c>
      <c r="E4396" s="153" t="s">
        <v>21</v>
      </c>
      <c r="F4396" s="154" t="s">
        <v>1488</v>
      </c>
      <c r="H4396" s="153" t="s">
        <v>21</v>
      </c>
      <c r="I4396" s="155"/>
      <c r="L4396" s="151"/>
      <c r="M4396" s="156"/>
      <c r="T4396" s="157"/>
      <c r="AT4396" s="153" t="s">
        <v>340</v>
      </c>
      <c r="AU4396" s="153" t="s">
        <v>80</v>
      </c>
      <c r="AV4396" s="12" t="s">
        <v>78</v>
      </c>
      <c r="AW4396" s="12" t="s">
        <v>32</v>
      </c>
      <c r="AX4396" s="12" t="s">
        <v>71</v>
      </c>
      <c r="AY4396" s="153" t="s">
        <v>330</v>
      </c>
    </row>
    <row r="4397" spans="2:51" s="13" customFormat="1">
      <c r="B4397" s="158"/>
      <c r="D4397" s="152" t="s">
        <v>340</v>
      </c>
      <c r="E4397" s="159" t="s">
        <v>21</v>
      </c>
      <c r="F4397" s="160" t="s">
        <v>2251</v>
      </c>
      <c r="H4397" s="161">
        <v>30.2</v>
      </c>
      <c r="I4397" s="162"/>
      <c r="L4397" s="158"/>
      <c r="M4397" s="163"/>
      <c r="T4397" s="164"/>
      <c r="AT4397" s="159" t="s">
        <v>340</v>
      </c>
      <c r="AU4397" s="159" t="s">
        <v>80</v>
      </c>
      <c r="AV4397" s="13" t="s">
        <v>80</v>
      </c>
      <c r="AW4397" s="13" t="s">
        <v>32</v>
      </c>
      <c r="AX4397" s="13" t="s">
        <v>71</v>
      </c>
      <c r="AY4397" s="159" t="s">
        <v>330</v>
      </c>
    </row>
    <row r="4398" spans="2:51" s="13" customFormat="1">
      <c r="B4398" s="158"/>
      <c r="D4398" s="152" t="s">
        <v>340</v>
      </c>
      <c r="E4398" s="159" t="s">
        <v>21</v>
      </c>
      <c r="F4398" s="160" t="s">
        <v>4585</v>
      </c>
      <c r="H4398" s="161">
        <v>-1.6</v>
      </c>
      <c r="I4398" s="162"/>
      <c r="L4398" s="158"/>
      <c r="M4398" s="163"/>
      <c r="T4398" s="164"/>
      <c r="AT4398" s="159" t="s">
        <v>340</v>
      </c>
      <c r="AU4398" s="159" t="s">
        <v>80</v>
      </c>
      <c r="AV4398" s="13" t="s">
        <v>80</v>
      </c>
      <c r="AW4398" s="13" t="s">
        <v>32</v>
      </c>
      <c r="AX4398" s="13" t="s">
        <v>71</v>
      </c>
      <c r="AY4398" s="159" t="s">
        <v>330</v>
      </c>
    </row>
    <row r="4399" spans="2:51" s="13" customFormat="1">
      <c r="B4399" s="158"/>
      <c r="D4399" s="152" t="s">
        <v>340</v>
      </c>
      <c r="E4399" s="159" t="s">
        <v>21</v>
      </c>
      <c r="F4399" s="160" t="s">
        <v>4586</v>
      </c>
      <c r="H4399" s="161">
        <v>-3</v>
      </c>
      <c r="I4399" s="162"/>
      <c r="L4399" s="158"/>
      <c r="M4399" s="163"/>
      <c r="T4399" s="164"/>
      <c r="AT4399" s="159" t="s">
        <v>340</v>
      </c>
      <c r="AU4399" s="159" t="s">
        <v>80</v>
      </c>
      <c r="AV4399" s="13" t="s">
        <v>80</v>
      </c>
      <c r="AW4399" s="13" t="s">
        <v>32</v>
      </c>
      <c r="AX4399" s="13" t="s">
        <v>71</v>
      </c>
      <c r="AY4399" s="159" t="s">
        <v>330</v>
      </c>
    </row>
    <row r="4400" spans="2:51" s="13" customFormat="1">
      <c r="B4400" s="158"/>
      <c r="D4400" s="152" t="s">
        <v>340</v>
      </c>
      <c r="E4400" s="159" t="s">
        <v>21</v>
      </c>
      <c r="F4400" s="160" t="s">
        <v>4470</v>
      </c>
      <c r="H4400" s="161">
        <v>-1.6</v>
      </c>
      <c r="I4400" s="162"/>
      <c r="L4400" s="158"/>
      <c r="M4400" s="163"/>
      <c r="T4400" s="164"/>
      <c r="AT4400" s="159" t="s">
        <v>340</v>
      </c>
      <c r="AU4400" s="159" t="s">
        <v>80</v>
      </c>
      <c r="AV4400" s="13" t="s">
        <v>80</v>
      </c>
      <c r="AW4400" s="13" t="s">
        <v>32</v>
      </c>
      <c r="AX4400" s="13" t="s">
        <v>71</v>
      </c>
      <c r="AY4400" s="159" t="s">
        <v>330</v>
      </c>
    </row>
    <row r="4401" spans="2:51" s="13" customFormat="1">
      <c r="B4401" s="158"/>
      <c r="D4401" s="152" t="s">
        <v>340</v>
      </c>
      <c r="E4401" s="159" t="s">
        <v>21</v>
      </c>
      <c r="F4401" s="160" t="s">
        <v>4587</v>
      </c>
      <c r="H4401" s="161">
        <v>-2.7</v>
      </c>
      <c r="I4401" s="162"/>
      <c r="L4401" s="158"/>
      <c r="M4401" s="163"/>
      <c r="T4401" s="164"/>
      <c r="AT4401" s="159" t="s">
        <v>340</v>
      </c>
      <c r="AU4401" s="159" t="s">
        <v>80</v>
      </c>
      <c r="AV4401" s="13" t="s">
        <v>80</v>
      </c>
      <c r="AW4401" s="13" t="s">
        <v>32</v>
      </c>
      <c r="AX4401" s="13" t="s">
        <v>71</v>
      </c>
      <c r="AY4401" s="159" t="s">
        <v>330</v>
      </c>
    </row>
    <row r="4402" spans="2:51" s="13" customFormat="1">
      <c r="B4402" s="158"/>
      <c r="D4402" s="152" t="s">
        <v>340</v>
      </c>
      <c r="E4402" s="159" t="s">
        <v>21</v>
      </c>
      <c r="F4402" s="160" t="s">
        <v>4588</v>
      </c>
      <c r="H4402" s="161">
        <v>-0.7</v>
      </c>
      <c r="I4402" s="162"/>
      <c r="L4402" s="158"/>
      <c r="M4402" s="163"/>
      <c r="T4402" s="164"/>
      <c r="AT4402" s="159" t="s">
        <v>340</v>
      </c>
      <c r="AU4402" s="159" t="s">
        <v>80</v>
      </c>
      <c r="AV4402" s="13" t="s">
        <v>80</v>
      </c>
      <c r="AW4402" s="13" t="s">
        <v>32</v>
      </c>
      <c r="AX4402" s="13" t="s">
        <v>71</v>
      </c>
      <c r="AY4402" s="159" t="s">
        <v>330</v>
      </c>
    </row>
    <row r="4403" spans="2:51" s="12" customFormat="1">
      <c r="B4403" s="151"/>
      <c r="D4403" s="152" t="s">
        <v>340</v>
      </c>
      <c r="E4403" s="153" t="s">
        <v>21</v>
      </c>
      <c r="F4403" s="154" t="s">
        <v>1490</v>
      </c>
      <c r="H4403" s="153" t="s">
        <v>21</v>
      </c>
      <c r="I4403" s="155"/>
      <c r="L4403" s="151"/>
      <c r="M4403" s="156"/>
      <c r="T4403" s="157"/>
      <c r="AT4403" s="153" t="s">
        <v>340</v>
      </c>
      <c r="AU4403" s="153" t="s">
        <v>80</v>
      </c>
      <c r="AV4403" s="12" t="s">
        <v>78</v>
      </c>
      <c r="AW4403" s="12" t="s">
        <v>32</v>
      </c>
      <c r="AX4403" s="12" t="s">
        <v>71</v>
      </c>
      <c r="AY4403" s="153" t="s">
        <v>330</v>
      </c>
    </row>
    <row r="4404" spans="2:51" s="13" customFormat="1">
      <c r="B4404" s="158"/>
      <c r="D4404" s="152" t="s">
        <v>340</v>
      </c>
      <c r="E4404" s="159" t="s">
        <v>21</v>
      </c>
      <c r="F4404" s="160" t="s">
        <v>2252</v>
      </c>
      <c r="H4404" s="161">
        <v>15.8</v>
      </c>
      <c r="I4404" s="162"/>
      <c r="L4404" s="158"/>
      <c r="M4404" s="163"/>
      <c r="T4404" s="164"/>
      <c r="AT4404" s="159" t="s">
        <v>340</v>
      </c>
      <c r="AU4404" s="159" t="s">
        <v>80</v>
      </c>
      <c r="AV4404" s="13" t="s">
        <v>80</v>
      </c>
      <c r="AW4404" s="13" t="s">
        <v>32</v>
      </c>
      <c r="AX4404" s="13" t="s">
        <v>71</v>
      </c>
      <c r="AY4404" s="159" t="s">
        <v>330</v>
      </c>
    </row>
    <row r="4405" spans="2:51" s="13" customFormat="1">
      <c r="B4405" s="158"/>
      <c r="D4405" s="152" t="s">
        <v>340</v>
      </c>
      <c r="E4405" s="159" t="s">
        <v>21</v>
      </c>
      <c r="F4405" s="160" t="s">
        <v>4588</v>
      </c>
      <c r="H4405" s="161">
        <v>-0.7</v>
      </c>
      <c r="I4405" s="162"/>
      <c r="L4405" s="158"/>
      <c r="M4405" s="163"/>
      <c r="T4405" s="164"/>
      <c r="AT4405" s="159" t="s">
        <v>340</v>
      </c>
      <c r="AU4405" s="159" t="s">
        <v>80</v>
      </c>
      <c r="AV4405" s="13" t="s">
        <v>80</v>
      </c>
      <c r="AW4405" s="13" t="s">
        <v>32</v>
      </c>
      <c r="AX4405" s="13" t="s">
        <v>71</v>
      </c>
      <c r="AY4405" s="159" t="s">
        <v>330</v>
      </c>
    </row>
    <row r="4406" spans="2:51" s="13" customFormat="1">
      <c r="B4406" s="158"/>
      <c r="D4406" s="152" t="s">
        <v>340</v>
      </c>
      <c r="E4406" s="159" t="s">
        <v>21</v>
      </c>
      <c r="F4406" s="160" t="s">
        <v>4583</v>
      </c>
      <c r="H4406" s="161">
        <v>-0.8</v>
      </c>
      <c r="I4406" s="162"/>
      <c r="L4406" s="158"/>
      <c r="M4406" s="163"/>
      <c r="T4406" s="164"/>
      <c r="AT4406" s="159" t="s">
        <v>340</v>
      </c>
      <c r="AU4406" s="159" t="s">
        <v>80</v>
      </c>
      <c r="AV4406" s="13" t="s">
        <v>80</v>
      </c>
      <c r="AW4406" s="13" t="s">
        <v>32</v>
      </c>
      <c r="AX4406" s="13" t="s">
        <v>71</v>
      </c>
      <c r="AY4406" s="159" t="s">
        <v>330</v>
      </c>
    </row>
    <row r="4407" spans="2:51" s="12" customFormat="1">
      <c r="B4407" s="151"/>
      <c r="D4407" s="152" t="s">
        <v>340</v>
      </c>
      <c r="E4407" s="153" t="s">
        <v>21</v>
      </c>
      <c r="F4407" s="154" t="s">
        <v>1501</v>
      </c>
      <c r="H4407" s="153" t="s">
        <v>21</v>
      </c>
      <c r="I4407" s="155"/>
      <c r="L4407" s="151"/>
      <c r="M4407" s="156"/>
      <c r="T4407" s="157"/>
      <c r="AT4407" s="153" t="s">
        <v>340</v>
      </c>
      <c r="AU4407" s="153" t="s">
        <v>80</v>
      </c>
      <c r="AV4407" s="12" t="s">
        <v>78</v>
      </c>
      <c r="AW4407" s="12" t="s">
        <v>32</v>
      </c>
      <c r="AX4407" s="12" t="s">
        <v>71</v>
      </c>
      <c r="AY4407" s="153" t="s">
        <v>330</v>
      </c>
    </row>
    <row r="4408" spans="2:51" s="13" customFormat="1">
      <c r="B4408" s="158"/>
      <c r="D4408" s="152" t="s">
        <v>340</v>
      </c>
      <c r="E4408" s="159" t="s">
        <v>21</v>
      </c>
      <c r="F4408" s="160" t="s">
        <v>2262</v>
      </c>
      <c r="H4408" s="161">
        <v>19.3</v>
      </c>
      <c r="I4408" s="162"/>
      <c r="L4408" s="158"/>
      <c r="M4408" s="163"/>
      <c r="T4408" s="164"/>
      <c r="AT4408" s="159" t="s">
        <v>340</v>
      </c>
      <c r="AU4408" s="159" t="s">
        <v>80</v>
      </c>
      <c r="AV4408" s="13" t="s">
        <v>80</v>
      </c>
      <c r="AW4408" s="13" t="s">
        <v>32</v>
      </c>
      <c r="AX4408" s="13" t="s">
        <v>71</v>
      </c>
      <c r="AY4408" s="159" t="s">
        <v>330</v>
      </c>
    </row>
    <row r="4409" spans="2:51" s="13" customFormat="1">
      <c r="B4409" s="158"/>
      <c r="D4409" s="152" t="s">
        <v>340</v>
      </c>
      <c r="E4409" s="159" t="s">
        <v>21</v>
      </c>
      <c r="F4409" s="160" t="s">
        <v>4470</v>
      </c>
      <c r="H4409" s="161">
        <v>-1.6</v>
      </c>
      <c r="I4409" s="162"/>
      <c r="L4409" s="158"/>
      <c r="M4409" s="163"/>
      <c r="T4409" s="164"/>
      <c r="AT4409" s="159" t="s">
        <v>340</v>
      </c>
      <c r="AU4409" s="159" t="s">
        <v>80</v>
      </c>
      <c r="AV4409" s="13" t="s">
        <v>80</v>
      </c>
      <c r="AW4409" s="13" t="s">
        <v>32</v>
      </c>
      <c r="AX4409" s="13" t="s">
        <v>71</v>
      </c>
      <c r="AY4409" s="159" t="s">
        <v>330</v>
      </c>
    </row>
    <row r="4410" spans="2:51" s="13" customFormat="1">
      <c r="B4410" s="158"/>
      <c r="D4410" s="152" t="s">
        <v>340</v>
      </c>
      <c r="E4410" s="159" t="s">
        <v>21</v>
      </c>
      <c r="F4410" s="160" t="s">
        <v>4465</v>
      </c>
      <c r="H4410" s="161">
        <v>-0.9</v>
      </c>
      <c r="I4410" s="162"/>
      <c r="L4410" s="158"/>
      <c r="M4410" s="163"/>
      <c r="T4410" s="164"/>
      <c r="AT4410" s="159" t="s">
        <v>340</v>
      </c>
      <c r="AU4410" s="159" t="s">
        <v>80</v>
      </c>
      <c r="AV4410" s="13" t="s">
        <v>80</v>
      </c>
      <c r="AW4410" s="13" t="s">
        <v>32</v>
      </c>
      <c r="AX4410" s="13" t="s">
        <v>71</v>
      </c>
      <c r="AY4410" s="159" t="s">
        <v>330</v>
      </c>
    </row>
    <row r="4411" spans="2:51" s="13" customFormat="1">
      <c r="B4411" s="158"/>
      <c r="D4411" s="152" t="s">
        <v>340</v>
      </c>
      <c r="E4411" s="159" t="s">
        <v>21</v>
      </c>
      <c r="F4411" s="160" t="s">
        <v>4571</v>
      </c>
      <c r="H4411" s="161">
        <v>0.5</v>
      </c>
      <c r="I4411" s="162"/>
      <c r="L4411" s="158"/>
      <c r="M4411" s="163"/>
      <c r="T4411" s="164"/>
      <c r="AT4411" s="159" t="s">
        <v>340</v>
      </c>
      <c r="AU4411" s="159" t="s">
        <v>80</v>
      </c>
      <c r="AV4411" s="13" t="s">
        <v>80</v>
      </c>
      <c r="AW4411" s="13" t="s">
        <v>32</v>
      </c>
      <c r="AX4411" s="13" t="s">
        <v>71</v>
      </c>
      <c r="AY4411" s="159" t="s">
        <v>330</v>
      </c>
    </row>
    <row r="4412" spans="2:51" s="12" customFormat="1">
      <c r="B4412" s="151"/>
      <c r="D4412" s="152" t="s">
        <v>340</v>
      </c>
      <c r="E4412" s="153" t="s">
        <v>21</v>
      </c>
      <c r="F4412" s="154" t="s">
        <v>1578</v>
      </c>
      <c r="H4412" s="153" t="s">
        <v>21</v>
      </c>
      <c r="I4412" s="155"/>
      <c r="L4412" s="151"/>
      <c r="M4412" s="156"/>
      <c r="T4412" s="157"/>
      <c r="AT4412" s="153" t="s">
        <v>340</v>
      </c>
      <c r="AU4412" s="153" t="s">
        <v>80</v>
      </c>
      <c r="AV4412" s="12" t="s">
        <v>78</v>
      </c>
      <c r="AW4412" s="12" t="s">
        <v>32</v>
      </c>
      <c r="AX4412" s="12" t="s">
        <v>71</v>
      </c>
      <c r="AY4412" s="153" t="s">
        <v>330</v>
      </c>
    </row>
    <row r="4413" spans="2:51" s="13" customFormat="1">
      <c r="B4413" s="158"/>
      <c r="D4413" s="152" t="s">
        <v>340</v>
      </c>
      <c r="E4413" s="159" t="s">
        <v>21</v>
      </c>
      <c r="F4413" s="160" t="s">
        <v>2263</v>
      </c>
      <c r="H4413" s="161">
        <v>22.1</v>
      </c>
      <c r="I4413" s="162"/>
      <c r="L4413" s="158"/>
      <c r="M4413" s="163"/>
      <c r="T4413" s="164"/>
      <c r="AT4413" s="159" t="s">
        <v>340</v>
      </c>
      <c r="AU4413" s="159" t="s">
        <v>80</v>
      </c>
      <c r="AV4413" s="13" t="s">
        <v>80</v>
      </c>
      <c r="AW4413" s="13" t="s">
        <v>32</v>
      </c>
      <c r="AX4413" s="13" t="s">
        <v>71</v>
      </c>
      <c r="AY4413" s="159" t="s">
        <v>330</v>
      </c>
    </row>
    <row r="4414" spans="2:51" s="13" customFormat="1">
      <c r="B4414" s="158"/>
      <c r="D4414" s="152" t="s">
        <v>340</v>
      </c>
      <c r="E4414" s="159" t="s">
        <v>21</v>
      </c>
      <c r="F4414" s="160" t="s">
        <v>4470</v>
      </c>
      <c r="H4414" s="161">
        <v>-1.6</v>
      </c>
      <c r="I4414" s="162"/>
      <c r="L4414" s="158"/>
      <c r="M4414" s="163"/>
      <c r="T4414" s="164"/>
      <c r="AT4414" s="159" t="s">
        <v>340</v>
      </c>
      <c r="AU4414" s="159" t="s">
        <v>80</v>
      </c>
      <c r="AV4414" s="13" t="s">
        <v>80</v>
      </c>
      <c r="AW4414" s="13" t="s">
        <v>32</v>
      </c>
      <c r="AX4414" s="13" t="s">
        <v>71</v>
      </c>
      <c r="AY4414" s="159" t="s">
        <v>330</v>
      </c>
    </row>
    <row r="4415" spans="2:51" s="13" customFormat="1">
      <c r="B4415" s="158"/>
      <c r="D4415" s="152" t="s">
        <v>340</v>
      </c>
      <c r="E4415" s="159" t="s">
        <v>21</v>
      </c>
      <c r="F4415" s="160" t="s">
        <v>4588</v>
      </c>
      <c r="H4415" s="161">
        <v>-0.7</v>
      </c>
      <c r="I4415" s="162"/>
      <c r="L4415" s="158"/>
      <c r="M4415" s="163"/>
      <c r="T4415" s="164"/>
      <c r="AT4415" s="159" t="s">
        <v>340</v>
      </c>
      <c r="AU4415" s="159" t="s">
        <v>80</v>
      </c>
      <c r="AV4415" s="13" t="s">
        <v>80</v>
      </c>
      <c r="AW4415" s="13" t="s">
        <v>32</v>
      </c>
      <c r="AX4415" s="13" t="s">
        <v>71</v>
      </c>
      <c r="AY4415" s="159" t="s">
        <v>330</v>
      </c>
    </row>
    <row r="4416" spans="2:51" s="12" customFormat="1">
      <c r="B4416" s="151"/>
      <c r="D4416" s="152" t="s">
        <v>340</v>
      </c>
      <c r="E4416" s="153" t="s">
        <v>21</v>
      </c>
      <c r="F4416" s="154" t="s">
        <v>1509</v>
      </c>
      <c r="H4416" s="153" t="s">
        <v>21</v>
      </c>
      <c r="I4416" s="155"/>
      <c r="L4416" s="151"/>
      <c r="M4416" s="156"/>
      <c r="T4416" s="157"/>
      <c r="AT4416" s="153" t="s">
        <v>340</v>
      </c>
      <c r="AU4416" s="153" t="s">
        <v>80</v>
      </c>
      <c r="AV4416" s="12" t="s">
        <v>78</v>
      </c>
      <c r="AW4416" s="12" t="s">
        <v>32</v>
      </c>
      <c r="AX4416" s="12" t="s">
        <v>71</v>
      </c>
      <c r="AY4416" s="153" t="s">
        <v>330</v>
      </c>
    </row>
    <row r="4417" spans="2:51" s="13" customFormat="1">
      <c r="B4417" s="158"/>
      <c r="D4417" s="152" t="s">
        <v>340</v>
      </c>
      <c r="E4417" s="159" t="s">
        <v>21</v>
      </c>
      <c r="F4417" s="160" t="s">
        <v>2267</v>
      </c>
      <c r="H4417" s="161">
        <v>19</v>
      </c>
      <c r="I4417" s="162"/>
      <c r="L4417" s="158"/>
      <c r="M4417" s="163"/>
      <c r="T4417" s="164"/>
      <c r="AT4417" s="159" t="s">
        <v>340</v>
      </c>
      <c r="AU4417" s="159" t="s">
        <v>80</v>
      </c>
      <c r="AV4417" s="13" t="s">
        <v>80</v>
      </c>
      <c r="AW4417" s="13" t="s">
        <v>32</v>
      </c>
      <c r="AX4417" s="13" t="s">
        <v>71</v>
      </c>
      <c r="AY4417" s="159" t="s">
        <v>330</v>
      </c>
    </row>
    <row r="4418" spans="2:51" s="13" customFormat="1">
      <c r="B4418" s="158"/>
      <c r="D4418" s="152" t="s">
        <v>340</v>
      </c>
      <c r="E4418" s="159" t="s">
        <v>21</v>
      </c>
      <c r="F4418" s="160" t="s">
        <v>4583</v>
      </c>
      <c r="H4418" s="161">
        <v>-0.8</v>
      </c>
      <c r="I4418" s="162"/>
      <c r="L4418" s="158"/>
      <c r="M4418" s="163"/>
      <c r="T4418" s="164"/>
      <c r="AT4418" s="159" t="s">
        <v>340</v>
      </c>
      <c r="AU4418" s="159" t="s">
        <v>80</v>
      </c>
      <c r="AV4418" s="13" t="s">
        <v>80</v>
      </c>
      <c r="AW4418" s="13" t="s">
        <v>32</v>
      </c>
      <c r="AX4418" s="13" t="s">
        <v>71</v>
      </c>
      <c r="AY4418" s="159" t="s">
        <v>330</v>
      </c>
    </row>
    <row r="4419" spans="2:51" s="13" customFormat="1">
      <c r="B4419" s="158"/>
      <c r="D4419" s="152" t="s">
        <v>340</v>
      </c>
      <c r="E4419" s="159" t="s">
        <v>21</v>
      </c>
      <c r="F4419" s="160" t="s">
        <v>4588</v>
      </c>
      <c r="H4419" s="161">
        <v>-0.7</v>
      </c>
      <c r="I4419" s="162"/>
      <c r="L4419" s="158"/>
      <c r="M4419" s="163"/>
      <c r="T4419" s="164"/>
      <c r="AT4419" s="159" t="s">
        <v>340</v>
      </c>
      <c r="AU4419" s="159" t="s">
        <v>80</v>
      </c>
      <c r="AV4419" s="13" t="s">
        <v>80</v>
      </c>
      <c r="AW4419" s="13" t="s">
        <v>32</v>
      </c>
      <c r="AX4419" s="13" t="s">
        <v>71</v>
      </c>
      <c r="AY4419" s="159" t="s">
        <v>330</v>
      </c>
    </row>
    <row r="4420" spans="2:51" s="12" customFormat="1">
      <c r="B4420" s="151"/>
      <c r="D4420" s="152" t="s">
        <v>340</v>
      </c>
      <c r="E4420" s="153" t="s">
        <v>21</v>
      </c>
      <c r="F4420" s="154" t="s">
        <v>1515</v>
      </c>
      <c r="H4420" s="153" t="s">
        <v>21</v>
      </c>
      <c r="I4420" s="155"/>
      <c r="L4420" s="151"/>
      <c r="M4420" s="156"/>
      <c r="T4420" s="157"/>
      <c r="AT4420" s="153" t="s">
        <v>340</v>
      </c>
      <c r="AU4420" s="153" t="s">
        <v>80</v>
      </c>
      <c r="AV4420" s="12" t="s">
        <v>78</v>
      </c>
      <c r="AW4420" s="12" t="s">
        <v>32</v>
      </c>
      <c r="AX4420" s="12" t="s">
        <v>71</v>
      </c>
      <c r="AY4420" s="153" t="s">
        <v>330</v>
      </c>
    </row>
    <row r="4421" spans="2:51" s="13" customFormat="1">
      <c r="B4421" s="158"/>
      <c r="D4421" s="152" t="s">
        <v>340</v>
      </c>
      <c r="E4421" s="159" t="s">
        <v>21</v>
      </c>
      <c r="F4421" s="160" t="s">
        <v>2270</v>
      </c>
      <c r="H4421" s="161">
        <v>18.55</v>
      </c>
      <c r="I4421" s="162"/>
      <c r="L4421" s="158"/>
      <c r="M4421" s="163"/>
      <c r="T4421" s="164"/>
      <c r="AT4421" s="159" t="s">
        <v>340</v>
      </c>
      <c r="AU4421" s="159" t="s">
        <v>80</v>
      </c>
      <c r="AV4421" s="13" t="s">
        <v>80</v>
      </c>
      <c r="AW4421" s="13" t="s">
        <v>32</v>
      </c>
      <c r="AX4421" s="13" t="s">
        <v>71</v>
      </c>
      <c r="AY4421" s="159" t="s">
        <v>330</v>
      </c>
    </row>
    <row r="4422" spans="2:51" s="13" customFormat="1">
      <c r="B4422" s="158"/>
      <c r="D4422" s="152" t="s">
        <v>340</v>
      </c>
      <c r="E4422" s="159" t="s">
        <v>21</v>
      </c>
      <c r="F4422" s="160" t="s">
        <v>4584</v>
      </c>
      <c r="H4422" s="161">
        <v>-1.2</v>
      </c>
      <c r="I4422" s="162"/>
      <c r="L4422" s="158"/>
      <c r="M4422" s="163"/>
      <c r="T4422" s="164"/>
      <c r="AT4422" s="159" t="s">
        <v>340</v>
      </c>
      <c r="AU4422" s="159" t="s">
        <v>80</v>
      </c>
      <c r="AV4422" s="13" t="s">
        <v>80</v>
      </c>
      <c r="AW4422" s="13" t="s">
        <v>32</v>
      </c>
      <c r="AX4422" s="13" t="s">
        <v>71</v>
      </c>
      <c r="AY4422" s="159" t="s">
        <v>330</v>
      </c>
    </row>
    <row r="4423" spans="2:51" s="12" customFormat="1">
      <c r="B4423" s="151"/>
      <c r="D4423" s="152" t="s">
        <v>340</v>
      </c>
      <c r="E4423" s="153" t="s">
        <v>21</v>
      </c>
      <c r="F4423" s="154" t="s">
        <v>1519</v>
      </c>
      <c r="H4423" s="153" t="s">
        <v>21</v>
      </c>
      <c r="I4423" s="155"/>
      <c r="L4423" s="151"/>
      <c r="M4423" s="156"/>
      <c r="T4423" s="157"/>
      <c r="AT4423" s="153" t="s">
        <v>340</v>
      </c>
      <c r="AU4423" s="153" t="s">
        <v>80</v>
      </c>
      <c r="AV4423" s="12" t="s">
        <v>78</v>
      </c>
      <c r="AW4423" s="12" t="s">
        <v>32</v>
      </c>
      <c r="AX4423" s="12" t="s">
        <v>71</v>
      </c>
      <c r="AY4423" s="153" t="s">
        <v>330</v>
      </c>
    </row>
    <row r="4424" spans="2:51" s="13" customFormat="1">
      <c r="B4424" s="158"/>
      <c r="D4424" s="152" t="s">
        <v>340</v>
      </c>
      <c r="E4424" s="159" t="s">
        <v>21</v>
      </c>
      <c r="F4424" s="160" t="s">
        <v>2271</v>
      </c>
      <c r="H4424" s="161">
        <v>18.3</v>
      </c>
      <c r="I4424" s="162"/>
      <c r="L4424" s="158"/>
      <c r="M4424" s="163"/>
      <c r="T4424" s="164"/>
      <c r="AT4424" s="159" t="s">
        <v>340</v>
      </c>
      <c r="AU4424" s="159" t="s">
        <v>80</v>
      </c>
      <c r="AV4424" s="13" t="s">
        <v>80</v>
      </c>
      <c r="AW4424" s="13" t="s">
        <v>32</v>
      </c>
      <c r="AX4424" s="13" t="s">
        <v>71</v>
      </c>
      <c r="AY4424" s="159" t="s">
        <v>330</v>
      </c>
    </row>
    <row r="4425" spans="2:51" s="13" customFormat="1">
      <c r="B4425" s="158"/>
      <c r="D4425" s="152" t="s">
        <v>340</v>
      </c>
      <c r="E4425" s="159" t="s">
        <v>21</v>
      </c>
      <c r="F4425" s="160" t="s">
        <v>4584</v>
      </c>
      <c r="H4425" s="161">
        <v>-1.2</v>
      </c>
      <c r="I4425" s="162"/>
      <c r="L4425" s="158"/>
      <c r="M4425" s="163"/>
      <c r="T4425" s="164"/>
      <c r="AT4425" s="159" t="s">
        <v>340</v>
      </c>
      <c r="AU4425" s="159" t="s">
        <v>80</v>
      </c>
      <c r="AV4425" s="13" t="s">
        <v>80</v>
      </c>
      <c r="AW4425" s="13" t="s">
        <v>32</v>
      </c>
      <c r="AX4425" s="13" t="s">
        <v>71</v>
      </c>
      <c r="AY4425" s="159" t="s">
        <v>330</v>
      </c>
    </row>
    <row r="4426" spans="2:51" s="12" customFormat="1">
      <c r="B4426" s="151"/>
      <c r="D4426" s="152" t="s">
        <v>340</v>
      </c>
      <c r="E4426" s="153" t="s">
        <v>21</v>
      </c>
      <c r="F4426" s="154" t="s">
        <v>1523</v>
      </c>
      <c r="H4426" s="153" t="s">
        <v>21</v>
      </c>
      <c r="I4426" s="155"/>
      <c r="L4426" s="151"/>
      <c r="M4426" s="156"/>
      <c r="T4426" s="157"/>
      <c r="AT4426" s="153" t="s">
        <v>340</v>
      </c>
      <c r="AU4426" s="153" t="s">
        <v>80</v>
      </c>
      <c r="AV4426" s="12" t="s">
        <v>78</v>
      </c>
      <c r="AW4426" s="12" t="s">
        <v>32</v>
      </c>
      <c r="AX4426" s="12" t="s">
        <v>71</v>
      </c>
      <c r="AY4426" s="153" t="s">
        <v>330</v>
      </c>
    </row>
    <row r="4427" spans="2:51" s="13" customFormat="1">
      <c r="B4427" s="158"/>
      <c r="D4427" s="152" t="s">
        <v>340</v>
      </c>
      <c r="E4427" s="159" t="s">
        <v>21</v>
      </c>
      <c r="F4427" s="160" t="s">
        <v>2272</v>
      </c>
      <c r="H4427" s="161">
        <v>15.54</v>
      </c>
      <c r="I4427" s="162"/>
      <c r="L4427" s="158"/>
      <c r="M4427" s="163"/>
      <c r="T4427" s="164"/>
      <c r="AT4427" s="159" t="s">
        <v>340</v>
      </c>
      <c r="AU4427" s="159" t="s">
        <v>80</v>
      </c>
      <c r="AV4427" s="13" t="s">
        <v>80</v>
      </c>
      <c r="AW4427" s="13" t="s">
        <v>32</v>
      </c>
      <c r="AX4427" s="13" t="s">
        <v>71</v>
      </c>
      <c r="AY4427" s="159" t="s">
        <v>330</v>
      </c>
    </row>
    <row r="4428" spans="2:51" s="13" customFormat="1">
      <c r="B4428" s="158"/>
      <c r="D4428" s="152" t="s">
        <v>340</v>
      </c>
      <c r="E4428" s="159" t="s">
        <v>21</v>
      </c>
      <c r="F4428" s="160" t="s">
        <v>4470</v>
      </c>
      <c r="H4428" s="161">
        <v>-1.6</v>
      </c>
      <c r="I4428" s="162"/>
      <c r="L4428" s="158"/>
      <c r="M4428" s="163"/>
      <c r="T4428" s="164"/>
      <c r="AT4428" s="159" t="s">
        <v>340</v>
      </c>
      <c r="AU4428" s="159" t="s">
        <v>80</v>
      </c>
      <c r="AV4428" s="13" t="s">
        <v>80</v>
      </c>
      <c r="AW4428" s="13" t="s">
        <v>32</v>
      </c>
      <c r="AX4428" s="13" t="s">
        <v>71</v>
      </c>
      <c r="AY4428" s="159" t="s">
        <v>330</v>
      </c>
    </row>
    <row r="4429" spans="2:51" s="12" customFormat="1">
      <c r="B4429" s="151"/>
      <c r="D4429" s="152" t="s">
        <v>340</v>
      </c>
      <c r="E4429" s="153" t="s">
        <v>21</v>
      </c>
      <c r="F4429" s="154" t="s">
        <v>1527</v>
      </c>
      <c r="H4429" s="153" t="s">
        <v>21</v>
      </c>
      <c r="I4429" s="155"/>
      <c r="L4429" s="151"/>
      <c r="M4429" s="156"/>
      <c r="T4429" s="157"/>
      <c r="AT4429" s="153" t="s">
        <v>340</v>
      </c>
      <c r="AU4429" s="153" t="s">
        <v>80</v>
      </c>
      <c r="AV4429" s="12" t="s">
        <v>78</v>
      </c>
      <c r="AW4429" s="12" t="s">
        <v>32</v>
      </c>
      <c r="AX4429" s="12" t="s">
        <v>71</v>
      </c>
      <c r="AY4429" s="153" t="s">
        <v>330</v>
      </c>
    </row>
    <row r="4430" spans="2:51" s="13" customFormat="1">
      <c r="B4430" s="158"/>
      <c r="D4430" s="152" t="s">
        <v>340</v>
      </c>
      <c r="E4430" s="159" t="s">
        <v>21</v>
      </c>
      <c r="F4430" s="160" t="s">
        <v>2273</v>
      </c>
      <c r="H4430" s="161">
        <v>15.61</v>
      </c>
      <c r="I4430" s="162"/>
      <c r="L4430" s="158"/>
      <c r="M4430" s="163"/>
      <c r="T4430" s="164"/>
      <c r="AT4430" s="159" t="s">
        <v>340</v>
      </c>
      <c r="AU4430" s="159" t="s">
        <v>80</v>
      </c>
      <c r="AV4430" s="13" t="s">
        <v>80</v>
      </c>
      <c r="AW4430" s="13" t="s">
        <v>32</v>
      </c>
      <c r="AX4430" s="13" t="s">
        <v>71</v>
      </c>
      <c r="AY4430" s="159" t="s">
        <v>330</v>
      </c>
    </row>
    <row r="4431" spans="2:51" s="13" customFormat="1">
      <c r="B4431" s="158"/>
      <c r="D4431" s="152" t="s">
        <v>340</v>
      </c>
      <c r="E4431" s="159" t="s">
        <v>21</v>
      </c>
      <c r="F4431" s="160" t="s">
        <v>4583</v>
      </c>
      <c r="H4431" s="161">
        <v>-0.8</v>
      </c>
      <c r="I4431" s="162"/>
      <c r="L4431" s="158"/>
      <c r="M4431" s="163"/>
      <c r="T4431" s="164"/>
      <c r="AT4431" s="159" t="s">
        <v>340</v>
      </c>
      <c r="AU4431" s="159" t="s">
        <v>80</v>
      </c>
      <c r="AV4431" s="13" t="s">
        <v>80</v>
      </c>
      <c r="AW4431" s="13" t="s">
        <v>32</v>
      </c>
      <c r="AX4431" s="13" t="s">
        <v>71</v>
      </c>
      <c r="AY4431" s="159" t="s">
        <v>330</v>
      </c>
    </row>
    <row r="4432" spans="2:51" s="13" customFormat="1">
      <c r="B4432" s="158"/>
      <c r="D4432" s="152" t="s">
        <v>340</v>
      </c>
      <c r="E4432" s="159" t="s">
        <v>21</v>
      </c>
      <c r="F4432" s="160" t="s">
        <v>4589</v>
      </c>
      <c r="H4432" s="161">
        <v>-0.6</v>
      </c>
      <c r="I4432" s="162"/>
      <c r="L4432" s="158"/>
      <c r="M4432" s="163"/>
      <c r="T4432" s="164"/>
      <c r="AT4432" s="159" t="s">
        <v>340</v>
      </c>
      <c r="AU4432" s="159" t="s">
        <v>80</v>
      </c>
      <c r="AV4432" s="13" t="s">
        <v>80</v>
      </c>
      <c r="AW4432" s="13" t="s">
        <v>32</v>
      </c>
      <c r="AX4432" s="13" t="s">
        <v>71</v>
      </c>
      <c r="AY4432" s="159" t="s">
        <v>330</v>
      </c>
    </row>
    <row r="4433" spans="2:51" s="12" customFormat="1">
      <c r="B4433" s="151"/>
      <c r="D4433" s="152" t="s">
        <v>340</v>
      </c>
      <c r="E4433" s="153" t="s">
        <v>21</v>
      </c>
      <c r="F4433" s="154" t="s">
        <v>770</v>
      </c>
      <c r="H4433" s="153" t="s">
        <v>21</v>
      </c>
      <c r="I4433" s="155"/>
      <c r="L4433" s="151"/>
      <c r="M4433" s="156"/>
      <c r="T4433" s="157"/>
      <c r="AT4433" s="153" t="s">
        <v>340</v>
      </c>
      <c r="AU4433" s="153" t="s">
        <v>80</v>
      </c>
      <c r="AV4433" s="12" t="s">
        <v>78</v>
      </c>
      <c r="AW4433" s="12" t="s">
        <v>32</v>
      </c>
      <c r="AX4433" s="12" t="s">
        <v>71</v>
      </c>
      <c r="AY4433" s="153" t="s">
        <v>330</v>
      </c>
    </row>
    <row r="4434" spans="2:51" s="12" customFormat="1">
      <c r="B4434" s="151"/>
      <c r="D4434" s="152" t="s">
        <v>340</v>
      </c>
      <c r="E4434" s="153" t="s">
        <v>21</v>
      </c>
      <c r="F4434" s="154" t="s">
        <v>1454</v>
      </c>
      <c r="H4434" s="153" t="s">
        <v>21</v>
      </c>
      <c r="I4434" s="155"/>
      <c r="L4434" s="151"/>
      <c r="M4434" s="156"/>
      <c r="T4434" s="157"/>
      <c r="AT4434" s="153" t="s">
        <v>340</v>
      </c>
      <c r="AU4434" s="153" t="s">
        <v>80</v>
      </c>
      <c r="AV4434" s="12" t="s">
        <v>78</v>
      </c>
      <c r="AW4434" s="12" t="s">
        <v>32</v>
      </c>
      <c r="AX4434" s="12" t="s">
        <v>71</v>
      </c>
      <c r="AY4434" s="153" t="s">
        <v>330</v>
      </c>
    </row>
    <row r="4435" spans="2:51" s="13" customFormat="1">
      <c r="B4435" s="158"/>
      <c r="D4435" s="152" t="s">
        <v>340</v>
      </c>
      <c r="E4435" s="159" t="s">
        <v>21</v>
      </c>
      <c r="F4435" s="160" t="s">
        <v>2274</v>
      </c>
      <c r="H4435" s="161">
        <v>4.6500000000000004</v>
      </c>
      <c r="I4435" s="162"/>
      <c r="L4435" s="158"/>
      <c r="M4435" s="163"/>
      <c r="T4435" s="164"/>
      <c r="AT4435" s="159" t="s">
        <v>340</v>
      </c>
      <c r="AU4435" s="159" t="s">
        <v>80</v>
      </c>
      <c r="AV4435" s="13" t="s">
        <v>80</v>
      </c>
      <c r="AW4435" s="13" t="s">
        <v>32</v>
      </c>
      <c r="AX4435" s="13" t="s">
        <v>71</v>
      </c>
      <c r="AY4435" s="159" t="s">
        <v>330</v>
      </c>
    </row>
    <row r="4436" spans="2:51" s="13" customFormat="1">
      <c r="B4436" s="158"/>
      <c r="D4436" s="152" t="s">
        <v>340</v>
      </c>
      <c r="E4436" s="159" t="s">
        <v>21</v>
      </c>
      <c r="F4436" s="160" t="s">
        <v>2233</v>
      </c>
      <c r="H4436" s="161">
        <v>14.97</v>
      </c>
      <c r="I4436" s="162"/>
      <c r="L4436" s="158"/>
      <c r="M4436" s="163"/>
      <c r="T4436" s="164"/>
      <c r="AT4436" s="159" t="s">
        <v>340</v>
      </c>
      <c r="AU4436" s="159" t="s">
        <v>80</v>
      </c>
      <c r="AV4436" s="13" t="s">
        <v>80</v>
      </c>
      <c r="AW4436" s="13" t="s">
        <v>32</v>
      </c>
      <c r="AX4436" s="13" t="s">
        <v>71</v>
      </c>
      <c r="AY4436" s="159" t="s">
        <v>330</v>
      </c>
    </row>
    <row r="4437" spans="2:51" s="13" customFormat="1">
      <c r="B4437" s="158"/>
      <c r="D4437" s="152" t="s">
        <v>340</v>
      </c>
      <c r="E4437" s="159" t="s">
        <v>21</v>
      </c>
      <c r="F4437" s="160" t="s">
        <v>4579</v>
      </c>
      <c r="H4437" s="161">
        <v>-3.16</v>
      </c>
      <c r="I4437" s="162"/>
      <c r="L4437" s="158"/>
      <c r="M4437" s="163"/>
      <c r="T4437" s="164"/>
      <c r="AT4437" s="159" t="s">
        <v>340</v>
      </c>
      <c r="AU4437" s="159" t="s">
        <v>80</v>
      </c>
      <c r="AV4437" s="13" t="s">
        <v>80</v>
      </c>
      <c r="AW4437" s="13" t="s">
        <v>32</v>
      </c>
      <c r="AX4437" s="13" t="s">
        <v>71</v>
      </c>
      <c r="AY4437" s="159" t="s">
        <v>330</v>
      </c>
    </row>
    <row r="4438" spans="2:51" s="13" customFormat="1">
      <c r="B4438" s="158"/>
      <c r="D4438" s="152" t="s">
        <v>340</v>
      </c>
      <c r="E4438" s="159" t="s">
        <v>21</v>
      </c>
      <c r="F4438" s="160" t="s">
        <v>4580</v>
      </c>
      <c r="H4438" s="161">
        <v>1</v>
      </c>
      <c r="I4438" s="162"/>
      <c r="L4438" s="158"/>
      <c r="M4438" s="163"/>
      <c r="T4438" s="164"/>
      <c r="AT4438" s="159" t="s">
        <v>340</v>
      </c>
      <c r="AU4438" s="159" t="s">
        <v>80</v>
      </c>
      <c r="AV4438" s="13" t="s">
        <v>80</v>
      </c>
      <c r="AW4438" s="13" t="s">
        <v>32</v>
      </c>
      <c r="AX4438" s="13" t="s">
        <v>71</v>
      </c>
      <c r="AY4438" s="159" t="s">
        <v>330</v>
      </c>
    </row>
    <row r="4439" spans="2:51" s="12" customFormat="1">
      <c r="B4439" s="151"/>
      <c r="D4439" s="152" t="s">
        <v>340</v>
      </c>
      <c r="E4439" s="153" t="s">
        <v>21</v>
      </c>
      <c r="F4439" s="154" t="s">
        <v>1464</v>
      </c>
      <c r="H4439" s="153" t="s">
        <v>21</v>
      </c>
      <c r="I4439" s="155"/>
      <c r="L4439" s="151"/>
      <c r="M4439" s="156"/>
      <c r="T4439" s="157"/>
      <c r="AT4439" s="153" t="s">
        <v>340</v>
      </c>
      <c r="AU4439" s="153" t="s">
        <v>80</v>
      </c>
      <c r="AV4439" s="12" t="s">
        <v>78</v>
      </c>
      <c r="AW4439" s="12" t="s">
        <v>32</v>
      </c>
      <c r="AX4439" s="12" t="s">
        <v>71</v>
      </c>
      <c r="AY4439" s="153" t="s">
        <v>330</v>
      </c>
    </row>
    <row r="4440" spans="2:51" s="13" customFormat="1">
      <c r="B4440" s="158"/>
      <c r="D4440" s="152" t="s">
        <v>340</v>
      </c>
      <c r="E4440" s="159" t="s">
        <v>21</v>
      </c>
      <c r="F4440" s="160" t="s">
        <v>2275</v>
      </c>
      <c r="H4440" s="161">
        <v>117.05</v>
      </c>
      <c r="I4440" s="162"/>
      <c r="L4440" s="158"/>
      <c r="M4440" s="163"/>
      <c r="T4440" s="164"/>
      <c r="AT4440" s="159" t="s">
        <v>340</v>
      </c>
      <c r="AU4440" s="159" t="s">
        <v>80</v>
      </c>
      <c r="AV4440" s="13" t="s">
        <v>80</v>
      </c>
      <c r="AW4440" s="13" t="s">
        <v>32</v>
      </c>
      <c r="AX4440" s="13" t="s">
        <v>71</v>
      </c>
      <c r="AY4440" s="159" t="s">
        <v>330</v>
      </c>
    </row>
    <row r="4441" spans="2:51" s="13" customFormat="1">
      <c r="B4441" s="158"/>
      <c r="D4441" s="152" t="s">
        <v>340</v>
      </c>
      <c r="E4441" s="159" t="s">
        <v>21</v>
      </c>
      <c r="F4441" s="160" t="s">
        <v>4590</v>
      </c>
      <c r="H4441" s="161">
        <v>-8.3000000000000007</v>
      </c>
      <c r="I4441" s="162"/>
      <c r="L4441" s="158"/>
      <c r="M4441" s="163"/>
      <c r="T4441" s="164"/>
      <c r="AT4441" s="159" t="s">
        <v>340</v>
      </c>
      <c r="AU4441" s="159" t="s">
        <v>80</v>
      </c>
      <c r="AV4441" s="13" t="s">
        <v>80</v>
      </c>
      <c r="AW4441" s="13" t="s">
        <v>32</v>
      </c>
      <c r="AX4441" s="13" t="s">
        <v>71</v>
      </c>
      <c r="AY4441" s="159" t="s">
        <v>330</v>
      </c>
    </row>
    <row r="4442" spans="2:51" s="13" customFormat="1">
      <c r="B4442" s="158"/>
      <c r="D4442" s="152" t="s">
        <v>340</v>
      </c>
      <c r="E4442" s="159" t="s">
        <v>21</v>
      </c>
      <c r="F4442" s="160" t="s">
        <v>4591</v>
      </c>
      <c r="H4442" s="161">
        <v>-5.5750000000000002</v>
      </c>
      <c r="I4442" s="162"/>
      <c r="L4442" s="158"/>
      <c r="M4442" s="163"/>
      <c r="T4442" s="164"/>
      <c r="AT4442" s="159" t="s">
        <v>340</v>
      </c>
      <c r="AU4442" s="159" t="s">
        <v>80</v>
      </c>
      <c r="AV4442" s="13" t="s">
        <v>80</v>
      </c>
      <c r="AW4442" s="13" t="s">
        <v>32</v>
      </c>
      <c r="AX4442" s="13" t="s">
        <v>71</v>
      </c>
      <c r="AY4442" s="159" t="s">
        <v>330</v>
      </c>
    </row>
    <row r="4443" spans="2:51" s="13" customFormat="1">
      <c r="B4443" s="158"/>
      <c r="D4443" s="152" t="s">
        <v>340</v>
      </c>
      <c r="E4443" s="159" t="s">
        <v>21</v>
      </c>
      <c r="F4443" s="160" t="s">
        <v>4571</v>
      </c>
      <c r="H4443" s="161">
        <v>0.5</v>
      </c>
      <c r="I4443" s="162"/>
      <c r="L4443" s="158"/>
      <c r="M4443" s="163"/>
      <c r="T4443" s="164"/>
      <c r="AT4443" s="159" t="s">
        <v>340</v>
      </c>
      <c r="AU4443" s="159" t="s">
        <v>80</v>
      </c>
      <c r="AV4443" s="13" t="s">
        <v>80</v>
      </c>
      <c r="AW4443" s="13" t="s">
        <v>32</v>
      </c>
      <c r="AX4443" s="13" t="s">
        <v>71</v>
      </c>
      <c r="AY4443" s="159" t="s">
        <v>330</v>
      </c>
    </row>
    <row r="4444" spans="2:51" s="13" customFormat="1">
      <c r="B4444" s="158"/>
      <c r="D4444" s="152" t="s">
        <v>340</v>
      </c>
      <c r="E4444" s="159" t="s">
        <v>21</v>
      </c>
      <c r="F4444" s="160" t="s">
        <v>4592</v>
      </c>
      <c r="H4444" s="161">
        <v>-3.25</v>
      </c>
      <c r="I4444" s="162"/>
      <c r="L4444" s="158"/>
      <c r="M4444" s="163"/>
      <c r="T4444" s="164"/>
      <c r="AT4444" s="159" t="s">
        <v>340</v>
      </c>
      <c r="AU4444" s="159" t="s">
        <v>80</v>
      </c>
      <c r="AV4444" s="13" t="s">
        <v>80</v>
      </c>
      <c r="AW4444" s="13" t="s">
        <v>32</v>
      </c>
      <c r="AX4444" s="13" t="s">
        <v>71</v>
      </c>
      <c r="AY4444" s="159" t="s">
        <v>330</v>
      </c>
    </row>
    <row r="4445" spans="2:51" s="13" customFormat="1">
      <c r="B4445" s="158"/>
      <c r="D4445" s="152" t="s">
        <v>340</v>
      </c>
      <c r="E4445" s="159" t="s">
        <v>21</v>
      </c>
      <c r="F4445" s="160" t="s">
        <v>4593</v>
      </c>
      <c r="H4445" s="161">
        <v>-15.6</v>
      </c>
      <c r="I4445" s="162"/>
      <c r="L4445" s="158"/>
      <c r="M4445" s="163"/>
      <c r="T4445" s="164"/>
      <c r="AT4445" s="159" t="s">
        <v>340</v>
      </c>
      <c r="AU4445" s="159" t="s">
        <v>80</v>
      </c>
      <c r="AV4445" s="13" t="s">
        <v>80</v>
      </c>
      <c r="AW4445" s="13" t="s">
        <v>32</v>
      </c>
      <c r="AX4445" s="13" t="s">
        <v>71</v>
      </c>
      <c r="AY4445" s="159" t="s">
        <v>330</v>
      </c>
    </row>
    <row r="4446" spans="2:51" s="13" customFormat="1">
      <c r="B4446" s="158"/>
      <c r="D4446" s="152" t="s">
        <v>340</v>
      </c>
      <c r="E4446" s="159" t="s">
        <v>21</v>
      </c>
      <c r="F4446" s="160" t="s">
        <v>4594</v>
      </c>
      <c r="H4446" s="161">
        <v>-2.1</v>
      </c>
      <c r="I4446" s="162"/>
      <c r="L4446" s="158"/>
      <c r="M4446" s="163"/>
      <c r="T4446" s="164"/>
      <c r="AT4446" s="159" t="s">
        <v>340</v>
      </c>
      <c r="AU4446" s="159" t="s">
        <v>80</v>
      </c>
      <c r="AV4446" s="13" t="s">
        <v>80</v>
      </c>
      <c r="AW4446" s="13" t="s">
        <v>32</v>
      </c>
      <c r="AX4446" s="13" t="s">
        <v>71</v>
      </c>
      <c r="AY4446" s="159" t="s">
        <v>330</v>
      </c>
    </row>
    <row r="4447" spans="2:51" s="13" customFormat="1">
      <c r="B4447" s="158"/>
      <c r="D4447" s="152" t="s">
        <v>340</v>
      </c>
      <c r="E4447" s="159" t="s">
        <v>21</v>
      </c>
      <c r="F4447" s="160" t="s">
        <v>4595</v>
      </c>
      <c r="H4447" s="161">
        <v>-0.65</v>
      </c>
      <c r="I4447" s="162"/>
      <c r="L4447" s="158"/>
      <c r="M4447" s="163"/>
      <c r="T4447" s="164"/>
      <c r="AT4447" s="159" t="s">
        <v>340</v>
      </c>
      <c r="AU4447" s="159" t="s">
        <v>80</v>
      </c>
      <c r="AV4447" s="13" t="s">
        <v>80</v>
      </c>
      <c r="AW4447" s="13" t="s">
        <v>32</v>
      </c>
      <c r="AX4447" s="13" t="s">
        <v>71</v>
      </c>
      <c r="AY4447" s="159" t="s">
        <v>330</v>
      </c>
    </row>
    <row r="4448" spans="2:51" s="13" customFormat="1">
      <c r="B4448" s="158"/>
      <c r="D4448" s="152" t="s">
        <v>340</v>
      </c>
      <c r="E4448" s="159" t="s">
        <v>21</v>
      </c>
      <c r="F4448" s="160" t="s">
        <v>4596</v>
      </c>
      <c r="H4448" s="161">
        <v>-1.23</v>
      </c>
      <c r="I4448" s="162"/>
      <c r="L4448" s="158"/>
      <c r="M4448" s="163"/>
      <c r="T4448" s="164"/>
      <c r="AT4448" s="159" t="s">
        <v>340</v>
      </c>
      <c r="AU4448" s="159" t="s">
        <v>80</v>
      </c>
      <c r="AV4448" s="13" t="s">
        <v>80</v>
      </c>
      <c r="AW4448" s="13" t="s">
        <v>32</v>
      </c>
      <c r="AX4448" s="13" t="s">
        <v>71</v>
      </c>
      <c r="AY4448" s="159" t="s">
        <v>330</v>
      </c>
    </row>
    <row r="4449" spans="2:51" s="13" customFormat="1">
      <c r="B4449" s="158"/>
      <c r="D4449" s="152" t="s">
        <v>340</v>
      </c>
      <c r="E4449" s="159" t="s">
        <v>21</v>
      </c>
      <c r="F4449" s="160" t="s">
        <v>4588</v>
      </c>
      <c r="H4449" s="161">
        <v>-0.7</v>
      </c>
      <c r="I4449" s="162"/>
      <c r="L4449" s="158"/>
      <c r="M4449" s="163"/>
      <c r="T4449" s="164"/>
      <c r="AT4449" s="159" t="s">
        <v>340</v>
      </c>
      <c r="AU4449" s="159" t="s">
        <v>80</v>
      </c>
      <c r="AV4449" s="13" t="s">
        <v>80</v>
      </c>
      <c r="AW4449" s="13" t="s">
        <v>32</v>
      </c>
      <c r="AX4449" s="13" t="s">
        <v>71</v>
      </c>
      <c r="AY4449" s="159" t="s">
        <v>330</v>
      </c>
    </row>
    <row r="4450" spans="2:51" s="13" customFormat="1">
      <c r="B4450" s="158"/>
      <c r="D4450" s="152" t="s">
        <v>340</v>
      </c>
      <c r="E4450" s="159" t="s">
        <v>21</v>
      </c>
      <c r="F4450" s="160" t="s">
        <v>4467</v>
      </c>
      <c r="H4450" s="161">
        <v>-1.8</v>
      </c>
      <c r="I4450" s="162"/>
      <c r="L4450" s="158"/>
      <c r="M4450" s="163"/>
      <c r="T4450" s="164"/>
      <c r="AT4450" s="159" t="s">
        <v>340</v>
      </c>
      <c r="AU4450" s="159" t="s">
        <v>80</v>
      </c>
      <c r="AV4450" s="13" t="s">
        <v>80</v>
      </c>
      <c r="AW4450" s="13" t="s">
        <v>32</v>
      </c>
      <c r="AX4450" s="13" t="s">
        <v>71</v>
      </c>
      <c r="AY4450" s="159" t="s">
        <v>330</v>
      </c>
    </row>
    <row r="4451" spans="2:51" s="13" customFormat="1">
      <c r="B4451" s="158"/>
      <c r="D4451" s="152" t="s">
        <v>340</v>
      </c>
      <c r="E4451" s="159" t="s">
        <v>21</v>
      </c>
      <c r="F4451" s="160" t="s">
        <v>4597</v>
      </c>
      <c r="H4451" s="161">
        <v>-4</v>
      </c>
      <c r="I4451" s="162"/>
      <c r="L4451" s="158"/>
      <c r="M4451" s="163"/>
      <c r="T4451" s="164"/>
      <c r="AT4451" s="159" t="s">
        <v>340</v>
      </c>
      <c r="AU4451" s="159" t="s">
        <v>80</v>
      </c>
      <c r="AV4451" s="13" t="s">
        <v>80</v>
      </c>
      <c r="AW4451" s="13" t="s">
        <v>32</v>
      </c>
      <c r="AX4451" s="13" t="s">
        <v>71</v>
      </c>
      <c r="AY4451" s="159" t="s">
        <v>330</v>
      </c>
    </row>
    <row r="4452" spans="2:51" s="13" customFormat="1">
      <c r="B4452" s="158"/>
      <c r="D4452" s="152" t="s">
        <v>340</v>
      </c>
      <c r="E4452" s="159" t="s">
        <v>21</v>
      </c>
      <c r="F4452" s="160" t="s">
        <v>4469</v>
      </c>
      <c r="H4452" s="161">
        <v>-2</v>
      </c>
      <c r="I4452" s="162"/>
      <c r="L4452" s="158"/>
      <c r="M4452" s="163"/>
      <c r="T4452" s="164"/>
      <c r="AT4452" s="159" t="s">
        <v>340</v>
      </c>
      <c r="AU4452" s="159" t="s">
        <v>80</v>
      </c>
      <c r="AV4452" s="13" t="s">
        <v>80</v>
      </c>
      <c r="AW4452" s="13" t="s">
        <v>32</v>
      </c>
      <c r="AX4452" s="13" t="s">
        <v>71</v>
      </c>
      <c r="AY4452" s="159" t="s">
        <v>330</v>
      </c>
    </row>
    <row r="4453" spans="2:51" s="13" customFormat="1">
      <c r="B4453" s="158"/>
      <c r="D4453" s="152" t="s">
        <v>340</v>
      </c>
      <c r="E4453" s="159" t="s">
        <v>21</v>
      </c>
      <c r="F4453" s="160" t="s">
        <v>4580</v>
      </c>
      <c r="H4453" s="161">
        <v>1</v>
      </c>
      <c r="I4453" s="162"/>
      <c r="L4453" s="158"/>
      <c r="M4453" s="163"/>
      <c r="T4453" s="164"/>
      <c r="AT4453" s="159" t="s">
        <v>340</v>
      </c>
      <c r="AU4453" s="159" t="s">
        <v>80</v>
      </c>
      <c r="AV4453" s="13" t="s">
        <v>80</v>
      </c>
      <c r="AW4453" s="13" t="s">
        <v>32</v>
      </c>
      <c r="AX4453" s="13" t="s">
        <v>71</v>
      </c>
      <c r="AY4453" s="159" t="s">
        <v>330</v>
      </c>
    </row>
    <row r="4454" spans="2:51" s="13" customFormat="1">
      <c r="B4454" s="158"/>
      <c r="D4454" s="152" t="s">
        <v>340</v>
      </c>
      <c r="E4454" s="159" t="s">
        <v>21</v>
      </c>
      <c r="F4454" s="160" t="s">
        <v>4580</v>
      </c>
      <c r="H4454" s="161">
        <v>1</v>
      </c>
      <c r="I4454" s="162"/>
      <c r="L4454" s="158"/>
      <c r="M4454" s="163"/>
      <c r="T4454" s="164"/>
      <c r="AT4454" s="159" t="s">
        <v>340</v>
      </c>
      <c r="AU4454" s="159" t="s">
        <v>80</v>
      </c>
      <c r="AV4454" s="13" t="s">
        <v>80</v>
      </c>
      <c r="AW4454" s="13" t="s">
        <v>32</v>
      </c>
      <c r="AX4454" s="13" t="s">
        <v>71</v>
      </c>
      <c r="AY4454" s="159" t="s">
        <v>330</v>
      </c>
    </row>
    <row r="4455" spans="2:51" s="12" customFormat="1">
      <c r="B4455" s="151"/>
      <c r="D4455" s="152" t="s">
        <v>340</v>
      </c>
      <c r="E4455" s="153" t="s">
        <v>21</v>
      </c>
      <c r="F4455" s="154" t="s">
        <v>1545</v>
      </c>
      <c r="H4455" s="153" t="s">
        <v>21</v>
      </c>
      <c r="I4455" s="155"/>
      <c r="L4455" s="151"/>
      <c r="M4455" s="156"/>
      <c r="T4455" s="157"/>
      <c r="AT4455" s="153" t="s">
        <v>340</v>
      </c>
      <c r="AU4455" s="153" t="s">
        <v>80</v>
      </c>
      <c r="AV4455" s="12" t="s">
        <v>78</v>
      </c>
      <c r="AW4455" s="12" t="s">
        <v>32</v>
      </c>
      <c r="AX4455" s="12" t="s">
        <v>71</v>
      </c>
      <c r="AY4455" s="153" t="s">
        <v>330</v>
      </c>
    </row>
    <row r="4456" spans="2:51" s="13" customFormat="1">
      <c r="B4456" s="158"/>
      <c r="D4456" s="152" t="s">
        <v>340</v>
      </c>
      <c r="E4456" s="159" t="s">
        <v>21</v>
      </c>
      <c r="F4456" s="160" t="s">
        <v>2276</v>
      </c>
      <c r="H4456" s="161">
        <v>19.8</v>
      </c>
      <c r="I4456" s="162"/>
      <c r="L4456" s="158"/>
      <c r="M4456" s="163"/>
      <c r="T4456" s="164"/>
      <c r="AT4456" s="159" t="s">
        <v>340</v>
      </c>
      <c r="AU4456" s="159" t="s">
        <v>80</v>
      </c>
      <c r="AV4456" s="13" t="s">
        <v>80</v>
      </c>
      <c r="AW4456" s="13" t="s">
        <v>32</v>
      </c>
      <c r="AX4456" s="13" t="s">
        <v>71</v>
      </c>
      <c r="AY4456" s="159" t="s">
        <v>330</v>
      </c>
    </row>
    <row r="4457" spans="2:51" s="13" customFormat="1">
      <c r="B4457" s="158"/>
      <c r="D4457" s="152" t="s">
        <v>340</v>
      </c>
      <c r="E4457" s="159" t="s">
        <v>21</v>
      </c>
      <c r="F4457" s="160" t="s">
        <v>4583</v>
      </c>
      <c r="H4457" s="161">
        <v>-0.8</v>
      </c>
      <c r="I4457" s="162"/>
      <c r="L4457" s="158"/>
      <c r="M4457" s="163"/>
      <c r="T4457" s="164"/>
      <c r="AT4457" s="159" t="s">
        <v>340</v>
      </c>
      <c r="AU4457" s="159" t="s">
        <v>80</v>
      </c>
      <c r="AV4457" s="13" t="s">
        <v>80</v>
      </c>
      <c r="AW4457" s="13" t="s">
        <v>32</v>
      </c>
      <c r="AX4457" s="13" t="s">
        <v>71</v>
      </c>
      <c r="AY4457" s="159" t="s">
        <v>330</v>
      </c>
    </row>
    <row r="4458" spans="2:51" s="13" customFormat="1">
      <c r="B4458" s="158"/>
      <c r="D4458" s="152" t="s">
        <v>340</v>
      </c>
      <c r="E4458" s="159" t="s">
        <v>21</v>
      </c>
      <c r="F4458" s="160" t="s">
        <v>4465</v>
      </c>
      <c r="H4458" s="161">
        <v>-0.9</v>
      </c>
      <c r="I4458" s="162"/>
      <c r="L4458" s="158"/>
      <c r="M4458" s="163"/>
      <c r="T4458" s="164"/>
      <c r="AT4458" s="159" t="s">
        <v>340</v>
      </c>
      <c r="AU4458" s="159" t="s">
        <v>80</v>
      </c>
      <c r="AV4458" s="13" t="s">
        <v>80</v>
      </c>
      <c r="AW4458" s="13" t="s">
        <v>32</v>
      </c>
      <c r="AX4458" s="13" t="s">
        <v>71</v>
      </c>
      <c r="AY4458" s="159" t="s">
        <v>330</v>
      </c>
    </row>
    <row r="4459" spans="2:51" s="13" customFormat="1">
      <c r="B4459" s="158"/>
      <c r="D4459" s="152" t="s">
        <v>340</v>
      </c>
      <c r="E4459" s="159" t="s">
        <v>21</v>
      </c>
      <c r="F4459" s="160" t="s">
        <v>4469</v>
      </c>
      <c r="H4459" s="161">
        <v>-2</v>
      </c>
      <c r="I4459" s="162"/>
      <c r="L4459" s="158"/>
      <c r="M4459" s="163"/>
      <c r="T4459" s="164"/>
      <c r="AT4459" s="159" t="s">
        <v>340</v>
      </c>
      <c r="AU4459" s="159" t="s">
        <v>80</v>
      </c>
      <c r="AV4459" s="13" t="s">
        <v>80</v>
      </c>
      <c r="AW4459" s="13" t="s">
        <v>32</v>
      </c>
      <c r="AX4459" s="13" t="s">
        <v>71</v>
      </c>
      <c r="AY4459" s="159" t="s">
        <v>330</v>
      </c>
    </row>
    <row r="4460" spans="2:51" s="13" customFormat="1">
      <c r="B4460" s="158"/>
      <c r="D4460" s="152" t="s">
        <v>340</v>
      </c>
      <c r="E4460" s="159" t="s">
        <v>21</v>
      </c>
      <c r="F4460" s="160" t="s">
        <v>4580</v>
      </c>
      <c r="H4460" s="161">
        <v>1</v>
      </c>
      <c r="I4460" s="162"/>
      <c r="L4460" s="158"/>
      <c r="M4460" s="163"/>
      <c r="T4460" s="164"/>
      <c r="AT4460" s="159" t="s">
        <v>340</v>
      </c>
      <c r="AU4460" s="159" t="s">
        <v>80</v>
      </c>
      <c r="AV4460" s="13" t="s">
        <v>80</v>
      </c>
      <c r="AW4460" s="13" t="s">
        <v>32</v>
      </c>
      <c r="AX4460" s="13" t="s">
        <v>71</v>
      </c>
      <c r="AY4460" s="159" t="s">
        <v>330</v>
      </c>
    </row>
    <row r="4461" spans="2:51" s="12" customFormat="1">
      <c r="B4461" s="151"/>
      <c r="D4461" s="152" t="s">
        <v>340</v>
      </c>
      <c r="E4461" s="153" t="s">
        <v>21</v>
      </c>
      <c r="F4461" s="154" t="s">
        <v>1470</v>
      </c>
      <c r="H4461" s="153" t="s">
        <v>21</v>
      </c>
      <c r="I4461" s="155"/>
      <c r="L4461" s="151"/>
      <c r="M4461" s="156"/>
      <c r="T4461" s="157"/>
      <c r="AT4461" s="153" t="s">
        <v>340</v>
      </c>
      <c r="AU4461" s="153" t="s">
        <v>80</v>
      </c>
      <c r="AV4461" s="12" t="s">
        <v>78</v>
      </c>
      <c r="AW4461" s="12" t="s">
        <v>32</v>
      </c>
      <c r="AX4461" s="12" t="s">
        <v>71</v>
      </c>
      <c r="AY4461" s="153" t="s">
        <v>330</v>
      </c>
    </row>
    <row r="4462" spans="2:51" s="13" customFormat="1">
      <c r="B4462" s="158"/>
      <c r="D4462" s="152" t="s">
        <v>340</v>
      </c>
      <c r="E4462" s="159" t="s">
        <v>21</v>
      </c>
      <c r="F4462" s="160" t="s">
        <v>2277</v>
      </c>
      <c r="H4462" s="161">
        <v>18.84</v>
      </c>
      <c r="I4462" s="162"/>
      <c r="L4462" s="158"/>
      <c r="M4462" s="163"/>
      <c r="T4462" s="164"/>
      <c r="AT4462" s="159" t="s">
        <v>340</v>
      </c>
      <c r="AU4462" s="159" t="s">
        <v>80</v>
      </c>
      <c r="AV4462" s="13" t="s">
        <v>80</v>
      </c>
      <c r="AW4462" s="13" t="s">
        <v>32</v>
      </c>
      <c r="AX4462" s="13" t="s">
        <v>71</v>
      </c>
      <c r="AY4462" s="159" t="s">
        <v>330</v>
      </c>
    </row>
    <row r="4463" spans="2:51" s="13" customFormat="1">
      <c r="B4463" s="158"/>
      <c r="D4463" s="152" t="s">
        <v>340</v>
      </c>
      <c r="E4463" s="159" t="s">
        <v>21</v>
      </c>
      <c r="F4463" s="160" t="s">
        <v>4592</v>
      </c>
      <c r="H4463" s="161">
        <v>-3.25</v>
      </c>
      <c r="I4463" s="162"/>
      <c r="L4463" s="158"/>
      <c r="M4463" s="163"/>
      <c r="T4463" s="164"/>
      <c r="AT4463" s="159" t="s">
        <v>340</v>
      </c>
      <c r="AU4463" s="159" t="s">
        <v>80</v>
      </c>
      <c r="AV4463" s="13" t="s">
        <v>80</v>
      </c>
      <c r="AW4463" s="13" t="s">
        <v>32</v>
      </c>
      <c r="AX4463" s="13" t="s">
        <v>71</v>
      </c>
      <c r="AY4463" s="159" t="s">
        <v>330</v>
      </c>
    </row>
    <row r="4464" spans="2:51" s="13" customFormat="1">
      <c r="B4464" s="158"/>
      <c r="D4464" s="152" t="s">
        <v>340</v>
      </c>
      <c r="E4464" s="159" t="s">
        <v>21</v>
      </c>
      <c r="F4464" s="160" t="s">
        <v>4583</v>
      </c>
      <c r="H4464" s="161">
        <v>-0.8</v>
      </c>
      <c r="I4464" s="162"/>
      <c r="L4464" s="158"/>
      <c r="M4464" s="163"/>
      <c r="T4464" s="164"/>
      <c r="AT4464" s="159" t="s">
        <v>340</v>
      </c>
      <c r="AU4464" s="159" t="s">
        <v>80</v>
      </c>
      <c r="AV4464" s="13" t="s">
        <v>80</v>
      </c>
      <c r="AW4464" s="13" t="s">
        <v>32</v>
      </c>
      <c r="AX4464" s="13" t="s">
        <v>71</v>
      </c>
      <c r="AY4464" s="159" t="s">
        <v>330</v>
      </c>
    </row>
    <row r="4465" spans="2:51" s="12" customFormat="1">
      <c r="B4465" s="151"/>
      <c r="D4465" s="152" t="s">
        <v>340</v>
      </c>
      <c r="E4465" s="153" t="s">
        <v>21</v>
      </c>
      <c r="F4465" s="154" t="s">
        <v>1480</v>
      </c>
      <c r="H4465" s="153" t="s">
        <v>21</v>
      </c>
      <c r="I4465" s="155"/>
      <c r="L4465" s="151"/>
      <c r="M4465" s="156"/>
      <c r="T4465" s="157"/>
      <c r="AT4465" s="153" t="s">
        <v>340</v>
      </c>
      <c r="AU4465" s="153" t="s">
        <v>80</v>
      </c>
      <c r="AV4465" s="12" t="s">
        <v>78</v>
      </c>
      <c r="AW4465" s="12" t="s">
        <v>32</v>
      </c>
      <c r="AX4465" s="12" t="s">
        <v>71</v>
      </c>
      <c r="AY4465" s="153" t="s">
        <v>330</v>
      </c>
    </row>
    <row r="4466" spans="2:51" s="13" customFormat="1">
      <c r="B4466" s="158"/>
      <c r="D4466" s="152" t="s">
        <v>340</v>
      </c>
      <c r="E4466" s="159" t="s">
        <v>21</v>
      </c>
      <c r="F4466" s="160" t="s">
        <v>2284</v>
      </c>
      <c r="H4466" s="161">
        <v>18</v>
      </c>
      <c r="I4466" s="162"/>
      <c r="L4466" s="158"/>
      <c r="M4466" s="163"/>
      <c r="T4466" s="164"/>
      <c r="AT4466" s="159" t="s">
        <v>340</v>
      </c>
      <c r="AU4466" s="159" t="s">
        <v>80</v>
      </c>
      <c r="AV4466" s="13" t="s">
        <v>80</v>
      </c>
      <c r="AW4466" s="13" t="s">
        <v>32</v>
      </c>
      <c r="AX4466" s="13" t="s">
        <v>71</v>
      </c>
      <c r="AY4466" s="159" t="s">
        <v>330</v>
      </c>
    </row>
    <row r="4467" spans="2:51" s="13" customFormat="1">
      <c r="B4467" s="158"/>
      <c r="D4467" s="152" t="s">
        <v>340</v>
      </c>
      <c r="E4467" s="159" t="s">
        <v>21</v>
      </c>
      <c r="F4467" s="160" t="s">
        <v>4584</v>
      </c>
      <c r="H4467" s="161">
        <v>-1.2</v>
      </c>
      <c r="I4467" s="162"/>
      <c r="L4467" s="158"/>
      <c r="M4467" s="163"/>
      <c r="T4467" s="164"/>
      <c r="AT4467" s="159" t="s">
        <v>340</v>
      </c>
      <c r="AU4467" s="159" t="s">
        <v>80</v>
      </c>
      <c r="AV4467" s="13" t="s">
        <v>80</v>
      </c>
      <c r="AW4467" s="13" t="s">
        <v>32</v>
      </c>
      <c r="AX4467" s="13" t="s">
        <v>71</v>
      </c>
      <c r="AY4467" s="159" t="s">
        <v>330</v>
      </c>
    </row>
    <row r="4468" spans="2:51" s="12" customFormat="1">
      <c r="B4468" s="151"/>
      <c r="D4468" s="152" t="s">
        <v>340</v>
      </c>
      <c r="E4468" s="153" t="s">
        <v>21</v>
      </c>
      <c r="F4468" s="154" t="s">
        <v>1484</v>
      </c>
      <c r="H4468" s="153" t="s">
        <v>21</v>
      </c>
      <c r="I4468" s="155"/>
      <c r="L4468" s="151"/>
      <c r="M4468" s="156"/>
      <c r="T4468" s="157"/>
      <c r="AT4468" s="153" t="s">
        <v>340</v>
      </c>
      <c r="AU4468" s="153" t="s">
        <v>80</v>
      </c>
      <c r="AV4468" s="12" t="s">
        <v>78</v>
      </c>
      <c r="AW4468" s="12" t="s">
        <v>32</v>
      </c>
      <c r="AX4468" s="12" t="s">
        <v>71</v>
      </c>
      <c r="AY4468" s="153" t="s">
        <v>330</v>
      </c>
    </row>
    <row r="4469" spans="2:51" s="13" customFormat="1">
      <c r="B4469" s="158"/>
      <c r="D4469" s="152" t="s">
        <v>340</v>
      </c>
      <c r="E4469" s="159" t="s">
        <v>21</v>
      </c>
      <c r="F4469" s="160" t="s">
        <v>2285</v>
      </c>
      <c r="H4469" s="161">
        <v>18.03</v>
      </c>
      <c r="I4469" s="162"/>
      <c r="L4469" s="158"/>
      <c r="M4469" s="163"/>
      <c r="T4469" s="164"/>
      <c r="AT4469" s="159" t="s">
        <v>340</v>
      </c>
      <c r="AU4469" s="159" t="s">
        <v>80</v>
      </c>
      <c r="AV4469" s="13" t="s">
        <v>80</v>
      </c>
      <c r="AW4469" s="13" t="s">
        <v>32</v>
      </c>
      <c r="AX4469" s="13" t="s">
        <v>71</v>
      </c>
      <c r="AY4469" s="159" t="s">
        <v>330</v>
      </c>
    </row>
    <row r="4470" spans="2:51" s="13" customFormat="1">
      <c r="B4470" s="158"/>
      <c r="D4470" s="152" t="s">
        <v>340</v>
      </c>
      <c r="E4470" s="159" t="s">
        <v>21</v>
      </c>
      <c r="F4470" s="160" t="s">
        <v>4584</v>
      </c>
      <c r="H4470" s="161">
        <v>-1.2</v>
      </c>
      <c r="I4470" s="162"/>
      <c r="L4470" s="158"/>
      <c r="M4470" s="163"/>
      <c r="T4470" s="164"/>
      <c r="AT4470" s="159" t="s">
        <v>340</v>
      </c>
      <c r="AU4470" s="159" t="s">
        <v>80</v>
      </c>
      <c r="AV4470" s="13" t="s">
        <v>80</v>
      </c>
      <c r="AW4470" s="13" t="s">
        <v>32</v>
      </c>
      <c r="AX4470" s="13" t="s">
        <v>71</v>
      </c>
      <c r="AY4470" s="159" t="s">
        <v>330</v>
      </c>
    </row>
    <row r="4471" spans="2:51" s="12" customFormat="1">
      <c r="B4471" s="151"/>
      <c r="D4471" s="152" t="s">
        <v>340</v>
      </c>
      <c r="E4471" s="153" t="s">
        <v>21</v>
      </c>
      <c r="F4471" s="154" t="s">
        <v>1488</v>
      </c>
      <c r="H4471" s="153" t="s">
        <v>21</v>
      </c>
      <c r="I4471" s="155"/>
      <c r="L4471" s="151"/>
      <c r="M4471" s="156"/>
      <c r="T4471" s="157"/>
      <c r="AT4471" s="153" t="s">
        <v>340</v>
      </c>
      <c r="AU4471" s="153" t="s">
        <v>80</v>
      </c>
      <c r="AV4471" s="12" t="s">
        <v>78</v>
      </c>
      <c r="AW4471" s="12" t="s">
        <v>32</v>
      </c>
      <c r="AX4471" s="12" t="s">
        <v>71</v>
      </c>
      <c r="AY4471" s="153" t="s">
        <v>330</v>
      </c>
    </row>
    <row r="4472" spans="2:51" s="13" customFormat="1">
      <c r="B4472" s="158"/>
      <c r="D4472" s="152" t="s">
        <v>340</v>
      </c>
      <c r="E4472" s="159" t="s">
        <v>21</v>
      </c>
      <c r="F4472" s="160" t="s">
        <v>2286</v>
      </c>
      <c r="H4472" s="161">
        <v>18.02</v>
      </c>
      <c r="I4472" s="162"/>
      <c r="L4472" s="158"/>
      <c r="M4472" s="163"/>
      <c r="T4472" s="164"/>
      <c r="AT4472" s="159" t="s">
        <v>340</v>
      </c>
      <c r="AU4472" s="159" t="s">
        <v>80</v>
      </c>
      <c r="AV4472" s="13" t="s">
        <v>80</v>
      </c>
      <c r="AW4472" s="13" t="s">
        <v>32</v>
      </c>
      <c r="AX4472" s="13" t="s">
        <v>71</v>
      </c>
      <c r="AY4472" s="159" t="s">
        <v>330</v>
      </c>
    </row>
    <row r="4473" spans="2:51" s="13" customFormat="1">
      <c r="B4473" s="158"/>
      <c r="D4473" s="152" t="s">
        <v>340</v>
      </c>
      <c r="E4473" s="159" t="s">
        <v>21</v>
      </c>
      <c r="F4473" s="160" t="s">
        <v>4584</v>
      </c>
      <c r="H4473" s="161">
        <v>-1.2</v>
      </c>
      <c r="I4473" s="162"/>
      <c r="L4473" s="158"/>
      <c r="M4473" s="163"/>
      <c r="T4473" s="164"/>
      <c r="AT4473" s="159" t="s">
        <v>340</v>
      </c>
      <c r="AU4473" s="159" t="s">
        <v>80</v>
      </c>
      <c r="AV4473" s="13" t="s">
        <v>80</v>
      </c>
      <c r="AW4473" s="13" t="s">
        <v>32</v>
      </c>
      <c r="AX4473" s="13" t="s">
        <v>71</v>
      </c>
      <c r="AY4473" s="159" t="s">
        <v>330</v>
      </c>
    </row>
    <row r="4474" spans="2:51" s="12" customFormat="1">
      <c r="B4474" s="151"/>
      <c r="D4474" s="152" t="s">
        <v>340</v>
      </c>
      <c r="E4474" s="153" t="s">
        <v>21</v>
      </c>
      <c r="F4474" s="154" t="s">
        <v>1490</v>
      </c>
      <c r="H4474" s="153" t="s">
        <v>21</v>
      </c>
      <c r="I4474" s="155"/>
      <c r="L4474" s="151"/>
      <c r="M4474" s="156"/>
      <c r="T4474" s="157"/>
      <c r="AT4474" s="153" t="s">
        <v>340</v>
      </c>
      <c r="AU4474" s="153" t="s">
        <v>80</v>
      </c>
      <c r="AV4474" s="12" t="s">
        <v>78</v>
      </c>
      <c r="AW4474" s="12" t="s">
        <v>32</v>
      </c>
      <c r="AX4474" s="12" t="s">
        <v>71</v>
      </c>
      <c r="AY4474" s="153" t="s">
        <v>330</v>
      </c>
    </row>
    <row r="4475" spans="2:51" s="13" customFormat="1">
      <c r="B4475" s="158"/>
      <c r="D4475" s="152" t="s">
        <v>340</v>
      </c>
      <c r="E4475" s="159" t="s">
        <v>21</v>
      </c>
      <c r="F4475" s="160" t="s">
        <v>2285</v>
      </c>
      <c r="H4475" s="161">
        <v>18.03</v>
      </c>
      <c r="I4475" s="162"/>
      <c r="L4475" s="158"/>
      <c r="M4475" s="163"/>
      <c r="T4475" s="164"/>
      <c r="AT4475" s="159" t="s">
        <v>340</v>
      </c>
      <c r="AU4475" s="159" t="s">
        <v>80</v>
      </c>
      <c r="AV4475" s="13" t="s">
        <v>80</v>
      </c>
      <c r="AW4475" s="13" t="s">
        <v>32</v>
      </c>
      <c r="AX4475" s="13" t="s">
        <v>71</v>
      </c>
      <c r="AY4475" s="159" t="s">
        <v>330</v>
      </c>
    </row>
    <row r="4476" spans="2:51" s="13" customFormat="1">
      <c r="B4476" s="158"/>
      <c r="D4476" s="152" t="s">
        <v>340</v>
      </c>
      <c r="E4476" s="159" t="s">
        <v>21</v>
      </c>
      <c r="F4476" s="160" t="s">
        <v>4584</v>
      </c>
      <c r="H4476" s="161">
        <v>-1.2</v>
      </c>
      <c r="I4476" s="162"/>
      <c r="L4476" s="158"/>
      <c r="M4476" s="163"/>
      <c r="T4476" s="164"/>
      <c r="AT4476" s="159" t="s">
        <v>340</v>
      </c>
      <c r="AU4476" s="159" t="s">
        <v>80</v>
      </c>
      <c r="AV4476" s="13" t="s">
        <v>80</v>
      </c>
      <c r="AW4476" s="13" t="s">
        <v>32</v>
      </c>
      <c r="AX4476" s="13" t="s">
        <v>71</v>
      </c>
      <c r="AY4476" s="159" t="s">
        <v>330</v>
      </c>
    </row>
    <row r="4477" spans="2:51" s="12" customFormat="1">
      <c r="B4477" s="151"/>
      <c r="D4477" s="152" t="s">
        <v>340</v>
      </c>
      <c r="E4477" s="153" t="s">
        <v>21</v>
      </c>
      <c r="F4477" s="154" t="s">
        <v>1568</v>
      </c>
      <c r="H4477" s="153" t="s">
        <v>21</v>
      </c>
      <c r="I4477" s="155"/>
      <c r="L4477" s="151"/>
      <c r="M4477" s="156"/>
      <c r="T4477" s="157"/>
      <c r="AT4477" s="153" t="s">
        <v>340</v>
      </c>
      <c r="AU4477" s="153" t="s">
        <v>80</v>
      </c>
      <c r="AV4477" s="12" t="s">
        <v>78</v>
      </c>
      <c r="AW4477" s="12" t="s">
        <v>32</v>
      </c>
      <c r="AX4477" s="12" t="s">
        <v>71</v>
      </c>
      <c r="AY4477" s="153" t="s">
        <v>330</v>
      </c>
    </row>
    <row r="4478" spans="2:51" s="13" customFormat="1">
      <c r="B4478" s="158"/>
      <c r="D4478" s="152" t="s">
        <v>340</v>
      </c>
      <c r="E4478" s="159" t="s">
        <v>21</v>
      </c>
      <c r="F4478" s="160" t="s">
        <v>2286</v>
      </c>
      <c r="H4478" s="161">
        <v>18.02</v>
      </c>
      <c r="I4478" s="162"/>
      <c r="L4478" s="158"/>
      <c r="M4478" s="163"/>
      <c r="T4478" s="164"/>
      <c r="AT4478" s="159" t="s">
        <v>340</v>
      </c>
      <c r="AU4478" s="159" t="s">
        <v>80</v>
      </c>
      <c r="AV4478" s="13" t="s">
        <v>80</v>
      </c>
      <c r="AW4478" s="13" t="s">
        <v>32</v>
      </c>
      <c r="AX4478" s="13" t="s">
        <v>71</v>
      </c>
      <c r="AY4478" s="159" t="s">
        <v>330</v>
      </c>
    </row>
    <row r="4479" spans="2:51" s="13" customFormat="1">
      <c r="B4479" s="158"/>
      <c r="D4479" s="152" t="s">
        <v>340</v>
      </c>
      <c r="E4479" s="159" t="s">
        <v>21</v>
      </c>
      <c r="F4479" s="160" t="s">
        <v>4584</v>
      </c>
      <c r="H4479" s="161">
        <v>-1.2</v>
      </c>
      <c r="I4479" s="162"/>
      <c r="L4479" s="158"/>
      <c r="M4479" s="163"/>
      <c r="T4479" s="164"/>
      <c r="AT4479" s="159" t="s">
        <v>340</v>
      </c>
      <c r="AU4479" s="159" t="s">
        <v>80</v>
      </c>
      <c r="AV4479" s="13" t="s">
        <v>80</v>
      </c>
      <c r="AW4479" s="13" t="s">
        <v>32</v>
      </c>
      <c r="AX4479" s="13" t="s">
        <v>71</v>
      </c>
      <c r="AY4479" s="159" t="s">
        <v>330</v>
      </c>
    </row>
    <row r="4480" spans="2:51" s="12" customFormat="1">
      <c r="B4480" s="151"/>
      <c r="D4480" s="152" t="s">
        <v>340</v>
      </c>
      <c r="E4480" s="153" t="s">
        <v>21</v>
      </c>
      <c r="F4480" s="154" t="s">
        <v>1569</v>
      </c>
      <c r="H4480" s="153" t="s">
        <v>21</v>
      </c>
      <c r="I4480" s="155"/>
      <c r="L4480" s="151"/>
      <c r="M4480" s="156"/>
      <c r="T4480" s="157"/>
      <c r="AT4480" s="153" t="s">
        <v>340</v>
      </c>
      <c r="AU4480" s="153" t="s">
        <v>80</v>
      </c>
      <c r="AV4480" s="12" t="s">
        <v>78</v>
      </c>
      <c r="AW4480" s="12" t="s">
        <v>32</v>
      </c>
      <c r="AX4480" s="12" t="s">
        <v>71</v>
      </c>
      <c r="AY4480" s="153" t="s">
        <v>330</v>
      </c>
    </row>
    <row r="4481" spans="2:51" s="13" customFormat="1">
      <c r="B4481" s="158"/>
      <c r="D4481" s="152" t="s">
        <v>340</v>
      </c>
      <c r="E4481" s="159" t="s">
        <v>21</v>
      </c>
      <c r="F4481" s="160" t="s">
        <v>2286</v>
      </c>
      <c r="H4481" s="161">
        <v>18.02</v>
      </c>
      <c r="I4481" s="162"/>
      <c r="L4481" s="158"/>
      <c r="M4481" s="163"/>
      <c r="T4481" s="164"/>
      <c r="AT4481" s="159" t="s">
        <v>340</v>
      </c>
      <c r="AU4481" s="159" t="s">
        <v>80</v>
      </c>
      <c r="AV4481" s="13" t="s">
        <v>80</v>
      </c>
      <c r="AW4481" s="13" t="s">
        <v>32</v>
      </c>
      <c r="AX4481" s="13" t="s">
        <v>71</v>
      </c>
      <c r="AY4481" s="159" t="s">
        <v>330</v>
      </c>
    </row>
    <row r="4482" spans="2:51" s="13" customFormat="1">
      <c r="B4482" s="158"/>
      <c r="D4482" s="152" t="s">
        <v>340</v>
      </c>
      <c r="E4482" s="159" t="s">
        <v>21</v>
      </c>
      <c r="F4482" s="160" t="s">
        <v>4584</v>
      </c>
      <c r="H4482" s="161">
        <v>-1.2</v>
      </c>
      <c r="I4482" s="162"/>
      <c r="L4482" s="158"/>
      <c r="M4482" s="163"/>
      <c r="T4482" s="164"/>
      <c r="AT4482" s="159" t="s">
        <v>340</v>
      </c>
      <c r="AU4482" s="159" t="s">
        <v>80</v>
      </c>
      <c r="AV4482" s="13" t="s">
        <v>80</v>
      </c>
      <c r="AW4482" s="13" t="s">
        <v>32</v>
      </c>
      <c r="AX4482" s="13" t="s">
        <v>71</v>
      </c>
      <c r="AY4482" s="159" t="s">
        <v>330</v>
      </c>
    </row>
    <row r="4483" spans="2:51" s="12" customFormat="1">
      <c r="B4483" s="151"/>
      <c r="D4483" s="152" t="s">
        <v>340</v>
      </c>
      <c r="E4483" s="153" t="s">
        <v>21</v>
      </c>
      <c r="F4483" s="154" t="s">
        <v>1492</v>
      </c>
      <c r="H4483" s="153" t="s">
        <v>21</v>
      </c>
      <c r="I4483" s="155"/>
      <c r="L4483" s="151"/>
      <c r="M4483" s="156"/>
      <c r="T4483" s="157"/>
      <c r="AT4483" s="153" t="s">
        <v>340</v>
      </c>
      <c r="AU4483" s="153" t="s">
        <v>80</v>
      </c>
      <c r="AV4483" s="12" t="s">
        <v>78</v>
      </c>
      <c r="AW4483" s="12" t="s">
        <v>32</v>
      </c>
      <c r="AX4483" s="12" t="s">
        <v>71</v>
      </c>
      <c r="AY4483" s="153" t="s">
        <v>330</v>
      </c>
    </row>
    <row r="4484" spans="2:51" s="13" customFormat="1">
      <c r="B4484" s="158"/>
      <c r="D4484" s="152" t="s">
        <v>340</v>
      </c>
      <c r="E4484" s="159" t="s">
        <v>21</v>
      </c>
      <c r="F4484" s="160" t="s">
        <v>2287</v>
      </c>
      <c r="H4484" s="161">
        <v>17.97</v>
      </c>
      <c r="I4484" s="162"/>
      <c r="L4484" s="158"/>
      <c r="M4484" s="163"/>
      <c r="T4484" s="164"/>
      <c r="AT4484" s="159" t="s">
        <v>340</v>
      </c>
      <c r="AU4484" s="159" t="s">
        <v>80</v>
      </c>
      <c r="AV4484" s="13" t="s">
        <v>80</v>
      </c>
      <c r="AW4484" s="13" t="s">
        <v>32</v>
      </c>
      <c r="AX4484" s="13" t="s">
        <v>71</v>
      </c>
      <c r="AY4484" s="159" t="s">
        <v>330</v>
      </c>
    </row>
    <row r="4485" spans="2:51" s="13" customFormat="1">
      <c r="B4485" s="158"/>
      <c r="D4485" s="152" t="s">
        <v>340</v>
      </c>
      <c r="E4485" s="159" t="s">
        <v>21</v>
      </c>
      <c r="F4485" s="160" t="s">
        <v>4584</v>
      </c>
      <c r="H4485" s="161">
        <v>-1.2</v>
      </c>
      <c r="I4485" s="162"/>
      <c r="L4485" s="158"/>
      <c r="M4485" s="163"/>
      <c r="T4485" s="164"/>
      <c r="AT4485" s="159" t="s">
        <v>340</v>
      </c>
      <c r="AU4485" s="159" t="s">
        <v>80</v>
      </c>
      <c r="AV4485" s="13" t="s">
        <v>80</v>
      </c>
      <c r="AW4485" s="13" t="s">
        <v>32</v>
      </c>
      <c r="AX4485" s="13" t="s">
        <v>71</v>
      </c>
      <c r="AY4485" s="159" t="s">
        <v>330</v>
      </c>
    </row>
    <row r="4486" spans="2:51" s="12" customFormat="1">
      <c r="B4486" s="151"/>
      <c r="D4486" s="152" t="s">
        <v>340</v>
      </c>
      <c r="E4486" s="153" t="s">
        <v>21</v>
      </c>
      <c r="F4486" s="154" t="s">
        <v>1572</v>
      </c>
      <c r="H4486" s="153" t="s">
        <v>21</v>
      </c>
      <c r="I4486" s="155"/>
      <c r="L4486" s="151"/>
      <c r="M4486" s="156"/>
      <c r="T4486" s="157"/>
      <c r="AT4486" s="153" t="s">
        <v>340</v>
      </c>
      <c r="AU4486" s="153" t="s">
        <v>80</v>
      </c>
      <c r="AV4486" s="12" t="s">
        <v>78</v>
      </c>
      <c r="AW4486" s="12" t="s">
        <v>32</v>
      </c>
      <c r="AX4486" s="12" t="s">
        <v>71</v>
      </c>
      <c r="AY4486" s="153" t="s">
        <v>330</v>
      </c>
    </row>
    <row r="4487" spans="2:51" s="13" customFormat="1">
      <c r="B4487" s="158"/>
      <c r="D4487" s="152" t="s">
        <v>340</v>
      </c>
      <c r="E4487" s="159" t="s">
        <v>21</v>
      </c>
      <c r="F4487" s="160" t="s">
        <v>2288</v>
      </c>
      <c r="H4487" s="161">
        <v>17.96</v>
      </c>
      <c r="I4487" s="162"/>
      <c r="L4487" s="158"/>
      <c r="M4487" s="163"/>
      <c r="T4487" s="164"/>
      <c r="AT4487" s="159" t="s">
        <v>340</v>
      </c>
      <c r="AU4487" s="159" t="s">
        <v>80</v>
      </c>
      <c r="AV4487" s="13" t="s">
        <v>80</v>
      </c>
      <c r="AW4487" s="13" t="s">
        <v>32</v>
      </c>
      <c r="AX4487" s="13" t="s">
        <v>71</v>
      </c>
      <c r="AY4487" s="159" t="s">
        <v>330</v>
      </c>
    </row>
    <row r="4488" spans="2:51" s="13" customFormat="1">
      <c r="B4488" s="158"/>
      <c r="D4488" s="152" t="s">
        <v>340</v>
      </c>
      <c r="E4488" s="159" t="s">
        <v>21</v>
      </c>
      <c r="F4488" s="160" t="s">
        <v>4584</v>
      </c>
      <c r="H4488" s="161">
        <v>-1.2</v>
      </c>
      <c r="I4488" s="162"/>
      <c r="L4488" s="158"/>
      <c r="M4488" s="163"/>
      <c r="T4488" s="164"/>
      <c r="AT4488" s="159" t="s">
        <v>340</v>
      </c>
      <c r="AU4488" s="159" t="s">
        <v>80</v>
      </c>
      <c r="AV4488" s="13" t="s">
        <v>80</v>
      </c>
      <c r="AW4488" s="13" t="s">
        <v>32</v>
      </c>
      <c r="AX4488" s="13" t="s">
        <v>71</v>
      </c>
      <c r="AY4488" s="159" t="s">
        <v>330</v>
      </c>
    </row>
    <row r="4489" spans="2:51" s="12" customFormat="1">
      <c r="B4489" s="151"/>
      <c r="D4489" s="152" t="s">
        <v>340</v>
      </c>
      <c r="E4489" s="153" t="s">
        <v>21</v>
      </c>
      <c r="F4489" s="154" t="s">
        <v>1576</v>
      </c>
      <c r="H4489" s="153" t="s">
        <v>21</v>
      </c>
      <c r="I4489" s="155"/>
      <c r="L4489" s="151"/>
      <c r="M4489" s="156"/>
      <c r="T4489" s="157"/>
      <c r="AT4489" s="153" t="s">
        <v>340</v>
      </c>
      <c r="AU4489" s="153" t="s">
        <v>80</v>
      </c>
      <c r="AV4489" s="12" t="s">
        <v>78</v>
      </c>
      <c r="AW4489" s="12" t="s">
        <v>32</v>
      </c>
      <c r="AX4489" s="12" t="s">
        <v>71</v>
      </c>
      <c r="AY4489" s="153" t="s">
        <v>330</v>
      </c>
    </row>
    <row r="4490" spans="2:51" s="13" customFormat="1">
      <c r="B4490" s="158"/>
      <c r="D4490" s="152" t="s">
        <v>340</v>
      </c>
      <c r="E4490" s="159" t="s">
        <v>21</v>
      </c>
      <c r="F4490" s="160" t="s">
        <v>2289</v>
      </c>
      <c r="H4490" s="161">
        <v>6.6</v>
      </c>
      <c r="I4490" s="162"/>
      <c r="L4490" s="158"/>
      <c r="M4490" s="163"/>
      <c r="T4490" s="164"/>
      <c r="AT4490" s="159" t="s">
        <v>340</v>
      </c>
      <c r="AU4490" s="159" t="s">
        <v>80</v>
      </c>
      <c r="AV4490" s="13" t="s">
        <v>80</v>
      </c>
      <c r="AW4490" s="13" t="s">
        <v>32</v>
      </c>
      <c r="AX4490" s="13" t="s">
        <v>71</v>
      </c>
      <c r="AY4490" s="159" t="s">
        <v>330</v>
      </c>
    </row>
    <row r="4491" spans="2:51" s="13" customFormat="1">
      <c r="B4491" s="158"/>
      <c r="D4491" s="152" t="s">
        <v>340</v>
      </c>
      <c r="E4491" s="159" t="s">
        <v>21</v>
      </c>
      <c r="F4491" s="160" t="s">
        <v>4588</v>
      </c>
      <c r="H4491" s="161">
        <v>-0.7</v>
      </c>
      <c r="I4491" s="162"/>
      <c r="L4491" s="158"/>
      <c r="M4491" s="163"/>
      <c r="T4491" s="164"/>
      <c r="AT4491" s="159" t="s">
        <v>340</v>
      </c>
      <c r="AU4491" s="159" t="s">
        <v>80</v>
      </c>
      <c r="AV4491" s="13" t="s">
        <v>80</v>
      </c>
      <c r="AW4491" s="13" t="s">
        <v>32</v>
      </c>
      <c r="AX4491" s="13" t="s">
        <v>71</v>
      </c>
      <c r="AY4491" s="159" t="s">
        <v>330</v>
      </c>
    </row>
    <row r="4492" spans="2:51" s="12" customFormat="1">
      <c r="B4492" s="151"/>
      <c r="D4492" s="152" t="s">
        <v>340</v>
      </c>
      <c r="E4492" s="153" t="s">
        <v>21</v>
      </c>
      <c r="F4492" s="154" t="s">
        <v>1578</v>
      </c>
      <c r="H4492" s="153" t="s">
        <v>21</v>
      </c>
      <c r="I4492" s="155"/>
      <c r="L4492" s="151"/>
      <c r="M4492" s="156"/>
      <c r="T4492" s="157"/>
      <c r="AT4492" s="153" t="s">
        <v>340</v>
      </c>
      <c r="AU4492" s="153" t="s">
        <v>80</v>
      </c>
      <c r="AV4492" s="12" t="s">
        <v>78</v>
      </c>
      <c r="AW4492" s="12" t="s">
        <v>32</v>
      </c>
      <c r="AX4492" s="12" t="s">
        <v>71</v>
      </c>
      <c r="AY4492" s="153" t="s">
        <v>330</v>
      </c>
    </row>
    <row r="4493" spans="2:51" s="13" customFormat="1">
      <c r="B4493" s="158"/>
      <c r="D4493" s="152" t="s">
        <v>340</v>
      </c>
      <c r="E4493" s="159" t="s">
        <v>21</v>
      </c>
      <c r="F4493" s="160" t="s">
        <v>2287</v>
      </c>
      <c r="H4493" s="161">
        <v>17.97</v>
      </c>
      <c r="I4493" s="162"/>
      <c r="L4493" s="158"/>
      <c r="M4493" s="163"/>
      <c r="T4493" s="164"/>
      <c r="AT4493" s="159" t="s">
        <v>340</v>
      </c>
      <c r="AU4493" s="159" t="s">
        <v>80</v>
      </c>
      <c r="AV4493" s="13" t="s">
        <v>80</v>
      </c>
      <c r="AW4493" s="13" t="s">
        <v>32</v>
      </c>
      <c r="AX4493" s="13" t="s">
        <v>71</v>
      </c>
      <c r="AY4493" s="159" t="s">
        <v>330</v>
      </c>
    </row>
    <row r="4494" spans="2:51" s="13" customFormat="1">
      <c r="B4494" s="158"/>
      <c r="D4494" s="152" t="s">
        <v>340</v>
      </c>
      <c r="E4494" s="159" t="s">
        <v>21</v>
      </c>
      <c r="F4494" s="160" t="s">
        <v>4584</v>
      </c>
      <c r="H4494" s="161">
        <v>-1.2</v>
      </c>
      <c r="I4494" s="162"/>
      <c r="L4494" s="158"/>
      <c r="M4494" s="163"/>
      <c r="T4494" s="164"/>
      <c r="AT4494" s="159" t="s">
        <v>340</v>
      </c>
      <c r="AU4494" s="159" t="s">
        <v>80</v>
      </c>
      <c r="AV4494" s="13" t="s">
        <v>80</v>
      </c>
      <c r="AW4494" s="13" t="s">
        <v>32</v>
      </c>
      <c r="AX4494" s="13" t="s">
        <v>71</v>
      </c>
      <c r="AY4494" s="159" t="s">
        <v>330</v>
      </c>
    </row>
    <row r="4495" spans="2:51" s="12" customFormat="1">
      <c r="B4495" s="151"/>
      <c r="D4495" s="152" t="s">
        <v>340</v>
      </c>
      <c r="E4495" s="153" t="s">
        <v>21</v>
      </c>
      <c r="F4495" s="154" t="s">
        <v>1505</v>
      </c>
      <c r="H4495" s="153" t="s">
        <v>21</v>
      </c>
      <c r="I4495" s="155"/>
      <c r="L4495" s="151"/>
      <c r="M4495" s="156"/>
      <c r="T4495" s="157"/>
      <c r="AT4495" s="153" t="s">
        <v>340</v>
      </c>
      <c r="AU4495" s="153" t="s">
        <v>80</v>
      </c>
      <c r="AV4495" s="12" t="s">
        <v>78</v>
      </c>
      <c r="AW4495" s="12" t="s">
        <v>32</v>
      </c>
      <c r="AX4495" s="12" t="s">
        <v>71</v>
      </c>
      <c r="AY4495" s="153" t="s">
        <v>330</v>
      </c>
    </row>
    <row r="4496" spans="2:51" s="13" customFormat="1">
      <c r="B4496" s="158"/>
      <c r="D4496" s="152" t="s">
        <v>340</v>
      </c>
      <c r="E4496" s="159" t="s">
        <v>21</v>
      </c>
      <c r="F4496" s="160" t="s">
        <v>2287</v>
      </c>
      <c r="H4496" s="161">
        <v>17.97</v>
      </c>
      <c r="I4496" s="162"/>
      <c r="L4496" s="158"/>
      <c r="M4496" s="163"/>
      <c r="T4496" s="164"/>
      <c r="AT4496" s="159" t="s">
        <v>340</v>
      </c>
      <c r="AU4496" s="159" t="s">
        <v>80</v>
      </c>
      <c r="AV4496" s="13" t="s">
        <v>80</v>
      </c>
      <c r="AW4496" s="13" t="s">
        <v>32</v>
      </c>
      <c r="AX4496" s="13" t="s">
        <v>71</v>
      </c>
      <c r="AY4496" s="159" t="s">
        <v>330</v>
      </c>
    </row>
    <row r="4497" spans="2:51" s="13" customFormat="1">
      <c r="B4497" s="158"/>
      <c r="D4497" s="152" t="s">
        <v>340</v>
      </c>
      <c r="E4497" s="159" t="s">
        <v>21</v>
      </c>
      <c r="F4497" s="160" t="s">
        <v>4584</v>
      </c>
      <c r="H4497" s="161">
        <v>-1.2</v>
      </c>
      <c r="I4497" s="162"/>
      <c r="L4497" s="158"/>
      <c r="M4497" s="163"/>
      <c r="T4497" s="164"/>
      <c r="AT4497" s="159" t="s">
        <v>340</v>
      </c>
      <c r="AU4497" s="159" t="s">
        <v>80</v>
      </c>
      <c r="AV4497" s="13" t="s">
        <v>80</v>
      </c>
      <c r="AW4497" s="13" t="s">
        <v>32</v>
      </c>
      <c r="AX4497" s="13" t="s">
        <v>71</v>
      </c>
      <c r="AY4497" s="159" t="s">
        <v>330</v>
      </c>
    </row>
    <row r="4498" spans="2:51" s="12" customFormat="1">
      <c r="B4498" s="151"/>
      <c r="D4498" s="152" t="s">
        <v>340</v>
      </c>
      <c r="E4498" s="153" t="s">
        <v>21</v>
      </c>
      <c r="F4498" s="154" t="s">
        <v>1581</v>
      </c>
      <c r="H4498" s="153" t="s">
        <v>21</v>
      </c>
      <c r="I4498" s="155"/>
      <c r="L4498" s="151"/>
      <c r="M4498" s="156"/>
      <c r="T4498" s="157"/>
      <c r="AT4498" s="153" t="s">
        <v>340</v>
      </c>
      <c r="AU4498" s="153" t="s">
        <v>80</v>
      </c>
      <c r="AV4498" s="12" t="s">
        <v>78</v>
      </c>
      <c r="AW4498" s="12" t="s">
        <v>32</v>
      </c>
      <c r="AX4498" s="12" t="s">
        <v>71</v>
      </c>
      <c r="AY4498" s="153" t="s">
        <v>330</v>
      </c>
    </row>
    <row r="4499" spans="2:51" s="13" customFormat="1">
      <c r="B4499" s="158"/>
      <c r="D4499" s="152" t="s">
        <v>340</v>
      </c>
      <c r="E4499" s="159" t="s">
        <v>21</v>
      </c>
      <c r="F4499" s="160" t="s">
        <v>2290</v>
      </c>
      <c r="H4499" s="161">
        <v>6.96</v>
      </c>
      <c r="I4499" s="162"/>
      <c r="L4499" s="158"/>
      <c r="M4499" s="163"/>
      <c r="T4499" s="164"/>
      <c r="AT4499" s="159" t="s">
        <v>340</v>
      </c>
      <c r="AU4499" s="159" t="s">
        <v>80</v>
      </c>
      <c r="AV4499" s="13" t="s">
        <v>80</v>
      </c>
      <c r="AW4499" s="13" t="s">
        <v>32</v>
      </c>
      <c r="AX4499" s="13" t="s">
        <v>71</v>
      </c>
      <c r="AY4499" s="159" t="s">
        <v>330</v>
      </c>
    </row>
    <row r="4500" spans="2:51" s="13" customFormat="1">
      <c r="B4500" s="158"/>
      <c r="D4500" s="152" t="s">
        <v>340</v>
      </c>
      <c r="E4500" s="159" t="s">
        <v>21</v>
      </c>
      <c r="F4500" s="160" t="s">
        <v>4588</v>
      </c>
      <c r="H4500" s="161">
        <v>-0.7</v>
      </c>
      <c r="I4500" s="162"/>
      <c r="L4500" s="158"/>
      <c r="M4500" s="163"/>
      <c r="T4500" s="164"/>
      <c r="AT4500" s="159" t="s">
        <v>340</v>
      </c>
      <c r="AU4500" s="159" t="s">
        <v>80</v>
      </c>
      <c r="AV4500" s="13" t="s">
        <v>80</v>
      </c>
      <c r="AW4500" s="13" t="s">
        <v>32</v>
      </c>
      <c r="AX4500" s="13" t="s">
        <v>71</v>
      </c>
      <c r="AY4500" s="159" t="s">
        <v>330</v>
      </c>
    </row>
    <row r="4501" spans="2:51" s="12" customFormat="1">
      <c r="B4501" s="151"/>
      <c r="D4501" s="152" t="s">
        <v>340</v>
      </c>
      <c r="E4501" s="153" t="s">
        <v>21</v>
      </c>
      <c r="F4501" s="154" t="s">
        <v>1507</v>
      </c>
      <c r="H4501" s="153" t="s">
        <v>21</v>
      </c>
      <c r="I4501" s="155"/>
      <c r="L4501" s="151"/>
      <c r="M4501" s="156"/>
      <c r="T4501" s="157"/>
      <c r="AT4501" s="153" t="s">
        <v>340</v>
      </c>
      <c r="AU4501" s="153" t="s">
        <v>80</v>
      </c>
      <c r="AV4501" s="12" t="s">
        <v>78</v>
      </c>
      <c r="AW4501" s="12" t="s">
        <v>32</v>
      </c>
      <c r="AX4501" s="12" t="s">
        <v>71</v>
      </c>
      <c r="AY4501" s="153" t="s">
        <v>330</v>
      </c>
    </row>
    <row r="4502" spans="2:51" s="13" customFormat="1">
      <c r="B4502" s="158"/>
      <c r="D4502" s="152" t="s">
        <v>340</v>
      </c>
      <c r="E4502" s="159" t="s">
        <v>21</v>
      </c>
      <c r="F4502" s="160" t="s">
        <v>2291</v>
      </c>
      <c r="H4502" s="161">
        <v>17.899999999999999</v>
      </c>
      <c r="I4502" s="162"/>
      <c r="L4502" s="158"/>
      <c r="M4502" s="163"/>
      <c r="T4502" s="164"/>
      <c r="AT4502" s="159" t="s">
        <v>340</v>
      </c>
      <c r="AU4502" s="159" t="s">
        <v>80</v>
      </c>
      <c r="AV4502" s="13" t="s">
        <v>80</v>
      </c>
      <c r="AW4502" s="13" t="s">
        <v>32</v>
      </c>
      <c r="AX4502" s="13" t="s">
        <v>71</v>
      </c>
      <c r="AY4502" s="159" t="s">
        <v>330</v>
      </c>
    </row>
    <row r="4503" spans="2:51" s="13" customFormat="1">
      <c r="B4503" s="158"/>
      <c r="D4503" s="152" t="s">
        <v>340</v>
      </c>
      <c r="E4503" s="159" t="s">
        <v>21</v>
      </c>
      <c r="F4503" s="160" t="s">
        <v>4584</v>
      </c>
      <c r="H4503" s="161">
        <v>-1.2</v>
      </c>
      <c r="I4503" s="162"/>
      <c r="L4503" s="158"/>
      <c r="M4503" s="163"/>
      <c r="T4503" s="164"/>
      <c r="AT4503" s="159" t="s">
        <v>340</v>
      </c>
      <c r="AU4503" s="159" t="s">
        <v>80</v>
      </c>
      <c r="AV4503" s="13" t="s">
        <v>80</v>
      </c>
      <c r="AW4503" s="13" t="s">
        <v>32</v>
      </c>
      <c r="AX4503" s="13" t="s">
        <v>71</v>
      </c>
      <c r="AY4503" s="159" t="s">
        <v>330</v>
      </c>
    </row>
    <row r="4504" spans="2:51" s="12" customFormat="1">
      <c r="B4504" s="151"/>
      <c r="D4504" s="152" t="s">
        <v>340</v>
      </c>
      <c r="E4504" s="153" t="s">
        <v>21</v>
      </c>
      <c r="F4504" s="154" t="s">
        <v>1509</v>
      </c>
      <c r="H4504" s="153" t="s">
        <v>21</v>
      </c>
      <c r="I4504" s="155"/>
      <c r="L4504" s="151"/>
      <c r="M4504" s="156"/>
      <c r="T4504" s="157"/>
      <c r="AT4504" s="153" t="s">
        <v>340</v>
      </c>
      <c r="AU4504" s="153" t="s">
        <v>80</v>
      </c>
      <c r="AV4504" s="12" t="s">
        <v>78</v>
      </c>
      <c r="AW4504" s="12" t="s">
        <v>32</v>
      </c>
      <c r="AX4504" s="12" t="s">
        <v>71</v>
      </c>
      <c r="AY4504" s="153" t="s">
        <v>330</v>
      </c>
    </row>
    <row r="4505" spans="2:51" s="13" customFormat="1">
      <c r="B4505" s="158"/>
      <c r="D4505" s="152" t="s">
        <v>340</v>
      </c>
      <c r="E4505" s="159" t="s">
        <v>21</v>
      </c>
      <c r="F4505" s="160" t="s">
        <v>2291</v>
      </c>
      <c r="H4505" s="161">
        <v>17.899999999999999</v>
      </c>
      <c r="I4505" s="162"/>
      <c r="L4505" s="158"/>
      <c r="M4505" s="163"/>
      <c r="T4505" s="164"/>
      <c r="AT4505" s="159" t="s">
        <v>340</v>
      </c>
      <c r="AU4505" s="159" t="s">
        <v>80</v>
      </c>
      <c r="AV4505" s="13" t="s">
        <v>80</v>
      </c>
      <c r="AW4505" s="13" t="s">
        <v>32</v>
      </c>
      <c r="AX4505" s="13" t="s">
        <v>71</v>
      </c>
      <c r="AY4505" s="159" t="s">
        <v>330</v>
      </c>
    </row>
    <row r="4506" spans="2:51" s="13" customFormat="1">
      <c r="B4506" s="158"/>
      <c r="D4506" s="152" t="s">
        <v>340</v>
      </c>
      <c r="E4506" s="159" t="s">
        <v>21</v>
      </c>
      <c r="F4506" s="160" t="s">
        <v>4584</v>
      </c>
      <c r="H4506" s="161">
        <v>-1.2</v>
      </c>
      <c r="I4506" s="162"/>
      <c r="L4506" s="158"/>
      <c r="M4506" s="163"/>
      <c r="T4506" s="164"/>
      <c r="AT4506" s="159" t="s">
        <v>340</v>
      </c>
      <c r="AU4506" s="159" t="s">
        <v>80</v>
      </c>
      <c r="AV4506" s="13" t="s">
        <v>80</v>
      </c>
      <c r="AW4506" s="13" t="s">
        <v>32</v>
      </c>
      <c r="AX4506" s="13" t="s">
        <v>71</v>
      </c>
      <c r="AY4506" s="159" t="s">
        <v>330</v>
      </c>
    </row>
    <row r="4507" spans="2:51" s="12" customFormat="1">
      <c r="B4507" s="151"/>
      <c r="D4507" s="152" t="s">
        <v>340</v>
      </c>
      <c r="E4507" s="153" t="s">
        <v>21</v>
      </c>
      <c r="F4507" s="154" t="s">
        <v>1511</v>
      </c>
      <c r="H4507" s="153" t="s">
        <v>21</v>
      </c>
      <c r="I4507" s="155"/>
      <c r="L4507" s="151"/>
      <c r="M4507" s="156"/>
      <c r="T4507" s="157"/>
      <c r="AT4507" s="153" t="s">
        <v>340</v>
      </c>
      <c r="AU4507" s="153" t="s">
        <v>80</v>
      </c>
      <c r="AV4507" s="12" t="s">
        <v>78</v>
      </c>
      <c r="AW4507" s="12" t="s">
        <v>32</v>
      </c>
      <c r="AX4507" s="12" t="s">
        <v>71</v>
      </c>
      <c r="AY4507" s="153" t="s">
        <v>330</v>
      </c>
    </row>
    <row r="4508" spans="2:51" s="13" customFormat="1">
      <c r="B4508" s="158"/>
      <c r="D4508" s="152" t="s">
        <v>340</v>
      </c>
      <c r="E4508" s="159" t="s">
        <v>21</v>
      </c>
      <c r="F4508" s="160" t="s">
        <v>2292</v>
      </c>
      <c r="H4508" s="161">
        <v>6.81</v>
      </c>
      <c r="I4508" s="162"/>
      <c r="L4508" s="158"/>
      <c r="M4508" s="163"/>
      <c r="T4508" s="164"/>
      <c r="AT4508" s="159" t="s">
        <v>340</v>
      </c>
      <c r="AU4508" s="159" t="s">
        <v>80</v>
      </c>
      <c r="AV4508" s="13" t="s">
        <v>80</v>
      </c>
      <c r="AW4508" s="13" t="s">
        <v>32</v>
      </c>
      <c r="AX4508" s="13" t="s">
        <v>71</v>
      </c>
      <c r="AY4508" s="159" t="s">
        <v>330</v>
      </c>
    </row>
    <row r="4509" spans="2:51" s="13" customFormat="1">
      <c r="B4509" s="158"/>
      <c r="D4509" s="152" t="s">
        <v>340</v>
      </c>
      <c r="E4509" s="159" t="s">
        <v>21</v>
      </c>
      <c r="F4509" s="160" t="s">
        <v>4588</v>
      </c>
      <c r="H4509" s="161">
        <v>-0.7</v>
      </c>
      <c r="I4509" s="162"/>
      <c r="L4509" s="158"/>
      <c r="M4509" s="163"/>
      <c r="T4509" s="164"/>
      <c r="AT4509" s="159" t="s">
        <v>340</v>
      </c>
      <c r="AU4509" s="159" t="s">
        <v>80</v>
      </c>
      <c r="AV4509" s="13" t="s">
        <v>80</v>
      </c>
      <c r="AW4509" s="13" t="s">
        <v>32</v>
      </c>
      <c r="AX4509" s="13" t="s">
        <v>71</v>
      </c>
      <c r="AY4509" s="159" t="s">
        <v>330</v>
      </c>
    </row>
    <row r="4510" spans="2:51" s="12" customFormat="1">
      <c r="B4510" s="151"/>
      <c r="D4510" s="152" t="s">
        <v>340</v>
      </c>
      <c r="E4510" s="153" t="s">
        <v>21</v>
      </c>
      <c r="F4510" s="154" t="s">
        <v>1513</v>
      </c>
      <c r="H4510" s="153" t="s">
        <v>21</v>
      </c>
      <c r="I4510" s="155"/>
      <c r="L4510" s="151"/>
      <c r="M4510" s="156"/>
      <c r="T4510" s="157"/>
      <c r="AT4510" s="153" t="s">
        <v>340</v>
      </c>
      <c r="AU4510" s="153" t="s">
        <v>80</v>
      </c>
      <c r="AV4510" s="12" t="s">
        <v>78</v>
      </c>
      <c r="AW4510" s="12" t="s">
        <v>32</v>
      </c>
      <c r="AX4510" s="12" t="s">
        <v>71</v>
      </c>
      <c r="AY4510" s="153" t="s">
        <v>330</v>
      </c>
    </row>
    <row r="4511" spans="2:51" s="13" customFormat="1">
      <c r="B4511" s="158"/>
      <c r="D4511" s="152" t="s">
        <v>340</v>
      </c>
      <c r="E4511" s="159" t="s">
        <v>21</v>
      </c>
      <c r="F4511" s="160" t="s">
        <v>2293</v>
      </c>
      <c r="H4511" s="161">
        <v>18.085999999999999</v>
      </c>
      <c r="I4511" s="162"/>
      <c r="L4511" s="158"/>
      <c r="M4511" s="163"/>
      <c r="T4511" s="164"/>
      <c r="AT4511" s="159" t="s">
        <v>340</v>
      </c>
      <c r="AU4511" s="159" t="s">
        <v>80</v>
      </c>
      <c r="AV4511" s="13" t="s">
        <v>80</v>
      </c>
      <c r="AW4511" s="13" t="s">
        <v>32</v>
      </c>
      <c r="AX4511" s="13" t="s">
        <v>71</v>
      </c>
      <c r="AY4511" s="159" t="s">
        <v>330</v>
      </c>
    </row>
    <row r="4512" spans="2:51" s="13" customFormat="1">
      <c r="B4512" s="158"/>
      <c r="D4512" s="152" t="s">
        <v>340</v>
      </c>
      <c r="E4512" s="159" t="s">
        <v>21</v>
      </c>
      <c r="F4512" s="160" t="s">
        <v>4584</v>
      </c>
      <c r="H4512" s="161">
        <v>-1.2</v>
      </c>
      <c r="I4512" s="162"/>
      <c r="L4512" s="158"/>
      <c r="M4512" s="163"/>
      <c r="T4512" s="164"/>
      <c r="AT4512" s="159" t="s">
        <v>340</v>
      </c>
      <c r="AU4512" s="159" t="s">
        <v>80</v>
      </c>
      <c r="AV4512" s="13" t="s">
        <v>80</v>
      </c>
      <c r="AW4512" s="13" t="s">
        <v>32</v>
      </c>
      <c r="AX4512" s="13" t="s">
        <v>71</v>
      </c>
      <c r="AY4512" s="159" t="s">
        <v>330</v>
      </c>
    </row>
    <row r="4513" spans="2:51" s="13" customFormat="1">
      <c r="B4513" s="158"/>
      <c r="D4513" s="152" t="s">
        <v>340</v>
      </c>
      <c r="E4513" s="159" t="s">
        <v>21</v>
      </c>
      <c r="F4513" s="160" t="s">
        <v>4589</v>
      </c>
      <c r="H4513" s="161">
        <v>-0.6</v>
      </c>
      <c r="I4513" s="162"/>
      <c r="L4513" s="158"/>
      <c r="M4513" s="163"/>
      <c r="T4513" s="164"/>
      <c r="AT4513" s="159" t="s">
        <v>340</v>
      </c>
      <c r="AU4513" s="159" t="s">
        <v>80</v>
      </c>
      <c r="AV4513" s="13" t="s">
        <v>80</v>
      </c>
      <c r="AW4513" s="13" t="s">
        <v>32</v>
      </c>
      <c r="AX4513" s="13" t="s">
        <v>71</v>
      </c>
      <c r="AY4513" s="159" t="s">
        <v>330</v>
      </c>
    </row>
    <row r="4514" spans="2:51" s="12" customFormat="1">
      <c r="B4514" s="151"/>
      <c r="D4514" s="152" t="s">
        <v>340</v>
      </c>
      <c r="E4514" s="153" t="s">
        <v>21</v>
      </c>
      <c r="F4514" s="154" t="s">
        <v>789</v>
      </c>
      <c r="H4514" s="153" t="s">
        <v>21</v>
      </c>
      <c r="I4514" s="155"/>
      <c r="L4514" s="151"/>
      <c r="M4514" s="156"/>
      <c r="T4514" s="157"/>
      <c r="AT4514" s="153" t="s">
        <v>340</v>
      </c>
      <c r="AU4514" s="153" t="s">
        <v>80</v>
      </c>
      <c r="AV4514" s="12" t="s">
        <v>78</v>
      </c>
      <c r="AW4514" s="12" t="s">
        <v>32</v>
      </c>
      <c r="AX4514" s="12" t="s">
        <v>71</v>
      </c>
      <c r="AY4514" s="153" t="s">
        <v>330</v>
      </c>
    </row>
    <row r="4515" spans="2:51" s="12" customFormat="1">
      <c r="B4515" s="151"/>
      <c r="D4515" s="152" t="s">
        <v>340</v>
      </c>
      <c r="E4515" s="153" t="s">
        <v>21</v>
      </c>
      <c r="F4515" s="154" t="s">
        <v>1454</v>
      </c>
      <c r="H4515" s="153" t="s">
        <v>21</v>
      </c>
      <c r="I4515" s="155"/>
      <c r="L4515" s="151"/>
      <c r="M4515" s="156"/>
      <c r="T4515" s="157"/>
      <c r="AT4515" s="153" t="s">
        <v>340</v>
      </c>
      <c r="AU4515" s="153" t="s">
        <v>80</v>
      </c>
      <c r="AV4515" s="12" t="s">
        <v>78</v>
      </c>
      <c r="AW4515" s="12" t="s">
        <v>32</v>
      </c>
      <c r="AX4515" s="12" t="s">
        <v>71</v>
      </c>
      <c r="AY4515" s="153" t="s">
        <v>330</v>
      </c>
    </row>
    <row r="4516" spans="2:51" s="13" customFormat="1">
      <c r="B4516" s="158"/>
      <c r="D4516" s="152" t="s">
        <v>340</v>
      </c>
      <c r="E4516" s="159" t="s">
        <v>21</v>
      </c>
      <c r="F4516" s="160" t="s">
        <v>2294</v>
      </c>
      <c r="H4516" s="161">
        <v>7.82</v>
      </c>
      <c r="I4516" s="162"/>
      <c r="L4516" s="158"/>
      <c r="M4516" s="163"/>
      <c r="T4516" s="164"/>
      <c r="AT4516" s="159" t="s">
        <v>340</v>
      </c>
      <c r="AU4516" s="159" t="s">
        <v>80</v>
      </c>
      <c r="AV4516" s="13" t="s">
        <v>80</v>
      </c>
      <c r="AW4516" s="13" t="s">
        <v>32</v>
      </c>
      <c r="AX4516" s="13" t="s">
        <v>71</v>
      </c>
      <c r="AY4516" s="159" t="s">
        <v>330</v>
      </c>
    </row>
    <row r="4517" spans="2:51" s="13" customFormat="1">
      <c r="B4517" s="158"/>
      <c r="D4517" s="152" t="s">
        <v>340</v>
      </c>
      <c r="E4517" s="159" t="s">
        <v>21</v>
      </c>
      <c r="F4517" s="160" t="s">
        <v>2295</v>
      </c>
      <c r="H4517" s="161">
        <v>14.97</v>
      </c>
      <c r="I4517" s="162"/>
      <c r="L4517" s="158"/>
      <c r="M4517" s="163"/>
      <c r="T4517" s="164"/>
      <c r="AT4517" s="159" t="s">
        <v>340</v>
      </c>
      <c r="AU4517" s="159" t="s">
        <v>80</v>
      </c>
      <c r="AV4517" s="13" t="s">
        <v>80</v>
      </c>
      <c r="AW4517" s="13" t="s">
        <v>32</v>
      </c>
      <c r="AX4517" s="13" t="s">
        <v>71</v>
      </c>
      <c r="AY4517" s="159" t="s">
        <v>330</v>
      </c>
    </row>
    <row r="4518" spans="2:51" s="13" customFormat="1">
      <c r="B4518" s="158"/>
      <c r="D4518" s="152" t="s">
        <v>340</v>
      </c>
      <c r="E4518" s="159" t="s">
        <v>21</v>
      </c>
      <c r="F4518" s="160" t="s">
        <v>4588</v>
      </c>
      <c r="H4518" s="161">
        <v>-0.7</v>
      </c>
      <c r="I4518" s="162"/>
      <c r="L4518" s="158"/>
      <c r="M4518" s="163"/>
      <c r="T4518" s="164"/>
      <c r="AT4518" s="159" t="s">
        <v>340</v>
      </c>
      <c r="AU4518" s="159" t="s">
        <v>80</v>
      </c>
      <c r="AV4518" s="13" t="s">
        <v>80</v>
      </c>
      <c r="AW4518" s="13" t="s">
        <v>32</v>
      </c>
      <c r="AX4518" s="13" t="s">
        <v>71</v>
      </c>
      <c r="AY4518" s="159" t="s">
        <v>330</v>
      </c>
    </row>
    <row r="4519" spans="2:51" s="13" customFormat="1">
      <c r="B4519" s="158"/>
      <c r="D4519" s="152" t="s">
        <v>340</v>
      </c>
      <c r="E4519" s="159" t="s">
        <v>21</v>
      </c>
      <c r="F4519" s="160" t="s">
        <v>4579</v>
      </c>
      <c r="H4519" s="161">
        <v>-3.16</v>
      </c>
      <c r="I4519" s="162"/>
      <c r="L4519" s="158"/>
      <c r="M4519" s="163"/>
      <c r="T4519" s="164"/>
      <c r="AT4519" s="159" t="s">
        <v>340</v>
      </c>
      <c r="AU4519" s="159" t="s">
        <v>80</v>
      </c>
      <c r="AV4519" s="13" t="s">
        <v>80</v>
      </c>
      <c r="AW4519" s="13" t="s">
        <v>32</v>
      </c>
      <c r="AX4519" s="13" t="s">
        <v>71</v>
      </c>
      <c r="AY4519" s="159" t="s">
        <v>330</v>
      </c>
    </row>
    <row r="4520" spans="2:51" s="13" customFormat="1">
      <c r="B4520" s="158"/>
      <c r="D4520" s="152" t="s">
        <v>340</v>
      </c>
      <c r="E4520" s="159" t="s">
        <v>21</v>
      </c>
      <c r="F4520" s="160" t="s">
        <v>4580</v>
      </c>
      <c r="H4520" s="161">
        <v>1</v>
      </c>
      <c r="I4520" s="162"/>
      <c r="L4520" s="158"/>
      <c r="M4520" s="163"/>
      <c r="T4520" s="164"/>
      <c r="AT4520" s="159" t="s">
        <v>340</v>
      </c>
      <c r="AU4520" s="159" t="s">
        <v>80</v>
      </c>
      <c r="AV4520" s="13" t="s">
        <v>80</v>
      </c>
      <c r="AW4520" s="13" t="s">
        <v>32</v>
      </c>
      <c r="AX4520" s="13" t="s">
        <v>71</v>
      </c>
      <c r="AY4520" s="159" t="s">
        <v>330</v>
      </c>
    </row>
    <row r="4521" spans="2:51" s="13" customFormat="1">
      <c r="B4521" s="158"/>
      <c r="D4521" s="152" t="s">
        <v>340</v>
      </c>
      <c r="E4521" s="159" t="s">
        <v>21</v>
      </c>
      <c r="F4521" s="160" t="s">
        <v>4598</v>
      </c>
      <c r="H4521" s="161">
        <v>-3.37</v>
      </c>
      <c r="I4521" s="162"/>
      <c r="L4521" s="158"/>
      <c r="M4521" s="163"/>
      <c r="T4521" s="164"/>
      <c r="AT4521" s="159" t="s">
        <v>340</v>
      </c>
      <c r="AU4521" s="159" t="s">
        <v>80</v>
      </c>
      <c r="AV4521" s="13" t="s">
        <v>80</v>
      </c>
      <c r="AW4521" s="13" t="s">
        <v>32</v>
      </c>
      <c r="AX4521" s="13" t="s">
        <v>71</v>
      </c>
      <c r="AY4521" s="159" t="s">
        <v>330</v>
      </c>
    </row>
    <row r="4522" spans="2:51" s="12" customFormat="1">
      <c r="B4522" s="151"/>
      <c r="D4522" s="152" t="s">
        <v>340</v>
      </c>
      <c r="E4522" s="153" t="s">
        <v>21</v>
      </c>
      <c r="F4522" s="154" t="s">
        <v>1464</v>
      </c>
      <c r="H4522" s="153" t="s">
        <v>21</v>
      </c>
      <c r="I4522" s="155"/>
      <c r="L4522" s="151"/>
      <c r="M4522" s="156"/>
      <c r="T4522" s="157"/>
      <c r="AT4522" s="153" t="s">
        <v>340</v>
      </c>
      <c r="AU4522" s="153" t="s">
        <v>80</v>
      </c>
      <c r="AV4522" s="12" t="s">
        <v>78</v>
      </c>
      <c r="AW4522" s="12" t="s">
        <v>32</v>
      </c>
      <c r="AX4522" s="12" t="s">
        <v>71</v>
      </c>
      <c r="AY4522" s="153" t="s">
        <v>330</v>
      </c>
    </row>
    <row r="4523" spans="2:51" s="13" customFormat="1">
      <c r="B4523" s="158"/>
      <c r="D4523" s="152" t="s">
        <v>340</v>
      </c>
      <c r="E4523" s="159" t="s">
        <v>21</v>
      </c>
      <c r="F4523" s="160" t="s">
        <v>2296</v>
      </c>
      <c r="H4523" s="161">
        <v>61</v>
      </c>
      <c r="I4523" s="162"/>
      <c r="L4523" s="158"/>
      <c r="M4523" s="163"/>
      <c r="T4523" s="164"/>
      <c r="AT4523" s="159" t="s">
        <v>340</v>
      </c>
      <c r="AU4523" s="159" t="s">
        <v>80</v>
      </c>
      <c r="AV4523" s="13" t="s">
        <v>80</v>
      </c>
      <c r="AW4523" s="13" t="s">
        <v>32</v>
      </c>
      <c r="AX4523" s="13" t="s">
        <v>71</v>
      </c>
      <c r="AY4523" s="159" t="s">
        <v>330</v>
      </c>
    </row>
    <row r="4524" spans="2:51" s="13" customFormat="1">
      <c r="B4524" s="158"/>
      <c r="D4524" s="152" t="s">
        <v>340</v>
      </c>
      <c r="E4524" s="159" t="s">
        <v>21</v>
      </c>
      <c r="F4524" s="160" t="s">
        <v>4599</v>
      </c>
      <c r="H4524" s="161">
        <v>-11.2</v>
      </c>
      <c r="I4524" s="162"/>
      <c r="L4524" s="158"/>
      <c r="M4524" s="163"/>
      <c r="T4524" s="164"/>
      <c r="AT4524" s="159" t="s">
        <v>340</v>
      </c>
      <c r="AU4524" s="159" t="s">
        <v>80</v>
      </c>
      <c r="AV4524" s="13" t="s">
        <v>80</v>
      </c>
      <c r="AW4524" s="13" t="s">
        <v>32</v>
      </c>
      <c r="AX4524" s="13" t="s">
        <v>71</v>
      </c>
      <c r="AY4524" s="159" t="s">
        <v>330</v>
      </c>
    </row>
    <row r="4525" spans="2:51" s="13" customFormat="1">
      <c r="B4525" s="158"/>
      <c r="D4525" s="152" t="s">
        <v>340</v>
      </c>
      <c r="E4525" s="159" t="s">
        <v>21</v>
      </c>
      <c r="F4525" s="160" t="s">
        <v>4466</v>
      </c>
      <c r="H4525" s="161">
        <v>-1.5</v>
      </c>
      <c r="I4525" s="162"/>
      <c r="L4525" s="158"/>
      <c r="M4525" s="163"/>
      <c r="T4525" s="164"/>
      <c r="AT4525" s="159" t="s">
        <v>340</v>
      </c>
      <c r="AU4525" s="159" t="s">
        <v>80</v>
      </c>
      <c r="AV4525" s="13" t="s">
        <v>80</v>
      </c>
      <c r="AW4525" s="13" t="s">
        <v>32</v>
      </c>
      <c r="AX4525" s="13" t="s">
        <v>71</v>
      </c>
      <c r="AY4525" s="159" t="s">
        <v>330</v>
      </c>
    </row>
    <row r="4526" spans="2:51" s="13" customFormat="1">
      <c r="B4526" s="158"/>
      <c r="D4526" s="152" t="s">
        <v>340</v>
      </c>
      <c r="E4526" s="159" t="s">
        <v>21</v>
      </c>
      <c r="F4526" s="160" t="s">
        <v>4600</v>
      </c>
      <c r="H4526" s="161">
        <v>-2.8</v>
      </c>
      <c r="I4526" s="162"/>
      <c r="L4526" s="158"/>
      <c r="M4526" s="163"/>
      <c r="T4526" s="164"/>
      <c r="AT4526" s="159" t="s">
        <v>340</v>
      </c>
      <c r="AU4526" s="159" t="s">
        <v>80</v>
      </c>
      <c r="AV4526" s="13" t="s">
        <v>80</v>
      </c>
      <c r="AW4526" s="13" t="s">
        <v>32</v>
      </c>
      <c r="AX4526" s="13" t="s">
        <v>71</v>
      </c>
      <c r="AY4526" s="159" t="s">
        <v>330</v>
      </c>
    </row>
    <row r="4527" spans="2:51" s="13" customFormat="1">
      <c r="B4527" s="158"/>
      <c r="D4527" s="152" t="s">
        <v>340</v>
      </c>
      <c r="E4527" s="159" t="s">
        <v>21</v>
      </c>
      <c r="F4527" s="160" t="s">
        <v>4583</v>
      </c>
      <c r="H4527" s="161">
        <v>-0.8</v>
      </c>
      <c r="I4527" s="162"/>
      <c r="L4527" s="158"/>
      <c r="M4527" s="163"/>
      <c r="T4527" s="164"/>
      <c r="AT4527" s="159" t="s">
        <v>340</v>
      </c>
      <c r="AU4527" s="159" t="s">
        <v>80</v>
      </c>
      <c r="AV4527" s="13" t="s">
        <v>80</v>
      </c>
      <c r="AW4527" s="13" t="s">
        <v>32</v>
      </c>
      <c r="AX4527" s="13" t="s">
        <v>71</v>
      </c>
      <c r="AY4527" s="159" t="s">
        <v>330</v>
      </c>
    </row>
    <row r="4528" spans="2:51" s="13" customFormat="1">
      <c r="B4528" s="158"/>
      <c r="D4528" s="152" t="s">
        <v>340</v>
      </c>
      <c r="E4528" s="159" t="s">
        <v>21</v>
      </c>
      <c r="F4528" s="160" t="s">
        <v>4584</v>
      </c>
      <c r="H4528" s="161">
        <v>-1.2</v>
      </c>
      <c r="I4528" s="162"/>
      <c r="L4528" s="158"/>
      <c r="M4528" s="163"/>
      <c r="T4528" s="164"/>
      <c r="AT4528" s="159" t="s">
        <v>340</v>
      </c>
      <c r="AU4528" s="159" t="s">
        <v>80</v>
      </c>
      <c r="AV4528" s="13" t="s">
        <v>80</v>
      </c>
      <c r="AW4528" s="13" t="s">
        <v>32</v>
      </c>
      <c r="AX4528" s="13" t="s">
        <v>71</v>
      </c>
      <c r="AY4528" s="159" t="s">
        <v>330</v>
      </c>
    </row>
    <row r="4529" spans="2:51" s="13" customFormat="1">
      <c r="B4529" s="158"/>
      <c r="D4529" s="152" t="s">
        <v>340</v>
      </c>
      <c r="E4529" s="159" t="s">
        <v>21</v>
      </c>
      <c r="F4529" s="160" t="s">
        <v>4465</v>
      </c>
      <c r="H4529" s="161">
        <v>-0.9</v>
      </c>
      <c r="I4529" s="162"/>
      <c r="L4529" s="158"/>
      <c r="M4529" s="163"/>
      <c r="T4529" s="164"/>
      <c r="AT4529" s="159" t="s">
        <v>340</v>
      </c>
      <c r="AU4529" s="159" t="s">
        <v>80</v>
      </c>
      <c r="AV4529" s="13" t="s">
        <v>80</v>
      </c>
      <c r="AW4529" s="13" t="s">
        <v>32</v>
      </c>
      <c r="AX4529" s="13" t="s">
        <v>71</v>
      </c>
      <c r="AY4529" s="159" t="s">
        <v>330</v>
      </c>
    </row>
    <row r="4530" spans="2:51" s="13" customFormat="1">
      <c r="B4530" s="158"/>
      <c r="D4530" s="152" t="s">
        <v>340</v>
      </c>
      <c r="E4530" s="159" t="s">
        <v>21</v>
      </c>
      <c r="F4530" s="160" t="s">
        <v>4601</v>
      </c>
      <c r="H4530" s="161">
        <v>-4</v>
      </c>
      <c r="I4530" s="162"/>
      <c r="L4530" s="158"/>
      <c r="M4530" s="163"/>
      <c r="T4530" s="164"/>
      <c r="AT4530" s="159" t="s">
        <v>340</v>
      </c>
      <c r="AU4530" s="159" t="s">
        <v>80</v>
      </c>
      <c r="AV4530" s="13" t="s">
        <v>80</v>
      </c>
      <c r="AW4530" s="13" t="s">
        <v>32</v>
      </c>
      <c r="AX4530" s="13" t="s">
        <v>71</v>
      </c>
      <c r="AY4530" s="159" t="s">
        <v>330</v>
      </c>
    </row>
    <row r="4531" spans="2:51" s="13" customFormat="1">
      <c r="B4531" s="158"/>
      <c r="D4531" s="152" t="s">
        <v>340</v>
      </c>
      <c r="E4531" s="159" t="s">
        <v>21</v>
      </c>
      <c r="F4531" s="160" t="s">
        <v>4602</v>
      </c>
      <c r="H4531" s="161">
        <v>-2</v>
      </c>
      <c r="I4531" s="162"/>
      <c r="L4531" s="158"/>
      <c r="M4531" s="163"/>
      <c r="T4531" s="164"/>
      <c r="AT4531" s="159" t="s">
        <v>340</v>
      </c>
      <c r="AU4531" s="159" t="s">
        <v>80</v>
      </c>
      <c r="AV4531" s="13" t="s">
        <v>80</v>
      </c>
      <c r="AW4531" s="13" t="s">
        <v>32</v>
      </c>
      <c r="AX4531" s="13" t="s">
        <v>71</v>
      </c>
      <c r="AY4531" s="159" t="s">
        <v>330</v>
      </c>
    </row>
    <row r="4532" spans="2:51" s="13" customFormat="1">
      <c r="B4532" s="158"/>
      <c r="D4532" s="152" t="s">
        <v>340</v>
      </c>
      <c r="E4532" s="159" t="s">
        <v>21</v>
      </c>
      <c r="F4532" s="160" t="s">
        <v>4603</v>
      </c>
      <c r="H4532" s="161">
        <v>2</v>
      </c>
      <c r="I4532" s="162"/>
      <c r="L4532" s="158"/>
      <c r="M4532" s="163"/>
      <c r="T4532" s="164"/>
      <c r="AT4532" s="159" t="s">
        <v>340</v>
      </c>
      <c r="AU4532" s="159" t="s">
        <v>80</v>
      </c>
      <c r="AV4532" s="13" t="s">
        <v>80</v>
      </c>
      <c r="AW4532" s="13" t="s">
        <v>32</v>
      </c>
      <c r="AX4532" s="13" t="s">
        <v>71</v>
      </c>
      <c r="AY4532" s="159" t="s">
        <v>330</v>
      </c>
    </row>
    <row r="4533" spans="2:51" s="13" customFormat="1">
      <c r="B4533" s="158"/>
      <c r="D4533" s="152" t="s">
        <v>340</v>
      </c>
      <c r="E4533" s="159" t="s">
        <v>21</v>
      </c>
      <c r="F4533" s="160" t="s">
        <v>4571</v>
      </c>
      <c r="H4533" s="161">
        <v>0.5</v>
      </c>
      <c r="I4533" s="162"/>
      <c r="L4533" s="158"/>
      <c r="M4533" s="163"/>
      <c r="T4533" s="164"/>
      <c r="AT4533" s="159" t="s">
        <v>340</v>
      </c>
      <c r="AU4533" s="159" t="s">
        <v>80</v>
      </c>
      <c r="AV4533" s="13" t="s">
        <v>80</v>
      </c>
      <c r="AW4533" s="13" t="s">
        <v>32</v>
      </c>
      <c r="AX4533" s="13" t="s">
        <v>71</v>
      </c>
      <c r="AY4533" s="159" t="s">
        <v>330</v>
      </c>
    </row>
    <row r="4534" spans="2:51" s="12" customFormat="1">
      <c r="B4534" s="151"/>
      <c r="D4534" s="152" t="s">
        <v>340</v>
      </c>
      <c r="E4534" s="153" t="s">
        <v>21</v>
      </c>
      <c r="F4534" s="154" t="s">
        <v>1545</v>
      </c>
      <c r="H4534" s="153" t="s">
        <v>21</v>
      </c>
      <c r="I4534" s="155"/>
      <c r="L4534" s="151"/>
      <c r="M4534" s="156"/>
      <c r="T4534" s="157"/>
      <c r="AT4534" s="153" t="s">
        <v>340</v>
      </c>
      <c r="AU4534" s="153" t="s">
        <v>80</v>
      </c>
      <c r="AV4534" s="12" t="s">
        <v>78</v>
      </c>
      <c r="AW4534" s="12" t="s">
        <v>32</v>
      </c>
      <c r="AX4534" s="12" t="s">
        <v>71</v>
      </c>
      <c r="AY4534" s="153" t="s">
        <v>330</v>
      </c>
    </row>
    <row r="4535" spans="2:51" s="13" customFormat="1">
      <c r="B4535" s="158"/>
      <c r="D4535" s="152" t="s">
        <v>340</v>
      </c>
      <c r="E4535" s="159" t="s">
        <v>21</v>
      </c>
      <c r="F4535" s="160" t="s">
        <v>2297</v>
      </c>
      <c r="H4535" s="161">
        <v>19.8</v>
      </c>
      <c r="I4535" s="162"/>
      <c r="L4535" s="158"/>
      <c r="M4535" s="163"/>
      <c r="T4535" s="164"/>
      <c r="AT4535" s="159" t="s">
        <v>340</v>
      </c>
      <c r="AU4535" s="159" t="s">
        <v>80</v>
      </c>
      <c r="AV4535" s="13" t="s">
        <v>80</v>
      </c>
      <c r="AW4535" s="13" t="s">
        <v>32</v>
      </c>
      <c r="AX4535" s="13" t="s">
        <v>71</v>
      </c>
      <c r="AY4535" s="159" t="s">
        <v>330</v>
      </c>
    </row>
    <row r="4536" spans="2:51" s="13" customFormat="1">
      <c r="B4536" s="158"/>
      <c r="D4536" s="152" t="s">
        <v>340</v>
      </c>
      <c r="E4536" s="159" t="s">
        <v>21</v>
      </c>
      <c r="F4536" s="160" t="s">
        <v>4465</v>
      </c>
      <c r="H4536" s="161">
        <v>-0.9</v>
      </c>
      <c r="I4536" s="162"/>
      <c r="L4536" s="158"/>
      <c r="M4536" s="163"/>
      <c r="T4536" s="164"/>
      <c r="AT4536" s="159" t="s">
        <v>340</v>
      </c>
      <c r="AU4536" s="159" t="s">
        <v>80</v>
      </c>
      <c r="AV4536" s="13" t="s">
        <v>80</v>
      </c>
      <c r="AW4536" s="13" t="s">
        <v>32</v>
      </c>
      <c r="AX4536" s="13" t="s">
        <v>71</v>
      </c>
      <c r="AY4536" s="159" t="s">
        <v>330</v>
      </c>
    </row>
    <row r="4537" spans="2:51" s="13" customFormat="1">
      <c r="B4537" s="158"/>
      <c r="D4537" s="152" t="s">
        <v>340</v>
      </c>
      <c r="E4537" s="159" t="s">
        <v>21</v>
      </c>
      <c r="F4537" s="160" t="s">
        <v>4602</v>
      </c>
      <c r="H4537" s="161">
        <v>-2</v>
      </c>
      <c r="I4537" s="162"/>
      <c r="L4537" s="158"/>
      <c r="M4537" s="163"/>
      <c r="T4537" s="164"/>
      <c r="AT4537" s="159" t="s">
        <v>340</v>
      </c>
      <c r="AU4537" s="159" t="s">
        <v>80</v>
      </c>
      <c r="AV4537" s="13" t="s">
        <v>80</v>
      </c>
      <c r="AW4537" s="13" t="s">
        <v>32</v>
      </c>
      <c r="AX4537" s="13" t="s">
        <v>71</v>
      </c>
      <c r="AY4537" s="159" t="s">
        <v>330</v>
      </c>
    </row>
    <row r="4538" spans="2:51" s="13" customFormat="1">
      <c r="B4538" s="158"/>
      <c r="D4538" s="152" t="s">
        <v>340</v>
      </c>
      <c r="E4538" s="159" t="s">
        <v>21</v>
      </c>
      <c r="F4538" s="160" t="s">
        <v>4571</v>
      </c>
      <c r="H4538" s="161">
        <v>0.5</v>
      </c>
      <c r="I4538" s="162"/>
      <c r="L4538" s="158"/>
      <c r="M4538" s="163"/>
      <c r="T4538" s="164"/>
      <c r="AT4538" s="159" t="s">
        <v>340</v>
      </c>
      <c r="AU4538" s="159" t="s">
        <v>80</v>
      </c>
      <c r="AV4538" s="13" t="s">
        <v>80</v>
      </c>
      <c r="AW4538" s="13" t="s">
        <v>32</v>
      </c>
      <c r="AX4538" s="13" t="s">
        <v>71</v>
      </c>
      <c r="AY4538" s="159" t="s">
        <v>330</v>
      </c>
    </row>
    <row r="4539" spans="2:51" s="12" customFormat="1">
      <c r="B4539" s="151"/>
      <c r="D4539" s="152" t="s">
        <v>340</v>
      </c>
      <c r="E4539" s="153" t="s">
        <v>21</v>
      </c>
      <c r="F4539" s="154" t="s">
        <v>1470</v>
      </c>
      <c r="H4539" s="153" t="s">
        <v>21</v>
      </c>
      <c r="I4539" s="155"/>
      <c r="L4539" s="151"/>
      <c r="M4539" s="156"/>
      <c r="T4539" s="157"/>
      <c r="AT4539" s="153" t="s">
        <v>340</v>
      </c>
      <c r="AU4539" s="153" t="s">
        <v>80</v>
      </c>
      <c r="AV4539" s="12" t="s">
        <v>78</v>
      </c>
      <c r="AW4539" s="12" t="s">
        <v>32</v>
      </c>
      <c r="AX4539" s="12" t="s">
        <v>71</v>
      </c>
      <c r="AY4539" s="153" t="s">
        <v>330</v>
      </c>
    </row>
    <row r="4540" spans="2:51" s="13" customFormat="1">
      <c r="B4540" s="158"/>
      <c r="D4540" s="152" t="s">
        <v>340</v>
      </c>
      <c r="E4540" s="159" t="s">
        <v>21</v>
      </c>
      <c r="F4540" s="160" t="s">
        <v>2298</v>
      </c>
      <c r="H4540" s="161">
        <v>18.34</v>
      </c>
      <c r="I4540" s="162"/>
      <c r="L4540" s="158"/>
      <c r="M4540" s="163"/>
      <c r="T4540" s="164"/>
      <c r="AT4540" s="159" t="s">
        <v>340</v>
      </c>
      <c r="AU4540" s="159" t="s">
        <v>80</v>
      </c>
      <c r="AV4540" s="13" t="s">
        <v>80</v>
      </c>
      <c r="AW4540" s="13" t="s">
        <v>32</v>
      </c>
      <c r="AX4540" s="13" t="s">
        <v>71</v>
      </c>
      <c r="AY4540" s="159" t="s">
        <v>330</v>
      </c>
    </row>
    <row r="4541" spans="2:51" s="13" customFormat="1">
      <c r="B4541" s="158"/>
      <c r="D4541" s="152" t="s">
        <v>340</v>
      </c>
      <c r="E4541" s="159" t="s">
        <v>21</v>
      </c>
      <c r="F4541" s="160" t="s">
        <v>4584</v>
      </c>
      <c r="H4541" s="161">
        <v>-1.2</v>
      </c>
      <c r="I4541" s="162"/>
      <c r="L4541" s="158"/>
      <c r="M4541" s="163"/>
      <c r="T4541" s="164"/>
      <c r="AT4541" s="159" t="s">
        <v>340</v>
      </c>
      <c r="AU4541" s="159" t="s">
        <v>80</v>
      </c>
      <c r="AV4541" s="13" t="s">
        <v>80</v>
      </c>
      <c r="AW4541" s="13" t="s">
        <v>32</v>
      </c>
      <c r="AX4541" s="13" t="s">
        <v>71</v>
      </c>
      <c r="AY4541" s="159" t="s">
        <v>330</v>
      </c>
    </row>
    <row r="4542" spans="2:51" s="12" customFormat="1">
      <c r="B4542" s="151"/>
      <c r="D4542" s="152" t="s">
        <v>340</v>
      </c>
      <c r="E4542" s="153" t="s">
        <v>21</v>
      </c>
      <c r="F4542" s="154" t="s">
        <v>2246</v>
      </c>
      <c r="H4542" s="153" t="s">
        <v>21</v>
      </c>
      <c r="I4542" s="155"/>
      <c r="L4542" s="151"/>
      <c r="M4542" s="156"/>
      <c r="T4542" s="157"/>
      <c r="AT4542" s="153" t="s">
        <v>340</v>
      </c>
      <c r="AU4542" s="153" t="s">
        <v>80</v>
      </c>
      <c r="AV4542" s="12" t="s">
        <v>78</v>
      </c>
      <c r="AW4542" s="12" t="s">
        <v>32</v>
      </c>
      <c r="AX4542" s="12" t="s">
        <v>71</v>
      </c>
      <c r="AY4542" s="153" t="s">
        <v>330</v>
      </c>
    </row>
    <row r="4543" spans="2:51" s="13" customFormat="1">
      <c r="B4543" s="158"/>
      <c r="D4543" s="152" t="s">
        <v>340</v>
      </c>
      <c r="E4543" s="159" t="s">
        <v>21</v>
      </c>
      <c r="F4543" s="160" t="s">
        <v>2306</v>
      </c>
      <c r="H4543" s="161">
        <v>6.52</v>
      </c>
      <c r="I4543" s="162"/>
      <c r="L4543" s="158"/>
      <c r="M4543" s="163"/>
      <c r="T4543" s="164"/>
      <c r="AT4543" s="159" t="s">
        <v>340</v>
      </c>
      <c r="AU4543" s="159" t="s">
        <v>80</v>
      </c>
      <c r="AV4543" s="13" t="s">
        <v>80</v>
      </c>
      <c r="AW4543" s="13" t="s">
        <v>32</v>
      </c>
      <c r="AX4543" s="13" t="s">
        <v>71</v>
      </c>
      <c r="AY4543" s="159" t="s">
        <v>330</v>
      </c>
    </row>
    <row r="4544" spans="2:51" s="13" customFormat="1">
      <c r="B4544" s="158"/>
      <c r="D4544" s="152" t="s">
        <v>340</v>
      </c>
      <c r="E4544" s="159" t="s">
        <v>21</v>
      </c>
      <c r="F4544" s="160" t="s">
        <v>4604</v>
      </c>
      <c r="H4544" s="161">
        <v>-1.4</v>
      </c>
      <c r="I4544" s="162"/>
      <c r="L4544" s="158"/>
      <c r="M4544" s="163"/>
      <c r="T4544" s="164"/>
      <c r="AT4544" s="159" t="s">
        <v>340</v>
      </c>
      <c r="AU4544" s="159" t="s">
        <v>80</v>
      </c>
      <c r="AV4544" s="13" t="s">
        <v>80</v>
      </c>
      <c r="AW4544" s="13" t="s">
        <v>32</v>
      </c>
      <c r="AX4544" s="13" t="s">
        <v>71</v>
      </c>
      <c r="AY4544" s="159" t="s">
        <v>330</v>
      </c>
    </row>
    <row r="4545" spans="2:51" s="12" customFormat="1">
      <c r="B4545" s="151"/>
      <c r="D4545" s="152" t="s">
        <v>340</v>
      </c>
      <c r="E4545" s="153" t="s">
        <v>21</v>
      </c>
      <c r="F4545" s="154" t="s">
        <v>2307</v>
      </c>
      <c r="H4545" s="153" t="s">
        <v>21</v>
      </c>
      <c r="I4545" s="155"/>
      <c r="L4545" s="151"/>
      <c r="M4545" s="156"/>
      <c r="T4545" s="157"/>
      <c r="AT4545" s="153" t="s">
        <v>340</v>
      </c>
      <c r="AU4545" s="153" t="s">
        <v>80</v>
      </c>
      <c r="AV4545" s="12" t="s">
        <v>78</v>
      </c>
      <c r="AW4545" s="12" t="s">
        <v>32</v>
      </c>
      <c r="AX4545" s="12" t="s">
        <v>71</v>
      </c>
      <c r="AY4545" s="153" t="s">
        <v>330</v>
      </c>
    </row>
    <row r="4546" spans="2:51" s="13" customFormat="1">
      <c r="B4546" s="158"/>
      <c r="D4546" s="152" t="s">
        <v>340</v>
      </c>
      <c r="E4546" s="159" t="s">
        <v>21</v>
      </c>
      <c r="F4546" s="160" t="s">
        <v>2308</v>
      </c>
      <c r="H4546" s="161">
        <v>7.12</v>
      </c>
      <c r="I4546" s="162"/>
      <c r="L4546" s="158"/>
      <c r="M4546" s="163"/>
      <c r="T4546" s="164"/>
      <c r="AT4546" s="159" t="s">
        <v>340</v>
      </c>
      <c r="AU4546" s="159" t="s">
        <v>80</v>
      </c>
      <c r="AV4546" s="13" t="s">
        <v>80</v>
      </c>
      <c r="AW4546" s="13" t="s">
        <v>32</v>
      </c>
      <c r="AX4546" s="13" t="s">
        <v>71</v>
      </c>
      <c r="AY4546" s="159" t="s">
        <v>330</v>
      </c>
    </row>
    <row r="4547" spans="2:51" s="13" customFormat="1">
      <c r="B4547" s="158"/>
      <c r="D4547" s="152" t="s">
        <v>340</v>
      </c>
      <c r="E4547" s="159" t="s">
        <v>21</v>
      </c>
      <c r="F4547" s="160" t="s">
        <v>4604</v>
      </c>
      <c r="H4547" s="161">
        <v>-1.4</v>
      </c>
      <c r="I4547" s="162"/>
      <c r="L4547" s="158"/>
      <c r="M4547" s="163"/>
      <c r="T4547" s="164"/>
      <c r="AT4547" s="159" t="s">
        <v>340</v>
      </c>
      <c r="AU4547" s="159" t="s">
        <v>80</v>
      </c>
      <c r="AV4547" s="13" t="s">
        <v>80</v>
      </c>
      <c r="AW4547" s="13" t="s">
        <v>32</v>
      </c>
      <c r="AX4547" s="13" t="s">
        <v>71</v>
      </c>
      <c r="AY4547" s="159" t="s">
        <v>330</v>
      </c>
    </row>
    <row r="4548" spans="2:51" s="12" customFormat="1">
      <c r="B4548" s="151"/>
      <c r="D4548" s="152" t="s">
        <v>340</v>
      </c>
      <c r="E4548" s="153" t="s">
        <v>21</v>
      </c>
      <c r="F4548" s="154" t="s">
        <v>1484</v>
      </c>
      <c r="H4548" s="153" t="s">
        <v>21</v>
      </c>
      <c r="I4548" s="155"/>
      <c r="L4548" s="151"/>
      <c r="M4548" s="156"/>
      <c r="T4548" s="157"/>
      <c r="AT4548" s="153" t="s">
        <v>340</v>
      </c>
      <c r="AU4548" s="153" t="s">
        <v>80</v>
      </c>
      <c r="AV4548" s="12" t="s">
        <v>78</v>
      </c>
      <c r="AW4548" s="12" t="s">
        <v>32</v>
      </c>
      <c r="AX4548" s="12" t="s">
        <v>71</v>
      </c>
      <c r="AY4548" s="153" t="s">
        <v>330</v>
      </c>
    </row>
    <row r="4549" spans="2:51" s="13" customFormat="1">
      <c r="B4549" s="158"/>
      <c r="D4549" s="152" t="s">
        <v>340</v>
      </c>
      <c r="E4549" s="159" t="s">
        <v>21</v>
      </c>
      <c r="F4549" s="160" t="s">
        <v>2310</v>
      </c>
      <c r="H4549" s="161">
        <v>17.600000000000001</v>
      </c>
      <c r="I4549" s="162"/>
      <c r="L4549" s="158"/>
      <c r="M4549" s="163"/>
      <c r="T4549" s="164"/>
      <c r="AT4549" s="159" t="s">
        <v>340</v>
      </c>
      <c r="AU4549" s="159" t="s">
        <v>80</v>
      </c>
      <c r="AV4549" s="13" t="s">
        <v>80</v>
      </c>
      <c r="AW4549" s="13" t="s">
        <v>32</v>
      </c>
      <c r="AX4549" s="13" t="s">
        <v>71</v>
      </c>
      <c r="AY4549" s="159" t="s">
        <v>330</v>
      </c>
    </row>
    <row r="4550" spans="2:51" s="13" customFormat="1">
      <c r="B4550" s="158"/>
      <c r="D4550" s="152" t="s">
        <v>340</v>
      </c>
      <c r="E4550" s="159" t="s">
        <v>21</v>
      </c>
      <c r="F4550" s="160" t="s">
        <v>4465</v>
      </c>
      <c r="H4550" s="161">
        <v>-0.9</v>
      </c>
      <c r="I4550" s="162"/>
      <c r="L4550" s="158"/>
      <c r="M4550" s="163"/>
      <c r="T4550" s="164"/>
      <c r="AT4550" s="159" t="s">
        <v>340</v>
      </c>
      <c r="AU4550" s="159" t="s">
        <v>80</v>
      </c>
      <c r="AV4550" s="13" t="s">
        <v>80</v>
      </c>
      <c r="AW4550" s="13" t="s">
        <v>32</v>
      </c>
      <c r="AX4550" s="13" t="s">
        <v>71</v>
      </c>
      <c r="AY4550" s="159" t="s">
        <v>330</v>
      </c>
    </row>
    <row r="4551" spans="2:51" s="12" customFormat="1">
      <c r="B4551" s="151"/>
      <c r="D4551" s="152" t="s">
        <v>340</v>
      </c>
      <c r="E4551" s="153" t="s">
        <v>21</v>
      </c>
      <c r="F4551" s="154" t="s">
        <v>1492</v>
      </c>
      <c r="H4551" s="153" t="s">
        <v>21</v>
      </c>
      <c r="I4551" s="155"/>
      <c r="L4551" s="151"/>
      <c r="M4551" s="156"/>
      <c r="T4551" s="157"/>
      <c r="AT4551" s="153" t="s">
        <v>340</v>
      </c>
      <c r="AU4551" s="153" t="s">
        <v>80</v>
      </c>
      <c r="AV4551" s="12" t="s">
        <v>78</v>
      </c>
      <c r="AW4551" s="12" t="s">
        <v>32</v>
      </c>
      <c r="AX4551" s="12" t="s">
        <v>71</v>
      </c>
      <c r="AY4551" s="153" t="s">
        <v>330</v>
      </c>
    </row>
    <row r="4552" spans="2:51" s="13" customFormat="1">
      <c r="B4552" s="158"/>
      <c r="D4552" s="152" t="s">
        <v>340</v>
      </c>
      <c r="E4552" s="159" t="s">
        <v>21</v>
      </c>
      <c r="F4552" s="160" t="s">
        <v>2315</v>
      </c>
      <c r="H4552" s="161">
        <v>11.3</v>
      </c>
      <c r="I4552" s="162"/>
      <c r="L4552" s="158"/>
      <c r="M4552" s="163"/>
      <c r="T4552" s="164"/>
      <c r="AT4552" s="159" t="s">
        <v>340</v>
      </c>
      <c r="AU4552" s="159" t="s">
        <v>80</v>
      </c>
      <c r="AV4552" s="13" t="s">
        <v>80</v>
      </c>
      <c r="AW4552" s="13" t="s">
        <v>32</v>
      </c>
      <c r="AX4552" s="13" t="s">
        <v>71</v>
      </c>
      <c r="AY4552" s="159" t="s">
        <v>330</v>
      </c>
    </row>
    <row r="4553" spans="2:51" s="13" customFormat="1">
      <c r="B4553" s="158"/>
      <c r="D4553" s="152" t="s">
        <v>340</v>
      </c>
      <c r="E4553" s="159" t="s">
        <v>21</v>
      </c>
      <c r="F4553" s="160" t="s">
        <v>4583</v>
      </c>
      <c r="H4553" s="161">
        <v>-0.8</v>
      </c>
      <c r="I4553" s="162"/>
      <c r="L4553" s="158"/>
      <c r="M4553" s="163"/>
      <c r="T4553" s="164"/>
      <c r="AT4553" s="159" t="s">
        <v>340</v>
      </c>
      <c r="AU4553" s="159" t="s">
        <v>80</v>
      </c>
      <c r="AV4553" s="13" t="s">
        <v>80</v>
      </c>
      <c r="AW4553" s="13" t="s">
        <v>32</v>
      </c>
      <c r="AX4553" s="13" t="s">
        <v>71</v>
      </c>
      <c r="AY4553" s="159" t="s">
        <v>330</v>
      </c>
    </row>
    <row r="4554" spans="2:51" s="12" customFormat="1">
      <c r="B4554" s="151"/>
      <c r="D4554" s="152" t="s">
        <v>340</v>
      </c>
      <c r="E4554" s="153" t="s">
        <v>21</v>
      </c>
      <c r="F4554" s="154" t="s">
        <v>1576</v>
      </c>
      <c r="H4554" s="153" t="s">
        <v>21</v>
      </c>
      <c r="I4554" s="155"/>
      <c r="L4554" s="151"/>
      <c r="M4554" s="156"/>
      <c r="T4554" s="157"/>
      <c r="AT4554" s="153" t="s">
        <v>340</v>
      </c>
      <c r="AU4554" s="153" t="s">
        <v>80</v>
      </c>
      <c r="AV4554" s="12" t="s">
        <v>78</v>
      </c>
      <c r="AW4554" s="12" t="s">
        <v>32</v>
      </c>
      <c r="AX4554" s="12" t="s">
        <v>71</v>
      </c>
      <c r="AY4554" s="153" t="s">
        <v>330</v>
      </c>
    </row>
    <row r="4555" spans="2:51" s="13" customFormat="1">
      <c r="B4555" s="158"/>
      <c r="D4555" s="152" t="s">
        <v>340</v>
      </c>
      <c r="E4555" s="159" t="s">
        <v>21</v>
      </c>
      <c r="F4555" s="160" t="s">
        <v>2317</v>
      </c>
      <c r="H4555" s="161">
        <v>9.1</v>
      </c>
      <c r="I4555" s="162"/>
      <c r="L4555" s="158"/>
      <c r="M4555" s="163"/>
      <c r="T4555" s="164"/>
      <c r="AT4555" s="159" t="s">
        <v>340</v>
      </c>
      <c r="AU4555" s="159" t="s">
        <v>80</v>
      </c>
      <c r="AV4555" s="13" t="s">
        <v>80</v>
      </c>
      <c r="AW4555" s="13" t="s">
        <v>32</v>
      </c>
      <c r="AX4555" s="13" t="s">
        <v>71</v>
      </c>
      <c r="AY4555" s="159" t="s">
        <v>330</v>
      </c>
    </row>
    <row r="4556" spans="2:51" s="13" customFormat="1">
      <c r="B4556" s="158"/>
      <c r="D4556" s="152" t="s">
        <v>340</v>
      </c>
      <c r="E4556" s="159" t="s">
        <v>21</v>
      </c>
      <c r="F4556" s="160" t="s">
        <v>4604</v>
      </c>
      <c r="H4556" s="161">
        <v>-1.4</v>
      </c>
      <c r="I4556" s="162"/>
      <c r="L4556" s="158"/>
      <c r="M4556" s="163"/>
      <c r="T4556" s="164"/>
      <c r="AT4556" s="159" t="s">
        <v>340</v>
      </c>
      <c r="AU4556" s="159" t="s">
        <v>80</v>
      </c>
      <c r="AV4556" s="13" t="s">
        <v>80</v>
      </c>
      <c r="AW4556" s="13" t="s">
        <v>32</v>
      </c>
      <c r="AX4556" s="13" t="s">
        <v>71</v>
      </c>
      <c r="AY4556" s="159" t="s">
        <v>330</v>
      </c>
    </row>
    <row r="4557" spans="2:51" s="13" customFormat="1">
      <c r="B4557" s="158"/>
      <c r="D4557" s="152" t="s">
        <v>340</v>
      </c>
      <c r="E4557" s="159" t="s">
        <v>21</v>
      </c>
      <c r="F4557" s="160" t="s">
        <v>4589</v>
      </c>
      <c r="H4557" s="161">
        <v>-0.6</v>
      </c>
      <c r="I4557" s="162"/>
      <c r="L4557" s="158"/>
      <c r="M4557" s="163"/>
      <c r="T4557" s="164"/>
      <c r="AT4557" s="159" t="s">
        <v>340</v>
      </c>
      <c r="AU4557" s="159" t="s">
        <v>80</v>
      </c>
      <c r="AV4557" s="13" t="s">
        <v>80</v>
      </c>
      <c r="AW4557" s="13" t="s">
        <v>32</v>
      </c>
      <c r="AX4557" s="13" t="s">
        <v>71</v>
      </c>
      <c r="AY4557" s="159" t="s">
        <v>330</v>
      </c>
    </row>
    <row r="4558" spans="2:51" s="12" customFormat="1">
      <c r="B4558" s="151"/>
      <c r="D4558" s="152" t="s">
        <v>340</v>
      </c>
      <c r="E4558" s="153" t="s">
        <v>21</v>
      </c>
      <c r="F4558" s="154" t="s">
        <v>1505</v>
      </c>
      <c r="H4558" s="153" t="s">
        <v>21</v>
      </c>
      <c r="I4558" s="155"/>
      <c r="L4558" s="151"/>
      <c r="M4558" s="156"/>
      <c r="T4558" s="157"/>
      <c r="AT4558" s="153" t="s">
        <v>340</v>
      </c>
      <c r="AU4558" s="153" t="s">
        <v>80</v>
      </c>
      <c r="AV4558" s="12" t="s">
        <v>78</v>
      </c>
      <c r="AW4558" s="12" t="s">
        <v>32</v>
      </c>
      <c r="AX4558" s="12" t="s">
        <v>71</v>
      </c>
      <c r="AY4558" s="153" t="s">
        <v>330</v>
      </c>
    </row>
    <row r="4559" spans="2:51" s="13" customFormat="1">
      <c r="B4559" s="158"/>
      <c r="D4559" s="152" t="s">
        <v>340</v>
      </c>
      <c r="E4559" s="159" t="s">
        <v>21</v>
      </c>
      <c r="F4559" s="160" t="s">
        <v>2319</v>
      </c>
      <c r="H4559" s="161">
        <v>9.4</v>
      </c>
      <c r="I4559" s="162"/>
      <c r="L4559" s="158"/>
      <c r="M4559" s="163"/>
      <c r="T4559" s="164"/>
      <c r="AT4559" s="159" t="s">
        <v>340</v>
      </c>
      <c r="AU4559" s="159" t="s">
        <v>80</v>
      </c>
      <c r="AV4559" s="13" t="s">
        <v>80</v>
      </c>
      <c r="AW4559" s="13" t="s">
        <v>32</v>
      </c>
      <c r="AX4559" s="13" t="s">
        <v>71</v>
      </c>
      <c r="AY4559" s="159" t="s">
        <v>330</v>
      </c>
    </row>
    <row r="4560" spans="2:51" s="13" customFormat="1">
      <c r="B4560" s="158"/>
      <c r="D4560" s="152" t="s">
        <v>340</v>
      </c>
      <c r="E4560" s="159" t="s">
        <v>21</v>
      </c>
      <c r="F4560" s="160" t="s">
        <v>4604</v>
      </c>
      <c r="H4560" s="161">
        <v>-1.4</v>
      </c>
      <c r="I4560" s="162"/>
      <c r="L4560" s="158"/>
      <c r="M4560" s="163"/>
      <c r="T4560" s="164"/>
      <c r="AT4560" s="159" t="s">
        <v>340</v>
      </c>
      <c r="AU4560" s="159" t="s">
        <v>80</v>
      </c>
      <c r="AV4560" s="13" t="s">
        <v>80</v>
      </c>
      <c r="AW4560" s="13" t="s">
        <v>32</v>
      </c>
      <c r="AX4560" s="13" t="s">
        <v>71</v>
      </c>
      <c r="AY4560" s="159" t="s">
        <v>330</v>
      </c>
    </row>
    <row r="4561" spans="2:51" s="12" customFormat="1">
      <c r="B4561" s="151"/>
      <c r="D4561" s="152" t="s">
        <v>340</v>
      </c>
      <c r="E4561" s="153" t="s">
        <v>21</v>
      </c>
      <c r="F4561" s="154" t="s">
        <v>1511</v>
      </c>
      <c r="H4561" s="153" t="s">
        <v>21</v>
      </c>
      <c r="I4561" s="155"/>
      <c r="L4561" s="151"/>
      <c r="M4561" s="156"/>
      <c r="T4561" s="157"/>
      <c r="AT4561" s="153" t="s">
        <v>340</v>
      </c>
      <c r="AU4561" s="153" t="s">
        <v>80</v>
      </c>
      <c r="AV4561" s="12" t="s">
        <v>78</v>
      </c>
      <c r="AW4561" s="12" t="s">
        <v>32</v>
      </c>
      <c r="AX4561" s="12" t="s">
        <v>71</v>
      </c>
      <c r="AY4561" s="153" t="s">
        <v>330</v>
      </c>
    </row>
    <row r="4562" spans="2:51" s="13" customFormat="1">
      <c r="B4562" s="158"/>
      <c r="D4562" s="152" t="s">
        <v>340</v>
      </c>
      <c r="E4562" s="159" t="s">
        <v>21</v>
      </c>
      <c r="F4562" s="160" t="s">
        <v>2323</v>
      </c>
      <c r="H4562" s="161">
        <v>7.8</v>
      </c>
      <c r="I4562" s="162"/>
      <c r="L4562" s="158"/>
      <c r="M4562" s="163"/>
      <c r="T4562" s="164"/>
      <c r="AT4562" s="159" t="s">
        <v>340</v>
      </c>
      <c r="AU4562" s="159" t="s">
        <v>80</v>
      </c>
      <c r="AV4562" s="13" t="s">
        <v>80</v>
      </c>
      <c r="AW4562" s="13" t="s">
        <v>32</v>
      </c>
      <c r="AX4562" s="13" t="s">
        <v>71</v>
      </c>
      <c r="AY4562" s="159" t="s">
        <v>330</v>
      </c>
    </row>
    <row r="4563" spans="2:51" s="13" customFormat="1">
      <c r="B4563" s="158"/>
      <c r="D4563" s="152" t="s">
        <v>340</v>
      </c>
      <c r="E4563" s="159" t="s">
        <v>21</v>
      </c>
      <c r="F4563" s="160" t="s">
        <v>4588</v>
      </c>
      <c r="H4563" s="161">
        <v>-0.7</v>
      </c>
      <c r="I4563" s="162"/>
      <c r="L4563" s="158"/>
      <c r="M4563" s="163"/>
      <c r="T4563" s="164"/>
      <c r="AT4563" s="159" t="s">
        <v>340</v>
      </c>
      <c r="AU4563" s="159" t="s">
        <v>80</v>
      </c>
      <c r="AV4563" s="13" t="s">
        <v>80</v>
      </c>
      <c r="AW4563" s="13" t="s">
        <v>32</v>
      </c>
      <c r="AX4563" s="13" t="s">
        <v>71</v>
      </c>
      <c r="AY4563" s="159" t="s">
        <v>330</v>
      </c>
    </row>
    <row r="4564" spans="2:51" s="12" customFormat="1">
      <c r="B4564" s="151"/>
      <c r="D4564" s="152" t="s">
        <v>340</v>
      </c>
      <c r="E4564" s="153" t="s">
        <v>21</v>
      </c>
      <c r="F4564" s="154" t="s">
        <v>800</v>
      </c>
      <c r="H4564" s="153" t="s">
        <v>21</v>
      </c>
      <c r="I4564" s="155"/>
      <c r="L4564" s="151"/>
      <c r="M4564" s="156"/>
      <c r="T4564" s="157"/>
      <c r="AT4564" s="153" t="s">
        <v>340</v>
      </c>
      <c r="AU4564" s="153" t="s">
        <v>80</v>
      </c>
      <c r="AV4564" s="12" t="s">
        <v>78</v>
      </c>
      <c r="AW4564" s="12" t="s">
        <v>32</v>
      </c>
      <c r="AX4564" s="12" t="s">
        <v>71</v>
      </c>
      <c r="AY4564" s="153" t="s">
        <v>330</v>
      </c>
    </row>
    <row r="4565" spans="2:51" s="12" customFormat="1">
      <c r="B4565" s="151"/>
      <c r="D4565" s="152" t="s">
        <v>340</v>
      </c>
      <c r="E4565" s="153" t="s">
        <v>21</v>
      </c>
      <c r="F4565" s="154" t="s">
        <v>1454</v>
      </c>
      <c r="H4565" s="153" t="s">
        <v>21</v>
      </c>
      <c r="I4565" s="155"/>
      <c r="L4565" s="151"/>
      <c r="M4565" s="156"/>
      <c r="T4565" s="157"/>
      <c r="AT4565" s="153" t="s">
        <v>340</v>
      </c>
      <c r="AU4565" s="153" t="s">
        <v>80</v>
      </c>
      <c r="AV4565" s="12" t="s">
        <v>78</v>
      </c>
      <c r="AW4565" s="12" t="s">
        <v>32</v>
      </c>
      <c r="AX4565" s="12" t="s">
        <v>71</v>
      </c>
      <c r="AY4565" s="153" t="s">
        <v>330</v>
      </c>
    </row>
    <row r="4566" spans="2:51" s="13" customFormat="1">
      <c r="B4566" s="158"/>
      <c r="D4566" s="152" t="s">
        <v>340</v>
      </c>
      <c r="E4566" s="159" t="s">
        <v>21</v>
      </c>
      <c r="F4566" s="160" t="s">
        <v>2294</v>
      </c>
      <c r="H4566" s="161">
        <v>7.82</v>
      </c>
      <c r="I4566" s="162"/>
      <c r="L4566" s="158"/>
      <c r="M4566" s="163"/>
      <c r="T4566" s="164"/>
      <c r="AT4566" s="159" t="s">
        <v>340</v>
      </c>
      <c r="AU4566" s="159" t="s">
        <v>80</v>
      </c>
      <c r="AV4566" s="13" t="s">
        <v>80</v>
      </c>
      <c r="AW4566" s="13" t="s">
        <v>32</v>
      </c>
      <c r="AX4566" s="13" t="s">
        <v>71</v>
      </c>
      <c r="AY4566" s="159" t="s">
        <v>330</v>
      </c>
    </row>
    <row r="4567" spans="2:51" s="13" customFormat="1">
      <c r="B4567" s="158"/>
      <c r="D4567" s="152" t="s">
        <v>340</v>
      </c>
      <c r="E4567" s="159" t="s">
        <v>21</v>
      </c>
      <c r="F4567" s="160" t="s">
        <v>2295</v>
      </c>
      <c r="H4567" s="161">
        <v>14.97</v>
      </c>
      <c r="I4567" s="162"/>
      <c r="L4567" s="158"/>
      <c r="M4567" s="163"/>
      <c r="T4567" s="164"/>
      <c r="AT4567" s="159" t="s">
        <v>340</v>
      </c>
      <c r="AU4567" s="159" t="s">
        <v>80</v>
      </c>
      <c r="AV4567" s="13" t="s">
        <v>80</v>
      </c>
      <c r="AW4567" s="13" t="s">
        <v>32</v>
      </c>
      <c r="AX4567" s="13" t="s">
        <v>71</v>
      </c>
      <c r="AY4567" s="159" t="s">
        <v>330</v>
      </c>
    </row>
    <row r="4568" spans="2:51" s="13" customFormat="1">
      <c r="B4568" s="158"/>
      <c r="D4568" s="152" t="s">
        <v>340</v>
      </c>
      <c r="E4568" s="159" t="s">
        <v>21</v>
      </c>
      <c r="F4568" s="160" t="s">
        <v>4579</v>
      </c>
      <c r="H4568" s="161">
        <v>-3.16</v>
      </c>
      <c r="I4568" s="162"/>
      <c r="L4568" s="158"/>
      <c r="M4568" s="163"/>
      <c r="T4568" s="164"/>
      <c r="AT4568" s="159" t="s">
        <v>340</v>
      </c>
      <c r="AU4568" s="159" t="s">
        <v>80</v>
      </c>
      <c r="AV4568" s="13" t="s">
        <v>80</v>
      </c>
      <c r="AW4568" s="13" t="s">
        <v>32</v>
      </c>
      <c r="AX4568" s="13" t="s">
        <v>71</v>
      </c>
      <c r="AY4568" s="159" t="s">
        <v>330</v>
      </c>
    </row>
    <row r="4569" spans="2:51" s="13" customFormat="1">
      <c r="B4569" s="158"/>
      <c r="D4569" s="152" t="s">
        <v>340</v>
      </c>
      <c r="E4569" s="159" t="s">
        <v>21</v>
      </c>
      <c r="F4569" s="160" t="s">
        <v>4580</v>
      </c>
      <c r="H4569" s="161">
        <v>1</v>
      </c>
      <c r="I4569" s="162"/>
      <c r="L4569" s="158"/>
      <c r="M4569" s="163"/>
      <c r="T4569" s="164"/>
      <c r="AT4569" s="159" t="s">
        <v>340</v>
      </c>
      <c r="AU4569" s="159" t="s">
        <v>80</v>
      </c>
      <c r="AV4569" s="13" t="s">
        <v>80</v>
      </c>
      <c r="AW4569" s="13" t="s">
        <v>32</v>
      </c>
      <c r="AX4569" s="13" t="s">
        <v>71</v>
      </c>
      <c r="AY4569" s="159" t="s">
        <v>330</v>
      </c>
    </row>
    <row r="4570" spans="2:51" s="13" customFormat="1">
      <c r="B4570" s="158"/>
      <c r="D4570" s="152" t="s">
        <v>340</v>
      </c>
      <c r="E4570" s="159" t="s">
        <v>21</v>
      </c>
      <c r="F4570" s="160" t="s">
        <v>4605</v>
      </c>
      <c r="H4570" s="161">
        <v>-3.31</v>
      </c>
      <c r="I4570" s="162"/>
      <c r="L4570" s="158"/>
      <c r="M4570" s="163"/>
      <c r="T4570" s="164"/>
      <c r="AT4570" s="159" t="s">
        <v>340</v>
      </c>
      <c r="AU4570" s="159" t="s">
        <v>80</v>
      </c>
      <c r="AV4570" s="13" t="s">
        <v>80</v>
      </c>
      <c r="AW4570" s="13" t="s">
        <v>32</v>
      </c>
      <c r="AX4570" s="13" t="s">
        <v>71</v>
      </c>
      <c r="AY4570" s="159" t="s">
        <v>330</v>
      </c>
    </row>
    <row r="4571" spans="2:51" s="12" customFormat="1">
      <c r="B4571" s="151"/>
      <c r="D4571" s="152" t="s">
        <v>340</v>
      </c>
      <c r="E4571" s="153" t="s">
        <v>21</v>
      </c>
      <c r="F4571" s="154" t="s">
        <v>1464</v>
      </c>
      <c r="H4571" s="153" t="s">
        <v>21</v>
      </c>
      <c r="I4571" s="155"/>
      <c r="L4571" s="151"/>
      <c r="M4571" s="156"/>
      <c r="T4571" s="157"/>
      <c r="AT4571" s="153" t="s">
        <v>340</v>
      </c>
      <c r="AU4571" s="153" t="s">
        <v>80</v>
      </c>
      <c r="AV4571" s="12" t="s">
        <v>78</v>
      </c>
      <c r="AW4571" s="12" t="s">
        <v>32</v>
      </c>
      <c r="AX4571" s="12" t="s">
        <v>71</v>
      </c>
      <c r="AY4571" s="153" t="s">
        <v>330</v>
      </c>
    </row>
    <row r="4572" spans="2:51" s="13" customFormat="1">
      <c r="B4572" s="158"/>
      <c r="D4572" s="152" t="s">
        <v>340</v>
      </c>
      <c r="E4572" s="159" t="s">
        <v>21</v>
      </c>
      <c r="F4572" s="160" t="s">
        <v>2326</v>
      </c>
      <c r="H4572" s="161">
        <v>151.6</v>
      </c>
      <c r="I4572" s="162"/>
      <c r="L4572" s="158"/>
      <c r="M4572" s="163"/>
      <c r="T4572" s="164"/>
      <c r="AT4572" s="159" t="s">
        <v>340</v>
      </c>
      <c r="AU4572" s="159" t="s">
        <v>80</v>
      </c>
      <c r="AV4572" s="13" t="s">
        <v>80</v>
      </c>
      <c r="AW4572" s="13" t="s">
        <v>32</v>
      </c>
      <c r="AX4572" s="13" t="s">
        <v>71</v>
      </c>
      <c r="AY4572" s="159" t="s">
        <v>330</v>
      </c>
    </row>
    <row r="4573" spans="2:51" s="13" customFormat="1">
      <c r="B4573" s="158"/>
      <c r="D4573" s="152" t="s">
        <v>340</v>
      </c>
      <c r="E4573" s="159" t="s">
        <v>21</v>
      </c>
      <c r="F4573" s="160" t="s">
        <v>4606</v>
      </c>
      <c r="H4573" s="161">
        <v>-11.345000000000001</v>
      </c>
      <c r="I4573" s="162"/>
      <c r="L4573" s="158"/>
      <c r="M4573" s="163"/>
      <c r="T4573" s="164"/>
      <c r="AT4573" s="159" t="s">
        <v>340</v>
      </c>
      <c r="AU4573" s="159" t="s">
        <v>80</v>
      </c>
      <c r="AV4573" s="13" t="s">
        <v>80</v>
      </c>
      <c r="AW4573" s="13" t="s">
        <v>32</v>
      </c>
      <c r="AX4573" s="13" t="s">
        <v>71</v>
      </c>
      <c r="AY4573" s="159" t="s">
        <v>330</v>
      </c>
    </row>
    <row r="4574" spans="2:51" s="13" customFormat="1">
      <c r="B4574" s="158"/>
      <c r="D4574" s="152" t="s">
        <v>340</v>
      </c>
      <c r="E4574" s="159" t="s">
        <v>21</v>
      </c>
      <c r="F4574" s="160" t="s">
        <v>4607</v>
      </c>
      <c r="H4574" s="161">
        <v>-9</v>
      </c>
      <c r="I4574" s="162"/>
      <c r="L4574" s="158"/>
      <c r="M4574" s="163"/>
      <c r="T4574" s="164"/>
      <c r="AT4574" s="159" t="s">
        <v>340</v>
      </c>
      <c r="AU4574" s="159" t="s">
        <v>80</v>
      </c>
      <c r="AV4574" s="13" t="s">
        <v>80</v>
      </c>
      <c r="AW4574" s="13" t="s">
        <v>32</v>
      </c>
      <c r="AX4574" s="13" t="s">
        <v>71</v>
      </c>
      <c r="AY4574" s="159" t="s">
        <v>330</v>
      </c>
    </row>
    <row r="4575" spans="2:51" s="13" customFormat="1">
      <c r="B4575" s="158"/>
      <c r="D4575" s="152" t="s">
        <v>340</v>
      </c>
      <c r="E4575" s="159" t="s">
        <v>21</v>
      </c>
      <c r="F4575" s="160" t="s">
        <v>4583</v>
      </c>
      <c r="H4575" s="161">
        <v>-0.8</v>
      </c>
      <c r="I4575" s="162"/>
      <c r="L4575" s="158"/>
      <c r="M4575" s="163"/>
      <c r="T4575" s="164"/>
      <c r="AT4575" s="159" t="s">
        <v>340</v>
      </c>
      <c r="AU4575" s="159" t="s">
        <v>80</v>
      </c>
      <c r="AV4575" s="13" t="s">
        <v>80</v>
      </c>
      <c r="AW4575" s="13" t="s">
        <v>32</v>
      </c>
      <c r="AX4575" s="13" t="s">
        <v>71</v>
      </c>
      <c r="AY4575" s="159" t="s">
        <v>330</v>
      </c>
    </row>
    <row r="4576" spans="2:51" s="13" customFormat="1">
      <c r="B4576" s="158"/>
      <c r="D4576" s="152" t="s">
        <v>340</v>
      </c>
      <c r="E4576" s="159" t="s">
        <v>21</v>
      </c>
      <c r="F4576" s="160" t="s">
        <v>4600</v>
      </c>
      <c r="H4576" s="161">
        <v>-2.8</v>
      </c>
      <c r="I4576" s="162"/>
      <c r="L4576" s="158"/>
      <c r="M4576" s="163"/>
      <c r="T4576" s="164"/>
      <c r="AT4576" s="159" t="s">
        <v>340</v>
      </c>
      <c r="AU4576" s="159" t="s">
        <v>80</v>
      </c>
      <c r="AV4576" s="13" t="s">
        <v>80</v>
      </c>
      <c r="AW4576" s="13" t="s">
        <v>32</v>
      </c>
      <c r="AX4576" s="13" t="s">
        <v>71</v>
      </c>
      <c r="AY4576" s="159" t="s">
        <v>330</v>
      </c>
    </row>
    <row r="4577" spans="2:51" s="13" customFormat="1">
      <c r="B4577" s="158"/>
      <c r="D4577" s="152" t="s">
        <v>340</v>
      </c>
      <c r="E4577" s="159" t="s">
        <v>21</v>
      </c>
      <c r="F4577" s="160" t="s">
        <v>4608</v>
      </c>
      <c r="H4577" s="161">
        <v>-1.66</v>
      </c>
      <c r="I4577" s="162"/>
      <c r="L4577" s="158"/>
      <c r="M4577" s="163"/>
      <c r="T4577" s="164"/>
      <c r="AT4577" s="159" t="s">
        <v>340</v>
      </c>
      <c r="AU4577" s="159" t="s">
        <v>80</v>
      </c>
      <c r="AV4577" s="13" t="s">
        <v>80</v>
      </c>
      <c r="AW4577" s="13" t="s">
        <v>32</v>
      </c>
      <c r="AX4577" s="13" t="s">
        <v>71</v>
      </c>
      <c r="AY4577" s="159" t="s">
        <v>330</v>
      </c>
    </row>
    <row r="4578" spans="2:51" s="13" customFormat="1">
      <c r="B4578" s="158"/>
      <c r="D4578" s="152" t="s">
        <v>340</v>
      </c>
      <c r="E4578" s="159" t="s">
        <v>21</v>
      </c>
      <c r="F4578" s="160" t="s">
        <v>4571</v>
      </c>
      <c r="H4578" s="161">
        <v>0.5</v>
      </c>
      <c r="I4578" s="162"/>
      <c r="L4578" s="158"/>
      <c r="M4578" s="163"/>
      <c r="T4578" s="164"/>
      <c r="AT4578" s="159" t="s">
        <v>340</v>
      </c>
      <c r="AU4578" s="159" t="s">
        <v>80</v>
      </c>
      <c r="AV4578" s="13" t="s">
        <v>80</v>
      </c>
      <c r="AW4578" s="13" t="s">
        <v>32</v>
      </c>
      <c r="AX4578" s="13" t="s">
        <v>71</v>
      </c>
      <c r="AY4578" s="159" t="s">
        <v>330</v>
      </c>
    </row>
    <row r="4579" spans="2:51" s="13" customFormat="1">
      <c r="B4579" s="158"/>
      <c r="D4579" s="152" t="s">
        <v>340</v>
      </c>
      <c r="E4579" s="159" t="s">
        <v>21</v>
      </c>
      <c r="F4579" s="160" t="s">
        <v>4609</v>
      </c>
      <c r="H4579" s="161">
        <v>-2.4</v>
      </c>
      <c r="I4579" s="162"/>
      <c r="L4579" s="158"/>
      <c r="M4579" s="163"/>
      <c r="T4579" s="164"/>
      <c r="AT4579" s="159" t="s">
        <v>340</v>
      </c>
      <c r="AU4579" s="159" t="s">
        <v>80</v>
      </c>
      <c r="AV4579" s="13" t="s">
        <v>80</v>
      </c>
      <c r="AW4579" s="13" t="s">
        <v>32</v>
      </c>
      <c r="AX4579" s="13" t="s">
        <v>71</v>
      </c>
      <c r="AY4579" s="159" t="s">
        <v>330</v>
      </c>
    </row>
    <row r="4580" spans="2:51" s="13" customFormat="1">
      <c r="B4580" s="158"/>
      <c r="D4580" s="152" t="s">
        <v>340</v>
      </c>
      <c r="E4580" s="159" t="s">
        <v>21</v>
      </c>
      <c r="F4580" s="160" t="s">
        <v>4610</v>
      </c>
      <c r="H4580" s="161">
        <v>-3.3</v>
      </c>
      <c r="I4580" s="162"/>
      <c r="L4580" s="158"/>
      <c r="M4580" s="163"/>
      <c r="T4580" s="164"/>
      <c r="AT4580" s="159" t="s">
        <v>340</v>
      </c>
      <c r="AU4580" s="159" t="s">
        <v>80</v>
      </c>
      <c r="AV4580" s="13" t="s">
        <v>80</v>
      </c>
      <c r="AW4580" s="13" t="s">
        <v>32</v>
      </c>
      <c r="AX4580" s="13" t="s">
        <v>71</v>
      </c>
      <c r="AY4580" s="159" t="s">
        <v>330</v>
      </c>
    </row>
    <row r="4581" spans="2:51" s="13" customFormat="1">
      <c r="B4581" s="158"/>
      <c r="D4581" s="152" t="s">
        <v>340</v>
      </c>
      <c r="E4581" s="159" t="s">
        <v>21</v>
      </c>
      <c r="F4581" s="160" t="s">
        <v>4611</v>
      </c>
      <c r="H4581" s="161">
        <v>-1.95</v>
      </c>
      <c r="I4581" s="162"/>
      <c r="L4581" s="158"/>
      <c r="M4581" s="163"/>
      <c r="T4581" s="164"/>
      <c r="AT4581" s="159" t="s">
        <v>340</v>
      </c>
      <c r="AU4581" s="159" t="s">
        <v>80</v>
      </c>
      <c r="AV4581" s="13" t="s">
        <v>80</v>
      </c>
      <c r="AW4581" s="13" t="s">
        <v>32</v>
      </c>
      <c r="AX4581" s="13" t="s">
        <v>71</v>
      </c>
      <c r="AY4581" s="159" t="s">
        <v>330</v>
      </c>
    </row>
    <row r="4582" spans="2:51" s="13" customFormat="1">
      <c r="B4582" s="158"/>
      <c r="D4582" s="152" t="s">
        <v>340</v>
      </c>
      <c r="E4582" s="159" t="s">
        <v>21</v>
      </c>
      <c r="F4582" s="160" t="s">
        <v>4612</v>
      </c>
      <c r="H4582" s="161">
        <v>-3</v>
      </c>
      <c r="I4582" s="162"/>
      <c r="L4582" s="158"/>
      <c r="M4582" s="163"/>
      <c r="T4582" s="164"/>
      <c r="AT4582" s="159" t="s">
        <v>340</v>
      </c>
      <c r="AU4582" s="159" t="s">
        <v>80</v>
      </c>
      <c r="AV4582" s="13" t="s">
        <v>80</v>
      </c>
      <c r="AW4582" s="13" t="s">
        <v>32</v>
      </c>
      <c r="AX4582" s="13" t="s">
        <v>71</v>
      </c>
      <c r="AY4582" s="159" t="s">
        <v>330</v>
      </c>
    </row>
    <row r="4583" spans="2:51" s="13" customFormat="1">
      <c r="B4583" s="158"/>
      <c r="D4583" s="152" t="s">
        <v>340</v>
      </c>
      <c r="E4583" s="159" t="s">
        <v>21</v>
      </c>
      <c r="F4583" s="160" t="s">
        <v>4602</v>
      </c>
      <c r="H4583" s="161">
        <v>-2</v>
      </c>
      <c r="I4583" s="162"/>
      <c r="L4583" s="158"/>
      <c r="M4583" s="163"/>
      <c r="T4583" s="164"/>
      <c r="AT4583" s="159" t="s">
        <v>340</v>
      </c>
      <c r="AU4583" s="159" t="s">
        <v>80</v>
      </c>
      <c r="AV4583" s="13" t="s">
        <v>80</v>
      </c>
      <c r="AW4583" s="13" t="s">
        <v>32</v>
      </c>
      <c r="AX4583" s="13" t="s">
        <v>71</v>
      </c>
      <c r="AY4583" s="159" t="s">
        <v>330</v>
      </c>
    </row>
    <row r="4584" spans="2:51" s="13" customFormat="1">
      <c r="B4584" s="158"/>
      <c r="D4584" s="152" t="s">
        <v>340</v>
      </c>
      <c r="E4584" s="159" t="s">
        <v>21</v>
      </c>
      <c r="F4584" s="160" t="s">
        <v>4613</v>
      </c>
      <c r="H4584" s="161">
        <v>1.5</v>
      </c>
      <c r="I4584" s="162"/>
      <c r="L4584" s="158"/>
      <c r="M4584" s="163"/>
      <c r="T4584" s="164"/>
      <c r="AT4584" s="159" t="s">
        <v>340</v>
      </c>
      <c r="AU4584" s="159" t="s">
        <v>80</v>
      </c>
      <c r="AV4584" s="13" t="s">
        <v>80</v>
      </c>
      <c r="AW4584" s="13" t="s">
        <v>32</v>
      </c>
      <c r="AX4584" s="13" t="s">
        <v>71</v>
      </c>
      <c r="AY4584" s="159" t="s">
        <v>330</v>
      </c>
    </row>
    <row r="4585" spans="2:51" s="13" customFormat="1">
      <c r="B4585" s="158"/>
      <c r="D4585" s="152" t="s">
        <v>340</v>
      </c>
      <c r="E4585" s="159" t="s">
        <v>21</v>
      </c>
      <c r="F4585" s="160" t="s">
        <v>4571</v>
      </c>
      <c r="H4585" s="161">
        <v>0.5</v>
      </c>
      <c r="I4585" s="162"/>
      <c r="L4585" s="158"/>
      <c r="M4585" s="163"/>
      <c r="T4585" s="164"/>
      <c r="AT4585" s="159" t="s">
        <v>340</v>
      </c>
      <c r="AU4585" s="159" t="s">
        <v>80</v>
      </c>
      <c r="AV4585" s="13" t="s">
        <v>80</v>
      </c>
      <c r="AW4585" s="13" t="s">
        <v>32</v>
      </c>
      <c r="AX4585" s="13" t="s">
        <v>71</v>
      </c>
      <c r="AY4585" s="159" t="s">
        <v>330</v>
      </c>
    </row>
    <row r="4586" spans="2:51" s="12" customFormat="1">
      <c r="B4586" s="151"/>
      <c r="D4586" s="152" t="s">
        <v>340</v>
      </c>
      <c r="E4586" s="153" t="s">
        <v>21</v>
      </c>
      <c r="F4586" s="154" t="s">
        <v>1545</v>
      </c>
      <c r="H4586" s="153" t="s">
        <v>21</v>
      </c>
      <c r="I4586" s="155"/>
      <c r="L4586" s="151"/>
      <c r="M4586" s="156"/>
      <c r="T4586" s="157"/>
      <c r="AT4586" s="153" t="s">
        <v>340</v>
      </c>
      <c r="AU4586" s="153" t="s">
        <v>80</v>
      </c>
      <c r="AV4586" s="12" t="s">
        <v>78</v>
      </c>
      <c r="AW4586" s="12" t="s">
        <v>32</v>
      </c>
      <c r="AX4586" s="12" t="s">
        <v>71</v>
      </c>
      <c r="AY4586" s="153" t="s">
        <v>330</v>
      </c>
    </row>
    <row r="4587" spans="2:51" s="13" customFormat="1">
      <c r="B4587" s="158"/>
      <c r="D4587" s="152" t="s">
        <v>340</v>
      </c>
      <c r="E4587" s="159" t="s">
        <v>21</v>
      </c>
      <c r="F4587" s="160" t="s">
        <v>2327</v>
      </c>
      <c r="H4587" s="161">
        <v>60.27</v>
      </c>
      <c r="I4587" s="162"/>
      <c r="L4587" s="158"/>
      <c r="M4587" s="163"/>
      <c r="T4587" s="164"/>
      <c r="AT4587" s="159" t="s">
        <v>340</v>
      </c>
      <c r="AU4587" s="159" t="s">
        <v>80</v>
      </c>
      <c r="AV4587" s="13" t="s">
        <v>80</v>
      </c>
      <c r="AW4587" s="13" t="s">
        <v>32</v>
      </c>
      <c r="AX4587" s="13" t="s">
        <v>71</v>
      </c>
      <c r="AY4587" s="159" t="s">
        <v>330</v>
      </c>
    </row>
    <row r="4588" spans="2:51" s="13" customFormat="1">
      <c r="B4588" s="158"/>
      <c r="D4588" s="152" t="s">
        <v>340</v>
      </c>
      <c r="E4588" s="159" t="s">
        <v>21</v>
      </c>
      <c r="F4588" s="160" t="s">
        <v>4587</v>
      </c>
      <c r="H4588" s="161">
        <v>-2.7</v>
      </c>
      <c r="I4588" s="162"/>
      <c r="L4588" s="158"/>
      <c r="M4588" s="163"/>
      <c r="T4588" s="164"/>
      <c r="AT4588" s="159" t="s">
        <v>340</v>
      </c>
      <c r="AU4588" s="159" t="s">
        <v>80</v>
      </c>
      <c r="AV4588" s="13" t="s">
        <v>80</v>
      </c>
      <c r="AW4588" s="13" t="s">
        <v>32</v>
      </c>
      <c r="AX4588" s="13" t="s">
        <v>71</v>
      </c>
      <c r="AY4588" s="159" t="s">
        <v>330</v>
      </c>
    </row>
    <row r="4589" spans="2:51" s="13" customFormat="1">
      <c r="B4589" s="158"/>
      <c r="D4589" s="152" t="s">
        <v>340</v>
      </c>
      <c r="E4589" s="159" t="s">
        <v>21</v>
      </c>
      <c r="F4589" s="160" t="s">
        <v>4614</v>
      </c>
      <c r="H4589" s="161">
        <v>-2.6</v>
      </c>
      <c r="I4589" s="162"/>
      <c r="L4589" s="158"/>
      <c r="M4589" s="163"/>
      <c r="T4589" s="164"/>
      <c r="AT4589" s="159" t="s">
        <v>340</v>
      </c>
      <c r="AU4589" s="159" t="s">
        <v>80</v>
      </c>
      <c r="AV4589" s="13" t="s">
        <v>80</v>
      </c>
      <c r="AW4589" s="13" t="s">
        <v>32</v>
      </c>
      <c r="AX4589" s="13" t="s">
        <v>71</v>
      </c>
      <c r="AY4589" s="159" t="s">
        <v>330</v>
      </c>
    </row>
    <row r="4590" spans="2:51" s="13" customFormat="1">
      <c r="B4590" s="158"/>
      <c r="D4590" s="152" t="s">
        <v>340</v>
      </c>
      <c r="E4590" s="159" t="s">
        <v>21</v>
      </c>
      <c r="F4590" s="160" t="s">
        <v>4468</v>
      </c>
      <c r="H4590" s="161">
        <v>-1</v>
      </c>
      <c r="I4590" s="162"/>
      <c r="L4590" s="158"/>
      <c r="M4590" s="163"/>
      <c r="T4590" s="164"/>
      <c r="AT4590" s="159" t="s">
        <v>340</v>
      </c>
      <c r="AU4590" s="159" t="s">
        <v>80</v>
      </c>
      <c r="AV4590" s="13" t="s">
        <v>80</v>
      </c>
      <c r="AW4590" s="13" t="s">
        <v>32</v>
      </c>
      <c r="AX4590" s="13" t="s">
        <v>71</v>
      </c>
      <c r="AY4590" s="159" t="s">
        <v>330</v>
      </c>
    </row>
    <row r="4591" spans="2:51" s="13" customFormat="1">
      <c r="B4591" s="158"/>
      <c r="D4591" s="152" t="s">
        <v>340</v>
      </c>
      <c r="E4591" s="159" t="s">
        <v>21</v>
      </c>
      <c r="F4591" s="160" t="s">
        <v>4602</v>
      </c>
      <c r="H4591" s="161">
        <v>-2</v>
      </c>
      <c r="I4591" s="162"/>
      <c r="L4591" s="158"/>
      <c r="M4591" s="163"/>
      <c r="T4591" s="164"/>
      <c r="AT4591" s="159" t="s">
        <v>340</v>
      </c>
      <c r="AU4591" s="159" t="s">
        <v>80</v>
      </c>
      <c r="AV4591" s="13" t="s">
        <v>80</v>
      </c>
      <c r="AW4591" s="13" t="s">
        <v>32</v>
      </c>
      <c r="AX4591" s="13" t="s">
        <v>71</v>
      </c>
      <c r="AY4591" s="159" t="s">
        <v>330</v>
      </c>
    </row>
    <row r="4592" spans="2:51" s="13" customFormat="1">
      <c r="B4592" s="158"/>
      <c r="D4592" s="152" t="s">
        <v>340</v>
      </c>
      <c r="E4592" s="159" t="s">
        <v>21</v>
      </c>
      <c r="F4592" s="160" t="s">
        <v>4571</v>
      </c>
      <c r="H4592" s="161">
        <v>0.5</v>
      </c>
      <c r="I4592" s="162"/>
      <c r="L4592" s="158"/>
      <c r="M4592" s="163"/>
      <c r="T4592" s="164"/>
      <c r="AT4592" s="159" t="s">
        <v>340</v>
      </c>
      <c r="AU4592" s="159" t="s">
        <v>80</v>
      </c>
      <c r="AV4592" s="13" t="s">
        <v>80</v>
      </c>
      <c r="AW4592" s="13" t="s">
        <v>32</v>
      </c>
      <c r="AX4592" s="13" t="s">
        <v>71</v>
      </c>
      <c r="AY4592" s="159" t="s">
        <v>330</v>
      </c>
    </row>
    <row r="4593" spans="2:51" s="13" customFormat="1">
      <c r="B4593" s="158"/>
      <c r="D4593" s="152" t="s">
        <v>340</v>
      </c>
      <c r="E4593" s="159" t="s">
        <v>21</v>
      </c>
      <c r="F4593" s="160" t="s">
        <v>4571</v>
      </c>
      <c r="H4593" s="161">
        <v>0.5</v>
      </c>
      <c r="I4593" s="162"/>
      <c r="L4593" s="158"/>
      <c r="M4593" s="163"/>
      <c r="T4593" s="164"/>
      <c r="AT4593" s="159" t="s">
        <v>340</v>
      </c>
      <c r="AU4593" s="159" t="s">
        <v>80</v>
      </c>
      <c r="AV4593" s="13" t="s">
        <v>80</v>
      </c>
      <c r="AW4593" s="13" t="s">
        <v>32</v>
      </c>
      <c r="AX4593" s="13" t="s">
        <v>71</v>
      </c>
      <c r="AY4593" s="159" t="s">
        <v>330</v>
      </c>
    </row>
    <row r="4594" spans="2:51" s="12" customFormat="1">
      <c r="B4594" s="151"/>
      <c r="D4594" s="152" t="s">
        <v>340</v>
      </c>
      <c r="E4594" s="153" t="s">
        <v>21</v>
      </c>
      <c r="F4594" s="154" t="s">
        <v>1470</v>
      </c>
      <c r="H4594" s="153" t="s">
        <v>21</v>
      </c>
      <c r="I4594" s="155"/>
      <c r="L4594" s="151"/>
      <c r="M4594" s="156"/>
      <c r="T4594" s="157"/>
      <c r="AT4594" s="153" t="s">
        <v>340</v>
      </c>
      <c r="AU4594" s="153" t="s">
        <v>80</v>
      </c>
      <c r="AV4594" s="12" t="s">
        <v>78</v>
      </c>
      <c r="AW4594" s="12" t="s">
        <v>32</v>
      </c>
      <c r="AX4594" s="12" t="s">
        <v>71</v>
      </c>
      <c r="AY4594" s="153" t="s">
        <v>330</v>
      </c>
    </row>
    <row r="4595" spans="2:51" s="13" customFormat="1">
      <c r="B4595" s="158"/>
      <c r="D4595" s="152" t="s">
        <v>340</v>
      </c>
      <c r="E4595" s="159" t="s">
        <v>21</v>
      </c>
      <c r="F4595" s="160" t="s">
        <v>2328</v>
      </c>
      <c r="H4595" s="161">
        <v>18.399999999999999</v>
      </c>
      <c r="I4595" s="162"/>
      <c r="L4595" s="158"/>
      <c r="M4595" s="163"/>
      <c r="T4595" s="164"/>
      <c r="AT4595" s="159" t="s">
        <v>340</v>
      </c>
      <c r="AU4595" s="159" t="s">
        <v>80</v>
      </c>
      <c r="AV4595" s="13" t="s">
        <v>80</v>
      </c>
      <c r="AW4595" s="13" t="s">
        <v>32</v>
      </c>
      <c r="AX4595" s="13" t="s">
        <v>71</v>
      </c>
      <c r="AY4595" s="159" t="s">
        <v>330</v>
      </c>
    </row>
    <row r="4596" spans="2:51" s="13" customFormat="1">
      <c r="B4596" s="158"/>
      <c r="D4596" s="152" t="s">
        <v>340</v>
      </c>
      <c r="E4596" s="159" t="s">
        <v>21</v>
      </c>
      <c r="F4596" s="160" t="s">
        <v>4467</v>
      </c>
      <c r="H4596" s="161">
        <v>-1.8</v>
      </c>
      <c r="I4596" s="162"/>
      <c r="L4596" s="158"/>
      <c r="M4596" s="163"/>
      <c r="T4596" s="164"/>
      <c r="AT4596" s="159" t="s">
        <v>340</v>
      </c>
      <c r="AU4596" s="159" t="s">
        <v>80</v>
      </c>
      <c r="AV4596" s="13" t="s">
        <v>80</v>
      </c>
      <c r="AW4596" s="13" t="s">
        <v>32</v>
      </c>
      <c r="AX4596" s="13" t="s">
        <v>71</v>
      </c>
      <c r="AY4596" s="159" t="s">
        <v>330</v>
      </c>
    </row>
    <row r="4597" spans="2:51" s="12" customFormat="1">
      <c r="B4597" s="151"/>
      <c r="D4597" s="152" t="s">
        <v>340</v>
      </c>
      <c r="E4597" s="153" t="s">
        <v>21</v>
      </c>
      <c r="F4597" s="154" t="s">
        <v>1480</v>
      </c>
      <c r="H4597" s="153" t="s">
        <v>21</v>
      </c>
      <c r="I4597" s="155"/>
      <c r="L4597" s="151"/>
      <c r="M4597" s="156"/>
      <c r="T4597" s="157"/>
      <c r="AT4597" s="153" t="s">
        <v>340</v>
      </c>
      <c r="AU4597" s="153" t="s">
        <v>80</v>
      </c>
      <c r="AV4597" s="12" t="s">
        <v>78</v>
      </c>
      <c r="AW4597" s="12" t="s">
        <v>32</v>
      </c>
      <c r="AX4597" s="12" t="s">
        <v>71</v>
      </c>
      <c r="AY4597" s="153" t="s">
        <v>330</v>
      </c>
    </row>
    <row r="4598" spans="2:51" s="13" customFormat="1">
      <c r="B4598" s="158"/>
      <c r="D4598" s="152" t="s">
        <v>340</v>
      </c>
      <c r="E4598" s="159" t="s">
        <v>21</v>
      </c>
      <c r="F4598" s="160" t="s">
        <v>2333</v>
      </c>
      <c r="H4598" s="161">
        <v>20.16</v>
      </c>
      <c r="I4598" s="162"/>
      <c r="L4598" s="158"/>
      <c r="M4598" s="163"/>
      <c r="T4598" s="164"/>
      <c r="AT4598" s="159" t="s">
        <v>340</v>
      </c>
      <c r="AU4598" s="159" t="s">
        <v>80</v>
      </c>
      <c r="AV4598" s="13" t="s">
        <v>80</v>
      </c>
      <c r="AW4598" s="13" t="s">
        <v>32</v>
      </c>
      <c r="AX4598" s="13" t="s">
        <v>71</v>
      </c>
      <c r="AY4598" s="159" t="s">
        <v>330</v>
      </c>
    </row>
    <row r="4599" spans="2:51" s="13" customFormat="1">
      <c r="B4599" s="158"/>
      <c r="D4599" s="152" t="s">
        <v>340</v>
      </c>
      <c r="E4599" s="159" t="s">
        <v>21</v>
      </c>
      <c r="F4599" s="160" t="s">
        <v>4465</v>
      </c>
      <c r="H4599" s="161">
        <v>-0.9</v>
      </c>
      <c r="I4599" s="162"/>
      <c r="L4599" s="158"/>
      <c r="M4599" s="163"/>
      <c r="T4599" s="164"/>
      <c r="AT4599" s="159" t="s">
        <v>340</v>
      </c>
      <c r="AU4599" s="159" t="s">
        <v>80</v>
      </c>
      <c r="AV4599" s="13" t="s">
        <v>80</v>
      </c>
      <c r="AW4599" s="13" t="s">
        <v>32</v>
      </c>
      <c r="AX4599" s="13" t="s">
        <v>71</v>
      </c>
      <c r="AY4599" s="159" t="s">
        <v>330</v>
      </c>
    </row>
    <row r="4600" spans="2:51" s="12" customFormat="1">
      <c r="B4600" s="151"/>
      <c r="D4600" s="152" t="s">
        <v>340</v>
      </c>
      <c r="E4600" s="153" t="s">
        <v>21</v>
      </c>
      <c r="F4600" s="154" t="s">
        <v>1488</v>
      </c>
      <c r="H4600" s="153" t="s">
        <v>21</v>
      </c>
      <c r="I4600" s="155"/>
      <c r="L4600" s="151"/>
      <c r="M4600" s="156"/>
      <c r="T4600" s="157"/>
      <c r="AT4600" s="153" t="s">
        <v>340</v>
      </c>
      <c r="AU4600" s="153" t="s">
        <v>80</v>
      </c>
      <c r="AV4600" s="12" t="s">
        <v>78</v>
      </c>
      <c r="AW4600" s="12" t="s">
        <v>32</v>
      </c>
      <c r="AX4600" s="12" t="s">
        <v>71</v>
      </c>
      <c r="AY4600" s="153" t="s">
        <v>330</v>
      </c>
    </row>
    <row r="4601" spans="2:51" s="13" customFormat="1">
      <c r="B4601" s="158"/>
      <c r="D4601" s="152" t="s">
        <v>340</v>
      </c>
      <c r="E4601" s="159" t="s">
        <v>21</v>
      </c>
      <c r="F4601" s="160" t="s">
        <v>2334</v>
      </c>
      <c r="H4601" s="161">
        <v>12.75</v>
      </c>
      <c r="I4601" s="162"/>
      <c r="L4601" s="158"/>
      <c r="M4601" s="163"/>
      <c r="T4601" s="164"/>
      <c r="AT4601" s="159" t="s">
        <v>340</v>
      </c>
      <c r="AU4601" s="159" t="s">
        <v>80</v>
      </c>
      <c r="AV4601" s="13" t="s">
        <v>80</v>
      </c>
      <c r="AW4601" s="13" t="s">
        <v>32</v>
      </c>
      <c r="AX4601" s="13" t="s">
        <v>71</v>
      </c>
      <c r="AY4601" s="159" t="s">
        <v>330</v>
      </c>
    </row>
    <row r="4602" spans="2:51" s="13" customFormat="1">
      <c r="B4602" s="158"/>
      <c r="D4602" s="152" t="s">
        <v>340</v>
      </c>
      <c r="E4602" s="159" t="s">
        <v>21</v>
      </c>
      <c r="F4602" s="160" t="s">
        <v>4465</v>
      </c>
      <c r="H4602" s="161">
        <v>-0.9</v>
      </c>
      <c r="I4602" s="162"/>
      <c r="L4602" s="158"/>
      <c r="M4602" s="163"/>
      <c r="T4602" s="164"/>
      <c r="AT4602" s="159" t="s">
        <v>340</v>
      </c>
      <c r="AU4602" s="159" t="s">
        <v>80</v>
      </c>
      <c r="AV4602" s="13" t="s">
        <v>80</v>
      </c>
      <c r="AW4602" s="13" t="s">
        <v>32</v>
      </c>
      <c r="AX4602" s="13" t="s">
        <v>71</v>
      </c>
      <c r="AY4602" s="159" t="s">
        <v>330</v>
      </c>
    </row>
    <row r="4603" spans="2:51" s="12" customFormat="1">
      <c r="B4603" s="151"/>
      <c r="D4603" s="152" t="s">
        <v>340</v>
      </c>
      <c r="E4603" s="153" t="s">
        <v>21</v>
      </c>
      <c r="F4603" s="154" t="s">
        <v>1490</v>
      </c>
      <c r="H4603" s="153" t="s">
        <v>21</v>
      </c>
      <c r="I4603" s="155"/>
      <c r="L4603" s="151"/>
      <c r="M4603" s="156"/>
      <c r="T4603" s="157"/>
      <c r="AT4603" s="153" t="s">
        <v>340</v>
      </c>
      <c r="AU4603" s="153" t="s">
        <v>80</v>
      </c>
      <c r="AV4603" s="12" t="s">
        <v>78</v>
      </c>
      <c r="AW4603" s="12" t="s">
        <v>32</v>
      </c>
      <c r="AX4603" s="12" t="s">
        <v>71</v>
      </c>
      <c r="AY4603" s="153" t="s">
        <v>330</v>
      </c>
    </row>
    <row r="4604" spans="2:51" s="13" customFormat="1">
      <c r="B4604" s="158"/>
      <c r="D4604" s="152" t="s">
        <v>340</v>
      </c>
      <c r="E4604" s="159" t="s">
        <v>21</v>
      </c>
      <c r="F4604" s="160" t="s">
        <v>2335</v>
      </c>
      <c r="H4604" s="161">
        <v>12.85</v>
      </c>
      <c r="I4604" s="162"/>
      <c r="L4604" s="158"/>
      <c r="M4604" s="163"/>
      <c r="T4604" s="164"/>
      <c r="AT4604" s="159" t="s">
        <v>340</v>
      </c>
      <c r="AU4604" s="159" t="s">
        <v>80</v>
      </c>
      <c r="AV4604" s="13" t="s">
        <v>80</v>
      </c>
      <c r="AW4604" s="13" t="s">
        <v>32</v>
      </c>
      <c r="AX4604" s="13" t="s">
        <v>71</v>
      </c>
      <c r="AY4604" s="159" t="s">
        <v>330</v>
      </c>
    </row>
    <row r="4605" spans="2:51" s="13" customFormat="1">
      <c r="B4605" s="158"/>
      <c r="D4605" s="152" t="s">
        <v>340</v>
      </c>
      <c r="E4605" s="159" t="s">
        <v>21</v>
      </c>
      <c r="F4605" s="160" t="s">
        <v>4465</v>
      </c>
      <c r="H4605" s="161">
        <v>-0.9</v>
      </c>
      <c r="I4605" s="162"/>
      <c r="L4605" s="158"/>
      <c r="M4605" s="163"/>
      <c r="T4605" s="164"/>
      <c r="AT4605" s="159" t="s">
        <v>340</v>
      </c>
      <c r="AU4605" s="159" t="s">
        <v>80</v>
      </c>
      <c r="AV4605" s="13" t="s">
        <v>80</v>
      </c>
      <c r="AW4605" s="13" t="s">
        <v>32</v>
      </c>
      <c r="AX4605" s="13" t="s">
        <v>71</v>
      </c>
      <c r="AY4605" s="159" t="s">
        <v>330</v>
      </c>
    </row>
    <row r="4606" spans="2:51" s="12" customFormat="1">
      <c r="B4606" s="151"/>
      <c r="D4606" s="152" t="s">
        <v>340</v>
      </c>
      <c r="E4606" s="153" t="s">
        <v>21</v>
      </c>
      <c r="F4606" s="154" t="s">
        <v>1568</v>
      </c>
      <c r="H4606" s="153" t="s">
        <v>21</v>
      </c>
      <c r="I4606" s="155"/>
      <c r="L4606" s="151"/>
      <c r="M4606" s="156"/>
      <c r="T4606" s="157"/>
      <c r="AT4606" s="153" t="s">
        <v>340</v>
      </c>
      <c r="AU4606" s="153" t="s">
        <v>80</v>
      </c>
      <c r="AV4606" s="12" t="s">
        <v>78</v>
      </c>
      <c r="AW4606" s="12" t="s">
        <v>32</v>
      </c>
      <c r="AX4606" s="12" t="s">
        <v>71</v>
      </c>
      <c r="AY4606" s="153" t="s">
        <v>330</v>
      </c>
    </row>
    <row r="4607" spans="2:51" s="13" customFormat="1">
      <c r="B4607" s="158"/>
      <c r="D4607" s="152" t="s">
        <v>340</v>
      </c>
      <c r="E4607" s="159" t="s">
        <v>21</v>
      </c>
      <c r="F4607" s="160" t="s">
        <v>2336</v>
      </c>
      <c r="H4607" s="161">
        <v>20.21</v>
      </c>
      <c r="I4607" s="162"/>
      <c r="L4607" s="158"/>
      <c r="M4607" s="163"/>
      <c r="T4607" s="164"/>
      <c r="AT4607" s="159" t="s">
        <v>340</v>
      </c>
      <c r="AU4607" s="159" t="s">
        <v>80</v>
      </c>
      <c r="AV4607" s="13" t="s">
        <v>80</v>
      </c>
      <c r="AW4607" s="13" t="s">
        <v>32</v>
      </c>
      <c r="AX4607" s="13" t="s">
        <v>71</v>
      </c>
      <c r="AY4607" s="159" t="s">
        <v>330</v>
      </c>
    </row>
    <row r="4608" spans="2:51" s="13" customFormat="1">
      <c r="B4608" s="158"/>
      <c r="D4608" s="152" t="s">
        <v>340</v>
      </c>
      <c r="E4608" s="159" t="s">
        <v>21</v>
      </c>
      <c r="F4608" s="160" t="s">
        <v>4615</v>
      </c>
      <c r="H4608" s="161">
        <v>-1.1000000000000001</v>
      </c>
      <c r="I4608" s="162"/>
      <c r="L4608" s="158"/>
      <c r="M4608" s="163"/>
      <c r="T4608" s="164"/>
      <c r="AT4608" s="159" t="s">
        <v>340</v>
      </c>
      <c r="AU4608" s="159" t="s">
        <v>80</v>
      </c>
      <c r="AV4608" s="13" t="s">
        <v>80</v>
      </c>
      <c r="AW4608" s="13" t="s">
        <v>32</v>
      </c>
      <c r="AX4608" s="13" t="s">
        <v>71</v>
      </c>
      <c r="AY4608" s="159" t="s">
        <v>330</v>
      </c>
    </row>
    <row r="4609" spans="2:51" s="13" customFormat="1">
      <c r="B4609" s="158"/>
      <c r="D4609" s="152" t="s">
        <v>340</v>
      </c>
      <c r="E4609" s="159" t="s">
        <v>21</v>
      </c>
      <c r="F4609" s="160" t="s">
        <v>4584</v>
      </c>
      <c r="H4609" s="161">
        <v>-1.2</v>
      </c>
      <c r="I4609" s="162"/>
      <c r="L4609" s="158"/>
      <c r="M4609" s="163"/>
      <c r="T4609" s="164"/>
      <c r="AT4609" s="159" t="s">
        <v>340</v>
      </c>
      <c r="AU4609" s="159" t="s">
        <v>80</v>
      </c>
      <c r="AV4609" s="13" t="s">
        <v>80</v>
      </c>
      <c r="AW4609" s="13" t="s">
        <v>32</v>
      </c>
      <c r="AX4609" s="13" t="s">
        <v>71</v>
      </c>
      <c r="AY4609" s="159" t="s">
        <v>330</v>
      </c>
    </row>
    <row r="4610" spans="2:51" s="12" customFormat="1">
      <c r="B4610" s="151"/>
      <c r="D4610" s="152" t="s">
        <v>340</v>
      </c>
      <c r="E4610" s="153" t="s">
        <v>21</v>
      </c>
      <c r="F4610" s="154" t="s">
        <v>1682</v>
      </c>
      <c r="H4610" s="153" t="s">
        <v>21</v>
      </c>
      <c r="I4610" s="155"/>
      <c r="L4610" s="151"/>
      <c r="M4610" s="156"/>
      <c r="T4610" s="157"/>
      <c r="AT4610" s="153" t="s">
        <v>340</v>
      </c>
      <c r="AU4610" s="153" t="s">
        <v>80</v>
      </c>
      <c r="AV4610" s="12" t="s">
        <v>78</v>
      </c>
      <c r="AW4610" s="12" t="s">
        <v>32</v>
      </c>
      <c r="AX4610" s="12" t="s">
        <v>71</v>
      </c>
      <c r="AY4610" s="153" t="s">
        <v>330</v>
      </c>
    </row>
    <row r="4611" spans="2:51" s="13" customFormat="1">
      <c r="B4611" s="158"/>
      <c r="D4611" s="152" t="s">
        <v>340</v>
      </c>
      <c r="E4611" s="159" t="s">
        <v>21</v>
      </c>
      <c r="F4611" s="160" t="s">
        <v>2338</v>
      </c>
      <c r="H4611" s="161">
        <v>15.62</v>
      </c>
      <c r="I4611" s="162"/>
      <c r="L4611" s="158"/>
      <c r="M4611" s="163"/>
      <c r="T4611" s="164"/>
      <c r="AT4611" s="159" t="s">
        <v>340</v>
      </c>
      <c r="AU4611" s="159" t="s">
        <v>80</v>
      </c>
      <c r="AV4611" s="13" t="s">
        <v>80</v>
      </c>
      <c r="AW4611" s="13" t="s">
        <v>32</v>
      </c>
      <c r="AX4611" s="13" t="s">
        <v>71</v>
      </c>
      <c r="AY4611" s="159" t="s">
        <v>330</v>
      </c>
    </row>
    <row r="4612" spans="2:51" s="13" customFormat="1">
      <c r="B4612" s="158"/>
      <c r="D4612" s="152" t="s">
        <v>340</v>
      </c>
      <c r="E4612" s="159" t="s">
        <v>21</v>
      </c>
      <c r="F4612" s="160" t="s">
        <v>4616</v>
      </c>
      <c r="H4612" s="161">
        <v>-2.2000000000000002</v>
      </c>
      <c r="I4612" s="162"/>
      <c r="L4612" s="158"/>
      <c r="M4612" s="163"/>
      <c r="T4612" s="164"/>
      <c r="AT4612" s="159" t="s">
        <v>340</v>
      </c>
      <c r="AU4612" s="159" t="s">
        <v>80</v>
      </c>
      <c r="AV4612" s="13" t="s">
        <v>80</v>
      </c>
      <c r="AW4612" s="13" t="s">
        <v>32</v>
      </c>
      <c r="AX4612" s="13" t="s">
        <v>71</v>
      </c>
      <c r="AY4612" s="159" t="s">
        <v>330</v>
      </c>
    </row>
    <row r="4613" spans="2:51" s="12" customFormat="1">
      <c r="B4613" s="151"/>
      <c r="D4613" s="152" t="s">
        <v>340</v>
      </c>
      <c r="E4613" s="153" t="s">
        <v>21</v>
      </c>
      <c r="F4613" s="154" t="s">
        <v>1492</v>
      </c>
      <c r="H4613" s="153" t="s">
        <v>21</v>
      </c>
      <c r="I4613" s="155"/>
      <c r="L4613" s="151"/>
      <c r="M4613" s="156"/>
      <c r="T4613" s="157"/>
      <c r="AT4613" s="153" t="s">
        <v>340</v>
      </c>
      <c r="AU4613" s="153" t="s">
        <v>80</v>
      </c>
      <c r="AV4613" s="12" t="s">
        <v>78</v>
      </c>
      <c r="AW4613" s="12" t="s">
        <v>32</v>
      </c>
      <c r="AX4613" s="12" t="s">
        <v>71</v>
      </c>
      <c r="AY4613" s="153" t="s">
        <v>330</v>
      </c>
    </row>
    <row r="4614" spans="2:51" s="13" customFormat="1">
      <c r="B4614" s="158"/>
      <c r="D4614" s="152" t="s">
        <v>340</v>
      </c>
      <c r="E4614" s="159" t="s">
        <v>21</v>
      </c>
      <c r="F4614" s="160" t="s">
        <v>2339</v>
      </c>
      <c r="H4614" s="161">
        <v>15.32</v>
      </c>
      <c r="I4614" s="162"/>
      <c r="L4614" s="158"/>
      <c r="M4614" s="163"/>
      <c r="T4614" s="164"/>
      <c r="AT4614" s="159" t="s">
        <v>340</v>
      </c>
      <c r="AU4614" s="159" t="s">
        <v>80</v>
      </c>
      <c r="AV4614" s="13" t="s">
        <v>80</v>
      </c>
      <c r="AW4614" s="13" t="s">
        <v>32</v>
      </c>
      <c r="AX4614" s="13" t="s">
        <v>71</v>
      </c>
      <c r="AY4614" s="159" t="s">
        <v>330</v>
      </c>
    </row>
    <row r="4615" spans="2:51" s="13" customFormat="1">
      <c r="B4615" s="158"/>
      <c r="D4615" s="152" t="s">
        <v>340</v>
      </c>
      <c r="E4615" s="159" t="s">
        <v>21</v>
      </c>
      <c r="F4615" s="160" t="s">
        <v>4465</v>
      </c>
      <c r="H4615" s="161">
        <v>-0.9</v>
      </c>
      <c r="I4615" s="162"/>
      <c r="L4615" s="158"/>
      <c r="M4615" s="163"/>
      <c r="T4615" s="164"/>
      <c r="AT4615" s="159" t="s">
        <v>340</v>
      </c>
      <c r="AU4615" s="159" t="s">
        <v>80</v>
      </c>
      <c r="AV4615" s="13" t="s">
        <v>80</v>
      </c>
      <c r="AW4615" s="13" t="s">
        <v>32</v>
      </c>
      <c r="AX4615" s="13" t="s">
        <v>71</v>
      </c>
      <c r="AY4615" s="159" t="s">
        <v>330</v>
      </c>
    </row>
    <row r="4616" spans="2:51" s="12" customFormat="1">
      <c r="B4616" s="151"/>
      <c r="D4616" s="152" t="s">
        <v>340</v>
      </c>
      <c r="E4616" s="153" t="s">
        <v>21</v>
      </c>
      <c r="F4616" s="154" t="s">
        <v>1572</v>
      </c>
      <c r="H4616" s="153" t="s">
        <v>21</v>
      </c>
      <c r="I4616" s="155"/>
      <c r="L4616" s="151"/>
      <c r="M4616" s="156"/>
      <c r="T4616" s="157"/>
      <c r="AT4616" s="153" t="s">
        <v>340</v>
      </c>
      <c r="AU4616" s="153" t="s">
        <v>80</v>
      </c>
      <c r="AV4616" s="12" t="s">
        <v>78</v>
      </c>
      <c r="AW4616" s="12" t="s">
        <v>32</v>
      </c>
      <c r="AX4616" s="12" t="s">
        <v>71</v>
      </c>
      <c r="AY4616" s="153" t="s">
        <v>330</v>
      </c>
    </row>
    <row r="4617" spans="2:51" s="13" customFormat="1">
      <c r="B4617" s="158"/>
      <c r="D4617" s="152" t="s">
        <v>340</v>
      </c>
      <c r="E4617" s="159" t="s">
        <v>21</v>
      </c>
      <c r="F4617" s="160" t="s">
        <v>2340</v>
      </c>
      <c r="H4617" s="161">
        <v>19.84</v>
      </c>
      <c r="I4617" s="162"/>
      <c r="L4617" s="158"/>
      <c r="M4617" s="163"/>
      <c r="T4617" s="164"/>
      <c r="AT4617" s="159" t="s">
        <v>340</v>
      </c>
      <c r="AU4617" s="159" t="s">
        <v>80</v>
      </c>
      <c r="AV4617" s="13" t="s">
        <v>80</v>
      </c>
      <c r="AW4617" s="13" t="s">
        <v>32</v>
      </c>
      <c r="AX4617" s="13" t="s">
        <v>71</v>
      </c>
      <c r="AY4617" s="159" t="s">
        <v>330</v>
      </c>
    </row>
    <row r="4618" spans="2:51" s="13" customFormat="1">
      <c r="B4618" s="158"/>
      <c r="D4618" s="152" t="s">
        <v>340</v>
      </c>
      <c r="E4618" s="159" t="s">
        <v>21</v>
      </c>
      <c r="F4618" s="160" t="s">
        <v>4589</v>
      </c>
      <c r="H4618" s="161">
        <v>-0.6</v>
      </c>
      <c r="I4618" s="162"/>
      <c r="L4618" s="158"/>
      <c r="M4618" s="163"/>
      <c r="T4618" s="164"/>
      <c r="AT4618" s="159" t="s">
        <v>340</v>
      </c>
      <c r="AU4618" s="159" t="s">
        <v>80</v>
      </c>
      <c r="AV4618" s="13" t="s">
        <v>80</v>
      </c>
      <c r="AW4618" s="13" t="s">
        <v>32</v>
      </c>
      <c r="AX4618" s="13" t="s">
        <v>71</v>
      </c>
      <c r="AY4618" s="159" t="s">
        <v>330</v>
      </c>
    </row>
    <row r="4619" spans="2:51" s="13" customFormat="1">
      <c r="B4619" s="158"/>
      <c r="D4619" s="152" t="s">
        <v>340</v>
      </c>
      <c r="E4619" s="159" t="s">
        <v>21</v>
      </c>
      <c r="F4619" s="160" t="s">
        <v>4583</v>
      </c>
      <c r="H4619" s="161">
        <v>-0.8</v>
      </c>
      <c r="I4619" s="162"/>
      <c r="L4619" s="158"/>
      <c r="M4619" s="163"/>
      <c r="T4619" s="164"/>
      <c r="AT4619" s="159" t="s">
        <v>340</v>
      </c>
      <c r="AU4619" s="159" t="s">
        <v>80</v>
      </c>
      <c r="AV4619" s="13" t="s">
        <v>80</v>
      </c>
      <c r="AW4619" s="13" t="s">
        <v>32</v>
      </c>
      <c r="AX4619" s="13" t="s">
        <v>71</v>
      </c>
      <c r="AY4619" s="159" t="s">
        <v>330</v>
      </c>
    </row>
    <row r="4620" spans="2:51" s="13" customFormat="1">
      <c r="B4620" s="158"/>
      <c r="D4620" s="152" t="s">
        <v>340</v>
      </c>
      <c r="E4620" s="159" t="s">
        <v>21</v>
      </c>
      <c r="F4620" s="160" t="s">
        <v>4615</v>
      </c>
      <c r="H4620" s="161">
        <v>-1.1000000000000001</v>
      </c>
      <c r="I4620" s="162"/>
      <c r="L4620" s="158"/>
      <c r="M4620" s="163"/>
      <c r="T4620" s="164"/>
      <c r="AT4620" s="159" t="s">
        <v>340</v>
      </c>
      <c r="AU4620" s="159" t="s">
        <v>80</v>
      </c>
      <c r="AV4620" s="13" t="s">
        <v>80</v>
      </c>
      <c r="AW4620" s="13" t="s">
        <v>32</v>
      </c>
      <c r="AX4620" s="13" t="s">
        <v>71</v>
      </c>
      <c r="AY4620" s="159" t="s">
        <v>330</v>
      </c>
    </row>
    <row r="4621" spans="2:51" s="12" customFormat="1">
      <c r="B4621" s="151"/>
      <c r="D4621" s="152" t="s">
        <v>340</v>
      </c>
      <c r="E4621" s="153" t="s">
        <v>21</v>
      </c>
      <c r="F4621" s="154" t="s">
        <v>808</v>
      </c>
      <c r="H4621" s="153" t="s">
        <v>21</v>
      </c>
      <c r="I4621" s="155"/>
      <c r="L4621" s="151"/>
      <c r="M4621" s="156"/>
      <c r="T4621" s="157"/>
      <c r="AT4621" s="153" t="s">
        <v>340</v>
      </c>
      <c r="AU4621" s="153" t="s">
        <v>80</v>
      </c>
      <c r="AV4621" s="12" t="s">
        <v>78</v>
      </c>
      <c r="AW4621" s="12" t="s">
        <v>32</v>
      </c>
      <c r="AX4621" s="12" t="s">
        <v>71</v>
      </c>
      <c r="AY4621" s="153" t="s">
        <v>330</v>
      </c>
    </row>
    <row r="4622" spans="2:51" s="12" customFormat="1">
      <c r="B4622" s="151"/>
      <c r="D4622" s="152" t="s">
        <v>340</v>
      </c>
      <c r="E4622" s="153" t="s">
        <v>21</v>
      </c>
      <c r="F4622" s="154" t="s">
        <v>1454</v>
      </c>
      <c r="H4622" s="153" t="s">
        <v>21</v>
      </c>
      <c r="I4622" s="155"/>
      <c r="L4622" s="151"/>
      <c r="M4622" s="156"/>
      <c r="T4622" s="157"/>
      <c r="AT4622" s="153" t="s">
        <v>340</v>
      </c>
      <c r="AU4622" s="153" t="s">
        <v>80</v>
      </c>
      <c r="AV4622" s="12" t="s">
        <v>78</v>
      </c>
      <c r="AW4622" s="12" t="s">
        <v>32</v>
      </c>
      <c r="AX4622" s="12" t="s">
        <v>71</v>
      </c>
      <c r="AY4622" s="153" t="s">
        <v>330</v>
      </c>
    </row>
    <row r="4623" spans="2:51" s="13" customFormat="1">
      <c r="B4623" s="158"/>
      <c r="D4623" s="152" t="s">
        <v>340</v>
      </c>
      <c r="E4623" s="159" t="s">
        <v>21</v>
      </c>
      <c r="F4623" s="160" t="s">
        <v>2294</v>
      </c>
      <c r="H4623" s="161">
        <v>7.82</v>
      </c>
      <c r="I4623" s="162"/>
      <c r="L4623" s="158"/>
      <c r="M4623" s="163"/>
      <c r="T4623" s="164"/>
      <c r="AT4623" s="159" t="s">
        <v>340</v>
      </c>
      <c r="AU4623" s="159" t="s">
        <v>80</v>
      </c>
      <c r="AV4623" s="13" t="s">
        <v>80</v>
      </c>
      <c r="AW4623" s="13" t="s">
        <v>32</v>
      </c>
      <c r="AX4623" s="13" t="s">
        <v>71</v>
      </c>
      <c r="AY4623" s="159" t="s">
        <v>330</v>
      </c>
    </row>
    <row r="4624" spans="2:51" s="13" customFormat="1">
      <c r="B4624" s="158"/>
      <c r="D4624" s="152" t="s">
        <v>340</v>
      </c>
      <c r="E4624" s="159" t="s">
        <v>21</v>
      </c>
      <c r="F4624" s="160" t="s">
        <v>2295</v>
      </c>
      <c r="H4624" s="161">
        <v>14.97</v>
      </c>
      <c r="I4624" s="162"/>
      <c r="L4624" s="158"/>
      <c r="M4624" s="163"/>
      <c r="T4624" s="164"/>
      <c r="AT4624" s="159" t="s">
        <v>340</v>
      </c>
      <c r="AU4624" s="159" t="s">
        <v>80</v>
      </c>
      <c r="AV4624" s="13" t="s">
        <v>80</v>
      </c>
      <c r="AW4624" s="13" t="s">
        <v>32</v>
      </c>
      <c r="AX4624" s="13" t="s">
        <v>71</v>
      </c>
      <c r="AY4624" s="159" t="s">
        <v>330</v>
      </c>
    </row>
    <row r="4625" spans="2:51" s="13" customFormat="1">
      <c r="B4625" s="158"/>
      <c r="D4625" s="152" t="s">
        <v>340</v>
      </c>
      <c r="E4625" s="159" t="s">
        <v>21</v>
      </c>
      <c r="F4625" s="160" t="s">
        <v>4579</v>
      </c>
      <c r="H4625" s="161">
        <v>-3.16</v>
      </c>
      <c r="I4625" s="162"/>
      <c r="L4625" s="158"/>
      <c r="M4625" s="163"/>
      <c r="T4625" s="164"/>
      <c r="AT4625" s="159" t="s">
        <v>340</v>
      </c>
      <c r="AU4625" s="159" t="s">
        <v>80</v>
      </c>
      <c r="AV4625" s="13" t="s">
        <v>80</v>
      </c>
      <c r="AW4625" s="13" t="s">
        <v>32</v>
      </c>
      <c r="AX4625" s="13" t="s">
        <v>71</v>
      </c>
      <c r="AY4625" s="159" t="s">
        <v>330</v>
      </c>
    </row>
    <row r="4626" spans="2:51" s="13" customFormat="1">
      <c r="B4626" s="158"/>
      <c r="D4626" s="152" t="s">
        <v>340</v>
      </c>
      <c r="E4626" s="159" t="s">
        <v>21</v>
      </c>
      <c r="F4626" s="160" t="s">
        <v>4580</v>
      </c>
      <c r="H4626" s="161">
        <v>1</v>
      </c>
      <c r="I4626" s="162"/>
      <c r="L4626" s="158"/>
      <c r="M4626" s="163"/>
      <c r="T4626" s="164"/>
      <c r="AT4626" s="159" t="s">
        <v>340</v>
      </c>
      <c r="AU4626" s="159" t="s">
        <v>80</v>
      </c>
      <c r="AV4626" s="13" t="s">
        <v>80</v>
      </c>
      <c r="AW4626" s="13" t="s">
        <v>32</v>
      </c>
      <c r="AX4626" s="13" t="s">
        <v>71</v>
      </c>
      <c r="AY4626" s="159" t="s">
        <v>330</v>
      </c>
    </row>
    <row r="4627" spans="2:51" s="13" customFormat="1">
      <c r="B4627" s="158"/>
      <c r="D4627" s="152" t="s">
        <v>340</v>
      </c>
      <c r="E4627" s="159" t="s">
        <v>21</v>
      </c>
      <c r="F4627" s="160" t="s">
        <v>4605</v>
      </c>
      <c r="H4627" s="161">
        <v>-3.31</v>
      </c>
      <c r="I4627" s="162"/>
      <c r="L4627" s="158"/>
      <c r="M4627" s="163"/>
      <c r="T4627" s="164"/>
      <c r="AT4627" s="159" t="s">
        <v>340</v>
      </c>
      <c r="AU4627" s="159" t="s">
        <v>80</v>
      </c>
      <c r="AV4627" s="13" t="s">
        <v>80</v>
      </c>
      <c r="AW4627" s="13" t="s">
        <v>32</v>
      </c>
      <c r="AX4627" s="13" t="s">
        <v>71</v>
      </c>
      <c r="AY4627" s="159" t="s">
        <v>330</v>
      </c>
    </row>
    <row r="4628" spans="2:51" s="12" customFormat="1">
      <c r="B4628" s="151"/>
      <c r="D4628" s="152" t="s">
        <v>340</v>
      </c>
      <c r="E4628" s="153" t="s">
        <v>21</v>
      </c>
      <c r="F4628" s="154" t="s">
        <v>1464</v>
      </c>
      <c r="H4628" s="153" t="s">
        <v>21</v>
      </c>
      <c r="I4628" s="155"/>
      <c r="L4628" s="151"/>
      <c r="M4628" s="156"/>
      <c r="T4628" s="157"/>
      <c r="AT4628" s="153" t="s">
        <v>340</v>
      </c>
      <c r="AU4628" s="153" t="s">
        <v>80</v>
      </c>
      <c r="AV4628" s="12" t="s">
        <v>78</v>
      </c>
      <c r="AW4628" s="12" t="s">
        <v>32</v>
      </c>
      <c r="AX4628" s="12" t="s">
        <v>71</v>
      </c>
      <c r="AY4628" s="153" t="s">
        <v>330</v>
      </c>
    </row>
    <row r="4629" spans="2:51" s="13" customFormat="1">
      <c r="B4629" s="158"/>
      <c r="D4629" s="152" t="s">
        <v>340</v>
      </c>
      <c r="E4629" s="159" t="s">
        <v>21</v>
      </c>
      <c r="F4629" s="160" t="s">
        <v>2344</v>
      </c>
      <c r="H4629" s="161">
        <v>42.8</v>
      </c>
      <c r="I4629" s="162"/>
      <c r="L4629" s="158"/>
      <c r="M4629" s="163"/>
      <c r="T4629" s="164"/>
      <c r="AT4629" s="159" t="s">
        <v>340</v>
      </c>
      <c r="AU4629" s="159" t="s">
        <v>80</v>
      </c>
      <c r="AV4629" s="13" t="s">
        <v>80</v>
      </c>
      <c r="AW4629" s="13" t="s">
        <v>32</v>
      </c>
      <c r="AX4629" s="13" t="s">
        <v>71</v>
      </c>
      <c r="AY4629" s="159" t="s">
        <v>330</v>
      </c>
    </row>
    <row r="4630" spans="2:51" s="13" customFormat="1">
      <c r="B4630" s="158"/>
      <c r="D4630" s="152" t="s">
        <v>340</v>
      </c>
      <c r="E4630" s="159" t="s">
        <v>21</v>
      </c>
      <c r="F4630" s="160" t="s">
        <v>4617</v>
      </c>
      <c r="H4630" s="161">
        <v>-11.324999999999999</v>
      </c>
      <c r="I4630" s="162"/>
      <c r="L4630" s="158"/>
      <c r="M4630" s="163"/>
      <c r="T4630" s="164"/>
      <c r="AT4630" s="159" t="s">
        <v>340</v>
      </c>
      <c r="AU4630" s="159" t="s">
        <v>80</v>
      </c>
      <c r="AV4630" s="13" t="s">
        <v>80</v>
      </c>
      <c r="AW4630" s="13" t="s">
        <v>32</v>
      </c>
      <c r="AX4630" s="13" t="s">
        <v>71</v>
      </c>
      <c r="AY4630" s="159" t="s">
        <v>330</v>
      </c>
    </row>
    <row r="4631" spans="2:51" s="13" customFormat="1">
      <c r="B4631" s="158"/>
      <c r="D4631" s="152" t="s">
        <v>340</v>
      </c>
      <c r="E4631" s="159" t="s">
        <v>21</v>
      </c>
      <c r="F4631" s="160" t="s">
        <v>4586</v>
      </c>
      <c r="H4631" s="161">
        <v>-3</v>
      </c>
      <c r="I4631" s="162"/>
      <c r="L4631" s="158"/>
      <c r="M4631" s="163"/>
      <c r="T4631" s="164"/>
      <c r="AT4631" s="159" t="s">
        <v>340</v>
      </c>
      <c r="AU4631" s="159" t="s">
        <v>80</v>
      </c>
      <c r="AV4631" s="13" t="s">
        <v>80</v>
      </c>
      <c r="AW4631" s="13" t="s">
        <v>32</v>
      </c>
      <c r="AX4631" s="13" t="s">
        <v>71</v>
      </c>
      <c r="AY4631" s="159" t="s">
        <v>330</v>
      </c>
    </row>
    <row r="4632" spans="2:51" s="13" customFormat="1">
      <c r="B4632" s="158"/>
      <c r="D4632" s="152" t="s">
        <v>340</v>
      </c>
      <c r="E4632" s="159" t="s">
        <v>21</v>
      </c>
      <c r="F4632" s="160" t="s">
        <v>4618</v>
      </c>
      <c r="H4632" s="161">
        <v>-3.6</v>
      </c>
      <c r="I4632" s="162"/>
      <c r="L4632" s="158"/>
      <c r="M4632" s="163"/>
      <c r="T4632" s="164"/>
      <c r="AT4632" s="159" t="s">
        <v>340</v>
      </c>
      <c r="AU4632" s="159" t="s">
        <v>80</v>
      </c>
      <c r="AV4632" s="13" t="s">
        <v>80</v>
      </c>
      <c r="AW4632" s="13" t="s">
        <v>32</v>
      </c>
      <c r="AX4632" s="13" t="s">
        <v>71</v>
      </c>
      <c r="AY4632" s="159" t="s">
        <v>330</v>
      </c>
    </row>
    <row r="4633" spans="2:51" s="13" customFormat="1">
      <c r="B4633" s="158"/>
      <c r="D4633" s="152" t="s">
        <v>340</v>
      </c>
      <c r="E4633" s="159" t="s">
        <v>21</v>
      </c>
      <c r="F4633" s="160" t="s">
        <v>4469</v>
      </c>
      <c r="H4633" s="161">
        <v>-2</v>
      </c>
      <c r="I4633" s="162"/>
      <c r="L4633" s="158"/>
      <c r="M4633" s="163"/>
      <c r="T4633" s="164"/>
      <c r="AT4633" s="159" t="s">
        <v>340</v>
      </c>
      <c r="AU4633" s="159" t="s">
        <v>80</v>
      </c>
      <c r="AV4633" s="13" t="s">
        <v>80</v>
      </c>
      <c r="AW4633" s="13" t="s">
        <v>32</v>
      </c>
      <c r="AX4633" s="13" t="s">
        <v>71</v>
      </c>
      <c r="AY4633" s="159" t="s">
        <v>330</v>
      </c>
    </row>
    <row r="4634" spans="2:51" s="13" customFormat="1">
      <c r="B4634" s="158"/>
      <c r="D4634" s="152" t="s">
        <v>340</v>
      </c>
      <c r="E4634" s="159" t="s">
        <v>21</v>
      </c>
      <c r="F4634" s="160" t="s">
        <v>4597</v>
      </c>
      <c r="H4634" s="161">
        <v>-4</v>
      </c>
      <c r="I4634" s="162"/>
      <c r="L4634" s="158"/>
      <c r="M4634" s="163"/>
      <c r="T4634" s="164"/>
      <c r="AT4634" s="159" t="s">
        <v>340</v>
      </c>
      <c r="AU4634" s="159" t="s">
        <v>80</v>
      </c>
      <c r="AV4634" s="13" t="s">
        <v>80</v>
      </c>
      <c r="AW4634" s="13" t="s">
        <v>32</v>
      </c>
      <c r="AX4634" s="13" t="s">
        <v>71</v>
      </c>
      <c r="AY4634" s="159" t="s">
        <v>330</v>
      </c>
    </row>
    <row r="4635" spans="2:51" s="13" customFormat="1">
      <c r="B4635" s="158"/>
      <c r="D4635" s="152" t="s">
        <v>340</v>
      </c>
      <c r="E4635" s="159" t="s">
        <v>21</v>
      </c>
      <c r="F4635" s="160" t="s">
        <v>4580</v>
      </c>
      <c r="H4635" s="161">
        <v>1</v>
      </c>
      <c r="I4635" s="162"/>
      <c r="L4635" s="158"/>
      <c r="M4635" s="163"/>
      <c r="T4635" s="164"/>
      <c r="AT4635" s="159" t="s">
        <v>340</v>
      </c>
      <c r="AU4635" s="159" t="s">
        <v>80</v>
      </c>
      <c r="AV4635" s="13" t="s">
        <v>80</v>
      </c>
      <c r="AW4635" s="13" t="s">
        <v>32</v>
      </c>
      <c r="AX4635" s="13" t="s">
        <v>71</v>
      </c>
      <c r="AY4635" s="159" t="s">
        <v>330</v>
      </c>
    </row>
    <row r="4636" spans="2:51" s="13" customFormat="1">
      <c r="B4636" s="158"/>
      <c r="D4636" s="152" t="s">
        <v>340</v>
      </c>
      <c r="E4636" s="159" t="s">
        <v>21</v>
      </c>
      <c r="F4636" s="160" t="s">
        <v>4580</v>
      </c>
      <c r="H4636" s="161">
        <v>1</v>
      </c>
      <c r="I4636" s="162"/>
      <c r="L4636" s="158"/>
      <c r="M4636" s="163"/>
      <c r="T4636" s="164"/>
      <c r="AT4636" s="159" t="s">
        <v>340</v>
      </c>
      <c r="AU4636" s="159" t="s">
        <v>80</v>
      </c>
      <c r="AV4636" s="13" t="s">
        <v>80</v>
      </c>
      <c r="AW4636" s="13" t="s">
        <v>32</v>
      </c>
      <c r="AX4636" s="13" t="s">
        <v>71</v>
      </c>
      <c r="AY4636" s="159" t="s">
        <v>330</v>
      </c>
    </row>
    <row r="4637" spans="2:51" s="12" customFormat="1">
      <c r="B4637" s="151"/>
      <c r="D4637" s="152" t="s">
        <v>340</v>
      </c>
      <c r="E4637" s="153" t="s">
        <v>21</v>
      </c>
      <c r="F4637" s="154" t="s">
        <v>1470</v>
      </c>
      <c r="H4637" s="153" t="s">
        <v>21</v>
      </c>
      <c r="I4637" s="155"/>
      <c r="L4637" s="151"/>
      <c r="M4637" s="156"/>
      <c r="T4637" s="157"/>
      <c r="AT4637" s="153" t="s">
        <v>340</v>
      </c>
      <c r="AU4637" s="153" t="s">
        <v>80</v>
      </c>
      <c r="AV4637" s="12" t="s">
        <v>78</v>
      </c>
      <c r="AW4637" s="12" t="s">
        <v>32</v>
      </c>
      <c r="AX4637" s="12" t="s">
        <v>71</v>
      </c>
      <c r="AY4637" s="153" t="s">
        <v>330</v>
      </c>
    </row>
    <row r="4638" spans="2:51" s="13" customFormat="1">
      <c r="B4638" s="158"/>
      <c r="D4638" s="152" t="s">
        <v>340</v>
      </c>
      <c r="E4638" s="159" t="s">
        <v>21</v>
      </c>
      <c r="F4638" s="160" t="s">
        <v>2346</v>
      </c>
      <c r="H4638" s="161">
        <v>18.2</v>
      </c>
      <c r="I4638" s="162"/>
      <c r="L4638" s="158"/>
      <c r="M4638" s="163"/>
      <c r="T4638" s="164"/>
      <c r="AT4638" s="159" t="s">
        <v>340</v>
      </c>
      <c r="AU4638" s="159" t="s">
        <v>80</v>
      </c>
      <c r="AV4638" s="13" t="s">
        <v>80</v>
      </c>
      <c r="AW4638" s="13" t="s">
        <v>32</v>
      </c>
      <c r="AX4638" s="13" t="s">
        <v>71</v>
      </c>
      <c r="AY4638" s="159" t="s">
        <v>330</v>
      </c>
    </row>
    <row r="4639" spans="2:51" s="13" customFormat="1">
      <c r="B4639" s="158"/>
      <c r="D4639" s="152" t="s">
        <v>340</v>
      </c>
      <c r="E4639" s="159" t="s">
        <v>21</v>
      </c>
      <c r="F4639" s="160" t="s">
        <v>4465</v>
      </c>
      <c r="H4639" s="161">
        <v>-0.9</v>
      </c>
      <c r="I4639" s="162"/>
      <c r="L4639" s="158"/>
      <c r="M4639" s="163"/>
      <c r="T4639" s="164"/>
      <c r="AT4639" s="159" t="s">
        <v>340</v>
      </c>
      <c r="AU4639" s="159" t="s">
        <v>80</v>
      </c>
      <c r="AV4639" s="13" t="s">
        <v>80</v>
      </c>
      <c r="AW4639" s="13" t="s">
        <v>32</v>
      </c>
      <c r="AX4639" s="13" t="s">
        <v>71</v>
      </c>
      <c r="AY4639" s="159" t="s">
        <v>330</v>
      </c>
    </row>
    <row r="4640" spans="2:51" s="12" customFormat="1">
      <c r="B4640" s="151"/>
      <c r="D4640" s="152" t="s">
        <v>340</v>
      </c>
      <c r="E4640" s="153" t="s">
        <v>21</v>
      </c>
      <c r="F4640" s="154" t="s">
        <v>1672</v>
      </c>
      <c r="H4640" s="153" t="s">
        <v>21</v>
      </c>
      <c r="I4640" s="155"/>
      <c r="L4640" s="151"/>
      <c r="M4640" s="156"/>
      <c r="T4640" s="157"/>
      <c r="AT4640" s="153" t="s">
        <v>340</v>
      </c>
      <c r="AU4640" s="153" t="s">
        <v>80</v>
      </c>
      <c r="AV4640" s="12" t="s">
        <v>78</v>
      </c>
      <c r="AW4640" s="12" t="s">
        <v>32</v>
      </c>
      <c r="AX4640" s="12" t="s">
        <v>71</v>
      </c>
      <c r="AY4640" s="153" t="s">
        <v>330</v>
      </c>
    </row>
    <row r="4641" spans="2:51" s="13" customFormat="1">
      <c r="B4641" s="158"/>
      <c r="D4641" s="152" t="s">
        <v>340</v>
      </c>
      <c r="E4641" s="159" t="s">
        <v>21</v>
      </c>
      <c r="F4641" s="160" t="s">
        <v>2347</v>
      </c>
      <c r="H4641" s="161">
        <v>16.399999999999999</v>
      </c>
      <c r="I4641" s="162"/>
      <c r="L4641" s="158"/>
      <c r="M4641" s="163"/>
      <c r="T4641" s="164"/>
      <c r="AT4641" s="159" t="s">
        <v>340</v>
      </c>
      <c r="AU4641" s="159" t="s">
        <v>80</v>
      </c>
      <c r="AV4641" s="13" t="s">
        <v>80</v>
      </c>
      <c r="AW4641" s="13" t="s">
        <v>32</v>
      </c>
      <c r="AX4641" s="13" t="s">
        <v>71</v>
      </c>
      <c r="AY4641" s="159" t="s">
        <v>330</v>
      </c>
    </row>
    <row r="4642" spans="2:51" s="13" customFormat="1">
      <c r="B4642" s="158"/>
      <c r="D4642" s="152" t="s">
        <v>340</v>
      </c>
      <c r="E4642" s="159" t="s">
        <v>21</v>
      </c>
      <c r="F4642" s="160" t="s">
        <v>4465</v>
      </c>
      <c r="H4642" s="161">
        <v>-0.9</v>
      </c>
      <c r="I4642" s="162"/>
      <c r="L4642" s="158"/>
      <c r="M4642" s="163"/>
      <c r="T4642" s="164"/>
      <c r="AT4642" s="159" t="s">
        <v>340</v>
      </c>
      <c r="AU4642" s="159" t="s">
        <v>80</v>
      </c>
      <c r="AV4642" s="13" t="s">
        <v>80</v>
      </c>
      <c r="AW4642" s="13" t="s">
        <v>32</v>
      </c>
      <c r="AX4642" s="13" t="s">
        <v>71</v>
      </c>
      <c r="AY4642" s="159" t="s">
        <v>330</v>
      </c>
    </row>
    <row r="4643" spans="2:51" s="12" customFormat="1">
      <c r="B4643" s="151"/>
      <c r="D4643" s="152" t="s">
        <v>340</v>
      </c>
      <c r="E4643" s="153" t="s">
        <v>21</v>
      </c>
      <c r="F4643" s="154" t="s">
        <v>1550</v>
      </c>
      <c r="H4643" s="153" t="s">
        <v>21</v>
      </c>
      <c r="I4643" s="155"/>
      <c r="L4643" s="151"/>
      <c r="M4643" s="156"/>
      <c r="T4643" s="157"/>
      <c r="AT4643" s="153" t="s">
        <v>340</v>
      </c>
      <c r="AU4643" s="153" t="s">
        <v>80</v>
      </c>
      <c r="AV4643" s="12" t="s">
        <v>78</v>
      </c>
      <c r="AW4643" s="12" t="s">
        <v>32</v>
      </c>
      <c r="AX4643" s="12" t="s">
        <v>71</v>
      </c>
      <c r="AY4643" s="153" t="s">
        <v>330</v>
      </c>
    </row>
    <row r="4644" spans="2:51" s="13" customFormat="1">
      <c r="B4644" s="158"/>
      <c r="D4644" s="152" t="s">
        <v>340</v>
      </c>
      <c r="E4644" s="159" t="s">
        <v>21</v>
      </c>
      <c r="F4644" s="160" t="s">
        <v>2347</v>
      </c>
      <c r="H4644" s="161">
        <v>16.399999999999999</v>
      </c>
      <c r="I4644" s="162"/>
      <c r="L4644" s="158"/>
      <c r="M4644" s="163"/>
      <c r="T4644" s="164"/>
      <c r="AT4644" s="159" t="s">
        <v>340</v>
      </c>
      <c r="AU4644" s="159" t="s">
        <v>80</v>
      </c>
      <c r="AV4644" s="13" t="s">
        <v>80</v>
      </c>
      <c r="AW4644" s="13" t="s">
        <v>32</v>
      </c>
      <c r="AX4644" s="13" t="s">
        <v>71</v>
      </c>
      <c r="AY4644" s="159" t="s">
        <v>330</v>
      </c>
    </row>
    <row r="4645" spans="2:51" s="13" customFormat="1">
      <c r="B4645" s="158"/>
      <c r="D4645" s="152" t="s">
        <v>340</v>
      </c>
      <c r="E4645" s="159" t="s">
        <v>21</v>
      </c>
      <c r="F4645" s="160" t="s">
        <v>4465</v>
      </c>
      <c r="H4645" s="161">
        <v>-0.9</v>
      </c>
      <c r="I4645" s="162"/>
      <c r="L4645" s="158"/>
      <c r="M4645" s="163"/>
      <c r="T4645" s="164"/>
      <c r="AT4645" s="159" t="s">
        <v>340</v>
      </c>
      <c r="AU4645" s="159" t="s">
        <v>80</v>
      </c>
      <c r="AV4645" s="13" t="s">
        <v>80</v>
      </c>
      <c r="AW4645" s="13" t="s">
        <v>32</v>
      </c>
      <c r="AX4645" s="13" t="s">
        <v>71</v>
      </c>
      <c r="AY4645" s="159" t="s">
        <v>330</v>
      </c>
    </row>
    <row r="4646" spans="2:51" s="12" customFormat="1">
      <c r="B4646" s="151"/>
      <c r="D4646" s="152" t="s">
        <v>340</v>
      </c>
      <c r="E4646" s="153" t="s">
        <v>21</v>
      </c>
      <c r="F4646" s="154" t="s">
        <v>1488</v>
      </c>
      <c r="H4646" s="153" t="s">
        <v>21</v>
      </c>
      <c r="I4646" s="155"/>
      <c r="L4646" s="151"/>
      <c r="M4646" s="156"/>
      <c r="T4646" s="157"/>
      <c r="AT4646" s="153" t="s">
        <v>340</v>
      </c>
      <c r="AU4646" s="153" t="s">
        <v>80</v>
      </c>
      <c r="AV4646" s="12" t="s">
        <v>78</v>
      </c>
      <c r="AW4646" s="12" t="s">
        <v>32</v>
      </c>
      <c r="AX4646" s="12" t="s">
        <v>71</v>
      </c>
      <c r="AY4646" s="153" t="s">
        <v>330</v>
      </c>
    </row>
    <row r="4647" spans="2:51" s="13" customFormat="1">
      <c r="B4647" s="158"/>
      <c r="D4647" s="152" t="s">
        <v>340</v>
      </c>
      <c r="E4647" s="159" t="s">
        <v>21</v>
      </c>
      <c r="F4647" s="160" t="s">
        <v>2350</v>
      </c>
      <c r="H4647" s="161">
        <v>10.27</v>
      </c>
      <c r="I4647" s="162"/>
      <c r="L4647" s="158"/>
      <c r="M4647" s="163"/>
      <c r="T4647" s="164"/>
      <c r="AT4647" s="159" t="s">
        <v>340</v>
      </c>
      <c r="AU4647" s="159" t="s">
        <v>80</v>
      </c>
      <c r="AV4647" s="13" t="s">
        <v>80</v>
      </c>
      <c r="AW4647" s="13" t="s">
        <v>32</v>
      </c>
      <c r="AX4647" s="13" t="s">
        <v>71</v>
      </c>
      <c r="AY4647" s="159" t="s">
        <v>330</v>
      </c>
    </row>
    <row r="4648" spans="2:51" s="13" customFormat="1">
      <c r="B4648" s="158"/>
      <c r="D4648" s="152" t="s">
        <v>340</v>
      </c>
      <c r="E4648" s="159" t="s">
        <v>21</v>
      </c>
      <c r="F4648" s="160" t="s">
        <v>4583</v>
      </c>
      <c r="H4648" s="161">
        <v>-0.8</v>
      </c>
      <c r="I4648" s="162"/>
      <c r="L4648" s="158"/>
      <c r="M4648" s="163"/>
      <c r="T4648" s="164"/>
      <c r="AT4648" s="159" t="s">
        <v>340</v>
      </c>
      <c r="AU4648" s="159" t="s">
        <v>80</v>
      </c>
      <c r="AV4648" s="13" t="s">
        <v>80</v>
      </c>
      <c r="AW4648" s="13" t="s">
        <v>32</v>
      </c>
      <c r="AX4648" s="13" t="s">
        <v>71</v>
      </c>
      <c r="AY4648" s="159" t="s">
        <v>330</v>
      </c>
    </row>
    <row r="4649" spans="2:51" s="12" customFormat="1">
      <c r="B4649" s="151"/>
      <c r="D4649" s="152" t="s">
        <v>340</v>
      </c>
      <c r="E4649" s="153" t="s">
        <v>21</v>
      </c>
      <c r="F4649" s="154" t="s">
        <v>1490</v>
      </c>
      <c r="H4649" s="153" t="s">
        <v>21</v>
      </c>
      <c r="I4649" s="155"/>
      <c r="L4649" s="151"/>
      <c r="M4649" s="156"/>
      <c r="T4649" s="157"/>
      <c r="AT4649" s="153" t="s">
        <v>340</v>
      </c>
      <c r="AU4649" s="153" t="s">
        <v>80</v>
      </c>
      <c r="AV4649" s="12" t="s">
        <v>78</v>
      </c>
      <c r="AW4649" s="12" t="s">
        <v>32</v>
      </c>
      <c r="AX4649" s="12" t="s">
        <v>71</v>
      </c>
      <c r="AY4649" s="153" t="s">
        <v>330</v>
      </c>
    </row>
    <row r="4650" spans="2:51" s="13" customFormat="1">
      <c r="B4650" s="158"/>
      <c r="D4650" s="152" t="s">
        <v>340</v>
      </c>
      <c r="E4650" s="159" t="s">
        <v>21</v>
      </c>
      <c r="F4650" s="160" t="s">
        <v>2350</v>
      </c>
      <c r="H4650" s="161">
        <v>10.27</v>
      </c>
      <c r="I4650" s="162"/>
      <c r="L4650" s="158"/>
      <c r="M4650" s="163"/>
      <c r="T4650" s="164"/>
      <c r="AT4650" s="159" t="s">
        <v>340</v>
      </c>
      <c r="AU4650" s="159" t="s">
        <v>80</v>
      </c>
      <c r="AV4650" s="13" t="s">
        <v>80</v>
      </c>
      <c r="AW4650" s="13" t="s">
        <v>32</v>
      </c>
      <c r="AX4650" s="13" t="s">
        <v>71</v>
      </c>
      <c r="AY4650" s="159" t="s">
        <v>330</v>
      </c>
    </row>
    <row r="4651" spans="2:51" s="13" customFormat="1">
      <c r="B4651" s="158"/>
      <c r="D4651" s="152" t="s">
        <v>340</v>
      </c>
      <c r="E4651" s="159" t="s">
        <v>21</v>
      </c>
      <c r="F4651" s="160" t="s">
        <v>4583</v>
      </c>
      <c r="H4651" s="161">
        <v>-0.8</v>
      </c>
      <c r="I4651" s="162"/>
      <c r="L4651" s="158"/>
      <c r="M4651" s="163"/>
      <c r="T4651" s="164"/>
      <c r="AT4651" s="159" t="s">
        <v>340</v>
      </c>
      <c r="AU4651" s="159" t="s">
        <v>80</v>
      </c>
      <c r="AV4651" s="13" t="s">
        <v>80</v>
      </c>
      <c r="AW4651" s="13" t="s">
        <v>32</v>
      </c>
      <c r="AX4651" s="13" t="s">
        <v>71</v>
      </c>
      <c r="AY4651" s="159" t="s">
        <v>330</v>
      </c>
    </row>
    <row r="4652" spans="2:51" s="12" customFormat="1">
      <c r="B4652" s="151"/>
      <c r="D4652" s="152" t="s">
        <v>340</v>
      </c>
      <c r="E4652" s="153" t="s">
        <v>21</v>
      </c>
      <c r="F4652" s="154" t="s">
        <v>1568</v>
      </c>
      <c r="H4652" s="153" t="s">
        <v>21</v>
      </c>
      <c r="I4652" s="155"/>
      <c r="L4652" s="151"/>
      <c r="M4652" s="156"/>
      <c r="T4652" s="157"/>
      <c r="AT4652" s="153" t="s">
        <v>340</v>
      </c>
      <c r="AU4652" s="153" t="s">
        <v>80</v>
      </c>
      <c r="AV4652" s="12" t="s">
        <v>78</v>
      </c>
      <c r="AW4652" s="12" t="s">
        <v>32</v>
      </c>
      <c r="AX4652" s="12" t="s">
        <v>71</v>
      </c>
      <c r="AY4652" s="153" t="s">
        <v>330</v>
      </c>
    </row>
    <row r="4653" spans="2:51" s="13" customFormat="1">
      <c r="B4653" s="158"/>
      <c r="D4653" s="152" t="s">
        <v>340</v>
      </c>
      <c r="E4653" s="159" t="s">
        <v>21</v>
      </c>
      <c r="F4653" s="160" t="s">
        <v>2351</v>
      </c>
      <c r="H4653" s="161">
        <v>14.42</v>
      </c>
      <c r="I4653" s="162"/>
      <c r="L4653" s="158"/>
      <c r="M4653" s="163"/>
      <c r="T4653" s="164"/>
      <c r="AT4653" s="159" t="s">
        <v>340</v>
      </c>
      <c r="AU4653" s="159" t="s">
        <v>80</v>
      </c>
      <c r="AV4653" s="13" t="s">
        <v>80</v>
      </c>
      <c r="AW4653" s="13" t="s">
        <v>32</v>
      </c>
      <c r="AX4653" s="13" t="s">
        <v>71</v>
      </c>
      <c r="AY4653" s="159" t="s">
        <v>330</v>
      </c>
    </row>
    <row r="4654" spans="2:51" s="13" customFormat="1">
      <c r="B4654" s="158"/>
      <c r="D4654" s="152" t="s">
        <v>340</v>
      </c>
      <c r="E4654" s="159" t="s">
        <v>21</v>
      </c>
      <c r="F4654" s="160" t="s">
        <v>4583</v>
      </c>
      <c r="H4654" s="161">
        <v>-0.8</v>
      </c>
      <c r="I4654" s="162"/>
      <c r="L4654" s="158"/>
      <c r="M4654" s="163"/>
      <c r="T4654" s="164"/>
      <c r="AT4654" s="159" t="s">
        <v>340</v>
      </c>
      <c r="AU4654" s="159" t="s">
        <v>80</v>
      </c>
      <c r="AV4654" s="13" t="s">
        <v>80</v>
      </c>
      <c r="AW4654" s="13" t="s">
        <v>32</v>
      </c>
      <c r="AX4654" s="13" t="s">
        <v>71</v>
      </c>
      <c r="AY4654" s="159" t="s">
        <v>330</v>
      </c>
    </row>
    <row r="4655" spans="2:51" s="12" customFormat="1">
      <c r="B4655" s="151"/>
      <c r="D4655" s="152" t="s">
        <v>340</v>
      </c>
      <c r="E4655" s="153" t="s">
        <v>21</v>
      </c>
      <c r="F4655" s="154" t="s">
        <v>1682</v>
      </c>
      <c r="H4655" s="153" t="s">
        <v>21</v>
      </c>
      <c r="I4655" s="155"/>
      <c r="L4655" s="151"/>
      <c r="M4655" s="156"/>
      <c r="T4655" s="157"/>
      <c r="AT4655" s="153" t="s">
        <v>340</v>
      </c>
      <c r="AU4655" s="153" t="s">
        <v>80</v>
      </c>
      <c r="AV4655" s="12" t="s">
        <v>78</v>
      </c>
      <c r="AW4655" s="12" t="s">
        <v>32</v>
      </c>
      <c r="AX4655" s="12" t="s">
        <v>71</v>
      </c>
      <c r="AY4655" s="153" t="s">
        <v>330</v>
      </c>
    </row>
    <row r="4656" spans="2:51" s="13" customFormat="1">
      <c r="B4656" s="158"/>
      <c r="D4656" s="152" t="s">
        <v>340</v>
      </c>
      <c r="E4656" s="159" t="s">
        <v>21</v>
      </c>
      <c r="F4656" s="160" t="s">
        <v>2352</v>
      </c>
      <c r="H4656" s="161">
        <v>18.41</v>
      </c>
      <c r="I4656" s="162"/>
      <c r="L4656" s="158"/>
      <c r="M4656" s="163"/>
      <c r="T4656" s="164"/>
      <c r="AT4656" s="159" t="s">
        <v>340</v>
      </c>
      <c r="AU4656" s="159" t="s">
        <v>80</v>
      </c>
      <c r="AV4656" s="13" t="s">
        <v>80</v>
      </c>
      <c r="AW4656" s="13" t="s">
        <v>32</v>
      </c>
      <c r="AX4656" s="13" t="s">
        <v>71</v>
      </c>
      <c r="AY4656" s="159" t="s">
        <v>330</v>
      </c>
    </row>
    <row r="4657" spans="2:51" s="13" customFormat="1">
      <c r="B4657" s="158"/>
      <c r="D4657" s="152" t="s">
        <v>340</v>
      </c>
      <c r="E4657" s="159" t="s">
        <v>21</v>
      </c>
      <c r="F4657" s="160" t="s">
        <v>4583</v>
      </c>
      <c r="H4657" s="161">
        <v>-0.8</v>
      </c>
      <c r="I4657" s="162"/>
      <c r="L4657" s="158"/>
      <c r="M4657" s="163"/>
      <c r="T4657" s="164"/>
      <c r="AT4657" s="159" t="s">
        <v>340</v>
      </c>
      <c r="AU4657" s="159" t="s">
        <v>80</v>
      </c>
      <c r="AV4657" s="13" t="s">
        <v>80</v>
      </c>
      <c r="AW4657" s="13" t="s">
        <v>32</v>
      </c>
      <c r="AX4657" s="13" t="s">
        <v>71</v>
      </c>
      <c r="AY4657" s="159" t="s">
        <v>330</v>
      </c>
    </row>
    <row r="4658" spans="2:51" s="12" customFormat="1">
      <c r="B4658" s="151"/>
      <c r="D4658" s="152" t="s">
        <v>340</v>
      </c>
      <c r="E4658" s="153" t="s">
        <v>21</v>
      </c>
      <c r="F4658" s="154" t="s">
        <v>1492</v>
      </c>
      <c r="H4658" s="153" t="s">
        <v>21</v>
      </c>
      <c r="I4658" s="155"/>
      <c r="L4658" s="151"/>
      <c r="M4658" s="156"/>
      <c r="T4658" s="157"/>
      <c r="AT4658" s="153" t="s">
        <v>340</v>
      </c>
      <c r="AU4658" s="153" t="s">
        <v>80</v>
      </c>
      <c r="AV4658" s="12" t="s">
        <v>78</v>
      </c>
      <c r="AW4658" s="12" t="s">
        <v>32</v>
      </c>
      <c r="AX4658" s="12" t="s">
        <v>71</v>
      </c>
      <c r="AY4658" s="153" t="s">
        <v>330</v>
      </c>
    </row>
    <row r="4659" spans="2:51" s="13" customFormat="1">
      <c r="B4659" s="158"/>
      <c r="D4659" s="152" t="s">
        <v>340</v>
      </c>
      <c r="E4659" s="159" t="s">
        <v>21</v>
      </c>
      <c r="F4659" s="160" t="s">
        <v>2352</v>
      </c>
      <c r="H4659" s="161">
        <v>18.41</v>
      </c>
      <c r="I4659" s="162"/>
      <c r="L4659" s="158"/>
      <c r="M4659" s="163"/>
      <c r="T4659" s="164"/>
      <c r="AT4659" s="159" t="s">
        <v>340</v>
      </c>
      <c r="AU4659" s="159" t="s">
        <v>80</v>
      </c>
      <c r="AV4659" s="13" t="s">
        <v>80</v>
      </c>
      <c r="AW4659" s="13" t="s">
        <v>32</v>
      </c>
      <c r="AX4659" s="13" t="s">
        <v>71</v>
      </c>
      <c r="AY4659" s="159" t="s">
        <v>330</v>
      </c>
    </row>
    <row r="4660" spans="2:51" s="13" customFormat="1">
      <c r="B4660" s="158"/>
      <c r="D4660" s="152" t="s">
        <v>340</v>
      </c>
      <c r="E4660" s="159" t="s">
        <v>21</v>
      </c>
      <c r="F4660" s="160" t="s">
        <v>4583</v>
      </c>
      <c r="H4660" s="161">
        <v>-0.8</v>
      </c>
      <c r="I4660" s="162"/>
      <c r="L4660" s="158"/>
      <c r="M4660" s="163"/>
      <c r="T4660" s="164"/>
      <c r="AT4660" s="159" t="s">
        <v>340</v>
      </c>
      <c r="AU4660" s="159" t="s">
        <v>80</v>
      </c>
      <c r="AV4660" s="13" t="s">
        <v>80</v>
      </c>
      <c r="AW4660" s="13" t="s">
        <v>32</v>
      </c>
      <c r="AX4660" s="13" t="s">
        <v>71</v>
      </c>
      <c r="AY4660" s="159" t="s">
        <v>330</v>
      </c>
    </row>
    <row r="4661" spans="2:51" s="12" customFormat="1">
      <c r="B4661" s="151"/>
      <c r="D4661" s="152" t="s">
        <v>340</v>
      </c>
      <c r="E4661" s="153" t="s">
        <v>21</v>
      </c>
      <c r="F4661" s="154" t="s">
        <v>1576</v>
      </c>
      <c r="H4661" s="153" t="s">
        <v>21</v>
      </c>
      <c r="I4661" s="155"/>
      <c r="L4661" s="151"/>
      <c r="M4661" s="156"/>
      <c r="T4661" s="157"/>
      <c r="AT4661" s="153" t="s">
        <v>340</v>
      </c>
      <c r="AU4661" s="153" t="s">
        <v>80</v>
      </c>
      <c r="AV4661" s="12" t="s">
        <v>78</v>
      </c>
      <c r="AW4661" s="12" t="s">
        <v>32</v>
      </c>
      <c r="AX4661" s="12" t="s">
        <v>71</v>
      </c>
      <c r="AY4661" s="153" t="s">
        <v>330</v>
      </c>
    </row>
    <row r="4662" spans="2:51" s="13" customFormat="1">
      <c r="B4662" s="158"/>
      <c r="D4662" s="152" t="s">
        <v>340</v>
      </c>
      <c r="E4662" s="159" t="s">
        <v>21</v>
      </c>
      <c r="F4662" s="160" t="s">
        <v>2353</v>
      </c>
      <c r="H4662" s="161">
        <v>79.8</v>
      </c>
      <c r="I4662" s="162"/>
      <c r="L4662" s="158"/>
      <c r="M4662" s="163"/>
      <c r="T4662" s="164"/>
      <c r="AT4662" s="159" t="s">
        <v>340</v>
      </c>
      <c r="AU4662" s="159" t="s">
        <v>80</v>
      </c>
      <c r="AV4662" s="13" t="s">
        <v>80</v>
      </c>
      <c r="AW4662" s="13" t="s">
        <v>32</v>
      </c>
      <c r="AX4662" s="13" t="s">
        <v>71</v>
      </c>
      <c r="AY4662" s="159" t="s">
        <v>330</v>
      </c>
    </row>
    <row r="4663" spans="2:51" s="13" customFormat="1">
      <c r="B4663" s="158"/>
      <c r="D4663" s="152" t="s">
        <v>340</v>
      </c>
      <c r="E4663" s="159" t="s">
        <v>21</v>
      </c>
      <c r="F4663" s="160" t="s">
        <v>4619</v>
      </c>
      <c r="H4663" s="161">
        <v>-4.5</v>
      </c>
      <c r="I4663" s="162"/>
      <c r="L4663" s="158"/>
      <c r="M4663" s="163"/>
      <c r="T4663" s="164"/>
      <c r="AT4663" s="159" t="s">
        <v>340</v>
      </c>
      <c r="AU4663" s="159" t="s">
        <v>80</v>
      </c>
      <c r="AV4663" s="13" t="s">
        <v>80</v>
      </c>
      <c r="AW4663" s="13" t="s">
        <v>32</v>
      </c>
      <c r="AX4663" s="13" t="s">
        <v>71</v>
      </c>
      <c r="AY4663" s="159" t="s">
        <v>330</v>
      </c>
    </row>
    <row r="4664" spans="2:51" s="13" customFormat="1">
      <c r="B4664" s="158"/>
      <c r="D4664" s="152" t="s">
        <v>340</v>
      </c>
      <c r="E4664" s="159" t="s">
        <v>21</v>
      </c>
      <c r="F4664" s="160" t="s">
        <v>4620</v>
      </c>
      <c r="H4664" s="161">
        <v>-11.2</v>
      </c>
      <c r="I4664" s="162"/>
      <c r="L4664" s="158"/>
      <c r="M4664" s="163"/>
      <c r="T4664" s="164"/>
      <c r="AT4664" s="159" t="s">
        <v>340</v>
      </c>
      <c r="AU4664" s="159" t="s">
        <v>80</v>
      </c>
      <c r="AV4664" s="13" t="s">
        <v>80</v>
      </c>
      <c r="AW4664" s="13" t="s">
        <v>32</v>
      </c>
      <c r="AX4664" s="13" t="s">
        <v>71</v>
      </c>
      <c r="AY4664" s="159" t="s">
        <v>330</v>
      </c>
    </row>
    <row r="4665" spans="2:51" s="13" customFormat="1">
      <c r="B4665" s="158"/>
      <c r="D4665" s="152" t="s">
        <v>340</v>
      </c>
      <c r="E4665" s="159" t="s">
        <v>21</v>
      </c>
      <c r="F4665" s="160" t="s">
        <v>4571</v>
      </c>
      <c r="H4665" s="161">
        <v>0.5</v>
      </c>
      <c r="I4665" s="162"/>
      <c r="L4665" s="158"/>
      <c r="M4665" s="163"/>
      <c r="T4665" s="164"/>
      <c r="AT4665" s="159" t="s">
        <v>340</v>
      </c>
      <c r="AU4665" s="159" t="s">
        <v>80</v>
      </c>
      <c r="AV4665" s="13" t="s">
        <v>80</v>
      </c>
      <c r="AW4665" s="13" t="s">
        <v>32</v>
      </c>
      <c r="AX4665" s="13" t="s">
        <v>71</v>
      </c>
      <c r="AY4665" s="159" t="s">
        <v>330</v>
      </c>
    </row>
    <row r="4666" spans="2:51" s="13" customFormat="1">
      <c r="B4666" s="158"/>
      <c r="D4666" s="152" t="s">
        <v>340</v>
      </c>
      <c r="E4666" s="159" t="s">
        <v>21</v>
      </c>
      <c r="F4666" s="160" t="s">
        <v>4600</v>
      </c>
      <c r="H4666" s="161">
        <v>-2.8</v>
      </c>
      <c r="I4666" s="162"/>
      <c r="L4666" s="158"/>
      <c r="M4666" s="163"/>
      <c r="T4666" s="164"/>
      <c r="AT4666" s="159" t="s">
        <v>340</v>
      </c>
      <c r="AU4666" s="159" t="s">
        <v>80</v>
      </c>
      <c r="AV4666" s="13" t="s">
        <v>80</v>
      </c>
      <c r="AW4666" s="13" t="s">
        <v>32</v>
      </c>
      <c r="AX4666" s="13" t="s">
        <v>71</v>
      </c>
      <c r="AY4666" s="159" t="s">
        <v>330</v>
      </c>
    </row>
    <row r="4667" spans="2:51" s="13" customFormat="1">
      <c r="B4667" s="158"/>
      <c r="D4667" s="152" t="s">
        <v>340</v>
      </c>
      <c r="E4667" s="159" t="s">
        <v>21</v>
      </c>
      <c r="F4667" s="160" t="s">
        <v>4465</v>
      </c>
      <c r="H4667" s="161">
        <v>-0.9</v>
      </c>
      <c r="I4667" s="162"/>
      <c r="L4667" s="158"/>
      <c r="M4667" s="163"/>
      <c r="T4667" s="164"/>
      <c r="AT4667" s="159" t="s">
        <v>340</v>
      </c>
      <c r="AU4667" s="159" t="s">
        <v>80</v>
      </c>
      <c r="AV4667" s="13" t="s">
        <v>80</v>
      </c>
      <c r="AW4667" s="13" t="s">
        <v>32</v>
      </c>
      <c r="AX4667" s="13" t="s">
        <v>71</v>
      </c>
      <c r="AY4667" s="159" t="s">
        <v>330</v>
      </c>
    </row>
    <row r="4668" spans="2:51" s="12" customFormat="1">
      <c r="B4668" s="151"/>
      <c r="D4668" s="152" t="s">
        <v>340</v>
      </c>
      <c r="E4668" s="153" t="s">
        <v>21</v>
      </c>
      <c r="F4668" s="154" t="s">
        <v>1578</v>
      </c>
      <c r="H4668" s="153" t="s">
        <v>21</v>
      </c>
      <c r="I4668" s="155"/>
      <c r="L4668" s="151"/>
      <c r="M4668" s="156"/>
      <c r="T4668" s="157"/>
      <c r="AT4668" s="153" t="s">
        <v>340</v>
      </c>
      <c r="AU4668" s="153" t="s">
        <v>80</v>
      </c>
      <c r="AV4668" s="12" t="s">
        <v>78</v>
      </c>
      <c r="AW4668" s="12" t="s">
        <v>32</v>
      </c>
      <c r="AX4668" s="12" t="s">
        <v>71</v>
      </c>
      <c r="AY4668" s="153" t="s">
        <v>330</v>
      </c>
    </row>
    <row r="4669" spans="2:51" s="13" customFormat="1">
      <c r="B4669" s="158"/>
      <c r="D4669" s="152" t="s">
        <v>340</v>
      </c>
      <c r="E4669" s="159" t="s">
        <v>21</v>
      </c>
      <c r="F4669" s="160" t="s">
        <v>2354</v>
      </c>
      <c r="H4669" s="161">
        <v>16.87</v>
      </c>
      <c r="I4669" s="162"/>
      <c r="L4669" s="158"/>
      <c r="M4669" s="163"/>
      <c r="T4669" s="164"/>
      <c r="AT4669" s="159" t="s">
        <v>340</v>
      </c>
      <c r="AU4669" s="159" t="s">
        <v>80</v>
      </c>
      <c r="AV4669" s="13" t="s">
        <v>80</v>
      </c>
      <c r="AW4669" s="13" t="s">
        <v>32</v>
      </c>
      <c r="AX4669" s="13" t="s">
        <v>71</v>
      </c>
      <c r="AY4669" s="159" t="s">
        <v>330</v>
      </c>
    </row>
    <row r="4670" spans="2:51" s="13" customFormat="1">
      <c r="B4670" s="158"/>
      <c r="D4670" s="152" t="s">
        <v>340</v>
      </c>
      <c r="E4670" s="159" t="s">
        <v>21</v>
      </c>
      <c r="F4670" s="160" t="s">
        <v>4583</v>
      </c>
      <c r="H4670" s="161">
        <v>-0.8</v>
      </c>
      <c r="I4670" s="162"/>
      <c r="L4670" s="158"/>
      <c r="M4670" s="163"/>
      <c r="T4670" s="164"/>
      <c r="AT4670" s="159" t="s">
        <v>340</v>
      </c>
      <c r="AU4670" s="159" t="s">
        <v>80</v>
      </c>
      <c r="AV4670" s="13" t="s">
        <v>80</v>
      </c>
      <c r="AW4670" s="13" t="s">
        <v>32</v>
      </c>
      <c r="AX4670" s="13" t="s">
        <v>71</v>
      </c>
      <c r="AY4670" s="159" t="s">
        <v>330</v>
      </c>
    </row>
    <row r="4671" spans="2:51" s="13" customFormat="1">
      <c r="B4671" s="158"/>
      <c r="D4671" s="152" t="s">
        <v>340</v>
      </c>
      <c r="E4671" s="159" t="s">
        <v>21</v>
      </c>
      <c r="F4671" s="160" t="s">
        <v>4588</v>
      </c>
      <c r="H4671" s="161">
        <v>-0.7</v>
      </c>
      <c r="I4671" s="162"/>
      <c r="L4671" s="158"/>
      <c r="M4671" s="163"/>
      <c r="T4671" s="164"/>
      <c r="AT4671" s="159" t="s">
        <v>340</v>
      </c>
      <c r="AU4671" s="159" t="s">
        <v>80</v>
      </c>
      <c r="AV4671" s="13" t="s">
        <v>80</v>
      </c>
      <c r="AW4671" s="13" t="s">
        <v>32</v>
      </c>
      <c r="AX4671" s="13" t="s">
        <v>71</v>
      </c>
      <c r="AY4671" s="159" t="s">
        <v>330</v>
      </c>
    </row>
    <row r="4672" spans="2:51" s="13" customFormat="1">
      <c r="B4672" s="158"/>
      <c r="D4672" s="152" t="s">
        <v>340</v>
      </c>
      <c r="E4672" s="159" t="s">
        <v>21</v>
      </c>
      <c r="F4672" s="160" t="s">
        <v>4465</v>
      </c>
      <c r="H4672" s="161">
        <v>-0.9</v>
      </c>
      <c r="I4672" s="162"/>
      <c r="L4672" s="158"/>
      <c r="M4672" s="163"/>
      <c r="T4672" s="164"/>
      <c r="AT4672" s="159" t="s">
        <v>340</v>
      </c>
      <c r="AU4672" s="159" t="s">
        <v>80</v>
      </c>
      <c r="AV4672" s="13" t="s">
        <v>80</v>
      </c>
      <c r="AW4672" s="13" t="s">
        <v>32</v>
      </c>
      <c r="AX4672" s="13" t="s">
        <v>71</v>
      </c>
      <c r="AY4672" s="159" t="s">
        <v>330</v>
      </c>
    </row>
    <row r="4673" spans="2:51" s="12" customFormat="1">
      <c r="B4673" s="151"/>
      <c r="D4673" s="152" t="s">
        <v>340</v>
      </c>
      <c r="E4673" s="153" t="s">
        <v>21</v>
      </c>
      <c r="F4673" s="154" t="s">
        <v>1581</v>
      </c>
      <c r="H4673" s="153" t="s">
        <v>21</v>
      </c>
      <c r="I4673" s="155"/>
      <c r="L4673" s="151"/>
      <c r="M4673" s="156"/>
      <c r="T4673" s="157"/>
      <c r="AT4673" s="153" t="s">
        <v>340</v>
      </c>
      <c r="AU4673" s="153" t="s">
        <v>80</v>
      </c>
      <c r="AV4673" s="12" t="s">
        <v>78</v>
      </c>
      <c r="AW4673" s="12" t="s">
        <v>32</v>
      </c>
      <c r="AX4673" s="12" t="s">
        <v>71</v>
      </c>
      <c r="AY4673" s="153" t="s">
        <v>330</v>
      </c>
    </row>
    <row r="4674" spans="2:51" s="13" customFormat="1">
      <c r="B4674" s="158"/>
      <c r="D4674" s="152" t="s">
        <v>340</v>
      </c>
      <c r="E4674" s="159" t="s">
        <v>21</v>
      </c>
      <c r="F4674" s="160" t="s">
        <v>2356</v>
      </c>
      <c r="H4674" s="161">
        <v>16.88</v>
      </c>
      <c r="I4674" s="162"/>
      <c r="L4674" s="158"/>
      <c r="M4674" s="163"/>
      <c r="T4674" s="164"/>
      <c r="AT4674" s="159" t="s">
        <v>340</v>
      </c>
      <c r="AU4674" s="159" t="s">
        <v>80</v>
      </c>
      <c r="AV4674" s="13" t="s">
        <v>80</v>
      </c>
      <c r="AW4674" s="13" t="s">
        <v>32</v>
      </c>
      <c r="AX4674" s="13" t="s">
        <v>71</v>
      </c>
      <c r="AY4674" s="159" t="s">
        <v>330</v>
      </c>
    </row>
    <row r="4675" spans="2:51" s="13" customFormat="1">
      <c r="B4675" s="158"/>
      <c r="D4675" s="152" t="s">
        <v>340</v>
      </c>
      <c r="E4675" s="159" t="s">
        <v>21</v>
      </c>
      <c r="F4675" s="160" t="s">
        <v>4583</v>
      </c>
      <c r="H4675" s="161">
        <v>-0.8</v>
      </c>
      <c r="I4675" s="162"/>
      <c r="L4675" s="158"/>
      <c r="M4675" s="163"/>
      <c r="T4675" s="164"/>
      <c r="AT4675" s="159" t="s">
        <v>340</v>
      </c>
      <c r="AU4675" s="159" t="s">
        <v>80</v>
      </c>
      <c r="AV4675" s="13" t="s">
        <v>80</v>
      </c>
      <c r="AW4675" s="13" t="s">
        <v>32</v>
      </c>
      <c r="AX4675" s="13" t="s">
        <v>71</v>
      </c>
      <c r="AY4675" s="159" t="s">
        <v>330</v>
      </c>
    </row>
    <row r="4676" spans="2:51" s="13" customFormat="1">
      <c r="B4676" s="158"/>
      <c r="D4676" s="152" t="s">
        <v>340</v>
      </c>
      <c r="E4676" s="159" t="s">
        <v>21</v>
      </c>
      <c r="F4676" s="160" t="s">
        <v>4465</v>
      </c>
      <c r="H4676" s="161">
        <v>-0.9</v>
      </c>
      <c r="I4676" s="162"/>
      <c r="L4676" s="158"/>
      <c r="M4676" s="163"/>
      <c r="T4676" s="164"/>
      <c r="AT4676" s="159" t="s">
        <v>340</v>
      </c>
      <c r="AU4676" s="159" t="s">
        <v>80</v>
      </c>
      <c r="AV4676" s="13" t="s">
        <v>80</v>
      </c>
      <c r="AW4676" s="13" t="s">
        <v>32</v>
      </c>
      <c r="AX4676" s="13" t="s">
        <v>71</v>
      </c>
      <c r="AY4676" s="159" t="s">
        <v>330</v>
      </c>
    </row>
    <row r="4677" spans="2:51" s="12" customFormat="1">
      <c r="B4677" s="151"/>
      <c r="D4677" s="152" t="s">
        <v>340</v>
      </c>
      <c r="E4677" s="153" t="s">
        <v>21</v>
      </c>
      <c r="F4677" s="154" t="s">
        <v>1507</v>
      </c>
      <c r="H4677" s="153" t="s">
        <v>21</v>
      </c>
      <c r="I4677" s="155"/>
      <c r="L4677" s="151"/>
      <c r="M4677" s="156"/>
      <c r="T4677" s="157"/>
      <c r="AT4677" s="153" t="s">
        <v>340</v>
      </c>
      <c r="AU4677" s="153" t="s">
        <v>80</v>
      </c>
      <c r="AV4677" s="12" t="s">
        <v>78</v>
      </c>
      <c r="AW4677" s="12" t="s">
        <v>32</v>
      </c>
      <c r="AX4677" s="12" t="s">
        <v>71</v>
      </c>
      <c r="AY4677" s="153" t="s">
        <v>330</v>
      </c>
    </row>
    <row r="4678" spans="2:51" s="13" customFormat="1">
      <c r="B4678" s="158"/>
      <c r="D4678" s="152" t="s">
        <v>340</v>
      </c>
      <c r="E4678" s="159" t="s">
        <v>21</v>
      </c>
      <c r="F4678" s="160" t="s">
        <v>2357</v>
      </c>
      <c r="H4678" s="161">
        <v>13.68</v>
      </c>
      <c r="I4678" s="162"/>
      <c r="L4678" s="158"/>
      <c r="M4678" s="163"/>
      <c r="T4678" s="164"/>
      <c r="AT4678" s="159" t="s">
        <v>340</v>
      </c>
      <c r="AU4678" s="159" t="s">
        <v>80</v>
      </c>
      <c r="AV4678" s="13" t="s">
        <v>80</v>
      </c>
      <c r="AW4678" s="13" t="s">
        <v>32</v>
      </c>
      <c r="AX4678" s="13" t="s">
        <v>71</v>
      </c>
      <c r="AY4678" s="159" t="s">
        <v>330</v>
      </c>
    </row>
    <row r="4679" spans="2:51" s="13" customFormat="1">
      <c r="B4679" s="158"/>
      <c r="D4679" s="152" t="s">
        <v>340</v>
      </c>
      <c r="E4679" s="159" t="s">
        <v>21</v>
      </c>
      <c r="F4679" s="160" t="s">
        <v>4583</v>
      </c>
      <c r="H4679" s="161">
        <v>-0.8</v>
      </c>
      <c r="I4679" s="162"/>
      <c r="L4679" s="158"/>
      <c r="M4679" s="163"/>
      <c r="T4679" s="164"/>
      <c r="AT4679" s="159" t="s">
        <v>340</v>
      </c>
      <c r="AU4679" s="159" t="s">
        <v>80</v>
      </c>
      <c r="AV4679" s="13" t="s">
        <v>80</v>
      </c>
      <c r="AW4679" s="13" t="s">
        <v>32</v>
      </c>
      <c r="AX4679" s="13" t="s">
        <v>71</v>
      </c>
      <c r="AY4679" s="159" t="s">
        <v>330</v>
      </c>
    </row>
    <row r="4680" spans="2:51" s="12" customFormat="1">
      <c r="B4680" s="151"/>
      <c r="D4680" s="152" t="s">
        <v>340</v>
      </c>
      <c r="E4680" s="153" t="s">
        <v>21</v>
      </c>
      <c r="F4680" s="154" t="s">
        <v>1509</v>
      </c>
      <c r="H4680" s="153" t="s">
        <v>21</v>
      </c>
      <c r="I4680" s="155"/>
      <c r="L4680" s="151"/>
      <c r="M4680" s="156"/>
      <c r="T4680" s="157"/>
      <c r="AT4680" s="153" t="s">
        <v>340</v>
      </c>
      <c r="AU4680" s="153" t="s">
        <v>80</v>
      </c>
      <c r="AV4680" s="12" t="s">
        <v>78</v>
      </c>
      <c r="AW4680" s="12" t="s">
        <v>32</v>
      </c>
      <c r="AX4680" s="12" t="s">
        <v>71</v>
      </c>
      <c r="AY4680" s="153" t="s">
        <v>330</v>
      </c>
    </row>
    <row r="4681" spans="2:51" s="13" customFormat="1">
      <c r="B4681" s="158"/>
      <c r="D4681" s="152" t="s">
        <v>340</v>
      </c>
      <c r="E4681" s="159" t="s">
        <v>21</v>
      </c>
      <c r="F4681" s="160" t="s">
        <v>2358</v>
      </c>
      <c r="H4681" s="161">
        <v>11.8</v>
      </c>
      <c r="I4681" s="162"/>
      <c r="L4681" s="158"/>
      <c r="M4681" s="163"/>
      <c r="T4681" s="164"/>
      <c r="AT4681" s="159" t="s">
        <v>340</v>
      </c>
      <c r="AU4681" s="159" t="s">
        <v>80</v>
      </c>
      <c r="AV4681" s="13" t="s">
        <v>80</v>
      </c>
      <c r="AW4681" s="13" t="s">
        <v>32</v>
      </c>
      <c r="AX4681" s="13" t="s">
        <v>71</v>
      </c>
      <c r="AY4681" s="159" t="s">
        <v>330</v>
      </c>
    </row>
    <row r="4682" spans="2:51" s="13" customFormat="1">
      <c r="B4682" s="158"/>
      <c r="D4682" s="152" t="s">
        <v>340</v>
      </c>
      <c r="E4682" s="159" t="s">
        <v>21</v>
      </c>
      <c r="F4682" s="160" t="s">
        <v>4621</v>
      </c>
      <c r="H4682" s="161">
        <v>-2.4</v>
      </c>
      <c r="I4682" s="162"/>
      <c r="L4682" s="158"/>
      <c r="M4682" s="163"/>
      <c r="T4682" s="164"/>
      <c r="AT4682" s="159" t="s">
        <v>340</v>
      </c>
      <c r="AU4682" s="159" t="s">
        <v>80</v>
      </c>
      <c r="AV4682" s="13" t="s">
        <v>80</v>
      </c>
      <c r="AW4682" s="13" t="s">
        <v>32</v>
      </c>
      <c r="AX4682" s="13" t="s">
        <v>71</v>
      </c>
      <c r="AY4682" s="159" t="s">
        <v>330</v>
      </c>
    </row>
    <row r="4683" spans="2:51" s="12" customFormat="1">
      <c r="B4683" s="151"/>
      <c r="D4683" s="152" t="s">
        <v>340</v>
      </c>
      <c r="E4683" s="153" t="s">
        <v>21</v>
      </c>
      <c r="F4683" s="154" t="s">
        <v>1511</v>
      </c>
      <c r="H4683" s="153" t="s">
        <v>21</v>
      </c>
      <c r="I4683" s="155"/>
      <c r="L4683" s="151"/>
      <c r="M4683" s="156"/>
      <c r="T4683" s="157"/>
      <c r="AT4683" s="153" t="s">
        <v>340</v>
      </c>
      <c r="AU4683" s="153" t="s">
        <v>80</v>
      </c>
      <c r="AV4683" s="12" t="s">
        <v>78</v>
      </c>
      <c r="AW4683" s="12" t="s">
        <v>32</v>
      </c>
      <c r="AX4683" s="12" t="s">
        <v>71</v>
      </c>
      <c r="AY4683" s="153" t="s">
        <v>330</v>
      </c>
    </row>
    <row r="4684" spans="2:51" s="13" customFormat="1">
      <c r="B4684" s="158"/>
      <c r="D4684" s="152" t="s">
        <v>340</v>
      </c>
      <c r="E4684" s="159" t="s">
        <v>21</v>
      </c>
      <c r="F4684" s="160" t="s">
        <v>2359</v>
      </c>
      <c r="H4684" s="161">
        <v>20.3</v>
      </c>
      <c r="I4684" s="162"/>
      <c r="L4684" s="158"/>
      <c r="M4684" s="163"/>
      <c r="T4684" s="164"/>
      <c r="AT4684" s="159" t="s">
        <v>340</v>
      </c>
      <c r="AU4684" s="159" t="s">
        <v>80</v>
      </c>
      <c r="AV4684" s="13" t="s">
        <v>80</v>
      </c>
      <c r="AW4684" s="13" t="s">
        <v>32</v>
      </c>
      <c r="AX4684" s="13" t="s">
        <v>71</v>
      </c>
      <c r="AY4684" s="159" t="s">
        <v>330</v>
      </c>
    </row>
    <row r="4685" spans="2:51" s="13" customFormat="1">
      <c r="B4685" s="158"/>
      <c r="D4685" s="152" t="s">
        <v>340</v>
      </c>
      <c r="E4685" s="159" t="s">
        <v>21</v>
      </c>
      <c r="F4685" s="160" t="s">
        <v>4583</v>
      </c>
      <c r="H4685" s="161">
        <v>-0.8</v>
      </c>
      <c r="I4685" s="162"/>
      <c r="L4685" s="158"/>
      <c r="M4685" s="163"/>
      <c r="T4685" s="164"/>
      <c r="AT4685" s="159" t="s">
        <v>340</v>
      </c>
      <c r="AU4685" s="159" t="s">
        <v>80</v>
      </c>
      <c r="AV4685" s="13" t="s">
        <v>80</v>
      </c>
      <c r="AW4685" s="13" t="s">
        <v>32</v>
      </c>
      <c r="AX4685" s="13" t="s">
        <v>71</v>
      </c>
      <c r="AY4685" s="159" t="s">
        <v>330</v>
      </c>
    </row>
    <row r="4686" spans="2:51" s="12" customFormat="1">
      <c r="B4686" s="151"/>
      <c r="D4686" s="152" t="s">
        <v>340</v>
      </c>
      <c r="E4686" s="153" t="s">
        <v>21</v>
      </c>
      <c r="F4686" s="154" t="s">
        <v>1515</v>
      </c>
      <c r="H4686" s="153" t="s">
        <v>21</v>
      </c>
      <c r="I4686" s="155"/>
      <c r="L4686" s="151"/>
      <c r="M4686" s="156"/>
      <c r="T4686" s="157"/>
      <c r="AT4686" s="153" t="s">
        <v>340</v>
      </c>
      <c r="AU4686" s="153" t="s">
        <v>80</v>
      </c>
      <c r="AV4686" s="12" t="s">
        <v>78</v>
      </c>
      <c r="AW4686" s="12" t="s">
        <v>32</v>
      </c>
      <c r="AX4686" s="12" t="s">
        <v>71</v>
      </c>
      <c r="AY4686" s="153" t="s">
        <v>330</v>
      </c>
    </row>
    <row r="4687" spans="2:51" s="13" customFormat="1">
      <c r="B4687" s="158"/>
      <c r="D4687" s="152" t="s">
        <v>340</v>
      </c>
      <c r="E4687" s="159" t="s">
        <v>21</v>
      </c>
      <c r="F4687" s="160" t="s">
        <v>2355</v>
      </c>
      <c r="H4687" s="161">
        <v>8.6999999999999975</v>
      </c>
      <c r="I4687" s="162"/>
      <c r="L4687" s="158"/>
      <c r="M4687" s="163"/>
      <c r="T4687" s="164"/>
      <c r="AT4687" s="159" t="s">
        <v>340</v>
      </c>
      <c r="AU4687" s="159" t="s">
        <v>80</v>
      </c>
      <c r="AV4687" s="13" t="s">
        <v>80</v>
      </c>
      <c r="AW4687" s="13" t="s">
        <v>32</v>
      </c>
      <c r="AX4687" s="13" t="s">
        <v>71</v>
      </c>
      <c r="AY4687" s="159" t="s">
        <v>330</v>
      </c>
    </row>
    <row r="4688" spans="2:51" s="13" customFormat="1">
      <c r="B4688" s="158"/>
      <c r="D4688" s="152" t="s">
        <v>340</v>
      </c>
      <c r="E4688" s="159" t="s">
        <v>21</v>
      </c>
      <c r="F4688" s="160" t="s">
        <v>4588</v>
      </c>
      <c r="H4688" s="161">
        <v>-0.7</v>
      </c>
      <c r="I4688" s="162"/>
      <c r="L4688" s="158"/>
      <c r="M4688" s="163"/>
      <c r="T4688" s="164"/>
      <c r="AT4688" s="159" t="s">
        <v>340</v>
      </c>
      <c r="AU4688" s="159" t="s">
        <v>80</v>
      </c>
      <c r="AV4688" s="13" t="s">
        <v>80</v>
      </c>
      <c r="AW4688" s="13" t="s">
        <v>32</v>
      </c>
      <c r="AX4688" s="13" t="s">
        <v>71</v>
      </c>
      <c r="AY4688" s="159" t="s">
        <v>330</v>
      </c>
    </row>
    <row r="4689" spans="2:51" s="12" customFormat="1">
      <c r="B4689" s="151"/>
      <c r="D4689" s="152" t="s">
        <v>340</v>
      </c>
      <c r="E4689" s="153" t="s">
        <v>21</v>
      </c>
      <c r="F4689" s="154" t="s">
        <v>1519</v>
      </c>
      <c r="H4689" s="153" t="s">
        <v>21</v>
      </c>
      <c r="I4689" s="155"/>
      <c r="L4689" s="151"/>
      <c r="M4689" s="156"/>
      <c r="T4689" s="157"/>
      <c r="AT4689" s="153" t="s">
        <v>340</v>
      </c>
      <c r="AU4689" s="153" t="s">
        <v>80</v>
      </c>
      <c r="AV4689" s="12" t="s">
        <v>78</v>
      </c>
      <c r="AW4689" s="12" t="s">
        <v>32</v>
      </c>
      <c r="AX4689" s="12" t="s">
        <v>71</v>
      </c>
      <c r="AY4689" s="153" t="s">
        <v>330</v>
      </c>
    </row>
    <row r="4690" spans="2:51" s="13" customFormat="1">
      <c r="B4690" s="158"/>
      <c r="D4690" s="152" t="s">
        <v>340</v>
      </c>
      <c r="E4690" s="159" t="s">
        <v>21</v>
      </c>
      <c r="F4690" s="160" t="s">
        <v>2361</v>
      </c>
      <c r="H4690" s="161">
        <v>10.6</v>
      </c>
      <c r="I4690" s="162"/>
      <c r="L4690" s="158"/>
      <c r="M4690" s="163"/>
      <c r="T4690" s="164"/>
      <c r="AT4690" s="159" t="s">
        <v>340</v>
      </c>
      <c r="AU4690" s="159" t="s">
        <v>80</v>
      </c>
      <c r="AV4690" s="13" t="s">
        <v>80</v>
      </c>
      <c r="AW4690" s="13" t="s">
        <v>32</v>
      </c>
      <c r="AX4690" s="13" t="s">
        <v>71</v>
      </c>
      <c r="AY4690" s="159" t="s">
        <v>330</v>
      </c>
    </row>
    <row r="4691" spans="2:51" s="13" customFormat="1">
      <c r="B4691" s="158"/>
      <c r="D4691" s="152" t="s">
        <v>340</v>
      </c>
      <c r="E4691" s="159" t="s">
        <v>21</v>
      </c>
      <c r="F4691" s="160" t="s">
        <v>4621</v>
      </c>
      <c r="H4691" s="161">
        <v>-2.4</v>
      </c>
      <c r="I4691" s="162"/>
      <c r="L4691" s="158"/>
      <c r="M4691" s="163"/>
      <c r="T4691" s="164"/>
      <c r="AT4691" s="159" t="s">
        <v>340</v>
      </c>
      <c r="AU4691" s="159" t="s">
        <v>80</v>
      </c>
      <c r="AV4691" s="13" t="s">
        <v>80</v>
      </c>
      <c r="AW4691" s="13" t="s">
        <v>32</v>
      </c>
      <c r="AX4691" s="13" t="s">
        <v>71</v>
      </c>
      <c r="AY4691" s="159" t="s">
        <v>330</v>
      </c>
    </row>
    <row r="4692" spans="2:51" s="12" customFormat="1">
      <c r="B4692" s="151"/>
      <c r="D4692" s="152" t="s">
        <v>340</v>
      </c>
      <c r="E4692" s="153" t="s">
        <v>21</v>
      </c>
      <c r="F4692" s="154" t="s">
        <v>1527</v>
      </c>
      <c r="H4692" s="153" t="s">
        <v>21</v>
      </c>
      <c r="I4692" s="155"/>
      <c r="L4692" s="151"/>
      <c r="M4692" s="156"/>
      <c r="T4692" s="157"/>
      <c r="AT4692" s="153" t="s">
        <v>340</v>
      </c>
      <c r="AU4692" s="153" t="s">
        <v>80</v>
      </c>
      <c r="AV4692" s="12" t="s">
        <v>78</v>
      </c>
      <c r="AW4692" s="12" t="s">
        <v>32</v>
      </c>
      <c r="AX4692" s="12" t="s">
        <v>71</v>
      </c>
      <c r="AY4692" s="153" t="s">
        <v>330</v>
      </c>
    </row>
    <row r="4693" spans="2:51" s="13" customFormat="1">
      <c r="B4693" s="158"/>
      <c r="D4693" s="152" t="s">
        <v>340</v>
      </c>
      <c r="E4693" s="159" t="s">
        <v>21</v>
      </c>
      <c r="F4693" s="160" t="s">
        <v>2363</v>
      </c>
      <c r="H4693" s="161">
        <v>17.5</v>
      </c>
      <c r="I4693" s="162"/>
      <c r="L4693" s="158"/>
      <c r="M4693" s="163"/>
      <c r="T4693" s="164"/>
      <c r="AT4693" s="159" t="s">
        <v>340</v>
      </c>
      <c r="AU4693" s="159" t="s">
        <v>80</v>
      </c>
      <c r="AV4693" s="13" t="s">
        <v>80</v>
      </c>
      <c r="AW4693" s="13" t="s">
        <v>32</v>
      </c>
      <c r="AX4693" s="13" t="s">
        <v>71</v>
      </c>
      <c r="AY4693" s="159" t="s">
        <v>330</v>
      </c>
    </row>
    <row r="4694" spans="2:51" s="13" customFormat="1">
      <c r="B4694" s="158"/>
      <c r="D4694" s="152" t="s">
        <v>340</v>
      </c>
      <c r="E4694" s="159" t="s">
        <v>21</v>
      </c>
      <c r="F4694" s="160" t="s">
        <v>4583</v>
      </c>
      <c r="H4694" s="161">
        <v>-0.8</v>
      </c>
      <c r="I4694" s="162"/>
      <c r="L4694" s="158"/>
      <c r="M4694" s="163"/>
      <c r="T4694" s="164"/>
      <c r="AT4694" s="159" t="s">
        <v>340</v>
      </c>
      <c r="AU4694" s="159" t="s">
        <v>80</v>
      </c>
      <c r="AV4694" s="13" t="s">
        <v>80</v>
      </c>
      <c r="AW4694" s="13" t="s">
        <v>32</v>
      </c>
      <c r="AX4694" s="13" t="s">
        <v>71</v>
      </c>
      <c r="AY4694" s="159" t="s">
        <v>330</v>
      </c>
    </row>
    <row r="4695" spans="2:51" s="12" customFormat="1">
      <c r="B4695" s="151"/>
      <c r="D4695" s="152" t="s">
        <v>340</v>
      </c>
      <c r="E4695" s="153" t="s">
        <v>21</v>
      </c>
      <c r="F4695" s="154" t="s">
        <v>1707</v>
      </c>
      <c r="H4695" s="153" t="s">
        <v>21</v>
      </c>
      <c r="I4695" s="155"/>
      <c r="L4695" s="151"/>
      <c r="M4695" s="156"/>
      <c r="T4695" s="157"/>
      <c r="AT4695" s="153" t="s">
        <v>340</v>
      </c>
      <c r="AU4695" s="153" t="s">
        <v>80</v>
      </c>
      <c r="AV4695" s="12" t="s">
        <v>78</v>
      </c>
      <c r="AW4695" s="12" t="s">
        <v>32</v>
      </c>
      <c r="AX4695" s="12" t="s">
        <v>71</v>
      </c>
      <c r="AY4695" s="153" t="s">
        <v>330</v>
      </c>
    </row>
    <row r="4696" spans="2:51" s="13" customFormat="1">
      <c r="B4696" s="158"/>
      <c r="D4696" s="152" t="s">
        <v>340</v>
      </c>
      <c r="E4696" s="159" t="s">
        <v>21</v>
      </c>
      <c r="F4696" s="160" t="s">
        <v>2360</v>
      </c>
      <c r="H4696" s="161">
        <v>17</v>
      </c>
      <c r="I4696" s="162"/>
      <c r="L4696" s="158"/>
      <c r="M4696" s="163"/>
      <c r="T4696" s="164"/>
      <c r="AT4696" s="159" t="s">
        <v>340</v>
      </c>
      <c r="AU4696" s="159" t="s">
        <v>80</v>
      </c>
      <c r="AV4696" s="13" t="s">
        <v>80</v>
      </c>
      <c r="AW4696" s="13" t="s">
        <v>32</v>
      </c>
      <c r="AX4696" s="13" t="s">
        <v>71</v>
      </c>
      <c r="AY4696" s="159" t="s">
        <v>330</v>
      </c>
    </row>
    <row r="4697" spans="2:51" s="13" customFormat="1">
      <c r="B4697" s="158"/>
      <c r="D4697" s="152" t="s">
        <v>340</v>
      </c>
      <c r="E4697" s="159" t="s">
        <v>21</v>
      </c>
      <c r="F4697" s="160" t="s">
        <v>4583</v>
      </c>
      <c r="H4697" s="161">
        <v>-0.8</v>
      </c>
      <c r="I4697" s="162"/>
      <c r="L4697" s="158"/>
      <c r="M4697" s="163"/>
      <c r="T4697" s="164"/>
      <c r="AT4697" s="159" t="s">
        <v>340</v>
      </c>
      <c r="AU4697" s="159" t="s">
        <v>80</v>
      </c>
      <c r="AV4697" s="13" t="s">
        <v>80</v>
      </c>
      <c r="AW4697" s="13" t="s">
        <v>32</v>
      </c>
      <c r="AX4697" s="13" t="s">
        <v>71</v>
      </c>
      <c r="AY4697" s="159" t="s">
        <v>330</v>
      </c>
    </row>
    <row r="4698" spans="2:51" s="12" customFormat="1">
      <c r="B4698" s="151"/>
      <c r="D4698" s="152" t="s">
        <v>340</v>
      </c>
      <c r="E4698" s="153" t="s">
        <v>21</v>
      </c>
      <c r="F4698" s="154" t="s">
        <v>2364</v>
      </c>
      <c r="H4698" s="153" t="s">
        <v>21</v>
      </c>
      <c r="I4698" s="155"/>
      <c r="L4698" s="151"/>
      <c r="M4698" s="156"/>
      <c r="T4698" s="157"/>
      <c r="AT4698" s="153" t="s">
        <v>340</v>
      </c>
      <c r="AU4698" s="153" t="s">
        <v>80</v>
      </c>
      <c r="AV4698" s="12" t="s">
        <v>78</v>
      </c>
      <c r="AW4698" s="12" t="s">
        <v>32</v>
      </c>
      <c r="AX4698" s="12" t="s">
        <v>71</v>
      </c>
      <c r="AY4698" s="153" t="s">
        <v>330</v>
      </c>
    </row>
    <row r="4699" spans="2:51" s="13" customFormat="1">
      <c r="B4699" s="158"/>
      <c r="D4699" s="152" t="s">
        <v>340</v>
      </c>
      <c r="E4699" s="159" t="s">
        <v>21</v>
      </c>
      <c r="F4699" s="160" t="s">
        <v>2365</v>
      </c>
      <c r="H4699" s="161">
        <v>6.7</v>
      </c>
      <c r="I4699" s="162"/>
      <c r="L4699" s="158"/>
      <c r="M4699" s="163"/>
      <c r="T4699" s="164"/>
      <c r="AT4699" s="159" t="s">
        <v>340</v>
      </c>
      <c r="AU4699" s="159" t="s">
        <v>80</v>
      </c>
      <c r="AV4699" s="13" t="s">
        <v>80</v>
      </c>
      <c r="AW4699" s="13" t="s">
        <v>32</v>
      </c>
      <c r="AX4699" s="13" t="s">
        <v>71</v>
      </c>
      <c r="AY4699" s="159" t="s">
        <v>330</v>
      </c>
    </row>
    <row r="4700" spans="2:51" s="13" customFormat="1">
      <c r="B4700" s="158"/>
      <c r="D4700" s="152" t="s">
        <v>340</v>
      </c>
      <c r="E4700" s="159" t="s">
        <v>21</v>
      </c>
      <c r="F4700" s="160" t="s">
        <v>4583</v>
      </c>
      <c r="H4700" s="161">
        <v>-0.8</v>
      </c>
      <c r="I4700" s="162"/>
      <c r="L4700" s="158"/>
      <c r="M4700" s="163"/>
      <c r="T4700" s="164"/>
      <c r="AT4700" s="159" t="s">
        <v>340</v>
      </c>
      <c r="AU4700" s="159" t="s">
        <v>80</v>
      </c>
      <c r="AV4700" s="13" t="s">
        <v>80</v>
      </c>
      <c r="AW4700" s="13" t="s">
        <v>32</v>
      </c>
      <c r="AX4700" s="13" t="s">
        <v>71</v>
      </c>
      <c r="AY4700" s="159" t="s">
        <v>330</v>
      </c>
    </row>
    <row r="4701" spans="2:51" s="12" customFormat="1">
      <c r="B4701" s="151"/>
      <c r="D4701" s="152" t="s">
        <v>340</v>
      </c>
      <c r="E4701" s="153" t="s">
        <v>21</v>
      </c>
      <c r="F4701" s="154" t="s">
        <v>1708</v>
      </c>
      <c r="H4701" s="153" t="s">
        <v>21</v>
      </c>
      <c r="I4701" s="155"/>
      <c r="L4701" s="151"/>
      <c r="M4701" s="156"/>
      <c r="T4701" s="157"/>
      <c r="AT4701" s="153" t="s">
        <v>340</v>
      </c>
      <c r="AU4701" s="153" t="s">
        <v>80</v>
      </c>
      <c r="AV4701" s="12" t="s">
        <v>78</v>
      </c>
      <c r="AW4701" s="12" t="s">
        <v>32</v>
      </c>
      <c r="AX4701" s="12" t="s">
        <v>71</v>
      </c>
      <c r="AY4701" s="153" t="s">
        <v>330</v>
      </c>
    </row>
    <row r="4702" spans="2:51" s="13" customFormat="1">
      <c r="B4702" s="158"/>
      <c r="D4702" s="152" t="s">
        <v>340</v>
      </c>
      <c r="E4702" s="159" t="s">
        <v>21</v>
      </c>
      <c r="F4702" s="160" t="s">
        <v>2366</v>
      </c>
      <c r="H4702" s="161">
        <v>29.85</v>
      </c>
      <c r="I4702" s="162"/>
      <c r="L4702" s="158"/>
      <c r="M4702" s="163"/>
      <c r="T4702" s="164"/>
      <c r="AT4702" s="159" t="s">
        <v>340</v>
      </c>
      <c r="AU4702" s="159" t="s">
        <v>80</v>
      </c>
      <c r="AV4702" s="13" t="s">
        <v>80</v>
      </c>
      <c r="AW4702" s="13" t="s">
        <v>32</v>
      </c>
      <c r="AX4702" s="13" t="s">
        <v>71</v>
      </c>
      <c r="AY4702" s="159" t="s">
        <v>330</v>
      </c>
    </row>
    <row r="4703" spans="2:51" s="13" customFormat="1">
      <c r="B4703" s="158"/>
      <c r="D4703" s="152" t="s">
        <v>340</v>
      </c>
      <c r="E4703" s="159" t="s">
        <v>21</v>
      </c>
      <c r="F4703" s="160" t="s">
        <v>4466</v>
      </c>
      <c r="H4703" s="161">
        <v>-1.5</v>
      </c>
      <c r="I4703" s="162"/>
      <c r="L4703" s="158"/>
      <c r="M4703" s="163"/>
      <c r="T4703" s="164"/>
      <c r="AT4703" s="159" t="s">
        <v>340</v>
      </c>
      <c r="AU4703" s="159" t="s">
        <v>80</v>
      </c>
      <c r="AV4703" s="13" t="s">
        <v>80</v>
      </c>
      <c r="AW4703" s="13" t="s">
        <v>32</v>
      </c>
      <c r="AX4703" s="13" t="s">
        <v>71</v>
      </c>
      <c r="AY4703" s="159" t="s">
        <v>330</v>
      </c>
    </row>
    <row r="4704" spans="2:51" s="13" customFormat="1">
      <c r="B4704" s="158"/>
      <c r="D4704" s="152" t="s">
        <v>340</v>
      </c>
      <c r="E4704" s="159" t="s">
        <v>21</v>
      </c>
      <c r="F4704" s="160" t="s">
        <v>4589</v>
      </c>
      <c r="H4704" s="161">
        <v>-0.6</v>
      </c>
      <c r="I4704" s="162"/>
      <c r="L4704" s="158"/>
      <c r="M4704" s="163"/>
      <c r="T4704" s="164"/>
      <c r="AT4704" s="159" t="s">
        <v>340</v>
      </c>
      <c r="AU4704" s="159" t="s">
        <v>80</v>
      </c>
      <c r="AV4704" s="13" t="s">
        <v>80</v>
      </c>
      <c r="AW4704" s="13" t="s">
        <v>32</v>
      </c>
      <c r="AX4704" s="13" t="s">
        <v>71</v>
      </c>
      <c r="AY4704" s="159" t="s">
        <v>330</v>
      </c>
    </row>
    <row r="4705" spans="2:51" s="15" customFormat="1">
      <c r="B4705" s="183"/>
      <c r="D4705" s="152" t="s">
        <v>340</v>
      </c>
      <c r="E4705" s="184" t="s">
        <v>21</v>
      </c>
      <c r="F4705" s="185" t="s">
        <v>769</v>
      </c>
      <c r="H4705" s="186">
        <v>1529.934</v>
      </c>
      <c r="I4705" s="187"/>
      <c r="L4705" s="183"/>
      <c r="M4705" s="188"/>
      <c r="T4705" s="189"/>
      <c r="AT4705" s="184" t="s">
        <v>340</v>
      </c>
      <c r="AU4705" s="184" t="s">
        <v>80</v>
      </c>
      <c r="AV4705" s="15" t="s">
        <v>171</v>
      </c>
      <c r="AW4705" s="15" t="s">
        <v>32</v>
      </c>
      <c r="AX4705" s="15" t="s">
        <v>71</v>
      </c>
      <c r="AY4705" s="184" t="s">
        <v>330</v>
      </c>
    </row>
    <row r="4706" spans="2:51" s="12" customFormat="1">
      <c r="B4706" s="151"/>
      <c r="D4706" s="152" t="s">
        <v>340</v>
      </c>
      <c r="E4706" s="153" t="s">
        <v>21</v>
      </c>
      <c r="F4706" s="154" t="s">
        <v>4622</v>
      </c>
      <c r="H4706" s="153" t="s">
        <v>21</v>
      </c>
      <c r="I4706" s="155"/>
      <c r="L4706" s="151"/>
      <c r="M4706" s="156"/>
      <c r="T4706" s="157"/>
      <c r="AT4706" s="153" t="s">
        <v>340</v>
      </c>
      <c r="AU4706" s="153" t="s">
        <v>80</v>
      </c>
      <c r="AV4706" s="12" t="s">
        <v>78</v>
      </c>
      <c r="AW4706" s="12" t="s">
        <v>32</v>
      </c>
      <c r="AX4706" s="12" t="s">
        <v>71</v>
      </c>
      <c r="AY4706" s="153" t="s">
        <v>330</v>
      </c>
    </row>
    <row r="4707" spans="2:51" s="12" customFormat="1">
      <c r="B4707" s="151"/>
      <c r="D4707" s="152" t="s">
        <v>340</v>
      </c>
      <c r="E4707" s="153" t="s">
        <v>21</v>
      </c>
      <c r="F4707" s="154" t="s">
        <v>1003</v>
      </c>
      <c r="H4707" s="153" t="s">
        <v>21</v>
      </c>
      <c r="I4707" s="155"/>
      <c r="L4707" s="151"/>
      <c r="M4707" s="156"/>
      <c r="T4707" s="157"/>
      <c r="AT4707" s="153" t="s">
        <v>340</v>
      </c>
      <c r="AU4707" s="153" t="s">
        <v>80</v>
      </c>
      <c r="AV4707" s="12" t="s">
        <v>78</v>
      </c>
      <c r="AW4707" s="12" t="s">
        <v>32</v>
      </c>
      <c r="AX4707" s="12" t="s">
        <v>71</v>
      </c>
      <c r="AY4707" s="153" t="s">
        <v>330</v>
      </c>
    </row>
    <row r="4708" spans="2:51" s="12" customFormat="1">
      <c r="B4708" s="151"/>
      <c r="D4708" s="152" t="s">
        <v>340</v>
      </c>
      <c r="E4708" s="153" t="s">
        <v>21</v>
      </c>
      <c r="F4708" s="154" t="s">
        <v>1545</v>
      </c>
      <c r="H4708" s="153" t="s">
        <v>21</v>
      </c>
      <c r="I4708" s="155"/>
      <c r="L4708" s="151"/>
      <c r="M4708" s="156"/>
      <c r="T4708" s="157"/>
      <c r="AT4708" s="153" t="s">
        <v>340</v>
      </c>
      <c r="AU4708" s="153" t="s">
        <v>80</v>
      </c>
      <c r="AV4708" s="12" t="s">
        <v>78</v>
      </c>
      <c r="AW4708" s="12" t="s">
        <v>32</v>
      </c>
      <c r="AX4708" s="12" t="s">
        <v>71</v>
      </c>
      <c r="AY4708" s="153" t="s">
        <v>330</v>
      </c>
    </row>
    <row r="4709" spans="2:51" s="13" customFormat="1">
      <c r="B4709" s="158"/>
      <c r="D4709" s="152" t="s">
        <v>340</v>
      </c>
      <c r="E4709" s="159" t="s">
        <v>21</v>
      </c>
      <c r="F4709" s="160" t="s">
        <v>2236</v>
      </c>
      <c r="H4709" s="161">
        <v>10.199999999999999</v>
      </c>
      <c r="I4709" s="162"/>
      <c r="L4709" s="158"/>
      <c r="M4709" s="163"/>
      <c r="T4709" s="164"/>
      <c r="AT4709" s="159" t="s">
        <v>340</v>
      </c>
      <c r="AU4709" s="159" t="s">
        <v>80</v>
      </c>
      <c r="AV4709" s="13" t="s">
        <v>80</v>
      </c>
      <c r="AW4709" s="13" t="s">
        <v>32</v>
      </c>
      <c r="AX4709" s="13" t="s">
        <v>71</v>
      </c>
      <c r="AY4709" s="159" t="s">
        <v>330</v>
      </c>
    </row>
    <row r="4710" spans="2:51" s="13" customFormat="1">
      <c r="B4710" s="158"/>
      <c r="D4710" s="152" t="s">
        <v>340</v>
      </c>
      <c r="E4710" s="159" t="s">
        <v>21</v>
      </c>
      <c r="F4710" s="160" t="s">
        <v>4465</v>
      </c>
      <c r="H4710" s="161">
        <v>-0.9</v>
      </c>
      <c r="I4710" s="162"/>
      <c r="L4710" s="158"/>
      <c r="M4710" s="163"/>
      <c r="T4710" s="164"/>
      <c r="AT4710" s="159" t="s">
        <v>340</v>
      </c>
      <c r="AU4710" s="159" t="s">
        <v>80</v>
      </c>
      <c r="AV4710" s="13" t="s">
        <v>80</v>
      </c>
      <c r="AW4710" s="13" t="s">
        <v>32</v>
      </c>
      <c r="AX4710" s="13" t="s">
        <v>71</v>
      </c>
      <c r="AY4710" s="159" t="s">
        <v>330</v>
      </c>
    </row>
    <row r="4711" spans="2:51" s="12" customFormat="1">
      <c r="B4711" s="151"/>
      <c r="D4711" s="152" t="s">
        <v>340</v>
      </c>
      <c r="E4711" s="153" t="s">
        <v>21</v>
      </c>
      <c r="F4711" s="154" t="s">
        <v>1470</v>
      </c>
      <c r="H4711" s="153" t="s">
        <v>21</v>
      </c>
      <c r="I4711" s="155"/>
      <c r="L4711" s="151"/>
      <c r="M4711" s="156"/>
      <c r="T4711" s="157"/>
      <c r="AT4711" s="153" t="s">
        <v>340</v>
      </c>
      <c r="AU4711" s="153" t="s">
        <v>80</v>
      </c>
      <c r="AV4711" s="12" t="s">
        <v>78</v>
      </c>
      <c r="AW4711" s="12" t="s">
        <v>32</v>
      </c>
      <c r="AX4711" s="12" t="s">
        <v>71</v>
      </c>
      <c r="AY4711" s="153" t="s">
        <v>330</v>
      </c>
    </row>
    <row r="4712" spans="2:51" s="13" customFormat="1">
      <c r="B4712" s="158"/>
      <c r="D4712" s="152" t="s">
        <v>340</v>
      </c>
      <c r="E4712" s="159" t="s">
        <v>21</v>
      </c>
      <c r="F4712" s="160" t="s">
        <v>2237</v>
      </c>
      <c r="H4712" s="161">
        <v>8</v>
      </c>
      <c r="I4712" s="162"/>
      <c r="L4712" s="158"/>
      <c r="M4712" s="163"/>
      <c r="T4712" s="164"/>
      <c r="AT4712" s="159" t="s">
        <v>340</v>
      </c>
      <c r="AU4712" s="159" t="s">
        <v>80</v>
      </c>
      <c r="AV4712" s="13" t="s">
        <v>80</v>
      </c>
      <c r="AW4712" s="13" t="s">
        <v>32</v>
      </c>
      <c r="AX4712" s="13" t="s">
        <v>71</v>
      </c>
      <c r="AY4712" s="159" t="s">
        <v>330</v>
      </c>
    </row>
    <row r="4713" spans="2:51" s="13" customFormat="1">
      <c r="B4713" s="158"/>
      <c r="D4713" s="152" t="s">
        <v>340</v>
      </c>
      <c r="E4713" s="159" t="s">
        <v>21</v>
      </c>
      <c r="F4713" s="160" t="s">
        <v>4594</v>
      </c>
      <c r="H4713" s="161">
        <v>-2.1</v>
      </c>
      <c r="I4713" s="162"/>
      <c r="L4713" s="158"/>
      <c r="M4713" s="163"/>
      <c r="T4713" s="164"/>
      <c r="AT4713" s="159" t="s">
        <v>340</v>
      </c>
      <c r="AU4713" s="159" t="s">
        <v>80</v>
      </c>
      <c r="AV4713" s="13" t="s">
        <v>80</v>
      </c>
      <c r="AW4713" s="13" t="s">
        <v>32</v>
      </c>
      <c r="AX4713" s="13" t="s">
        <v>71</v>
      </c>
      <c r="AY4713" s="159" t="s">
        <v>330</v>
      </c>
    </row>
    <row r="4714" spans="2:51" s="12" customFormat="1">
      <c r="B4714" s="151"/>
      <c r="D4714" s="152" t="s">
        <v>340</v>
      </c>
      <c r="E4714" s="153" t="s">
        <v>21</v>
      </c>
      <c r="F4714" s="154" t="s">
        <v>1672</v>
      </c>
      <c r="H4714" s="153" t="s">
        <v>21</v>
      </c>
      <c r="I4714" s="155"/>
      <c r="L4714" s="151"/>
      <c r="M4714" s="156"/>
      <c r="T4714" s="157"/>
      <c r="AT4714" s="153" t="s">
        <v>340</v>
      </c>
      <c r="AU4714" s="153" t="s">
        <v>80</v>
      </c>
      <c r="AV4714" s="12" t="s">
        <v>78</v>
      </c>
      <c r="AW4714" s="12" t="s">
        <v>32</v>
      </c>
      <c r="AX4714" s="12" t="s">
        <v>71</v>
      </c>
      <c r="AY4714" s="153" t="s">
        <v>330</v>
      </c>
    </row>
    <row r="4715" spans="2:51" s="13" customFormat="1">
      <c r="B4715" s="158"/>
      <c r="D4715" s="152" t="s">
        <v>340</v>
      </c>
      <c r="E4715" s="159" t="s">
        <v>21</v>
      </c>
      <c r="F4715" s="160" t="s">
        <v>2238</v>
      </c>
      <c r="H4715" s="161">
        <v>4</v>
      </c>
      <c r="I4715" s="162"/>
      <c r="L4715" s="158"/>
      <c r="M4715" s="163"/>
      <c r="T4715" s="164"/>
      <c r="AT4715" s="159" t="s">
        <v>340</v>
      </c>
      <c r="AU4715" s="159" t="s">
        <v>80</v>
      </c>
      <c r="AV4715" s="13" t="s">
        <v>80</v>
      </c>
      <c r="AW4715" s="13" t="s">
        <v>32</v>
      </c>
      <c r="AX4715" s="13" t="s">
        <v>71</v>
      </c>
      <c r="AY4715" s="159" t="s">
        <v>330</v>
      </c>
    </row>
    <row r="4716" spans="2:51" s="13" customFormat="1">
      <c r="B4716" s="158"/>
      <c r="D4716" s="152" t="s">
        <v>340</v>
      </c>
      <c r="E4716" s="159" t="s">
        <v>21</v>
      </c>
      <c r="F4716" s="160" t="s">
        <v>4588</v>
      </c>
      <c r="H4716" s="161">
        <v>-0.7</v>
      </c>
      <c r="I4716" s="162"/>
      <c r="L4716" s="158"/>
      <c r="M4716" s="163"/>
      <c r="T4716" s="164"/>
      <c r="AT4716" s="159" t="s">
        <v>340</v>
      </c>
      <c r="AU4716" s="159" t="s">
        <v>80</v>
      </c>
      <c r="AV4716" s="13" t="s">
        <v>80</v>
      </c>
      <c r="AW4716" s="13" t="s">
        <v>32</v>
      </c>
      <c r="AX4716" s="13" t="s">
        <v>71</v>
      </c>
      <c r="AY4716" s="159" t="s">
        <v>330</v>
      </c>
    </row>
    <row r="4717" spans="2:51" s="12" customFormat="1">
      <c r="B4717" s="151"/>
      <c r="D4717" s="152" t="s">
        <v>340</v>
      </c>
      <c r="E4717" s="153" t="s">
        <v>21</v>
      </c>
      <c r="F4717" s="154" t="s">
        <v>1550</v>
      </c>
      <c r="H4717" s="153" t="s">
        <v>21</v>
      </c>
      <c r="I4717" s="155"/>
      <c r="L4717" s="151"/>
      <c r="M4717" s="156"/>
      <c r="T4717" s="157"/>
      <c r="AT4717" s="153" t="s">
        <v>340</v>
      </c>
      <c r="AU4717" s="153" t="s">
        <v>80</v>
      </c>
      <c r="AV4717" s="12" t="s">
        <v>78</v>
      </c>
      <c r="AW4717" s="12" t="s">
        <v>32</v>
      </c>
      <c r="AX4717" s="12" t="s">
        <v>71</v>
      </c>
      <c r="AY4717" s="153" t="s">
        <v>330</v>
      </c>
    </row>
    <row r="4718" spans="2:51" s="13" customFormat="1">
      <c r="B4718" s="158"/>
      <c r="D4718" s="152" t="s">
        <v>340</v>
      </c>
      <c r="E4718" s="159" t="s">
        <v>21</v>
      </c>
      <c r="F4718" s="160" t="s">
        <v>2238</v>
      </c>
      <c r="H4718" s="161">
        <v>4</v>
      </c>
      <c r="I4718" s="162"/>
      <c r="L4718" s="158"/>
      <c r="M4718" s="163"/>
      <c r="T4718" s="164"/>
      <c r="AT4718" s="159" t="s">
        <v>340</v>
      </c>
      <c r="AU4718" s="159" t="s">
        <v>80</v>
      </c>
      <c r="AV4718" s="13" t="s">
        <v>80</v>
      </c>
      <c r="AW4718" s="13" t="s">
        <v>32</v>
      </c>
      <c r="AX4718" s="13" t="s">
        <v>71</v>
      </c>
      <c r="AY4718" s="159" t="s">
        <v>330</v>
      </c>
    </row>
    <row r="4719" spans="2:51" s="13" customFormat="1">
      <c r="B4719" s="158"/>
      <c r="D4719" s="152" t="s">
        <v>340</v>
      </c>
      <c r="E4719" s="159" t="s">
        <v>21</v>
      </c>
      <c r="F4719" s="160" t="s">
        <v>4588</v>
      </c>
      <c r="H4719" s="161">
        <v>-0.7</v>
      </c>
      <c r="I4719" s="162"/>
      <c r="L4719" s="158"/>
      <c r="M4719" s="163"/>
      <c r="T4719" s="164"/>
      <c r="AT4719" s="159" t="s">
        <v>340</v>
      </c>
      <c r="AU4719" s="159" t="s">
        <v>80</v>
      </c>
      <c r="AV4719" s="13" t="s">
        <v>80</v>
      </c>
      <c r="AW4719" s="13" t="s">
        <v>32</v>
      </c>
      <c r="AX4719" s="13" t="s">
        <v>71</v>
      </c>
      <c r="AY4719" s="159" t="s">
        <v>330</v>
      </c>
    </row>
    <row r="4720" spans="2:51" s="12" customFormat="1">
      <c r="B4720" s="151"/>
      <c r="D4720" s="152" t="s">
        <v>340</v>
      </c>
      <c r="E4720" s="153" t="s">
        <v>21</v>
      </c>
      <c r="F4720" s="154" t="s">
        <v>1472</v>
      </c>
      <c r="H4720" s="153" t="s">
        <v>21</v>
      </c>
      <c r="I4720" s="155"/>
      <c r="L4720" s="151"/>
      <c r="M4720" s="156"/>
      <c r="T4720" s="157"/>
      <c r="AT4720" s="153" t="s">
        <v>340</v>
      </c>
      <c r="AU4720" s="153" t="s">
        <v>80</v>
      </c>
      <c r="AV4720" s="12" t="s">
        <v>78</v>
      </c>
      <c r="AW4720" s="12" t="s">
        <v>32</v>
      </c>
      <c r="AX4720" s="12" t="s">
        <v>71</v>
      </c>
      <c r="AY4720" s="153" t="s">
        <v>330</v>
      </c>
    </row>
    <row r="4721" spans="2:51" s="13" customFormat="1">
      <c r="B4721" s="158"/>
      <c r="D4721" s="152" t="s">
        <v>340</v>
      </c>
      <c r="E4721" s="159" t="s">
        <v>21</v>
      </c>
      <c r="F4721" s="160" t="s">
        <v>2239</v>
      </c>
      <c r="H4721" s="161">
        <v>8.2200000000000006</v>
      </c>
      <c r="I4721" s="162"/>
      <c r="L4721" s="158"/>
      <c r="M4721" s="163"/>
      <c r="T4721" s="164"/>
      <c r="AT4721" s="159" t="s">
        <v>340</v>
      </c>
      <c r="AU4721" s="159" t="s">
        <v>80</v>
      </c>
      <c r="AV4721" s="13" t="s">
        <v>80</v>
      </c>
      <c r="AW4721" s="13" t="s">
        <v>32</v>
      </c>
      <c r="AX4721" s="13" t="s">
        <v>71</v>
      </c>
      <c r="AY4721" s="159" t="s">
        <v>330</v>
      </c>
    </row>
    <row r="4722" spans="2:51" s="13" customFormat="1">
      <c r="B4722" s="158"/>
      <c r="D4722" s="152" t="s">
        <v>340</v>
      </c>
      <c r="E4722" s="159" t="s">
        <v>21</v>
      </c>
      <c r="F4722" s="160" t="s">
        <v>4594</v>
      </c>
      <c r="H4722" s="161">
        <v>-2.1</v>
      </c>
      <c r="I4722" s="162"/>
      <c r="L4722" s="158"/>
      <c r="M4722" s="163"/>
      <c r="T4722" s="164"/>
      <c r="AT4722" s="159" t="s">
        <v>340</v>
      </c>
      <c r="AU4722" s="159" t="s">
        <v>80</v>
      </c>
      <c r="AV4722" s="13" t="s">
        <v>80</v>
      </c>
      <c r="AW4722" s="13" t="s">
        <v>32</v>
      </c>
      <c r="AX4722" s="13" t="s">
        <v>71</v>
      </c>
      <c r="AY4722" s="159" t="s">
        <v>330</v>
      </c>
    </row>
    <row r="4723" spans="2:51" s="12" customFormat="1">
      <c r="B4723" s="151"/>
      <c r="D4723" s="152" t="s">
        <v>340</v>
      </c>
      <c r="E4723" s="153" t="s">
        <v>21</v>
      </c>
      <c r="F4723" s="154" t="s">
        <v>1476</v>
      </c>
      <c r="H4723" s="153" t="s">
        <v>21</v>
      </c>
      <c r="I4723" s="155"/>
      <c r="L4723" s="151"/>
      <c r="M4723" s="156"/>
      <c r="T4723" s="157"/>
      <c r="AT4723" s="153" t="s">
        <v>340</v>
      </c>
      <c r="AU4723" s="153" t="s">
        <v>80</v>
      </c>
      <c r="AV4723" s="12" t="s">
        <v>78</v>
      </c>
      <c r="AW4723" s="12" t="s">
        <v>32</v>
      </c>
      <c r="AX4723" s="12" t="s">
        <v>71</v>
      </c>
      <c r="AY4723" s="153" t="s">
        <v>330</v>
      </c>
    </row>
    <row r="4724" spans="2:51" s="13" customFormat="1">
      <c r="B4724" s="158"/>
      <c r="D4724" s="152" t="s">
        <v>340</v>
      </c>
      <c r="E4724" s="159" t="s">
        <v>21</v>
      </c>
      <c r="F4724" s="160" t="s">
        <v>2240</v>
      </c>
      <c r="H4724" s="161">
        <v>4.2</v>
      </c>
      <c r="I4724" s="162"/>
      <c r="L4724" s="158"/>
      <c r="M4724" s="163"/>
      <c r="T4724" s="164"/>
      <c r="AT4724" s="159" t="s">
        <v>340</v>
      </c>
      <c r="AU4724" s="159" t="s">
        <v>80</v>
      </c>
      <c r="AV4724" s="13" t="s">
        <v>80</v>
      </c>
      <c r="AW4724" s="13" t="s">
        <v>32</v>
      </c>
      <c r="AX4724" s="13" t="s">
        <v>71</v>
      </c>
      <c r="AY4724" s="159" t="s">
        <v>330</v>
      </c>
    </row>
    <row r="4725" spans="2:51" s="13" customFormat="1">
      <c r="B4725" s="158"/>
      <c r="D4725" s="152" t="s">
        <v>340</v>
      </c>
      <c r="E4725" s="159" t="s">
        <v>21</v>
      </c>
      <c r="F4725" s="160" t="s">
        <v>4588</v>
      </c>
      <c r="H4725" s="161">
        <v>-0.7</v>
      </c>
      <c r="I4725" s="162"/>
      <c r="L4725" s="158"/>
      <c r="M4725" s="163"/>
      <c r="T4725" s="164"/>
      <c r="AT4725" s="159" t="s">
        <v>340</v>
      </c>
      <c r="AU4725" s="159" t="s">
        <v>80</v>
      </c>
      <c r="AV4725" s="13" t="s">
        <v>80</v>
      </c>
      <c r="AW4725" s="13" t="s">
        <v>32</v>
      </c>
      <c r="AX4725" s="13" t="s">
        <v>71</v>
      </c>
      <c r="AY4725" s="159" t="s">
        <v>330</v>
      </c>
    </row>
    <row r="4726" spans="2:51" s="12" customFormat="1">
      <c r="B4726" s="151"/>
      <c r="D4726" s="152" t="s">
        <v>340</v>
      </c>
      <c r="E4726" s="153" t="s">
        <v>21</v>
      </c>
      <c r="F4726" s="154" t="s">
        <v>1554</v>
      </c>
      <c r="H4726" s="153" t="s">
        <v>21</v>
      </c>
      <c r="I4726" s="155"/>
      <c r="L4726" s="151"/>
      <c r="M4726" s="156"/>
      <c r="T4726" s="157"/>
      <c r="AT4726" s="153" t="s">
        <v>340</v>
      </c>
      <c r="AU4726" s="153" t="s">
        <v>80</v>
      </c>
      <c r="AV4726" s="12" t="s">
        <v>78</v>
      </c>
      <c r="AW4726" s="12" t="s">
        <v>32</v>
      </c>
      <c r="AX4726" s="12" t="s">
        <v>71</v>
      </c>
      <c r="AY4726" s="153" t="s">
        <v>330</v>
      </c>
    </row>
    <row r="4727" spans="2:51" s="13" customFormat="1">
      <c r="B4727" s="158"/>
      <c r="D4727" s="152" t="s">
        <v>340</v>
      </c>
      <c r="E4727" s="159" t="s">
        <v>21</v>
      </c>
      <c r="F4727" s="160" t="s">
        <v>2240</v>
      </c>
      <c r="H4727" s="161">
        <v>4.2</v>
      </c>
      <c r="I4727" s="162"/>
      <c r="L4727" s="158"/>
      <c r="M4727" s="163"/>
      <c r="T4727" s="164"/>
      <c r="AT4727" s="159" t="s">
        <v>340</v>
      </c>
      <c r="AU4727" s="159" t="s">
        <v>80</v>
      </c>
      <c r="AV4727" s="13" t="s">
        <v>80</v>
      </c>
      <c r="AW4727" s="13" t="s">
        <v>32</v>
      </c>
      <c r="AX4727" s="13" t="s">
        <v>71</v>
      </c>
      <c r="AY4727" s="159" t="s">
        <v>330</v>
      </c>
    </row>
    <row r="4728" spans="2:51" s="13" customFormat="1">
      <c r="B4728" s="158"/>
      <c r="D4728" s="152" t="s">
        <v>340</v>
      </c>
      <c r="E4728" s="159" t="s">
        <v>21</v>
      </c>
      <c r="F4728" s="160" t="s">
        <v>4588</v>
      </c>
      <c r="H4728" s="161">
        <v>-0.7</v>
      </c>
      <c r="I4728" s="162"/>
      <c r="L4728" s="158"/>
      <c r="M4728" s="163"/>
      <c r="T4728" s="164"/>
      <c r="AT4728" s="159" t="s">
        <v>340</v>
      </c>
      <c r="AU4728" s="159" t="s">
        <v>80</v>
      </c>
      <c r="AV4728" s="13" t="s">
        <v>80</v>
      </c>
      <c r="AW4728" s="13" t="s">
        <v>32</v>
      </c>
      <c r="AX4728" s="13" t="s">
        <v>71</v>
      </c>
      <c r="AY4728" s="159" t="s">
        <v>330</v>
      </c>
    </row>
    <row r="4729" spans="2:51" s="12" customFormat="1">
      <c r="B4729" s="151"/>
      <c r="D4729" s="152" t="s">
        <v>340</v>
      </c>
      <c r="E4729" s="153" t="s">
        <v>21</v>
      </c>
      <c r="F4729" s="154" t="s">
        <v>2241</v>
      </c>
      <c r="H4729" s="153" t="s">
        <v>21</v>
      </c>
      <c r="I4729" s="155"/>
      <c r="L4729" s="151"/>
      <c r="M4729" s="156"/>
      <c r="T4729" s="157"/>
      <c r="AT4729" s="153" t="s">
        <v>340</v>
      </c>
      <c r="AU4729" s="153" t="s">
        <v>80</v>
      </c>
      <c r="AV4729" s="12" t="s">
        <v>78</v>
      </c>
      <c r="AW4729" s="12" t="s">
        <v>32</v>
      </c>
      <c r="AX4729" s="12" t="s">
        <v>71</v>
      </c>
      <c r="AY4729" s="153" t="s">
        <v>330</v>
      </c>
    </row>
    <row r="4730" spans="2:51" s="13" customFormat="1">
      <c r="B4730" s="158"/>
      <c r="D4730" s="152" t="s">
        <v>340</v>
      </c>
      <c r="E4730" s="159" t="s">
        <v>21</v>
      </c>
      <c r="F4730" s="160" t="s">
        <v>2239</v>
      </c>
      <c r="H4730" s="161">
        <v>8.2200000000000006</v>
      </c>
      <c r="I4730" s="162"/>
      <c r="L4730" s="158"/>
      <c r="M4730" s="163"/>
      <c r="T4730" s="164"/>
      <c r="AT4730" s="159" t="s">
        <v>340</v>
      </c>
      <c r="AU4730" s="159" t="s">
        <v>80</v>
      </c>
      <c r="AV4730" s="13" t="s">
        <v>80</v>
      </c>
      <c r="AW4730" s="13" t="s">
        <v>32</v>
      </c>
      <c r="AX4730" s="13" t="s">
        <v>71</v>
      </c>
      <c r="AY4730" s="159" t="s">
        <v>330</v>
      </c>
    </row>
    <row r="4731" spans="2:51" s="13" customFormat="1">
      <c r="B4731" s="158"/>
      <c r="D4731" s="152" t="s">
        <v>340</v>
      </c>
      <c r="E4731" s="159" t="s">
        <v>21</v>
      </c>
      <c r="F4731" s="160" t="s">
        <v>4594</v>
      </c>
      <c r="H4731" s="161">
        <v>-2.1</v>
      </c>
      <c r="I4731" s="162"/>
      <c r="L4731" s="158"/>
      <c r="M4731" s="163"/>
      <c r="T4731" s="164"/>
      <c r="AT4731" s="159" t="s">
        <v>340</v>
      </c>
      <c r="AU4731" s="159" t="s">
        <v>80</v>
      </c>
      <c r="AV4731" s="13" t="s">
        <v>80</v>
      </c>
      <c r="AW4731" s="13" t="s">
        <v>32</v>
      </c>
      <c r="AX4731" s="13" t="s">
        <v>71</v>
      </c>
      <c r="AY4731" s="159" t="s">
        <v>330</v>
      </c>
    </row>
    <row r="4732" spans="2:51" s="12" customFormat="1">
      <c r="B4732" s="151"/>
      <c r="D4732" s="152" t="s">
        <v>340</v>
      </c>
      <c r="E4732" s="153" t="s">
        <v>21</v>
      </c>
      <c r="F4732" s="154" t="s">
        <v>1677</v>
      </c>
      <c r="H4732" s="153" t="s">
        <v>21</v>
      </c>
      <c r="I4732" s="155"/>
      <c r="L4732" s="151"/>
      <c r="M4732" s="156"/>
      <c r="T4732" s="157"/>
      <c r="AT4732" s="153" t="s">
        <v>340</v>
      </c>
      <c r="AU4732" s="153" t="s">
        <v>80</v>
      </c>
      <c r="AV4732" s="12" t="s">
        <v>78</v>
      </c>
      <c r="AW4732" s="12" t="s">
        <v>32</v>
      </c>
      <c r="AX4732" s="12" t="s">
        <v>71</v>
      </c>
      <c r="AY4732" s="153" t="s">
        <v>330</v>
      </c>
    </row>
    <row r="4733" spans="2:51" s="13" customFormat="1">
      <c r="B4733" s="158"/>
      <c r="D4733" s="152" t="s">
        <v>340</v>
      </c>
      <c r="E4733" s="159" t="s">
        <v>21</v>
      </c>
      <c r="F4733" s="160" t="s">
        <v>2240</v>
      </c>
      <c r="H4733" s="161">
        <v>4.2</v>
      </c>
      <c r="I4733" s="162"/>
      <c r="L4733" s="158"/>
      <c r="M4733" s="163"/>
      <c r="T4733" s="164"/>
      <c r="AT4733" s="159" t="s">
        <v>340</v>
      </c>
      <c r="AU4733" s="159" t="s">
        <v>80</v>
      </c>
      <c r="AV4733" s="13" t="s">
        <v>80</v>
      </c>
      <c r="AW4733" s="13" t="s">
        <v>32</v>
      </c>
      <c r="AX4733" s="13" t="s">
        <v>71</v>
      </c>
      <c r="AY4733" s="159" t="s">
        <v>330</v>
      </c>
    </row>
    <row r="4734" spans="2:51" s="13" customFormat="1">
      <c r="B4734" s="158"/>
      <c r="D4734" s="152" t="s">
        <v>340</v>
      </c>
      <c r="E4734" s="159" t="s">
        <v>21</v>
      </c>
      <c r="F4734" s="160" t="s">
        <v>4588</v>
      </c>
      <c r="H4734" s="161">
        <v>-0.7</v>
      </c>
      <c r="I4734" s="162"/>
      <c r="L4734" s="158"/>
      <c r="M4734" s="163"/>
      <c r="T4734" s="164"/>
      <c r="AT4734" s="159" t="s">
        <v>340</v>
      </c>
      <c r="AU4734" s="159" t="s">
        <v>80</v>
      </c>
      <c r="AV4734" s="13" t="s">
        <v>80</v>
      </c>
      <c r="AW4734" s="13" t="s">
        <v>32</v>
      </c>
      <c r="AX4734" s="13" t="s">
        <v>71</v>
      </c>
      <c r="AY4734" s="159" t="s">
        <v>330</v>
      </c>
    </row>
    <row r="4735" spans="2:51" s="12" customFormat="1">
      <c r="B4735" s="151"/>
      <c r="D4735" s="152" t="s">
        <v>340</v>
      </c>
      <c r="E4735" s="153" t="s">
        <v>21</v>
      </c>
      <c r="F4735" s="154" t="s">
        <v>2242</v>
      </c>
      <c r="H4735" s="153" t="s">
        <v>21</v>
      </c>
      <c r="I4735" s="155"/>
      <c r="L4735" s="151"/>
      <c r="M4735" s="156"/>
      <c r="T4735" s="157"/>
      <c r="AT4735" s="153" t="s">
        <v>340</v>
      </c>
      <c r="AU4735" s="153" t="s">
        <v>80</v>
      </c>
      <c r="AV4735" s="12" t="s">
        <v>78</v>
      </c>
      <c r="AW4735" s="12" t="s">
        <v>32</v>
      </c>
      <c r="AX4735" s="12" t="s">
        <v>71</v>
      </c>
      <c r="AY4735" s="153" t="s">
        <v>330</v>
      </c>
    </row>
    <row r="4736" spans="2:51" s="13" customFormat="1">
      <c r="B4736" s="158"/>
      <c r="D4736" s="152" t="s">
        <v>340</v>
      </c>
      <c r="E4736" s="159" t="s">
        <v>21</v>
      </c>
      <c r="F4736" s="160" t="s">
        <v>2240</v>
      </c>
      <c r="H4736" s="161">
        <v>4.2</v>
      </c>
      <c r="I4736" s="162"/>
      <c r="L4736" s="158"/>
      <c r="M4736" s="163"/>
      <c r="T4736" s="164"/>
      <c r="AT4736" s="159" t="s">
        <v>340</v>
      </c>
      <c r="AU4736" s="159" t="s">
        <v>80</v>
      </c>
      <c r="AV4736" s="13" t="s">
        <v>80</v>
      </c>
      <c r="AW4736" s="13" t="s">
        <v>32</v>
      </c>
      <c r="AX4736" s="13" t="s">
        <v>71</v>
      </c>
      <c r="AY4736" s="159" t="s">
        <v>330</v>
      </c>
    </row>
    <row r="4737" spans="2:51" s="13" customFormat="1">
      <c r="B4737" s="158"/>
      <c r="D4737" s="152" t="s">
        <v>340</v>
      </c>
      <c r="E4737" s="159" t="s">
        <v>21</v>
      </c>
      <c r="F4737" s="160" t="s">
        <v>4588</v>
      </c>
      <c r="H4737" s="161">
        <v>-0.7</v>
      </c>
      <c r="I4737" s="162"/>
      <c r="L4737" s="158"/>
      <c r="M4737" s="163"/>
      <c r="T4737" s="164"/>
      <c r="AT4737" s="159" t="s">
        <v>340</v>
      </c>
      <c r="AU4737" s="159" t="s">
        <v>80</v>
      </c>
      <c r="AV4737" s="13" t="s">
        <v>80</v>
      </c>
      <c r="AW4737" s="13" t="s">
        <v>32</v>
      </c>
      <c r="AX4737" s="13" t="s">
        <v>71</v>
      </c>
      <c r="AY4737" s="159" t="s">
        <v>330</v>
      </c>
    </row>
    <row r="4738" spans="2:51" s="12" customFormat="1">
      <c r="B4738" s="151"/>
      <c r="D4738" s="152" t="s">
        <v>340</v>
      </c>
      <c r="E4738" s="153" t="s">
        <v>21</v>
      </c>
      <c r="F4738" s="154" t="s">
        <v>2243</v>
      </c>
      <c r="H4738" s="153" t="s">
        <v>21</v>
      </c>
      <c r="I4738" s="155"/>
      <c r="L4738" s="151"/>
      <c r="M4738" s="156"/>
      <c r="T4738" s="157"/>
      <c r="AT4738" s="153" t="s">
        <v>340</v>
      </c>
      <c r="AU4738" s="153" t="s">
        <v>80</v>
      </c>
      <c r="AV4738" s="12" t="s">
        <v>78</v>
      </c>
      <c r="AW4738" s="12" t="s">
        <v>32</v>
      </c>
      <c r="AX4738" s="12" t="s">
        <v>71</v>
      </c>
      <c r="AY4738" s="153" t="s">
        <v>330</v>
      </c>
    </row>
    <row r="4739" spans="2:51" s="13" customFormat="1">
      <c r="B4739" s="158"/>
      <c r="D4739" s="152" t="s">
        <v>340</v>
      </c>
      <c r="E4739" s="159" t="s">
        <v>21</v>
      </c>
      <c r="F4739" s="160" t="s">
        <v>2244</v>
      </c>
      <c r="H4739" s="161">
        <v>5.2</v>
      </c>
      <c r="I4739" s="162"/>
      <c r="L4739" s="158"/>
      <c r="M4739" s="163"/>
      <c r="T4739" s="164"/>
      <c r="AT4739" s="159" t="s">
        <v>340</v>
      </c>
      <c r="AU4739" s="159" t="s">
        <v>80</v>
      </c>
      <c r="AV4739" s="13" t="s">
        <v>80</v>
      </c>
      <c r="AW4739" s="13" t="s">
        <v>32</v>
      </c>
      <c r="AX4739" s="13" t="s">
        <v>71</v>
      </c>
      <c r="AY4739" s="159" t="s">
        <v>330</v>
      </c>
    </row>
    <row r="4740" spans="2:51" s="13" customFormat="1">
      <c r="B4740" s="158"/>
      <c r="D4740" s="152" t="s">
        <v>340</v>
      </c>
      <c r="E4740" s="159" t="s">
        <v>21</v>
      </c>
      <c r="F4740" s="160" t="s">
        <v>4604</v>
      </c>
      <c r="H4740" s="161">
        <v>-1.4</v>
      </c>
      <c r="I4740" s="162"/>
      <c r="L4740" s="158"/>
      <c r="M4740" s="163"/>
      <c r="T4740" s="164"/>
      <c r="AT4740" s="159" t="s">
        <v>340</v>
      </c>
      <c r="AU4740" s="159" t="s">
        <v>80</v>
      </c>
      <c r="AV4740" s="13" t="s">
        <v>80</v>
      </c>
      <c r="AW4740" s="13" t="s">
        <v>32</v>
      </c>
      <c r="AX4740" s="13" t="s">
        <v>71</v>
      </c>
      <c r="AY4740" s="159" t="s">
        <v>330</v>
      </c>
    </row>
    <row r="4741" spans="2:51" s="12" customFormat="1">
      <c r="B4741" s="151"/>
      <c r="D4741" s="152" t="s">
        <v>340</v>
      </c>
      <c r="E4741" s="153" t="s">
        <v>21</v>
      </c>
      <c r="F4741" s="154" t="s">
        <v>1599</v>
      </c>
      <c r="H4741" s="153" t="s">
        <v>21</v>
      </c>
      <c r="I4741" s="155"/>
      <c r="L4741" s="151"/>
      <c r="M4741" s="156"/>
      <c r="T4741" s="157"/>
      <c r="AT4741" s="153" t="s">
        <v>340</v>
      </c>
      <c r="AU4741" s="153" t="s">
        <v>80</v>
      </c>
      <c r="AV4741" s="12" t="s">
        <v>78</v>
      </c>
      <c r="AW4741" s="12" t="s">
        <v>32</v>
      </c>
      <c r="AX4741" s="12" t="s">
        <v>71</v>
      </c>
      <c r="AY4741" s="153" t="s">
        <v>330</v>
      </c>
    </row>
    <row r="4742" spans="2:51" s="13" customFormat="1">
      <c r="B4742" s="158"/>
      <c r="D4742" s="152" t="s">
        <v>340</v>
      </c>
      <c r="E4742" s="159" t="s">
        <v>21</v>
      </c>
      <c r="F4742" s="160" t="s">
        <v>2245</v>
      </c>
      <c r="H4742" s="161">
        <v>4.9000000000000004</v>
      </c>
      <c r="I4742" s="162"/>
      <c r="L4742" s="158"/>
      <c r="M4742" s="163"/>
      <c r="T4742" s="164"/>
      <c r="AT4742" s="159" t="s">
        <v>340</v>
      </c>
      <c r="AU4742" s="159" t="s">
        <v>80</v>
      </c>
      <c r="AV4742" s="13" t="s">
        <v>80</v>
      </c>
      <c r="AW4742" s="13" t="s">
        <v>32</v>
      </c>
      <c r="AX4742" s="13" t="s">
        <v>71</v>
      </c>
      <c r="AY4742" s="159" t="s">
        <v>330</v>
      </c>
    </row>
    <row r="4743" spans="2:51" s="13" customFormat="1">
      <c r="B4743" s="158"/>
      <c r="D4743" s="152" t="s">
        <v>340</v>
      </c>
      <c r="E4743" s="159" t="s">
        <v>21</v>
      </c>
      <c r="F4743" s="160" t="s">
        <v>4588</v>
      </c>
      <c r="H4743" s="161">
        <v>-0.7</v>
      </c>
      <c r="I4743" s="162"/>
      <c r="L4743" s="158"/>
      <c r="M4743" s="163"/>
      <c r="T4743" s="164"/>
      <c r="AT4743" s="159" t="s">
        <v>340</v>
      </c>
      <c r="AU4743" s="159" t="s">
        <v>80</v>
      </c>
      <c r="AV4743" s="13" t="s">
        <v>80</v>
      </c>
      <c r="AW4743" s="13" t="s">
        <v>32</v>
      </c>
      <c r="AX4743" s="13" t="s">
        <v>71</v>
      </c>
      <c r="AY4743" s="159" t="s">
        <v>330</v>
      </c>
    </row>
    <row r="4744" spans="2:51" s="12" customFormat="1">
      <c r="B4744" s="151"/>
      <c r="D4744" s="152" t="s">
        <v>340</v>
      </c>
      <c r="E4744" s="153" t="s">
        <v>21</v>
      </c>
      <c r="F4744" s="154" t="s">
        <v>2246</v>
      </c>
      <c r="H4744" s="153" t="s">
        <v>21</v>
      </c>
      <c r="I4744" s="155"/>
      <c r="L4744" s="151"/>
      <c r="M4744" s="156"/>
      <c r="T4744" s="157"/>
      <c r="AT4744" s="153" t="s">
        <v>340</v>
      </c>
      <c r="AU4744" s="153" t="s">
        <v>80</v>
      </c>
      <c r="AV4744" s="12" t="s">
        <v>78</v>
      </c>
      <c r="AW4744" s="12" t="s">
        <v>32</v>
      </c>
      <c r="AX4744" s="12" t="s">
        <v>71</v>
      </c>
      <c r="AY4744" s="153" t="s">
        <v>330</v>
      </c>
    </row>
    <row r="4745" spans="2:51" s="13" customFormat="1">
      <c r="B4745" s="158"/>
      <c r="D4745" s="152" t="s">
        <v>340</v>
      </c>
      <c r="E4745" s="159" t="s">
        <v>21</v>
      </c>
      <c r="F4745" s="160" t="s">
        <v>2247</v>
      </c>
      <c r="H4745" s="161">
        <v>6.62</v>
      </c>
      <c r="I4745" s="162"/>
      <c r="L4745" s="158"/>
      <c r="M4745" s="163"/>
      <c r="T4745" s="164"/>
      <c r="AT4745" s="159" t="s">
        <v>340</v>
      </c>
      <c r="AU4745" s="159" t="s">
        <v>80</v>
      </c>
      <c r="AV4745" s="13" t="s">
        <v>80</v>
      </c>
      <c r="AW4745" s="13" t="s">
        <v>32</v>
      </c>
      <c r="AX4745" s="13" t="s">
        <v>71</v>
      </c>
      <c r="AY4745" s="159" t="s">
        <v>330</v>
      </c>
    </row>
    <row r="4746" spans="2:51" s="13" customFormat="1">
      <c r="B4746" s="158"/>
      <c r="D4746" s="152" t="s">
        <v>340</v>
      </c>
      <c r="E4746" s="159" t="s">
        <v>21</v>
      </c>
      <c r="F4746" s="160" t="s">
        <v>4588</v>
      </c>
      <c r="H4746" s="161">
        <v>-0.7</v>
      </c>
      <c r="I4746" s="162"/>
      <c r="L4746" s="158"/>
      <c r="M4746" s="163"/>
      <c r="T4746" s="164"/>
      <c r="AT4746" s="159" t="s">
        <v>340</v>
      </c>
      <c r="AU4746" s="159" t="s">
        <v>80</v>
      </c>
      <c r="AV4746" s="13" t="s">
        <v>80</v>
      </c>
      <c r="AW4746" s="13" t="s">
        <v>32</v>
      </c>
      <c r="AX4746" s="13" t="s">
        <v>71</v>
      </c>
      <c r="AY4746" s="159" t="s">
        <v>330</v>
      </c>
    </row>
    <row r="4747" spans="2:51" s="12" customFormat="1">
      <c r="B4747" s="151"/>
      <c r="D4747" s="152" t="s">
        <v>340</v>
      </c>
      <c r="E4747" s="153" t="s">
        <v>21</v>
      </c>
      <c r="F4747" s="154" t="s">
        <v>1478</v>
      </c>
      <c r="H4747" s="153" t="s">
        <v>21</v>
      </c>
      <c r="I4747" s="155"/>
      <c r="L4747" s="151"/>
      <c r="M4747" s="156"/>
      <c r="T4747" s="157"/>
      <c r="AT4747" s="153" t="s">
        <v>340</v>
      </c>
      <c r="AU4747" s="153" t="s">
        <v>80</v>
      </c>
      <c r="AV4747" s="12" t="s">
        <v>78</v>
      </c>
      <c r="AW4747" s="12" t="s">
        <v>32</v>
      </c>
      <c r="AX4747" s="12" t="s">
        <v>71</v>
      </c>
      <c r="AY4747" s="153" t="s">
        <v>330</v>
      </c>
    </row>
    <row r="4748" spans="2:51" s="12" customFormat="1">
      <c r="B4748" s="151"/>
      <c r="D4748" s="152" t="s">
        <v>340</v>
      </c>
      <c r="E4748" s="153" t="s">
        <v>21</v>
      </c>
      <c r="F4748" s="154" t="s">
        <v>1568</v>
      </c>
      <c r="H4748" s="153" t="s">
        <v>21</v>
      </c>
      <c r="I4748" s="155"/>
      <c r="L4748" s="151"/>
      <c r="M4748" s="156"/>
      <c r="T4748" s="157"/>
      <c r="AT4748" s="153" t="s">
        <v>340</v>
      </c>
      <c r="AU4748" s="153" t="s">
        <v>80</v>
      </c>
      <c r="AV4748" s="12" t="s">
        <v>78</v>
      </c>
      <c r="AW4748" s="12" t="s">
        <v>32</v>
      </c>
      <c r="AX4748" s="12" t="s">
        <v>71</v>
      </c>
      <c r="AY4748" s="153" t="s">
        <v>330</v>
      </c>
    </row>
    <row r="4749" spans="2:51" s="13" customFormat="1">
      <c r="B4749" s="158"/>
      <c r="D4749" s="152" t="s">
        <v>340</v>
      </c>
      <c r="E4749" s="159" t="s">
        <v>21</v>
      </c>
      <c r="F4749" s="160" t="s">
        <v>2253</v>
      </c>
      <c r="H4749" s="161">
        <v>12.95</v>
      </c>
      <c r="I4749" s="162"/>
      <c r="L4749" s="158"/>
      <c r="M4749" s="163"/>
      <c r="T4749" s="164"/>
      <c r="AT4749" s="159" t="s">
        <v>340</v>
      </c>
      <c r="AU4749" s="159" t="s">
        <v>80</v>
      </c>
      <c r="AV4749" s="13" t="s">
        <v>80</v>
      </c>
      <c r="AW4749" s="13" t="s">
        <v>32</v>
      </c>
      <c r="AX4749" s="13" t="s">
        <v>71</v>
      </c>
      <c r="AY4749" s="159" t="s">
        <v>330</v>
      </c>
    </row>
    <row r="4750" spans="2:51" s="13" customFormat="1">
      <c r="B4750" s="158"/>
      <c r="D4750" s="152" t="s">
        <v>340</v>
      </c>
      <c r="E4750" s="159" t="s">
        <v>21</v>
      </c>
      <c r="F4750" s="160" t="s">
        <v>4604</v>
      </c>
      <c r="H4750" s="161">
        <v>-1.4</v>
      </c>
      <c r="I4750" s="162"/>
      <c r="L4750" s="158"/>
      <c r="M4750" s="163"/>
      <c r="T4750" s="164"/>
      <c r="AT4750" s="159" t="s">
        <v>340</v>
      </c>
      <c r="AU4750" s="159" t="s">
        <v>80</v>
      </c>
      <c r="AV4750" s="13" t="s">
        <v>80</v>
      </c>
      <c r="AW4750" s="13" t="s">
        <v>32</v>
      </c>
      <c r="AX4750" s="13" t="s">
        <v>71</v>
      </c>
      <c r="AY4750" s="159" t="s">
        <v>330</v>
      </c>
    </row>
    <row r="4751" spans="2:51" s="12" customFormat="1">
      <c r="B4751" s="151"/>
      <c r="D4751" s="152" t="s">
        <v>340</v>
      </c>
      <c r="E4751" s="153" t="s">
        <v>21</v>
      </c>
      <c r="F4751" s="154" t="s">
        <v>1569</v>
      </c>
      <c r="H4751" s="153" t="s">
        <v>21</v>
      </c>
      <c r="I4751" s="155"/>
      <c r="L4751" s="151"/>
      <c r="M4751" s="156"/>
      <c r="T4751" s="157"/>
      <c r="AT4751" s="153" t="s">
        <v>340</v>
      </c>
      <c r="AU4751" s="153" t="s">
        <v>80</v>
      </c>
      <c r="AV4751" s="12" t="s">
        <v>78</v>
      </c>
      <c r="AW4751" s="12" t="s">
        <v>32</v>
      </c>
      <c r="AX4751" s="12" t="s">
        <v>71</v>
      </c>
      <c r="AY4751" s="153" t="s">
        <v>330</v>
      </c>
    </row>
    <row r="4752" spans="2:51" s="13" customFormat="1">
      <c r="B4752" s="158"/>
      <c r="D4752" s="152" t="s">
        <v>340</v>
      </c>
      <c r="E4752" s="159" t="s">
        <v>21</v>
      </c>
      <c r="F4752" s="160" t="s">
        <v>2254</v>
      </c>
      <c r="H4752" s="161">
        <v>4.9000000000000004</v>
      </c>
      <c r="I4752" s="162"/>
      <c r="L4752" s="158"/>
      <c r="M4752" s="163"/>
      <c r="T4752" s="164"/>
      <c r="AT4752" s="159" t="s">
        <v>340</v>
      </c>
      <c r="AU4752" s="159" t="s">
        <v>80</v>
      </c>
      <c r="AV4752" s="13" t="s">
        <v>80</v>
      </c>
      <c r="AW4752" s="13" t="s">
        <v>32</v>
      </c>
      <c r="AX4752" s="13" t="s">
        <v>71</v>
      </c>
      <c r="AY4752" s="159" t="s">
        <v>330</v>
      </c>
    </row>
    <row r="4753" spans="2:51" s="13" customFormat="1">
      <c r="B4753" s="158"/>
      <c r="D4753" s="152" t="s">
        <v>340</v>
      </c>
      <c r="E4753" s="159" t="s">
        <v>21</v>
      </c>
      <c r="F4753" s="160" t="s">
        <v>4588</v>
      </c>
      <c r="H4753" s="161">
        <v>-0.7</v>
      </c>
      <c r="I4753" s="162"/>
      <c r="L4753" s="158"/>
      <c r="M4753" s="163"/>
      <c r="T4753" s="164"/>
      <c r="AT4753" s="159" t="s">
        <v>340</v>
      </c>
      <c r="AU4753" s="159" t="s">
        <v>80</v>
      </c>
      <c r="AV4753" s="13" t="s">
        <v>80</v>
      </c>
      <c r="AW4753" s="13" t="s">
        <v>32</v>
      </c>
      <c r="AX4753" s="13" t="s">
        <v>71</v>
      </c>
      <c r="AY4753" s="159" t="s">
        <v>330</v>
      </c>
    </row>
    <row r="4754" spans="2:51" s="12" customFormat="1">
      <c r="B4754" s="151"/>
      <c r="D4754" s="152" t="s">
        <v>340</v>
      </c>
      <c r="E4754" s="153" t="s">
        <v>21</v>
      </c>
      <c r="F4754" s="154" t="s">
        <v>1572</v>
      </c>
      <c r="H4754" s="153" t="s">
        <v>21</v>
      </c>
      <c r="I4754" s="155"/>
      <c r="L4754" s="151"/>
      <c r="M4754" s="156"/>
      <c r="T4754" s="157"/>
      <c r="AT4754" s="153" t="s">
        <v>340</v>
      </c>
      <c r="AU4754" s="153" t="s">
        <v>80</v>
      </c>
      <c r="AV4754" s="12" t="s">
        <v>78</v>
      </c>
      <c r="AW4754" s="12" t="s">
        <v>32</v>
      </c>
      <c r="AX4754" s="12" t="s">
        <v>71</v>
      </c>
      <c r="AY4754" s="153" t="s">
        <v>330</v>
      </c>
    </row>
    <row r="4755" spans="2:51" s="13" customFormat="1">
      <c r="B4755" s="158"/>
      <c r="D4755" s="152" t="s">
        <v>340</v>
      </c>
      <c r="E4755" s="159" t="s">
        <v>21</v>
      </c>
      <c r="F4755" s="160" t="s">
        <v>2261</v>
      </c>
      <c r="H4755" s="161">
        <v>4.8</v>
      </c>
      <c r="I4755" s="162"/>
      <c r="L4755" s="158"/>
      <c r="M4755" s="163"/>
      <c r="T4755" s="164"/>
      <c r="AT4755" s="159" t="s">
        <v>340</v>
      </c>
      <c r="AU4755" s="159" t="s">
        <v>80</v>
      </c>
      <c r="AV4755" s="13" t="s">
        <v>80</v>
      </c>
      <c r="AW4755" s="13" t="s">
        <v>32</v>
      </c>
      <c r="AX4755" s="13" t="s">
        <v>71</v>
      </c>
      <c r="AY4755" s="159" t="s">
        <v>330</v>
      </c>
    </row>
    <row r="4756" spans="2:51" s="13" customFormat="1">
      <c r="B4756" s="158"/>
      <c r="D4756" s="152" t="s">
        <v>340</v>
      </c>
      <c r="E4756" s="159" t="s">
        <v>21</v>
      </c>
      <c r="F4756" s="160" t="s">
        <v>4588</v>
      </c>
      <c r="H4756" s="161">
        <v>-0.7</v>
      </c>
      <c r="I4756" s="162"/>
      <c r="L4756" s="158"/>
      <c r="M4756" s="163"/>
      <c r="T4756" s="164"/>
      <c r="AT4756" s="159" t="s">
        <v>340</v>
      </c>
      <c r="AU4756" s="159" t="s">
        <v>80</v>
      </c>
      <c r="AV4756" s="13" t="s">
        <v>80</v>
      </c>
      <c r="AW4756" s="13" t="s">
        <v>32</v>
      </c>
      <c r="AX4756" s="13" t="s">
        <v>71</v>
      </c>
      <c r="AY4756" s="159" t="s">
        <v>330</v>
      </c>
    </row>
    <row r="4757" spans="2:51" s="12" customFormat="1">
      <c r="B4757" s="151"/>
      <c r="D4757" s="152" t="s">
        <v>340</v>
      </c>
      <c r="E4757" s="153" t="s">
        <v>21</v>
      </c>
      <c r="F4757" s="154" t="s">
        <v>1505</v>
      </c>
      <c r="H4757" s="153" t="s">
        <v>21</v>
      </c>
      <c r="I4757" s="155"/>
      <c r="L4757" s="151"/>
      <c r="M4757" s="156"/>
      <c r="T4757" s="157"/>
      <c r="AT4757" s="153" t="s">
        <v>340</v>
      </c>
      <c r="AU4757" s="153" t="s">
        <v>80</v>
      </c>
      <c r="AV4757" s="12" t="s">
        <v>78</v>
      </c>
      <c r="AW4757" s="12" t="s">
        <v>32</v>
      </c>
      <c r="AX4757" s="12" t="s">
        <v>71</v>
      </c>
      <c r="AY4757" s="153" t="s">
        <v>330</v>
      </c>
    </row>
    <row r="4758" spans="2:51" s="13" customFormat="1">
      <c r="B4758" s="158"/>
      <c r="D4758" s="152" t="s">
        <v>340</v>
      </c>
      <c r="E4758" s="159" t="s">
        <v>21</v>
      </c>
      <c r="F4758" s="160" t="s">
        <v>2264</v>
      </c>
      <c r="H4758" s="161">
        <v>23.98</v>
      </c>
      <c r="I4758" s="162"/>
      <c r="L4758" s="158"/>
      <c r="M4758" s="163"/>
      <c r="T4758" s="164"/>
      <c r="AT4758" s="159" t="s">
        <v>340</v>
      </c>
      <c r="AU4758" s="159" t="s">
        <v>80</v>
      </c>
      <c r="AV4758" s="13" t="s">
        <v>80</v>
      </c>
      <c r="AW4758" s="13" t="s">
        <v>32</v>
      </c>
      <c r="AX4758" s="13" t="s">
        <v>71</v>
      </c>
      <c r="AY4758" s="159" t="s">
        <v>330</v>
      </c>
    </row>
    <row r="4759" spans="2:51" s="13" customFormat="1">
      <c r="B4759" s="158"/>
      <c r="D4759" s="152" t="s">
        <v>340</v>
      </c>
      <c r="E4759" s="159" t="s">
        <v>21</v>
      </c>
      <c r="F4759" s="160" t="s">
        <v>4594</v>
      </c>
      <c r="H4759" s="161">
        <v>-2.1</v>
      </c>
      <c r="I4759" s="162"/>
      <c r="L4759" s="158"/>
      <c r="M4759" s="163"/>
      <c r="T4759" s="164"/>
      <c r="AT4759" s="159" t="s">
        <v>340</v>
      </c>
      <c r="AU4759" s="159" t="s">
        <v>80</v>
      </c>
      <c r="AV4759" s="13" t="s">
        <v>80</v>
      </c>
      <c r="AW4759" s="13" t="s">
        <v>32</v>
      </c>
      <c r="AX4759" s="13" t="s">
        <v>71</v>
      </c>
      <c r="AY4759" s="159" t="s">
        <v>330</v>
      </c>
    </row>
    <row r="4760" spans="2:51" s="12" customFormat="1">
      <c r="B4760" s="151"/>
      <c r="D4760" s="152" t="s">
        <v>340</v>
      </c>
      <c r="E4760" s="153" t="s">
        <v>21</v>
      </c>
      <c r="F4760" s="154" t="s">
        <v>1581</v>
      </c>
      <c r="H4760" s="153" t="s">
        <v>21</v>
      </c>
      <c r="I4760" s="155"/>
      <c r="L4760" s="151"/>
      <c r="M4760" s="156"/>
      <c r="T4760" s="157"/>
      <c r="AT4760" s="153" t="s">
        <v>340</v>
      </c>
      <c r="AU4760" s="153" t="s">
        <v>80</v>
      </c>
      <c r="AV4760" s="12" t="s">
        <v>78</v>
      </c>
      <c r="AW4760" s="12" t="s">
        <v>32</v>
      </c>
      <c r="AX4760" s="12" t="s">
        <v>71</v>
      </c>
      <c r="AY4760" s="153" t="s">
        <v>330</v>
      </c>
    </row>
    <row r="4761" spans="2:51" s="13" customFormat="1">
      <c r="B4761" s="158"/>
      <c r="D4761" s="152" t="s">
        <v>340</v>
      </c>
      <c r="E4761" s="159" t="s">
        <v>21</v>
      </c>
      <c r="F4761" s="160" t="s">
        <v>2265</v>
      </c>
      <c r="H4761" s="161">
        <v>5</v>
      </c>
      <c r="I4761" s="162"/>
      <c r="L4761" s="158"/>
      <c r="M4761" s="163"/>
      <c r="T4761" s="164"/>
      <c r="AT4761" s="159" t="s">
        <v>340</v>
      </c>
      <c r="AU4761" s="159" t="s">
        <v>80</v>
      </c>
      <c r="AV4761" s="13" t="s">
        <v>80</v>
      </c>
      <c r="AW4761" s="13" t="s">
        <v>32</v>
      </c>
      <c r="AX4761" s="13" t="s">
        <v>71</v>
      </c>
      <c r="AY4761" s="159" t="s">
        <v>330</v>
      </c>
    </row>
    <row r="4762" spans="2:51" s="13" customFormat="1">
      <c r="B4762" s="158"/>
      <c r="D4762" s="152" t="s">
        <v>340</v>
      </c>
      <c r="E4762" s="159" t="s">
        <v>21</v>
      </c>
      <c r="F4762" s="160" t="s">
        <v>4588</v>
      </c>
      <c r="H4762" s="161">
        <v>-0.7</v>
      </c>
      <c r="I4762" s="162"/>
      <c r="L4762" s="158"/>
      <c r="M4762" s="163"/>
      <c r="T4762" s="164"/>
      <c r="AT4762" s="159" t="s">
        <v>340</v>
      </c>
      <c r="AU4762" s="159" t="s">
        <v>80</v>
      </c>
      <c r="AV4762" s="13" t="s">
        <v>80</v>
      </c>
      <c r="AW4762" s="13" t="s">
        <v>32</v>
      </c>
      <c r="AX4762" s="13" t="s">
        <v>71</v>
      </c>
      <c r="AY4762" s="159" t="s">
        <v>330</v>
      </c>
    </row>
    <row r="4763" spans="2:51" s="12" customFormat="1">
      <c r="B4763" s="151"/>
      <c r="D4763" s="152" t="s">
        <v>340</v>
      </c>
      <c r="E4763" s="153" t="s">
        <v>21</v>
      </c>
      <c r="F4763" s="154" t="s">
        <v>1507</v>
      </c>
      <c r="H4763" s="153" t="s">
        <v>21</v>
      </c>
      <c r="I4763" s="155"/>
      <c r="L4763" s="151"/>
      <c r="M4763" s="156"/>
      <c r="T4763" s="157"/>
      <c r="AT4763" s="153" t="s">
        <v>340</v>
      </c>
      <c r="AU4763" s="153" t="s">
        <v>80</v>
      </c>
      <c r="AV4763" s="12" t="s">
        <v>78</v>
      </c>
      <c r="AW4763" s="12" t="s">
        <v>32</v>
      </c>
      <c r="AX4763" s="12" t="s">
        <v>71</v>
      </c>
      <c r="AY4763" s="153" t="s">
        <v>330</v>
      </c>
    </row>
    <row r="4764" spans="2:51" s="13" customFormat="1">
      <c r="B4764" s="158"/>
      <c r="D4764" s="152" t="s">
        <v>340</v>
      </c>
      <c r="E4764" s="159" t="s">
        <v>21</v>
      </c>
      <c r="F4764" s="160" t="s">
        <v>2266</v>
      </c>
      <c r="H4764" s="161">
        <v>5.15</v>
      </c>
      <c r="I4764" s="162"/>
      <c r="L4764" s="158"/>
      <c r="M4764" s="163"/>
      <c r="T4764" s="164"/>
      <c r="AT4764" s="159" t="s">
        <v>340</v>
      </c>
      <c r="AU4764" s="159" t="s">
        <v>80</v>
      </c>
      <c r="AV4764" s="13" t="s">
        <v>80</v>
      </c>
      <c r="AW4764" s="13" t="s">
        <v>32</v>
      </c>
      <c r="AX4764" s="13" t="s">
        <v>71</v>
      </c>
      <c r="AY4764" s="159" t="s">
        <v>330</v>
      </c>
    </row>
    <row r="4765" spans="2:51" s="13" customFormat="1">
      <c r="B4765" s="158"/>
      <c r="D4765" s="152" t="s">
        <v>340</v>
      </c>
      <c r="E4765" s="159" t="s">
        <v>21</v>
      </c>
      <c r="F4765" s="160" t="s">
        <v>4588</v>
      </c>
      <c r="H4765" s="161">
        <v>-0.7</v>
      </c>
      <c r="I4765" s="162"/>
      <c r="L4765" s="158"/>
      <c r="M4765" s="163"/>
      <c r="T4765" s="164"/>
      <c r="AT4765" s="159" t="s">
        <v>340</v>
      </c>
      <c r="AU4765" s="159" t="s">
        <v>80</v>
      </c>
      <c r="AV4765" s="13" t="s">
        <v>80</v>
      </c>
      <c r="AW4765" s="13" t="s">
        <v>32</v>
      </c>
      <c r="AX4765" s="13" t="s">
        <v>71</v>
      </c>
      <c r="AY4765" s="159" t="s">
        <v>330</v>
      </c>
    </row>
    <row r="4766" spans="2:51" s="12" customFormat="1">
      <c r="B4766" s="151"/>
      <c r="D4766" s="152" t="s">
        <v>340</v>
      </c>
      <c r="E4766" s="153" t="s">
        <v>21</v>
      </c>
      <c r="F4766" s="154" t="s">
        <v>1511</v>
      </c>
      <c r="H4766" s="153" t="s">
        <v>21</v>
      </c>
      <c r="I4766" s="155"/>
      <c r="L4766" s="151"/>
      <c r="M4766" s="156"/>
      <c r="T4766" s="157"/>
      <c r="AT4766" s="153" t="s">
        <v>340</v>
      </c>
      <c r="AU4766" s="153" t="s">
        <v>80</v>
      </c>
      <c r="AV4766" s="12" t="s">
        <v>78</v>
      </c>
      <c r="AW4766" s="12" t="s">
        <v>32</v>
      </c>
      <c r="AX4766" s="12" t="s">
        <v>71</v>
      </c>
      <c r="AY4766" s="153" t="s">
        <v>330</v>
      </c>
    </row>
    <row r="4767" spans="2:51" s="13" customFormat="1">
      <c r="B4767" s="158"/>
      <c r="D4767" s="152" t="s">
        <v>340</v>
      </c>
      <c r="E4767" s="159" t="s">
        <v>21</v>
      </c>
      <c r="F4767" s="160" t="s">
        <v>2268</v>
      </c>
      <c r="H4767" s="161">
        <v>15</v>
      </c>
      <c r="I4767" s="162"/>
      <c r="L4767" s="158"/>
      <c r="M4767" s="163"/>
      <c r="T4767" s="164"/>
      <c r="AT4767" s="159" t="s">
        <v>340</v>
      </c>
      <c r="AU4767" s="159" t="s">
        <v>80</v>
      </c>
      <c r="AV4767" s="13" t="s">
        <v>80</v>
      </c>
      <c r="AW4767" s="13" t="s">
        <v>32</v>
      </c>
      <c r="AX4767" s="13" t="s">
        <v>71</v>
      </c>
      <c r="AY4767" s="159" t="s">
        <v>330</v>
      </c>
    </row>
    <row r="4768" spans="2:51" s="13" customFormat="1">
      <c r="B4768" s="158"/>
      <c r="D4768" s="152" t="s">
        <v>340</v>
      </c>
      <c r="E4768" s="159" t="s">
        <v>21</v>
      </c>
      <c r="F4768" s="160" t="s">
        <v>4604</v>
      </c>
      <c r="H4768" s="161">
        <v>-1.4</v>
      </c>
      <c r="I4768" s="162"/>
      <c r="L4768" s="158"/>
      <c r="M4768" s="163"/>
      <c r="T4768" s="164"/>
      <c r="AT4768" s="159" t="s">
        <v>340</v>
      </c>
      <c r="AU4768" s="159" t="s">
        <v>80</v>
      </c>
      <c r="AV4768" s="13" t="s">
        <v>80</v>
      </c>
      <c r="AW4768" s="13" t="s">
        <v>32</v>
      </c>
      <c r="AX4768" s="13" t="s">
        <v>71</v>
      </c>
      <c r="AY4768" s="159" t="s">
        <v>330</v>
      </c>
    </row>
    <row r="4769" spans="2:51" s="12" customFormat="1">
      <c r="B4769" s="151"/>
      <c r="D4769" s="152" t="s">
        <v>340</v>
      </c>
      <c r="E4769" s="153" t="s">
        <v>21</v>
      </c>
      <c r="F4769" s="154" t="s">
        <v>1513</v>
      </c>
      <c r="H4769" s="153" t="s">
        <v>21</v>
      </c>
      <c r="I4769" s="155"/>
      <c r="L4769" s="151"/>
      <c r="M4769" s="156"/>
      <c r="T4769" s="157"/>
      <c r="AT4769" s="153" t="s">
        <v>340</v>
      </c>
      <c r="AU4769" s="153" t="s">
        <v>80</v>
      </c>
      <c r="AV4769" s="12" t="s">
        <v>78</v>
      </c>
      <c r="AW4769" s="12" t="s">
        <v>32</v>
      </c>
      <c r="AX4769" s="12" t="s">
        <v>71</v>
      </c>
      <c r="AY4769" s="153" t="s">
        <v>330</v>
      </c>
    </row>
    <row r="4770" spans="2:51" s="13" customFormat="1">
      <c r="B4770" s="158"/>
      <c r="D4770" s="152" t="s">
        <v>340</v>
      </c>
      <c r="E4770" s="159" t="s">
        <v>21</v>
      </c>
      <c r="F4770" s="160" t="s">
        <v>2269</v>
      </c>
      <c r="H4770" s="161">
        <v>5.4</v>
      </c>
      <c r="I4770" s="162"/>
      <c r="L4770" s="158"/>
      <c r="M4770" s="163"/>
      <c r="T4770" s="164"/>
      <c r="AT4770" s="159" t="s">
        <v>340</v>
      </c>
      <c r="AU4770" s="159" t="s">
        <v>80</v>
      </c>
      <c r="AV4770" s="13" t="s">
        <v>80</v>
      </c>
      <c r="AW4770" s="13" t="s">
        <v>32</v>
      </c>
      <c r="AX4770" s="13" t="s">
        <v>71</v>
      </c>
      <c r="AY4770" s="159" t="s">
        <v>330</v>
      </c>
    </row>
    <row r="4771" spans="2:51" s="13" customFormat="1">
      <c r="B4771" s="158"/>
      <c r="D4771" s="152" t="s">
        <v>340</v>
      </c>
      <c r="E4771" s="159" t="s">
        <v>21</v>
      </c>
      <c r="F4771" s="160" t="s">
        <v>4588</v>
      </c>
      <c r="H4771" s="161">
        <v>-0.7</v>
      </c>
      <c r="I4771" s="162"/>
      <c r="L4771" s="158"/>
      <c r="M4771" s="163"/>
      <c r="T4771" s="164"/>
      <c r="AT4771" s="159" t="s">
        <v>340</v>
      </c>
      <c r="AU4771" s="159" t="s">
        <v>80</v>
      </c>
      <c r="AV4771" s="13" t="s">
        <v>80</v>
      </c>
      <c r="AW4771" s="13" t="s">
        <v>32</v>
      </c>
      <c r="AX4771" s="13" t="s">
        <v>71</v>
      </c>
      <c r="AY4771" s="159" t="s">
        <v>330</v>
      </c>
    </row>
    <row r="4772" spans="2:51" s="12" customFormat="1">
      <c r="B4772" s="151"/>
      <c r="D4772" s="152" t="s">
        <v>340</v>
      </c>
      <c r="E4772" s="153" t="s">
        <v>21</v>
      </c>
      <c r="F4772" s="154" t="s">
        <v>770</v>
      </c>
      <c r="H4772" s="153" t="s">
        <v>21</v>
      </c>
      <c r="I4772" s="155"/>
      <c r="L4772" s="151"/>
      <c r="M4772" s="156"/>
      <c r="T4772" s="157"/>
      <c r="AT4772" s="153" t="s">
        <v>340</v>
      </c>
      <c r="AU4772" s="153" t="s">
        <v>80</v>
      </c>
      <c r="AV4772" s="12" t="s">
        <v>78</v>
      </c>
      <c r="AW4772" s="12" t="s">
        <v>32</v>
      </c>
      <c r="AX4772" s="12" t="s">
        <v>71</v>
      </c>
      <c r="AY4772" s="153" t="s">
        <v>330</v>
      </c>
    </row>
    <row r="4773" spans="2:51" s="12" customFormat="1">
      <c r="B4773" s="151"/>
      <c r="D4773" s="152" t="s">
        <v>340</v>
      </c>
      <c r="E4773" s="153" t="s">
        <v>21</v>
      </c>
      <c r="F4773" s="154" t="s">
        <v>1672</v>
      </c>
      <c r="H4773" s="153" t="s">
        <v>21</v>
      </c>
      <c r="I4773" s="155"/>
      <c r="L4773" s="151"/>
      <c r="M4773" s="156"/>
      <c r="T4773" s="157"/>
      <c r="AT4773" s="153" t="s">
        <v>340</v>
      </c>
      <c r="AU4773" s="153" t="s">
        <v>80</v>
      </c>
      <c r="AV4773" s="12" t="s">
        <v>78</v>
      </c>
      <c r="AW4773" s="12" t="s">
        <v>32</v>
      </c>
      <c r="AX4773" s="12" t="s">
        <v>71</v>
      </c>
      <c r="AY4773" s="153" t="s">
        <v>330</v>
      </c>
    </row>
    <row r="4774" spans="2:51" s="13" customFormat="1">
      <c r="B4774" s="158"/>
      <c r="D4774" s="152" t="s">
        <v>340</v>
      </c>
      <c r="E4774" s="159" t="s">
        <v>21</v>
      </c>
      <c r="F4774" s="160" t="s">
        <v>2278</v>
      </c>
      <c r="H4774" s="161">
        <v>8.1</v>
      </c>
      <c r="I4774" s="162"/>
      <c r="L4774" s="158"/>
      <c r="M4774" s="163"/>
      <c r="T4774" s="164"/>
      <c r="AT4774" s="159" t="s">
        <v>340</v>
      </c>
      <c r="AU4774" s="159" t="s">
        <v>80</v>
      </c>
      <c r="AV4774" s="13" t="s">
        <v>80</v>
      </c>
      <c r="AW4774" s="13" t="s">
        <v>32</v>
      </c>
      <c r="AX4774" s="13" t="s">
        <v>71</v>
      </c>
      <c r="AY4774" s="159" t="s">
        <v>330</v>
      </c>
    </row>
    <row r="4775" spans="2:51" s="13" customFormat="1">
      <c r="B4775" s="158"/>
      <c r="D4775" s="152" t="s">
        <v>340</v>
      </c>
      <c r="E4775" s="159" t="s">
        <v>21</v>
      </c>
      <c r="F4775" s="160" t="s">
        <v>4465</v>
      </c>
      <c r="H4775" s="161">
        <v>-0.9</v>
      </c>
      <c r="I4775" s="162"/>
      <c r="L4775" s="158"/>
      <c r="M4775" s="163"/>
      <c r="T4775" s="164"/>
      <c r="AT4775" s="159" t="s">
        <v>340</v>
      </c>
      <c r="AU4775" s="159" t="s">
        <v>80</v>
      </c>
      <c r="AV4775" s="13" t="s">
        <v>80</v>
      </c>
      <c r="AW4775" s="13" t="s">
        <v>32</v>
      </c>
      <c r="AX4775" s="13" t="s">
        <v>71</v>
      </c>
      <c r="AY4775" s="159" t="s">
        <v>330</v>
      </c>
    </row>
    <row r="4776" spans="2:51" s="12" customFormat="1">
      <c r="B4776" s="151"/>
      <c r="D4776" s="152" t="s">
        <v>340</v>
      </c>
      <c r="E4776" s="153" t="s">
        <v>21</v>
      </c>
      <c r="F4776" s="154" t="s">
        <v>1550</v>
      </c>
      <c r="H4776" s="153" t="s">
        <v>21</v>
      </c>
      <c r="I4776" s="155"/>
      <c r="L4776" s="151"/>
      <c r="M4776" s="156"/>
      <c r="T4776" s="157"/>
      <c r="AT4776" s="153" t="s">
        <v>340</v>
      </c>
      <c r="AU4776" s="153" t="s">
        <v>80</v>
      </c>
      <c r="AV4776" s="12" t="s">
        <v>78</v>
      </c>
      <c r="AW4776" s="12" t="s">
        <v>32</v>
      </c>
      <c r="AX4776" s="12" t="s">
        <v>71</v>
      </c>
      <c r="AY4776" s="153" t="s">
        <v>330</v>
      </c>
    </row>
    <row r="4777" spans="2:51" s="13" customFormat="1">
      <c r="B4777" s="158"/>
      <c r="D4777" s="152" t="s">
        <v>340</v>
      </c>
      <c r="E4777" s="159" t="s">
        <v>21</v>
      </c>
      <c r="F4777" s="160" t="s">
        <v>2237</v>
      </c>
      <c r="H4777" s="161">
        <v>8</v>
      </c>
      <c r="I4777" s="162"/>
      <c r="L4777" s="158"/>
      <c r="M4777" s="163"/>
      <c r="T4777" s="164"/>
      <c r="AT4777" s="159" t="s">
        <v>340</v>
      </c>
      <c r="AU4777" s="159" t="s">
        <v>80</v>
      </c>
      <c r="AV4777" s="13" t="s">
        <v>80</v>
      </c>
      <c r="AW4777" s="13" t="s">
        <v>32</v>
      </c>
      <c r="AX4777" s="13" t="s">
        <v>71</v>
      </c>
      <c r="AY4777" s="159" t="s">
        <v>330</v>
      </c>
    </row>
    <row r="4778" spans="2:51" s="13" customFormat="1">
      <c r="B4778" s="158"/>
      <c r="D4778" s="152" t="s">
        <v>340</v>
      </c>
      <c r="E4778" s="159" t="s">
        <v>21</v>
      </c>
      <c r="F4778" s="160" t="s">
        <v>4594</v>
      </c>
      <c r="H4778" s="161">
        <v>-2.1</v>
      </c>
      <c r="I4778" s="162"/>
      <c r="L4778" s="158"/>
      <c r="M4778" s="163"/>
      <c r="T4778" s="164"/>
      <c r="AT4778" s="159" t="s">
        <v>340</v>
      </c>
      <c r="AU4778" s="159" t="s">
        <v>80</v>
      </c>
      <c r="AV4778" s="13" t="s">
        <v>80</v>
      </c>
      <c r="AW4778" s="13" t="s">
        <v>32</v>
      </c>
      <c r="AX4778" s="13" t="s">
        <v>71</v>
      </c>
      <c r="AY4778" s="159" t="s">
        <v>330</v>
      </c>
    </row>
    <row r="4779" spans="2:51" s="12" customFormat="1">
      <c r="B4779" s="151"/>
      <c r="D4779" s="152" t="s">
        <v>340</v>
      </c>
      <c r="E4779" s="153" t="s">
        <v>21</v>
      </c>
      <c r="F4779" s="154" t="s">
        <v>1472</v>
      </c>
      <c r="H4779" s="153" t="s">
        <v>21</v>
      </c>
      <c r="I4779" s="155"/>
      <c r="L4779" s="151"/>
      <c r="M4779" s="156"/>
      <c r="T4779" s="157"/>
      <c r="AT4779" s="153" t="s">
        <v>340</v>
      </c>
      <c r="AU4779" s="153" t="s">
        <v>80</v>
      </c>
      <c r="AV4779" s="12" t="s">
        <v>78</v>
      </c>
      <c r="AW4779" s="12" t="s">
        <v>32</v>
      </c>
      <c r="AX4779" s="12" t="s">
        <v>71</v>
      </c>
      <c r="AY4779" s="153" t="s">
        <v>330</v>
      </c>
    </row>
    <row r="4780" spans="2:51" s="13" customFormat="1">
      <c r="B4780" s="158"/>
      <c r="D4780" s="152" t="s">
        <v>340</v>
      </c>
      <c r="E4780" s="159" t="s">
        <v>21</v>
      </c>
      <c r="F4780" s="160" t="s">
        <v>2238</v>
      </c>
      <c r="H4780" s="161">
        <v>4</v>
      </c>
      <c r="I4780" s="162"/>
      <c r="L4780" s="158"/>
      <c r="M4780" s="163"/>
      <c r="T4780" s="164"/>
      <c r="AT4780" s="159" t="s">
        <v>340</v>
      </c>
      <c r="AU4780" s="159" t="s">
        <v>80</v>
      </c>
      <c r="AV4780" s="13" t="s">
        <v>80</v>
      </c>
      <c r="AW4780" s="13" t="s">
        <v>32</v>
      </c>
      <c r="AX4780" s="13" t="s">
        <v>71</v>
      </c>
      <c r="AY4780" s="159" t="s">
        <v>330</v>
      </c>
    </row>
    <row r="4781" spans="2:51" s="13" customFormat="1">
      <c r="B4781" s="158"/>
      <c r="D4781" s="152" t="s">
        <v>340</v>
      </c>
      <c r="E4781" s="159" t="s">
        <v>21</v>
      </c>
      <c r="F4781" s="160" t="s">
        <v>4588</v>
      </c>
      <c r="H4781" s="161">
        <v>-0.7</v>
      </c>
      <c r="I4781" s="162"/>
      <c r="L4781" s="158"/>
      <c r="M4781" s="163"/>
      <c r="T4781" s="164"/>
      <c r="AT4781" s="159" t="s">
        <v>340</v>
      </c>
      <c r="AU4781" s="159" t="s">
        <v>80</v>
      </c>
      <c r="AV4781" s="13" t="s">
        <v>80</v>
      </c>
      <c r="AW4781" s="13" t="s">
        <v>32</v>
      </c>
      <c r="AX4781" s="13" t="s">
        <v>71</v>
      </c>
      <c r="AY4781" s="159" t="s">
        <v>330</v>
      </c>
    </row>
    <row r="4782" spans="2:51" s="12" customFormat="1">
      <c r="B4782" s="151"/>
      <c r="D4782" s="152" t="s">
        <v>340</v>
      </c>
      <c r="E4782" s="153" t="s">
        <v>21</v>
      </c>
      <c r="F4782" s="154" t="s">
        <v>1476</v>
      </c>
      <c r="H4782" s="153" t="s">
        <v>21</v>
      </c>
      <c r="I4782" s="155"/>
      <c r="L4782" s="151"/>
      <c r="M4782" s="156"/>
      <c r="T4782" s="157"/>
      <c r="AT4782" s="153" t="s">
        <v>340</v>
      </c>
      <c r="AU4782" s="153" t="s">
        <v>80</v>
      </c>
      <c r="AV4782" s="12" t="s">
        <v>78</v>
      </c>
      <c r="AW4782" s="12" t="s">
        <v>32</v>
      </c>
      <c r="AX4782" s="12" t="s">
        <v>71</v>
      </c>
      <c r="AY4782" s="153" t="s">
        <v>330</v>
      </c>
    </row>
    <row r="4783" spans="2:51" s="13" customFormat="1">
      <c r="B4783" s="158"/>
      <c r="D4783" s="152" t="s">
        <v>340</v>
      </c>
      <c r="E4783" s="159" t="s">
        <v>21</v>
      </c>
      <c r="F4783" s="160" t="s">
        <v>2238</v>
      </c>
      <c r="H4783" s="161">
        <v>4</v>
      </c>
      <c r="I4783" s="162"/>
      <c r="L4783" s="158"/>
      <c r="M4783" s="163"/>
      <c r="T4783" s="164"/>
      <c r="AT4783" s="159" t="s">
        <v>340</v>
      </c>
      <c r="AU4783" s="159" t="s">
        <v>80</v>
      </c>
      <c r="AV4783" s="13" t="s">
        <v>80</v>
      </c>
      <c r="AW4783" s="13" t="s">
        <v>32</v>
      </c>
      <c r="AX4783" s="13" t="s">
        <v>71</v>
      </c>
      <c r="AY4783" s="159" t="s">
        <v>330</v>
      </c>
    </row>
    <row r="4784" spans="2:51" s="13" customFormat="1">
      <c r="B4784" s="158"/>
      <c r="D4784" s="152" t="s">
        <v>340</v>
      </c>
      <c r="E4784" s="159" t="s">
        <v>21</v>
      </c>
      <c r="F4784" s="160" t="s">
        <v>4588</v>
      </c>
      <c r="H4784" s="161">
        <v>-0.7</v>
      </c>
      <c r="I4784" s="162"/>
      <c r="L4784" s="158"/>
      <c r="M4784" s="163"/>
      <c r="T4784" s="164"/>
      <c r="AT4784" s="159" t="s">
        <v>340</v>
      </c>
      <c r="AU4784" s="159" t="s">
        <v>80</v>
      </c>
      <c r="AV4784" s="13" t="s">
        <v>80</v>
      </c>
      <c r="AW4784" s="13" t="s">
        <v>32</v>
      </c>
      <c r="AX4784" s="13" t="s">
        <v>71</v>
      </c>
      <c r="AY4784" s="159" t="s">
        <v>330</v>
      </c>
    </row>
    <row r="4785" spans="2:51" s="12" customFormat="1">
      <c r="B4785" s="151"/>
      <c r="D4785" s="152" t="s">
        <v>340</v>
      </c>
      <c r="E4785" s="153" t="s">
        <v>21</v>
      </c>
      <c r="F4785" s="154" t="s">
        <v>1554</v>
      </c>
      <c r="H4785" s="153" t="s">
        <v>21</v>
      </c>
      <c r="I4785" s="155"/>
      <c r="L4785" s="151"/>
      <c r="M4785" s="156"/>
      <c r="T4785" s="157"/>
      <c r="AT4785" s="153" t="s">
        <v>340</v>
      </c>
      <c r="AU4785" s="153" t="s">
        <v>80</v>
      </c>
      <c r="AV4785" s="12" t="s">
        <v>78</v>
      </c>
      <c r="AW4785" s="12" t="s">
        <v>32</v>
      </c>
      <c r="AX4785" s="12" t="s">
        <v>71</v>
      </c>
      <c r="AY4785" s="153" t="s">
        <v>330</v>
      </c>
    </row>
    <row r="4786" spans="2:51" s="13" customFormat="1">
      <c r="B4786" s="158"/>
      <c r="D4786" s="152" t="s">
        <v>340</v>
      </c>
      <c r="E4786" s="159" t="s">
        <v>21</v>
      </c>
      <c r="F4786" s="160" t="s">
        <v>2279</v>
      </c>
      <c r="H4786" s="161">
        <v>11.1</v>
      </c>
      <c r="I4786" s="162"/>
      <c r="L4786" s="158"/>
      <c r="M4786" s="163"/>
      <c r="T4786" s="164"/>
      <c r="AT4786" s="159" t="s">
        <v>340</v>
      </c>
      <c r="AU4786" s="159" t="s">
        <v>80</v>
      </c>
      <c r="AV4786" s="13" t="s">
        <v>80</v>
      </c>
      <c r="AW4786" s="13" t="s">
        <v>32</v>
      </c>
      <c r="AX4786" s="13" t="s">
        <v>71</v>
      </c>
      <c r="AY4786" s="159" t="s">
        <v>330</v>
      </c>
    </row>
    <row r="4787" spans="2:51" s="13" customFormat="1">
      <c r="B4787" s="158"/>
      <c r="D4787" s="152" t="s">
        <v>340</v>
      </c>
      <c r="E4787" s="159" t="s">
        <v>21</v>
      </c>
      <c r="F4787" s="160" t="s">
        <v>4604</v>
      </c>
      <c r="H4787" s="161">
        <v>-1.4</v>
      </c>
      <c r="I4787" s="162"/>
      <c r="L4787" s="158"/>
      <c r="M4787" s="163"/>
      <c r="T4787" s="164"/>
      <c r="AT4787" s="159" t="s">
        <v>340</v>
      </c>
      <c r="AU4787" s="159" t="s">
        <v>80</v>
      </c>
      <c r="AV4787" s="13" t="s">
        <v>80</v>
      </c>
      <c r="AW4787" s="13" t="s">
        <v>32</v>
      </c>
      <c r="AX4787" s="13" t="s">
        <v>71</v>
      </c>
      <c r="AY4787" s="159" t="s">
        <v>330</v>
      </c>
    </row>
    <row r="4788" spans="2:51" s="12" customFormat="1">
      <c r="B4788" s="151"/>
      <c r="D4788" s="152" t="s">
        <v>340</v>
      </c>
      <c r="E4788" s="153" t="s">
        <v>21</v>
      </c>
      <c r="F4788" s="154" t="s">
        <v>2241</v>
      </c>
      <c r="H4788" s="153" t="s">
        <v>21</v>
      </c>
      <c r="I4788" s="155"/>
      <c r="L4788" s="151"/>
      <c r="M4788" s="156"/>
      <c r="T4788" s="157"/>
      <c r="AT4788" s="153" t="s">
        <v>340</v>
      </c>
      <c r="AU4788" s="153" t="s">
        <v>80</v>
      </c>
      <c r="AV4788" s="12" t="s">
        <v>78</v>
      </c>
      <c r="AW4788" s="12" t="s">
        <v>32</v>
      </c>
      <c r="AX4788" s="12" t="s">
        <v>71</v>
      </c>
      <c r="AY4788" s="153" t="s">
        <v>330</v>
      </c>
    </row>
    <row r="4789" spans="2:51" s="13" customFormat="1">
      <c r="B4789" s="158"/>
      <c r="D4789" s="152" t="s">
        <v>340</v>
      </c>
      <c r="E4789" s="159" t="s">
        <v>21</v>
      </c>
      <c r="F4789" s="160" t="s">
        <v>2280</v>
      </c>
      <c r="H4789" s="161">
        <v>5.42</v>
      </c>
      <c r="I4789" s="162"/>
      <c r="L4789" s="158"/>
      <c r="M4789" s="163"/>
      <c r="T4789" s="164"/>
      <c r="AT4789" s="159" t="s">
        <v>340</v>
      </c>
      <c r="AU4789" s="159" t="s">
        <v>80</v>
      </c>
      <c r="AV4789" s="13" t="s">
        <v>80</v>
      </c>
      <c r="AW4789" s="13" t="s">
        <v>32</v>
      </c>
      <c r="AX4789" s="13" t="s">
        <v>71</v>
      </c>
      <c r="AY4789" s="159" t="s">
        <v>330</v>
      </c>
    </row>
    <row r="4790" spans="2:51" s="13" customFormat="1">
      <c r="B4790" s="158"/>
      <c r="D4790" s="152" t="s">
        <v>340</v>
      </c>
      <c r="E4790" s="159" t="s">
        <v>21</v>
      </c>
      <c r="F4790" s="160" t="s">
        <v>4588</v>
      </c>
      <c r="H4790" s="161">
        <v>-0.7</v>
      </c>
      <c r="I4790" s="162"/>
      <c r="L4790" s="158"/>
      <c r="M4790" s="163"/>
      <c r="T4790" s="164"/>
      <c r="AT4790" s="159" t="s">
        <v>340</v>
      </c>
      <c r="AU4790" s="159" t="s">
        <v>80</v>
      </c>
      <c r="AV4790" s="13" t="s">
        <v>80</v>
      </c>
      <c r="AW4790" s="13" t="s">
        <v>32</v>
      </c>
      <c r="AX4790" s="13" t="s">
        <v>71</v>
      </c>
      <c r="AY4790" s="159" t="s">
        <v>330</v>
      </c>
    </row>
    <row r="4791" spans="2:51" s="12" customFormat="1">
      <c r="B4791" s="151"/>
      <c r="D4791" s="152" t="s">
        <v>340</v>
      </c>
      <c r="E4791" s="153" t="s">
        <v>21</v>
      </c>
      <c r="F4791" s="154" t="s">
        <v>1677</v>
      </c>
      <c r="H4791" s="153" t="s">
        <v>21</v>
      </c>
      <c r="I4791" s="155"/>
      <c r="L4791" s="151"/>
      <c r="M4791" s="156"/>
      <c r="T4791" s="157"/>
      <c r="AT4791" s="153" t="s">
        <v>340</v>
      </c>
      <c r="AU4791" s="153" t="s">
        <v>80</v>
      </c>
      <c r="AV4791" s="12" t="s">
        <v>78</v>
      </c>
      <c r="AW4791" s="12" t="s">
        <v>32</v>
      </c>
      <c r="AX4791" s="12" t="s">
        <v>71</v>
      </c>
      <c r="AY4791" s="153" t="s">
        <v>330</v>
      </c>
    </row>
    <row r="4792" spans="2:51" s="13" customFormat="1">
      <c r="B4792" s="158"/>
      <c r="D4792" s="152" t="s">
        <v>340</v>
      </c>
      <c r="E4792" s="159" t="s">
        <v>21</v>
      </c>
      <c r="F4792" s="160" t="s">
        <v>2239</v>
      </c>
      <c r="H4792" s="161">
        <v>8.2200000000000006</v>
      </c>
      <c r="I4792" s="162"/>
      <c r="L4792" s="158"/>
      <c r="M4792" s="163"/>
      <c r="T4792" s="164"/>
      <c r="AT4792" s="159" t="s">
        <v>340</v>
      </c>
      <c r="AU4792" s="159" t="s">
        <v>80</v>
      </c>
      <c r="AV4792" s="13" t="s">
        <v>80</v>
      </c>
      <c r="AW4792" s="13" t="s">
        <v>32</v>
      </c>
      <c r="AX4792" s="13" t="s">
        <v>71</v>
      </c>
      <c r="AY4792" s="159" t="s">
        <v>330</v>
      </c>
    </row>
    <row r="4793" spans="2:51" s="13" customFormat="1">
      <c r="B4793" s="158"/>
      <c r="D4793" s="152" t="s">
        <v>340</v>
      </c>
      <c r="E4793" s="159" t="s">
        <v>21</v>
      </c>
      <c r="F4793" s="160" t="s">
        <v>4594</v>
      </c>
      <c r="H4793" s="161">
        <v>-2.1</v>
      </c>
      <c r="I4793" s="162"/>
      <c r="L4793" s="158"/>
      <c r="M4793" s="163"/>
      <c r="T4793" s="164"/>
      <c r="AT4793" s="159" t="s">
        <v>340</v>
      </c>
      <c r="AU4793" s="159" t="s">
        <v>80</v>
      </c>
      <c r="AV4793" s="13" t="s">
        <v>80</v>
      </c>
      <c r="AW4793" s="13" t="s">
        <v>32</v>
      </c>
      <c r="AX4793" s="13" t="s">
        <v>71</v>
      </c>
      <c r="AY4793" s="159" t="s">
        <v>330</v>
      </c>
    </row>
    <row r="4794" spans="2:51" s="12" customFormat="1">
      <c r="B4794" s="151"/>
      <c r="D4794" s="152" t="s">
        <v>340</v>
      </c>
      <c r="E4794" s="153" t="s">
        <v>21</v>
      </c>
      <c r="F4794" s="154" t="s">
        <v>2242</v>
      </c>
      <c r="H4794" s="153" t="s">
        <v>21</v>
      </c>
      <c r="I4794" s="155"/>
      <c r="L4794" s="151"/>
      <c r="M4794" s="156"/>
      <c r="T4794" s="157"/>
      <c r="AT4794" s="153" t="s">
        <v>340</v>
      </c>
      <c r="AU4794" s="153" t="s">
        <v>80</v>
      </c>
      <c r="AV4794" s="12" t="s">
        <v>78</v>
      </c>
      <c r="AW4794" s="12" t="s">
        <v>32</v>
      </c>
      <c r="AX4794" s="12" t="s">
        <v>71</v>
      </c>
      <c r="AY4794" s="153" t="s">
        <v>330</v>
      </c>
    </row>
    <row r="4795" spans="2:51" s="13" customFormat="1">
      <c r="B4795" s="158"/>
      <c r="D4795" s="152" t="s">
        <v>340</v>
      </c>
      <c r="E4795" s="159" t="s">
        <v>21</v>
      </c>
      <c r="F4795" s="160" t="s">
        <v>2240</v>
      </c>
      <c r="H4795" s="161">
        <v>4.2</v>
      </c>
      <c r="I4795" s="162"/>
      <c r="L4795" s="158"/>
      <c r="M4795" s="163"/>
      <c r="T4795" s="164"/>
      <c r="AT4795" s="159" t="s">
        <v>340</v>
      </c>
      <c r="AU4795" s="159" t="s">
        <v>80</v>
      </c>
      <c r="AV4795" s="13" t="s">
        <v>80</v>
      </c>
      <c r="AW4795" s="13" t="s">
        <v>32</v>
      </c>
      <c r="AX4795" s="13" t="s">
        <v>71</v>
      </c>
      <c r="AY4795" s="159" t="s">
        <v>330</v>
      </c>
    </row>
    <row r="4796" spans="2:51" s="13" customFormat="1">
      <c r="B4796" s="158"/>
      <c r="D4796" s="152" t="s">
        <v>340</v>
      </c>
      <c r="E4796" s="159" t="s">
        <v>21</v>
      </c>
      <c r="F4796" s="160" t="s">
        <v>4588</v>
      </c>
      <c r="H4796" s="161">
        <v>-0.7</v>
      </c>
      <c r="I4796" s="162"/>
      <c r="L4796" s="158"/>
      <c r="M4796" s="163"/>
      <c r="T4796" s="164"/>
      <c r="AT4796" s="159" t="s">
        <v>340</v>
      </c>
      <c r="AU4796" s="159" t="s">
        <v>80</v>
      </c>
      <c r="AV4796" s="13" t="s">
        <v>80</v>
      </c>
      <c r="AW4796" s="13" t="s">
        <v>32</v>
      </c>
      <c r="AX4796" s="13" t="s">
        <v>71</v>
      </c>
      <c r="AY4796" s="159" t="s">
        <v>330</v>
      </c>
    </row>
    <row r="4797" spans="2:51" s="12" customFormat="1">
      <c r="B4797" s="151"/>
      <c r="D4797" s="152" t="s">
        <v>340</v>
      </c>
      <c r="E4797" s="153" t="s">
        <v>21</v>
      </c>
      <c r="F4797" s="154" t="s">
        <v>2243</v>
      </c>
      <c r="H4797" s="153" t="s">
        <v>21</v>
      </c>
      <c r="I4797" s="155"/>
      <c r="L4797" s="151"/>
      <c r="M4797" s="156"/>
      <c r="T4797" s="157"/>
      <c r="AT4797" s="153" t="s">
        <v>340</v>
      </c>
      <c r="AU4797" s="153" t="s">
        <v>80</v>
      </c>
      <c r="AV4797" s="12" t="s">
        <v>78</v>
      </c>
      <c r="AW4797" s="12" t="s">
        <v>32</v>
      </c>
      <c r="AX4797" s="12" t="s">
        <v>71</v>
      </c>
      <c r="AY4797" s="153" t="s">
        <v>330</v>
      </c>
    </row>
    <row r="4798" spans="2:51" s="13" customFormat="1">
      <c r="B4798" s="158"/>
      <c r="D4798" s="152" t="s">
        <v>340</v>
      </c>
      <c r="E4798" s="159" t="s">
        <v>21</v>
      </c>
      <c r="F4798" s="160" t="s">
        <v>2281</v>
      </c>
      <c r="H4798" s="161">
        <v>4.5</v>
      </c>
      <c r="I4798" s="162"/>
      <c r="L4798" s="158"/>
      <c r="M4798" s="163"/>
      <c r="T4798" s="164"/>
      <c r="AT4798" s="159" t="s">
        <v>340</v>
      </c>
      <c r="AU4798" s="159" t="s">
        <v>80</v>
      </c>
      <c r="AV4798" s="13" t="s">
        <v>80</v>
      </c>
      <c r="AW4798" s="13" t="s">
        <v>32</v>
      </c>
      <c r="AX4798" s="13" t="s">
        <v>71</v>
      </c>
      <c r="AY4798" s="159" t="s">
        <v>330</v>
      </c>
    </row>
    <row r="4799" spans="2:51" s="13" customFormat="1">
      <c r="B4799" s="158"/>
      <c r="D4799" s="152" t="s">
        <v>340</v>
      </c>
      <c r="E4799" s="159" t="s">
        <v>21</v>
      </c>
      <c r="F4799" s="160" t="s">
        <v>4588</v>
      </c>
      <c r="H4799" s="161">
        <v>-0.7</v>
      </c>
      <c r="I4799" s="162"/>
      <c r="L4799" s="158"/>
      <c r="M4799" s="163"/>
      <c r="T4799" s="164"/>
      <c r="AT4799" s="159" t="s">
        <v>340</v>
      </c>
      <c r="AU4799" s="159" t="s">
        <v>80</v>
      </c>
      <c r="AV4799" s="13" t="s">
        <v>80</v>
      </c>
      <c r="AW4799" s="13" t="s">
        <v>32</v>
      </c>
      <c r="AX4799" s="13" t="s">
        <v>71</v>
      </c>
      <c r="AY4799" s="159" t="s">
        <v>330</v>
      </c>
    </row>
    <row r="4800" spans="2:51" s="12" customFormat="1">
      <c r="B4800" s="151"/>
      <c r="D4800" s="152" t="s">
        <v>340</v>
      </c>
      <c r="E4800" s="153" t="s">
        <v>21</v>
      </c>
      <c r="F4800" s="154" t="s">
        <v>1599</v>
      </c>
      <c r="H4800" s="153" t="s">
        <v>21</v>
      </c>
      <c r="I4800" s="155"/>
      <c r="L4800" s="151"/>
      <c r="M4800" s="156"/>
      <c r="T4800" s="157"/>
      <c r="AT4800" s="153" t="s">
        <v>340</v>
      </c>
      <c r="AU4800" s="153" t="s">
        <v>80</v>
      </c>
      <c r="AV4800" s="12" t="s">
        <v>78</v>
      </c>
      <c r="AW4800" s="12" t="s">
        <v>32</v>
      </c>
      <c r="AX4800" s="12" t="s">
        <v>71</v>
      </c>
      <c r="AY4800" s="153" t="s">
        <v>330</v>
      </c>
    </row>
    <row r="4801" spans="2:51" s="13" customFormat="1">
      <c r="B4801" s="158"/>
      <c r="D4801" s="152" t="s">
        <v>340</v>
      </c>
      <c r="E4801" s="159" t="s">
        <v>21</v>
      </c>
      <c r="F4801" s="160" t="s">
        <v>2244</v>
      </c>
      <c r="H4801" s="161">
        <v>5.2</v>
      </c>
      <c r="I4801" s="162"/>
      <c r="L4801" s="158"/>
      <c r="M4801" s="163"/>
      <c r="T4801" s="164"/>
      <c r="AT4801" s="159" t="s">
        <v>340</v>
      </c>
      <c r="AU4801" s="159" t="s">
        <v>80</v>
      </c>
      <c r="AV4801" s="13" t="s">
        <v>80</v>
      </c>
      <c r="AW4801" s="13" t="s">
        <v>32</v>
      </c>
      <c r="AX4801" s="13" t="s">
        <v>71</v>
      </c>
      <c r="AY4801" s="159" t="s">
        <v>330</v>
      </c>
    </row>
    <row r="4802" spans="2:51" s="13" customFormat="1">
      <c r="B4802" s="158"/>
      <c r="D4802" s="152" t="s">
        <v>340</v>
      </c>
      <c r="E4802" s="159" t="s">
        <v>21</v>
      </c>
      <c r="F4802" s="160" t="s">
        <v>4604</v>
      </c>
      <c r="H4802" s="161">
        <v>-1.4</v>
      </c>
      <c r="I4802" s="162"/>
      <c r="L4802" s="158"/>
      <c r="M4802" s="163"/>
      <c r="T4802" s="164"/>
      <c r="AT4802" s="159" t="s">
        <v>340</v>
      </c>
      <c r="AU4802" s="159" t="s">
        <v>80</v>
      </c>
      <c r="AV4802" s="13" t="s">
        <v>80</v>
      </c>
      <c r="AW4802" s="13" t="s">
        <v>32</v>
      </c>
      <c r="AX4802" s="13" t="s">
        <v>71</v>
      </c>
      <c r="AY4802" s="159" t="s">
        <v>330</v>
      </c>
    </row>
    <row r="4803" spans="2:51" s="12" customFormat="1">
      <c r="B4803" s="151"/>
      <c r="D4803" s="152" t="s">
        <v>340</v>
      </c>
      <c r="E4803" s="153" t="s">
        <v>21</v>
      </c>
      <c r="F4803" s="154" t="s">
        <v>2246</v>
      </c>
      <c r="H4803" s="153" t="s">
        <v>21</v>
      </c>
      <c r="I4803" s="155"/>
      <c r="L4803" s="151"/>
      <c r="M4803" s="156"/>
      <c r="T4803" s="157"/>
      <c r="AT4803" s="153" t="s">
        <v>340</v>
      </c>
      <c r="AU4803" s="153" t="s">
        <v>80</v>
      </c>
      <c r="AV4803" s="12" t="s">
        <v>78</v>
      </c>
      <c r="AW4803" s="12" t="s">
        <v>32</v>
      </c>
      <c r="AX4803" s="12" t="s">
        <v>71</v>
      </c>
      <c r="AY4803" s="153" t="s">
        <v>330</v>
      </c>
    </row>
    <row r="4804" spans="2:51" s="13" customFormat="1">
      <c r="B4804" s="158"/>
      <c r="D4804" s="152" t="s">
        <v>340</v>
      </c>
      <c r="E4804" s="159" t="s">
        <v>21</v>
      </c>
      <c r="F4804" s="160" t="s">
        <v>2282</v>
      </c>
      <c r="H4804" s="161">
        <v>5.0999999999999996</v>
      </c>
      <c r="I4804" s="162"/>
      <c r="L4804" s="158"/>
      <c r="M4804" s="163"/>
      <c r="T4804" s="164"/>
      <c r="AT4804" s="159" t="s">
        <v>340</v>
      </c>
      <c r="AU4804" s="159" t="s">
        <v>80</v>
      </c>
      <c r="AV4804" s="13" t="s">
        <v>80</v>
      </c>
      <c r="AW4804" s="13" t="s">
        <v>32</v>
      </c>
      <c r="AX4804" s="13" t="s">
        <v>71</v>
      </c>
      <c r="AY4804" s="159" t="s">
        <v>330</v>
      </c>
    </row>
    <row r="4805" spans="2:51" s="13" customFormat="1">
      <c r="B4805" s="158"/>
      <c r="D4805" s="152" t="s">
        <v>340</v>
      </c>
      <c r="E4805" s="159" t="s">
        <v>21</v>
      </c>
      <c r="F4805" s="160" t="s">
        <v>4588</v>
      </c>
      <c r="H4805" s="161">
        <v>-0.7</v>
      </c>
      <c r="I4805" s="162"/>
      <c r="L4805" s="158"/>
      <c r="M4805" s="163"/>
      <c r="T4805" s="164"/>
      <c r="AT4805" s="159" t="s">
        <v>340</v>
      </c>
      <c r="AU4805" s="159" t="s">
        <v>80</v>
      </c>
      <c r="AV4805" s="13" t="s">
        <v>80</v>
      </c>
      <c r="AW4805" s="13" t="s">
        <v>32</v>
      </c>
      <c r="AX4805" s="13" t="s">
        <v>71</v>
      </c>
      <c r="AY4805" s="159" t="s">
        <v>330</v>
      </c>
    </row>
    <row r="4806" spans="2:51" s="12" customFormat="1">
      <c r="B4806" s="151"/>
      <c r="D4806" s="152" t="s">
        <v>340</v>
      </c>
      <c r="E4806" s="153" t="s">
        <v>21</v>
      </c>
      <c r="F4806" s="154" t="s">
        <v>1478</v>
      </c>
      <c r="H4806" s="153" t="s">
        <v>21</v>
      </c>
      <c r="I4806" s="155"/>
      <c r="L4806" s="151"/>
      <c r="M4806" s="156"/>
      <c r="T4806" s="157"/>
      <c r="AT4806" s="153" t="s">
        <v>340</v>
      </c>
      <c r="AU4806" s="153" t="s">
        <v>80</v>
      </c>
      <c r="AV4806" s="12" t="s">
        <v>78</v>
      </c>
      <c r="AW4806" s="12" t="s">
        <v>32</v>
      </c>
      <c r="AX4806" s="12" t="s">
        <v>71</v>
      </c>
      <c r="AY4806" s="153" t="s">
        <v>330</v>
      </c>
    </row>
    <row r="4807" spans="2:51" s="13" customFormat="1">
      <c r="B4807" s="158"/>
      <c r="D4807" s="152" t="s">
        <v>340</v>
      </c>
      <c r="E4807" s="159" t="s">
        <v>21</v>
      </c>
      <c r="F4807" s="160" t="s">
        <v>2283</v>
      </c>
      <c r="H4807" s="161">
        <v>6.5</v>
      </c>
      <c r="I4807" s="162"/>
      <c r="L4807" s="158"/>
      <c r="M4807" s="163"/>
      <c r="T4807" s="164"/>
      <c r="AT4807" s="159" t="s">
        <v>340</v>
      </c>
      <c r="AU4807" s="159" t="s">
        <v>80</v>
      </c>
      <c r="AV4807" s="13" t="s">
        <v>80</v>
      </c>
      <c r="AW4807" s="13" t="s">
        <v>32</v>
      </c>
      <c r="AX4807" s="13" t="s">
        <v>71</v>
      </c>
      <c r="AY4807" s="159" t="s">
        <v>330</v>
      </c>
    </row>
    <row r="4808" spans="2:51" s="13" customFormat="1">
      <c r="B4808" s="158"/>
      <c r="D4808" s="152" t="s">
        <v>340</v>
      </c>
      <c r="E4808" s="159" t="s">
        <v>21</v>
      </c>
      <c r="F4808" s="160" t="s">
        <v>4588</v>
      </c>
      <c r="H4808" s="161">
        <v>-0.7</v>
      </c>
      <c r="I4808" s="162"/>
      <c r="L4808" s="158"/>
      <c r="M4808" s="163"/>
      <c r="T4808" s="164"/>
      <c r="AT4808" s="159" t="s">
        <v>340</v>
      </c>
      <c r="AU4808" s="159" t="s">
        <v>80</v>
      </c>
      <c r="AV4808" s="13" t="s">
        <v>80</v>
      </c>
      <c r="AW4808" s="13" t="s">
        <v>32</v>
      </c>
      <c r="AX4808" s="13" t="s">
        <v>71</v>
      </c>
      <c r="AY4808" s="159" t="s">
        <v>330</v>
      </c>
    </row>
    <row r="4809" spans="2:51" s="12" customFormat="1">
      <c r="B4809" s="151"/>
      <c r="D4809" s="152" t="s">
        <v>340</v>
      </c>
      <c r="E4809" s="153" t="s">
        <v>21</v>
      </c>
      <c r="F4809" s="154" t="s">
        <v>789</v>
      </c>
      <c r="H4809" s="153" t="s">
        <v>21</v>
      </c>
      <c r="I4809" s="155"/>
      <c r="L4809" s="151"/>
      <c r="M4809" s="156"/>
      <c r="T4809" s="157"/>
      <c r="AT4809" s="153" t="s">
        <v>340</v>
      </c>
      <c r="AU4809" s="153" t="s">
        <v>80</v>
      </c>
      <c r="AV4809" s="12" t="s">
        <v>78</v>
      </c>
      <c r="AW4809" s="12" t="s">
        <v>32</v>
      </c>
      <c r="AX4809" s="12" t="s">
        <v>71</v>
      </c>
      <c r="AY4809" s="153" t="s">
        <v>330</v>
      </c>
    </row>
    <row r="4810" spans="2:51" s="12" customFormat="1">
      <c r="B4810" s="151"/>
      <c r="D4810" s="152" t="s">
        <v>340</v>
      </c>
      <c r="E4810" s="153" t="s">
        <v>21</v>
      </c>
      <c r="F4810" s="154" t="s">
        <v>1672</v>
      </c>
      <c r="H4810" s="153" t="s">
        <v>21</v>
      </c>
      <c r="I4810" s="155"/>
      <c r="L4810" s="151"/>
      <c r="M4810" s="156"/>
      <c r="T4810" s="157"/>
      <c r="AT4810" s="153" t="s">
        <v>340</v>
      </c>
      <c r="AU4810" s="153" t="s">
        <v>80</v>
      </c>
      <c r="AV4810" s="12" t="s">
        <v>78</v>
      </c>
      <c r="AW4810" s="12" t="s">
        <v>32</v>
      </c>
      <c r="AX4810" s="12" t="s">
        <v>71</v>
      </c>
      <c r="AY4810" s="153" t="s">
        <v>330</v>
      </c>
    </row>
    <row r="4811" spans="2:51" s="13" customFormat="1">
      <c r="B4811" s="158"/>
      <c r="D4811" s="152" t="s">
        <v>340</v>
      </c>
      <c r="E4811" s="159" t="s">
        <v>21</v>
      </c>
      <c r="F4811" s="160" t="s">
        <v>2278</v>
      </c>
      <c r="H4811" s="161">
        <v>8.1</v>
      </c>
      <c r="I4811" s="162"/>
      <c r="L4811" s="158"/>
      <c r="M4811" s="163"/>
      <c r="T4811" s="164"/>
      <c r="AT4811" s="159" t="s">
        <v>340</v>
      </c>
      <c r="AU4811" s="159" t="s">
        <v>80</v>
      </c>
      <c r="AV4811" s="13" t="s">
        <v>80</v>
      </c>
      <c r="AW4811" s="13" t="s">
        <v>32</v>
      </c>
      <c r="AX4811" s="13" t="s">
        <v>71</v>
      </c>
      <c r="AY4811" s="159" t="s">
        <v>330</v>
      </c>
    </row>
    <row r="4812" spans="2:51" s="13" customFormat="1">
      <c r="B4812" s="158"/>
      <c r="D4812" s="152" t="s">
        <v>340</v>
      </c>
      <c r="E4812" s="159" t="s">
        <v>21</v>
      </c>
      <c r="F4812" s="160" t="s">
        <v>4583</v>
      </c>
      <c r="H4812" s="161">
        <v>-0.8</v>
      </c>
      <c r="I4812" s="162"/>
      <c r="L4812" s="158"/>
      <c r="M4812" s="163"/>
      <c r="T4812" s="164"/>
      <c r="AT4812" s="159" t="s">
        <v>340</v>
      </c>
      <c r="AU4812" s="159" t="s">
        <v>80</v>
      </c>
      <c r="AV4812" s="13" t="s">
        <v>80</v>
      </c>
      <c r="AW4812" s="13" t="s">
        <v>32</v>
      </c>
      <c r="AX4812" s="13" t="s">
        <v>71</v>
      </c>
      <c r="AY4812" s="159" t="s">
        <v>330</v>
      </c>
    </row>
    <row r="4813" spans="2:51" s="12" customFormat="1">
      <c r="B4813" s="151"/>
      <c r="D4813" s="152" t="s">
        <v>340</v>
      </c>
      <c r="E4813" s="153" t="s">
        <v>21</v>
      </c>
      <c r="F4813" s="154" t="s">
        <v>1550</v>
      </c>
      <c r="H4813" s="153" t="s">
        <v>21</v>
      </c>
      <c r="I4813" s="155"/>
      <c r="L4813" s="151"/>
      <c r="M4813" s="156"/>
      <c r="T4813" s="157"/>
      <c r="AT4813" s="153" t="s">
        <v>340</v>
      </c>
      <c r="AU4813" s="153" t="s">
        <v>80</v>
      </c>
      <c r="AV4813" s="12" t="s">
        <v>78</v>
      </c>
      <c r="AW4813" s="12" t="s">
        <v>32</v>
      </c>
      <c r="AX4813" s="12" t="s">
        <v>71</v>
      </c>
      <c r="AY4813" s="153" t="s">
        <v>330</v>
      </c>
    </row>
    <row r="4814" spans="2:51" s="13" customFormat="1">
      <c r="B4814" s="158"/>
      <c r="D4814" s="152" t="s">
        <v>340</v>
      </c>
      <c r="E4814" s="159" t="s">
        <v>21</v>
      </c>
      <c r="F4814" s="160" t="s">
        <v>2237</v>
      </c>
      <c r="H4814" s="161">
        <v>8</v>
      </c>
      <c r="I4814" s="162"/>
      <c r="L4814" s="158"/>
      <c r="M4814" s="163"/>
      <c r="T4814" s="164"/>
      <c r="AT4814" s="159" t="s">
        <v>340</v>
      </c>
      <c r="AU4814" s="159" t="s">
        <v>80</v>
      </c>
      <c r="AV4814" s="13" t="s">
        <v>80</v>
      </c>
      <c r="AW4814" s="13" t="s">
        <v>32</v>
      </c>
      <c r="AX4814" s="13" t="s">
        <v>71</v>
      </c>
      <c r="AY4814" s="159" t="s">
        <v>330</v>
      </c>
    </row>
    <row r="4815" spans="2:51" s="13" customFormat="1">
      <c r="B4815" s="158"/>
      <c r="D4815" s="152" t="s">
        <v>340</v>
      </c>
      <c r="E4815" s="159" t="s">
        <v>21</v>
      </c>
      <c r="F4815" s="160" t="s">
        <v>4594</v>
      </c>
      <c r="H4815" s="161">
        <v>-2.1</v>
      </c>
      <c r="I4815" s="162"/>
      <c r="L4815" s="158"/>
      <c r="M4815" s="163"/>
      <c r="T4815" s="164"/>
      <c r="AT4815" s="159" t="s">
        <v>340</v>
      </c>
      <c r="AU4815" s="159" t="s">
        <v>80</v>
      </c>
      <c r="AV4815" s="13" t="s">
        <v>80</v>
      </c>
      <c r="AW4815" s="13" t="s">
        <v>32</v>
      </c>
      <c r="AX4815" s="13" t="s">
        <v>71</v>
      </c>
      <c r="AY4815" s="159" t="s">
        <v>330</v>
      </c>
    </row>
    <row r="4816" spans="2:51" s="12" customFormat="1">
      <c r="B4816" s="151"/>
      <c r="D4816" s="152" t="s">
        <v>340</v>
      </c>
      <c r="E4816" s="153" t="s">
        <v>21</v>
      </c>
      <c r="F4816" s="154" t="s">
        <v>1472</v>
      </c>
      <c r="H4816" s="153" t="s">
        <v>21</v>
      </c>
      <c r="I4816" s="155"/>
      <c r="L4816" s="151"/>
      <c r="M4816" s="156"/>
      <c r="T4816" s="157"/>
      <c r="AT4816" s="153" t="s">
        <v>340</v>
      </c>
      <c r="AU4816" s="153" t="s">
        <v>80</v>
      </c>
      <c r="AV4816" s="12" t="s">
        <v>78</v>
      </c>
      <c r="AW4816" s="12" t="s">
        <v>32</v>
      </c>
      <c r="AX4816" s="12" t="s">
        <v>71</v>
      </c>
      <c r="AY4816" s="153" t="s">
        <v>330</v>
      </c>
    </row>
    <row r="4817" spans="2:51" s="13" customFormat="1">
      <c r="B4817" s="158"/>
      <c r="D4817" s="152" t="s">
        <v>340</v>
      </c>
      <c r="E4817" s="159" t="s">
        <v>21</v>
      </c>
      <c r="F4817" s="160" t="s">
        <v>2299</v>
      </c>
      <c r="H4817" s="161">
        <v>4.3</v>
      </c>
      <c r="I4817" s="162"/>
      <c r="L4817" s="158"/>
      <c r="M4817" s="163"/>
      <c r="T4817" s="164"/>
      <c r="AT4817" s="159" t="s">
        <v>340</v>
      </c>
      <c r="AU4817" s="159" t="s">
        <v>80</v>
      </c>
      <c r="AV4817" s="13" t="s">
        <v>80</v>
      </c>
      <c r="AW4817" s="13" t="s">
        <v>32</v>
      </c>
      <c r="AX4817" s="13" t="s">
        <v>71</v>
      </c>
      <c r="AY4817" s="159" t="s">
        <v>330</v>
      </c>
    </row>
    <row r="4818" spans="2:51" s="13" customFormat="1">
      <c r="B4818" s="158"/>
      <c r="D4818" s="152" t="s">
        <v>340</v>
      </c>
      <c r="E4818" s="159" t="s">
        <v>21</v>
      </c>
      <c r="F4818" s="160" t="s">
        <v>4588</v>
      </c>
      <c r="H4818" s="161">
        <v>-0.7</v>
      </c>
      <c r="I4818" s="162"/>
      <c r="L4818" s="158"/>
      <c r="M4818" s="163"/>
      <c r="T4818" s="164"/>
      <c r="AT4818" s="159" t="s">
        <v>340</v>
      </c>
      <c r="AU4818" s="159" t="s">
        <v>80</v>
      </c>
      <c r="AV4818" s="13" t="s">
        <v>80</v>
      </c>
      <c r="AW4818" s="13" t="s">
        <v>32</v>
      </c>
      <c r="AX4818" s="13" t="s">
        <v>71</v>
      </c>
      <c r="AY4818" s="159" t="s">
        <v>330</v>
      </c>
    </row>
    <row r="4819" spans="2:51" s="12" customFormat="1">
      <c r="B4819" s="151"/>
      <c r="D4819" s="152" t="s">
        <v>340</v>
      </c>
      <c r="E4819" s="153" t="s">
        <v>21</v>
      </c>
      <c r="F4819" s="154" t="s">
        <v>1476</v>
      </c>
      <c r="H4819" s="153" t="s">
        <v>21</v>
      </c>
      <c r="I4819" s="155"/>
      <c r="L4819" s="151"/>
      <c r="M4819" s="156"/>
      <c r="T4819" s="157"/>
      <c r="AT4819" s="153" t="s">
        <v>340</v>
      </c>
      <c r="AU4819" s="153" t="s">
        <v>80</v>
      </c>
      <c r="AV4819" s="12" t="s">
        <v>78</v>
      </c>
      <c r="AW4819" s="12" t="s">
        <v>32</v>
      </c>
      <c r="AX4819" s="12" t="s">
        <v>71</v>
      </c>
      <c r="AY4819" s="153" t="s">
        <v>330</v>
      </c>
    </row>
    <row r="4820" spans="2:51" s="13" customFormat="1">
      <c r="B4820" s="158"/>
      <c r="D4820" s="152" t="s">
        <v>340</v>
      </c>
      <c r="E4820" s="159" t="s">
        <v>21</v>
      </c>
      <c r="F4820" s="160" t="s">
        <v>2238</v>
      </c>
      <c r="H4820" s="161">
        <v>4</v>
      </c>
      <c r="I4820" s="162"/>
      <c r="L4820" s="158"/>
      <c r="M4820" s="163"/>
      <c r="T4820" s="164"/>
      <c r="AT4820" s="159" t="s">
        <v>340</v>
      </c>
      <c r="AU4820" s="159" t="s">
        <v>80</v>
      </c>
      <c r="AV4820" s="13" t="s">
        <v>80</v>
      </c>
      <c r="AW4820" s="13" t="s">
        <v>32</v>
      </c>
      <c r="AX4820" s="13" t="s">
        <v>71</v>
      </c>
      <c r="AY4820" s="159" t="s">
        <v>330</v>
      </c>
    </row>
    <row r="4821" spans="2:51" s="13" customFormat="1">
      <c r="B4821" s="158"/>
      <c r="D4821" s="152" t="s">
        <v>340</v>
      </c>
      <c r="E4821" s="159" t="s">
        <v>21</v>
      </c>
      <c r="F4821" s="160" t="s">
        <v>4588</v>
      </c>
      <c r="H4821" s="161">
        <v>-0.7</v>
      </c>
      <c r="I4821" s="162"/>
      <c r="L4821" s="158"/>
      <c r="M4821" s="163"/>
      <c r="T4821" s="164"/>
      <c r="AT4821" s="159" t="s">
        <v>340</v>
      </c>
      <c r="AU4821" s="159" t="s">
        <v>80</v>
      </c>
      <c r="AV4821" s="13" t="s">
        <v>80</v>
      </c>
      <c r="AW4821" s="13" t="s">
        <v>32</v>
      </c>
      <c r="AX4821" s="13" t="s">
        <v>71</v>
      </c>
      <c r="AY4821" s="159" t="s">
        <v>330</v>
      </c>
    </row>
    <row r="4822" spans="2:51" s="12" customFormat="1">
      <c r="B4822" s="151"/>
      <c r="D4822" s="152" t="s">
        <v>340</v>
      </c>
      <c r="E4822" s="153" t="s">
        <v>21</v>
      </c>
      <c r="F4822" s="154" t="s">
        <v>1554</v>
      </c>
      <c r="H4822" s="153" t="s">
        <v>21</v>
      </c>
      <c r="I4822" s="155"/>
      <c r="L4822" s="151"/>
      <c r="M4822" s="156"/>
      <c r="T4822" s="157"/>
      <c r="AT4822" s="153" t="s">
        <v>340</v>
      </c>
      <c r="AU4822" s="153" t="s">
        <v>80</v>
      </c>
      <c r="AV4822" s="12" t="s">
        <v>78</v>
      </c>
      <c r="AW4822" s="12" t="s">
        <v>32</v>
      </c>
      <c r="AX4822" s="12" t="s">
        <v>71</v>
      </c>
      <c r="AY4822" s="153" t="s">
        <v>330</v>
      </c>
    </row>
    <row r="4823" spans="2:51" s="13" customFormat="1">
      <c r="B4823" s="158"/>
      <c r="D4823" s="152" t="s">
        <v>340</v>
      </c>
      <c r="E4823" s="159" t="s">
        <v>21</v>
      </c>
      <c r="F4823" s="160" t="s">
        <v>2279</v>
      </c>
      <c r="H4823" s="161">
        <v>11.1</v>
      </c>
      <c r="I4823" s="162"/>
      <c r="L4823" s="158"/>
      <c r="M4823" s="163"/>
      <c r="T4823" s="164"/>
      <c r="AT4823" s="159" t="s">
        <v>340</v>
      </c>
      <c r="AU4823" s="159" t="s">
        <v>80</v>
      </c>
      <c r="AV4823" s="13" t="s">
        <v>80</v>
      </c>
      <c r="AW4823" s="13" t="s">
        <v>32</v>
      </c>
      <c r="AX4823" s="13" t="s">
        <v>71</v>
      </c>
      <c r="AY4823" s="159" t="s">
        <v>330</v>
      </c>
    </row>
    <row r="4824" spans="2:51" s="13" customFormat="1">
      <c r="B4824" s="158"/>
      <c r="D4824" s="152" t="s">
        <v>340</v>
      </c>
      <c r="E4824" s="159" t="s">
        <v>21</v>
      </c>
      <c r="F4824" s="160" t="s">
        <v>4604</v>
      </c>
      <c r="H4824" s="161">
        <v>-1.4</v>
      </c>
      <c r="I4824" s="162"/>
      <c r="L4824" s="158"/>
      <c r="M4824" s="163"/>
      <c r="T4824" s="164"/>
      <c r="AT4824" s="159" t="s">
        <v>340</v>
      </c>
      <c r="AU4824" s="159" t="s">
        <v>80</v>
      </c>
      <c r="AV4824" s="13" t="s">
        <v>80</v>
      </c>
      <c r="AW4824" s="13" t="s">
        <v>32</v>
      </c>
      <c r="AX4824" s="13" t="s">
        <v>71</v>
      </c>
      <c r="AY4824" s="159" t="s">
        <v>330</v>
      </c>
    </row>
    <row r="4825" spans="2:51" s="12" customFormat="1">
      <c r="B4825" s="151"/>
      <c r="D4825" s="152" t="s">
        <v>340</v>
      </c>
      <c r="E4825" s="153" t="s">
        <v>21</v>
      </c>
      <c r="F4825" s="154" t="s">
        <v>2241</v>
      </c>
      <c r="H4825" s="153" t="s">
        <v>21</v>
      </c>
      <c r="I4825" s="155"/>
      <c r="L4825" s="151"/>
      <c r="M4825" s="156"/>
      <c r="T4825" s="157"/>
      <c r="AT4825" s="153" t="s">
        <v>340</v>
      </c>
      <c r="AU4825" s="153" t="s">
        <v>80</v>
      </c>
      <c r="AV4825" s="12" t="s">
        <v>78</v>
      </c>
      <c r="AW4825" s="12" t="s">
        <v>32</v>
      </c>
      <c r="AX4825" s="12" t="s">
        <v>71</v>
      </c>
      <c r="AY4825" s="153" t="s">
        <v>330</v>
      </c>
    </row>
    <row r="4826" spans="2:51" s="13" customFormat="1">
      <c r="B4826" s="158"/>
      <c r="D4826" s="152" t="s">
        <v>340</v>
      </c>
      <c r="E4826" s="159" t="s">
        <v>21</v>
      </c>
      <c r="F4826" s="160" t="s">
        <v>2300</v>
      </c>
      <c r="H4826" s="161">
        <v>5.72</v>
      </c>
      <c r="I4826" s="162"/>
      <c r="L4826" s="158"/>
      <c r="M4826" s="163"/>
      <c r="T4826" s="164"/>
      <c r="AT4826" s="159" t="s">
        <v>340</v>
      </c>
      <c r="AU4826" s="159" t="s">
        <v>80</v>
      </c>
      <c r="AV4826" s="13" t="s">
        <v>80</v>
      </c>
      <c r="AW4826" s="13" t="s">
        <v>32</v>
      </c>
      <c r="AX4826" s="13" t="s">
        <v>71</v>
      </c>
      <c r="AY4826" s="159" t="s">
        <v>330</v>
      </c>
    </row>
    <row r="4827" spans="2:51" s="13" customFormat="1">
      <c r="B4827" s="158"/>
      <c r="D4827" s="152" t="s">
        <v>340</v>
      </c>
      <c r="E4827" s="159" t="s">
        <v>21</v>
      </c>
      <c r="F4827" s="160" t="s">
        <v>4588</v>
      </c>
      <c r="H4827" s="161">
        <v>-0.7</v>
      </c>
      <c r="I4827" s="162"/>
      <c r="L4827" s="158"/>
      <c r="M4827" s="163"/>
      <c r="T4827" s="164"/>
      <c r="AT4827" s="159" t="s">
        <v>340</v>
      </c>
      <c r="AU4827" s="159" t="s">
        <v>80</v>
      </c>
      <c r="AV4827" s="13" t="s">
        <v>80</v>
      </c>
      <c r="AW4827" s="13" t="s">
        <v>32</v>
      </c>
      <c r="AX4827" s="13" t="s">
        <v>71</v>
      </c>
      <c r="AY4827" s="159" t="s">
        <v>330</v>
      </c>
    </row>
    <row r="4828" spans="2:51" s="12" customFormat="1">
      <c r="B4828" s="151"/>
      <c r="D4828" s="152" t="s">
        <v>340</v>
      </c>
      <c r="E4828" s="153" t="s">
        <v>21</v>
      </c>
      <c r="F4828" s="154" t="s">
        <v>1677</v>
      </c>
      <c r="H4828" s="153" t="s">
        <v>21</v>
      </c>
      <c r="I4828" s="155"/>
      <c r="L4828" s="151"/>
      <c r="M4828" s="156"/>
      <c r="T4828" s="157"/>
      <c r="AT4828" s="153" t="s">
        <v>340</v>
      </c>
      <c r="AU4828" s="153" t="s">
        <v>80</v>
      </c>
      <c r="AV4828" s="12" t="s">
        <v>78</v>
      </c>
      <c r="AW4828" s="12" t="s">
        <v>32</v>
      </c>
      <c r="AX4828" s="12" t="s">
        <v>71</v>
      </c>
      <c r="AY4828" s="153" t="s">
        <v>330</v>
      </c>
    </row>
    <row r="4829" spans="2:51" s="13" customFormat="1">
      <c r="B4829" s="158"/>
      <c r="D4829" s="152" t="s">
        <v>340</v>
      </c>
      <c r="E4829" s="159" t="s">
        <v>21</v>
      </c>
      <c r="F4829" s="160" t="s">
        <v>2301</v>
      </c>
      <c r="H4829" s="161">
        <v>7.2</v>
      </c>
      <c r="I4829" s="162"/>
      <c r="L4829" s="158"/>
      <c r="M4829" s="163"/>
      <c r="T4829" s="164"/>
      <c r="AT4829" s="159" t="s">
        <v>340</v>
      </c>
      <c r="AU4829" s="159" t="s">
        <v>80</v>
      </c>
      <c r="AV4829" s="13" t="s">
        <v>80</v>
      </c>
      <c r="AW4829" s="13" t="s">
        <v>32</v>
      </c>
      <c r="AX4829" s="13" t="s">
        <v>71</v>
      </c>
      <c r="AY4829" s="159" t="s">
        <v>330</v>
      </c>
    </row>
    <row r="4830" spans="2:51" s="13" customFormat="1">
      <c r="B4830" s="158"/>
      <c r="D4830" s="152" t="s">
        <v>340</v>
      </c>
      <c r="E4830" s="159" t="s">
        <v>21</v>
      </c>
      <c r="F4830" s="160" t="s">
        <v>4604</v>
      </c>
      <c r="H4830" s="161">
        <v>-1.4</v>
      </c>
      <c r="I4830" s="162"/>
      <c r="L4830" s="158"/>
      <c r="M4830" s="163"/>
      <c r="T4830" s="164"/>
      <c r="AT4830" s="159" t="s">
        <v>340</v>
      </c>
      <c r="AU4830" s="159" t="s">
        <v>80</v>
      </c>
      <c r="AV4830" s="13" t="s">
        <v>80</v>
      </c>
      <c r="AW4830" s="13" t="s">
        <v>32</v>
      </c>
      <c r="AX4830" s="13" t="s">
        <v>71</v>
      </c>
      <c r="AY4830" s="159" t="s">
        <v>330</v>
      </c>
    </row>
    <row r="4831" spans="2:51" s="12" customFormat="1">
      <c r="B4831" s="151"/>
      <c r="D4831" s="152" t="s">
        <v>340</v>
      </c>
      <c r="E4831" s="153" t="s">
        <v>21</v>
      </c>
      <c r="F4831" s="154" t="s">
        <v>2242</v>
      </c>
      <c r="H4831" s="153" t="s">
        <v>21</v>
      </c>
      <c r="I4831" s="155"/>
      <c r="L4831" s="151"/>
      <c r="M4831" s="156"/>
      <c r="T4831" s="157"/>
      <c r="AT4831" s="153" t="s">
        <v>340</v>
      </c>
      <c r="AU4831" s="153" t="s">
        <v>80</v>
      </c>
      <c r="AV4831" s="12" t="s">
        <v>78</v>
      </c>
      <c r="AW4831" s="12" t="s">
        <v>32</v>
      </c>
      <c r="AX4831" s="12" t="s">
        <v>71</v>
      </c>
      <c r="AY4831" s="153" t="s">
        <v>330</v>
      </c>
    </row>
    <row r="4832" spans="2:51" s="13" customFormat="1">
      <c r="B4832" s="158"/>
      <c r="D4832" s="152" t="s">
        <v>340</v>
      </c>
      <c r="E4832" s="159" t="s">
        <v>21</v>
      </c>
      <c r="F4832" s="160" t="s">
        <v>2302</v>
      </c>
      <c r="H4832" s="161">
        <v>5.7</v>
      </c>
      <c r="I4832" s="162"/>
      <c r="L4832" s="158"/>
      <c r="M4832" s="163"/>
      <c r="T4832" s="164"/>
      <c r="AT4832" s="159" t="s">
        <v>340</v>
      </c>
      <c r="AU4832" s="159" t="s">
        <v>80</v>
      </c>
      <c r="AV4832" s="13" t="s">
        <v>80</v>
      </c>
      <c r="AW4832" s="13" t="s">
        <v>32</v>
      </c>
      <c r="AX4832" s="13" t="s">
        <v>71</v>
      </c>
      <c r="AY4832" s="159" t="s">
        <v>330</v>
      </c>
    </row>
    <row r="4833" spans="2:51" s="13" customFormat="1">
      <c r="B4833" s="158"/>
      <c r="D4833" s="152" t="s">
        <v>340</v>
      </c>
      <c r="E4833" s="159" t="s">
        <v>21</v>
      </c>
      <c r="F4833" s="160" t="s">
        <v>4604</v>
      </c>
      <c r="H4833" s="161">
        <v>-1.4</v>
      </c>
      <c r="I4833" s="162"/>
      <c r="L4833" s="158"/>
      <c r="M4833" s="163"/>
      <c r="T4833" s="164"/>
      <c r="AT4833" s="159" t="s">
        <v>340</v>
      </c>
      <c r="AU4833" s="159" t="s">
        <v>80</v>
      </c>
      <c r="AV4833" s="13" t="s">
        <v>80</v>
      </c>
      <c r="AW4833" s="13" t="s">
        <v>32</v>
      </c>
      <c r="AX4833" s="13" t="s">
        <v>71</v>
      </c>
      <c r="AY4833" s="159" t="s">
        <v>330</v>
      </c>
    </row>
    <row r="4834" spans="2:51" s="12" customFormat="1">
      <c r="B4834" s="151"/>
      <c r="D4834" s="152" t="s">
        <v>340</v>
      </c>
      <c r="E4834" s="153" t="s">
        <v>21</v>
      </c>
      <c r="F4834" s="154" t="s">
        <v>2243</v>
      </c>
      <c r="H4834" s="153" t="s">
        <v>21</v>
      </c>
      <c r="I4834" s="155"/>
      <c r="L4834" s="151"/>
      <c r="M4834" s="156"/>
      <c r="T4834" s="157"/>
      <c r="AT4834" s="153" t="s">
        <v>340</v>
      </c>
      <c r="AU4834" s="153" t="s">
        <v>80</v>
      </c>
      <c r="AV4834" s="12" t="s">
        <v>78</v>
      </c>
      <c r="AW4834" s="12" t="s">
        <v>32</v>
      </c>
      <c r="AX4834" s="12" t="s">
        <v>71</v>
      </c>
      <c r="AY4834" s="153" t="s">
        <v>330</v>
      </c>
    </row>
    <row r="4835" spans="2:51" s="13" customFormat="1">
      <c r="B4835" s="158"/>
      <c r="D4835" s="152" t="s">
        <v>340</v>
      </c>
      <c r="E4835" s="159" t="s">
        <v>21</v>
      </c>
      <c r="F4835" s="160" t="s">
        <v>2303</v>
      </c>
      <c r="H4835" s="161">
        <v>5.5</v>
      </c>
      <c r="I4835" s="162"/>
      <c r="L4835" s="158"/>
      <c r="M4835" s="163"/>
      <c r="T4835" s="164"/>
      <c r="AT4835" s="159" t="s">
        <v>340</v>
      </c>
      <c r="AU4835" s="159" t="s">
        <v>80</v>
      </c>
      <c r="AV4835" s="13" t="s">
        <v>80</v>
      </c>
      <c r="AW4835" s="13" t="s">
        <v>32</v>
      </c>
      <c r="AX4835" s="13" t="s">
        <v>71</v>
      </c>
      <c r="AY4835" s="159" t="s">
        <v>330</v>
      </c>
    </row>
    <row r="4836" spans="2:51" s="13" customFormat="1">
      <c r="B4836" s="158"/>
      <c r="D4836" s="152" t="s">
        <v>340</v>
      </c>
      <c r="E4836" s="159" t="s">
        <v>21</v>
      </c>
      <c r="F4836" s="160" t="s">
        <v>4588</v>
      </c>
      <c r="H4836" s="161">
        <v>-0.7</v>
      </c>
      <c r="I4836" s="162"/>
      <c r="L4836" s="158"/>
      <c r="M4836" s="163"/>
      <c r="T4836" s="164"/>
      <c r="AT4836" s="159" t="s">
        <v>340</v>
      </c>
      <c r="AU4836" s="159" t="s">
        <v>80</v>
      </c>
      <c r="AV4836" s="13" t="s">
        <v>80</v>
      </c>
      <c r="AW4836" s="13" t="s">
        <v>32</v>
      </c>
      <c r="AX4836" s="13" t="s">
        <v>71</v>
      </c>
      <c r="AY4836" s="159" t="s">
        <v>330</v>
      </c>
    </row>
    <row r="4837" spans="2:51" s="12" customFormat="1">
      <c r="B4837" s="151"/>
      <c r="D4837" s="152" t="s">
        <v>340</v>
      </c>
      <c r="E4837" s="153" t="s">
        <v>21</v>
      </c>
      <c r="F4837" s="154" t="s">
        <v>1488</v>
      </c>
      <c r="H4837" s="153" t="s">
        <v>21</v>
      </c>
      <c r="I4837" s="155"/>
      <c r="L4837" s="151"/>
      <c r="M4837" s="156"/>
      <c r="T4837" s="157"/>
      <c r="AT4837" s="153" t="s">
        <v>340</v>
      </c>
      <c r="AU4837" s="153" t="s">
        <v>80</v>
      </c>
      <c r="AV4837" s="12" t="s">
        <v>78</v>
      </c>
      <c r="AW4837" s="12" t="s">
        <v>32</v>
      </c>
      <c r="AX4837" s="12" t="s">
        <v>71</v>
      </c>
      <c r="AY4837" s="153" t="s">
        <v>330</v>
      </c>
    </row>
    <row r="4838" spans="2:51" s="13" customFormat="1">
      <c r="B4838" s="158"/>
      <c r="D4838" s="152" t="s">
        <v>340</v>
      </c>
      <c r="E4838" s="159" t="s">
        <v>21</v>
      </c>
      <c r="F4838" s="160" t="s">
        <v>2311</v>
      </c>
      <c r="H4838" s="161">
        <v>6.5</v>
      </c>
      <c r="I4838" s="162"/>
      <c r="L4838" s="158"/>
      <c r="M4838" s="163"/>
      <c r="T4838" s="164"/>
      <c r="AT4838" s="159" t="s">
        <v>340</v>
      </c>
      <c r="AU4838" s="159" t="s">
        <v>80</v>
      </c>
      <c r="AV4838" s="13" t="s">
        <v>80</v>
      </c>
      <c r="AW4838" s="13" t="s">
        <v>32</v>
      </c>
      <c r="AX4838" s="13" t="s">
        <v>71</v>
      </c>
      <c r="AY4838" s="159" t="s">
        <v>330</v>
      </c>
    </row>
    <row r="4839" spans="2:51" s="13" customFormat="1">
      <c r="B4839" s="158"/>
      <c r="D4839" s="152" t="s">
        <v>340</v>
      </c>
      <c r="E4839" s="159" t="s">
        <v>21</v>
      </c>
      <c r="F4839" s="160" t="s">
        <v>4604</v>
      </c>
      <c r="H4839" s="161">
        <v>-1.4</v>
      </c>
      <c r="I4839" s="162"/>
      <c r="L4839" s="158"/>
      <c r="M4839" s="163"/>
      <c r="T4839" s="164"/>
      <c r="AT4839" s="159" t="s">
        <v>340</v>
      </c>
      <c r="AU4839" s="159" t="s">
        <v>80</v>
      </c>
      <c r="AV4839" s="13" t="s">
        <v>80</v>
      </c>
      <c r="AW4839" s="13" t="s">
        <v>32</v>
      </c>
      <c r="AX4839" s="13" t="s">
        <v>71</v>
      </c>
      <c r="AY4839" s="159" t="s">
        <v>330</v>
      </c>
    </row>
    <row r="4840" spans="2:51" s="12" customFormat="1">
      <c r="B4840" s="151"/>
      <c r="D4840" s="152" t="s">
        <v>340</v>
      </c>
      <c r="E4840" s="153" t="s">
        <v>21</v>
      </c>
      <c r="F4840" s="154" t="s">
        <v>1490</v>
      </c>
      <c r="H4840" s="153" t="s">
        <v>21</v>
      </c>
      <c r="I4840" s="155"/>
      <c r="L4840" s="151"/>
      <c r="M4840" s="156"/>
      <c r="T4840" s="157"/>
      <c r="AT4840" s="153" t="s">
        <v>340</v>
      </c>
      <c r="AU4840" s="153" t="s">
        <v>80</v>
      </c>
      <c r="AV4840" s="12" t="s">
        <v>78</v>
      </c>
      <c r="AW4840" s="12" t="s">
        <v>32</v>
      </c>
      <c r="AX4840" s="12" t="s">
        <v>71</v>
      </c>
      <c r="AY4840" s="153" t="s">
        <v>330</v>
      </c>
    </row>
    <row r="4841" spans="2:51" s="13" customFormat="1">
      <c r="B4841" s="158"/>
      <c r="D4841" s="152" t="s">
        <v>340</v>
      </c>
      <c r="E4841" s="159" t="s">
        <v>21</v>
      </c>
      <c r="F4841" s="160" t="s">
        <v>2312</v>
      </c>
      <c r="H4841" s="161">
        <v>4.7</v>
      </c>
      <c r="I4841" s="162"/>
      <c r="L4841" s="158"/>
      <c r="M4841" s="163"/>
      <c r="T4841" s="164"/>
      <c r="AT4841" s="159" t="s">
        <v>340</v>
      </c>
      <c r="AU4841" s="159" t="s">
        <v>80</v>
      </c>
      <c r="AV4841" s="13" t="s">
        <v>80</v>
      </c>
      <c r="AW4841" s="13" t="s">
        <v>32</v>
      </c>
      <c r="AX4841" s="13" t="s">
        <v>71</v>
      </c>
      <c r="AY4841" s="159" t="s">
        <v>330</v>
      </c>
    </row>
    <row r="4842" spans="2:51" s="13" customFormat="1">
      <c r="B4842" s="158"/>
      <c r="D4842" s="152" t="s">
        <v>340</v>
      </c>
      <c r="E4842" s="159" t="s">
        <v>21</v>
      </c>
      <c r="F4842" s="160" t="s">
        <v>4588</v>
      </c>
      <c r="H4842" s="161">
        <v>-0.7</v>
      </c>
      <c r="I4842" s="162"/>
      <c r="L4842" s="158"/>
      <c r="M4842" s="163"/>
      <c r="T4842" s="164"/>
      <c r="AT4842" s="159" t="s">
        <v>340</v>
      </c>
      <c r="AU4842" s="159" t="s">
        <v>80</v>
      </c>
      <c r="AV4842" s="13" t="s">
        <v>80</v>
      </c>
      <c r="AW4842" s="13" t="s">
        <v>32</v>
      </c>
      <c r="AX4842" s="13" t="s">
        <v>71</v>
      </c>
      <c r="AY4842" s="159" t="s">
        <v>330</v>
      </c>
    </row>
    <row r="4843" spans="2:51" s="12" customFormat="1">
      <c r="B4843" s="151"/>
      <c r="D4843" s="152" t="s">
        <v>340</v>
      </c>
      <c r="E4843" s="153" t="s">
        <v>21</v>
      </c>
      <c r="F4843" s="154" t="s">
        <v>1568</v>
      </c>
      <c r="H4843" s="153" t="s">
        <v>21</v>
      </c>
      <c r="I4843" s="155"/>
      <c r="L4843" s="151"/>
      <c r="M4843" s="156"/>
      <c r="T4843" s="157"/>
      <c r="AT4843" s="153" t="s">
        <v>340</v>
      </c>
      <c r="AU4843" s="153" t="s">
        <v>80</v>
      </c>
      <c r="AV4843" s="12" t="s">
        <v>78</v>
      </c>
      <c r="AW4843" s="12" t="s">
        <v>32</v>
      </c>
      <c r="AX4843" s="12" t="s">
        <v>71</v>
      </c>
      <c r="AY4843" s="153" t="s">
        <v>330</v>
      </c>
    </row>
    <row r="4844" spans="2:51" s="13" customFormat="1">
      <c r="B4844" s="158"/>
      <c r="D4844" s="152" t="s">
        <v>340</v>
      </c>
      <c r="E4844" s="159" t="s">
        <v>21</v>
      </c>
      <c r="F4844" s="160" t="s">
        <v>2313</v>
      </c>
      <c r="H4844" s="161">
        <v>6.6</v>
      </c>
      <c r="I4844" s="162"/>
      <c r="L4844" s="158"/>
      <c r="M4844" s="163"/>
      <c r="T4844" s="164"/>
      <c r="AT4844" s="159" t="s">
        <v>340</v>
      </c>
      <c r="AU4844" s="159" t="s">
        <v>80</v>
      </c>
      <c r="AV4844" s="13" t="s">
        <v>80</v>
      </c>
      <c r="AW4844" s="13" t="s">
        <v>32</v>
      </c>
      <c r="AX4844" s="13" t="s">
        <v>71</v>
      </c>
      <c r="AY4844" s="159" t="s">
        <v>330</v>
      </c>
    </row>
    <row r="4845" spans="2:51" s="13" customFormat="1">
      <c r="B4845" s="158"/>
      <c r="D4845" s="152" t="s">
        <v>340</v>
      </c>
      <c r="E4845" s="159" t="s">
        <v>21</v>
      </c>
      <c r="F4845" s="160" t="s">
        <v>4604</v>
      </c>
      <c r="H4845" s="161">
        <v>-1.4</v>
      </c>
      <c r="I4845" s="162"/>
      <c r="L4845" s="158"/>
      <c r="M4845" s="163"/>
      <c r="T4845" s="164"/>
      <c r="AT4845" s="159" t="s">
        <v>340</v>
      </c>
      <c r="AU4845" s="159" t="s">
        <v>80</v>
      </c>
      <c r="AV4845" s="13" t="s">
        <v>80</v>
      </c>
      <c r="AW4845" s="13" t="s">
        <v>32</v>
      </c>
      <c r="AX4845" s="13" t="s">
        <v>71</v>
      </c>
      <c r="AY4845" s="159" t="s">
        <v>330</v>
      </c>
    </row>
    <row r="4846" spans="2:51" s="12" customFormat="1">
      <c r="B4846" s="151"/>
      <c r="D4846" s="152" t="s">
        <v>340</v>
      </c>
      <c r="E4846" s="153" t="s">
        <v>21</v>
      </c>
      <c r="F4846" s="154" t="s">
        <v>1569</v>
      </c>
      <c r="H4846" s="153" t="s">
        <v>21</v>
      </c>
      <c r="I4846" s="155"/>
      <c r="L4846" s="151"/>
      <c r="M4846" s="156"/>
      <c r="T4846" s="157"/>
      <c r="AT4846" s="153" t="s">
        <v>340</v>
      </c>
      <c r="AU4846" s="153" t="s">
        <v>80</v>
      </c>
      <c r="AV4846" s="12" t="s">
        <v>78</v>
      </c>
      <c r="AW4846" s="12" t="s">
        <v>32</v>
      </c>
      <c r="AX4846" s="12" t="s">
        <v>71</v>
      </c>
      <c r="AY4846" s="153" t="s">
        <v>330</v>
      </c>
    </row>
    <row r="4847" spans="2:51" s="13" customFormat="1">
      <c r="B4847" s="158"/>
      <c r="D4847" s="152" t="s">
        <v>340</v>
      </c>
      <c r="E4847" s="159" t="s">
        <v>21</v>
      </c>
      <c r="F4847" s="160" t="s">
        <v>2312</v>
      </c>
      <c r="H4847" s="161">
        <v>4.7</v>
      </c>
      <c r="I4847" s="162"/>
      <c r="L4847" s="158"/>
      <c r="M4847" s="163"/>
      <c r="T4847" s="164"/>
      <c r="AT4847" s="159" t="s">
        <v>340</v>
      </c>
      <c r="AU4847" s="159" t="s">
        <v>80</v>
      </c>
      <c r="AV4847" s="13" t="s">
        <v>80</v>
      </c>
      <c r="AW4847" s="13" t="s">
        <v>32</v>
      </c>
      <c r="AX4847" s="13" t="s">
        <v>71</v>
      </c>
      <c r="AY4847" s="159" t="s">
        <v>330</v>
      </c>
    </row>
    <row r="4848" spans="2:51" s="13" customFormat="1">
      <c r="B4848" s="158"/>
      <c r="D4848" s="152" t="s">
        <v>340</v>
      </c>
      <c r="E4848" s="159" t="s">
        <v>21</v>
      </c>
      <c r="F4848" s="160" t="s">
        <v>4588</v>
      </c>
      <c r="H4848" s="161">
        <v>-0.7</v>
      </c>
      <c r="I4848" s="162"/>
      <c r="L4848" s="158"/>
      <c r="M4848" s="163"/>
      <c r="T4848" s="164"/>
      <c r="AT4848" s="159" t="s">
        <v>340</v>
      </c>
      <c r="AU4848" s="159" t="s">
        <v>80</v>
      </c>
      <c r="AV4848" s="13" t="s">
        <v>80</v>
      </c>
      <c r="AW4848" s="13" t="s">
        <v>32</v>
      </c>
      <c r="AX4848" s="13" t="s">
        <v>71</v>
      </c>
      <c r="AY4848" s="159" t="s">
        <v>330</v>
      </c>
    </row>
    <row r="4849" spans="2:51" s="12" customFormat="1">
      <c r="B4849" s="151"/>
      <c r="D4849" s="152" t="s">
        <v>340</v>
      </c>
      <c r="E4849" s="153" t="s">
        <v>21</v>
      </c>
      <c r="F4849" s="154" t="s">
        <v>1682</v>
      </c>
      <c r="H4849" s="153" t="s">
        <v>21</v>
      </c>
      <c r="I4849" s="155"/>
      <c r="L4849" s="151"/>
      <c r="M4849" s="156"/>
      <c r="T4849" s="157"/>
      <c r="AT4849" s="153" t="s">
        <v>340</v>
      </c>
      <c r="AU4849" s="153" t="s">
        <v>80</v>
      </c>
      <c r="AV4849" s="12" t="s">
        <v>78</v>
      </c>
      <c r="AW4849" s="12" t="s">
        <v>32</v>
      </c>
      <c r="AX4849" s="12" t="s">
        <v>71</v>
      </c>
      <c r="AY4849" s="153" t="s">
        <v>330</v>
      </c>
    </row>
    <row r="4850" spans="2:51" s="13" customFormat="1">
      <c r="B4850" s="158"/>
      <c r="D4850" s="152" t="s">
        <v>340</v>
      </c>
      <c r="E4850" s="159" t="s">
        <v>21</v>
      </c>
      <c r="F4850" s="160" t="s">
        <v>2314</v>
      </c>
      <c r="H4850" s="161">
        <v>8</v>
      </c>
      <c r="I4850" s="162"/>
      <c r="L4850" s="158"/>
      <c r="M4850" s="163"/>
      <c r="T4850" s="164"/>
      <c r="AT4850" s="159" t="s">
        <v>340</v>
      </c>
      <c r="AU4850" s="159" t="s">
        <v>80</v>
      </c>
      <c r="AV4850" s="13" t="s">
        <v>80</v>
      </c>
      <c r="AW4850" s="13" t="s">
        <v>32</v>
      </c>
      <c r="AX4850" s="13" t="s">
        <v>71</v>
      </c>
      <c r="AY4850" s="159" t="s">
        <v>330</v>
      </c>
    </row>
    <row r="4851" spans="2:51" s="13" customFormat="1">
      <c r="B4851" s="158"/>
      <c r="D4851" s="152" t="s">
        <v>340</v>
      </c>
      <c r="E4851" s="159" t="s">
        <v>21</v>
      </c>
      <c r="F4851" s="160" t="s">
        <v>4465</v>
      </c>
      <c r="H4851" s="161">
        <v>-0.9</v>
      </c>
      <c r="I4851" s="162"/>
      <c r="L4851" s="158"/>
      <c r="M4851" s="163"/>
      <c r="T4851" s="164"/>
      <c r="AT4851" s="159" t="s">
        <v>340</v>
      </c>
      <c r="AU4851" s="159" t="s">
        <v>80</v>
      </c>
      <c r="AV4851" s="13" t="s">
        <v>80</v>
      </c>
      <c r="AW4851" s="13" t="s">
        <v>32</v>
      </c>
      <c r="AX4851" s="13" t="s">
        <v>71</v>
      </c>
      <c r="AY4851" s="159" t="s">
        <v>330</v>
      </c>
    </row>
    <row r="4852" spans="2:51" s="12" customFormat="1">
      <c r="B4852" s="151"/>
      <c r="D4852" s="152" t="s">
        <v>340</v>
      </c>
      <c r="E4852" s="153" t="s">
        <v>21</v>
      </c>
      <c r="F4852" s="154" t="s">
        <v>1572</v>
      </c>
      <c r="H4852" s="153" t="s">
        <v>21</v>
      </c>
      <c r="I4852" s="155"/>
      <c r="L4852" s="151"/>
      <c r="M4852" s="156"/>
      <c r="T4852" s="157"/>
      <c r="AT4852" s="153" t="s">
        <v>340</v>
      </c>
      <c r="AU4852" s="153" t="s">
        <v>80</v>
      </c>
      <c r="AV4852" s="12" t="s">
        <v>78</v>
      </c>
      <c r="AW4852" s="12" t="s">
        <v>32</v>
      </c>
      <c r="AX4852" s="12" t="s">
        <v>71</v>
      </c>
      <c r="AY4852" s="153" t="s">
        <v>330</v>
      </c>
    </row>
    <row r="4853" spans="2:51" s="13" customFormat="1">
      <c r="B4853" s="158"/>
      <c r="D4853" s="152" t="s">
        <v>340</v>
      </c>
      <c r="E4853" s="159" t="s">
        <v>21</v>
      </c>
      <c r="F4853" s="160" t="s">
        <v>2316</v>
      </c>
      <c r="H4853" s="161">
        <v>6.88</v>
      </c>
      <c r="I4853" s="162"/>
      <c r="L4853" s="158"/>
      <c r="M4853" s="163"/>
      <c r="T4853" s="164"/>
      <c r="AT4853" s="159" t="s">
        <v>340</v>
      </c>
      <c r="AU4853" s="159" t="s">
        <v>80</v>
      </c>
      <c r="AV4853" s="13" t="s">
        <v>80</v>
      </c>
      <c r="AW4853" s="13" t="s">
        <v>32</v>
      </c>
      <c r="AX4853" s="13" t="s">
        <v>71</v>
      </c>
      <c r="AY4853" s="159" t="s">
        <v>330</v>
      </c>
    </row>
    <row r="4854" spans="2:51" s="13" customFormat="1">
      <c r="B4854" s="158"/>
      <c r="D4854" s="152" t="s">
        <v>340</v>
      </c>
      <c r="E4854" s="159" t="s">
        <v>21</v>
      </c>
      <c r="F4854" s="160" t="s">
        <v>4583</v>
      </c>
      <c r="H4854" s="161">
        <v>-0.8</v>
      </c>
      <c r="I4854" s="162"/>
      <c r="L4854" s="158"/>
      <c r="M4854" s="163"/>
      <c r="T4854" s="164"/>
      <c r="AT4854" s="159" t="s">
        <v>340</v>
      </c>
      <c r="AU4854" s="159" t="s">
        <v>80</v>
      </c>
      <c r="AV4854" s="13" t="s">
        <v>80</v>
      </c>
      <c r="AW4854" s="13" t="s">
        <v>32</v>
      </c>
      <c r="AX4854" s="13" t="s">
        <v>71</v>
      </c>
      <c r="AY4854" s="159" t="s">
        <v>330</v>
      </c>
    </row>
    <row r="4855" spans="2:51" s="12" customFormat="1">
      <c r="B4855" s="151"/>
      <c r="D4855" s="152" t="s">
        <v>340</v>
      </c>
      <c r="E4855" s="153" t="s">
        <v>21</v>
      </c>
      <c r="F4855" s="154" t="s">
        <v>1578</v>
      </c>
      <c r="H4855" s="153" t="s">
        <v>21</v>
      </c>
      <c r="I4855" s="155"/>
      <c r="L4855" s="151"/>
      <c r="M4855" s="156"/>
      <c r="T4855" s="157"/>
      <c r="AT4855" s="153" t="s">
        <v>340</v>
      </c>
      <c r="AU4855" s="153" t="s">
        <v>80</v>
      </c>
      <c r="AV4855" s="12" t="s">
        <v>78</v>
      </c>
      <c r="AW4855" s="12" t="s">
        <v>32</v>
      </c>
      <c r="AX4855" s="12" t="s">
        <v>71</v>
      </c>
      <c r="AY4855" s="153" t="s">
        <v>330</v>
      </c>
    </row>
    <row r="4856" spans="2:51" s="13" customFormat="1">
      <c r="B4856" s="158"/>
      <c r="D4856" s="152" t="s">
        <v>340</v>
      </c>
      <c r="E4856" s="159" t="s">
        <v>21</v>
      </c>
      <c r="F4856" s="160" t="s">
        <v>2318</v>
      </c>
      <c r="H4856" s="161">
        <v>7.9</v>
      </c>
      <c r="I4856" s="162"/>
      <c r="L4856" s="158"/>
      <c r="M4856" s="163"/>
      <c r="T4856" s="164"/>
      <c r="AT4856" s="159" t="s">
        <v>340</v>
      </c>
      <c r="AU4856" s="159" t="s">
        <v>80</v>
      </c>
      <c r="AV4856" s="13" t="s">
        <v>80</v>
      </c>
      <c r="AW4856" s="13" t="s">
        <v>32</v>
      </c>
      <c r="AX4856" s="13" t="s">
        <v>71</v>
      </c>
      <c r="AY4856" s="159" t="s">
        <v>330</v>
      </c>
    </row>
    <row r="4857" spans="2:51" s="13" customFormat="1">
      <c r="B4857" s="158"/>
      <c r="D4857" s="152" t="s">
        <v>340</v>
      </c>
      <c r="E4857" s="159" t="s">
        <v>21</v>
      </c>
      <c r="F4857" s="160" t="s">
        <v>4604</v>
      </c>
      <c r="H4857" s="161">
        <v>-1.4</v>
      </c>
      <c r="I4857" s="162"/>
      <c r="L4857" s="158"/>
      <c r="M4857" s="163"/>
      <c r="T4857" s="164"/>
      <c r="AT4857" s="159" t="s">
        <v>340</v>
      </c>
      <c r="AU4857" s="159" t="s">
        <v>80</v>
      </c>
      <c r="AV4857" s="13" t="s">
        <v>80</v>
      </c>
      <c r="AW4857" s="13" t="s">
        <v>32</v>
      </c>
      <c r="AX4857" s="13" t="s">
        <v>71</v>
      </c>
      <c r="AY4857" s="159" t="s">
        <v>330</v>
      </c>
    </row>
    <row r="4858" spans="2:51" s="12" customFormat="1">
      <c r="B4858" s="151"/>
      <c r="D4858" s="152" t="s">
        <v>340</v>
      </c>
      <c r="E4858" s="153" t="s">
        <v>21</v>
      </c>
      <c r="F4858" s="154" t="s">
        <v>1507</v>
      </c>
      <c r="H4858" s="153" t="s">
        <v>21</v>
      </c>
      <c r="I4858" s="155"/>
      <c r="L4858" s="151"/>
      <c r="M4858" s="156"/>
      <c r="T4858" s="157"/>
      <c r="AT4858" s="153" t="s">
        <v>340</v>
      </c>
      <c r="AU4858" s="153" t="s">
        <v>80</v>
      </c>
      <c r="AV4858" s="12" t="s">
        <v>78</v>
      </c>
      <c r="AW4858" s="12" t="s">
        <v>32</v>
      </c>
      <c r="AX4858" s="12" t="s">
        <v>71</v>
      </c>
      <c r="AY4858" s="153" t="s">
        <v>330</v>
      </c>
    </row>
    <row r="4859" spans="2:51" s="13" customFormat="1">
      <c r="B4859" s="158"/>
      <c r="D4859" s="152" t="s">
        <v>340</v>
      </c>
      <c r="E4859" s="159" t="s">
        <v>21</v>
      </c>
      <c r="F4859" s="160" t="s">
        <v>2322</v>
      </c>
      <c r="H4859" s="161">
        <v>5.2</v>
      </c>
      <c r="I4859" s="162"/>
      <c r="L4859" s="158"/>
      <c r="M4859" s="163"/>
      <c r="T4859" s="164"/>
      <c r="AT4859" s="159" t="s">
        <v>340</v>
      </c>
      <c r="AU4859" s="159" t="s">
        <v>80</v>
      </c>
      <c r="AV4859" s="13" t="s">
        <v>80</v>
      </c>
      <c r="AW4859" s="13" t="s">
        <v>32</v>
      </c>
      <c r="AX4859" s="13" t="s">
        <v>71</v>
      </c>
      <c r="AY4859" s="159" t="s">
        <v>330</v>
      </c>
    </row>
    <row r="4860" spans="2:51" s="13" customFormat="1">
      <c r="B4860" s="158"/>
      <c r="D4860" s="152" t="s">
        <v>340</v>
      </c>
      <c r="E4860" s="159" t="s">
        <v>21</v>
      </c>
      <c r="F4860" s="160" t="s">
        <v>4604</v>
      </c>
      <c r="H4860" s="161">
        <v>-1.4</v>
      </c>
      <c r="I4860" s="162"/>
      <c r="L4860" s="158"/>
      <c r="M4860" s="163"/>
      <c r="T4860" s="164"/>
      <c r="AT4860" s="159" t="s">
        <v>340</v>
      </c>
      <c r="AU4860" s="159" t="s">
        <v>80</v>
      </c>
      <c r="AV4860" s="13" t="s">
        <v>80</v>
      </c>
      <c r="AW4860" s="13" t="s">
        <v>32</v>
      </c>
      <c r="AX4860" s="13" t="s">
        <v>71</v>
      </c>
      <c r="AY4860" s="159" t="s">
        <v>330</v>
      </c>
    </row>
    <row r="4861" spans="2:51" s="12" customFormat="1">
      <c r="B4861" s="151"/>
      <c r="D4861" s="152" t="s">
        <v>340</v>
      </c>
      <c r="E4861" s="153" t="s">
        <v>21</v>
      </c>
      <c r="F4861" s="154" t="s">
        <v>1509</v>
      </c>
      <c r="H4861" s="153" t="s">
        <v>21</v>
      </c>
      <c r="I4861" s="155"/>
      <c r="L4861" s="151"/>
      <c r="M4861" s="156"/>
      <c r="T4861" s="157"/>
      <c r="AT4861" s="153" t="s">
        <v>340</v>
      </c>
      <c r="AU4861" s="153" t="s">
        <v>80</v>
      </c>
      <c r="AV4861" s="12" t="s">
        <v>78</v>
      </c>
      <c r="AW4861" s="12" t="s">
        <v>32</v>
      </c>
      <c r="AX4861" s="12" t="s">
        <v>71</v>
      </c>
      <c r="AY4861" s="153" t="s">
        <v>330</v>
      </c>
    </row>
    <row r="4862" spans="2:51" s="13" customFormat="1">
      <c r="B4862" s="158"/>
      <c r="D4862" s="152" t="s">
        <v>340</v>
      </c>
      <c r="E4862" s="159" t="s">
        <v>21</v>
      </c>
      <c r="F4862" s="160" t="s">
        <v>2322</v>
      </c>
      <c r="H4862" s="161">
        <v>5.2</v>
      </c>
      <c r="I4862" s="162"/>
      <c r="L4862" s="158"/>
      <c r="M4862" s="163"/>
      <c r="T4862" s="164"/>
      <c r="AT4862" s="159" t="s">
        <v>340</v>
      </c>
      <c r="AU4862" s="159" t="s">
        <v>80</v>
      </c>
      <c r="AV4862" s="13" t="s">
        <v>80</v>
      </c>
      <c r="AW4862" s="13" t="s">
        <v>32</v>
      </c>
      <c r="AX4862" s="13" t="s">
        <v>71</v>
      </c>
      <c r="AY4862" s="159" t="s">
        <v>330</v>
      </c>
    </row>
    <row r="4863" spans="2:51" s="13" customFormat="1">
      <c r="B4863" s="158"/>
      <c r="D4863" s="152" t="s">
        <v>340</v>
      </c>
      <c r="E4863" s="159" t="s">
        <v>21</v>
      </c>
      <c r="F4863" s="160" t="s">
        <v>4588</v>
      </c>
      <c r="H4863" s="161">
        <v>-0.7</v>
      </c>
      <c r="I4863" s="162"/>
      <c r="L4863" s="158"/>
      <c r="M4863" s="163"/>
      <c r="T4863" s="164"/>
      <c r="AT4863" s="159" t="s">
        <v>340</v>
      </c>
      <c r="AU4863" s="159" t="s">
        <v>80</v>
      </c>
      <c r="AV4863" s="13" t="s">
        <v>80</v>
      </c>
      <c r="AW4863" s="13" t="s">
        <v>32</v>
      </c>
      <c r="AX4863" s="13" t="s">
        <v>71</v>
      </c>
      <c r="AY4863" s="159" t="s">
        <v>330</v>
      </c>
    </row>
    <row r="4864" spans="2:51" s="12" customFormat="1">
      <c r="B4864" s="151"/>
      <c r="D4864" s="152" t="s">
        <v>340</v>
      </c>
      <c r="E4864" s="153" t="s">
        <v>21</v>
      </c>
      <c r="F4864" s="154" t="s">
        <v>800</v>
      </c>
      <c r="H4864" s="153" t="s">
        <v>21</v>
      </c>
      <c r="I4864" s="155"/>
      <c r="L4864" s="151"/>
      <c r="M4864" s="156"/>
      <c r="T4864" s="157"/>
      <c r="AT4864" s="153" t="s">
        <v>340</v>
      </c>
      <c r="AU4864" s="153" t="s">
        <v>80</v>
      </c>
      <c r="AV4864" s="12" t="s">
        <v>78</v>
      </c>
      <c r="AW4864" s="12" t="s">
        <v>32</v>
      </c>
      <c r="AX4864" s="12" t="s">
        <v>71</v>
      </c>
      <c r="AY4864" s="153" t="s">
        <v>330</v>
      </c>
    </row>
    <row r="4865" spans="2:51" s="12" customFormat="1">
      <c r="B4865" s="151"/>
      <c r="D4865" s="152" t="s">
        <v>340</v>
      </c>
      <c r="E4865" s="153" t="s">
        <v>21</v>
      </c>
      <c r="F4865" s="154" t="s">
        <v>1672</v>
      </c>
      <c r="H4865" s="153" t="s">
        <v>21</v>
      </c>
      <c r="I4865" s="155"/>
      <c r="L4865" s="151"/>
      <c r="M4865" s="156"/>
      <c r="T4865" s="157"/>
      <c r="AT4865" s="153" t="s">
        <v>340</v>
      </c>
      <c r="AU4865" s="153" t="s">
        <v>80</v>
      </c>
      <c r="AV4865" s="12" t="s">
        <v>78</v>
      </c>
      <c r="AW4865" s="12" t="s">
        <v>32</v>
      </c>
      <c r="AX4865" s="12" t="s">
        <v>71</v>
      </c>
      <c r="AY4865" s="153" t="s">
        <v>330</v>
      </c>
    </row>
    <row r="4866" spans="2:51" s="13" customFormat="1">
      <c r="B4866" s="158"/>
      <c r="D4866" s="152" t="s">
        <v>340</v>
      </c>
      <c r="E4866" s="159" t="s">
        <v>21</v>
      </c>
      <c r="F4866" s="160" t="s">
        <v>2278</v>
      </c>
      <c r="H4866" s="161">
        <v>8.1</v>
      </c>
      <c r="I4866" s="162"/>
      <c r="L4866" s="158"/>
      <c r="M4866" s="163"/>
      <c r="T4866" s="164"/>
      <c r="AT4866" s="159" t="s">
        <v>340</v>
      </c>
      <c r="AU4866" s="159" t="s">
        <v>80</v>
      </c>
      <c r="AV4866" s="13" t="s">
        <v>80</v>
      </c>
      <c r="AW4866" s="13" t="s">
        <v>32</v>
      </c>
      <c r="AX4866" s="13" t="s">
        <v>71</v>
      </c>
      <c r="AY4866" s="159" t="s">
        <v>330</v>
      </c>
    </row>
    <row r="4867" spans="2:51" s="13" customFormat="1">
      <c r="B4867" s="158"/>
      <c r="D4867" s="152" t="s">
        <v>340</v>
      </c>
      <c r="E4867" s="159" t="s">
        <v>21</v>
      </c>
      <c r="F4867" s="160" t="s">
        <v>4465</v>
      </c>
      <c r="H4867" s="161">
        <v>-0.9</v>
      </c>
      <c r="I4867" s="162"/>
      <c r="L4867" s="158"/>
      <c r="M4867" s="163"/>
      <c r="T4867" s="164"/>
      <c r="AT4867" s="159" t="s">
        <v>340</v>
      </c>
      <c r="AU4867" s="159" t="s">
        <v>80</v>
      </c>
      <c r="AV4867" s="13" t="s">
        <v>80</v>
      </c>
      <c r="AW4867" s="13" t="s">
        <v>32</v>
      </c>
      <c r="AX4867" s="13" t="s">
        <v>71</v>
      </c>
      <c r="AY4867" s="159" t="s">
        <v>330</v>
      </c>
    </row>
    <row r="4868" spans="2:51" s="12" customFormat="1">
      <c r="B4868" s="151"/>
      <c r="D4868" s="152" t="s">
        <v>340</v>
      </c>
      <c r="E4868" s="153" t="s">
        <v>21</v>
      </c>
      <c r="F4868" s="154" t="s">
        <v>1550</v>
      </c>
      <c r="H4868" s="153" t="s">
        <v>21</v>
      </c>
      <c r="I4868" s="155"/>
      <c r="L4868" s="151"/>
      <c r="M4868" s="156"/>
      <c r="T4868" s="157"/>
      <c r="AT4868" s="153" t="s">
        <v>340</v>
      </c>
      <c r="AU4868" s="153" t="s">
        <v>80</v>
      </c>
      <c r="AV4868" s="12" t="s">
        <v>78</v>
      </c>
      <c r="AW4868" s="12" t="s">
        <v>32</v>
      </c>
      <c r="AX4868" s="12" t="s">
        <v>71</v>
      </c>
      <c r="AY4868" s="153" t="s">
        <v>330</v>
      </c>
    </row>
    <row r="4869" spans="2:51" s="13" customFormat="1">
      <c r="B4869" s="158"/>
      <c r="D4869" s="152" t="s">
        <v>340</v>
      </c>
      <c r="E4869" s="159" t="s">
        <v>21</v>
      </c>
      <c r="F4869" s="160" t="s">
        <v>2237</v>
      </c>
      <c r="H4869" s="161">
        <v>8</v>
      </c>
      <c r="I4869" s="162"/>
      <c r="L4869" s="158"/>
      <c r="M4869" s="163"/>
      <c r="T4869" s="164"/>
      <c r="AT4869" s="159" t="s">
        <v>340</v>
      </c>
      <c r="AU4869" s="159" t="s">
        <v>80</v>
      </c>
      <c r="AV4869" s="13" t="s">
        <v>80</v>
      </c>
      <c r="AW4869" s="13" t="s">
        <v>32</v>
      </c>
      <c r="AX4869" s="13" t="s">
        <v>71</v>
      </c>
      <c r="AY4869" s="159" t="s">
        <v>330</v>
      </c>
    </row>
    <row r="4870" spans="2:51" s="13" customFormat="1">
      <c r="B4870" s="158"/>
      <c r="D4870" s="152" t="s">
        <v>340</v>
      </c>
      <c r="E4870" s="159" t="s">
        <v>21</v>
      </c>
      <c r="F4870" s="160" t="s">
        <v>4594</v>
      </c>
      <c r="H4870" s="161">
        <v>-2.1</v>
      </c>
      <c r="I4870" s="162"/>
      <c r="L4870" s="158"/>
      <c r="M4870" s="163"/>
      <c r="T4870" s="164"/>
      <c r="AT4870" s="159" t="s">
        <v>340</v>
      </c>
      <c r="AU4870" s="159" t="s">
        <v>80</v>
      </c>
      <c r="AV4870" s="13" t="s">
        <v>80</v>
      </c>
      <c r="AW4870" s="13" t="s">
        <v>32</v>
      </c>
      <c r="AX4870" s="13" t="s">
        <v>71</v>
      </c>
      <c r="AY4870" s="159" t="s">
        <v>330</v>
      </c>
    </row>
    <row r="4871" spans="2:51" s="12" customFormat="1">
      <c r="B4871" s="151"/>
      <c r="D4871" s="152" t="s">
        <v>340</v>
      </c>
      <c r="E4871" s="153" t="s">
        <v>21</v>
      </c>
      <c r="F4871" s="154" t="s">
        <v>1472</v>
      </c>
      <c r="H4871" s="153" t="s">
        <v>21</v>
      </c>
      <c r="I4871" s="155"/>
      <c r="L4871" s="151"/>
      <c r="M4871" s="156"/>
      <c r="T4871" s="157"/>
      <c r="AT4871" s="153" t="s">
        <v>340</v>
      </c>
      <c r="AU4871" s="153" t="s">
        <v>80</v>
      </c>
      <c r="AV4871" s="12" t="s">
        <v>78</v>
      </c>
      <c r="AW4871" s="12" t="s">
        <v>32</v>
      </c>
      <c r="AX4871" s="12" t="s">
        <v>71</v>
      </c>
      <c r="AY4871" s="153" t="s">
        <v>330</v>
      </c>
    </row>
    <row r="4872" spans="2:51" s="13" customFormat="1">
      <c r="B4872" s="158"/>
      <c r="D4872" s="152" t="s">
        <v>340</v>
      </c>
      <c r="E4872" s="159" t="s">
        <v>21</v>
      </c>
      <c r="F4872" s="160" t="s">
        <v>2238</v>
      </c>
      <c r="H4872" s="161">
        <v>4</v>
      </c>
      <c r="I4872" s="162"/>
      <c r="L4872" s="158"/>
      <c r="M4872" s="163"/>
      <c r="T4872" s="164"/>
      <c r="AT4872" s="159" t="s">
        <v>340</v>
      </c>
      <c r="AU4872" s="159" t="s">
        <v>80</v>
      </c>
      <c r="AV4872" s="13" t="s">
        <v>80</v>
      </c>
      <c r="AW4872" s="13" t="s">
        <v>32</v>
      </c>
      <c r="AX4872" s="13" t="s">
        <v>71</v>
      </c>
      <c r="AY4872" s="159" t="s">
        <v>330</v>
      </c>
    </row>
    <row r="4873" spans="2:51" s="13" customFormat="1">
      <c r="B4873" s="158"/>
      <c r="D4873" s="152" t="s">
        <v>340</v>
      </c>
      <c r="E4873" s="159" t="s">
        <v>21</v>
      </c>
      <c r="F4873" s="160" t="s">
        <v>4588</v>
      </c>
      <c r="H4873" s="161">
        <v>-0.7</v>
      </c>
      <c r="I4873" s="162"/>
      <c r="L4873" s="158"/>
      <c r="M4873" s="163"/>
      <c r="T4873" s="164"/>
      <c r="AT4873" s="159" t="s">
        <v>340</v>
      </c>
      <c r="AU4873" s="159" t="s">
        <v>80</v>
      </c>
      <c r="AV4873" s="13" t="s">
        <v>80</v>
      </c>
      <c r="AW4873" s="13" t="s">
        <v>32</v>
      </c>
      <c r="AX4873" s="13" t="s">
        <v>71</v>
      </c>
      <c r="AY4873" s="159" t="s">
        <v>330</v>
      </c>
    </row>
    <row r="4874" spans="2:51" s="12" customFormat="1">
      <c r="B4874" s="151"/>
      <c r="D4874" s="152" t="s">
        <v>340</v>
      </c>
      <c r="E4874" s="153" t="s">
        <v>21</v>
      </c>
      <c r="F4874" s="154" t="s">
        <v>1476</v>
      </c>
      <c r="H4874" s="153" t="s">
        <v>21</v>
      </c>
      <c r="I4874" s="155"/>
      <c r="L4874" s="151"/>
      <c r="M4874" s="156"/>
      <c r="T4874" s="157"/>
      <c r="AT4874" s="153" t="s">
        <v>340</v>
      </c>
      <c r="AU4874" s="153" t="s">
        <v>80</v>
      </c>
      <c r="AV4874" s="12" t="s">
        <v>78</v>
      </c>
      <c r="AW4874" s="12" t="s">
        <v>32</v>
      </c>
      <c r="AX4874" s="12" t="s">
        <v>71</v>
      </c>
      <c r="AY4874" s="153" t="s">
        <v>330</v>
      </c>
    </row>
    <row r="4875" spans="2:51" s="13" customFormat="1">
      <c r="B4875" s="158"/>
      <c r="D4875" s="152" t="s">
        <v>340</v>
      </c>
      <c r="E4875" s="159" t="s">
        <v>21</v>
      </c>
      <c r="F4875" s="160" t="s">
        <v>2238</v>
      </c>
      <c r="H4875" s="161">
        <v>4</v>
      </c>
      <c r="I4875" s="162"/>
      <c r="L4875" s="158"/>
      <c r="M4875" s="163"/>
      <c r="T4875" s="164"/>
      <c r="AT4875" s="159" t="s">
        <v>340</v>
      </c>
      <c r="AU4875" s="159" t="s">
        <v>80</v>
      </c>
      <c r="AV4875" s="13" t="s">
        <v>80</v>
      </c>
      <c r="AW4875" s="13" t="s">
        <v>32</v>
      </c>
      <c r="AX4875" s="13" t="s">
        <v>71</v>
      </c>
      <c r="AY4875" s="159" t="s">
        <v>330</v>
      </c>
    </row>
    <row r="4876" spans="2:51" s="13" customFormat="1">
      <c r="B4876" s="158"/>
      <c r="D4876" s="152" t="s">
        <v>340</v>
      </c>
      <c r="E4876" s="159" t="s">
        <v>21</v>
      </c>
      <c r="F4876" s="160" t="s">
        <v>4588</v>
      </c>
      <c r="H4876" s="161">
        <v>-0.7</v>
      </c>
      <c r="I4876" s="162"/>
      <c r="L4876" s="158"/>
      <c r="M4876" s="163"/>
      <c r="T4876" s="164"/>
      <c r="AT4876" s="159" t="s">
        <v>340</v>
      </c>
      <c r="AU4876" s="159" t="s">
        <v>80</v>
      </c>
      <c r="AV4876" s="13" t="s">
        <v>80</v>
      </c>
      <c r="AW4876" s="13" t="s">
        <v>32</v>
      </c>
      <c r="AX4876" s="13" t="s">
        <v>71</v>
      </c>
      <c r="AY4876" s="159" t="s">
        <v>330</v>
      </c>
    </row>
    <row r="4877" spans="2:51" s="12" customFormat="1">
      <c r="B4877" s="151"/>
      <c r="D4877" s="152" t="s">
        <v>340</v>
      </c>
      <c r="E4877" s="153" t="s">
        <v>21</v>
      </c>
      <c r="F4877" s="154" t="s">
        <v>1554</v>
      </c>
      <c r="H4877" s="153" t="s">
        <v>21</v>
      </c>
      <c r="I4877" s="155"/>
      <c r="L4877" s="151"/>
      <c r="M4877" s="156"/>
      <c r="T4877" s="157"/>
      <c r="AT4877" s="153" t="s">
        <v>340</v>
      </c>
      <c r="AU4877" s="153" t="s">
        <v>80</v>
      </c>
      <c r="AV4877" s="12" t="s">
        <v>78</v>
      </c>
      <c r="AW4877" s="12" t="s">
        <v>32</v>
      </c>
      <c r="AX4877" s="12" t="s">
        <v>71</v>
      </c>
      <c r="AY4877" s="153" t="s">
        <v>330</v>
      </c>
    </row>
    <row r="4878" spans="2:51" s="13" customFormat="1">
      <c r="B4878" s="158"/>
      <c r="D4878" s="152" t="s">
        <v>340</v>
      </c>
      <c r="E4878" s="159" t="s">
        <v>21</v>
      </c>
      <c r="F4878" s="160" t="s">
        <v>2329</v>
      </c>
      <c r="H4878" s="161">
        <v>11.2</v>
      </c>
      <c r="I4878" s="162"/>
      <c r="L4878" s="158"/>
      <c r="M4878" s="163"/>
      <c r="T4878" s="164"/>
      <c r="AT4878" s="159" t="s">
        <v>340</v>
      </c>
      <c r="AU4878" s="159" t="s">
        <v>80</v>
      </c>
      <c r="AV4878" s="13" t="s">
        <v>80</v>
      </c>
      <c r="AW4878" s="13" t="s">
        <v>32</v>
      </c>
      <c r="AX4878" s="13" t="s">
        <v>71</v>
      </c>
      <c r="AY4878" s="159" t="s">
        <v>330</v>
      </c>
    </row>
    <row r="4879" spans="2:51" s="13" customFormat="1">
      <c r="B4879" s="158"/>
      <c r="D4879" s="152" t="s">
        <v>340</v>
      </c>
      <c r="E4879" s="159" t="s">
        <v>21</v>
      </c>
      <c r="F4879" s="160" t="s">
        <v>4604</v>
      </c>
      <c r="H4879" s="161">
        <v>-1.4</v>
      </c>
      <c r="I4879" s="162"/>
      <c r="L4879" s="158"/>
      <c r="M4879" s="163"/>
      <c r="T4879" s="164"/>
      <c r="AT4879" s="159" t="s">
        <v>340</v>
      </c>
      <c r="AU4879" s="159" t="s">
        <v>80</v>
      </c>
      <c r="AV4879" s="13" t="s">
        <v>80</v>
      </c>
      <c r="AW4879" s="13" t="s">
        <v>32</v>
      </c>
      <c r="AX4879" s="13" t="s">
        <v>71</v>
      </c>
      <c r="AY4879" s="159" t="s">
        <v>330</v>
      </c>
    </row>
    <row r="4880" spans="2:51" s="12" customFormat="1">
      <c r="B4880" s="151"/>
      <c r="D4880" s="152" t="s">
        <v>340</v>
      </c>
      <c r="E4880" s="153" t="s">
        <v>21</v>
      </c>
      <c r="F4880" s="154" t="s">
        <v>2241</v>
      </c>
      <c r="H4880" s="153" t="s">
        <v>21</v>
      </c>
      <c r="I4880" s="155"/>
      <c r="L4880" s="151"/>
      <c r="M4880" s="156"/>
      <c r="T4880" s="157"/>
      <c r="AT4880" s="153" t="s">
        <v>340</v>
      </c>
      <c r="AU4880" s="153" t="s">
        <v>80</v>
      </c>
      <c r="AV4880" s="12" t="s">
        <v>78</v>
      </c>
      <c r="AW4880" s="12" t="s">
        <v>32</v>
      </c>
      <c r="AX4880" s="12" t="s">
        <v>71</v>
      </c>
      <c r="AY4880" s="153" t="s">
        <v>330</v>
      </c>
    </row>
    <row r="4881" spans="2:51" s="13" customFormat="1">
      <c r="B4881" s="158"/>
      <c r="D4881" s="152" t="s">
        <v>340</v>
      </c>
      <c r="E4881" s="159" t="s">
        <v>21</v>
      </c>
      <c r="F4881" s="160" t="s">
        <v>2330</v>
      </c>
      <c r="H4881" s="161">
        <v>5.3</v>
      </c>
      <c r="I4881" s="162"/>
      <c r="L4881" s="158"/>
      <c r="M4881" s="163"/>
      <c r="T4881" s="164"/>
      <c r="AT4881" s="159" t="s">
        <v>340</v>
      </c>
      <c r="AU4881" s="159" t="s">
        <v>80</v>
      </c>
      <c r="AV4881" s="13" t="s">
        <v>80</v>
      </c>
      <c r="AW4881" s="13" t="s">
        <v>32</v>
      </c>
      <c r="AX4881" s="13" t="s">
        <v>71</v>
      </c>
      <c r="AY4881" s="159" t="s">
        <v>330</v>
      </c>
    </row>
    <row r="4882" spans="2:51" s="13" customFormat="1">
      <c r="B4882" s="158"/>
      <c r="D4882" s="152" t="s">
        <v>340</v>
      </c>
      <c r="E4882" s="159" t="s">
        <v>21</v>
      </c>
      <c r="F4882" s="160" t="s">
        <v>4588</v>
      </c>
      <c r="H4882" s="161">
        <v>-0.7</v>
      </c>
      <c r="I4882" s="162"/>
      <c r="L4882" s="158"/>
      <c r="M4882" s="163"/>
      <c r="T4882" s="164"/>
      <c r="AT4882" s="159" t="s">
        <v>340</v>
      </c>
      <c r="AU4882" s="159" t="s">
        <v>80</v>
      </c>
      <c r="AV4882" s="13" t="s">
        <v>80</v>
      </c>
      <c r="AW4882" s="13" t="s">
        <v>32</v>
      </c>
      <c r="AX4882" s="13" t="s">
        <v>71</v>
      </c>
      <c r="AY4882" s="159" t="s">
        <v>330</v>
      </c>
    </row>
    <row r="4883" spans="2:51" s="12" customFormat="1">
      <c r="B4883" s="151"/>
      <c r="D4883" s="152" t="s">
        <v>340</v>
      </c>
      <c r="E4883" s="153" t="s">
        <v>21</v>
      </c>
      <c r="F4883" s="154" t="s">
        <v>1677</v>
      </c>
      <c r="H4883" s="153" t="s">
        <v>21</v>
      </c>
      <c r="I4883" s="155"/>
      <c r="L4883" s="151"/>
      <c r="M4883" s="156"/>
      <c r="T4883" s="157"/>
      <c r="AT4883" s="153" t="s">
        <v>340</v>
      </c>
      <c r="AU4883" s="153" t="s">
        <v>80</v>
      </c>
      <c r="AV4883" s="12" t="s">
        <v>78</v>
      </c>
      <c r="AW4883" s="12" t="s">
        <v>32</v>
      </c>
      <c r="AX4883" s="12" t="s">
        <v>71</v>
      </c>
      <c r="AY4883" s="153" t="s">
        <v>330</v>
      </c>
    </row>
    <row r="4884" spans="2:51" s="13" customFormat="1">
      <c r="B4884" s="158"/>
      <c r="D4884" s="152" t="s">
        <v>340</v>
      </c>
      <c r="E4884" s="159" t="s">
        <v>21</v>
      </c>
      <c r="F4884" s="160" t="s">
        <v>2239</v>
      </c>
      <c r="H4884" s="161">
        <v>8.2200000000000006</v>
      </c>
      <c r="I4884" s="162"/>
      <c r="L4884" s="158"/>
      <c r="M4884" s="163"/>
      <c r="T4884" s="164"/>
      <c r="AT4884" s="159" t="s">
        <v>340</v>
      </c>
      <c r="AU4884" s="159" t="s">
        <v>80</v>
      </c>
      <c r="AV4884" s="13" t="s">
        <v>80</v>
      </c>
      <c r="AW4884" s="13" t="s">
        <v>32</v>
      </c>
      <c r="AX4884" s="13" t="s">
        <v>71</v>
      </c>
      <c r="AY4884" s="159" t="s">
        <v>330</v>
      </c>
    </row>
    <row r="4885" spans="2:51" s="13" customFormat="1">
      <c r="B4885" s="158"/>
      <c r="D4885" s="152" t="s">
        <v>340</v>
      </c>
      <c r="E4885" s="159" t="s">
        <v>21</v>
      </c>
      <c r="F4885" s="160" t="s">
        <v>4594</v>
      </c>
      <c r="H4885" s="161">
        <v>-2.1</v>
      </c>
      <c r="I4885" s="162"/>
      <c r="L4885" s="158"/>
      <c r="M4885" s="163"/>
      <c r="T4885" s="164"/>
      <c r="AT4885" s="159" t="s">
        <v>340</v>
      </c>
      <c r="AU4885" s="159" t="s">
        <v>80</v>
      </c>
      <c r="AV4885" s="13" t="s">
        <v>80</v>
      </c>
      <c r="AW4885" s="13" t="s">
        <v>32</v>
      </c>
      <c r="AX4885" s="13" t="s">
        <v>71</v>
      </c>
      <c r="AY4885" s="159" t="s">
        <v>330</v>
      </c>
    </row>
    <row r="4886" spans="2:51" s="12" customFormat="1">
      <c r="B4886" s="151"/>
      <c r="D4886" s="152" t="s">
        <v>340</v>
      </c>
      <c r="E4886" s="153" t="s">
        <v>21</v>
      </c>
      <c r="F4886" s="154" t="s">
        <v>2242</v>
      </c>
      <c r="H4886" s="153" t="s">
        <v>21</v>
      </c>
      <c r="I4886" s="155"/>
      <c r="L4886" s="151"/>
      <c r="M4886" s="156"/>
      <c r="T4886" s="157"/>
      <c r="AT4886" s="153" t="s">
        <v>340</v>
      </c>
      <c r="AU4886" s="153" t="s">
        <v>80</v>
      </c>
      <c r="AV4886" s="12" t="s">
        <v>78</v>
      </c>
      <c r="AW4886" s="12" t="s">
        <v>32</v>
      </c>
      <c r="AX4886" s="12" t="s">
        <v>71</v>
      </c>
      <c r="AY4886" s="153" t="s">
        <v>330</v>
      </c>
    </row>
    <row r="4887" spans="2:51" s="13" customFormat="1">
      <c r="B4887" s="158"/>
      <c r="D4887" s="152" t="s">
        <v>340</v>
      </c>
      <c r="E4887" s="159" t="s">
        <v>21</v>
      </c>
      <c r="F4887" s="160" t="s">
        <v>2240</v>
      </c>
      <c r="H4887" s="161">
        <v>4.2</v>
      </c>
      <c r="I4887" s="162"/>
      <c r="L4887" s="158"/>
      <c r="M4887" s="163"/>
      <c r="T4887" s="164"/>
      <c r="AT4887" s="159" t="s">
        <v>340</v>
      </c>
      <c r="AU4887" s="159" t="s">
        <v>80</v>
      </c>
      <c r="AV4887" s="13" t="s">
        <v>80</v>
      </c>
      <c r="AW4887" s="13" t="s">
        <v>32</v>
      </c>
      <c r="AX4887" s="13" t="s">
        <v>71</v>
      </c>
      <c r="AY4887" s="159" t="s">
        <v>330</v>
      </c>
    </row>
    <row r="4888" spans="2:51" s="13" customFormat="1">
      <c r="B4888" s="158"/>
      <c r="D4888" s="152" t="s">
        <v>340</v>
      </c>
      <c r="E4888" s="159" t="s">
        <v>21</v>
      </c>
      <c r="F4888" s="160" t="s">
        <v>4588</v>
      </c>
      <c r="H4888" s="161">
        <v>-0.7</v>
      </c>
      <c r="I4888" s="162"/>
      <c r="L4888" s="158"/>
      <c r="M4888" s="163"/>
      <c r="T4888" s="164"/>
      <c r="AT4888" s="159" t="s">
        <v>340</v>
      </c>
      <c r="AU4888" s="159" t="s">
        <v>80</v>
      </c>
      <c r="AV4888" s="13" t="s">
        <v>80</v>
      </c>
      <c r="AW4888" s="13" t="s">
        <v>32</v>
      </c>
      <c r="AX4888" s="13" t="s">
        <v>71</v>
      </c>
      <c r="AY4888" s="159" t="s">
        <v>330</v>
      </c>
    </row>
    <row r="4889" spans="2:51" s="12" customFormat="1">
      <c r="B4889" s="151"/>
      <c r="D4889" s="152" t="s">
        <v>340</v>
      </c>
      <c r="E4889" s="153" t="s">
        <v>21</v>
      </c>
      <c r="F4889" s="154" t="s">
        <v>2243</v>
      </c>
      <c r="H4889" s="153" t="s">
        <v>21</v>
      </c>
      <c r="I4889" s="155"/>
      <c r="L4889" s="151"/>
      <c r="M4889" s="156"/>
      <c r="T4889" s="157"/>
      <c r="AT4889" s="153" t="s">
        <v>340</v>
      </c>
      <c r="AU4889" s="153" t="s">
        <v>80</v>
      </c>
      <c r="AV4889" s="12" t="s">
        <v>78</v>
      </c>
      <c r="AW4889" s="12" t="s">
        <v>32</v>
      </c>
      <c r="AX4889" s="12" t="s">
        <v>71</v>
      </c>
      <c r="AY4889" s="153" t="s">
        <v>330</v>
      </c>
    </row>
    <row r="4890" spans="2:51" s="13" customFormat="1">
      <c r="B4890" s="158"/>
      <c r="D4890" s="152" t="s">
        <v>340</v>
      </c>
      <c r="E4890" s="159" t="s">
        <v>21</v>
      </c>
      <c r="F4890" s="160" t="s">
        <v>2240</v>
      </c>
      <c r="H4890" s="161">
        <v>4.2</v>
      </c>
      <c r="I4890" s="162"/>
      <c r="L4890" s="158"/>
      <c r="M4890" s="163"/>
      <c r="T4890" s="164"/>
      <c r="AT4890" s="159" t="s">
        <v>340</v>
      </c>
      <c r="AU4890" s="159" t="s">
        <v>80</v>
      </c>
      <c r="AV4890" s="13" t="s">
        <v>80</v>
      </c>
      <c r="AW4890" s="13" t="s">
        <v>32</v>
      </c>
      <c r="AX4890" s="13" t="s">
        <v>71</v>
      </c>
      <c r="AY4890" s="159" t="s">
        <v>330</v>
      </c>
    </row>
    <row r="4891" spans="2:51" s="13" customFormat="1">
      <c r="B4891" s="158"/>
      <c r="D4891" s="152" t="s">
        <v>340</v>
      </c>
      <c r="E4891" s="159" t="s">
        <v>21</v>
      </c>
      <c r="F4891" s="160" t="s">
        <v>4588</v>
      </c>
      <c r="H4891" s="161">
        <v>-0.7</v>
      </c>
      <c r="I4891" s="162"/>
      <c r="L4891" s="158"/>
      <c r="M4891" s="163"/>
      <c r="T4891" s="164"/>
      <c r="AT4891" s="159" t="s">
        <v>340</v>
      </c>
      <c r="AU4891" s="159" t="s">
        <v>80</v>
      </c>
      <c r="AV4891" s="13" t="s">
        <v>80</v>
      </c>
      <c r="AW4891" s="13" t="s">
        <v>32</v>
      </c>
      <c r="AX4891" s="13" t="s">
        <v>71</v>
      </c>
      <c r="AY4891" s="159" t="s">
        <v>330</v>
      </c>
    </row>
    <row r="4892" spans="2:51" s="12" customFormat="1">
      <c r="B4892" s="151"/>
      <c r="D4892" s="152" t="s">
        <v>340</v>
      </c>
      <c r="E4892" s="153" t="s">
        <v>21</v>
      </c>
      <c r="F4892" s="154" t="s">
        <v>1599</v>
      </c>
      <c r="H4892" s="153" t="s">
        <v>21</v>
      </c>
      <c r="I4892" s="155"/>
      <c r="L4892" s="151"/>
      <c r="M4892" s="156"/>
      <c r="T4892" s="157"/>
      <c r="AT4892" s="153" t="s">
        <v>340</v>
      </c>
      <c r="AU4892" s="153" t="s">
        <v>80</v>
      </c>
      <c r="AV4892" s="12" t="s">
        <v>78</v>
      </c>
      <c r="AW4892" s="12" t="s">
        <v>32</v>
      </c>
      <c r="AX4892" s="12" t="s">
        <v>71</v>
      </c>
      <c r="AY4892" s="153" t="s">
        <v>330</v>
      </c>
    </row>
    <row r="4893" spans="2:51" s="13" customFormat="1">
      <c r="B4893" s="158"/>
      <c r="D4893" s="152" t="s">
        <v>340</v>
      </c>
      <c r="E4893" s="159" t="s">
        <v>21</v>
      </c>
      <c r="F4893" s="160" t="s">
        <v>2244</v>
      </c>
      <c r="H4893" s="161">
        <v>5.2</v>
      </c>
      <c r="I4893" s="162"/>
      <c r="L4893" s="158"/>
      <c r="M4893" s="163"/>
      <c r="T4893" s="164"/>
      <c r="AT4893" s="159" t="s">
        <v>340</v>
      </c>
      <c r="AU4893" s="159" t="s">
        <v>80</v>
      </c>
      <c r="AV4893" s="13" t="s">
        <v>80</v>
      </c>
      <c r="AW4893" s="13" t="s">
        <v>32</v>
      </c>
      <c r="AX4893" s="13" t="s">
        <v>71</v>
      </c>
      <c r="AY4893" s="159" t="s">
        <v>330</v>
      </c>
    </row>
    <row r="4894" spans="2:51" s="13" customFormat="1">
      <c r="B4894" s="158"/>
      <c r="D4894" s="152" t="s">
        <v>340</v>
      </c>
      <c r="E4894" s="159" t="s">
        <v>21</v>
      </c>
      <c r="F4894" s="160" t="s">
        <v>4604</v>
      </c>
      <c r="H4894" s="161">
        <v>-1.4</v>
      </c>
      <c r="I4894" s="162"/>
      <c r="L4894" s="158"/>
      <c r="M4894" s="163"/>
      <c r="T4894" s="164"/>
      <c r="AT4894" s="159" t="s">
        <v>340</v>
      </c>
      <c r="AU4894" s="159" t="s">
        <v>80</v>
      </c>
      <c r="AV4894" s="13" t="s">
        <v>80</v>
      </c>
      <c r="AW4894" s="13" t="s">
        <v>32</v>
      </c>
      <c r="AX4894" s="13" t="s">
        <v>71</v>
      </c>
      <c r="AY4894" s="159" t="s">
        <v>330</v>
      </c>
    </row>
    <row r="4895" spans="2:51" s="12" customFormat="1">
      <c r="B4895" s="151"/>
      <c r="D4895" s="152" t="s">
        <v>340</v>
      </c>
      <c r="E4895" s="153" t="s">
        <v>21</v>
      </c>
      <c r="F4895" s="154" t="s">
        <v>2246</v>
      </c>
      <c r="H4895" s="153" t="s">
        <v>21</v>
      </c>
      <c r="I4895" s="155"/>
      <c r="L4895" s="151"/>
      <c r="M4895" s="156"/>
      <c r="T4895" s="157"/>
      <c r="AT4895" s="153" t="s">
        <v>340</v>
      </c>
      <c r="AU4895" s="153" t="s">
        <v>80</v>
      </c>
      <c r="AV4895" s="12" t="s">
        <v>78</v>
      </c>
      <c r="AW4895" s="12" t="s">
        <v>32</v>
      </c>
      <c r="AX4895" s="12" t="s">
        <v>71</v>
      </c>
      <c r="AY4895" s="153" t="s">
        <v>330</v>
      </c>
    </row>
    <row r="4896" spans="2:51" s="13" customFormat="1">
      <c r="B4896" s="158"/>
      <c r="D4896" s="152" t="s">
        <v>340</v>
      </c>
      <c r="E4896" s="159" t="s">
        <v>21</v>
      </c>
      <c r="F4896" s="160" t="s">
        <v>2331</v>
      </c>
      <c r="H4896" s="161">
        <v>5</v>
      </c>
      <c r="I4896" s="162"/>
      <c r="L4896" s="158"/>
      <c r="M4896" s="163"/>
      <c r="T4896" s="164"/>
      <c r="AT4896" s="159" t="s">
        <v>340</v>
      </c>
      <c r="AU4896" s="159" t="s">
        <v>80</v>
      </c>
      <c r="AV4896" s="13" t="s">
        <v>80</v>
      </c>
      <c r="AW4896" s="13" t="s">
        <v>32</v>
      </c>
      <c r="AX4896" s="13" t="s">
        <v>71</v>
      </c>
      <c r="AY4896" s="159" t="s">
        <v>330</v>
      </c>
    </row>
    <row r="4897" spans="2:51" s="13" customFormat="1">
      <c r="B4897" s="158"/>
      <c r="D4897" s="152" t="s">
        <v>340</v>
      </c>
      <c r="E4897" s="159" t="s">
        <v>21</v>
      </c>
      <c r="F4897" s="160" t="s">
        <v>4588</v>
      </c>
      <c r="H4897" s="161">
        <v>-0.7</v>
      </c>
      <c r="I4897" s="162"/>
      <c r="L4897" s="158"/>
      <c r="M4897" s="163"/>
      <c r="T4897" s="164"/>
      <c r="AT4897" s="159" t="s">
        <v>340</v>
      </c>
      <c r="AU4897" s="159" t="s">
        <v>80</v>
      </c>
      <c r="AV4897" s="13" t="s">
        <v>80</v>
      </c>
      <c r="AW4897" s="13" t="s">
        <v>32</v>
      </c>
      <c r="AX4897" s="13" t="s">
        <v>71</v>
      </c>
      <c r="AY4897" s="159" t="s">
        <v>330</v>
      </c>
    </row>
    <row r="4898" spans="2:51" s="12" customFormat="1">
      <c r="B4898" s="151"/>
      <c r="D4898" s="152" t="s">
        <v>340</v>
      </c>
      <c r="E4898" s="153" t="s">
        <v>21</v>
      </c>
      <c r="F4898" s="154" t="s">
        <v>1478</v>
      </c>
      <c r="H4898" s="153" t="s">
        <v>21</v>
      </c>
      <c r="I4898" s="155"/>
      <c r="L4898" s="151"/>
      <c r="M4898" s="156"/>
      <c r="T4898" s="157"/>
      <c r="AT4898" s="153" t="s">
        <v>340</v>
      </c>
      <c r="AU4898" s="153" t="s">
        <v>80</v>
      </c>
      <c r="AV4898" s="12" t="s">
        <v>78</v>
      </c>
      <c r="AW4898" s="12" t="s">
        <v>32</v>
      </c>
      <c r="AX4898" s="12" t="s">
        <v>71</v>
      </c>
      <c r="AY4898" s="153" t="s">
        <v>330</v>
      </c>
    </row>
    <row r="4899" spans="2:51" s="13" customFormat="1">
      <c r="B4899" s="158"/>
      <c r="D4899" s="152" t="s">
        <v>340</v>
      </c>
      <c r="E4899" s="159" t="s">
        <v>21</v>
      </c>
      <c r="F4899" s="160" t="s">
        <v>2332</v>
      </c>
      <c r="H4899" s="161">
        <v>6.6</v>
      </c>
      <c r="I4899" s="162"/>
      <c r="L4899" s="158"/>
      <c r="M4899" s="163"/>
      <c r="T4899" s="164"/>
      <c r="AT4899" s="159" t="s">
        <v>340</v>
      </c>
      <c r="AU4899" s="159" t="s">
        <v>80</v>
      </c>
      <c r="AV4899" s="13" t="s">
        <v>80</v>
      </c>
      <c r="AW4899" s="13" t="s">
        <v>32</v>
      </c>
      <c r="AX4899" s="13" t="s">
        <v>71</v>
      </c>
      <c r="AY4899" s="159" t="s">
        <v>330</v>
      </c>
    </row>
    <row r="4900" spans="2:51" s="13" customFormat="1">
      <c r="B4900" s="158"/>
      <c r="D4900" s="152" t="s">
        <v>340</v>
      </c>
      <c r="E4900" s="159" t="s">
        <v>21</v>
      </c>
      <c r="F4900" s="160" t="s">
        <v>4465</v>
      </c>
      <c r="H4900" s="161">
        <v>-0.9</v>
      </c>
      <c r="I4900" s="162"/>
      <c r="L4900" s="158"/>
      <c r="M4900" s="163"/>
      <c r="T4900" s="164"/>
      <c r="AT4900" s="159" t="s">
        <v>340</v>
      </c>
      <c r="AU4900" s="159" t="s">
        <v>80</v>
      </c>
      <c r="AV4900" s="13" t="s">
        <v>80</v>
      </c>
      <c r="AW4900" s="13" t="s">
        <v>32</v>
      </c>
      <c r="AX4900" s="13" t="s">
        <v>71</v>
      </c>
      <c r="AY4900" s="159" t="s">
        <v>330</v>
      </c>
    </row>
    <row r="4901" spans="2:51" s="12" customFormat="1">
      <c r="B4901" s="151"/>
      <c r="D4901" s="152" t="s">
        <v>340</v>
      </c>
      <c r="E4901" s="153" t="s">
        <v>21</v>
      </c>
      <c r="F4901" s="154" t="s">
        <v>808</v>
      </c>
      <c r="H4901" s="153" t="s">
        <v>21</v>
      </c>
      <c r="I4901" s="155"/>
      <c r="L4901" s="151"/>
      <c r="M4901" s="156"/>
      <c r="T4901" s="157"/>
      <c r="AT4901" s="153" t="s">
        <v>340</v>
      </c>
      <c r="AU4901" s="153" t="s">
        <v>80</v>
      </c>
      <c r="AV4901" s="12" t="s">
        <v>78</v>
      </c>
      <c r="AW4901" s="12" t="s">
        <v>32</v>
      </c>
      <c r="AX4901" s="12" t="s">
        <v>71</v>
      </c>
      <c r="AY4901" s="153" t="s">
        <v>330</v>
      </c>
    </row>
    <row r="4902" spans="2:51" s="12" customFormat="1">
      <c r="B4902" s="151"/>
      <c r="D4902" s="152" t="s">
        <v>340</v>
      </c>
      <c r="E4902" s="153" t="s">
        <v>21</v>
      </c>
      <c r="F4902" s="154" t="s">
        <v>1472</v>
      </c>
      <c r="H4902" s="153" t="s">
        <v>21</v>
      </c>
      <c r="I4902" s="155"/>
      <c r="L4902" s="151"/>
      <c r="M4902" s="156"/>
      <c r="T4902" s="157"/>
      <c r="AT4902" s="153" t="s">
        <v>340</v>
      </c>
      <c r="AU4902" s="153" t="s">
        <v>80</v>
      </c>
      <c r="AV4902" s="12" t="s">
        <v>78</v>
      </c>
      <c r="AW4902" s="12" t="s">
        <v>32</v>
      </c>
      <c r="AX4902" s="12" t="s">
        <v>71</v>
      </c>
      <c r="AY4902" s="153" t="s">
        <v>330</v>
      </c>
    </row>
    <row r="4903" spans="2:51" s="13" customFormat="1">
      <c r="B4903" s="158"/>
      <c r="D4903" s="152" t="s">
        <v>340</v>
      </c>
      <c r="E4903" s="159" t="s">
        <v>21</v>
      </c>
      <c r="F4903" s="160" t="s">
        <v>2278</v>
      </c>
      <c r="H4903" s="161">
        <v>8.1</v>
      </c>
      <c r="I4903" s="162"/>
      <c r="L4903" s="158"/>
      <c r="M4903" s="163"/>
      <c r="T4903" s="164"/>
      <c r="AT4903" s="159" t="s">
        <v>340</v>
      </c>
      <c r="AU4903" s="159" t="s">
        <v>80</v>
      </c>
      <c r="AV4903" s="13" t="s">
        <v>80</v>
      </c>
      <c r="AW4903" s="13" t="s">
        <v>32</v>
      </c>
      <c r="AX4903" s="13" t="s">
        <v>71</v>
      </c>
      <c r="AY4903" s="159" t="s">
        <v>330</v>
      </c>
    </row>
    <row r="4904" spans="2:51" s="13" customFormat="1">
      <c r="B4904" s="158"/>
      <c r="D4904" s="152" t="s">
        <v>340</v>
      </c>
      <c r="E4904" s="159" t="s">
        <v>21</v>
      </c>
      <c r="F4904" s="160" t="s">
        <v>4465</v>
      </c>
      <c r="H4904" s="161">
        <v>-0.9</v>
      </c>
      <c r="I4904" s="162"/>
      <c r="L4904" s="158"/>
      <c r="M4904" s="163"/>
      <c r="T4904" s="164"/>
      <c r="AT4904" s="159" t="s">
        <v>340</v>
      </c>
      <c r="AU4904" s="159" t="s">
        <v>80</v>
      </c>
      <c r="AV4904" s="13" t="s">
        <v>80</v>
      </c>
      <c r="AW4904" s="13" t="s">
        <v>32</v>
      </c>
      <c r="AX4904" s="13" t="s">
        <v>71</v>
      </c>
      <c r="AY4904" s="159" t="s">
        <v>330</v>
      </c>
    </row>
    <row r="4905" spans="2:51" s="12" customFormat="1">
      <c r="B4905" s="151"/>
      <c r="D4905" s="152" t="s">
        <v>340</v>
      </c>
      <c r="E4905" s="153" t="s">
        <v>21</v>
      </c>
      <c r="F4905" s="154" t="s">
        <v>1476</v>
      </c>
      <c r="H4905" s="153" t="s">
        <v>21</v>
      </c>
      <c r="I4905" s="155"/>
      <c r="L4905" s="151"/>
      <c r="M4905" s="156"/>
      <c r="T4905" s="157"/>
      <c r="AT4905" s="153" t="s">
        <v>340</v>
      </c>
      <c r="AU4905" s="153" t="s">
        <v>80</v>
      </c>
      <c r="AV4905" s="12" t="s">
        <v>78</v>
      </c>
      <c r="AW4905" s="12" t="s">
        <v>32</v>
      </c>
      <c r="AX4905" s="12" t="s">
        <v>71</v>
      </c>
      <c r="AY4905" s="153" t="s">
        <v>330</v>
      </c>
    </row>
    <row r="4906" spans="2:51" s="13" customFormat="1">
      <c r="B4906" s="158"/>
      <c r="D4906" s="152" t="s">
        <v>340</v>
      </c>
      <c r="E4906" s="159" t="s">
        <v>21</v>
      </c>
      <c r="F4906" s="160" t="s">
        <v>2237</v>
      </c>
      <c r="H4906" s="161">
        <v>8</v>
      </c>
      <c r="I4906" s="162"/>
      <c r="L4906" s="158"/>
      <c r="M4906" s="163"/>
      <c r="T4906" s="164"/>
      <c r="AT4906" s="159" t="s">
        <v>340</v>
      </c>
      <c r="AU4906" s="159" t="s">
        <v>80</v>
      </c>
      <c r="AV4906" s="13" t="s">
        <v>80</v>
      </c>
      <c r="AW4906" s="13" t="s">
        <v>32</v>
      </c>
      <c r="AX4906" s="13" t="s">
        <v>71</v>
      </c>
      <c r="AY4906" s="159" t="s">
        <v>330</v>
      </c>
    </row>
    <row r="4907" spans="2:51" s="13" customFormat="1">
      <c r="B4907" s="158"/>
      <c r="D4907" s="152" t="s">
        <v>340</v>
      </c>
      <c r="E4907" s="159" t="s">
        <v>21</v>
      </c>
      <c r="F4907" s="160" t="s">
        <v>4594</v>
      </c>
      <c r="H4907" s="161">
        <v>-2.1</v>
      </c>
      <c r="I4907" s="162"/>
      <c r="L4907" s="158"/>
      <c r="M4907" s="163"/>
      <c r="T4907" s="164"/>
      <c r="AT4907" s="159" t="s">
        <v>340</v>
      </c>
      <c r="AU4907" s="159" t="s">
        <v>80</v>
      </c>
      <c r="AV4907" s="13" t="s">
        <v>80</v>
      </c>
      <c r="AW4907" s="13" t="s">
        <v>32</v>
      </c>
      <c r="AX4907" s="13" t="s">
        <v>71</v>
      </c>
      <c r="AY4907" s="159" t="s">
        <v>330</v>
      </c>
    </row>
    <row r="4908" spans="2:51" s="12" customFormat="1">
      <c r="B4908" s="151"/>
      <c r="D4908" s="152" t="s">
        <v>340</v>
      </c>
      <c r="E4908" s="153" t="s">
        <v>21</v>
      </c>
      <c r="F4908" s="154" t="s">
        <v>1554</v>
      </c>
      <c r="H4908" s="153" t="s">
        <v>21</v>
      </c>
      <c r="I4908" s="155"/>
      <c r="L4908" s="151"/>
      <c r="M4908" s="156"/>
      <c r="T4908" s="157"/>
      <c r="AT4908" s="153" t="s">
        <v>340</v>
      </c>
      <c r="AU4908" s="153" t="s">
        <v>80</v>
      </c>
      <c r="AV4908" s="12" t="s">
        <v>78</v>
      </c>
      <c r="AW4908" s="12" t="s">
        <v>32</v>
      </c>
      <c r="AX4908" s="12" t="s">
        <v>71</v>
      </c>
      <c r="AY4908" s="153" t="s">
        <v>330</v>
      </c>
    </row>
    <row r="4909" spans="2:51" s="13" customFormat="1">
      <c r="B4909" s="158"/>
      <c r="D4909" s="152" t="s">
        <v>340</v>
      </c>
      <c r="E4909" s="159" t="s">
        <v>21</v>
      </c>
      <c r="F4909" s="160" t="s">
        <v>2299</v>
      </c>
      <c r="H4909" s="161">
        <v>4.3</v>
      </c>
      <c r="I4909" s="162"/>
      <c r="L4909" s="158"/>
      <c r="M4909" s="163"/>
      <c r="T4909" s="164"/>
      <c r="AT4909" s="159" t="s">
        <v>340</v>
      </c>
      <c r="AU4909" s="159" t="s">
        <v>80</v>
      </c>
      <c r="AV4909" s="13" t="s">
        <v>80</v>
      </c>
      <c r="AW4909" s="13" t="s">
        <v>32</v>
      </c>
      <c r="AX4909" s="13" t="s">
        <v>71</v>
      </c>
      <c r="AY4909" s="159" t="s">
        <v>330</v>
      </c>
    </row>
    <row r="4910" spans="2:51" s="13" customFormat="1">
      <c r="B4910" s="158"/>
      <c r="D4910" s="152" t="s">
        <v>340</v>
      </c>
      <c r="E4910" s="159" t="s">
        <v>21</v>
      </c>
      <c r="F4910" s="160" t="s">
        <v>4588</v>
      </c>
      <c r="H4910" s="161">
        <v>-0.7</v>
      </c>
      <c r="I4910" s="162"/>
      <c r="L4910" s="158"/>
      <c r="M4910" s="163"/>
      <c r="T4910" s="164"/>
      <c r="AT4910" s="159" t="s">
        <v>340</v>
      </c>
      <c r="AU4910" s="159" t="s">
        <v>80</v>
      </c>
      <c r="AV4910" s="13" t="s">
        <v>80</v>
      </c>
      <c r="AW4910" s="13" t="s">
        <v>32</v>
      </c>
      <c r="AX4910" s="13" t="s">
        <v>71</v>
      </c>
      <c r="AY4910" s="159" t="s">
        <v>330</v>
      </c>
    </row>
    <row r="4911" spans="2:51" s="12" customFormat="1">
      <c r="B4911" s="151"/>
      <c r="D4911" s="152" t="s">
        <v>340</v>
      </c>
      <c r="E4911" s="153" t="s">
        <v>21</v>
      </c>
      <c r="F4911" s="154" t="s">
        <v>2241</v>
      </c>
      <c r="H4911" s="153" t="s">
        <v>21</v>
      </c>
      <c r="I4911" s="155"/>
      <c r="L4911" s="151"/>
      <c r="M4911" s="156"/>
      <c r="T4911" s="157"/>
      <c r="AT4911" s="153" t="s">
        <v>340</v>
      </c>
      <c r="AU4911" s="153" t="s">
        <v>80</v>
      </c>
      <c r="AV4911" s="12" t="s">
        <v>78</v>
      </c>
      <c r="AW4911" s="12" t="s">
        <v>32</v>
      </c>
      <c r="AX4911" s="12" t="s">
        <v>71</v>
      </c>
      <c r="AY4911" s="153" t="s">
        <v>330</v>
      </c>
    </row>
    <row r="4912" spans="2:51" s="13" customFormat="1">
      <c r="B4912" s="158"/>
      <c r="D4912" s="152" t="s">
        <v>340</v>
      </c>
      <c r="E4912" s="159" t="s">
        <v>21</v>
      </c>
      <c r="F4912" s="160" t="s">
        <v>2238</v>
      </c>
      <c r="H4912" s="161">
        <v>4</v>
      </c>
      <c r="I4912" s="162"/>
      <c r="L4912" s="158"/>
      <c r="M4912" s="163"/>
      <c r="T4912" s="164"/>
      <c r="AT4912" s="159" t="s">
        <v>340</v>
      </c>
      <c r="AU4912" s="159" t="s">
        <v>80</v>
      </c>
      <c r="AV4912" s="13" t="s">
        <v>80</v>
      </c>
      <c r="AW4912" s="13" t="s">
        <v>32</v>
      </c>
      <c r="AX4912" s="13" t="s">
        <v>71</v>
      </c>
      <c r="AY4912" s="159" t="s">
        <v>330</v>
      </c>
    </row>
    <row r="4913" spans="2:51" s="13" customFormat="1">
      <c r="B4913" s="158"/>
      <c r="D4913" s="152" t="s">
        <v>340</v>
      </c>
      <c r="E4913" s="159" t="s">
        <v>21</v>
      </c>
      <c r="F4913" s="160" t="s">
        <v>4588</v>
      </c>
      <c r="H4913" s="161">
        <v>-0.7</v>
      </c>
      <c r="I4913" s="162"/>
      <c r="L4913" s="158"/>
      <c r="M4913" s="163"/>
      <c r="T4913" s="164"/>
      <c r="AT4913" s="159" t="s">
        <v>340</v>
      </c>
      <c r="AU4913" s="159" t="s">
        <v>80</v>
      </c>
      <c r="AV4913" s="13" t="s">
        <v>80</v>
      </c>
      <c r="AW4913" s="13" t="s">
        <v>32</v>
      </c>
      <c r="AX4913" s="13" t="s">
        <v>71</v>
      </c>
      <c r="AY4913" s="159" t="s">
        <v>330</v>
      </c>
    </row>
    <row r="4914" spans="2:51" s="12" customFormat="1">
      <c r="B4914" s="151"/>
      <c r="D4914" s="152" t="s">
        <v>340</v>
      </c>
      <c r="E4914" s="153" t="s">
        <v>21</v>
      </c>
      <c r="F4914" s="154" t="s">
        <v>1677</v>
      </c>
      <c r="H4914" s="153" t="s">
        <v>21</v>
      </c>
      <c r="I4914" s="155"/>
      <c r="L4914" s="151"/>
      <c r="M4914" s="156"/>
      <c r="T4914" s="157"/>
      <c r="AT4914" s="153" t="s">
        <v>340</v>
      </c>
      <c r="AU4914" s="153" t="s">
        <v>80</v>
      </c>
      <c r="AV4914" s="12" t="s">
        <v>78</v>
      </c>
      <c r="AW4914" s="12" t="s">
        <v>32</v>
      </c>
      <c r="AX4914" s="12" t="s">
        <v>71</v>
      </c>
      <c r="AY4914" s="153" t="s">
        <v>330</v>
      </c>
    </row>
    <row r="4915" spans="2:51" s="13" customFormat="1">
      <c r="B4915" s="158"/>
      <c r="D4915" s="152" t="s">
        <v>340</v>
      </c>
      <c r="E4915" s="159" t="s">
        <v>21</v>
      </c>
      <c r="F4915" s="160" t="s">
        <v>2348</v>
      </c>
      <c r="H4915" s="161">
        <v>11.22</v>
      </c>
      <c r="I4915" s="162"/>
      <c r="L4915" s="158"/>
      <c r="M4915" s="163"/>
      <c r="T4915" s="164"/>
      <c r="AT4915" s="159" t="s">
        <v>340</v>
      </c>
      <c r="AU4915" s="159" t="s">
        <v>80</v>
      </c>
      <c r="AV4915" s="13" t="s">
        <v>80</v>
      </c>
      <c r="AW4915" s="13" t="s">
        <v>32</v>
      </c>
      <c r="AX4915" s="13" t="s">
        <v>71</v>
      </c>
      <c r="AY4915" s="159" t="s">
        <v>330</v>
      </c>
    </row>
    <row r="4916" spans="2:51" s="13" customFormat="1">
      <c r="B4916" s="158"/>
      <c r="D4916" s="152" t="s">
        <v>340</v>
      </c>
      <c r="E4916" s="159" t="s">
        <v>21</v>
      </c>
      <c r="F4916" s="160" t="s">
        <v>4604</v>
      </c>
      <c r="H4916" s="161">
        <v>-1.4</v>
      </c>
      <c r="I4916" s="162"/>
      <c r="L4916" s="158"/>
      <c r="M4916" s="163"/>
      <c r="T4916" s="164"/>
      <c r="AT4916" s="159" t="s">
        <v>340</v>
      </c>
      <c r="AU4916" s="159" t="s">
        <v>80</v>
      </c>
      <c r="AV4916" s="13" t="s">
        <v>80</v>
      </c>
      <c r="AW4916" s="13" t="s">
        <v>32</v>
      </c>
      <c r="AX4916" s="13" t="s">
        <v>71</v>
      </c>
      <c r="AY4916" s="159" t="s">
        <v>330</v>
      </c>
    </row>
    <row r="4917" spans="2:51" s="12" customFormat="1">
      <c r="B4917" s="151"/>
      <c r="D4917" s="152" t="s">
        <v>340</v>
      </c>
      <c r="E4917" s="153" t="s">
        <v>21</v>
      </c>
      <c r="F4917" s="154" t="s">
        <v>2242</v>
      </c>
      <c r="H4917" s="153" t="s">
        <v>21</v>
      </c>
      <c r="I4917" s="155"/>
      <c r="L4917" s="151"/>
      <c r="M4917" s="156"/>
      <c r="T4917" s="157"/>
      <c r="AT4917" s="153" t="s">
        <v>340</v>
      </c>
      <c r="AU4917" s="153" t="s">
        <v>80</v>
      </c>
      <c r="AV4917" s="12" t="s">
        <v>78</v>
      </c>
      <c r="AW4917" s="12" t="s">
        <v>32</v>
      </c>
      <c r="AX4917" s="12" t="s">
        <v>71</v>
      </c>
      <c r="AY4917" s="153" t="s">
        <v>330</v>
      </c>
    </row>
    <row r="4918" spans="2:51" s="13" customFormat="1">
      <c r="B4918" s="158"/>
      <c r="D4918" s="152" t="s">
        <v>340</v>
      </c>
      <c r="E4918" s="159" t="s">
        <v>21</v>
      </c>
      <c r="F4918" s="160" t="s">
        <v>2330</v>
      </c>
      <c r="H4918" s="161">
        <v>5.3</v>
      </c>
      <c r="I4918" s="162"/>
      <c r="L4918" s="158"/>
      <c r="M4918" s="163"/>
      <c r="T4918" s="164"/>
      <c r="AT4918" s="159" t="s">
        <v>340</v>
      </c>
      <c r="AU4918" s="159" t="s">
        <v>80</v>
      </c>
      <c r="AV4918" s="13" t="s">
        <v>80</v>
      </c>
      <c r="AW4918" s="13" t="s">
        <v>32</v>
      </c>
      <c r="AX4918" s="13" t="s">
        <v>71</v>
      </c>
      <c r="AY4918" s="159" t="s">
        <v>330</v>
      </c>
    </row>
    <row r="4919" spans="2:51" s="13" customFormat="1">
      <c r="B4919" s="158"/>
      <c r="D4919" s="152" t="s">
        <v>340</v>
      </c>
      <c r="E4919" s="159" t="s">
        <v>21</v>
      </c>
      <c r="F4919" s="160" t="s">
        <v>4588</v>
      </c>
      <c r="H4919" s="161">
        <v>-0.7</v>
      </c>
      <c r="I4919" s="162"/>
      <c r="L4919" s="158"/>
      <c r="M4919" s="163"/>
      <c r="T4919" s="164"/>
      <c r="AT4919" s="159" t="s">
        <v>340</v>
      </c>
      <c r="AU4919" s="159" t="s">
        <v>80</v>
      </c>
      <c r="AV4919" s="13" t="s">
        <v>80</v>
      </c>
      <c r="AW4919" s="13" t="s">
        <v>32</v>
      </c>
      <c r="AX4919" s="13" t="s">
        <v>71</v>
      </c>
      <c r="AY4919" s="159" t="s">
        <v>330</v>
      </c>
    </row>
    <row r="4920" spans="2:51" s="12" customFormat="1">
      <c r="B4920" s="151"/>
      <c r="D4920" s="152" t="s">
        <v>340</v>
      </c>
      <c r="E4920" s="153" t="s">
        <v>21</v>
      </c>
      <c r="F4920" s="154" t="s">
        <v>2243</v>
      </c>
      <c r="H4920" s="153" t="s">
        <v>21</v>
      </c>
      <c r="I4920" s="155"/>
      <c r="L4920" s="151"/>
      <c r="M4920" s="156"/>
      <c r="T4920" s="157"/>
      <c r="AT4920" s="153" t="s">
        <v>340</v>
      </c>
      <c r="AU4920" s="153" t="s">
        <v>80</v>
      </c>
      <c r="AV4920" s="12" t="s">
        <v>78</v>
      </c>
      <c r="AW4920" s="12" t="s">
        <v>32</v>
      </c>
      <c r="AX4920" s="12" t="s">
        <v>71</v>
      </c>
      <c r="AY4920" s="153" t="s">
        <v>330</v>
      </c>
    </row>
    <row r="4921" spans="2:51" s="13" customFormat="1">
      <c r="B4921" s="158"/>
      <c r="D4921" s="152" t="s">
        <v>340</v>
      </c>
      <c r="E4921" s="159" t="s">
        <v>21</v>
      </c>
      <c r="F4921" s="160" t="s">
        <v>2239</v>
      </c>
      <c r="H4921" s="161">
        <v>8.2200000000000006</v>
      </c>
      <c r="I4921" s="162"/>
      <c r="L4921" s="158"/>
      <c r="M4921" s="163"/>
      <c r="T4921" s="164"/>
      <c r="AT4921" s="159" t="s">
        <v>340</v>
      </c>
      <c r="AU4921" s="159" t="s">
        <v>80</v>
      </c>
      <c r="AV4921" s="13" t="s">
        <v>80</v>
      </c>
      <c r="AW4921" s="13" t="s">
        <v>32</v>
      </c>
      <c r="AX4921" s="13" t="s">
        <v>71</v>
      </c>
      <c r="AY4921" s="159" t="s">
        <v>330</v>
      </c>
    </row>
    <row r="4922" spans="2:51" s="13" customFormat="1">
      <c r="B4922" s="158"/>
      <c r="D4922" s="152" t="s">
        <v>340</v>
      </c>
      <c r="E4922" s="159" t="s">
        <v>21</v>
      </c>
      <c r="F4922" s="160" t="s">
        <v>4594</v>
      </c>
      <c r="H4922" s="161">
        <v>-2.1</v>
      </c>
      <c r="I4922" s="162"/>
      <c r="L4922" s="158"/>
      <c r="M4922" s="163"/>
      <c r="T4922" s="164"/>
      <c r="AT4922" s="159" t="s">
        <v>340</v>
      </c>
      <c r="AU4922" s="159" t="s">
        <v>80</v>
      </c>
      <c r="AV4922" s="13" t="s">
        <v>80</v>
      </c>
      <c r="AW4922" s="13" t="s">
        <v>32</v>
      </c>
      <c r="AX4922" s="13" t="s">
        <v>71</v>
      </c>
      <c r="AY4922" s="159" t="s">
        <v>330</v>
      </c>
    </row>
    <row r="4923" spans="2:51" s="12" customFormat="1">
      <c r="B4923" s="151"/>
      <c r="D4923" s="152" t="s">
        <v>340</v>
      </c>
      <c r="E4923" s="153" t="s">
        <v>21</v>
      </c>
      <c r="F4923" s="154" t="s">
        <v>1599</v>
      </c>
      <c r="H4923" s="153" t="s">
        <v>21</v>
      </c>
      <c r="I4923" s="155"/>
      <c r="L4923" s="151"/>
      <c r="M4923" s="156"/>
      <c r="T4923" s="157"/>
      <c r="AT4923" s="153" t="s">
        <v>340</v>
      </c>
      <c r="AU4923" s="153" t="s">
        <v>80</v>
      </c>
      <c r="AV4923" s="12" t="s">
        <v>78</v>
      </c>
      <c r="AW4923" s="12" t="s">
        <v>32</v>
      </c>
      <c r="AX4923" s="12" t="s">
        <v>71</v>
      </c>
      <c r="AY4923" s="153" t="s">
        <v>330</v>
      </c>
    </row>
    <row r="4924" spans="2:51" s="13" customFormat="1">
      <c r="B4924" s="158"/>
      <c r="D4924" s="152" t="s">
        <v>340</v>
      </c>
      <c r="E4924" s="159" t="s">
        <v>21</v>
      </c>
      <c r="F4924" s="160" t="s">
        <v>2240</v>
      </c>
      <c r="H4924" s="161">
        <v>4.2</v>
      </c>
      <c r="I4924" s="162"/>
      <c r="L4924" s="158"/>
      <c r="M4924" s="163"/>
      <c r="T4924" s="164"/>
      <c r="AT4924" s="159" t="s">
        <v>340</v>
      </c>
      <c r="AU4924" s="159" t="s">
        <v>80</v>
      </c>
      <c r="AV4924" s="13" t="s">
        <v>80</v>
      </c>
      <c r="AW4924" s="13" t="s">
        <v>32</v>
      </c>
      <c r="AX4924" s="13" t="s">
        <v>71</v>
      </c>
      <c r="AY4924" s="159" t="s">
        <v>330</v>
      </c>
    </row>
    <row r="4925" spans="2:51" s="13" customFormat="1">
      <c r="B4925" s="158"/>
      <c r="D4925" s="152" t="s">
        <v>340</v>
      </c>
      <c r="E4925" s="159" t="s">
        <v>21</v>
      </c>
      <c r="F4925" s="160" t="s">
        <v>4588</v>
      </c>
      <c r="H4925" s="161">
        <v>-0.7</v>
      </c>
      <c r="I4925" s="162"/>
      <c r="L4925" s="158"/>
      <c r="M4925" s="163"/>
      <c r="T4925" s="164"/>
      <c r="AT4925" s="159" t="s">
        <v>340</v>
      </c>
      <c r="AU4925" s="159" t="s">
        <v>80</v>
      </c>
      <c r="AV4925" s="13" t="s">
        <v>80</v>
      </c>
      <c r="AW4925" s="13" t="s">
        <v>32</v>
      </c>
      <c r="AX4925" s="13" t="s">
        <v>71</v>
      </c>
      <c r="AY4925" s="159" t="s">
        <v>330</v>
      </c>
    </row>
    <row r="4926" spans="2:51" s="12" customFormat="1">
      <c r="B4926" s="151"/>
      <c r="D4926" s="152" t="s">
        <v>340</v>
      </c>
      <c r="E4926" s="153" t="s">
        <v>21</v>
      </c>
      <c r="F4926" s="154" t="s">
        <v>2246</v>
      </c>
      <c r="H4926" s="153" t="s">
        <v>21</v>
      </c>
      <c r="I4926" s="155"/>
      <c r="L4926" s="151"/>
      <c r="M4926" s="156"/>
      <c r="T4926" s="157"/>
      <c r="AT4926" s="153" t="s">
        <v>340</v>
      </c>
      <c r="AU4926" s="153" t="s">
        <v>80</v>
      </c>
      <c r="AV4926" s="12" t="s">
        <v>78</v>
      </c>
      <c r="AW4926" s="12" t="s">
        <v>32</v>
      </c>
      <c r="AX4926" s="12" t="s">
        <v>71</v>
      </c>
      <c r="AY4926" s="153" t="s">
        <v>330</v>
      </c>
    </row>
    <row r="4927" spans="2:51" s="13" customFormat="1">
      <c r="B4927" s="158"/>
      <c r="D4927" s="152" t="s">
        <v>340</v>
      </c>
      <c r="E4927" s="159" t="s">
        <v>21</v>
      </c>
      <c r="F4927" s="160" t="s">
        <v>2281</v>
      </c>
      <c r="H4927" s="161">
        <v>4.5</v>
      </c>
      <c r="I4927" s="162"/>
      <c r="L4927" s="158"/>
      <c r="M4927" s="163"/>
      <c r="T4927" s="164"/>
      <c r="AT4927" s="159" t="s">
        <v>340</v>
      </c>
      <c r="AU4927" s="159" t="s">
        <v>80</v>
      </c>
      <c r="AV4927" s="13" t="s">
        <v>80</v>
      </c>
      <c r="AW4927" s="13" t="s">
        <v>32</v>
      </c>
      <c r="AX4927" s="13" t="s">
        <v>71</v>
      </c>
      <c r="AY4927" s="159" t="s">
        <v>330</v>
      </c>
    </row>
    <row r="4928" spans="2:51" s="13" customFormat="1">
      <c r="B4928" s="158"/>
      <c r="D4928" s="152" t="s">
        <v>340</v>
      </c>
      <c r="E4928" s="159" t="s">
        <v>21</v>
      </c>
      <c r="F4928" s="160" t="s">
        <v>4588</v>
      </c>
      <c r="H4928" s="161">
        <v>-0.7</v>
      </c>
      <c r="I4928" s="162"/>
      <c r="L4928" s="158"/>
      <c r="M4928" s="163"/>
      <c r="T4928" s="164"/>
      <c r="AT4928" s="159" t="s">
        <v>340</v>
      </c>
      <c r="AU4928" s="159" t="s">
        <v>80</v>
      </c>
      <c r="AV4928" s="13" t="s">
        <v>80</v>
      </c>
      <c r="AW4928" s="13" t="s">
        <v>32</v>
      </c>
      <c r="AX4928" s="13" t="s">
        <v>71</v>
      </c>
      <c r="AY4928" s="159" t="s">
        <v>330</v>
      </c>
    </row>
    <row r="4929" spans="2:51" s="12" customFormat="1">
      <c r="B4929" s="151"/>
      <c r="D4929" s="152" t="s">
        <v>340</v>
      </c>
      <c r="E4929" s="153" t="s">
        <v>21</v>
      </c>
      <c r="F4929" s="154" t="s">
        <v>1478</v>
      </c>
      <c r="H4929" s="153" t="s">
        <v>21</v>
      </c>
      <c r="I4929" s="155"/>
      <c r="L4929" s="151"/>
      <c r="M4929" s="156"/>
      <c r="T4929" s="157"/>
      <c r="AT4929" s="153" t="s">
        <v>340</v>
      </c>
      <c r="AU4929" s="153" t="s">
        <v>80</v>
      </c>
      <c r="AV4929" s="12" t="s">
        <v>78</v>
      </c>
      <c r="AW4929" s="12" t="s">
        <v>32</v>
      </c>
      <c r="AX4929" s="12" t="s">
        <v>71</v>
      </c>
      <c r="AY4929" s="153" t="s">
        <v>330</v>
      </c>
    </row>
    <row r="4930" spans="2:51" s="13" customFormat="1">
      <c r="B4930" s="158"/>
      <c r="D4930" s="152" t="s">
        <v>340</v>
      </c>
      <c r="E4930" s="159" t="s">
        <v>21</v>
      </c>
      <c r="F4930" s="160" t="s">
        <v>2244</v>
      </c>
      <c r="H4930" s="161">
        <v>5.2</v>
      </c>
      <c r="I4930" s="162"/>
      <c r="L4930" s="158"/>
      <c r="M4930" s="163"/>
      <c r="T4930" s="164"/>
      <c r="AT4930" s="159" t="s">
        <v>340</v>
      </c>
      <c r="AU4930" s="159" t="s">
        <v>80</v>
      </c>
      <c r="AV4930" s="13" t="s">
        <v>80</v>
      </c>
      <c r="AW4930" s="13" t="s">
        <v>32</v>
      </c>
      <c r="AX4930" s="13" t="s">
        <v>71</v>
      </c>
      <c r="AY4930" s="159" t="s">
        <v>330</v>
      </c>
    </row>
    <row r="4931" spans="2:51" s="13" customFormat="1">
      <c r="B4931" s="158"/>
      <c r="D4931" s="152" t="s">
        <v>340</v>
      </c>
      <c r="E4931" s="159" t="s">
        <v>21</v>
      </c>
      <c r="F4931" s="160" t="s">
        <v>4604</v>
      </c>
      <c r="H4931" s="161">
        <v>-1.4</v>
      </c>
      <c r="I4931" s="162"/>
      <c r="L4931" s="158"/>
      <c r="M4931" s="163"/>
      <c r="T4931" s="164"/>
      <c r="AT4931" s="159" t="s">
        <v>340</v>
      </c>
      <c r="AU4931" s="159" t="s">
        <v>80</v>
      </c>
      <c r="AV4931" s="13" t="s">
        <v>80</v>
      </c>
      <c r="AW4931" s="13" t="s">
        <v>32</v>
      </c>
      <c r="AX4931" s="13" t="s">
        <v>71</v>
      </c>
      <c r="AY4931" s="159" t="s">
        <v>330</v>
      </c>
    </row>
    <row r="4932" spans="2:51" s="12" customFormat="1">
      <c r="B4932" s="151"/>
      <c r="D4932" s="152" t="s">
        <v>340</v>
      </c>
      <c r="E4932" s="153" t="s">
        <v>21</v>
      </c>
      <c r="F4932" s="154" t="s">
        <v>1480</v>
      </c>
      <c r="H4932" s="153" t="s">
        <v>21</v>
      </c>
      <c r="I4932" s="155"/>
      <c r="L4932" s="151"/>
      <c r="M4932" s="156"/>
      <c r="T4932" s="157"/>
      <c r="AT4932" s="153" t="s">
        <v>340</v>
      </c>
      <c r="AU4932" s="153" t="s">
        <v>80</v>
      </c>
      <c r="AV4932" s="12" t="s">
        <v>78</v>
      </c>
      <c r="AW4932" s="12" t="s">
        <v>32</v>
      </c>
      <c r="AX4932" s="12" t="s">
        <v>71</v>
      </c>
      <c r="AY4932" s="153" t="s">
        <v>330</v>
      </c>
    </row>
    <row r="4933" spans="2:51" s="13" customFormat="1">
      <c r="B4933" s="158"/>
      <c r="D4933" s="152" t="s">
        <v>340</v>
      </c>
      <c r="E4933" s="159" t="s">
        <v>21</v>
      </c>
      <c r="F4933" s="160" t="s">
        <v>2245</v>
      </c>
      <c r="H4933" s="161">
        <v>4.9000000000000004</v>
      </c>
      <c r="I4933" s="162"/>
      <c r="L4933" s="158"/>
      <c r="M4933" s="163"/>
      <c r="T4933" s="164"/>
      <c r="AT4933" s="159" t="s">
        <v>340</v>
      </c>
      <c r="AU4933" s="159" t="s">
        <v>80</v>
      </c>
      <c r="AV4933" s="13" t="s">
        <v>80</v>
      </c>
      <c r="AW4933" s="13" t="s">
        <v>32</v>
      </c>
      <c r="AX4933" s="13" t="s">
        <v>71</v>
      </c>
      <c r="AY4933" s="159" t="s">
        <v>330</v>
      </c>
    </row>
    <row r="4934" spans="2:51" s="13" customFormat="1">
      <c r="B4934" s="158"/>
      <c r="D4934" s="152" t="s">
        <v>340</v>
      </c>
      <c r="E4934" s="159" t="s">
        <v>21</v>
      </c>
      <c r="F4934" s="160" t="s">
        <v>4588</v>
      </c>
      <c r="H4934" s="161">
        <v>-0.7</v>
      </c>
      <c r="I4934" s="162"/>
      <c r="L4934" s="158"/>
      <c r="M4934" s="163"/>
      <c r="T4934" s="164"/>
      <c r="AT4934" s="159" t="s">
        <v>340</v>
      </c>
      <c r="AU4934" s="159" t="s">
        <v>80</v>
      </c>
      <c r="AV4934" s="13" t="s">
        <v>80</v>
      </c>
      <c r="AW4934" s="13" t="s">
        <v>32</v>
      </c>
      <c r="AX4934" s="13" t="s">
        <v>71</v>
      </c>
      <c r="AY4934" s="159" t="s">
        <v>330</v>
      </c>
    </row>
    <row r="4935" spans="2:51" s="12" customFormat="1">
      <c r="B4935" s="151"/>
      <c r="D4935" s="152" t="s">
        <v>340</v>
      </c>
      <c r="E4935" s="153" t="s">
        <v>21</v>
      </c>
      <c r="F4935" s="154" t="s">
        <v>1484</v>
      </c>
      <c r="H4935" s="153" t="s">
        <v>21</v>
      </c>
      <c r="I4935" s="155"/>
      <c r="L4935" s="151"/>
      <c r="M4935" s="156"/>
      <c r="T4935" s="157"/>
      <c r="AT4935" s="153" t="s">
        <v>340</v>
      </c>
      <c r="AU4935" s="153" t="s">
        <v>80</v>
      </c>
      <c r="AV4935" s="12" t="s">
        <v>78</v>
      </c>
      <c r="AW4935" s="12" t="s">
        <v>32</v>
      </c>
      <c r="AX4935" s="12" t="s">
        <v>71</v>
      </c>
      <c r="AY4935" s="153" t="s">
        <v>330</v>
      </c>
    </row>
    <row r="4936" spans="2:51" s="13" customFormat="1">
      <c r="B4936" s="158"/>
      <c r="D4936" s="152" t="s">
        <v>340</v>
      </c>
      <c r="E4936" s="159" t="s">
        <v>21</v>
      </c>
      <c r="F4936" s="160" t="s">
        <v>2349</v>
      </c>
      <c r="H4936" s="161">
        <v>6.7</v>
      </c>
      <c r="I4936" s="162"/>
      <c r="L4936" s="158"/>
      <c r="M4936" s="163"/>
      <c r="T4936" s="164"/>
      <c r="AT4936" s="159" t="s">
        <v>340</v>
      </c>
      <c r="AU4936" s="159" t="s">
        <v>80</v>
      </c>
      <c r="AV4936" s="13" t="s">
        <v>80</v>
      </c>
      <c r="AW4936" s="13" t="s">
        <v>32</v>
      </c>
      <c r="AX4936" s="13" t="s">
        <v>71</v>
      </c>
      <c r="AY4936" s="159" t="s">
        <v>330</v>
      </c>
    </row>
    <row r="4937" spans="2:51" s="13" customFormat="1">
      <c r="B4937" s="158"/>
      <c r="D4937" s="152" t="s">
        <v>340</v>
      </c>
      <c r="E4937" s="159" t="s">
        <v>21</v>
      </c>
      <c r="F4937" s="160" t="s">
        <v>4583</v>
      </c>
      <c r="H4937" s="161">
        <v>-0.8</v>
      </c>
      <c r="I4937" s="162"/>
      <c r="L4937" s="158"/>
      <c r="M4937" s="163"/>
      <c r="T4937" s="164"/>
      <c r="AT4937" s="159" t="s">
        <v>340</v>
      </c>
      <c r="AU4937" s="159" t="s">
        <v>80</v>
      </c>
      <c r="AV4937" s="13" t="s">
        <v>80</v>
      </c>
      <c r="AW4937" s="13" t="s">
        <v>32</v>
      </c>
      <c r="AX4937" s="13" t="s">
        <v>71</v>
      </c>
      <c r="AY4937" s="159" t="s">
        <v>330</v>
      </c>
    </row>
    <row r="4938" spans="2:51" s="12" customFormat="1">
      <c r="B4938" s="151"/>
      <c r="D4938" s="152" t="s">
        <v>340</v>
      </c>
      <c r="E4938" s="153" t="s">
        <v>21</v>
      </c>
      <c r="F4938" s="154" t="s">
        <v>1505</v>
      </c>
      <c r="H4938" s="153" t="s">
        <v>21</v>
      </c>
      <c r="I4938" s="155"/>
      <c r="L4938" s="151"/>
      <c r="M4938" s="156"/>
      <c r="T4938" s="157"/>
      <c r="AT4938" s="153" t="s">
        <v>340</v>
      </c>
      <c r="AU4938" s="153" t="s">
        <v>80</v>
      </c>
      <c r="AV4938" s="12" t="s">
        <v>78</v>
      </c>
      <c r="AW4938" s="12" t="s">
        <v>32</v>
      </c>
      <c r="AX4938" s="12" t="s">
        <v>71</v>
      </c>
      <c r="AY4938" s="153" t="s">
        <v>330</v>
      </c>
    </row>
    <row r="4939" spans="2:51" s="13" customFormat="1">
      <c r="B4939" s="158"/>
      <c r="D4939" s="152" t="s">
        <v>340</v>
      </c>
      <c r="E4939" s="159" t="s">
        <v>21</v>
      </c>
      <c r="F4939" s="160" t="s">
        <v>2355</v>
      </c>
      <c r="H4939" s="161">
        <v>8.6999999999999975</v>
      </c>
      <c r="I4939" s="162"/>
      <c r="L4939" s="158"/>
      <c r="M4939" s="163"/>
      <c r="T4939" s="164"/>
      <c r="AT4939" s="159" t="s">
        <v>340</v>
      </c>
      <c r="AU4939" s="159" t="s">
        <v>80</v>
      </c>
      <c r="AV4939" s="13" t="s">
        <v>80</v>
      </c>
      <c r="AW4939" s="13" t="s">
        <v>32</v>
      </c>
      <c r="AX4939" s="13" t="s">
        <v>71</v>
      </c>
      <c r="AY4939" s="159" t="s">
        <v>330</v>
      </c>
    </row>
    <row r="4940" spans="2:51" s="13" customFormat="1">
      <c r="B4940" s="158"/>
      <c r="D4940" s="152" t="s">
        <v>340</v>
      </c>
      <c r="E4940" s="159" t="s">
        <v>21</v>
      </c>
      <c r="F4940" s="160" t="s">
        <v>4588</v>
      </c>
      <c r="H4940" s="161">
        <v>-0.7</v>
      </c>
      <c r="I4940" s="162"/>
      <c r="L4940" s="158"/>
      <c r="M4940" s="163"/>
      <c r="T4940" s="164"/>
      <c r="AT4940" s="159" t="s">
        <v>340</v>
      </c>
      <c r="AU4940" s="159" t="s">
        <v>80</v>
      </c>
      <c r="AV4940" s="13" t="s">
        <v>80</v>
      </c>
      <c r="AW4940" s="13" t="s">
        <v>32</v>
      </c>
      <c r="AX4940" s="13" t="s">
        <v>71</v>
      </c>
      <c r="AY4940" s="159" t="s">
        <v>330</v>
      </c>
    </row>
    <row r="4941" spans="2:51" s="12" customFormat="1">
      <c r="B4941" s="151"/>
      <c r="D4941" s="152" t="s">
        <v>340</v>
      </c>
      <c r="E4941" s="153" t="s">
        <v>21</v>
      </c>
      <c r="F4941" s="154" t="s">
        <v>1515</v>
      </c>
      <c r="H4941" s="153" t="s">
        <v>21</v>
      </c>
      <c r="I4941" s="155"/>
      <c r="L4941" s="151"/>
      <c r="M4941" s="156"/>
      <c r="T4941" s="157"/>
      <c r="AT4941" s="153" t="s">
        <v>340</v>
      </c>
      <c r="AU4941" s="153" t="s">
        <v>80</v>
      </c>
      <c r="AV4941" s="12" t="s">
        <v>78</v>
      </c>
      <c r="AW4941" s="12" t="s">
        <v>32</v>
      </c>
      <c r="AX4941" s="12" t="s">
        <v>71</v>
      </c>
      <c r="AY4941" s="153" t="s">
        <v>330</v>
      </c>
    </row>
    <row r="4942" spans="2:51" s="13" customFormat="1">
      <c r="B4942" s="158"/>
      <c r="D4942" s="152" t="s">
        <v>340</v>
      </c>
      <c r="E4942" s="159" t="s">
        <v>21</v>
      </c>
      <c r="F4942" s="160" t="s">
        <v>2360</v>
      </c>
      <c r="H4942" s="161">
        <v>17</v>
      </c>
      <c r="I4942" s="162"/>
      <c r="L4942" s="158"/>
      <c r="M4942" s="163"/>
      <c r="T4942" s="164"/>
      <c r="AT4942" s="159" t="s">
        <v>340</v>
      </c>
      <c r="AU4942" s="159" t="s">
        <v>80</v>
      </c>
      <c r="AV4942" s="13" t="s">
        <v>80</v>
      </c>
      <c r="AW4942" s="13" t="s">
        <v>32</v>
      </c>
      <c r="AX4942" s="13" t="s">
        <v>71</v>
      </c>
      <c r="AY4942" s="159" t="s">
        <v>330</v>
      </c>
    </row>
    <row r="4943" spans="2:51" s="13" customFormat="1">
      <c r="B4943" s="158"/>
      <c r="D4943" s="152" t="s">
        <v>340</v>
      </c>
      <c r="E4943" s="159" t="s">
        <v>21</v>
      </c>
      <c r="F4943" s="160" t="s">
        <v>4583</v>
      </c>
      <c r="H4943" s="161">
        <v>-0.8</v>
      </c>
      <c r="I4943" s="162"/>
      <c r="L4943" s="158"/>
      <c r="M4943" s="163"/>
      <c r="T4943" s="164"/>
      <c r="AT4943" s="159" t="s">
        <v>340</v>
      </c>
      <c r="AU4943" s="159" t="s">
        <v>80</v>
      </c>
      <c r="AV4943" s="13" t="s">
        <v>80</v>
      </c>
      <c r="AW4943" s="13" t="s">
        <v>32</v>
      </c>
      <c r="AX4943" s="13" t="s">
        <v>71</v>
      </c>
      <c r="AY4943" s="159" t="s">
        <v>330</v>
      </c>
    </row>
    <row r="4944" spans="2:51" s="12" customFormat="1">
      <c r="B4944" s="151"/>
      <c r="D4944" s="152" t="s">
        <v>340</v>
      </c>
      <c r="E4944" s="153" t="s">
        <v>21</v>
      </c>
      <c r="F4944" s="154" t="s">
        <v>1523</v>
      </c>
      <c r="H4944" s="153" t="s">
        <v>21</v>
      </c>
      <c r="I4944" s="155"/>
      <c r="L4944" s="151"/>
      <c r="M4944" s="156"/>
      <c r="T4944" s="157"/>
      <c r="AT4944" s="153" t="s">
        <v>340</v>
      </c>
      <c r="AU4944" s="153" t="s">
        <v>80</v>
      </c>
      <c r="AV4944" s="12" t="s">
        <v>78</v>
      </c>
      <c r="AW4944" s="12" t="s">
        <v>32</v>
      </c>
      <c r="AX4944" s="12" t="s">
        <v>71</v>
      </c>
      <c r="AY4944" s="153" t="s">
        <v>330</v>
      </c>
    </row>
    <row r="4945" spans="2:51" s="13" customFormat="1">
      <c r="B4945" s="158"/>
      <c r="D4945" s="152" t="s">
        <v>340</v>
      </c>
      <c r="E4945" s="159" t="s">
        <v>21</v>
      </c>
      <c r="F4945" s="160" t="s">
        <v>2362</v>
      </c>
      <c r="H4945" s="161">
        <v>8.8000000000000007</v>
      </c>
      <c r="I4945" s="162"/>
      <c r="L4945" s="158"/>
      <c r="M4945" s="163"/>
      <c r="T4945" s="164"/>
      <c r="AT4945" s="159" t="s">
        <v>340</v>
      </c>
      <c r="AU4945" s="159" t="s">
        <v>80</v>
      </c>
      <c r="AV4945" s="13" t="s">
        <v>80</v>
      </c>
      <c r="AW4945" s="13" t="s">
        <v>32</v>
      </c>
      <c r="AX4945" s="13" t="s">
        <v>71</v>
      </c>
      <c r="AY4945" s="159" t="s">
        <v>330</v>
      </c>
    </row>
    <row r="4946" spans="2:51" s="13" customFormat="1">
      <c r="B4946" s="158"/>
      <c r="D4946" s="152" t="s">
        <v>340</v>
      </c>
      <c r="E4946" s="159" t="s">
        <v>21</v>
      </c>
      <c r="F4946" s="160" t="s">
        <v>4588</v>
      </c>
      <c r="H4946" s="161">
        <v>-0.7</v>
      </c>
      <c r="I4946" s="162"/>
      <c r="L4946" s="158"/>
      <c r="M4946" s="163"/>
      <c r="T4946" s="164"/>
      <c r="AT4946" s="159" t="s">
        <v>340</v>
      </c>
      <c r="AU4946" s="159" t="s">
        <v>80</v>
      </c>
      <c r="AV4946" s="13" t="s">
        <v>80</v>
      </c>
      <c r="AW4946" s="13" t="s">
        <v>32</v>
      </c>
      <c r="AX4946" s="13" t="s">
        <v>71</v>
      </c>
      <c r="AY4946" s="159" t="s">
        <v>330</v>
      </c>
    </row>
    <row r="4947" spans="2:51" s="15" customFormat="1">
      <c r="B4947" s="183"/>
      <c r="D4947" s="152" t="s">
        <v>340</v>
      </c>
      <c r="E4947" s="184" t="s">
        <v>21</v>
      </c>
      <c r="F4947" s="185" t="s">
        <v>769</v>
      </c>
      <c r="H4947" s="186">
        <v>443.34</v>
      </c>
      <c r="I4947" s="187"/>
      <c r="L4947" s="183"/>
      <c r="M4947" s="188"/>
      <c r="T4947" s="189"/>
      <c r="AT4947" s="184" t="s">
        <v>340</v>
      </c>
      <c r="AU4947" s="184" t="s">
        <v>80</v>
      </c>
      <c r="AV4947" s="15" t="s">
        <v>171</v>
      </c>
      <c r="AW4947" s="15" t="s">
        <v>32</v>
      </c>
      <c r="AX4947" s="15" t="s">
        <v>71</v>
      </c>
      <c r="AY4947" s="184" t="s">
        <v>330</v>
      </c>
    </row>
    <row r="4948" spans="2:51" s="12" customFormat="1">
      <c r="B4948" s="151"/>
      <c r="D4948" s="152" t="s">
        <v>340</v>
      </c>
      <c r="E4948" s="153" t="s">
        <v>21</v>
      </c>
      <c r="F4948" s="154" t="s">
        <v>4623</v>
      </c>
      <c r="H4948" s="153" t="s">
        <v>21</v>
      </c>
      <c r="I4948" s="155"/>
      <c r="L4948" s="151"/>
      <c r="M4948" s="156"/>
      <c r="T4948" s="157"/>
      <c r="AT4948" s="153" t="s">
        <v>340</v>
      </c>
      <c r="AU4948" s="153" t="s">
        <v>80</v>
      </c>
      <c r="AV4948" s="12" t="s">
        <v>78</v>
      </c>
      <c r="AW4948" s="12" t="s">
        <v>32</v>
      </c>
      <c r="AX4948" s="12" t="s">
        <v>71</v>
      </c>
      <c r="AY4948" s="153" t="s">
        <v>330</v>
      </c>
    </row>
    <row r="4949" spans="2:51" s="12" customFormat="1">
      <c r="B4949" s="151"/>
      <c r="D4949" s="152" t="s">
        <v>340</v>
      </c>
      <c r="E4949" s="153" t="s">
        <v>21</v>
      </c>
      <c r="F4949" s="154" t="s">
        <v>789</v>
      </c>
      <c r="H4949" s="153" t="s">
        <v>21</v>
      </c>
      <c r="I4949" s="155"/>
      <c r="L4949" s="151"/>
      <c r="M4949" s="156"/>
      <c r="T4949" s="157"/>
      <c r="AT4949" s="153" t="s">
        <v>340</v>
      </c>
      <c r="AU4949" s="153" t="s">
        <v>80</v>
      </c>
      <c r="AV4949" s="12" t="s">
        <v>78</v>
      </c>
      <c r="AW4949" s="12" t="s">
        <v>32</v>
      </c>
      <c r="AX4949" s="12" t="s">
        <v>71</v>
      </c>
      <c r="AY4949" s="153" t="s">
        <v>330</v>
      </c>
    </row>
    <row r="4950" spans="2:51" s="12" customFormat="1">
      <c r="B4950" s="151"/>
      <c r="D4950" s="152" t="s">
        <v>340</v>
      </c>
      <c r="E4950" s="153" t="s">
        <v>21</v>
      </c>
      <c r="F4950" s="154" t="s">
        <v>1599</v>
      </c>
      <c r="H4950" s="153" t="s">
        <v>21</v>
      </c>
      <c r="I4950" s="155"/>
      <c r="L4950" s="151"/>
      <c r="M4950" s="156"/>
      <c r="T4950" s="157"/>
      <c r="AT4950" s="153" t="s">
        <v>340</v>
      </c>
      <c r="AU4950" s="153" t="s">
        <v>80</v>
      </c>
      <c r="AV4950" s="12" t="s">
        <v>78</v>
      </c>
      <c r="AW4950" s="12" t="s">
        <v>32</v>
      </c>
      <c r="AX4950" s="12" t="s">
        <v>71</v>
      </c>
      <c r="AY4950" s="153" t="s">
        <v>330</v>
      </c>
    </row>
    <row r="4951" spans="2:51" s="13" customFormat="1">
      <c r="B4951" s="158"/>
      <c r="D4951" s="152" t="s">
        <v>340</v>
      </c>
      <c r="E4951" s="159" t="s">
        <v>21</v>
      </c>
      <c r="F4951" s="160" t="s">
        <v>2304</v>
      </c>
      <c r="H4951" s="161">
        <v>19.3</v>
      </c>
      <c r="I4951" s="162"/>
      <c r="L4951" s="158"/>
      <c r="M4951" s="163"/>
      <c r="T4951" s="164"/>
      <c r="AT4951" s="159" t="s">
        <v>340</v>
      </c>
      <c r="AU4951" s="159" t="s">
        <v>80</v>
      </c>
      <c r="AV4951" s="13" t="s">
        <v>80</v>
      </c>
      <c r="AW4951" s="13" t="s">
        <v>32</v>
      </c>
      <c r="AX4951" s="13" t="s">
        <v>71</v>
      </c>
      <c r="AY4951" s="159" t="s">
        <v>330</v>
      </c>
    </row>
    <row r="4952" spans="2:51" s="13" customFormat="1">
      <c r="B4952" s="158"/>
      <c r="D4952" s="152" t="s">
        <v>340</v>
      </c>
      <c r="E4952" s="159" t="s">
        <v>21</v>
      </c>
      <c r="F4952" s="160" t="s">
        <v>2305</v>
      </c>
      <c r="H4952" s="161">
        <v>106.89</v>
      </c>
      <c r="I4952" s="162"/>
      <c r="L4952" s="158"/>
      <c r="M4952" s="163"/>
      <c r="T4952" s="164"/>
      <c r="AT4952" s="159" t="s">
        <v>340</v>
      </c>
      <c r="AU4952" s="159" t="s">
        <v>80</v>
      </c>
      <c r="AV4952" s="13" t="s">
        <v>80</v>
      </c>
      <c r="AW4952" s="13" t="s">
        <v>32</v>
      </c>
      <c r="AX4952" s="13" t="s">
        <v>71</v>
      </c>
      <c r="AY4952" s="159" t="s">
        <v>330</v>
      </c>
    </row>
    <row r="4953" spans="2:51" s="13" customFormat="1">
      <c r="B4953" s="158"/>
      <c r="D4953" s="152" t="s">
        <v>340</v>
      </c>
      <c r="E4953" s="159" t="s">
        <v>21</v>
      </c>
      <c r="F4953" s="160" t="s">
        <v>4624</v>
      </c>
      <c r="H4953" s="161">
        <v>-3.45</v>
      </c>
      <c r="I4953" s="162"/>
      <c r="L4953" s="158"/>
      <c r="M4953" s="163"/>
      <c r="T4953" s="164"/>
      <c r="AT4953" s="159" t="s">
        <v>340</v>
      </c>
      <c r="AU4953" s="159" t="s">
        <v>80</v>
      </c>
      <c r="AV4953" s="13" t="s">
        <v>80</v>
      </c>
      <c r="AW4953" s="13" t="s">
        <v>32</v>
      </c>
      <c r="AX4953" s="13" t="s">
        <v>71</v>
      </c>
      <c r="AY4953" s="159" t="s">
        <v>330</v>
      </c>
    </row>
    <row r="4954" spans="2:51" s="13" customFormat="1">
      <c r="B4954" s="158"/>
      <c r="D4954" s="152" t="s">
        <v>340</v>
      </c>
      <c r="E4954" s="159" t="s">
        <v>21</v>
      </c>
      <c r="F4954" s="160" t="s">
        <v>4466</v>
      </c>
      <c r="H4954" s="161">
        <v>-1.5</v>
      </c>
      <c r="I4954" s="162"/>
      <c r="L4954" s="158"/>
      <c r="M4954" s="163"/>
      <c r="T4954" s="164"/>
      <c r="AT4954" s="159" t="s">
        <v>340</v>
      </c>
      <c r="AU4954" s="159" t="s">
        <v>80</v>
      </c>
      <c r="AV4954" s="13" t="s">
        <v>80</v>
      </c>
      <c r="AW4954" s="13" t="s">
        <v>32</v>
      </c>
      <c r="AX4954" s="13" t="s">
        <v>71</v>
      </c>
      <c r="AY4954" s="159" t="s">
        <v>330</v>
      </c>
    </row>
    <row r="4955" spans="2:51" s="13" customFormat="1">
      <c r="B4955" s="158"/>
      <c r="D4955" s="152" t="s">
        <v>340</v>
      </c>
      <c r="E4955" s="159" t="s">
        <v>21</v>
      </c>
      <c r="F4955" s="160" t="s">
        <v>4600</v>
      </c>
      <c r="H4955" s="161">
        <v>-2.8</v>
      </c>
      <c r="I4955" s="162"/>
      <c r="L4955" s="158"/>
      <c r="M4955" s="163"/>
      <c r="T4955" s="164"/>
      <c r="AT4955" s="159" t="s">
        <v>340</v>
      </c>
      <c r="AU4955" s="159" t="s">
        <v>80</v>
      </c>
      <c r="AV4955" s="13" t="s">
        <v>80</v>
      </c>
      <c r="AW4955" s="13" t="s">
        <v>32</v>
      </c>
      <c r="AX4955" s="13" t="s">
        <v>71</v>
      </c>
      <c r="AY4955" s="159" t="s">
        <v>330</v>
      </c>
    </row>
    <row r="4956" spans="2:51" s="13" customFormat="1">
      <c r="B4956" s="158"/>
      <c r="D4956" s="152" t="s">
        <v>340</v>
      </c>
      <c r="E4956" s="159" t="s">
        <v>21</v>
      </c>
      <c r="F4956" s="160" t="s">
        <v>4470</v>
      </c>
      <c r="H4956" s="161">
        <v>-1.6</v>
      </c>
      <c r="I4956" s="162"/>
      <c r="L4956" s="158"/>
      <c r="M4956" s="163"/>
      <c r="T4956" s="164"/>
      <c r="AT4956" s="159" t="s">
        <v>340</v>
      </c>
      <c r="AU4956" s="159" t="s">
        <v>80</v>
      </c>
      <c r="AV4956" s="13" t="s">
        <v>80</v>
      </c>
      <c r="AW4956" s="13" t="s">
        <v>32</v>
      </c>
      <c r="AX4956" s="13" t="s">
        <v>71</v>
      </c>
      <c r="AY4956" s="159" t="s">
        <v>330</v>
      </c>
    </row>
    <row r="4957" spans="2:51" s="13" customFormat="1">
      <c r="B4957" s="158"/>
      <c r="D4957" s="152" t="s">
        <v>340</v>
      </c>
      <c r="E4957" s="159" t="s">
        <v>21</v>
      </c>
      <c r="F4957" s="160" t="s">
        <v>4467</v>
      </c>
      <c r="H4957" s="161">
        <v>-1.8</v>
      </c>
      <c r="I4957" s="162"/>
      <c r="L4957" s="158"/>
      <c r="M4957" s="163"/>
      <c r="T4957" s="164"/>
      <c r="AT4957" s="159" t="s">
        <v>340</v>
      </c>
      <c r="AU4957" s="159" t="s">
        <v>80</v>
      </c>
      <c r="AV4957" s="13" t="s">
        <v>80</v>
      </c>
      <c r="AW4957" s="13" t="s">
        <v>32</v>
      </c>
      <c r="AX4957" s="13" t="s">
        <v>71</v>
      </c>
      <c r="AY4957" s="159" t="s">
        <v>330</v>
      </c>
    </row>
    <row r="4958" spans="2:51" s="13" customFormat="1">
      <c r="B4958" s="158"/>
      <c r="D4958" s="152" t="s">
        <v>340</v>
      </c>
      <c r="E4958" s="159" t="s">
        <v>21</v>
      </c>
      <c r="F4958" s="160" t="s">
        <v>4596</v>
      </c>
      <c r="H4958" s="161">
        <v>-1.23</v>
      </c>
      <c r="I4958" s="162"/>
      <c r="L4958" s="158"/>
      <c r="M4958" s="163"/>
      <c r="T4958" s="164"/>
      <c r="AT4958" s="159" t="s">
        <v>340</v>
      </c>
      <c r="AU4958" s="159" t="s">
        <v>80</v>
      </c>
      <c r="AV4958" s="13" t="s">
        <v>80</v>
      </c>
      <c r="AW4958" s="13" t="s">
        <v>32</v>
      </c>
      <c r="AX4958" s="13" t="s">
        <v>71</v>
      </c>
      <c r="AY4958" s="159" t="s">
        <v>330</v>
      </c>
    </row>
    <row r="4959" spans="2:51" s="13" customFormat="1">
      <c r="B4959" s="158"/>
      <c r="D4959" s="152" t="s">
        <v>340</v>
      </c>
      <c r="E4959" s="159" t="s">
        <v>21</v>
      </c>
      <c r="F4959" s="160" t="s">
        <v>4625</v>
      </c>
      <c r="H4959" s="161">
        <v>-1.07</v>
      </c>
      <c r="I4959" s="162"/>
      <c r="L4959" s="158"/>
      <c r="M4959" s="163"/>
      <c r="T4959" s="164"/>
      <c r="AT4959" s="159" t="s">
        <v>340</v>
      </c>
      <c r="AU4959" s="159" t="s">
        <v>80</v>
      </c>
      <c r="AV4959" s="13" t="s">
        <v>80</v>
      </c>
      <c r="AW4959" s="13" t="s">
        <v>32</v>
      </c>
      <c r="AX4959" s="13" t="s">
        <v>71</v>
      </c>
      <c r="AY4959" s="159" t="s">
        <v>330</v>
      </c>
    </row>
    <row r="4960" spans="2:51" s="13" customFormat="1">
      <c r="B4960" s="158"/>
      <c r="D4960" s="152" t="s">
        <v>340</v>
      </c>
      <c r="E4960" s="159" t="s">
        <v>21</v>
      </c>
      <c r="F4960" s="160" t="s">
        <v>4626</v>
      </c>
      <c r="H4960" s="161">
        <v>-1.3</v>
      </c>
      <c r="I4960" s="162"/>
      <c r="L4960" s="158"/>
      <c r="M4960" s="163"/>
      <c r="T4960" s="164"/>
      <c r="AT4960" s="159" t="s">
        <v>340</v>
      </c>
      <c r="AU4960" s="159" t="s">
        <v>80</v>
      </c>
      <c r="AV4960" s="13" t="s">
        <v>80</v>
      </c>
      <c r="AW4960" s="13" t="s">
        <v>32</v>
      </c>
      <c r="AX4960" s="13" t="s">
        <v>71</v>
      </c>
      <c r="AY4960" s="159" t="s">
        <v>330</v>
      </c>
    </row>
    <row r="4961" spans="2:51" s="13" customFormat="1">
      <c r="B4961" s="158"/>
      <c r="D4961" s="152" t="s">
        <v>340</v>
      </c>
      <c r="E4961" s="159" t="s">
        <v>21</v>
      </c>
      <c r="F4961" s="160" t="s">
        <v>4468</v>
      </c>
      <c r="H4961" s="161">
        <v>-1</v>
      </c>
      <c r="I4961" s="162"/>
      <c r="L4961" s="158"/>
      <c r="M4961" s="163"/>
      <c r="T4961" s="164"/>
      <c r="AT4961" s="159" t="s">
        <v>340</v>
      </c>
      <c r="AU4961" s="159" t="s">
        <v>80</v>
      </c>
      <c r="AV4961" s="13" t="s">
        <v>80</v>
      </c>
      <c r="AW4961" s="13" t="s">
        <v>32</v>
      </c>
      <c r="AX4961" s="13" t="s">
        <v>71</v>
      </c>
      <c r="AY4961" s="159" t="s">
        <v>330</v>
      </c>
    </row>
    <row r="4962" spans="2:51" s="13" customFormat="1">
      <c r="B4962" s="158"/>
      <c r="D4962" s="152" t="s">
        <v>340</v>
      </c>
      <c r="E4962" s="159" t="s">
        <v>21</v>
      </c>
      <c r="F4962" s="160" t="s">
        <v>4608</v>
      </c>
      <c r="H4962" s="161">
        <v>-1.66</v>
      </c>
      <c r="I4962" s="162"/>
      <c r="L4962" s="158"/>
      <c r="M4962" s="163"/>
      <c r="T4962" s="164"/>
      <c r="AT4962" s="159" t="s">
        <v>340</v>
      </c>
      <c r="AU4962" s="159" t="s">
        <v>80</v>
      </c>
      <c r="AV4962" s="13" t="s">
        <v>80</v>
      </c>
      <c r="AW4962" s="13" t="s">
        <v>32</v>
      </c>
      <c r="AX4962" s="13" t="s">
        <v>71</v>
      </c>
      <c r="AY4962" s="159" t="s">
        <v>330</v>
      </c>
    </row>
    <row r="4963" spans="2:51" s="13" customFormat="1">
      <c r="B4963" s="158"/>
      <c r="D4963" s="152" t="s">
        <v>340</v>
      </c>
      <c r="E4963" s="159" t="s">
        <v>21</v>
      </c>
      <c r="F4963" s="160" t="s">
        <v>4571</v>
      </c>
      <c r="H4963" s="161">
        <v>0.5</v>
      </c>
      <c r="I4963" s="162"/>
      <c r="L4963" s="158"/>
      <c r="M4963" s="163"/>
      <c r="T4963" s="164"/>
      <c r="AT4963" s="159" t="s">
        <v>340</v>
      </c>
      <c r="AU4963" s="159" t="s">
        <v>80</v>
      </c>
      <c r="AV4963" s="13" t="s">
        <v>80</v>
      </c>
      <c r="AW4963" s="13" t="s">
        <v>32</v>
      </c>
      <c r="AX4963" s="13" t="s">
        <v>71</v>
      </c>
      <c r="AY4963" s="159" t="s">
        <v>330</v>
      </c>
    </row>
    <row r="4964" spans="2:51" s="12" customFormat="1">
      <c r="B4964" s="151"/>
      <c r="D4964" s="152" t="s">
        <v>340</v>
      </c>
      <c r="E4964" s="153" t="s">
        <v>21</v>
      </c>
      <c r="F4964" s="154" t="s">
        <v>1478</v>
      </c>
      <c r="H4964" s="153" t="s">
        <v>21</v>
      </c>
      <c r="I4964" s="155"/>
      <c r="L4964" s="151"/>
      <c r="M4964" s="156"/>
      <c r="T4964" s="157"/>
      <c r="AT4964" s="153" t="s">
        <v>340</v>
      </c>
      <c r="AU4964" s="153" t="s">
        <v>80</v>
      </c>
      <c r="AV4964" s="12" t="s">
        <v>78</v>
      </c>
      <c r="AW4964" s="12" t="s">
        <v>32</v>
      </c>
      <c r="AX4964" s="12" t="s">
        <v>71</v>
      </c>
      <c r="AY4964" s="153" t="s">
        <v>330</v>
      </c>
    </row>
    <row r="4965" spans="2:51" s="13" customFormat="1">
      <c r="B4965" s="158"/>
      <c r="D4965" s="152" t="s">
        <v>340</v>
      </c>
      <c r="E4965" s="159" t="s">
        <v>21</v>
      </c>
      <c r="F4965" s="160" t="s">
        <v>2309</v>
      </c>
      <c r="H4965" s="161">
        <v>19.73</v>
      </c>
      <c r="I4965" s="162"/>
      <c r="L4965" s="158"/>
      <c r="M4965" s="163"/>
      <c r="T4965" s="164"/>
      <c r="AT4965" s="159" t="s">
        <v>340</v>
      </c>
      <c r="AU4965" s="159" t="s">
        <v>80</v>
      </c>
      <c r="AV4965" s="13" t="s">
        <v>80</v>
      </c>
      <c r="AW4965" s="13" t="s">
        <v>32</v>
      </c>
      <c r="AX4965" s="13" t="s">
        <v>71</v>
      </c>
      <c r="AY4965" s="159" t="s">
        <v>330</v>
      </c>
    </row>
    <row r="4966" spans="2:51" s="13" customFormat="1">
      <c r="B4966" s="158"/>
      <c r="D4966" s="152" t="s">
        <v>340</v>
      </c>
      <c r="E4966" s="159" t="s">
        <v>21</v>
      </c>
      <c r="F4966" s="160" t="s">
        <v>4626</v>
      </c>
      <c r="H4966" s="161">
        <v>-1.3</v>
      </c>
      <c r="I4966" s="162"/>
      <c r="L4966" s="158"/>
      <c r="M4966" s="163"/>
      <c r="T4966" s="164"/>
      <c r="AT4966" s="159" t="s">
        <v>340</v>
      </c>
      <c r="AU4966" s="159" t="s">
        <v>80</v>
      </c>
      <c r="AV4966" s="13" t="s">
        <v>80</v>
      </c>
      <c r="AW4966" s="13" t="s">
        <v>32</v>
      </c>
      <c r="AX4966" s="13" t="s">
        <v>71</v>
      </c>
      <c r="AY4966" s="159" t="s">
        <v>330</v>
      </c>
    </row>
    <row r="4967" spans="2:51" s="12" customFormat="1">
      <c r="B4967" s="151"/>
      <c r="D4967" s="152" t="s">
        <v>340</v>
      </c>
      <c r="E4967" s="153" t="s">
        <v>21</v>
      </c>
      <c r="F4967" s="154" t="s">
        <v>1581</v>
      </c>
      <c r="H4967" s="153" t="s">
        <v>21</v>
      </c>
      <c r="I4967" s="155"/>
      <c r="L4967" s="151"/>
      <c r="M4967" s="156"/>
      <c r="T4967" s="157"/>
      <c r="AT4967" s="153" t="s">
        <v>340</v>
      </c>
      <c r="AU4967" s="153" t="s">
        <v>80</v>
      </c>
      <c r="AV4967" s="12" t="s">
        <v>78</v>
      </c>
      <c r="AW4967" s="12" t="s">
        <v>32</v>
      </c>
      <c r="AX4967" s="12" t="s">
        <v>71</v>
      </c>
      <c r="AY4967" s="153" t="s">
        <v>330</v>
      </c>
    </row>
    <row r="4968" spans="2:51" s="13" customFormat="1">
      <c r="B4968" s="158"/>
      <c r="D4968" s="152" t="s">
        <v>340</v>
      </c>
      <c r="E4968" s="159" t="s">
        <v>21</v>
      </c>
      <c r="F4968" s="160" t="s">
        <v>2320</v>
      </c>
      <c r="H4968" s="161">
        <v>19.690000000000001</v>
      </c>
      <c r="I4968" s="162"/>
      <c r="L4968" s="158"/>
      <c r="M4968" s="163"/>
      <c r="T4968" s="164"/>
      <c r="AT4968" s="159" t="s">
        <v>340</v>
      </c>
      <c r="AU4968" s="159" t="s">
        <v>80</v>
      </c>
      <c r="AV4968" s="13" t="s">
        <v>80</v>
      </c>
      <c r="AW4968" s="13" t="s">
        <v>32</v>
      </c>
      <c r="AX4968" s="13" t="s">
        <v>71</v>
      </c>
      <c r="AY4968" s="159" t="s">
        <v>330</v>
      </c>
    </row>
    <row r="4969" spans="2:51" s="13" customFormat="1">
      <c r="B4969" s="158"/>
      <c r="D4969" s="152" t="s">
        <v>340</v>
      </c>
      <c r="E4969" s="159" t="s">
        <v>21</v>
      </c>
      <c r="F4969" s="160" t="s">
        <v>4627</v>
      </c>
      <c r="H4969" s="161">
        <v>-0.995</v>
      </c>
      <c r="I4969" s="162"/>
      <c r="L4969" s="158"/>
      <c r="M4969" s="163"/>
      <c r="T4969" s="164"/>
      <c r="AT4969" s="159" t="s">
        <v>340</v>
      </c>
      <c r="AU4969" s="159" t="s">
        <v>80</v>
      </c>
      <c r="AV4969" s="13" t="s">
        <v>80</v>
      </c>
      <c r="AW4969" s="13" t="s">
        <v>32</v>
      </c>
      <c r="AX4969" s="13" t="s">
        <v>71</v>
      </c>
      <c r="AY4969" s="159" t="s">
        <v>330</v>
      </c>
    </row>
    <row r="4970" spans="2:51" s="13" customFormat="1">
      <c r="B4970" s="158"/>
      <c r="D4970" s="152" t="s">
        <v>340</v>
      </c>
      <c r="E4970" s="159" t="s">
        <v>21</v>
      </c>
      <c r="F4970" s="160" t="s">
        <v>4588</v>
      </c>
      <c r="H4970" s="161">
        <v>-0.7</v>
      </c>
      <c r="I4970" s="162"/>
      <c r="L4970" s="158"/>
      <c r="M4970" s="163"/>
      <c r="T4970" s="164"/>
      <c r="AT4970" s="159" t="s">
        <v>340</v>
      </c>
      <c r="AU4970" s="159" t="s">
        <v>80</v>
      </c>
      <c r="AV4970" s="13" t="s">
        <v>80</v>
      </c>
      <c r="AW4970" s="13" t="s">
        <v>32</v>
      </c>
      <c r="AX4970" s="13" t="s">
        <v>71</v>
      </c>
      <c r="AY4970" s="159" t="s">
        <v>330</v>
      </c>
    </row>
    <row r="4971" spans="2:51" s="13" customFormat="1">
      <c r="B4971" s="158"/>
      <c r="D4971" s="152" t="s">
        <v>340</v>
      </c>
      <c r="E4971" s="159" t="s">
        <v>21</v>
      </c>
      <c r="F4971" s="160" t="s">
        <v>4468</v>
      </c>
      <c r="H4971" s="161">
        <v>-1</v>
      </c>
      <c r="I4971" s="162"/>
      <c r="L4971" s="158"/>
      <c r="M4971" s="163"/>
      <c r="T4971" s="164"/>
      <c r="AT4971" s="159" t="s">
        <v>340</v>
      </c>
      <c r="AU4971" s="159" t="s">
        <v>80</v>
      </c>
      <c r="AV4971" s="13" t="s">
        <v>80</v>
      </c>
      <c r="AW4971" s="13" t="s">
        <v>32</v>
      </c>
      <c r="AX4971" s="13" t="s">
        <v>71</v>
      </c>
      <c r="AY4971" s="159" t="s">
        <v>330</v>
      </c>
    </row>
    <row r="4972" spans="2:51" s="12" customFormat="1">
      <c r="B4972" s="151"/>
      <c r="D4972" s="152" t="s">
        <v>340</v>
      </c>
      <c r="E4972" s="153" t="s">
        <v>21</v>
      </c>
      <c r="F4972" s="154" t="s">
        <v>1623</v>
      </c>
      <c r="H4972" s="153" t="s">
        <v>21</v>
      </c>
      <c r="I4972" s="155"/>
      <c r="L4972" s="151"/>
      <c r="M4972" s="156"/>
      <c r="T4972" s="157"/>
      <c r="AT4972" s="153" t="s">
        <v>340</v>
      </c>
      <c r="AU4972" s="153" t="s">
        <v>80</v>
      </c>
      <c r="AV4972" s="12" t="s">
        <v>78</v>
      </c>
      <c r="AW4972" s="12" t="s">
        <v>32</v>
      </c>
      <c r="AX4972" s="12" t="s">
        <v>71</v>
      </c>
      <c r="AY4972" s="153" t="s">
        <v>330</v>
      </c>
    </row>
    <row r="4973" spans="2:51" s="13" customFormat="1">
      <c r="B4973" s="158"/>
      <c r="D4973" s="152" t="s">
        <v>340</v>
      </c>
      <c r="E4973" s="159" t="s">
        <v>21</v>
      </c>
      <c r="F4973" s="160" t="s">
        <v>2321</v>
      </c>
      <c r="H4973" s="161">
        <v>19.989999999999998</v>
      </c>
      <c r="I4973" s="162"/>
      <c r="L4973" s="158"/>
      <c r="M4973" s="163"/>
      <c r="T4973" s="164"/>
      <c r="AT4973" s="159" t="s">
        <v>340</v>
      </c>
      <c r="AU4973" s="159" t="s">
        <v>80</v>
      </c>
      <c r="AV4973" s="13" t="s">
        <v>80</v>
      </c>
      <c r="AW4973" s="13" t="s">
        <v>32</v>
      </c>
      <c r="AX4973" s="13" t="s">
        <v>71</v>
      </c>
      <c r="AY4973" s="159" t="s">
        <v>330</v>
      </c>
    </row>
    <row r="4974" spans="2:51" s="13" customFormat="1">
      <c r="B4974" s="158"/>
      <c r="D4974" s="152" t="s">
        <v>340</v>
      </c>
      <c r="E4974" s="159" t="s">
        <v>21</v>
      </c>
      <c r="F4974" s="160" t="s">
        <v>4627</v>
      </c>
      <c r="H4974" s="161">
        <v>-0.995</v>
      </c>
      <c r="I4974" s="162"/>
      <c r="L4974" s="158"/>
      <c r="M4974" s="163"/>
      <c r="T4974" s="164"/>
      <c r="AT4974" s="159" t="s">
        <v>340</v>
      </c>
      <c r="AU4974" s="159" t="s">
        <v>80</v>
      </c>
      <c r="AV4974" s="13" t="s">
        <v>80</v>
      </c>
      <c r="AW4974" s="13" t="s">
        <v>32</v>
      </c>
      <c r="AX4974" s="13" t="s">
        <v>71</v>
      </c>
      <c r="AY4974" s="159" t="s">
        <v>330</v>
      </c>
    </row>
    <row r="4975" spans="2:51" s="13" customFormat="1">
      <c r="B4975" s="158"/>
      <c r="D4975" s="152" t="s">
        <v>340</v>
      </c>
      <c r="E4975" s="159" t="s">
        <v>21</v>
      </c>
      <c r="F4975" s="160" t="s">
        <v>4628</v>
      </c>
      <c r="H4975" s="161">
        <v>-0.95</v>
      </c>
      <c r="I4975" s="162"/>
      <c r="L4975" s="158"/>
      <c r="M4975" s="163"/>
      <c r="T4975" s="164"/>
      <c r="AT4975" s="159" t="s">
        <v>340</v>
      </c>
      <c r="AU4975" s="159" t="s">
        <v>80</v>
      </c>
      <c r="AV4975" s="13" t="s">
        <v>80</v>
      </c>
      <c r="AW4975" s="13" t="s">
        <v>32</v>
      </c>
      <c r="AX4975" s="13" t="s">
        <v>71</v>
      </c>
      <c r="AY4975" s="159" t="s">
        <v>330</v>
      </c>
    </row>
    <row r="4976" spans="2:51" s="13" customFormat="1">
      <c r="B4976" s="158"/>
      <c r="D4976" s="152" t="s">
        <v>340</v>
      </c>
      <c r="E4976" s="159" t="s">
        <v>21</v>
      </c>
      <c r="F4976" s="160" t="s">
        <v>4588</v>
      </c>
      <c r="H4976" s="161">
        <v>-0.7</v>
      </c>
      <c r="I4976" s="162"/>
      <c r="L4976" s="158"/>
      <c r="M4976" s="163"/>
      <c r="T4976" s="164"/>
      <c r="AT4976" s="159" t="s">
        <v>340</v>
      </c>
      <c r="AU4976" s="159" t="s">
        <v>80</v>
      </c>
      <c r="AV4976" s="13" t="s">
        <v>80</v>
      </c>
      <c r="AW4976" s="13" t="s">
        <v>32</v>
      </c>
      <c r="AX4976" s="13" t="s">
        <v>71</v>
      </c>
      <c r="AY4976" s="159" t="s">
        <v>330</v>
      </c>
    </row>
    <row r="4977" spans="2:51" s="12" customFormat="1">
      <c r="B4977" s="151"/>
      <c r="D4977" s="152" t="s">
        <v>340</v>
      </c>
      <c r="E4977" s="153" t="s">
        <v>21</v>
      </c>
      <c r="F4977" s="154" t="s">
        <v>800</v>
      </c>
      <c r="H4977" s="153" t="s">
        <v>21</v>
      </c>
      <c r="I4977" s="155"/>
      <c r="L4977" s="151"/>
      <c r="M4977" s="156"/>
      <c r="T4977" s="157"/>
      <c r="AT4977" s="153" t="s">
        <v>340</v>
      </c>
      <c r="AU4977" s="153" t="s">
        <v>80</v>
      </c>
      <c r="AV4977" s="12" t="s">
        <v>78</v>
      </c>
      <c r="AW4977" s="12" t="s">
        <v>32</v>
      </c>
      <c r="AX4977" s="12" t="s">
        <v>71</v>
      </c>
      <c r="AY4977" s="153" t="s">
        <v>330</v>
      </c>
    </row>
    <row r="4978" spans="2:51" s="12" customFormat="1">
      <c r="B4978" s="151"/>
      <c r="D4978" s="152" t="s">
        <v>340</v>
      </c>
      <c r="E4978" s="153" t="s">
        <v>21</v>
      </c>
      <c r="F4978" s="154" t="s">
        <v>1569</v>
      </c>
      <c r="H4978" s="153" t="s">
        <v>21</v>
      </c>
      <c r="I4978" s="155"/>
      <c r="L4978" s="151"/>
      <c r="M4978" s="156"/>
      <c r="T4978" s="157"/>
      <c r="AT4978" s="153" t="s">
        <v>340</v>
      </c>
      <c r="AU4978" s="153" t="s">
        <v>80</v>
      </c>
      <c r="AV4978" s="12" t="s">
        <v>78</v>
      </c>
      <c r="AW4978" s="12" t="s">
        <v>32</v>
      </c>
      <c r="AX4978" s="12" t="s">
        <v>71</v>
      </c>
      <c r="AY4978" s="153" t="s">
        <v>330</v>
      </c>
    </row>
    <row r="4979" spans="2:51" s="13" customFormat="1">
      <c r="B4979" s="158"/>
      <c r="D4979" s="152" t="s">
        <v>340</v>
      </c>
      <c r="E4979" s="159" t="s">
        <v>21</v>
      </c>
      <c r="F4979" s="160" t="s">
        <v>2337</v>
      </c>
      <c r="H4979" s="161">
        <v>35.58</v>
      </c>
      <c r="I4979" s="162"/>
      <c r="L4979" s="158"/>
      <c r="M4979" s="163"/>
      <c r="T4979" s="164"/>
      <c r="AT4979" s="159" t="s">
        <v>340</v>
      </c>
      <c r="AU4979" s="159" t="s">
        <v>80</v>
      </c>
      <c r="AV4979" s="13" t="s">
        <v>80</v>
      </c>
      <c r="AW4979" s="13" t="s">
        <v>32</v>
      </c>
      <c r="AX4979" s="13" t="s">
        <v>71</v>
      </c>
      <c r="AY4979" s="159" t="s">
        <v>330</v>
      </c>
    </row>
    <row r="4980" spans="2:51" s="13" customFormat="1">
      <c r="B4980" s="158"/>
      <c r="D4980" s="152" t="s">
        <v>340</v>
      </c>
      <c r="E4980" s="159" t="s">
        <v>21</v>
      </c>
      <c r="F4980" s="160" t="s">
        <v>4584</v>
      </c>
      <c r="H4980" s="161">
        <v>-1.2</v>
      </c>
      <c r="I4980" s="162"/>
      <c r="L4980" s="158"/>
      <c r="M4980" s="163"/>
      <c r="T4980" s="164"/>
      <c r="AT4980" s="159" t="s">
        <v>340</v>
      </c>
      <c r="AU4980" s="159" t="s">
        <v>80</v>
      </c>
      <c r="AV4980" s="13" t="s">
        <v>80</v>
      </c>
      <c r="AW4980" s="13" t="s">
        <v>32</v>
      </c>
      <c r="AX4980" s="13" t="s">
        <v>71</v>
      </c>
      <c r="AY4980" s="159" t="s">
        <v>330</v>
      </c>
    </row>
    <row r="4981" spans="2:51" s="13" customFormat="1">
      <c r="B4981" s="158"/>
      <c r="D4981" s="152" t="s">
        <v>340</v>
      </c>
      <c r="E4981" s="159" t="s">
        <v>21</v>
      </c>
      <c r="F4981" s="160" t="s">
        <v>4616</v>
      </c>
      <c r="H4981" s="161">
        <v>-2.2000000000000002</v>
      </c>
      <c r="I4981" s="162"/>
      <c r="L4981" s="158"/>
      <c r="M4981" s="163"/>
      <c r="T4981" s="164"/>
      <c r="AT4981" s="159" t="s">
        <v>340</v>
      </c>
      <c r="AU4981" s="159" t="s">
        <v>80</v>
      </c>
      <c r="AV4981" s="13" t="s">
        <v>80</v>
      </c>
      <c r="AW4981" s="13" t="s">
        <v>32</v>
      </c>
      <c r="AX4981" s="13" t="s">
        <v>71</v>
      </c>
      <c r="AY4981" s="159" t="s">
        <v>330</v>
      </c>
    </row>
    <row r="4982" spans="2:51" s="12" customFormat="1">
      <c r="B4982" s="151"/>
      <c r="D4982" s="152" t="s">
        <v>340</v>
      </c>
      <c r="E4982" s="153" t="s">
        <v>21</v>
      </c>
      <c r="F4982" s="154" t="s">
        <v>1576</v>
      </c>
      <c r="H4982" s="153" t="s">
        <v>21</v>
      </c>
      <c r="I4982" s="155"/>
      <c r="L4982" s="151"/>
      <c r="M4982" s="156"/>
      <c r="T4982" s="157"/>
      <c r="AT4982" s="153" t="s">
        <v>340</v>
      </c>
      <c r="AU4982" s="153" t="s">
        <v>80</v>
      </c>
      <c r="AV4982" s="12" t="s">
        <v>78</v>
      </c>
      <c r="AW4982" s="12" t="s">
        <v>32</v>
      </c>
      <c r="AX4982" s="12" t="s">
        <v>71</v>
      </c>
      <c r="AY4982" s="153" t="s">
        <v>330</v>
      </c>
    </row>
    <row r="4983" spans="2:51" s="13" customFormat="1">
      <c r="B4983" s="158"/>
      <c r="D4983" s="152" t="s">
        <v>340</v>
      </c>
      <c r="E4983" s="159" t="s">
        <v>21</v>
      </c>
      <c r="F4983" s="160" t="s">
        <v>2341</v>
      </c>
      <c r="H4983" s="161">
        <v>19.25</v>
      </c>
      <c r="I4983" s="162"/>
      <c r="L4983" s="158"/>
      <c r="M4983" s="163"/>
      <c r="T4983" s="164"/>
      <c r="AT4983" s="159" t="s">
        <v>340</v>
      </c>
      <c r="AU4983" s="159" t="s">
        <v>80</v>
      </c>
      <c r="AV4983" s="13" t="s">
        <v>80</v>
      </c>
      <c r="AW4983" s="13" t="s">
        <v>32</v>
      </c>
      <c r="AX4983" s="13" t="s">
        <v>71</v>
      </c>
      <c r="AY4983" s="159" t="s">
        <v>330</v>
      </c>
    </row>
    <row r="4984" spans="2:51" s="13" customFormat="1">
      <c r="B4984" s="158"/>
      <c r="D4984" s="152" t="s">
        <v>340</v>
      </c>
      <c r="E4984" s="159" t="s">
        <v>21</v>
      </c>
      <c r="F4984" s="160" t="s">
        <v>4583</v>
      </c>
      <c r="H4984" s="161">
        <v>-0.8</v>
      </c>
      <c r="I4984" s="162"/>
      <c r="L4984" s="158"/>
      <c r="M4984" s="163"/>
      <c r="T4984" s="164"/>
      <c r="AT4984" s="159" t="s">
        <v>340</v>
      </c>
      <c r="AU4984" s="159" t="s">
        <v>80</v>
      </c>
      <c r="AV4984" s="13" t="s">
        <v>80</v>
      </c>
      <c r="AW4984" s="13" t="s">
        <v>32</v>
      </c>
      <c r="AX4984" s="13" t="s">
        <v>71</v>
      </c>
      <c r="AY4984" s="159" t="s">
        <v>330</v>
      </c>
    </row>
    <row r="4985" spans="2:51" s="13" customFormat="1">
      <c r="B4985" s="158"/>
      <c r="D4985" s="152" t="s">
        <v>340</v>
      </c>
      <c r="E4985" s="159" t="s">
        <v>21</v>
      </c>
      <c r="F4985" s="160" t="s">
        <v>4615</v>
      </c>
      <c r="H4985" s="161">
        <v>-1.1000000000000001</v>
      </c>
      <c r="I4985" s="162"/>
      <c r="L4985" s="158"/>
      <c r="M4985" s="163"/>
      <c r="T4985" s="164"/>
      <c r="AT4985" s="159" t="s">
        <v>340</v>
      </c>
      <c r="AU4985" s="159" t="s">
        <v>80</v>
      </c>
      <c r="AV4985" s="13" t="s">
        <v>80</v>
      </c>
      <c r="AW4985" s="13" t="s">
        <v>32</v>
      </c>
      <c r="AX4985" s="13" t="s">
        <v>71</v>
      </c>
      <c r="AY4985" s="159" t="s">
        <v>330</v>
      </c>
    </row>
    <row r="4986" spans="2:51" s="12" customFormat="1">
      <c r="B4986" s="151"/>
      <c r="D4986" s="152" t="s">
        <v>340</v>
      </c>
      <c r="E4986" s="153" t="s">
        <v>21</v>
      </c>
      <c r="F4986" s="154" t="s">
        <v>1578</v>
      </c>
      <c r="H4986" s="153" t="s">
        <v>21</v>
      </c>
      <c r="I4986" s="155"/>
      <c r="L4986" s="151"/>
      <c r="M4986" s="156"/>
      <c r="T4986" s="157"/>
      <c r="AT4986" s="153" t="s">
        <v>340</v>
      </c>
      <c r="AU4986" s="153" t="s">
        <v>80</v>
      </c>
      <c r="AV4986" s="12" t="s">
        <v>78</v>
      </c>
      <c r="AW4986" s="12" t="s">
        <v>32</v>
      </c>
      <c r="AX4986" s="12" t="s">
        <v>71</v>
      </c>
      <c r="AY4986" s="153" t="s">
        <v>330</v>
      </c>
    </row>
    <row r="4987" spans="2:51" s="13" customFormat="1">
      <c r="B4987" s="158"/>
      <c r="D4987" s="152" t="s">
        <v>340</v>
      </c>
      <c r="E4987" s="159" t="s">
        <v>21</v>
      </c>
      <c r="F4987" s="160" t="s">
        <v>2342</v>
      </c>
      <c r="H4987" s="161">
        <v>14.91</v>
      </c>
      <c r="I4987" s="162"/>
      <c r="L4987" s="158"/>
      <c r="M4987" s="163"/>
      <c r="T4987" s="164"/>
      <c r="AT4987" s="159" t="s">
        <v>340</v>
      </c>
      <c r="AU4987" s="159" t="s">
        <v>80</v>
      </c>
      <c r="AV4987" s="13" t="s">
        <v>80</v>
      </c>
      <c r="AW4987" s="13" t="s">
        <v>32</v>
      </c>
      <c r="AX4987" s="13" t="s">
        <v>71</v>
      </c>
      <c r="AY4987" s="159" t="s">
        <v>330</v>
      </c>
    </row>
    <row r="4988" spans="2:51" s="13" customFormat="1">
      <c r="B4988" s="158"/>
      <c r="D4988" s="152" t="s">
        <v>340</v>
      </c>
      <c r="E4988" s="159" t="s">
        <v>21</v>
      </c>
      <c r="F4988" s="160" t="s">
        <v>4467</v>
      </c>
      <c r="H4988" s="161">
        <v>-1.8</v>
      </c>
      <c r="I4988" s="162"/>
      <c r="L4988" s="158"/>
      <c r="M4988" s="163"/>
      <c r="T4988" s="164"/>
      <c r="AT4988" s="159" t="s">
        <v>340</v>
      </c>
      <c r="AU4988" s="159" t="s">
        <v>80</v>
      </c>
      <c r="AV4988" s="13" t="s">
        <v>80</v>
      </c>
      <c r="AW4988" s="13" t="s">
        <v>32</v>
      </c>
      <c r="AX4988" s="13" t="s">
        <v>71</v>
      </c>
      <c r="AY4988" s="159" t="s">
        <v>330</v>
      </c>
    </row>
    <row r="4989" spans="2:51" s="12" customFormat="1">
      <c r="B4989" s="151"/>
      <c r="D4989" s="152" t="s">
        <v>340</v>
      </c>
      <c r="E4989" s="153" t="s">
        <v>21</v>
      </c>
      <c r="F4989" s="154" t="s">
        <v>1661</v>
      </c>
      <c r="H4989" s="153" t="s">
        <v>21</v>
      </c>
      <c r="I4989" s="155"/>
      <c r="L4989" s="151"/>
      <c r="M4989" s="156"/>
      <c r="T4989" s="157"/>
      <c r="AT4989" s="153" t="s">
        <v>340</v>
      </c>
      <c r="AU4989" s="153" t="s">
        <v>80</v>
      </c>
      <c r="AV4989" s="12" t="s">
        <v>78</v>
      </c>
      <c r="AW4989" s="12" t="s">
        <v>32</v>
      </c>
      <c r="AX4989" s="12" t="s">
        <v>71</v>
      </c>
      <c r="AY4989" s="153" t="s">
        <v>330</v>
      </c>
    </row>
    <row r="4990" spans="2:51" s="13" customFormat="1">
      <c r="B4990" s="158"/>
      <c r="D4990" s="152" t="s">
        <v>340</v>
      </c>
      <c r="E4990" s="159" t="s">
        <v>21</v>
      </c>
      <c r="F4990" s="160" t="s">
        <v>2343</v>
      </c>
      <c r="H4990" s="161">
        <v>7.6</v>
      </c>
      <c r="I4990" s="162"/>
      <c r="L4990" s="158"/>
      <c r="M4990" s="163"/>
      <c r="T4990" s="164"/>
      <c r="AT4990" s="159" t="s">
        <v>340</v>
      </c>
      <c r="AU4990" s="159" t="s">
        <v>80</v>
      </c>
      <c r="AV4990" s="13" t="s">
        <v>80</v>
      </c>
      <c r="AW4990" s="13" t="s">
        <v>32</v>
      </c>
      <c r="AX4990" s="13" t="s">
        <v>71</v>
      </c>
      <c r="AY4990" s="159" t="s">
        <v>330</v>
      </c>
    </row>
    <row r="4991" spans="2:51" s="13" customFormat="1">
      <c r="B4991" s="158"/>
      <c r="D4991" s="152" t="s">
        <v>340</v>
      </c>
      <c r="E4991" s="159" t="s">
        <v>21</v>
      </c>
      <c r="F4991" s="160" t="s">
        <v>4465</v>
      </c>
      <c r="H4991" s="161">
        <v>-0.9</v>
      </c>
      <c r="I4991" s="162"/>
      <c r="L4991" s="158"/>
      <c r="M4991" s="163"/>
      <c r="T4991" s="164"/>
      <c r="AT4991" s="159" t="s">
        <v>340</v>
      </c>
      <c r="AU4991" s="159" t="s">
        <v>80</v>
      </c>
      <c r="AV4991" s="13" t="s">
        <v>80</v>
      </c>
      <c r="AW4991" s="13" t="s">
        <v>32</v>
      </c>
      <c r="AX4991" s="13" t="s">
        <v>71</v>
      </c>
      <c r="AY4991" s="159" t="s">
        <v>330</v>
      </c>
    </row>
    <row r="4992" spans="2:51" s="12" customFormat="1">
      <c r="B4992" s="151"/>
      <c r="D4992" s="152" t="s">
        <v>340</v>
      </c>
      <c r="E4992" s="153" t="s">
        <v>21</v>
      </c>
      <c r="F4992" s="154" t="s">
        <v>808</v>
      </c>
      <c r="H4992" s="153" t="s">
        <v>21</v>
      </c>
      <c r="I4992" s="155"/>
      <c r="L4992" s="151"/>
      <c r="M4992" s="156"/>
      <c r="T4992" s="157"/>
      <c r="AT4992" s="153" t="s">
        <v>340</v>
      </c>
      <c r="AU4992" s="153" t="s">
        <v>80</v>
      </c>
      <c r="AV4992" s="12" t="s">
        <v>78</v>
      </c>
      <c r="AW4992" s="12" t="s">
        <v>32</v>
      </c>
      <c r="AX4992" s="12" t="s">
        <v>71</v>
      </c>
      <c r="AY4992" s="153" t="s">
        <v>330</v>
      </c>
    </row>
    <row r="4993" spans="2:65" s="12" customFormat="1">
      <c r="B4993" s="151"/>
      <c r="D4993" s="152" t="s">
        <v>340</v>
      </c>
      <c r="E4993" s="153" t="s">
        <v>21</v>
      </c>
      <c r="F4993" s="154" t="s">
        <v>1545</v>
      </c>
      <c r="H4993" s="153" t="s">
        <v>21</v>
      </c>
      <c r="I4993" s="155"/>
      <c r="L4993" s="151"/>
      <c r="M4993" s="156"/>
      <c r="T4993" s="157"/>
      <c r="AT4993" s="153" t="s">
        <v>340</v>
      </c>
      <c r="AU4993" s="153" t="s">
        <v>80</v>
      </c>
      <c r="AV4993" s="12" t="s">
        <v>78</v>
      </c>
      <c r="AW4993" s="12" t="s">
        <v>32</v>
      </c>
      <c r="AX4993" s="12" t="s">
        <v>71</v>
      </c>
      <c r="AY4993" s="153" t="s">
        <v>330</v>
      </c>
    </row>
    <row r="4994" spans="2:65" s="13" customFormat="1">
      <c r="B4994" s="158"/>
      <c r="D4994" s="152" t="s">
        <v>340</v>
      </c>
      <c r="E4994" s="159" t="s">
        <v>21</v>
      </c>
      <c r="F4994" s="160" t="s">
        <v>2345</v>
      </c>
      <c r="H4994" s="161">
        <v>25.01</v>
      </c>
      <c r="I4994" s="162"/>
      <c r="L4994" s="158"/>
      <c r="M4994" s="163"/>
      <c r="T4994" s="164"/>
      <c r="AT4994" s="159" t="s">
        <v>340</v>
      </c>
      <c r="AU4994" s="159" t="s">
        <v>80</v>
      </c>
      <c r="AV4994" s="13" t="s">
        <v>80</v>
      </c>
      <c r="AW4994" s="13" t="s">
        <v>32</v>
      </c>
      <c r="AX4994" s="13" t="s">
        <v>71</v>
      </c>
      <c r="AY4994" s="159" t="s">
        <v>330</v>
      </c>
    </row>
    <row r="4995" spans="2:65" s="13" customFormat="1">
      <c r="B4995" s="158"/>
      <c r="D4995" s="152" t="s">
        <v>340</v>
      </c>
      <c r="E4995" s="159" t="s">
        <v>21</v>
      </c>
      <c r="F4995" s="160" t="s">
        <v>4465</v>
      </c>
      <c r="H4995" s="161">
        <v>-0.9</v>
      </c>
      <c r="I4995" s="162"/>
      <c r="L4995" s="158"/>
      <c r="M4995" s="163"/>
      <c r="T4995" s="164"/>
      <c r="AT4995" s="159" t="s">
        <v>340</v>
      </c>
      <c r="AU4995" s="159" t="s">
        <v>80</v>
      </c>
      <c r="AV4995" s="13" t="s">
        <v>80</v>
      </c>
      <c r="AW4995" s="13" t="s">
        <v>32</v>
      </c>
      <c r="AX4995" s="13" t="s">
        <v>71</v>
      </c>
      <c r="AY4995" s="159" t="s">
        <v>330</v>
      </c>
    </row>
    <row r="4996" spans="2:65" s="13" customFormat="1">
      <c r="B4996" s="158"/>
      <c r="D4996" s="152" t="s">
        <v>340</v>
      </c>
      <c r="E4996" s="159" t="s">
        <v>21</v>
      </c>
      <c r="F4996" s="160" t="s">
        <v>4469</v>
      </c>
      <c r="H4996" s="161">
        <v>-2</v>
      </c>
      <c r="I4996" s="162"/>
      <c r="L4996" s="158"/>
      <c r="M4996" s="163"/>
      <c r="T4996" s="164"/>
      <c r="AT4996" s="159" t="s">
        <v>340</v>
      </c>
      <c r="AU4996" s="159" t="s">
        <v>80</v>
      </c>
      <c r="AV4996" s="13" t="s">
        <v>80</v>
      </c>
      <c r="AW4996" s="13" t="s">
        <v>32</v>
      </c>
      <c r="AX4996" s="13" t="s">
        <v>71</v>
      </c>
      <c r="AY4996" s="159" t="s">
        <v>330</v>
      </c>
    </row>
    <row r="4997" spans="2:65" s="13" customFormat="1">
      <c r="B4997" s="158"/>
      <c r="D4997" s="152" t="s">
        <v>340</v>
      </c>
      <c r="E4997" s="159" t="s">
        <v>21</v>
      </c>
      <c r="F4997" s="160" t="s">
        <v>4580</v>
      </c>
      <c r="H4997" s="161">
        <v>1</v>
      </c>
      <c r="I4997" s="162"/>
      <c r="L4997" s="158"/>
      <c r="M4997" s="163"/>
      <c r="T4997" s="164"/>
      <c r="AT4997" s="159" t="s">
        <v>340</v>
      </c>
      <c r="AU4997" s="159" t="s">
        <v>80</v>
      </c>
      <c r="AV4997" s="13" t="s">
        <v>80</v>
      </c>
      <c r="AW4997" s="13" t="s">
        <v>32</v>
      </c>
      <c r="AX4997" s="13" t="s">
        <v>71</v>
      </c>
      <c r="AY4997" s="159" t="s">
        <v>330</v>
      </c>
    </row>
    <row r="4998" spans="2:65" s="15" customFormat="1">
      <c r="B4998" s="183"/>
      <c r="D4998" s="152" t="s">
        <v>340</v>
      </c>
      <c r="E4998" s="184" t="s">
        <v>21</v>
      </c>
      <c r="F4998" s="185" t="s">
        <v>769</v>
      </c>
      <c r="H4998" s="186">
        <v>254.5</v>
      </c>
      <c r="I4998" s="187"/>
      <c r="L4998" s="183"/>
      <c r="M4998" s="188"/>
      <c r="T4998" s="189"/>
      <c r="AT4998" s="184" t="s">
        <v>340</v>
      </c>
      <c r="AU4998" s="184" t="s">
        <v>80</v>
      </c>
      <c r="AV4998" s="15" t="s">
        <v>171</v>
      </c>
      <c r="AW4998" s="15" t="s">
        <v>32</v>
      </c>
      <c r="AX4998" s="15" t="s">
        <v>71</v>
      </c>
      <c r="AY4998" s="184" t="s">
        <v>330</v>
      </c>
    </row>
    <row r="4999" spans="2:65" s="14" customFormat="1">
      <c r="B4999" s="166"/>
      <c r="D4999" s="152" t="s">
        <v>340</v>
      </c>
      <c r="E4999" s="167" t="s">
        <v>21</v>
      </c>
      <c r="F4999" s="168" t="s">
        <v>443</v>
      </c>
      <c r="H4999" s="169">
        <v>2227.7739999999999</v>
      </c>
      <c r="I4999" s="170"/>
      <c r="L4999" s="166"/>
      <c r="M4999" s="171"/>
      <c r="T4999" s="172"/>
      <c r="AT4999" s="167" t="s">
        <v>340</v>
      </c>
      <c r="AU4999" s="167" t="s">
        <v>80</v>
      </c>
      <c r="AV4999" s="14" t="s">
        <v>336</v>
      </c>
      <c r="AW4999" s="14" t="s">
        <v>32</v>
      </c>
      <c r="AX4999" s="14" t="s">
        <v>78</v>
      </c>
      <c r="AY4999" s="167" t="s">
        <v>330</v>
      </c>
    </row>
    <row r="5000" spans="2:65" s="1" customFormat="1" ht="16.5" customHeight="1">
      <c r="B5000" s="33"/>
      <c r="C5000" s="134" t="s">
        <v>4629</v>
      </c>
      <c r="D5000" s="134" t="s">
        <v>332</v>
      </c>
      <c r="E5000" s="135" t="s">
        <v>4630</v>
      </c>
      <c r="F5000" s="136" t="s">
        <v>4631</v>
      </c>
      <c r="G5000" s="137" t="s">
        <v>973</v>
      </c>
      <c r="H5000" s="138">
        <v>800</v>
      </c>
      <c r="I5000" s="139">
        <v>99.62</v>
      </c>
      <c r="J5000" s="140">
        <f>ROUND(I5000*H5000,2)</f>
        <v>79696</v>
      </c>
      <c r="K5000" s="136" t="s">
        <v>335</v>
      </c>
      <c r="L5000" s="33"/>
      <c r="M5000" s="141" t="s">
        <v>21</v>
      </c>
      <c r="N5000" s="142" t="s">
        <v>42</v>
      </c>
      <c r="P5000" s="143">
        <f>O5000*H5000</f>
        <v>0</v>
      </c>
      <c r="Q5000" s="143">
        <v>3.0000000000000001E-5</v>
      </c>
      <c r="R5000" s="143">
        <f>Q5000*H5000</f>
        <v>2.4E-2</v>
      </c>
      <c r="S5000" s="143">
        <v>0</v>
      </c>
      <c r="T5000" s="144">
        <f>S5000*H5000</f>
        <v>0</v>
      </c>
      <c r="AR5000" s="145" t="s">
        <v>444</v>
      </c>
      <c r="AT5000" s="145" t="s">
        <v>332</v>
      </c>
      <c r="AU5000" s="145" t="s">
        <v>80</v>
      </c>
      <c r="AY5000" s="18" t="s">
        <v>330</v>
      </c>
      <c r="BE5000" s="146">
        <f>IF(N5000="základní",J5000,0)</f>
        <v>79696</v>
      </c>
      <c r="BF5000" s="146">
        <f>IF(N5000="snížená",J5000,0)</f>
        <v>0</v>
      </c>
      <c r="BG5000" s="146">
        <f>IF(N5000="zákl. přenesená",J5000,0)</f>
        <v>0</v>
      </c>
      <c r="BH5000" s="146">
        <f>IF(N5000="sníž. přenesená",J5000,0)</f>
        <v>0</v>
      </c>
      <c r="BI5000" s="146">
        <f>IF(N5000="nulová",J5000,0)</f>
        <v>0</v>
      </c>
      <c r="BJ5000" s="18" t="s">
        <v>78</v>
      </c>
      <c r="BK5000" s="146">
        <f>ROUND(I5000*H5000,2)</f>
        <v>79696</v>
      </c>
      <c r="BL5000" s="18" t="s">
        <v>444</v>
      </c>
      <c r="BM5000" s="145" t="s">
        <v>4632</v>
      </c>
    </row>
    <row r="5001" spans="2:65" s="1" customFormat="1">
      <c r="B5001" s="33"/>
      <c r="D5001" s="147" t="s">
        <v>338</v>
      </c>
      <c r="F5001" s="148" t="s">
        <v>4633</v>
      </c>
      <c r="I5001" s="149"/>
      <c r="L5001" s="33"/>
      <c r="M5001" s="150"/>
      <c r="T5001" s="52"/>
      <c r="AT5001" s="18" t="s">
        <v>338</v>
      </c>
      <c r="AU5001" s="18" t="s">
        <v>80</v>
      </c>
    </row>
    <row r="5002" spans="2:65" s="12" customFormat="1">
      <c r="B5002" s="151"/>
      <c r="D5002" s="152" t="s">
        <v>340</v>
      </c>
      <c r="E5002" s="153" t="s">
        <v>21</v>
      </c>
      <c r="F5002" s="154" t="s">
        <v>4560</v>
      </c>
      <c r="H5002" s="153" t="s">
        <v>21</v>
      </c>
      <c r="I5002" s="155"/>
      <c r="L5002" s="151"/>
      <c r="M5002" s="156"/>
      <c r="T5002" s="157"/>
      <c r="AT5002" s="153" t="s">
        <v>340</v>
      </c>
      <c r="AU5002" s="153" t="s">
        <v>80</v>
      </c>
      <c r="AV5002" s="12" t="s">
        <v>78</v>
      </c>
      <c r="AW5002" s="12" t="s">
        <v>32</v>
      </c>
      <c r="AX5002" s="12" t="s">
        <v>71</v>
      </c>
      <c r="AY5002" s="153" t="s">
        <v>330</v>
      </c>
    </row>
    <row r="5003" spans="2:65" s="12" customFormat="1">
      <c r="B5003" s="151"/>
      <c r="D5003" s="152" t="s">
        <v>340</v>
      </c>
      <c r="E5003" s="153" t="s">
        <v>21</v>
      </c>
      <c r="F5003" s="154" t="s">
        <v>1421</v>
      </c>
      <c r="H5003" s="153" t="s">
        <v>21</v>
      </c>
      <c r="I5003" s="155"/>
      <c r="L5003" s="151"/>
      <c r="M5003" s="156"/>
      <c r="T5003" s="157"/>
      <c r="AT5003" s="153" t="s">
        <v>340</v>
      </c>
      <c r="AU5003" s="153" t="s">
        <v>80</v>
      </c>
      <c r="AV5003" s="12" t="s">
        <v>78</v>
      </c>
      <c r="AW5003" s="12" t="s">
        <v>32</v>
      </c>
      <c r="AX5003" s="12" t="s">
        <v>71</v>
      </c>
      <c r="AY5003" s="153" t="s">
        <v>330</v>
      </c>
    </row>
    <row r="5004" spans="2:65" s="13" customFormat="1">
      <c r="B5004" s="158"/>
      <c r="D5004" s="152" t="s">
        <v>340</v>
      </c>
      <c r="E5004" s="159" t="s">
        <v>21</v>
      </c>
      <c r="F5004" s="160" t="s">
        <v>4634</v>
      </c>
      <c r="H5004" s="161">
        <v>10</v>
      </c>
      <c r="I5004" s="162"/>
      <c r="L5004" s="158"/>
      <c r="M5004" s="163"/>
      <c r="T5004" s="164"/>
      <c r="AT5004" s="159" t="s">
        <v>340</v>
      </c>
      <c r="AU5004" s="159" t="s">
        <v>80</v>
      </c>
      <c r="AV5004" s="13" t="s">
        <v>80</v>
      </c>
      <c r="AW5004" s="13" t="s">
        <v>32</v>
      </c>
      <c r="AX5004" s="13" t="s">
        <v>71</v>
      </c>
      <c r="AY5004" s="159" t="s">
        <v>330</v>
      </c>
    </row>
    <row r="5005" spans="2:65" s="12" customFormat="1">
      <c r="B5005" s="151"/>
      <c r="D5005" s="152" t="s">
        <v>340</v>
      </c>
      <c r="E5005" s="153" t="s">
        <v>21</v>
      </c>
      <c r="F5005" s="154" t="s">
        <v>4635</v>
      </c>
      <c r="H5005" s="153" t="s">
        <v>21</v>
      </c>
      <c r="I5005" s="155"/>
      <c r="L5005" s="151"/>
      <c r="M5005" s="156"/>
      <c r="T5005" s="157"/>
      <c r="AT5005" s="153" t="s">
        <v>340</v>
      </c>
      <c r="AU5005" s="153" t="s">
        <v>80</v>
      </c>
      <c r="AV5005" s="12" t="s">
        <v>78</v>
      </c>
      <c r="AW5005" s="12" t="s">
        <v>32</v>
      </c>
      <c r="AX5005" s="12" t="s">
        <v>71</v>
      </c>
      <c r="AY5005" s="153" t="s">
        <v>330</v>
      </c>
    </row>
    <row r="5006" spans="2:65" s="12" customFormat="1">
      <c r="B5006" s="151"/>
      <c r="D5006" s="152" t="s">
        <v>340</v>
      </c>
      <c r="E5006" s="153" t="s">
        <v>21</v>
      </c>
      <c r="F5006" s="154" t="s">
        <v>4559</v>
      </c>
      <c r="H5006" s="153" t="s">
        <v>21</v>
      </c>
      <c r="I5006" s="155"/>
      <c r="L5006" s="151"/>
      <c r="M5006" s="156"/>
      <c r="T5006" s="157"/>
      <c r="AT5006" s="153" t="s">
        <v>340</v>
      </c>
      <c r="AU5006" s="153" t="s">
        <v>80</v>
      </c>
      <c r="AV5006" s="12" t="s">
        <v>78</v>
      </c>
      <c r="AW5006" s="12" t="s">
        <v>32</v>
      </c>
      <c r="AX5006" s="12" t="s">
        <v>71</v>
      </c>
      <c r="AY5006" s="153" t="s">
        <v>330</v>
      </c>
    </row>
    <row r="5007" spans="2:65" s="12" customFormat="1">
      <c r="B5007" s="151"/>
      <c r="D5007" s="152" t="s">
        <v>340</v>
      </c>
      <c r="E5007" s="153" t="s">
        <v>21</v>
      </c>
      <c r="F5007" s="154" t="s">
        <v>1003</v>
      </c>
      <c r="H5007" s="153" t="s">
        <v>21</v>
      </c>
      <c r="I5007" s="155"/>
      <c r="L5007" s="151"/>
      <c r="M5007" s="156"/>
      <c r="T5007" s="157"/>
      <c r="AT5007" s="153" t="s">
        <v>340</v>
      </c>
      <c r="AU5007" s="153" t="s">
        <v>80</v>
      </c>
      <c r="AV5007" s="12" t="s">
        <v>78</v>
      </c>
      <c r="AW5007" s="12" t="s">
        <v>32</v>
      </c>
      <c r="AX5007" s="12" t="s">
        <v>71</v>
      </c>
      <c r="AY5007" s="153" t="s">
        <v>330</v>
      </c>
    </row>
    <row r="5008" spans="2:65" s="12" customFormat="1">
      <c r="B5008" s="151"/>
      <c r="D5008" s="152" t="s">
        <v>340</v>
      </c>
      <c r="E5008" s="153" t="s">
        <v>21</v>
      </c>
      <c r="F5008" s="154" t="s">
        <v>1459</v>
      </c>
      <c r="H5008" s="153" t="s">
        <v>21</v>
      </c>
      <c r="I5008" s="155"/>
      <c r="L5008" s="151"/>
      <c r="M5008" s="156"/>
      <c r="T5008" s="157"/>
      <c r="AT5008" s="153" t="s">
        <v>340</v>
      </c>
      <c r="AU5008" s="153" t="s">
        <v>80</v>
      </c>
      <c r="AV5008" s="12" t="s">
        <v>78</v>
      </c>
      <c r="AW5008" s="12" t="s">
        <v>32</v>
      </c>
      <c r="AX5008" s="12" t="s">
        <v>71</v>
      </c>
      <c r="AY5008" s="153" t="s">
        <v>330</v>
      </c>
    </row>
    <row r="5009" spans="2:51" s="13" customFormat="1">
      <c r="B5009" s="158"/>
      <c r="D5009" s="152" t="s">
        <v>340</v>
      </c>
      <c r="E5009" s="159" t="s">
        <v>21</v>
      </c>
      <c r="F5009" s="160" t="s">
        <v>171</v>
      </c>
      <c r="H5009" s="161">
        <v>3</v>
      </c>
      <c r="I5009" s="162"/>
      <c r="L5009" s="158"/>
      <c r="M5009" s="163"/>
      <c r="T5009" s="164"/>
      <c r="AT5009" s="159" t="s">
        <v>340</v>
      </c>
      <c r="AU5009" s="159" t="s">
        <v>80</v>
      </c>
      <c r="AV5009" s="13" t="s">
        <v>80</v>
      </c>
      <c r="AW5009" s="13" t="s">
        <v>32</v>
      </c>
      <c r="AX5009" s="13" t="s">
        <v>71</v>
      </c>
      <c r="AY5009" s="159" t="s">
        <v>330</v>
      </c>
    </row>
    <row r="5010" spans="2:51" s="12" customFormat="1">
      <c r="B5010" s="151"/>
      <c r="D5010" s="152" t="s">
        <v>340</v>
      </c>
      <c r="E5010" s="153" t="s">
        <v>21</v>
      </c>
      <c r="F5010" s="154" t="s">
        <v>1464</v>
      </c>
      <c r="H5010" s="153" t="s">
        <v>21</v>
      </c>
      <c r="I5010" s="155"/>
      <c r="L5010" s="151"/>
      <c r="M5010" s="156"/>
      <c r="T5010" s="157"/>
      <c r="AT5010" s="153" t="s">
        <v>340</v>
      </c>
      <c r="AU5010" s="153" t="s">
        <v>80</v>
      </c>
      <c r="AV5010" s="12" t="s">
        <v>78</v>
      </c>
      <c r="AW5010" s="12" t="s">
        <v>32</v>
      </c>
      <c r="AX5010" s="12" t="s">
        <v>71</v>
      </c>
      <c r="AY5010" s="153" t="s">
        <v>330</v>
      </c>
    </row>
    <row r="5011" spans="2:51" s="13" customFormat="1">
      <c r="B5011" s="158"/>
      <c r="D5011" s="152" t="s">
        <v>340</v>
      </c>
      <c r="E5011" s="159" t="s">
        <v>21</v>
      </c>
      <c r="F5011" s="160" t="s">
        <v>80</v>
      </c>
      <c r="H5011" s="161">
        <v>2</v>
      </c>
      <c r="I5011" s="162"/>
      <c r="L5011" s="158"/>
      <c r="M5011" s="163"/>
      <c r="T5011" s="164"/>
      <c r="AT5011" s="159" t="s">
        <v>340</v>
      </c>
      <c r="AU5011" s="159" t="s">
        <v>80</v>
      </c>
      <c r="AV5011" s="13" t="s">
        <v>80</v>
      </c>
      <c r="AW5011" s="13" t="s">
        <v>32</v>
      </c>
      <c r="AX5011" s="13" t="s">
        <v>71</v>
      </c>
      <c r="AY5011" s="159" t="s">
        <v>330</v>
      </c>
    </row>
    <row r="5012" spans="2:51" s="12" customFormat="1">
      <c r="B5012" s="151"/>
      <c r="D5012" s="152" t="s">
        <v>340</v>
      </c>
      <c r="E5012" s="153" t="s">
        <v>21</v>
      </c>
      <c r="F5012" s="154" t="s">
        <v>1545</v>
      </c>
      <c r="H5012" s="153" t="s">
        <v>21</v>
      </c>
      <c r="I5012" s="155"/>
      <c r="L5012" s="151"/>
      <c r="M5012" s="156"/>
      <c r="T5012" s="157"/>
      <c r="AT5012" s="153" t="s">
        <v>340</v>
      </c>
      <c r="AU5012" s="153" t="s">
        <v>80</v>
      </c>
      <c r="AV5012" s="12" t="s">
        <v>78</v>
      </c>
      <c r="AW5012" s="12" t="s">
        <v>32</v>
      </c>
      <c r="AX5012" s="12" t="s">
        <v>71</v>
      </c>
      <c r="AY5012" s="153" t="s">
        <v>330</v>
      </c>
    </row>
    <row r="5013" spans="2:51" s="13" customFormat="1">
      <c r="B5013" s="158"/>
      <c r="D5013" s="152" t="s">
        <v>340</v>
      </c>
      <c r="E5013" s="159" t="s">
        <v>21</v>
      </c>
      <c r="F5013" s="160" t="s">
        <v>370</v>
      </c>
      <c r="H5013" s="161">
        <v>6</v>
      </c>
      <c r="I5013" s="162"/>
      <c r="L5013" s="158"/>
      <c r="M5013" s="163"/>
      <c r="T5013" s="164"/>
      <c r="AT5013" s="159" t="s">
        <v>340</v>
      </c>
      <c r="AU5013" s="159" t="s">
        <v>80</v>
      </c>
      <c r="AV5013" s="13" t="s">
        <v>80</v>
      </c>
      <c r="AW5013" s="13" t="s">
        <v>32</v>
      </c>
      <c r="AX5013" s="13" t="s">
        <v>71</v>
      </c>
      <c r="AY5013" s="159" t="s">
        <v>330</v>
      </c>
    </row>
    <row r="5014" spans="2:51" s="12" customFormat="1">
      <c r="B5014" s="151"/>
      <c r="D5014" s="152" t="s">
        <v>340</v>
      </c>
      <c r="E5014" s="153" t="s">
        <v>21</v>
      </c>
      <c r="F5014" s="154" t="s">
        <v>1470</v>
      </c>
      <c r="H5014" s="153" t="s">
        <v>21</v>
      </c>
      <c r="I5014" s="155"/>
      <c r="L5014" s="151"/>
      <c r="M5014" s="156"/>
      <c r="T5014" s="157"/>
      <c r="AT5014" s="153" t="s">
        <v>340</v>
      </c>
      <c r="AU5014" s="153" t="s">
        <v>80</v>
      </c>
      <c r="AV5014" s="12" t="s">
        <v>78</v>
      </c>
      <c r="AW5014" s="12" t="s">
        <v>32</v>
      </c>
      <c r="AX5014" s="12" t="s">
        <v>71</v>
      </c>
      <c r="AY5014" s="153" t="s">
        <v>330</v>
      </c>
    </row>
    <row r="5015" spans="2:51" s="13" customFormat="1">
      <c r="B5015" s="158"/>
      <c r="D5015" s="152" t="s">
        <v>340</v>
      </c>
      <c r="E5015" s="159" t="s">
        <v>21</v>
      </c>
      <c r="F5015" s="160" t="s">
        <v>336</v>
      </c>
      <c r="H5015" s="161">
        <v>4</v>
      </c>
      <c r="I5015" s="162"/>
      <c r="L5015" s="158"/>
      <c r="M5015" s="163"/>
      <c r="T5015" s="164"/>
      <c r="AT5015" s="159" t="s">
        <v>340</v>
      </c>
      <c r="AU5015" s="159" t="s">
        <v>80</v>
      </c>
      <c r="AV5015" s="13" t="s">
        <v>80</v>
      </c>
      <c r="AW5015" s="13" t="s">
        <v>32</v>
      </c>
      <c r="AX5015" s="13" t="s">
        <v>71</v>
      </c>
      <c r="AY5015" s="159" t="s">
        <v>330</v>
      </c>
    </row>
    <row r="5016" spans="2:51" s="12" customFormat="1">
      <c r="B5016" s="151"/>
      <c r="D5016" s="152" t="s">
        <v>340</v>
      </c>
      <c r="E5016" s="153" t="s">
        <v>21</v>
      </c>
      <c r="F5016" s="154" t="s">
        <v>1672</v>
      </c>
      <c r="H5016" s="153" t="s">
        <v>21</v>
      </c>
      <c r="I5016" s="155"/>
      <c r="L5016" s="151"/>
      <c r="M5016" s="156"/>
      <c r="T5016" s="157"/>
      <c r="AT5016" s="153" t="s">
        <v>340</v>
      </c>
      <c r="AU5016" s="153" t="s">
        <v>80</v>
      </c>
      <c r="AV5016" s="12" t="s">
        <v>78</v>
      </c>
      <c r="AW5016" s="12" t="s">
        <v>32</v>
      </c>
      <c r="AX5016" s="12" t="s">
        <v>71</v>
      </c>
      <c r="AY5016" s="153" t="s">
        <v>330</v>
      </c>
    </row>
    <row r="5017" spans="2:51" s="13" customFormat="1">
      <c r="B5017" s="158"/>
      <c r="D5017" s="152" t="s">
        <v>340</v>
      </c>
      <c r="E5017" s="159" t="s">
        <v>21</v>
      </c>
      <c r="F5017" s="160" t="s">
        <v>336</v>
      </c>
      <c r="H5017" s="161">
        <v>4</v>
      </c>
      <c r="I5017" s="162"/>
      <c r="L5017" s="158"/>
      <c r="M5017" s="163"/>
      <c r="T5017" s="164"/>
      <c r="AT5017" s="159" t="s">
        <v>340</v>
      </c>
      <c r="AU5017" s="159" t="s">
        <v>80</v>
      </c>
      <c r="AV5017" s="13" t="s">
        <v>80</v>
      </c>
      <c r="AW5017" s="13" t="s">
        <v>32</v>
      </c>
      <c r="AX5017" s="13" t="s">
        <v>71</v>
      </c>
      <c r="AY5017" s="159" t="s">
        <v>330</v>
      </c>
    </row>
    <row r="5018" spans="2:51" s="12" customFormat="1">
      <c r="B5018" s="151"/>
      <c r="D5018" s="152" t="s">
        <v>340</v>
      </c>
      <c r="E5018" s="153" t="s">
        <v>21</v>
      </c>
      <c r="F5018" s="154" t="s">
        <v>1550</v>
      </c>
      <c r="H5018" s="153" t="s">
        <v>21</v>
      </c>
      <c r="I5018" s="155"/>
      <c r="L5018" s="151"/>
      <c r="M5018" s="156"/>
      <c r="T5018" s="157"/>
      <c r="AT5018" s="153" t="s">
        <v>340</v>
      </c>
      <c r="AU5018" s="153" t="s">
        <v>80</v>
      </c>
      <c r="AV5018" s="12" t="s">
        <v>78</v>
      </c>
      <c r="AW5018" s="12" t="s">
        <v>32</v>
      </c>
      <c r="AX5018" s="12" t="s">
        <v>71</v>
      </c>
      <c r="AY5018" s="153" t="s">
        <v>330</v>
      </c>
    </row>
    <row r="5019" spans="2:51" s="13" customFormat="1">
      <c r="B5019" s="158"/>
      <c r="D5019" s="152" t="s">
        <v>340</v>
      </c>
      <c r="E5019" s="159" t="s">
        <v>21</v>
      </c>
      <c r="F5019" s="160" t="s">
        <v>336</v>
      </c>
      <c r="H5019" s="161">
        <v>4</v>
      </c>
      <c r="I5019" s="162"/>
      <c r="L5019" s="158"/>
      <c r="M5019" s="163"/>
      <c r="T5019" s="164"/>
      <c r="AT5019" s="159" t="s">
        <v>340</v>
      </c>
      <c r="AU5019" s="159" t="s">
        <v>80</v>
      </c>
      <c r="AV5019" s="13" t="s">
        <v>80</v>
      </c>
      <c r="AW5019" s="13" t="s">
        <v>32</v>
      </c>
      <c r="AX5019" s="13" t="s">
        <v>71</v>
      </c>
      <c r="AY5019" s="159" t="s">
        <v>330</v>
      </c>
    </row>
    <row r="5020" spans="2:51" s="12" customFormat="1">
      <c r="B5020" s="151"/>
      <c r="D5020" s="152" t="s">
        <v>340</v>
      </c>
      <c r="E5020" s="153" t="s">
        <v>21</v>
      </c>
      <c r="F5020" s="154" t="s">
        <v>1472</v>
      </c>
      <c r="H5020" s="153" t="s">
        <v>21</v>
      </c>
      <c r="I5020" s="155"/>
      <c r="L5020" s="151"/>
      <c r="M5020" s="156"/>
      <c r="T5020" s="157"/>
      <c r="AT5020" s="153" t="s">
        <v>340</v>
      </c>
      <c r="AU5020" s="153" t="s">
        <v>80</v>
      </c>
      <c r="AV5020" s="12" t="s">
        <v>78</v>
      </c>
      <c r="AW5020" s="12" t="s">
        <v>32</v>
      </c>
      <c r="AX5020" s="12" t="s">
        <v>71</v>
      </c>
      <c r="AY5020" s="153" t="s">
        <v>330</v>
      </c>
    </row>
    <row r="5021" spans="2:51" s="13" customFormat="1">
      <c r="B5021" s="158"/>
      <c r="D5021" s="152" t="s">
        <v>340</v>
      </c>
      <c r="E5021" s="159" t="s">
        <v>21</v>
      </c>
      <c r="F5021" s="160" t="s">
        <v>336</v>
      </c>
      <c r="H5021" s="161">
        <v>4</v>
      </c>
      <c r="I5021" s="162"/>
      <c r="L5021" s="158"/>
      <c r="M5021" s="163"/>
      <c r="T5021" s="164"/>
      <c r="AT5021" s="159" t="s">
        <v>340</v>
      </c>
      <c r="AU5021" s="159" t="s">
        <v>80</v>
      </c>
      <c r="AV5021" s="13" t="s">
        <v>80</v>
      </c>
      <c r="AW5021" s="13" t="s">
        <v>32</v>
      </c>
      <c r="AX5021" s="13" t="s">
        <v>71</v>
      </c>
      <c r="AY5021" s="159" t="s">
        <v>330</v>
      </c>
    </row>
    <row r="5022" spans="2:51" s="12" customFormat="1">
      <c r="B5022" s="151"/>
      <c r="D5022" s="152" t="s">
        <v>340</v>
      </c>
      <c r="E5022" s="153" t="s">
        <v>21</v>
      </c>
      <c r="F5022" s="154" t="s">
        <v>1476</v>
      </c>
      <c r="H5022" s="153" t="s">
        <v>21</v>
      </c>
      <c r="I5022" s="155"/>
      <c r="L5022" s="151"/>
      <c r="M5022" s="156"/>
      <c r="T5022" s="157"/>
      <c r="AT5022" s="153" t="s">
        <v>340</v>
      </c>
      <c r="AU5022" s="153" t="s">
        <v>80</v>
      </c>
      <c r="AV5022" s="12" t="s">
        <v>78</v>
      </c>
      <c r="AW5022" s="12" t="s">
        <v>32</v>
      </c>
      <c r="AX5022" s="12" t="s">
        <v>71</v>
      </c>
      <c r="AY5022" s="153" t="s">
        <v>330</v>
      </c>
    </row>
    <row r="5023" spans="2:51" s="13" customFormat="1">
      <c r="B5023" s="158"/>
      <c r="D5023" s="152" t="s">
        <v>340</v>
      </c>
      <c r="E5023" s="159" t="s">
        <v>21</v>
      </c>
      <c r="F5023" s="160" t="s">
        <v>336</v>
      </c>
      <c r="H5023" s="161">
        <v>4</v>
      </c>
      <c r="I5023" s="162"/>
      <c r="L5023" s="158"/>
      <c r="M5023" s="163"/>
      <c r="T5023" s="164"/>
      <c r="AT5023" s="159" t="s">
        <v>340</v>
      </c>
      <c r="AU5023" s="159" t="s">
        <v>80</v>
      </c>
      <c r="AV5023" s="13" t="s">
        <v>80</v>
      </c>
      <c r="AW5023" s="13" t="s">
        <v>32</v>
      </c>
      <c r="AX5023" s="13" t="s">
        <v>71</v>
      </c>
      <c r="AY5023" s="159" t="s">
        <v>330</v>
      </c>
    </row>
    <row r="5024" spans="2:51" s="12" customFormat="1">
      <c r="B5024" s="151"/>
      <c r="D5024" s="152" t="s">
        <v>340</v>
      </c>
      <c r="E5024" s="153" t="s">
        <v>21</v>
      </c>
      <c r="F5024" s="154" t="s">
        <v>1554</v>
      </c>
      <c r="H5024" s="153" t="s">
        <v>21</v>
      </c>
      <c r="I5024" s="155"/>
      <c r="L5024" s="151"/>
      <c r="M5024" s="156"/>
      <c r="T5024" s="157"/>
      <c r="AT5024" s="153" t="s">
        <v>340</v>
      </c>
      <c r="AU5024" s="153" t="s">
        <v>80</v>
      </c>
      <c r="AV5024" s="12" t="s">
        <v>78</v>
      </c>
      <c r="AW5024" s="12" t="s">
        <v>32</v>
      </c>
      <c r="AX5024" s="12" t="s">
        <v>71</v>
      </c>
      <c r="AY5024" s="153" t="s">
        <v>330</v>
      </c>
    </row>
    <row r="5025" spans="2:51" s="13" customFormat="1">
      <c r="B5025" s="158"/>
      <c r="D5025" s="152" t="s">
        <v>340</v>
      </c>
      <c r="E5025" s="159" t="s">
        <v>21</v>
      </c>
      <c r="F5025" s="160" t="s">
        <v>336</v>
      </c>
      <c r="H5025" s="161">
        <v>4</v>
      </c>
      <c r="I5025" s="162"/>
      <c r="L5025" s="158"/>
      <c r="M5025" s="163"/>
      <c r="T5025" s="164"/>
      <c r="AT5025" s="159" t="s">
        <v>340</v>
      </c>
      <c r="AU5025" s="159" t="s">
        <v>80</v>
      </c>
      <c r="AV5025" s="13" t="s">
        <v>80</v>
      </c>
      <c r="AW5025" s="13" t="s">
        <v>32</v>
      </c>
      <c r="AX5025" s="13" t="s">
        <v>71</v>
      </c>
      <c r="AY5025" s="159" t="s">
        <v>330</v>
      </c>
    </row>
    <row r="5026" spans="2:51" s="12" customFormat="1">
      <c r="B5026" s="151"/>
      <c r="D5026" s="152" t="s">
        <v>340</v>
      </c>
      <c r="E5026" s="153" t="s">
        <v>21</v>
      </c>
      <c r="F5026" s="154" t="s">
        <v>2241</v>
      </c>
      <c r="H5026" s="153" t="s">
        <v>21</v>
      </c>
      <c r="I5026" s="155"/>
      <c r="L5026" s="151"/>
      <c r="M5026" s="156"/>
      <c r="T5026" s="157"/>
      <c r="AT5026" s="153" t="s">
        <v>340</v>
      </c>
      <c r="AU5026" s="153" t="s">
        <v>80</v>
      </c>
      <c r="AV5026" s="12" t="s">
        <v>78</v>
      </c>
      <c r="AW5026" s="12" t="s">
        <v>32</v>
      </c>
      <c r="AX5026" s="12" t="s">
        <v>71</v>
      </c>
      <c r="AY5026" s="153" t="s">
        <v>330</v>
      </c>
    </row>
    <row r="5027" spans="2:51" s="13" customFormat="1">
      <c r="B5027" s="158"/>
      <c r="D5027" s="152" t="s">
        <v>340</v>
      </c>
      <c r="E5027" s="159" t="s">
        <v>21</v>
      </c>
      <c r="F5027" s="160" t="s">
        <v>336</v>
      </c>
      <c r="H5027" s="161">
        <v>4</v>
      </c>
      <c r="I5027" s="162"/>
      <c r="L5027" s="158"/>
      <c r="M5027" s="163"/>
      <c r="T5027" s="164"/>
      <c r="AT5027" s="159" t="s">
        <v>340</v>
      </c>
      <c r="AU5027" s="159" t="s">
        <v>80</v>
      </c>
      <c r="AV5027" s="13" t="s">
        <v>80</v>
      </c>
      <c r="AW5027" s="13" t="s">
        <v>32</v>
      </c>
      <c r="AX5027" s="13" t="s">
        <v>71</v>
      </c>
      <c r="AY5027" s="159" t="s">
        <v>330</v>
      </c>
    </row>
    <row r="5028" spans="2:51" s="12" customFormat="1">
      <c r="B5028" s="151"/>
      <c r="D5028" s="152" t="s">
        <v>340</v>
      </c>
      <c r="E5028" s="153" t="s">
        <v>21</v>
      </c>
      <c r="F5028" s="154" t="s">
        <v>1677</v>
      </c>
      <c r="H5028" s="153" t="s">
        <v>21</v>
      </c>
      <c r="I5028" s="155"/>
      <c r="L5028" s="151"/>
      <c r="M5028" s="156"/>
      <c r="T5028" s="157"/>
      <c r="AT5028" s="153" t="s">
        <v>340</v>
      </c>
      <c r="AU5028" s="153" t="s">
        <v>80</v>
      </c>
      <c r="AV5028" s="12" t="s">
        <v>78</v>
      </c>
      <c r="AW5028" s="12" t="s">
        <v>32</v>
      </c>
      <c r="AX5028" s="12" t="s">
        <v>71</v>
      </c>
      <c r="AY5028" s="153" t="s">
        <v>330</v>
      </c>
    </row>
    <row r="5029" spans="2:51" s="13" customFormat="1">
      <c r="B5029" s="158"/>
      <c r="D5029" s="152" t="s">
        <v>340</v>
      </c>
      <c r="E5029" s="159" t="s">
        <v>21</v>
      </c>
      <c r="F5029" s="160" t="s">
        <v>336</v>
      </c>
      <c r="H5029" s="161">
        <v>4</v>
      </c>
      <c r="I5029" s="162"/>
      <c r="L5029" s="158"/>
      <c r="M5029" s="163"/>
      <c r="T5029" s="164"/>
      <c r="AT5029" s="159" t="s">
        <v>340</v>
      </c>
      <c r="AU5029" s="159" t="s">
        <v>80</v>
      </c>
      <c r="AV5029" s="13" t="s">
        <v>80</v>
      </c>
      <c r="AW5029" s="13" t="s">
        <v>32</v>
      </c>
      <c r="AX5029" s="13" t="s">
        <v>71</v>
      </c>
      <c r="AY5029" s="159" t="s">
        <v>330</v>
      </c>
    </row>
    <row r="5030" spans="2:51" s="12" customFormat="1">
      <c r="B5030" s="151"/>
      <c r="D5030" s="152" t="s">
        <v>340</v>
      </c>
      <c r="E5030" s="153" t="s">
        <v>21</v>
      </c>
      <c r="F5030" s="154" t="s">
        <v>2242</v>
      </c>
      <c r="H5030" s="153" t="s">
        <v>21</v>
      </c>
      <c r="I5030" s="155"/>
      <c r="L5030" s="151"/>
      <c r="M5030" s="156"/>
      <c r="T5030" s="157"/>
      <c r="AT5030" s="153" t="s">
        <v>340</v>
      </c>
      <c r="AU5030" s="153" t="s">
        <v>80</v>
      </c>
      <c r="AV5030" s="12" t="s">
        <v>78</v>
      </c>
      <c r="AW5030" s="12" t="s">
        <v>32</v>
      </c>
      <c r="AX5030" s="12" t="s">
        <v>71</v>
      </c>
      <c r="AY5030" s="153" t="s">
        <v>330</v>
      </c>
    </row>
    <row r="5031" spans="2:51" s="13" customFormat="1">
      <c r="B5031" s="158"/>
      <c r="D5031" s="152" t="s">
        <v>340</v>
      </c>
      <c r="E5031" s="159" t="s">
        <v>21</v>
      </c>
      <c r="F5031" s="160" t="s">
        <v>336</v>
      </c>
      <c r="H5031" s="161">
        <v>4</v>
      </c>
      <c r="I5031" s="162"/>
      <c r="L5031" s="158"/>
      <c r="M5031" s="163"/>
      <c r="T5031" s="164"/>
      <c r="AT5031" s="159" t="s">
        <v>340</v>
      </c>
      <c r="AU5031" s="159" t="s">
        <v>80</v>
      </c>
      <c r="AV5031" s="13" t="s">
        <v>80</v>
      </c>
      <c r="AW5031" s="13" t="s">
        <v>32</v>
      </c>
      <c r="AX5031" s="13" t="s">
        <v>71</v>
      </c>
      <c r="AY5031" s="159" t="s">
        <v>330</v>
      </c>
    </row>
    <row r="5032" spans="2:51" s="12" customFormat="1">
      <c r="B5032" s="151"/>
      <c r="D5032" s="152" t="s">
        <v>340</v>
      </c>
      <c r="E5032" s="153" t="s">
        <v>21</v>
      </c>
      <c r="F5032" s="154" t="s">
        <v>2243</v>
      </c>
      <c r="H5032" s="153" t="s">
        <v>21</v>
      </c>
      <c r="I5032" s="155"/>
      <c r="L5032" s="151"/>
      <c r="M5032" s="156"/>
      <c r="T5032" s="157"/>
      <c r="AT5032" s="153" t="s">
        <v>340</v>
      </c>
      <c r="AU5032" s="153" t="s">
        <v>80</v>
      </c>
      <c r="AV5032" s="12" t="s">
        <v>78</v>
      </c>
      <c r="AW5032" s="12" t="s">
        <v>32</v>
      </c>
      <c r="AX5032" s="12" t="s">
        <v>71</v>
      </c>
      <c r="AY5032" s="153" t="s">
        <v>330</v>
      </c>
    </row>
    <row r="5033" spans="2:51" s="13" customFormat="1">
      <c r="B5033" s="158"/>
      <c r="D5033" s="152" t="s">
        <v>340</v>
      </c>
      <c r="E5033" s="159" t="s">
        <v>21</v>
      </c>
      <c r="F5033" s="160" t="s">
        <v>336</v>
      </c>
      <c r="H5033" s="161">
        <v>4</v>
      </c>
      <c r="I5033" s="162"/>
      <c r="L5033" s="158"/>
      <c r="M5033" s="163"/>
      <c r="T5033" s="164"/>
      <c r="AT5033" s="159" t="s">
        <v>340</v>
      </c>
      <c r="AU5033" s="159" t="s">
        <v>80</v>
      </c>
      <c r="AV5033" s="13" t="s">
        <v>80</v>
      </c>
      <c r="AW5033" s="13" t="s">
        <v>32</v>
      </c>
      <c r="AX5033" s="13" t="s">
        <v>71</v>
      </c>
      <c r="AY5033" s="159" t="s">
        <v>330</v>
      </c>
    </row>
    <row r="5034" spans="2:51" s="12" customFormat="1">
      <c r="B5034" s="151"/>
      <c r="D5034" s="152" t="s">
        <v>340</v>
      </c>
      <c r="E5034" s="153" t="s">
        <v>21</v>
      </c>
      <c r="F5034" s="154" t="s">
        <v>1599</v>
      </c>
      <c r="H5034" s="153" t="s">
        <v>21</v>
      </c>
      <c r="I5034" s="155"/>
      <c r="L5034" s="151"/>
      <c r="M5034" s="156"/>
      <c r="T5034" s="157"/>
      <c r="AT5034" s="153" t="s">
        <v>340</v>
      </c>
      <c r="AU5034" s="153" t="s">
        <v>80</v>
      </c>
      <c r="AV5034" s="12" t="s">
        <v>78</v>
      </c>
      <c r="AW5034" s="12" t="s">
        <v>32</v>
      </c>
      <c r="AX5034" s="12" t="s">
        <v>71</v>
      </c>
      <c r="AY5034" s="153" t="s">
        <v>330</v>
      </c>
    </row>
    <row r="5035" spans="2:51" s="13" customFormat="1">
      <c r="B5035" s="158"/>
      <c r="D5035" s="152" t="s">
        <v>340</v>
      </c>
      <c r="E5035" s="159" t="s">
        <v>21</v>
      </c>
      <c r="F5035" s="160" t="s">
        <v>336</v>
      </c>
      <c r="H5035" s="161">
        <v>4</v>
      </c>
      <c r="I5035" s="162"/>
      <c r="L5035" s="158"/>
      <c r="M5035" s="163"/>
      <c r="T5035" s="164"/>
      <c r="AT5035" s="159" t="s">
        <v>340</v>
      </c>
      <c r="AU5035" s="159" t="s">
        <v>80</v>
      </c>
      <c r="AV5035" s="13" t="s">
        <v>80</v>
      </c>
      <c r="AW5035" s="13" t="s">
        <v>32</v>
      </c>
      <c r="AX5035" s="13" t="s">
        <v>71</v>
      </c>
      <c r="AY5035" s="159" t="s">
        <v>330</v>
      </c>
    </row>
    <row r="5036" spans="2:51" s="12" customFormat="1">
      <c r="B5036" s="151"/>
      <c r="D5036" s="152" t="s">
        <v>340</v>
      </c>
      <c r="E5036" s="153" t="s">
        <v>21</v>
      </c>
      <c r="F5036" s="154" t="s">
        <v>2246</v>
      </c>
      <c r="H5036" s="153" t="s">
        <v>21</v>
      </c>
      <c r="I5036" s="155"/>
      <c r="L5036" s="151"/>
      <c r="M5036" s="156"/>
      <c r="T5036" s="157"/>
      <c r="AT5036" s="153" t="s">
        <v>340</v>
      </c>
      <c r="AU5036" s="153" t="s">
        <v>80</v>
      </c>
      <c r="AV5036" s="12" t="s">
        <v>78</v>
      </c>
      <c r="AW5036" s="12" t="s">
        <v>32</v>
      </c>
      <c r="AX5036" s="12" t="s">
        <v>71</v>
      </c>
      <c r="AY5036" s="153" t="s">
        <v>330</v>
      </c>
    </row>
    <row r="5037" spans="2:51" s="13" customFormat="1">
      <c r="B5037" s="158"/>
      <c r="D5037" s="152" t="s">
        <v>340</v>
      </c>
      <c r="E5037" s="159" t="s">
        <v>21</v>
      </c>
      <c r="F5037" s="160" t="s">
        <v>364</v>
      </c>
      <c r="H5037" s="161">
        <v>5</v>
      </c>
      <c r="I5037" s="162"/>
      <c r="L5037" s="158"/>
      <c r="M5037" s="163"/>
      <c r="T5037" s="164"/>
      <c r="AT5037" s="159" t="s">
        <v>340</v>
      </c>
      <c r="AU5037" s="159" t="s">
        <v>80</v>
      </c>
      <c r="AV5037" s="13" t="s">
        <v>80</v>
      </c>
      <c r="AW5037" s="13" t="s">
        <v>32</v>
      </c>
      <c r="AX5037" s="13" t="s">
        <v>71</v>
      </c>
      <c r="AY5037" s="159" t="s">
        <v>330</v>
      </c>
    </row>
    <row r="5038" spans="2:51" s="12" customFormat="1">
      <c r="B5038" s="151"/>
      <c r="D5038" s="152" t="s">
        <v>340</v>
      </c>
      <c r="E5038" s="153" t="s">
        <v>21</v>
      </c>
      <c r="F5038" s="154" t="s">
        <v>1478</v>
      </c>
      <c r="H5038" s="153" t="s">
        <v>21</v>
      </c>
      <c r="I5038" s="155"/>
      <c r="L5038" s="151"/>
      <c r="M5038" s="156"/>
      <c r="T5038" s="157"/>
      <c r="AT5038" s="153" t="s">
        <v>340</v>
      </c>
      <c r="AU5038" s="153" t="s">
        <v>80</v>
      </c>
      <c r="AV5038" s="12" t="s">
        <v>78</v>
      </c>
      <c r="AW5038" s="12" t="s">
        <v>32</v>
      </c>
      <c r="AX5038" s="12" t="s">
        <v>71</v>
      </c>
      <c r="AY5038" s="153" t="s">
        <v>330</v>
      </c>
    </row>
    <row r="5039" spans="2:51" s="13" customFormat="1">
      <c r="B5039" s="158"/>
      <c r="D5039" s="152" t="s">
        <v>340</v>
      </c>
      <c r="E5039" s="159" t="s">
        <v>21</v>
      </c>
      <c r="F5039" s="160" t="s">
        <v>370</v>
      </c>
      <c r="H5039" s="161">
        <v>6</v>
      </c>
      <c r="I5039" s="162"/>
      <c r="L5039" s="158"/>
      <c r="M5039" s="163"/>
      <c r="T5039" s="164"/>
      <c r="AT5039" s="159" t="s">
        <v>340</v>
      </c>
      <c r="AU5039" s="159" t="s">
        <v>80</v>
      </c>
      <c r="AV5039" s="13" t="s">
        <v>80</v>
      </c>
      <c r="AW5039" s="13" t="s">
        <v>32</v>
      </c>
      <c r="AX5039" s="13" t="s">
        <v>71</v>
      </c>
      <c r="AY5039" s="159" t="s">
        <v>330</v>
      </c>
    </row>
    <row r="5040" spans="2:51" s="12" customFormat="1">
      <c r="B5040" s="151"/>
      <c r="D5040" s="152" t="s">
        <v>340</v>
      </c>
      <c r="E5040" s="153" t="s">
        <v>21</v>
      </c>
      <c r="F5040" s="154" t="s">
        <v>1480</v>
      </c>
      <c r="H5040" s="153" t="s">
        <v>21</v>
      </c>
      <c r="I5040" s="155"/>
      <c r="L5040" s="151"/>
      <c r="M5040" s="156"/>
      <c r="T5040" s="157"/>
      <c r="AT5040" s="153" t="s">
        <v>340</v>
      </c>
      <c r="AU5040" s="153" t="s">
        <v>80</v>
      </c>
      <c r="AV5040" s="12" t="s">
        <v>78</v>
      </c>
      <c r="AW5040" s="12" t="s">
        <v>32</v>
      </c>
      <c r="AX5040" s="12" t="s">
        <v>71</v>
      </c>
      <c r="AY5040" s="153" t="s">
        <v>330</v>
      </c>
    </row>
    <row r="5041" spans="2:51" s="13" customFormat="1">
      <c r="B5041" s="158"/>
      <c r="D5041" s="152" t="s">
        <v>340</v>
      </c>
      <c r="E5041" s="159" t="s">
        <v>21</v>
      </c>
      <c r="F5041" s="160" t="s">
        <v>364</v>
      </c>
      <c r="H5041" s="161">
        <v>5</v>
      </c>
      <c r="I5041" s="162"/>
      <c r="L5041" s="158"/>
      <c r="M5041" s="163"/>
      <c r="T5041" s="164"/>
      <c r="AT5041" s="159" t="s">
        <v>340</v>
      </c>
      <c r="AU5041" s="159" t="s">
        <v>80</v>
      </c>
      <c r="AV5041" s="13" t="s">
        <v>80</v>
      </c>
      <c r="AW5041" s="13" t="s">
        <v>32</v>
      </c>
      <c r="AX5041" s="13" t="s">
        <v>71</v>
      </c>
      <c r="AY5041" s="159" t="s">
        <v>330</v>
      </c>
    </row>
    <row r="5042" spans="2:51" s="12" customFormat="1">
      <c r="B5042" s="151"/>
      <c r="D5042" s="152" t="s">
        <v>340</v>
      </c>
      <c r="E5042" s="153" t="s">
        <v>21</v>
      </c>
      <c r="F5042" s="154" t="s">
        <v>1484</v>
      </c>
      <c r="H5042" s="153" t="s">
        <v>21</v>
      </c>
      <c r="I5042" s="155"/>
      <c r="L5042" s="151"/>
      <c r="M5042" s="156"/>
      <c r="T5042" s="157"/>
      <c r="AT5042" s="153" t="s">
        <v>340</v>
      </c>
      <c r="AU5042" s="153" t="s">
        <v>80</v>
      </c>
      <c r="AV5042" s="12" t="s">
        <v>78</v>
      </c>
      <c r="AW5042" s="12" t="s">
        <v>32</v>
      </c>
      <c r="AX5042" s="12" t="s">
        <v>71</v>
      </c>
      <c r="AY5042" s="153" t="s">
        <v>330</v>
      </c>
    </row>
    <row r="5043" spans="2:51" s="13" customFormat="1">
      <c r="B5043" s="158"/>
      <c r="D5043" s="152" t="s">
        <v>340</v>
      </c>
      <c r="E5043" s="159" t="s">
        <v>21</v>
      </c>
      <c r="F5043" s="160" t="s">
        <v>370</v>
      </c>
      <c r="H5043" s="161">
        <v>6</v>
      </c>
      <c r="I5043" s="162"/>
      <c r="L5043" s="158"/>
      <c r="M5043" s="163"/>
      <c r="T5043" s="164"/>
      <c r="AT5043" s="159" t="s">
        <v>340</v>
      </c>
      <c r="AU5043" s="159" t="s">
        <v>80</v>
      </c>
      <c r="AV5043" s="13" t="s">
        <v>80</v>
      </c>
      <c r="AW5043" s="13" t="s">
        <v>32</v>
      </c>
      <c r="AX5043" s="13" t="s">
        <v>71</v>
      </c>
      <c r="AY5043" s="159" t="s">
        <v>330</v>
      </c>
    </row>
    <row r="5044" spans="2:51" s="12" customFormat="1">
      <c r="B5044" s="151"/>
      <c r="D5044" s="152" t="s">
        <v>340</v>
      </c>
      <c r="E5044" s="153" t="s">
        <v>21</v>
      </c>
      <c r="F5044" s="154" t="s">
        <v>1488</v>
      </c>
      <c r="H5044" s="153" t="s">
        <v>21</v>
      </c>
      <c r="I5044" s="155"/>
      <c r="L5044" s="151"/>
      <c r="M5044" s="156"/>
      <c r="T5044" s="157"/>
      <c r="AT5044" s="153" t="s">
        <v>340</v>
      </c>
      <c r="AU5044" s="153" t="s">
        <v>80</v>
      </c>
      <c r="AV5044" s="12" t="s">
        <v>78</v>
      </c>
      <c r="AW5044" s="12" t="s">
        <v>32</v>
      </c>
      <c r="AX5044" s="12" t="s">
        <v>71</v>
      </c>
      <c r="AY5044" s="153" t="s">
        <v>330</v>
      </c>
    </row>
    <row r="5045" spans="2:51" s="13" customFormat="1">
      <c r="B5045" s="158"/>
      <c r="D5045" s="152" t="s">
        <v>340</v>
      </c>
      <c r="E5045" s="159" t="s">
        <v>21</v>
      </c>
      <c r="F5045" s="160" t="s">
        <v>171</v>
      </c>
      <c r="H5045" s="161">
        <v>3</v>
      </c>
      <c r="I5045" s="162"/>
      <c r="L5045" s="158"/>
      <c r="M5045" s="163"/>
      <c r="T5045" s="164"/>
      <c r="AT5045" s="159" t="s">
        <v>340</v>
      </c>
      <c r="AU5045" s="159" t="s">
        <v>80</v>
      </c>
      <c r="AV5045" s="13" t="s">
        <v>80</v>
      </c>
      <c r="AW5045" s="13" t="s">
        <v>32</v>
      </c>
      <c r="AX5045" s="13" t="s">
        <v>71</v>
      </c>
      <c r="AY5045" s="159" t="s">
        <v>330</v>
      </c>
    </row>
    <row r="5046" spans="2:51" s="12" customFormat="1">
      <c r="B5046" s="151"/>
      <c r="D5046" s="152" t="s">
        <v>340</v>
      </c>
      <c r="E5046" s="153" t="s">
        <v>21</v>
      </c>
      <c r="F5046" s="154" t="s">
        <v>1490</v>
      </c>
      <c r="H5046" s="153" t="s">
        <v>21</v>
      </c>
      <c r="I5046" s="155"/>
      <c r="L5046" s="151"/>
      <c r="M5046" s="156"/>
      <c r="T5046" s="157"/>
      <c r="AT5046" s="153" t="s">
        <v>340</v>
      </c>
      <c r="AU5046" s="153" t="s">
        <v>80</v>
      </c>
      <c r="AV5046" s="12" t="s">
        <v>78</v>
      </c>
      <c r="AW5046" s="12" t="s">
        <v>32</v>
      </c>
      <c r="AX5046" s="12" t="s">
        <v>71</v>
      </c>
      <c r="AY5046" s="153" t="s">
        <v>330</v>
      </c>
    </row>
    <row r="5047" spans="2:51" s="13" customFormat="1">
      <c r="B5047" s="158"/>
      <c r="D5047" s="152" t="s">
        <v>340</v>
      </c>
      <c r="E5047" s="159" t="s">
        <v>21</v>
      </c>
      <c r="F5047" s="160" t="s">
        <v>364</v>
      </c>
      <c r="H5047" s="161">
        <v>5</v>
      </c>
      <c r="I5047" s="162"/>
      <c r="L5047" s="158"/>
      <c r="M5047" s="163"/>
      <c r="T5047" s="164"/>
      <c r="AT5047" s="159" t="s">
        <v>340</v>
      </c>
      <c r="AU5047" s="159" t="s">
        <v>80</v>
      </c>
      <c r="AV5047" s="13" t="s">
        <v>80</v>
      </c>
      <c r="AW5047" s="13" t="s">
        <v>32</v>
      </c>
      <c r="AX5047" s="13" t="s">
        <v>71</v>
      </c>
      <c r="AY5047" s="159" t="s">
        <v>330</v>
      </c>
    </row>
    <row r="5048" spans="2:51" s="12" customFormat="1">
      <c r="B5048" s="151"/>
      <c r="D5048" s="152" t="s">
        <v>340</v>
      </c>
      <c r="E5048" s="153" t="s">
        <v>21</v>
      </c>
      <c r="F5048" s="154" t="s">
        <v>1568</v>
      </c>
      <c r="H5048" s="153" t="s">
        <v>21</v>
      </c>
      <c r="I5048" s="155"/>
      <c r="L5048" s="151"/>
      <c r="M5048" s="156"/>
      <c r="T5048" s="157"/>
      <c r="AT5048" s="153" t="s">
        <v>340</v>
      </c>
      <c r="AU5048" s="153" t="s">
        <v>80</v>
      </c>
      <c r="AV5048" s="12" t="s">
        <v>78</v>
      </c>
      <c r="AW5048" s="12" t="s">
        <v>32</v>
      </c>
      <c r="AX5048" s="12" t="s">
        <v>71</v>
      </c>
      <c r="AY5048" s="153" t="s">
        <v>330</v>
      </c>
    </row>
    <row r="5049" spans="2:51" s="13" customFormat="1">
      <c r="B5049" s="158"/>
      <c r="D5049" s="152" t="s">
        <v>340</v>
      </c>
      <c r="E5049" s="159" t="s">
        <v>21</v>
      </c>
      <c r="F5049" s="160" t="s">
        <v>364</v>
      </c>
      <c r="H5049" s="161">
        <v>5</v>
      </c>
      <c r="I5049" s="162"/>
      <c r="L5049" s="158"/>
      <c r="M5049" s="163"/>
      <c r="T5049" s="164"/>
      <c r="AT5049" s="159" t="s">
        <v>340</v>
      </c>
      <c r="AU5049" s="159" t="s">
        <v>80</v>
      </c>
      <c r="AV5049" s="13" t="s">
        <v>80</v>
      </c>
      <c r="AW5049" s="13" t="s">
        <v>32</v>
      </c>
      <c r="AX5049" s="13" t="s">
        <v>71</v>
      </c>
      <c r="AY5049" s="159" t="s">
        <v>330</v>
      </c>
    </row>
    <row r="5050" spans="2:51" s="12" customFormat="1">
      <c r="B5050" s="151"/>
      <c r="D5050" s="152" t="s">
        <v>340</v>
      </c>
      <c r="E5050" s="153" t="s">
        <v>21</v>
      </c>
      <c r="F5050" s="154" t="s">
        <v>1569</v>
      </c>
      <c r="H5050" s="153" t="s">
        <v>21</v>
      </c>
      <c r="I5050" s="155"/>
      <c r="L5050" s="151"/>
      <c r="M5050" s="156"/>
      <c r="T5050" s="157"/>
      <c r="AT5050" s="153" t="s">
        <v>340</v>
      </c>
      <c r="AU5050" s="153" t="s">
        <v>80</v>
      </c>
      <c r="AV5050" s="12" t="s">
        <v>78</v>
      </c>
      <c r="AW5050" s="12" t="s">
        <v>32</v>
      </c>
      <c r="AX5050" s="12" t="s">
        <v>71</v>
      </c>
      <c r="AY5050" s="153" t="s">
        <v>330</v>
      </c>
    </row>
    <row r="5051" spans="2:51" s="13" customFormat="1">
      <c r="B5051" s="158"/>
      <c r="D5051" s="152" t="s">
        <v>340</v>
      </c>
      <c r="E5051" s="159" t="s">
        <v>21</v>
      </c>
      <c r="F5051" s="160" t="s">
        <v>336</v>
      </c>
      <c r="H5051" s="161">
        <v>4</v>
      </c>
      <c r="I5051" s="162"/>
      <c r="L5051" s="158"/>
      <c r="M5051" s="163"/>
      <c r="T5051" s="164"/>
      <c r="AT5051" s="159" t="s">
        <v>340</v>
      </c>
      <c r="AU5051" s="159" t="s">
        <v>80</v>
      </c>
      <c r="AV5051" s="13" t="s">
        <v>80</v>
      </c>
      <c r="AW5051" s="13" t="s">
        <v>32</v>
      </c>
      <c r="AX5051" s="13" t="s">
        <v>71</v>
      </c>
      <c r="AY5051" s="159" t="s">
        <v>330</v>
      </c>
    </row>
    <row r="5052" spans="2:51" s="12" customFormat="1">
      <c r="B5052" s="151"/>
      <c r="D5052" s="152" t="s">
        <v>340</v>
      </c>
      <c r="E5052" s="153" t="s">
        <v>21</v>
      </c>
      <c r="F5052" s="154" t="s">
        <v>1572</v>
      </c>
      <c r="H5052" s="153" t="s">
        <v>21</v>
      </c>
      <c r="I5052" s="155"/>
      <c r="L5052" s="151"/>
      <c r="M5052" s="156"/>
      <c r="T5052" s="157"/>
      <c r="AT5052" s="153" t="s">
        <v>340</v>
      </c>
      <c r="AU5052" s="153" t="s">
        <v>80</v>
      </c>
      <c r="AV5052" s="12" t="s">
        <v>78</v>
      </c>
      <c r="AW5052" s="12" t="s">
        <v>32</v>
      </c>
      <c r="AX5052" s="12" t="s">
        <v>71</v>
      </c>
      <c r="AY5052" s="153" t="s">
        <v>330</v>
      </c>
    </row>
    <row r="5053" spans="2:51" s="13" customFormat="1">
      <c r="B5053" s="158"/>
      <c r="D5053" s="152" t="s">
        <v>340</v>
      </c>
      <c r="E5053" s="159" t="s">
        <v>21</v>
      </c>
      <c r="F5053" s="160" t="s">
        <v>336</v>
      </c>
      <c r="H5053" s="161">
        <v>4</v>
      </c>
      <c r="I5053" s="162"/>
      <c r="L5053" s="158"/>
      <c r="M5053" s="163"/>
      <c r="T5053" s="164"/>
      <c r="AT5053" s="159" t="s">
        <v>340</v>
      </c>
      <c r="AU5053" s="159" t="s">
        <v>80</v>
      </c>
      <c r="AV5053" s="13" t="s">
        <v>80</v>
      </c>
      <c r="AW5053" s="13" t="s">
        <v>32</v>
      </c>
      <c r="AX5053" s="13" t="s">
        <v>71</v>
      </c>
      <c r="AY5053" s="159" t="s">
        <v>330</v>
      </c>
    </row>
    <row r="5054" spans="2:51" s="12" customFormat="1">
      <c r="B5054" s="151"/>
      <c r="D5054" s="152" t="s">
        <v>340</v>
      </c>
      <c r="E5054" s="153" t="s">
        <v>21</v>
      </c>
      <c r="F5054" s="154" t="s">
        <v>1501</v>
      </c>
      <c r="H5054" s="153" t="s">
        <v>21</v>
      </c>
      <c r="I5054" s="155"/>
      <c r="L5054" s="151"/>
      <c r="M5054" s="156"/>
      <c r="T5054" s="157"/>
      <c r="AT5054" s="153" t="s">
        <v>340</v>
      </c>
      <c r="AU5054" s="153" t="s">
        <v>80</v>
      </c>
      <c r="AV5054" s="12" t="s">
        <v>78</v>
      </c>
      <c r="AW5054" s="12" t="s">
        <v>32</v>
      </c>
      <c r="AX5054" s="12" t="s">
        <v>71</v>
      </c>
      <c r="AY5054" s="153" t="s">
        <v>330</v>
      </c>
    </row>
    <row r="5055" spans="2:51" s="13" customFormat="1">
      <c r="B5055" s="158"/>
      <c r="D5055" s="152" t="s">
        <v>340</v>
      </c>
      <c r="E5055" s="159" t="s">
        <v>21</v>
      </c>
      <c r="F5055" s="160" t="s">
        <v>80</v>
      </c>
      <c r="H5055" s="161">
        <v>2</v>
      </c>
      <c r="I5055" s="162"/>
      <c r="L5055" s="158"/>
      <c r="M5055" s="163"/>
      <c r="T5055" s="164"/>
      <c r="AT5055" s="159" t="s">
        <v>340</v>
      </c>
      <c r="AU5055" s="159" t="s">
        <v>80</v>
      </c>
      <c r="AV5055" s="13" t="s">
        <v>80</v>
      </c>
      <c r="AW5055" s="13" t="s">
        <v>32</v>
      </c>
      <c r="AX5055" s="13" t="s">
        <v>71</v>
      </c>
      <c r="AY5055" s="159" t="s">
        <v>330</v>
      </c>
    </row>
    <row r="5056" spans="2:51" s="12" customFormat="1">
      <c r="B5056" s="151"/>
      <c r="D5056" s="152" t="s">
        <v>340</v>
      </c>
      <c r="E5056" s="153" t="s">
        <v>21</v>
      </c>
      <c r="F5056" s="154" t="s">
        <v>1578</v>
      </c>
      <c r="H5056" s="153" t="s">
        <v>21</v>
      </c>
      <c r="I5056" s="155"/>
      <c r="L5056" s="151"/>
      <c r="M5056" s="156"/>
      <c r="T5056" s="157"/>
      <c r="AT5056" s="153" t="s">
        <v>340</v>
      </c>
      <c r="AU5056" s="153" t="s">
        <v>80</v>
      </c>
      <c r="AV5056" s="12" t="s">
        <v>78</v>
      </c>
      <c r="AW5056" s="12" t="s">
        <v>32</v>
      </c>
      <c r="AX5056" s="12" t="s">
        <v>71</v>
      </c>
      <c r="AY5056" s="153" t="s">
        <v>330</v>
      </c>
    </row>
    <row r="5057" spans="2:51" s="13" customFormat="1">
      <c r="B5057" s="158"/>
      <c r="D5057" s="152" t="s">
        <v>340</v>
      </c>
      <c r="E5057" s="159" t="s">
        <v>21</v>
      </c>
      <c r="F5057" s="160" t="s">
        <v>336</v>
      </c>
      <c r="H5057" s="161">
        <v>4</v>
      </c>
      <c r="I5057" s="162"/>
      <c r="L5057" s="158"/>
      <c r="M5057" s="163"/>
      <c r="T5057" s="164"/>
      <c r="AT5057" s="159" t="s">
        <v>340</v>
      </c>
      <c r="AU5057" s="159" t="s">
        <v>80</v>
      </c>
      <c r="AV5057" s="13" t="s">
        <v>80</v>
      </c>
      <c r="AW5057" s="13" t="s">
        <v>32</v>
      </c>
      <c r="AX5057" s="13" t="s">
        <v>71</v>
      </c>
      <c r="AY5057" s="159" t="s">
        <v>330</v>
      </c>
    </row>
    <row r="5058" spans="2:51" s="12" customFormat="1">
      <c r="B5058" s="151"/>
      <c r="D5058" s="152" t="s">
        <v>340</v>
      </c>
      <c r="E5058" s="153" t="s">
        <v>21</v>
      </c>
      <c r="F5058" s="154" t="s">
        <v>1505</v>
      </c>
      <c r="H5058" s="153" t="s">
        <v>21</v>
      </c>
      <c r="I5058" s="155"/>
      <c r="L5058" s="151"/>
      <c r="M5058" s="156"/>
      <c r="T5058" s="157"/>
      <c r="AT5058" s="153" t="s">
        <v>340</v>
      </c>
      <c r="AU5058" s="153" t="s">
        <v>80</v>
      </c>
      <c r="AV5058" s="12" t="s">
        <v>78</v>
      </c>
      <c r="AW5058" s="12" t="s">
        <v>32</v>
      </c>
      <c r="AX5058" s="12" t="s">
        <v>71</v>
      </c>
      <c r="AY5058" s="153" t="s">
        <v>330</v>
      </c>
    </row>
    <row r="5059" spans="2:51" s="13" customFormat="1">
      <c r="B5059" s="158"/>
      <c r="D5059" s="152" t="s">
        <v>340</v>
      </c>
      <c r="E5059" s="159" t="s">
        <v>21</v>
      </c>
      <c r="F5059" s="160" t="s">
        <v>370</v>
      </c>
      <c r="H5059" s="161">
        <v>6</v>
      </c>
      <c r="I5059" s="162"/>
      <c r="L5059" s="158"/>
      <c r="M5059" s="163"/>
      <c r="T5059" s="164"/>
      <c r="AT5059" s="159" t="s">
        <v>340</v>
      </c>
      <c r="AU5059" s="159" t="s">
        <v>80</v>
      </c>
      <c r="AV5059" s="13" t="s">
        <v>80</v>
      </c>
      <c r="AW5059" s="13" t="s">
        <v>32</v>
      </c>
      <c r="AX5059" s="13" t="s">
        <v>71</v>
      </c>
      <c r="AY5059" s="159" t="s">
        <v>330</v>
      </c>
    </row>
    <row r="5060" spans="2:51" s="12" customFormat="1">
      <c r="B5060" s="151"/>
      <c r="D5060" s="152" t="s">
        <v>340</v>
      </c>
      <c r="E5060" s="153" t="s">
        <v>21</v>
      </c>
      <c r="F5060" s="154" t="s">
        <v>1581</v>
      </c>
      <c r="H5060" s="153" t="s">
        <v>21</v>
      </c>
      <c r="I5060" s="155"/>
      <c r="L5060" s="151"/>
      <c r="M5060" s="156"/>
      <c r="T5060" s="157"/>
      <c r="AT5060" s="153" t="s">
        <v>340</v>
      </c>
      <c r="AU5060" s="153" t="s">
        <v>80</v>
      </c>
      <c r="AV5060" s="12" t="s">
        <v>78</v>
      </c>
      <c r="AW5060" s="12" t="s">
        <v>32</v>
      </c>
      <c r="AX5060" s="12" t="s">
        <v>71</v>
      </c>
      <c r="AY5060" s="153" t="s">
        <v>330</v>
      </c>
    </row>
    <row r="5061" spans="2:51" s="13" customFormat="1">
      <c r="B5061" s="158"/>
      <c r="D5061" s="152" t="s">
        <v>340</v>
      </c>
      <c r="E5061" s="159" t="s">
        <v>21</v>
      </c>
      <c r="F5061" s="160" t="s">
        <v>336</v>
      </c>
      <c r="H5061" s="161">
        <v>4</v>
      </c>
      <c r="I5061" s="162"/>
      <c r="L5061" s="158"/>
      <c r="M5061" s="163"/>
      <c r="T5061" s="164"/>
      <c r="AT5061" s="159" t="s">
        <v>340</v>
      </c>
      <c r="AU5061" s="159" t="s">
        <v>80</v>
      </c>
      <c r="AV5061" s="13" t="s">
        <v>80</v>
      </c>
      <c r="AW5061" s="13" t="s">
        <v>32</v>
      </c>
      <c r="AX5061" s="13" t="s">
        <v>71</v>
      </c>
      <c r="AY5061" s="159" t="s">
        <v>330</v>
      </c>
    </row>
    <row r="5062" spans="2:51" s="12" customFormat="1">
      <c r="B5062" s="151"/>
      <c r="D5062" s="152" t="s">
        <v>340</v>
      </c>
      <c r="E5062" s="153" t="s">
        <v>21</v>
      </c>
      <c r="F5062" s="154" t="s">
        <v>1507</v>
      </c>
      <c r="H5062" s="153" t="s">
        <v>21</v>
      </c>
      <c r="I5062" s="155"/>
      <c r="L5062" s="151"/>
      <c r="M5062" s="156"/>
      <c r="T5062" s="157"/>
      <c r="AT5062" s="153" t="s">
        <v>340</v>
      </c>
      <c r="AU5062" s="153" t="s">
        <v>80</v>
      </c>
      <c r="AV5062" s="12" t="s">
        <v>78</v>
      </c>
      <c r="AW5062" s="12" t="s">
        <v>32</v>
      </c>
      <c r="AX5062" s="12" t="s">
        <v>71</v>
      </c>
      <c r="AY5062" s="153" t="s">
        <v>330</v>
      </c>
    </row>
    <row r="5063" spans="2:51" s="13" customFormat="1">
      <c r="B5063" s="158"/>
      <c r="D5063" s="152" t="s">
        <v>340</v>
      </c>
      <c r="E5063" s="159" t="s">
        <v>21</v>
      </c>
      <c r="F5063" s="160" t="s">
        <v>336</v>
      </c>
      <c r="H5063" s="161">
        <v>4</v>
      </c>
      <c r="I5063" s="162"/>
      <c r="L5063" s="158"/>
      <c r="M5063" s="163"/>
      <c r="T5063" s="164"/>
      <c r="AT5063" s="159" t="s">
        <v>340</v>
      </c>
      <c r="AU5063" s="159" t="s">
        <v>80</v>
      </c>
      <c r="AV5063" s="13" t="s">
        <v>80</v>
      </c>
      <c r="AW5063" s="13" t="s">
        <v>32</v>
      </c>
      <c r="AX5063" s="13" t="s">
        <v>71</v>
      </c>
      <c r="AY5063" s="159" t="s">
        <v>330</v>
      </c>
    </row>
    <row r="5064" spans="2:51" s="12" customFormat="1">
      <c r="B5064" s="151"/>
      <c r="D5064" s="152" t="s">
        <v>340</v>
      </c>
      <c r="E5064" s="153" t="s">
        <v>21</v>
      </c>
      <c r="F5064" s="154" t="s">
        <v>1509</v>
      </c>
      <c r="H5064" s="153" t="s">
        <v>21</v>
      </c>
      <c r="I5064" s="155"/>
      <c r="L5064" s="151"/>
      <c r="M5064" s="156"/>
      <c r="T5064" s="157"/>
      <c r="AT5064" s="153" t="s">
        <v>340</v>
      </c>
      <c r="AU5064" s="153" t="s">
        <v>80</v>
      </c>
      <c r="AV5064" s="12" t="s">
        <v>78</v>
      </c>
      <c r="AW5064" s="12" t="s">
        <v>32</v>
      </c>
      <c r="AX5064" s="12" t="s">
        <v>71</v>
      </c>
      <c r="AY5064" s="153" t="s">
        <v>330</v>
      </c>
    </row>
    <row r="5065" spans="2:51" s="13" customFormat="1">
      <c r="B5065" s="158"/>
      <c r="D5065" s="152" t="s">
        <v>340</v>
      </c>
      <c r="E5065" s="159" t="s">
        <v>21</v>
      </c>
      <c r="F5065" s="160" t="s">
        <v>336</v>
      </c>
      <c r="H5065" s="161">
        <v>4</v>
      </c>
      <c r="I5065" s="162"/>
      <c r="L5065" s="158"/>
      <c r="M5065" s="163"/>
      <c r="T5065" s="164"/>
      <c r="AT5065" s="159" t="s">
        <v>340</v>
      </c>
      <c r="AU5065" s="159" t="s">
        <v>80</v>
      </c>
      <c r="AV5065" s="13" t="s">
        <v>80</v>
      </c>
      <c r="AW5065" s="13" t="s">
        <v>32</v>
      </c>
      <c r="AX5065" s="13" t="s">
        <v>71</v>
      </c>
      <c r="AY5065" s="159" t="s">
        <v>330</v>
      </c>
    </row>
    <row r="5066" spans="2:51" s="12" customFormat="1">
      <c r="B5066" s="151"/>
      <c r="D5066" s="152" t="s">
        <v>340</v>
      </c>
      <c r="E5066" s="153" t="s">
        <v>21</v>
      </c>
      <c r="F5066" s="154" t="s">
        <v>1511</v>
      </c>
      <c r="H5066" s="153" t="s">
        <v>21</v>
      </c>
      <c r="I5066" s="155"/>
      <c r="L5066" s="151"/>
      <c r="M5066" s="156"/>
      <c r="T5066" s="157"/>
      <c r="AT5066" s="153" t="s">
        <v>340</v>
      </c>
      <c r="AU5066" s="153" t="s">
        <v>80</v>
      </c>
      <c r="AV5066" s="12" t="s">
        <v>78</v>
      </c>
      <c r="AW5066" s="12" t="s">
        <v>32</v>
      </c>
      <c r="AX5066" s="12" t="s">
        <v>71</v>
      </c>
      <c r="AY5066" s="153" t="s">
        <v>330</v>
      </c>
    </row>
    <row r="5067" spans="2:51" s="13" customFormat="1">
      <c r="B5067" s="158"/>
      <c r="D5067" s="152" t="s">
        <v>340</v>
      </c>
      <c r="E5067" s="159" t="s">
        <v>21</v>
      </c>
      <c r="F5067" s="160" t="s">
        <v>364</v>
      </c>
      <c r="H5067" s="161">
        <v>5</v>
      </c>
      <c r="I5067" s="162"/>
      <c r="L5067" s="158"/>
      <c r="M5067" s="163"/>
      <c r="T5067" s="164"/>
      <c r="AT5067" s="159" t="s">
        <v>340</v>
      </c>
      <c r="AU5067" s="159" t="s">
        <v>80</v>
      </c>
      <c r="AV5067" s="13" t="s">
        <v>80</v>
      </c>
      <c r="AW5067" s="13" t="s">
        <v>32</v>
      </c>
      <c r="AX5067" s="13" t="s">
        <v>71</v>
      </c>
      <c r="AY5067" s="159" t="s">
        <v>330</v>
      </c>
    </row>
    <row r="5068" spans="2:51" s="12" customFormat="1">
      <c r="B5068" s="151"/>
      <c r="D5068" s="152" t="s">
        <v>340</v>
      </c>
      <c r="E5068" s="153" t="s">
        <v>21</v>
      </c>
      <c r="F5068" s="154" t="s">
        <v>1513</v>
      </c>
      <c r="H5068" s="153" t="s">
        <v>21</v>
      </c>
      <c r="I5068" s="155"/>
      <c r="L5068" s="151"/>
      <c r="M5068" s="156"/>
      <c r="T5068" s="157"/>
      <c r="AT5068" s="153" t="s">
        <v>340</v>
      </c>
      <c r="AU5068" s="153" t="s">
        <v>80</v>
      </c>
      <c r="AV5068" s="12" t="s">
        <v>78</v>
      </c>
      <c r="AW5068" s="12" t="s">
        <v>32</v>
      </c>
      <c r="AX5068" s="12" t="s">
        <v>71</v>
      </c>
      <c r="AY5068" s="153" t="s">
        <v>330</v>
      </c>
    </row>
    <row r="5069" spans="2:51" s="13" customFormat="1">
      <c r="B5069" s="158"/>
      <c r="D5069" s="152" t="s">
        <v>340</v>
      </c>
      <c r="E5069" s="159" t="s">
        <v>21</v>
      </c>
      <c r="F5069" s="160" t="s">
        <v>336</v>
      </c>
      <c r="H5069" s="161">
        <v>4</v>
      </c>
      <c r="I5069" s="162"/>
      <c r="L5069" s="158"/>
      <c r="M5069" s="163"/>
      <c r="T5069" s="164"/>
      <c r="AT5069" s="159" t="s">
        <v>340</v>
      </c>
      <c r="AU5069" s="159" t="s">
        <v>80</v>
      </c>
      <c r="AV5069" s="13" t="s">
        <v>80</v>
      </c>
      <c r="AW5069" s="13" t="s">
        <v>32</v>
      </c>
      <c r="AX5069" s="13" t="s">
        <v>71</v>
      </c>
      <c r="AY5069" s="159" t="s">
        <v>330</v>
      </c>
    </row>
    <row r="5070" spans="2:51" s="12" customFormat="1">
      <c r="B5070" s="151"/>
      <c r="D5070" s="152" t="s">
        <v>340</v>
      </c>
      <c r="E5070" s="153" t="s">
        <v>21</v>
      </c>
      <c r="F5070" s="154" t="s">
        <v>1515</v>
      </c>
      <c r="H5070" s="153" t="s">
        <v>21</v>
      </c>
      <c r="I5070" s="155"/>
      <c r="L5070" s="151"/>
      <c r="M5070" s="156"/>
      <c r="T5070" s="157"/>
      <c r="AT5070" s="153" t="s">
        <v>340</v>
      </c>
      <c r="AU5070" s="153" t="s">
        <v>80</v>
      </c>
      <c r="AV5070" s="12" t="s">
        <v>78</v>
      </c>
      <c r="AW5070" s="12" t="s">
        <v>32</v>
      </c>
      <c r="AX5070" s="12" t="s">
        <v>71</v>
      </c>
      <c r="AY5070" s="153" t="s">
        <v>330</v>
      </c>
    </row>
    <row r="5071" spans="2:51" s="13" customFormat="1">
      <c r="B5071" s="158"/>
      <c r="D5071" s="152" t="s">
        <v>340</v>
      </c>
      <c r="E5071" s="159" t="s">
        <v>21</v>
      </c>
      <c r="F5071" s="160" t="s">
        <v>370</v>
      </c>
      <c r="H5071" s="161">
        <v>6</v>
      </c>
      <c r="I5071" s="162"/>
      <c r="L5071" s="158"/>
      <c r="M5071" s="163"/>
      <c r="T5071" s="164"/>
      <c r="AT5071" s="159" t="s">
        <v>340</v>
      </c>
      <c r="AU5071" s="159" t="s">
        <v>80</v>
      </c>
      <c r="AV5071" s="13" t="s">
        <v>80</v>
      </c>
      <c r="AW5071" s="13" t="s">
        <v>32</v>
      </c>
      <c r="AX5071" s="13" t="s">
        <v>71</v>
      </c>
      <c r="AY5071" s="159" t="s">
        <v>330</v>
      </c>
    </row>
    <row r="5072" spans="2:51" s="12" customFormat="1">
      <c r="B5072" s="151"/>
      <c r="D5072" s="152" t="s">
        <v>340</v>
      </c>
      <c r="E5072" s="153" t="s">
        <v>21</v>
      </c>
      <c r="F5072" s="154" t="s">
        <v>1519</v>
      </c>
      <c r="H5072" s="153" t="s">
        <v>21</v>
      </c>
      <c r="I5072" s="155"/>
      <c r="L5072" s="151"/>
      <c r="M5072" s="156"/>
      <c r="T5072" s="157"/>
      <c r="AT5072" s="153" t="s">
        <v>340</v>
      </c>
      <c r="AU5072" s="153" t="s">
        <v>80</v>
      </c>
      <c r="AV5072" s="12" t="s">
        <v>78</v>
      </c>
      <c r="AW5072" s="12" t="s">
        <v>32</v>
      </c>
      <c r="AX5072" s="12" t="s">
        <v>71</v>
      </c>
      <c r="AY5072" s="153" t="s">
        <v>330</v>
      </c>
    </row>
    <row r="5073" spans="2:51" s="13" customFormat="1">
      <c r="B5073" s="158"/>
      <c r="D5073" s="152" t="s">
        <v>340</v>
      </c>
      <c r="E5073" s="159" t="s">
        <v>21</v>
      </c>
      <c r="F5073" s="160" t="s">
        <v>336</v>
      </c>
      <c r="H5073" s="161">
        <v>4</v>
      </c>
      <c r="I5073" s="162"/>
      <c r="L5073" s="158"/>
      <c r="M5073" s="163"/>
      <c r="T5073" s="164"/>
      <c r="AT5073" s="159" t="s">
        <v>340</v>
      </c>
      <c r="AU5073" s="159" t="s">
        <v>80</v>
      </c>
      <c r="AV5073" s="13" t="s">
        <v>80</v>
      </c>
      <c r="AW5073" s="13" t="s">
        <v>32</v>
      </c>
      <c r="AX5073" s="13" t="s">
        <v>71</v>
      </c>
      <c r="AY5073" s="159" t="s">
        <v>330</v>
      </c>
    </row>
    <row r="5074" spans="2:51" s="12" customFormat="1">
      <c r="B5074" s="151"/>
      <c r="D5074" s="152" t="s">
        <v>340</v>
      </c>
      <c r="E5074" s="153" t="s">
        <v>21</v>
      </c>
      <c r="F5074" s="154" t="s">
        <v>1523</v>
      </c>
      <c r="H5074" s="153" t="s">
        <v>21</v>
      </c>
      <c r="I5074" s="155"/>
      <c r="L5074" s="151"/>
      <c r="M5074" s="156"/>
      <c r="T5074" s="157"/>
      <c r="AT5074" s="153" t="s">
        <v>340</v>
      </c>
      <c r="AU5074" s="153" t="s">
        <v>80</v>
      </c>
      <c r="AV5074" s="12" t="s">
        <v>78</v>
      </c>
      <c r="AW5074" s="12" t="s">
        <v>32</v>
      </c>
      <c r="AX5074" s="12" t="s">
        <v>71</v>
      </c>
      <c r="AY5074" s="153" t="s">
        <v>330</v>
      </c>
    </row>
    <row r="5075" spans="2:51" s="13" customFormat="1">
      <c r="B5075" s="158"/>
      <c r="D5075" s="152" t="s">
        <v>340</v>
      </c>
      <c r="E5075" s="159" t="s">
        <v>21</v>
      </c>
      <c r="F5075" s="160" t="s">
        <v>364</v>
      </c>
      <c r="H5075" s="161">
        <v>5</v>
      </c>
      <c r="I5075" s="162"/>
      <c r="L5075" s="158"/>
      <c r="M5075" s="163"/>
      <c r="T5075" s="164"/>
      <c r="AT5075" s="159" t="s">
        <v>340</v>
      </c>
      <c r="AU5075" s="159" t="s">
        <v>80</v>
      </c>
      <c r="AV5075" s="13" t="s">
        <v>80</v>
      </c>
      <c r="AW5075" s="13" t="s">
        <v>32</v>
      </c>
      <c r="AX5075" s="13" t="s">
        <v>71</v>
      </c>
      <c r="AY5075" s="159" t="s">
        <v>330</v>
      </c>
    </row>
    <row r="5076" spans="2:51" s="12" customFormat="1">
      <c r="B5076" s="151"/>
      <c r="D5076" s="152" t="s">
        <v>340</v>
      </c>
      <c r="E5076" s="153" t="s">
        <v>21</v>
      </c>
      <c r="F5076" s="154" t="s">
        <v>1527</v>
      </c>
      <c r="H5076" s="153" t="s">
        <v>21</v>
      </c>
      <c r="I5076" s="155"/>
      <c r="L5076" s="151"/>
      <c r="M5076" s="156"/>
      <c r="T5076" s="157"/>
      <c r="AT5076" s="153" t="s">
        <v>340</v>
      </c>
      <c r="AU5076" s="153" t="s">
        <v>80</v>
      </c>
      <c r="AV5076" s="12" t="s">
        <v>78</v>
      </c>
      <c r="AW5076" s="12" t="s">
        <v>32</v>
      </c>
      <c r="AX5076" s="12" t="s">
        <v>71</v>
      </c>
      <c r="AY5076" s="153" t="s">
        <v>330</v>
      </c>
    </row>
    <row r="5077" spans="2:51" s="13" customFormat="1">
      <c r="B5077" s="158"/>
      <c r="D5077" s="152" t="s">
        <v>340</v>
      </c>
      <c r="E5077" s="159" t="s">
        <v>21</v>
      </c>
      <c r="F5077" s="160" t="s">
        <v>171</v>
      </c>
      <c r="H5077" s="161">
        <v>3</v>
      </c>
      <c r="I5077" s="162"/>
      <c r="L5077" s="158"/>
      <c r="M5077" s="163"/>
      <c r="T5077" s="164"/>
      <c r="AT5077" s="159" t="s">
        <v>340</v>
      </c>
      <c r="AU5077" s="159" t="s">
        <v>80</v>
      </c>
      <c r="AV5077" s="13" t="s">
        <v>80</v>
      </c>
      <c r="AW5077" s="13" t="s">
        <v>32</v>
      </c>
      <c r="AX5077" s="13" t="s">
        <v>71</v>
      </c>
      <c r="AY5077" s="159" t="s">
        <v>330</v>
      </c>
    </row>
    <row r="5078" spans="2:51" s="12" customFormat="1">
      <c r="B5078" s="151"/>
      <c r="D5078" s="152" t="s">
        <v>340</v>
      </c>
      <c r="E5078" s="153" t="s">
        <v>21</v>
      </c>
      <c r="F5078" s="154" t="s">
        <v>770</v>
      </c>
      <c r="H5078" s="153" t="s">
        <v>21</v>
      </c>
      <c r="I5078" s="155"/>
      <c r="L5078" s="151"/>
      <c r="M5078" s="156"/>
      <c r="T5078" s="157"/>
      <c r="AT5078" s="153" t="s">
        <v>340</v>
      </c>
      <c r="AU5078" s="153" t="s">
        <v>80</v>
      </c>
      <c r="AV5078" s="12" t="s">
        <v>78</v>
      </c>
      <c r="AW5078" s="12" t="s">
        <v>32</v>
      </c>
      <c r="AX5078" s="12" t="s">
        <v>71</v>
      </c>
      <c r="AY5078" s="153" t="s">
        <v>330</v>
      </c>
    </row>
    <row r="5079" spans="2:51" s="12" customFormat="1">
      <c r="B5079" s="151"/>
      <c r="D5079" s="152" t="s">
        <v>340</v>
      </c>
      <c r="E5079" s="153" t="s">
        <v>21</v>
      </c>
      <c r="F5079" s="154" t="s">
        <v>1464</v>
      </c>
      <c r="H5079" s="153" t="s">
        <v>21</v>
      </c>
      <c r="I5079" s="155"/>
      <c r="L5079" s="151"/>
      <c r="M5079" s="156"/>
      <c r="T5079" s="157"/>
      <c r="AT5079" s="153" t="s">
        <v>340</v>
      </c>
      <c r="AU5079" s="153" t="s">
        <v>80</v>
      </c>
      <c r="AV5079" s="12" t="s">
        <v>78</v>
      </c>
      <c r="AW5079" s="12" t="s">
        <v>32</v>
      </c>
      <c r="AX5079" s="12" t="s">
        <v>71</v>
      </c>
      <c r="AY5079" s="153" t="s">
        <v>330</v>
      </c>
    </row>
    <row r="5080" spans="2:51" s="13" customFormat="1">
      <c r="B5080" s="158"/>
      <c r="D5080" s="152" t="s">
        <v>340</v>
      </c>
      <c r="E5080" s="159" t="s">
        <v>21</v>
      </c>
      <c r="F5080" s="160" t="s">
        <v>429</v>
      </c>
      <c r="H5080" s="161">
        <v>14</v>
      </c>
      <c r="I5080" s="162"/>
      <c r="L5080" s="158"/>
      <c r="M5080" s="163"/>
      <c r="T5080" s="164"/>
      <c r="AT5080" s="159" t="s">
        <v>340</v>
      </c>
      <c r="AU5080" s="159" t="s">
        <v>80</v>
      </c>
      <c r="AV5080" s="13" t="s">
        <v>80</v>
      </c>
      <c r="AW5080" s="13" t="s">
        <v>32</v>
      </c>
      <c r="AX5080" s="13" t="s">
        <v>71</v>
      </c>
      <c r="AY5080" s="159" t="s">
        <v>330</v>
      </c>
    </row>
    <row r="5081" spans="2:51" s="12" customFormat="1">
      <c r="B5081" s="151"/>
      <c r="D5081" s="152" t="s">
        <v>340</v>
      </c>
      <c r="E5081" s="153" t="s">
        <v>21</v>
      </c>
      <c r="F5081" s="154" t="s">
        <v>1545</v>
      </c>
      <c r="H5081" s="153" t="s">
        <v>21</v>
      </c>
      <c r="I5081" s="155"/>
      <c r="L5081" s="151"/>
      <c r="M5081" s="156"/>
      <c r="T5081" s="157"/>
      <c r="AT5081" s="153" t="s">
        <v>340</v>
      </c>
      <c r="AU5081" s="153" t="s">
        <v>80</v>
      </c>
      <c r="AV5081" s="12" t="s">
        <v>78</v>
      </c>
      <c r="AW5081" s="12" t="s">
        <v>32</v>
      </c>
      <c r="AX5081" s="12" t="s">
        <v>71</v>
      </c>
      <c r="AY5081" s="153" t="s">
        <v>330</v>
      </c>
    </row>
    <row r="5082" spans="2:51" s="13" customFormat="1">
      <c r="B5082" s="158"/>
      <c r="D5082" s="152" t="s">
        <v>340</v>
      </c>
      <c r="E5082" s="159" t="s">
        <v>21</v>
      </c>
      <c r="F5082" s="160" t="s">
        <v>370</v>
      </c>
      <c r="H5082" s="161">
        <v>6</v>
      </c>
      <c r="I5082" s="162"/>
      <c r="L5082" s="158"/>
      <c r="M5082" s="163"/>
      <c r="T5082" s="164"/>
      <c r="AT5082" s="159" t="s">
        <v>340</v>
      </c>
      <c r="AU5082" s="159" t="s">
        <v>80</v>
      </c>
      <c r="AV5082" s="13" t="s">
        <v>80</v>
      </c>
      <c r="AW5082" s="13" t="s">
        <v>32</v>
      </c>
      <c r="AX5082" s="13" t="s">
        <v>71</v>
      </c>
      <c r="AY5082" s="159" t="s">
        <v>330</v>
      </c>
    </row>
    <row r="5083" spans="2:51" s="12" customFormat="1">
      <c r="B5083" s="151"/>
      <c r="D5083" s="152" t="s">
        <v>340</v>
      </c>
      <c r="E5083" s="153" t="s">
        <v>21</v>
      </c>
      <c r="F5083" s="154" t="s">
        <v>1470</v>
      </c>
      <c r="H5083" s="153" t="s">
        <v>21</v>
      </c>
      <c r="I5083" s="155"/>
      <c r="L5083" s="151"/>
      <c r="M5083" s="156"/>
      <c r="T5083" s="157"/>
      <c r="AT5083" s="153" t="s">
        <v>340</v>
      </c>
      <c r="AU5083" s="153" t="s">
        <v>80</v>
      </c>
      <c r="AV5083" s="12" t="s">
        <v>78</v>
      </c>
      <c r="AW5083" s="12" t="s">
        <v>32</v>
      </c>
      <c r="AX5083" s="12" t="s">
        <v>71</v>
      </c>
      <c r="AY5083" s="153" t="s">
        <v>330</v>
      </c>
    </row>
    <row r="5084" spans="2:51" s="13" customFormat="1">
      <c r="B5084" s="158"/>
      <c r="D5084" s="152" t="s">
        <v>340</v>
      </c>
      <c r="E5084" s="159" t="s">
        <v>21</v>
      </c>
      <c r="F5084" s="160" t="s">
        <v>364</v>
      </c>
      <c r="H5084" s="161">
        <v>5</v>
      </c>
      <c r="I5084" s="162"/>
      <c r="L5084" s="158"/>
      <c r="M5084" s="163"/>
      <c r="T5084" s="164"/>
      <c r="AT5084" s="159" t="s">
        <v>340</v>
      </c>
      <c r="AU5084" s="159" t="s">
        <v>80</v>
      </c>
      <c r="AV5084" s="13" t="s">
        <v>80</v>
      </c>
      <c r="AW5084" s="13" t="s">
        <v>32</v>
      </c>
      <c r="AX5084" s="13" t="s">
        <v>71</v>
      </c>
      <c r="AY5084" s="159" t="s">
        <v>330</v>
      </c>
    </row>
    <row r="5085" spans="2:51" s="12" customFormat="1">
      <c r="B5085" s="151"/>
      <c r="D5085" s="152" t="s">
        <v>340</v>
      </c>
      <c r="E5085" s="153" t="s">
        <v>21</v>
      </c>
      <c r="F5085" s="154" t="s">
        <v>1672</v>
      </c>
      <c r="H5085" s="153" t="s">
        <v>21</v>
      </c>
      <c r="I5085" s="155"/>
      <c r="L5085" s="151"/>
      <c r="M5085" s="156"/>
      <c r="T5085" s="157"/>
      <c r="AT5085" s="153" t="s">
        <v>340</v>
      </c>
      <c r="AU5085" s="153" t="s">
        <v>80</v>
      </c>
      <c r="AV5085" s="12" t="s">
        <v>78</v>
      </c>
      <c r="AW5085" s="12" t="s">
        <v>32</v>
      </c>
      <c r="AX5085" s="12" t="s">
        <v>71</v>
      </c>
      <c r="AY5085" s="153" t="s">
        <v>330</v>
      </c>
    </row>
    <row r="5086" spans="2:51" s="13" customFormat="1">
      <c r="B5086" s="158"/>
      <c r="D5086" s="152" t="s">
        <v>340</v>
      </c>
      <c r="E5086" s="159" t="s">
        <v>21</v>
      </c>
      <c r="F5086" s="160" t="s">
        <v>364</v>
      </c>
      <c r="H5086" s="161">
        <v>5</v>
      </c>
      <c r="I5086" s="162"/>
      <c r="L5086" s="158"/>
      <c r="M5086" s="163"/>
      <c r="T5086" s="164"/>
      <c r="AT5086" s="159" t="s">
        <v>340</v>
      </c>
      <c r="AU5086" s="159" t="s">
        <v>80</v>
      </c>
      <c r="AV5086" s="13" t="s">
        <v>80</v>
      </c>
      <c r="AW5086" s="13" t="s">
        <v>32</v>
      </c>
      <c r="AX5086" s="13" t="s">
        <v>71</v>
      </c>
      <c r="AY5086" s="159" t="s">
        <v>330</v>
      </c>
    </row>
    <row r="5087" spans="2:51" s="12" customFormat="1">
      <c r="B5087" s="151"/>
      <c r="D5087" s="152" t="s">
        <v>340</v>
      </c>
      <c r="E5087" s="153" t="s">
        <v>21</v>
      </c>
      <c r="F5087" s="154" t="s">
        <v>1550</v>
      </c>
      <c r="H5087" s="153" t="s">
        <v>21</v>
      </c>
      <c r="I5087" s="155"/>
      <c r="L5087" s="151"/>
      <c r="M5087" s="156"/>
      <c r="T5087" s="157"/>
      <c r="AT5087" s="153" t="s">
        <v>340</v>
      </c>
      <c r="AU5087" s="153" t="s">
        <v>80</v>
      </c>
      <c r="AV5087" s="12" t="s">
        <v>78</v>
      </c>
      <c r="AW5087" s="12" t="s">
        <v>32</v>
      </c>
      <c r="AX5087" s="12" t="s">
        <v>71</v>
      </c>
      <c r="AY5087" s="153" t="s">
        <v>330</v>
      </c>
    </row>
    <row r="5088" spans="2:51" s="13" customFormat="1">
      <c r="B5088" s="158"/>
      <c r="D5088" s="152" t="s">
        <v>340</v>
      </c>
      <c r="E5088" s="159" t="s">
        <v>21</v>
      </c>
      <c r="F5088" s="160" t="s">
        <v>336</v>
      </c>
      <c r="H5088" s="161">
        <v>4</v>
      </c>
      <c r="I5088" s="162"/>
      <c r="L5088" s="158"/>
      <c r="M5088" s="163"/>
      <c r="T5088" s="164"/>
      <c r="AT5088" s="159" t="s">
        <v>340</v>
      </c>
      <c r="AU5088" s="159" t="s">
        <v>80</v>
      </c>
      <c r="AV5088" s="13" t="s">
        <v>80</v>
      </c>
      <c r="AW5088" s="13" t="s">
        <v>32</v>
      </c>
      <c r="AX5088" s="13" t="s">
        <v>71</v>
      </c>
      <c r="AY5088" s="159" t="s">
        <v>330</v>
      </c>
    </row>
    <row r="5089" spans="2:51" s="12" customFormat="1">
      <c r="B5089" s="151"/>
      <c r="D5089" s="152" t="s">
        <v>340</v>
      </c>
      <c r="E5089" s="153" t="s">
        <v>21</v>
      </c>
      <c r="F5089" s="154" t="s">
        <v>1472</v>
      </c>
      <c r="H5089" s="153" t="s">
        <v>21</v>
      </c>
      <c r="I5089" s="155"/>
      <c r="L5089" s="151"/>
      <c r="M5089" s="156"/>
      <c r="T5089" s="157"/>
      <c r="AT5089" s="153" t="s">
        <v>340</v>
      </c>
      <c r="AU5089" s="153" t="s">
        <v>80</v>
      </c>
      <c r="AV5089" s="12" t="s">
        <v>78</v>
      </c>
      <c r="AW5089" s="12" t="s">
        <v>32</v>
      </c>
      <c r="AX5089" s="12" t="s">
        <v>71</v>
      </c>
      <c r="AY5089" s="153" t="s">
        <v>330</v>
      </c>
    </row>
    <row r="5090" spans="2:51" s="13" customFormat="1">
      <c r="B5090" s="158"/>
      <c r="D5090" s="152" t="s">
        <v>340</v>
      </c>
      <c r="E5090" s="159" t="s">
        <v>21</v>
      </c>
      <c r="F5090" s="160" t="s">
        <v>336</v>
      </c>
      <c r="H5090" s="161">
        <v>4</v>
      </c>
      <c r="I5090" s="162"/>
      <c r="L5090" s="158"/>
      <c r="M5090" s="163"/>
      <c r="T5090" s="164"/>
      <c r="AT5090" s="159" t="s">
        <v>340</v>
      </c>
      <c r="AU5090" s="159" t="s">
        <v>80</v>
      </c>
      <c r="AV5090" s="13" t="s">
        <v>80</v>
      </c>
      <c r="AW5090" s="13" t="s">
        <v>32</v>
      </c>
      <c r="AX5090" s="13" t="s">
        <v>71</v>
      </c>
      <c r="AY5090" s="159" t="s">
        <v>330</v>
      </c>
    </row>
    <row r="5091" spans="2:51" s="12" customFormat="1">
      <c r="B5091" s="151"/>
      <c r="D5091" s="152" t="s">
        <v>340</v>
      </c>
      <c r="E5091" s="153" t="s">
        <v>21</v>
      </c>
      <c r="F5091" s="154" t="s">
        <v>1476</v>
      </c>
      <c r="H5091" s="153" t="s">
        <v>21</v>
      </c>
      <c r="I5091" s="155"/>
      <c r="L5091" s="151"/>
      <c r="M5091" s="156"/>
      <c r="T5091" s="157"/>
      <c r="AT5091" s="153" t="s">
        <v>340</v>
      </c>
      <c r="AU5091" s="153" t="s">
        <v>80</v>
      </c>
      <c r="AV5091" s="12" t="s">
        <v>78</v>
      </c>
      <c r="AW5091" s="12" t="s">
        <v>32</v>
      </c>
      <c r="AX5091" s="12" t="s">
        <v>71</v>
      </c>
      <c r="AY5091" s="153" t="s">
        <v>330</v>
      </c>
    </row>
    <row r="5092" spans="2:51" s="13" customFormat="1">
      <c r="B5092" s="158"/>
      <c r="D5092" s="152" t="s">
        <v>340</v>
      </c>
      <c r="E5092" s="159" t="s">
        <v>21</v>
      </c>
      <c r="F5092" s="160" t="s">
        <v>336</v>
      </c>
      <c r="H5092" s="161">
        <v>4</v>
      </c>
      <c r="I5092" s="162"/>
      <c r="L5092" s="158"/>
      <c r="M5092" s="163"/>
      <c r="T5092" s="164"/>
      <c r="AT5092" s="159" t="s">
        <v>340</v>
      </c>
      <c r="AU5092" s="159" t="s">
        <v>80</v>
      </c>
      <c r="AV5092" s="13" t="s">
        <v>80</v>
      </c>
      <c r="AW5092" s="13" t="s">
        <v>32</v>
      </c>
      <c r="AX5092" s="13" t="s">
        <v>71</v>
      </c>
      <c r="AY5092" s="159" t="s">
        <v>330</v>
      </c>
    </row>
    <row r="5093" spans="2:51" s="12" customFormat="1">
      <c r="B5093" s="151"/>
      <c r="D5093" s="152" t="s">
        <v>340</v>
      </c>
      <c r="E5093" s="153" t="s">
        <v>21</v>
      </c>
      <c r="F5093" s="154" t="s">
        <v>1554</v>
      </c>
      <c r="H5093" s="153" t="s">
        <v>21</v>
      </c>
      <c r="I5093" s="155"/>
      <c r="L5093" s="151"/>
      <c r="M5093" s="156"/>
      <c r="T5093" s="157"/>
      <c r="AT5093" s="153" t="s">
        <v>340</v>
      </c>
      <c r="AU5093" s="153" t="s">
        <v>80</v>
      </c>
      <c r="AV5093" s="12" t="s">
        <v>78</v>
      </c>
      <c r="AW5093" s="12" t="s">
        <v>32</v>
      </c>
      <c r="AX5093" s="12" t="s">
        <v>71</v>
      </c>
      <c r="AY5093" s="153" t="s">
        <v>330</v>
      </c>
    </row>
    <row r="5094" spans="2:51" s="13" customFormat="1">
      <c r="B5094" s="158"/>
      <c r="D5094" s="152" t="s">
        <v>340</v>
      </c>
      <c r="E5094" s="159" t="s">
        <v>21</v>
      </c>
      <c r="F5094" s="160" t="s">
        <v>370</v>
      </c>
      <c r="H5094" s="161">
        <v>6</v>
      </c>
      <c r="I5094" s="162"/>
      <c r="L5094" s="158"/>
      <c r="M5094" s="163"/>
      <c r="T5094" s="164"/>
      <c r="AT5094" s="159" t="s">
        <v>340</v>
      </c>
      <c r="AU5094" s="159" t="s">
        <v>80</v>
      </c>
      <c r="AV5094" s="13" t="s">
        <v>80</v>
      </c>
      <c r="AW5094" s="13" t="s">
        <v>32</v>
      </c>
      <c r="AX5094" s="13" t="s">
        <v>71</v>
      </c>
      <c r="AY5094" s="159" t="s">
        <v>330</v>
      </c>
    </row>
    <row r="5095" spans="2:51" s="12" customFormat="1">
      <c r="B5095" s="151"/>
      <c r="D5095" s="152" t="s">
        <v>340</v>
      </c>
      <c r="E5095" s="153" t="s">
        <v>21</v>
      </c>
      <c r="F5095" s="154" t="s">
        <v>2241</v>
      </c>
      <c r="H5095" s="153" t="s">
        <v>21</v>
      </c>
      <c r="I5095" s="155"/>
      <c r="L5095" s="151"/>
      <c r="M5095" s="156"/>
      <c r="T5095" s="157"/>
      <c r="AT5095" s="153" t="s">
        <v>340</v>
      </c>
      <c r="AU5095" s="153" t="s">
        <v>80</v>
      </c>
      <c r="AV5095" s="12" t="s">
        <v>78</v>
      </c>
      <c r="AW5095" s="12" t="s">
        <v>32</v>
      </c>
      <c r="AX5095" s="12" t="s">
        <v>71</v>
      </c>
      <c r="AY5095" s="153" t="s">
        <v>330</v>
      </c>
    </row>
    <row r="5096" spans="2:51" s="13" customFormat="1">
      <c r="B5096" s="158"/>
      <c r="D5096" s="152" t="s">
        <v>340</v>
      </c>
      <c r="E5096" s="159" t="s">
        <v>21</v>
      </c>
      <c r="F5096" s="160" t="s">
        <v>336</v>
      </c>
      <c r="H5096" s="161">
        <v>4</v>
      </c>
      <c r="I5096" s="162"/>
      <c r="L5096" s="158"/>
      <c r="M5096" s="163"/>
      <c r="T5096" s="164"/>
      <c r="AT5096" s="159" t="s">
        <v>340</v>
      </c>
      <c r="AU5096" s="159" t="s">
        <v>80</v>
      </c>
      <c r="AV5096" s="13" t="s">
        <v>80</v>
      </c>
      <c r="AW5096" s="13" t="s">
        <v>32</v>
      </c>
      <c r="AX5096" s="13" t="s">
        <v>71</v>
      </c>
      <c r="AY5096" s="159" t="s">
        <v>330</v>
      </c>
    </row>
    <row r="5097" spans="2:51" s="12" customFormat="1">
      <c r="B5097" s="151"/>
      <c r="D5097" s="152" t="s">
        <v>340</v>
      </c>
      <c r="E5097" s="153" t="s">
        <v>21</v>
      </c>
      <c r="F5097" s="154" t="s">
        <v>1677</v>
      </c>
      <c r="H5097" s="153" t="s">
        <v>21</v>
      </c>
      <c r="I5097" s="155"/>
      <c r="L5097" s="151"/>
      <c r="M5097" s="156"/>
      <c r="T5097" s="157"/>
      <c r="AT5097" s="153" t="s">
        <v>340</v>
      </c>
      <c r="AU5097" s="153" t="s">
        <v>80</v>
      </c>
      <c r="AV5097" s="12" t="s">
        <v>78</v>
      </c>
      <c r="AW5097" s="12" t="s">
        <v>32</v>
      </c>
      <c r="AX5097" s="12" t="s">
        <v>71</v>
      </c>
      <c r="AY5097" s="153" t="s">
        <v>330</v>
      </c>
    </row>
    <row r="5098" spans="2:51" s="13" customFormat="1">
      <c r="B5098" s="158"/>
      <c r="D5098" s="152" t="s">
        <v>340</v>
      </c>
      <c r="E5098" s="159" t="s">
        <v>21</v>
      </c>
      <c r="F5098" s="160" t="s">
        <v>336</v>
      </c>
      <c r="H5098" s="161">
        <v>4</v>
      </c>
      <c r="I5098" s="162"/>
      <c r="L5098" s="158"/>
      <c r="M5098" s="163"/>
      <c r="T5098" s="164"/>
      <c r="AT5098" s="159" t="s">
        <v>340</v>
      </c>
      <c r="AU5098" s="159" t="s">
        <v>80</v>
      </c>
      <c r="AV5098" s="13" t="s">
        <v>80</v>
      </c>
      <c r="AW5098" s="13" t="s">
        <v>32</v>
      </c>
      <c r="AX5098" s="13" t="s">
        <v>71</v>
      </c>
      <c r="AY5098" s="159" t="s">
        <v>330</v>
      </c>
    </row>
    <row r="5099" spans="2:51" s="12" customFormat="1">
      <c r="B5099" s="151"/>
      <c r="D5099" s="152" t="s">
        <v>340</v>
      </c>
      <c r="E5099" s="153" t="s">
        <v>21</v>
      </c>
      <c r="F5099" s="154" t="s">
        <v>2242</v>
      </c>
      <c r="H5099" s="153" t="s">
        <v>21</v>
      </c>
      <c r="I5099" s="155"/>
      <c r="L5099" s="151"/>
      <c r="M5099" s="156"/>
      <c r="T5099" s="157"/>
      <c r="AT5099" s="153" t="s">
        <v>340</v>
      </c>
      <c r="AU5099" s="153" t="s">
        <v>80</v>
      </c>
      <c r="AV5099" s="12" t="s">
        <v>78</v>
      </c>
      <c r="AW5099" s="12" t="s">
        <v>32</v>
      </c>
      <c r="AX5099" s="12" t="s">
        <v>71</v>
      </c>
      <c r="AY5099" s="153" t="s">
        <v>330</v>
      </c>
    </row>
    <row r="5100" spans="2:51" s="13" customFormat="1">
      <c r="B5100" s="158"/>
      <c r="D5100" s="152" t="s">
        <v>340</v>
      </c>
      <c r="E5100" s="159" t="s">
        <v>21</v>
      </c>
      <c r="F5100" s="160" t="s">
        <v>336</v>
      </c>
      <c r="H5100" s="161">
        <v>4</v>
      </c>
      <c r="I5100" s="162"/>
      <c r="L5100" s="158"/>
      <c r="M5100" s="163"/>
      <c r="T5100" s="164"/>
      <c r="AT5100" s="159" t="s">
        <v>340</v>
      </c>
      <c r="AU5100" s="159" t="s">
        <v>80</v>
      </c>
      <c r="AV5100" s="13" t="s">
        <v>80</v>
      </c>
      <c r="AW5100" s="13" t="s">
        <v>32</v>
      </c>
      <c r="AX5100" s="13" t="s">
        <v>71</v>
      </c>
      <c r="AY5100" s="159" t="s">
        <v>330</v>
      </c>
    </row>
    <row r="5101" spans="2:51" s="12" customFormat="1">
      <c r="B5101" s="151"/>
      <c r="D5101" s="152" t="s">
        <v>340</v>
      </c>
      <c r="E5101" s="153" t="s">
        <v>21</v>
      </c>
      <c r="F5101" s="154" t="s">
        <v>2243</v>
      </c>
      <c r="H5101" s="153" t="s">
        <v>21</v>
      </c>
      <c r="I5101" s="155"/>
      <c r="L5101" s="151"/>
      <c r="M5101" s="156"/>
      <c r="T5101" s="157"/>
      <c r="AT5101" s="153" t="s">
        <v>340</v>
      </c>
      <c r="AU5101" s="153" t="s">
        <v>80</v>
      </c>
      <c r="AV5101" s="12" t="s">
        <v>78</v>
      </c>
      <c r="AW5101" s="12" t="s">
        <v>32</v>
      </c>
      <c r="AX5101" s="12" t="s">
        <v>71</v>
      </c>
      <c r="AY5101" s="153" t="s">
        <v>330</v>
      </c>
    </row>
    <row r="5102" spans="2:51" s="13" customFormat="1">
      <c r="B5102" s="158"/>
      <c r="D5102" s="152" t="s">
        <v>340</v>
      </c>
      <c r="E5102" s="159" t="s">
        <v>21</v>
      </c>
      <c r="F5102" s="160" t="s">
        <v>336</v>
      </c>
      <c r="H5102" s="161">
        <v>4</v>
      </c>
      <c r="I5102" s="162"/>
      <c r="L5102" s="158"/>
      <c r="M5102" s="163"/>
      <c r="T5102" s="164"/>
      <c r="AT5102" s="159" t="s">
        <v>340</v>
      </c>
      <c r="AU5102" s="159" t="s">
        <v>80</v>
      </c>
      <c r="AV5102" s="13" t="s">
        <v>80</v>
      </c>
      <c r="AW5102" s="13" t="s">
        <v>32</v>
      </c>
      <c r="AX5102" s="13" t="s">
        <v>71</v>
      </c>
      <c r="AY5102" s="159" t="s">
        <v>330</v>
      </c>
    </row>
    <row r="5103" spans="2:51" s="12" customFormat="1">
      <c r="B5103" s="151"/>
      <c r="D5103" s="152" t="s">
        <v>340</v>
      </c>
      <c r="E5103" s="153" t="s">
        <v>21</v>
      </c>
      <c r="F5103" s="154" t="s">
        <v>1599</v>
      </c>
      <c r="H5103" s="153" t="s">
        <v>21</v>
      </c>
      <c r="I5103" s="155"/>
      <c r="L5103" s="151"/>
      <c r="M5103" s="156"/>
      <c r="T5103" s="157"/>
      <c r="AT5103" s="153" t="s">
        <v>340</v>
      </c>
      <c r="AU5103" s="153" t="s">
        <v>80</v>
      </c>
      <c r="AV5103" s="12" t="s">
        <v>78</v>
      </c>
      <c r="AW5103" s="12" t="s">
        <v>32</v>
      </c>
      <c r="AX5103" s="12" t="s">
        <v>71</v>
      </c>
      <c r="AY5103" s="153" t="s">
        <v>330</v>
      </c>
    </row>
    <row r="5104" spans="2:51" s="13" customFormat="1">
      <c r="B5104" s="158"/>
      <c r="D5104" s="152" t="s">
        <v>340</v>
      </c>
      <c r="E5104" s="159" t="s">
        <v>21</v>
      </c>
      <c r="F5104" s="160" t="s">
        <v>336</v>
      </c>
      <c r="H5104" s="161">
        <v>4</v>
      </c>
      <c r="I5104" s="162"/>
      <c r="L5104" s="158"/>
      <c r="M5104" s="163"/>
      <c r="T5104" s="164"/>
      <c r="AT5104" s="159" t="s">
        <v>340</v>
      </c>
      <c r="AU5104" s="159" t="s">
        <v>80</v>
      </c>
      <c r="AV5104" s="13" t="s">
        <v>80</v>
      </c>
      <c r="AW5104" s="13" t="s">
        <v>32</v>
      </c>
      <c r="AX5104" s="13" t="s">
        <v>71</v>
      </c>
      <c r="AY5104" s="159" t="s">
        <v>330</v>
      </c>
    </row>
    <row r="5105" spans="2:51" s="12" customFormat="1">
      <c r="B5105" s="151"/>
      <c r="D5105" s="152" t="s">
        <v>340</v>
      </c>
      <c r="E5105" s="153" t="s">
        <v>21</v>
      </c>
      <c r="F5105" s="154" t="s">
        <v>2246</v>
      </c>
      <c r="H5105" s="153" t="s">
        <v>21</v>
      </c>
      <c r="I5105" s="155"/>
      <c r="L5105" s="151"/>
      <c r="M5105" s="156"/>
      <c r="T5105" s="157"/>
      <c r="AT5105" s="153" t="s">
        <v>340</v>
      </c>
      <c r="AU5105" s="153" t="s">
        <v>80</v>
      </c>
      <c r="AV5105" s="12" t="s">
        <v>78</v>
      </c>
      <c r="AW5105" s="12" t="s">
        <v>32</v>
      </c>
      <c r="AX5105" s="12" t="s">
        <v>71</v>
      </c>
      <c r="AY5105" s="153" t="s">
        <v>330</v>
      </c>
    </row>
    <row r="5106" spans="2:51" s="13" customFormat="1">
      <c r="B5106" s="158"/>
      <c r="D5106" s="152" t="s">
        <v>340</v>
      </c>
      <c r="E5106" s="159" t="s">
        <v>21</v>
      </c>
      <c r="F5106" s="160" t="s">
        <v>336</v>
      </c>
      <c r="H5106" s="161">
        <v>4</v>
      </c>
      <c r="I5106" s="162"/>
      <c r="L5106" s="158"/>
      <c r="M5106" s="163"/>
      <c r="T5106" s="164"/>
      <c r="AT5106" s="159" t="s">
        <v>340</v>
      </c>
      <c r="AU5106" s="159" t="s">
        <v>80</v>
      </c>
      <c r="AV5106" s="13" t="s">
        <v>80</v>
      </c>
      <c r="AW5106" s="13" t="s">
        <v>32</v>
      </c>
      <c r="AX5106" s="13" t="s">
        <v>71</v>
      </c>
      <c r="AY5106" s="159" t="s">
        <v>330</v>
      </c>
    </row>
    <row r="5107" spans="2:51" s="12" customFormat="1">
      <c r="B5107" s="151"/>
      <c r="D5107" s="152" t="s">
        <v>340</v>
      </c>
      <c r="E5107" s="153" t="s">
        <v>21</v>
      </c>
      <c r="F5107" s="154" t="s">
        <v>1478</v>
      </c>
      <c r="H5107" s="153" t="s">
        <v>21</v>
      </c>
      <c r="I5107" s="155"/>
      <c r="L5107" s="151"/>
      <c r="M5107" s="156"/>
      <c r="T5107" s="157"/>
      <c r="AT5107" s="153" t="s">
        <v>340</v>
      </c>
      <c r="AU5107" s="153" t="s">
        <v>80</v>
      </c>
      <c r="AV5107" s="12" t="s">
        <v>78</v>
      </c>
      <c r="AW5107" s="12" t="s">
        <v>32</v>
      </c>
      <c r="AX5107" s="12" t="s">
        <v>71</v>
      </c>
      <c r="AY5107" s="153" t="s">
        <v>330</v>
      </c>
    </row>
    <row r="5108" spans="2:51" s="13" customFormat="1">
      <c r="B5108" s="158"/>
      <c r="D5108" s="152" t="s">
        <v>340</v>
      </c>
      <c r="E5108" s="159" t="s">
        <v>21</v>
      </c>
      <c r="F5108" s="160" t="s">
        <v>364</v>
      </c>
      <c r="H5108" s="161">
        <v>5</v>
      </c>
      <c r="I5108" s="162"/>
      <c r="L5108" s="158"/>
      <c r="M5108" s="163"/>
      <c r="T5108" s="164"/>
      <c r="AT5108" s="159" t="s">
        <v>340</v>
      </c>
      <c r="AU5108" s="159" t="s">
        <v>80</v>
      </c>
      <c r="AV5108" s="13" t="s">
        <v>80</v>
      </c>
      <c r="AW5108" s="13" t="s">
        <v>32</v>
      </c>
      <c r="AX5108" s="13" t="s">
        <v>71</v>
      </c>
      <c r="AY5108" s="159" t="s">
        <v>330</v>
      </c>
    </row>
    <row r="5109" spans="2:51" s="12" customFormat="1">
      <c r="B5109" s="151"/>
      <c r="D5109" s="152" t="s">
        <v>340</v>
      </c>
      <c r="E5109" s="153" t="s">
        <v>21</v>
      </c>
      <c r="F5109" s="154" t="s">
        <v>1480</v>
      </c>
      <c r="H5109" s="153" t="s">
        <v>21</v>
      </c>
      <c r="I5109" s="155"/>
      <c r="L5109" s="151"/>
      <c r="M5109" s="156"/>
      <c r="T5109" s="157"/>
      <c r="AT5109" s="153" t="s">
        <v>340</v>
      </c>
      <c r="AU5109" s="153" t="s">
        <v>80</v>
      </c>
      <c r="AV5109" s="12" t="s">
        <v>78</v>
      </c>
      <c r="AW5109" s="12" t="s">
        <v>32</v>
      </c>
      <c r="AX5109" s="12" t="s">
        <v>71</v>
      </c>
      <c r="AY5109" s="153" t="s">
        <v>330</v>
      </c>
    </row>
    <row r="5110" spans="2:51" s="13" customFormat="1">
      <c r="B5110" s="158"/>
      <c r="D5110" s="152" t="s">
        <v>340</v>
      </c>
      <c r="E5110" s="159" t="s">
        <v>21</v>
      </c>
      <c r="F5110" s="160" t="s">
        <v>364</v>
      </c>
      <c r="H5110" s="161">
        <v>5</v>
      </c>
      <c r="I5110" s="162"/>
      <c r="L5110" s="158"/>
      <c r="M5110" s="163"/>
      <c r="T5110" s="164"/>
      <c r="AT5110" s="159" t="s">
        <v>340</v>
      </c>
      <c r="AU5110" s="159" t="s">
        <v>80</v>
      </c>
      <c r="AV5110" s="13" t="s">
        <v>80</v>
      </c>
      <c r="AW5110" s="13" t="s">
        <v>32</v>
      </c>
      <c r="AX5110" s="13" t="s">
        <v>71</v>
      </c>
      <c r="AY5110" s="159" t="s">
        <v>330</v>
      </c>
    </row>
    <row r="5111" spans="2:51" s="12" customFormat="1">
      <c r="B5111" s="151"/>
      <c r="D5111" s="152" t="s">
        <v>340</v>
      </c>
      <c r="E5111" s="153" t="s">
        <v>21</v>
      </c>
      <c r="F5111" s="154" t="s">
        <v>1484</v>
      </c>
      <c r="H5111" s="153" t="s">
        <v>21</v>
      </c>
      <c r="I5111" s="155"/>
      <c r="L5111" s="151"/>
      <c r="M5111" s="156"/>
      <c r="T5111" s="157"/>
      <c r="AT5111" s="153" t="s">
        <v>340</v>
      </c>
      <c r="AU5111" s="153" t="s">
        <v>80</v>
      </c>
      <c r="AV5111" s="12" t="s">
        <v>78</v>
      </c>
      <c r="AW5111" s="12" t="s">
        <v>32</v>
      </c>
      <c r="AX5111" s="12" t="s">
        <v>71</v>
      </c>
      <c r="AY5111" s="153" t="s">
        <v>330</v>
      </c>
    </row>
    <row r="5112" spans="2:51" s="13" customFormat="1">
      <c r="B5112" s="158"/>
      <c r="D5112" s="152" t="s">
        <v>340</v>
      </c>
      <c r="E5112" s="159" t="s">
        <v>21</v>
      </c>
      <c r="F5112" s="160" t="s">
        <v>364</v>
      </c>
      <c r="H5112" s="161">
        <v>5</v>
      </c>
      <c r="I5112" s="162"/>
      <c r="L5112" s="158"/>
      <c r="M5112" s="163"/>
      <c r="T5112" s="164"/>
      <c r="AT5112" s="159" t="s">
        <v>340</v>
      </c>
      <c r="AU5112" s="159" t="s">
        <v>80</v>
      </c>
      <c r="AV5112" s="13" t="s">
        <v>80</v>
      </c>
      <c r="AW5112" s="13" t="s">
        <v>32</v>
      </c>
      <c r="AX5112" s="13" t="s">
        <v>71</v>
      </c>
      <c r="AY5112" s="159" t="s">
        <v>330</v>
      </c>
    </row>
    <row r="5113" spans="2:51" s="12" customFormat="1">
      <c r="B5113" s="151"/>
      <c r="D5113" s="152" t="s">
        <v>340</v>
      </c>
      <c r="E5113" s="153" t="s">
        <v>21</v>
      </c>
      <c r="F5113" s="154" t="s">
        <v>1488</v>
      </c>
      <c r="H5113" s="153" t="s">
        <v>21</v>
      </c>
      <c r="I5113" s="155"/>
      <c r="L5113" s="151"/>
      <c r="M5113" s="156"/>
      <c r="T5113" s="157"/>
      <c r="AT5113" s="153" t="s">
        <v>340</v>
      </c>
      <c r="AU5113" s="153" t="s">
        <v>80</v>
      </c>
      <c r="AV5113" s="12" t="s">
        <v>78</v>
      </c>
      <c r="AW5113" s="12" t="s">
        <v>32</v>
      </c>
      <c r="AX5113" s="12" t="s">
        <v>71</v>
      </c>
      <c r="AY5113" s="153" t="s">
        <v>330</v>
      </c>
    </row>
    <row r="5114" spans="2:51" s="13" customFormat="1">
      <c r="B5114" s="158"/>
      <c r="D5114" s="152" t="s">
        <v>340</v>
      </c>
      <c r="E5114" s="159" t="s">
        <v>21</v>
      </c>
      <c r="F5114" s="160" t="s">
        <v>364</v>
      </c>
      <c r="H5114" s="161">
        <v>5</v>
      </c>
      <c r="I5114" s="162"/>
      <c r="L5114" s="158"/>
      <c r="M5114" s="163"/>
      <c r="T5114" s="164"/>
      <c r="AT5114" s="159" t="s">
        <v>340</v>
      </c>
      <c r="AU5114" s="159" t="s">
        <v>80</v>
      </c>
      <c r="AV5114" s="13" t="s">
        <v>80</v>
      </c>
      <c r="AW5114" s="13" t="s">
        <v>32</v>
      </c>
      <c r="AX5114" s="13" t="s">
        <v>71</v>
      </c>
      <c r="AY5114" s="159" t="s">
        <v>330</v>
      </c>
    </row>
    <row r="5115" spans="2:51" s="12" customFormat="1">
      <c r="B5115" s="151"/>
      <c r="D5115" s="152" t="s">
        <v>340</v>
      </c>
      <c r="E5115" s="153" t="s">
        <v>21</v>
      </c>
      <c r="F5115" s="154" t="s">
        <v>1490</v>
      </c>
      <c r="H5115" s="153" t="s">
        <v>21</v>
      </c>
      <c r="I5115" s="155"/>
      <c r="L5115" s="151"/>
      <c r="M5115" s="156"/>
      <c r="T5115" s="157"/>
      <c r="AT5115" s="153" t="s">
        <v>340</v>
      </c>
      <c r="AU5115" s="153" t="s">
        <v>80</v>
      </c>
      <c r="AV5115" s="12" t="s">
        <v>78</v>
      </c>
      <c r="AW5115" s="12" t="s">
        <v>32</v>
      </c>
      <c r="AX5115" s="12" t="s">
        <v>71</v>
      </c>
      <c r="AY5115" s="153" t="s">
        <v>330</v>
      </c>
    </row>
    <row r="5116" spans="2:51" s="13" customFormat="1">
      <c r="B5116" s="158"/>
      <c r="D5116" s="152" t="s">
        <v>340</v>
      </c>
      <c r="E5116" s="159" t="s">
        <v>21</v>
      </c>
      <c r="F5116" s="160" t="s">
        <v>378</v>
      </c>
      <c r="H5116" s="161">
        <v>7</v>
      </c>
      <c r="I5116" s="162"/>
      <c r="L5116" s="158"/>
      <c r="M5116" s="163"/>
      <c r="T5116" s="164"/>
      <c r="AT5116" s="159" t="s">
        <v>340</v>
      </c>
      <c r="AU5116" s="159" t="s">
        <v>80</v>
      </c>
      <c r="AV5116" s="13" t="s">
        <v>80</v>
      </c>
      <c r="AW5116" s="13" t="s">
        <v>32</v>
      </c>
      <c r="AX5116" s="13" t="s">
        <v>71</v>
      </c>
      <c r="AY5116" s="159" t="s">
        <v>330</v>
      </c>
    </row>
    <row r="5117" spans="2:51" s="12" customFormat="1">
      <c r="B5117" s="151"/>
      <c r="D5117" s="152" t="s">
        <v>340</v>
      </c>
      <c r="E5117" s="153" t="s">
        <v>21</v>
      </c>
      <c r="F5117" s="154" t="s">
        <v>1568</v>
      </c>
      <c r="H5117" s="153" t="s">
        <v>21</v>
      </c>
      <c r="I5117" s="155"/>
      <c r="L5117" s="151"/>
      <c r="M5117" s="156"/>
      <c r="T5117" s="157"/>
      <c r="AT5117" s="153" t="s">
        <v>340</v>
      </c>
      <c r="AU5117" s="153" t="s">
        <v>80</v>
      </c>
      <c r="AV5117" s="12" t="s">
        <v>78</v>
      </c>
      <c r="AW5117" s="12" t="s">
        <v>32</v>
      </c>
      <c r="AX5117" s="12" t="s">
        <v>71</v>
      </c>
      <c r="AY5117" s="153" t="s">
        <v>330</v>
      </c>
    </row>
    <row r="5118" spans="2:51" s="13" customFormat="1">
      <c r="B5118" s="158"/>
      <c r="D5118" s="152" t="s">
        <v>340</v>
      </c>
      <c r="E5118" s="159" t="s">
        <v>21</v>
      </c>
      <c r="F5118" s="160" t="s">
        <v>364</v>
      </c>
      <c r="H5118" s="161">
        <v>5</v>
      </c>
      <c r="I5118" s="162"/>
      <c r="L5118" s="158"/>
      <c r="M5118" s="163"/>
      <c r="T5118" s="164"/>
      <c r="AT5118" s="159" t="s">
        <v>340</v>
      </c>
      <c r="AU5118" s="159" t="s">
        <v>80</v>
      </c>
      <c r="AV5118" s="13" t="s">
        <v>80</v>
      </c>
      <c r="AW5118" s="13" t="s">
        <v>32</v>
      </c>
      <c r="AX5118" s="13" t="s">
        <v>71</v>
      </c>
      <c r="AY5118" s="159" t="s">
        <v>330</v>
      </c>
    </row>
    <row r="5119" spans="2:51" s="12" customFormat="1">
      <c r="B5119" s="151"/>
      <c r="D5119" s="152" t="s">
        <v>340</v>
      </c>
      <c r="E5119" s="153" t="s">
        <v>21</v>
      </c>
      <c r="F5119" s="154" t="s">
        <v>1569</v>
      </c>
      <c r="H5119" s="153" t="s">
        <v>21</v>
      </c>
      <c r="I5119" s="155"/>
      <c r="L5119" s="151"/>
      <c r="M5119" s="156"/>
      <c r="T5119" s="157"/>
      <c r="AT5119" s="153" t="s">
        <v>340</v>
      </c>
      <c r="AU5119" s="153" t="s">
        <v>80</v>
      </c>
      <c r="AV5119" s="12" t="s">
        <v>78</v>
      </c>
      <c r="AW5119" s="12" t="s">
        <v>32</v>
      </c>
      <c r="AX5119" s="12" t="s">
        <v>71</v>
      </c>
      <c r="AY5119" s="153" t="s">
        <v>330</v>
      </c>
    </row>
    <row r="5120" spans="2:51" s="13" customFormat="1">
      <c r="B5120" s="158"/>
      <c r="D5120" s="152" t="s">
        <v>340</v>
      </c>
      <c r="E5120" s="159" t="s">
        <v>21</v>
      </c>
      <c r="F5120" s="160" t="s">
        <v>336</v>
      </c>
      <c r="H5120" s="161">
        <v>4</v>
      </c>
      <c r="I5120" s="162"/>
      <c r="L5120" s="158"/>
      <c r="M5120" s="163"/>
      <c r="T5120" s="164"/>
      <c r="AT5120" s="159" t="s">
        <v>340</v>
      </c>
      <c r="AU5120" s="159" t="s">
        <v>80</v>
      </c>
      <c r="AV5120" s="13" t="s">
        <v>80</v>
      </c>
      <c r="AW5120" s="13" t="s">
        <v>32</v>
      </c>
      <c r="AX5120" s="13" t="s">
        <v>71</v>
      </c>
      <c r="AY5120" s="159" t="s">
        <v>330</v>
      </c>
    </row>
    <row r="5121" spans="2:51" s="12" customFormat="1">
      <c r="B5121" s="151"/>
      <c r="D5121" s="152" t="s">
        <v>340</v>
      </c>
      <c r="E5121" s="153" t="s">
        <v>21</v>
      </c>
      <c r="F5121" s="154" t="s">
        <v>1492</v>
      </c>
      <c r="H5121" s="153" t="s">
        <v>21</v>
      </c>
      <c r="I5121" s="155"/>
      <c r="L5121" s="151"/>
      <c r="M5121" s="156"/>
      <c r="T5121" s="157"/>
      <c r="AT5121" s="153" t="s">
        <v>340</v>
      </c>
      <c r="AU5121" s="153" t="s">
        <v>80</v>
      </c>
      <c r="AV5121" s="12" t="s">
        <v>78</v>
      </c>
      <c r="AW5121" s="12" t="s">
        <v>32</v>
      </c>
      <c r="AX5121" s="12" t="s">
        <v>71</v>
      </c>
      <c r="AY5121" s="153" t="s">
        <v>330</v>
      </c>
    </row>
    <row r="5122" spans="2:51" s="13" customFormat="1">
      <c r="B5122" s="158"/>
      <c r="D5122" s="152" t="s">
        <v>340</v>
      </c>
      <c r="E5122" s="159" t="s">
        <v>21</v>
      </c>
      <c r="F5122" s="160" t="s">
        <v>336</v>
      </c>
      <c r="H5122" s="161">
        <v>4</v>
      </c>
      <c r="I5122" s="162"/>
      <c r="L5122" s="158"/>
      <c r="M5122" s="163"/>
      <c r="T5122" s="164"/>
      <c r="AT5122" s="159" t="s">
        <v>340</v>
      </c>
      <c r="AU5122" s="159" t="s">
        <v>80</v>
      </c>
      <c r="AV5122" s="13" t="s">
        <v>80</v>
      </c>
      <c r="AW5122" s="13" t="s">
        <v>32</v>
      </c>
      <c r="AX5122" s="13" t="s">
        <v>71</v>
      </c>
      <c r="AY5122" s="159" t="s">
        <v>330</v>
      </c>
    </row>
    <row r="5123" spans="2:51" s="12" customFormat="1">
      <c r="B5123" s="151"/>
      <c r="D5123" s="152" t="s">
        <v>340</v>
      </c>
      <c r="E5123" s="153" t="s">
        <v>21</v>
      </c>
      <c r="F5123" s="154" t="s">
        <v>1572</v>
      </c>
      <c r="H5123" s="153" t="s">
        <v>21</v>
      </c>
      <c r="I5123" s="155"/>
      <c r="L5123" s="151"/>
      <c r="M5123" s="156"/>
      <c r="T5123" s="157"/>
      <c r="AT5123" s="153" t="s">
        <v>340</v>
      </c>
      <c r="AU5123" s="153" t="s">
        <v>80</v>
      </c>
      <c r="AV5123" s="12" t="s">
        <v>78</v>
      </c>
      <c r="AW5123" s="12" t="s">
        <v>32</v>
      </c>
      <c r="AX5123" s="12" t="s">
        <v>71</v>
      </c>
      <c r="AY5123" s="153" t="s">
        <v>330</v>
      </c>
    </row>
    <row r="5124" spans="2:51" s="13" customFormat="1">
      <c r="B5124" s="158"/>
      <c r="D5124" s="152" t="s">
        <v>340</v>
      </c>
      <c r="E5124" s="159" t="s">
        <v>21</v>
      </c>
      <c r="F5124" s="160" t="s">
        <v>370</v>
      </c>
      <c r="H5124" s="161">
        <v>6</v>
      </c>
      <c r="I5124" s="162"/>
      <c r="L5124" s="158"/>
      <c r="M5124" s="163"/>
      <c r="T5124" s="164"/>
      <c r="AT5124" s="159" t="s">
        <v>340</v>
      </c>
      <c r="AU5124" s="159" t="s">
        <v>80</v>
      </c>
      <c r="AV5124" s="13" t="s">
        <v>80</v>
      </c>
      <c r="AW5124" s="13" t="s">
        <v>32</v>
      </c>
      <c r="AX5124" s="13" t="s">
        <v>71</v>
      </c>
      <c r="AY5124" s="159" t="s">
        <v>330</v>
      </c>
    </row>
    <row r="5125" spans="2:51" s="12" customFormat="1">
      <c r="B5125" s="151"/>
      <c r="D5125" s="152" t="s">
        <v>340</v>
      </c>
      <c r="E5125" s="153" t="s">
        <v>21</v>
      </c>
      <c r="F5125" s="154" t="s">
        <v>1576</v>
      </c>
      <c r="H5125" s="153" t="s">
        <v>21</v>
      </c>
      <c r="I5125" s="155"/>
      <c r="L5125" s="151"/>
      <c r="M5125" s="156"/>
      <c r="T5125" s="157"/>
      <c r="AT5125" s="153" t="s">
        <v>340</v>
      </c>
      <c r="AU5125" s="153" t="s">
        <v>80</v>
      </c>
      <c r="AV5125" s="12" t="s">
        <v>78</v>
      </c>
      <c r="AW5125" s="12" t="s">
        <v>32</v>
      </c>
      <c r="AX5125" s="12" t="s">
        <v>71</v>
      </c>
      <c r="AY5125" s="153" t="s">
        <v>330</v>
      </c>
    </row>
    <row r="5126" spans="2:51" s="13" customFormat="1">
      <c r="B5126" s="158"/>
      <c r="D5126" s="152" t="s">
        <v>340</v>
      </c>
      <c r="E5126" s="159" t="s">
        <v>21</v>
      </c>
      <c r="F5126" s="160" t="s">
        <v>370</v>
      </c>
      <c r="H5126" s="161">
        <v>6</v>
      </c>
      <c r="I5126" s="162"/>
      <c r="L5126" s="158"/>
      <c r="M5126" s="163"/>
      <c r="T5126" s="164"/>
      <c r="AT5126" s="159" t="s">
        <v>340</v>
      </c>
      <c r="AU5126" s="159" t="s">
        <v>80</v>
      </c>
      <c r="AV5126" s="13" t="s">
        <v>80</v>
      </c>
      <c r="AW5126" s="13" t="s">
        <v>32</v>
      </c>
      <c r="AX5126" s="13" t="s">
        <v>71</v>
      </c>
      <c r="AY5126" s="159" t="s">
        <v>330</v>
      </c>
    </row>
    <row r="5127" spans="2:51" s="12" customFormat="1">
      <c r="B5127" s="151"/>
      <c r="D5127" s="152" t="s">
        <v>340</v>
      </c>
      <c r="E5127" s="153" t="s">
        <v>21</v>
      </c>
      <c r="F5127" s="154" t="s">
        <v>1578</v>
      </c>
      <c r="H5127" s="153" t="s">
        <v>21</v>
      </c>
      <c r="I5127" s="155"/>
      <c r="L5127" s="151"/>
      <c r="M5127" s="156"/>
      <c r="T5127" s="157"/>
      <c r="AT5127" s="153" t="s">
        <v>340</v>
      </c>
      <c r="AU5127" s="153" t="s">
        <v>80</v>
      </c>
      <c r="AV5127" s="12" t="s">
        <v>78</v>
      </c>
      <c r="AW5127" s="12" t="s">
        <v>32</v>
      </c>
      <c r="AX5127" s="12" t="s">
        <v>71</v>
      </c>
      <c r="AY5127" s="153" t="s">
        <v>330</v>
      </c>
    </row>
    <row r="5128" spans="2:51" s="13" customFormat="1">
      <c r="B5128" s="158"/>
      <c r="D5128" s="152" t="s">
        <v>340</v>
      </c>
      <c r="E5128" s="159" t="s">
        <v>21</v>
      </c>
      <c r="F5128" s="160" t="s">
        <v>336</v>
      </c>
      <c r="H5128" s="161">
        <v>4</v>
      </c>
      <c r="I5128" s="162"/>
      <c r="L5128" s="158"/>
      <c r="M5128" s="163"/>
      <c r="T5128" s="164"/>
      <c r="AT5128" s="159" t="s">
        <v>340</v>
      </c>
      <c r="AU5128" s="159" t="s">
        <v>80</v>
      </c>
      <c r="AV5128" s="13" t="s">
        <v>80</v>
      </c>
      <c r="AW5128" s="13" t="s">
        <v>32</v>
      </c>
      <c r="AX5128" s="13" t="s">
        <v>71</v>
      </c>
      <c r="AY5128" s="159" t="s">
        <v>330</v>
      </c>
    </row>
    <row r="5129" spans="2:51" s="12" customFormat="1">
      <c r="B5129" s="151"/>
      <c r="D5129" s="152" t="s">
        <v>340</v>
      </c>
      <c r="E5129" s="153" t="s">
        <v>21</v>
      </c>
      <c r="F5129" s="154" t="s">
        <v>1505</v>
      </c>
      <c r="H5129" s="153" t="s">
        <v>21</v>
      </c>
      <c r="I5129" s="155"/>
      <c r="L5129" s="151"/>
      <c r="M5129" s="156"/>
      <c r="T5129" s="157"/>
      <c r="AT5129" s="153" t="s">
        <v>340</v>
      </c>
      <c r="AU5129" s="153" t="s">
        <v>80</v>
      </c>
      <c r="AV5129" s="12" t="s">
        <v>78</v>
      </c>
      <c r="AW5129" s="12" t="s">
        <v>32</v>
      </c>
      <c r="AX5129" s="12" t="s">
        <v>71</v>
      </c>
      <c r="AY5129" s="153" t="s">
        <v>330</v>
      </c>
    </row>
    <row r="5130" spans="2:51" s="13" customFormat="1">
      <c r="B5130" s="158"/>
      <c r="D5130" s="152" t="s">
        <v>340</v>
      </c>
      <c r="E5130" s="159" t="s">
        <v>21</v>
      </c>
      <c r="F5130" s="160" t="s">
        <v>364</v>
      </c>
      <c r="H5130" s="161">
        <v>5</v>
      </c>
      <c r="I5130" s="162"/>
      <c r="L5130" s="158"/>
      <c r="M5130" s="163"/>
      <c r="T5130" s="164"/>
      <c r="AT5130" s="159" t="s">
        <v>340</v>
      </c>
      <c r="AU5130" s="159" t="s">
        <v>80</v>
      </c>
      <c r="AV5130" s="13" t="s">
        <v>80</v>
      </c>
      <c r="AW5130" s="13" t="s">
        <v>32</v>
      </c>
      <c r="AX5130" s="13" t="s">
        <v>71</v>
      </c>
      <c r="AY5130" s="159" t="s">
        <v>330</v>
      </c>
    </row>
    <row r="5131" spans="2:51" s="12" customFormat="1">
      <c r="B5131" s="151"/>
      <c r="D5131" s="152" t="s">
        <v>340</v>
      </c>
      <c r="E5131" s="153" t="s">
        <v>21</v>
      </c>
      <c r="F5131" s="154" t="s">
        <v>1581</v>
      </c>
      <c r="H5131" s="153" t="s">
        <v>21</v>
      </c>
      <c r="I5131" s="155"/>
      <c r="L5131" s="151"/>
      <c r="M5131" s="156"/>
      <c r="T5131" s="157"/>
      <c r="AT5131" s="153" t="s">
        <v>340</v>
      </c>
      <c r="AU5131" s="153" t="s">
        <v>80</v>
      </c>
      <c r="AV5131" s="12" t="s">
        <v>78</v>
      </c>
      <c r="AW5131" s="12" t="s">
        <v>32</v>
      </c>
      <c r="AX5131" s="12" t="s">
        <v>71</v>
      </c>
      <c r="AY5131" s="153" t="s">
        <v>330</v>
      </c>
    </row>
    <row r="5132" spans="2:51" s="13" customFormat="1">
      <c r="B5132" s="158"/>
      <c r="D5132" s="152" t="s">
        <v>340</v>
      </c>
      <c r="E5132" s="159" t="s">
        <v>21</v>
      </c>
      <c r="F5132" s="160" t="s">
        <v>370</v>
      </c>
      <c r="H5132" s="161">
        <v>6</v>
      </c>
      <c r="I5132" s="162"/>
      <c r="L5132" s="158"/>
      <c r="M5132" s="163"/>
      <c r="T5132" s="164"/>
      <c r="AT5132" s="159" t="s">
        <v>340</v>
      </c>
      <c r="AU5132" s="159" t="s">
        <v>80</v>
      </c>
      <c r="AV5132" s="13" t="s">
        <v>80</v>
      </c>
      <c r="AW5132" s="13" t="s">
        <v>32</v>
      </c>
      <c r="AX5132" s="13" t="s">
        <v>71</v>
      </c>
      <c r="AY5132" s="159" t="s">
        <v>330</v>
      </c>
    </row>
    <row r="5133" spans="2:51" s="12" customFormat="1">
      <c r="B5133" s="151"/>
      <c r="D5133" s="152" t="s">
        <v>340</v>
      </c>
      <c r="E5133" s="153" t="s">
        <v>21</v>
      </c>
      <c r="F5133" s="154" t="s">
        <v>1507</v>
      </c>
      <c r="H5133" s="153" t="s">
        <v>21</v>
      </c>
      <c r="I5133" s="155"/>
      <c r="L5133" s="151"/>
      <c r="M5133" s="156"/>
      <c r="T5133" s="157"/>
      <c r="AT5133" s="153" t="s">
        <v>340</v>
      </c>
      <c r="AU5133" s="153" t="s">
        <v>80</v>
      </c>
      <c r="AV5133" s="12" t="s">
        <v>78</v>
      </c>
      <c r="AW5133" s="12" t="s">
        <v>32</v>
      </c>
      <c r="AX5133" s="12" t="s">
        <v>71</v>
      </c>
      <c r="AY5133" s="153" t="s">
        <v>330</v>
      </c>
    </row>
    <row r="5134" spans="2:51" s="13" customFormat="1">
      <c r="B5134" s="158"/>
      <c r="D5134" s="152" t="s">
        <v>340</v>
      </c>
      <c r="E5134" s="159" t="s">
        <v>21</v>
      </c>
      <c r="F5134" s="160" t="s">
        <v>336</v>
      </c>
      <c r="H5134" s="161">
        <v>4</v>
      </c>
      <c r="I5134" s="162"/>
      <c r="L5134" s="158"/>
      <c r="M5134" s="163"/>
      <c r="T5134" s="164"/>
      <c r="AT5134" s="159" t="s">
        <v>340</v>
      </c>
      <c r="AU5134" s="159" t="s">
        <v>80</v>
      </c>
      <c r="AV5134" s="13" t="s">
        <v>80</v>
      </c>
      <c r="AW5134" s="13" t="s">
        <v>32</v>
      </c>
      <c r="AX5134" s="13" t="s">
        <v>71</v>
      </c>
      <c r="AY5134" s="159" t="s">
        <v>330</v>
      </c>
    </row>
    <row r="5135" spans="2:51" s="12" customFormat="1">
      <c r="B5135" s="151"/>
      <c r="D5135" s="152" t="s">
        <v>340</v>
      </c>
      <c r="E5135" s="153" t="s">
        <v>21</v>
      </c>
      <c r="F5135" s="154" t="s">
        <v>1509</v>
      </c>
      <c r="H5135" s="153" t="s">
        <v>21</v>
      </c>
      <c r="I5135" s="155"/>
      <c r="L5135" s="151"/>
      <c r="M5135" s="156"/>
      <c r="T5135" s="157"/>
      <c r="AT5135" s="153" t="s">
        <v>340</v>
      </c>
      <c r="AU5135" s="153" t="s">
        <v>80</v>
      </c>
      <c r="AV5135" s="12" t="s">
        <v>78</v>
      </c>
      <c r="AW5135" s="12" t="s">
        <v>32</v>
      </c>
      <c r="AX5135" s="12" t="s">
        <v>71</v>
      </c>
      <c r="AY5135" s="153" t="s">
        <v>330</v>
      </c>
    </row>
    <row r="5136" spans="2:51" s="13" customFormat="1">
      <c r="B5136" s="158"/>
      <c r="D5136" s="152" t="s">
        <v>340</v>
      </c>
      <c r="E5136" s="159" t="s">
        <v>21</v>
      </c>
      <c r="F5136" s="160" t="s">
        <v>336</v>
      </c>
      <c r="H5136" s="161">
        <v>4</v>
      </c>
      <c r="I5136" s="162"/>
      <c r="L5136" s="158"/>
      <c r="M5136" s="163"/>
      <c r="T5136" s="164"/>
      <c r="AT5136" s="159" t="s">
        <v>340</v>
      </c>
      <c r="AU5136" s="159" t="s">
        <v>80</v>
      </c>
      <c r="AV5136" s="13" t="s">
        <v>80</v>
      </c>
      <c r="AW5136" s="13" t="s">
        <v>32</v>
      </c>
      <c r="AX5136" s="13" t="s">
        <v>71</v>
      </c>
      <c r="AY5136" s="159" t="s">
        <v>330</v>
      </c>
    </row>
    <row r="5137" spans="2:51" s="12" customFormat="1">
      <c r="B5137" s="151"/>
      <c r="D5137" s="152" t="s">
        <v>340</v>
      </c>
      <c r="E5137" s="153" t="s">
        <v>21</v>
      </c>
      <c r="F5137" s="154" t="s">
        <v>1511</v>
      </c>
      <c r="H5137" s="153" t="s">
        <v>21</v>
      </c>
      <c r="I5137" s="155"/>
      <c r="L5137" s="151"/>
      <c r="M5137" s="156"/>
      <c r="T5137" s="157"/>
      <c r="AT5137" s="153" t="s">
        <v>340</v>
      </c>
      <c r="AU5137" s="153" t="s">
        <v>80</v>
      </c>
      <c r="AV5137" s="12" t="s">
        <v>78</v>
      </c>
      <c r="AW5137" s="12" t="s">
        <v>32</v>
      </c>
      <c r="AX5137" s="12" t="s">
        <v>71</v>
      </c>
      <c r="AY5137" s="153" t="s">
        <v>330</v>
      </c>
    </row>
    <row r="5138" spans="2:51" s="13" customFormat="1">
      <c r="B5138" s="158"/>
      <c r="D5138" s="152" t="s">
        <v>340</v>
      </c>
      <c r="E5138" s="159" t="s">
        <v>21</v>
      </c>
      <c r="F5138" s="160" t="s">
        <v>336</v>
      </c>
      <c r="H5138" s="161">
        <v>4</v>
      </c>
      <c r="I5138" s="162"/>
      <c r="L5138" s="158"/>
      <c r="M5138" s="163"/>
      <c r="T5138" s="164"/>
      <c r="AT5138" s="159" t="s">
        <v>340</v>
      </c>
      <c r="AU5138" s="159" t="s">
        <v>80</v>
      </c>
      <c r="AV5138" s="13" t="s">
        <v>80</v>
      </c>
      <c r="AW5138" s="13" t="s">
        <v>32</v>
      </c>
      <c r="AX5138" s="13" t="s">
        <v>71</v>
      </c>
      <c r="AY5138" s="159" t="s">
        <v>330</v>
      </c>
    </row>
    <row r="5139" spans="2:51" s="12" customFormat="1">
      <c r="B5139" s="151"/>
      <c r="D5139" s="152" t="s">
        <v>340</v>
      </c>
      <c r="E5139" s="153" t="s">
        <v>21</v>
      </c>
      <c r="F5139" s="154" t="s">
        <v>1513</v>
      </c>
      <c r="H5139" s="153" t="s">
        <v>21</v>
      </c>
      <c r="I5139" s="155"/>
      <c r="L5139" s="151"/>
      <c r="M5139" s="156"/>
      <c r="T5139" s="157"/>
      <c r="AT5139" s="153" t="s">
        <v>340</v>
      </c>
      <c r="AU5139" s="153" t="s">
        <v>80</v>
      </c>
      <c r="AV5139" s="12" t="s">
        <v>78</v>
      </c>
      <c r="AW5139" s="12" t="s">
        <v>32</v>
      </c>
      <c r="AX5139" s="12" t="s">
        <v>71</v>
      </c>
      <c r="AY5139" s="153" t="s">
        <v>330</v>
      </c>
    </row>
    <row r="5140" spans="2:51" s="13" customFormat="1">
      <c r="B5140" s="158"/>
      <c r="D5140" s="152" t="s">
        <v>340</v>
      </c>
      <c r="E5140" s="159" t="s">
        <v>21</v>
      </c>
      <c r="F5140" s="160" t="s">
        <v>370</v>
      </c>
      <c r="H5140" s="161">
        <v>6</v>
      </c>
      <c r="I5140" s="162"/>
      <c r="L5140" s="158"/>
      <c r="M5140" s="163"/>
      <c r="T5140" s="164"/>
      <c r="AT5140" s="159" t="s">
        <v>340</v>
      </c>
      <c r="AU5140" s="159" t="s">
        <v>80</v>
      </c>
      <c r="AV5140" s="13" t="s">
        <v>80</v>
      </c>
      <c r="AW5140" s="13" t="s">
        <v>32</v>
      </c>
      <c r="AX5140" s="13" t="s">
        <v>71</v>
      </c>
      <c r="AY5140" s="159" t="s">
        <v>330</v>
      </c>
    </row>
    <row r="5141" spans="2:51" s="12" customFormat="1">
      <c r="B5141" s="151"/>
      <c r="D5141" s="152" t="s">
        <v>340</v>
      </c>
      <c r="E5141" s="153" t="s">
        <v>21</v>
      </c>
      <c r="F5141" s="154" t="s">
        <v>789</v>
      </c>
      <c r="H5141" s="153" t="s">
        <v>21</v>
      </c>
      <c r="I5141" s="155"/>
      <c r="L5141" s="151"/>
      <c r="M5141" s="156"/>
      <c r="T5141" s="157"/>
      <c r="AT5141" s="153" t="s">
        <v>340</v>
      </c>
      <c r="AU5141" s="153" t="s">
        <v>80</v>
      </c>
      <c r="AV5141" s="12" t="s">
        <v>78</v>
      </c>
      <c r="AW5141" s="12" t="s">
        <v>32</v>
      </c>
      <c r="AX5141" s="12" t="s">
        <v>71</v>
      </c>
      <c r="AY5141" s="153" t="s">
        <v>330</v>
      </c>
    </row>
    <row r="5142" spans="2:51" s="12" customFormat="1">
      <c r="B5142" s="151"/>
      <c r="D5142" s="152" t="s">
        <v>340</v>
      </c>
      <c r="E5142" s="153" t="s">
        <v>21</v>
      </c>
      <c r="F5142" s="154" t="s">
        <v>1454</v>
      </c>
      <c r="H5142" s="153" t="s">
        <v>21</v>
      </c>
      <c r="I5142" s="155"/>
      <c r="L5142" s="151"/>
      <c r="M5142" s="156"/>
      <c r="T5142" s="157"/>
      <c r="AT5142" s="153" t="s">
        <v>340</v>
      </c>
      <c r="AU5142" s="153" t="s">
        <v>80</v>
      </c>
      <c r="AV5142" s="12" t="s">
        <v>78</v>
      </c>
      <c r="AW5142" s="12" t="s">
        <v>32</v>
      </c>
      <c r="AX5142" s="12" t="s">
        <v>71</v>
      </c>
      <c r="AY5142" s="153" t="s">
        <v>330</v>
      </c>
    </row>
    <row r="5143" spans="2:51" s="13" customFormat="1">
      <c r="B5143" s="158"/>
      <c r="D5143" s="152" t="s">
        <v>340</v>
      </c>
      <c r="E5143" s="159" t="s">
        <v>21</v>
      </c>
      <c r="F5143" s="160" t="s">
        <v>78</v>
      </c>
      <c r="H5143" s="161">
        <v>1</v>
      </c>
      <c r="I5143" s="162"/>
      <c r="L5143" s="158"/>
      <c r="M5143" s="163"/>
      <c r="T5143" s="164"/>
      <c r="AT5143" s="159" t="s">
        <v>340</v>
      </c>
      <c r="AU5143" s="159" t="s">
        <v>80</v>
      </c>
      <c r="AV5143" s="13" t="s">
        <v>80</v>
      </c>
      <c r="AW5143" s="13" t="s">
        <v>32</v>
      </c>
      <c r="AX5143" s="13" t="s">
        <v>71</v>
      </c>
      <c r="AY5143" s="159" t="s">
        <v>330</v>
      </c>
    </row>
    <row r="5144" spans="2:51" s="12" customFormat="1">
      <c r="B5144" s="151"/>
      <c r="D5144" s="152" t="s">
        <v>340</v>
      </c>
      <c r="E5144" s="153" t="s">
        <v>21</v>
      </c>
      <c r="F5144" s="154" t="s">
        <v>1464</v>
      </c>
      <c r="H5144" s="153" t="s">
        <v>21</v>
      </c>
      <c r="I5144" s="155"/>
      <c r="L5144" s="151"/>
      <c r="M5144" s="156"/>
      <c r="T5144" s="157"/>
      <c r="AT5144" s="153" t="s">
        <v>340</v>
      </c>
      <c r="AU5144" s="153" t="s">
        <v>80</v>
      </c>
      <c r="AV5144" s="12" t="s">
        <v>78</v>
      </c>
      <c r="AW5144" s="12" t="s">
        <v>32</v>
      </c>
      <c r="AX5144" s="12" t="s">
        <v>71</v>
      </c>
      <c r="AY5144" s="153" t="s">
        <v>330</v>
      </c>
    </row>
    <row r="5145" spans="2:51" s="13" customFormat="1">
      <c r="B5145" s="158"/>
      <c r="D5145" s="152" t="s">
        <v>340</v>
      </c>
      <c r="E5145" s="159" t="s">
        <v>21</v>
      </c>
      <c r="F5145" s="160" t="s">
        <v>378</v>
      </c>
      <c r="H5145" s="161">
        <v>7</v>
      </c>
      <c r="I5145" s="162"/>
      <c r="L5145" s="158"/>
      <c r="M5145" s="163"/>
      <c r="T5145" s="164"/>
      <c r="AT5145" s="159" t="s">
        <v>340</v>
      </c>
      <c r="AU5145" s="159" t="s">
        <v>80</v>
      </c>
      <c r="AV5145" s="13" t="s">
        <v>80</v>
      </c>
      <c r="AW5145" s="13" t="s">
        <v>32</v>
      </c>
      <c r="AX5145" s="13" t="s">
        <v>71</v>
      </c>
      <c r="AY5145" s="159" t="s">
        <v>330</v>
      </c>
    </row>
    <row r="5146" spans="2:51" s="12" customFormat="1">
      <c r="B5146" s="151"/>
      <c r="D5146" s="152" t="s">
        <v>340</v>
      </c>
      <c r="E5146" s="153" t="s">
        <v>21</v>
      </c>
      <c r="F5146" s="154" t="s">
        <v>1545</v>
      </c>
      <c r="H5146" s="153" t="s">
        <v>21</v>
      </c>
      <c r="I5146" s="155"/>
      <c r="L5146" s="151"/>
      <c r="M5146" s="156"/>
      <c r="T5146" s="157"/>
      <c r="AT5146" s="153" t="s">
        <v>340</v>
      </c>
      <c r="AU5146" s="153" t="s">
        <v>80</v>
      </c>
      <c r="AV5146" s="12" t="s">
        <v>78</v>
      </c>
      <c r="AW5146" s="12" t="s">
        <v>32</v>
      </c>
      <c r="AX5146" s="12" t="s">
        <v>71</v>
      </c>
      <c r="AY5146" s="153" t="s">
        <v>330</v>
      </c>
    </row>
    <row r="5147" spans="2:51" s="13" customFormat="1">
      <c r="B5147" s="158"/>
      <c r="D5147" s="152" t="s">
        <v>340</v>
      </c>
      <c r="E5147" s="159" t="s">
        <v>21</v>
      </c>
      <c r="F5147" s="160" t="s">
        <v>378</v>
      </c>
      <c r="H5147" s="161">
        <v>7</v>
      </c>
      <c r="I5147" s="162"/>
      <c r="L5147" s="158"/>
      <c r="M5147" s="163"/>
      <c r="T5147" s="164"/>
      <c r="AT5147" s="159" t="s">
        <v>340</v>
      </c>
      <c r="AU5147" s="159" t="s">
        <v>80</v>
      </c>
      <c r="AV5147" s="13" t="s">
        <v>80</v>
      </c>
      <c r="AW5147" s="13" t="s">
        <v>32</v>
      </c>
      <c r="AX5147" s="13" t="s">
        <v>71</v>
      </c>
      <c r="AY5147" s="159" t="s">
        <v>330</v>
      </c>
    </row>
    <row r="5148" spans="2:51" s="12" customFormat="1">
      <c r="B5148" s="151"/>
      <c r="D5148" s="152" t="s">
        <v>340</v>
      </c>
      <c r="E5148" s="153" t="s">
        <v>21</v>
      </c>
      <c r="F5148" s="154" t="s">
        <v>1470</v>
      </c>
      <c r="H5148" s="153" t="s">
        <v>21</v>
      </c>
      <c r="I5148" s="155"/>
      <c r="L5148" s="151"/>
      <c r="M5148" s="156"/>
      <c r="T5148" s="157"/>
      <c r="AT5148" s="153" t="s">
        <v>340</v>
      </c>
      <c r="AU5148" s="153" t="s">
        <v>80</v>
      </c>
      <c r="AV5148" s="12" t="s">
        <v>78</v>
      </c>
      <c r="AW5148" s="12" t="s">
        <v>32</v>
      </c>
      <c r="AX5148" s="12" t="s">
        <v>71</v>
      </c>
      <c r="AY5148" s="153" t="s">
        <v>330</v>
      </c>
    </row>
    <row r="5149" spans="2:51" s="13" customFormat="1">
      <c r="B5149" s="158"/>
      <c r="D5149" s="152" t="s">
        <v>340</v>
      </c>
      <c r="E5149" s="159" t="s">
        <v>21</v>
      </c>
      <c r="F5149" s="160" t="s">
        <v>378</v>
      </c>
      <c r="H5149" s="161">
        <v>7</v>
      </c>
      <c r="I5149" s="162"/>
      <c r="L5149" s="158"/>
      <c r="M5149" s="163"/>
      <c r="T5149" s="164"/>
      <c r="AT5149" s="159" t="s">
        <v>340</v>
      </c>
      <c r="AU5149" s="159" t="s">
        <v>80</v>
      </c>
      <c r="AV5149" s="13" t="s">
        <v>80</v>
      </c>
      <c r="AW5149" s="13" t="s">
        <v>32</v>
      </c>
      <c r="AX5149" s="13" t="s">
        <v>71</v>
      </c>
      <c r="AY5149" s="159" t="s">
        <v>330</v>
      </c>
    </row>
    <row r="5150" spans="2:51" s="12" customFormat="1">
      <c r="B5150" s="151"/>
      <c r="D5150" s="152" t="s">
        <v>340</v>
      </c>
      <c r="E5150" s="153" t="s">
        <v>21</v>
      </c>
      <c r="F5150" s="154" t="s">
        <v>1672</v>
      </c>
      <c r="H5150" s="153" t="s">
        <v>21</v>
      </c>
      <c r="I5150" s="155"/>
      <c r="L5150" s="151"/>
      <c r="M5150" s="156"/>
      <c r="T5150" s="157"/>
      <c r="AT5150" s="153" t="s">
        <v>340</v>
      </c>
      <c r="AU5150" s="153" t="s">
        <v>80</v>
      </c>
      <c r="AV5150" s="12" t="s">
        <v>78</v>
      </c>
      <c r="AW5150" s="12" t="s">
        <v>32</v>
      </c>
      <c r="AX5150" s="12" t="s">
        <v>71</v>
      </c>
      <c r="AY5150" s="153" t="s">
        <v>330</v>
      </c>
    </row>
    <row r="5151" spans="2:51" s="13" customFormat="1">
      <c r="B5151" s="158"/>
      <c r="D5151" s="152" t="s">
        <v>340</v>
      </c>
      <c r="E5151" s="159" t="s">
        <v>21</v>
      </c>
      <c r="F5151" s="160" t="s">
        <v>364</v>
      </c>
      <c r="H5151" s="161">
        <v>5</v>
      </c>
      <c r="I5151" s="162"/>
      <c r="L5151" s="158"/>
      <c r="M5151" s="163"/>
      <c r="T5151" s="164"/>
      <c r="AT5151" s="159" t="s">
        <v>340</v>
      </c>
      <c r="AU5151" s="159" t="s">
        <v>80</v>
      </c>
      <c r="AV5151" s="13" t="s">
        <v>80</v>
      </c>
      <c r="AW5151" s="13" t="s">
        <v>32</v>
      </c>
      <c r="AX5151" s="13" t="s">
        <v>71</v>
      </c>
      <c r="AY5151" s="159" t="s">
        <v>330</v>
      </c>
    </row>
    <row r="5152" spans="2:51" s="12" customFormat="1">
      <c r="B5152" s="151"/>
      <c r="D5152" s="152" t="s">
        <v>340</v>
      </c>
      <c r="E5152" s="153" t="s">
        <v>21</v>
      </c>
      <c r="F5152" s="154" t="s">
        <v>1550</v>
      </c>
      <c r="H5152" s="153" t="s">
        <v>21</v>
      </c>
      <c r="I5152" s="155"/>
      <c r="L5152" s="151"/>
      <c r="M5152" s="156"/>
      <c r="T5152" s="157"/>
      <c r="AT5152" s="153" t="s">
        <v>340</v>
      </c>
      <c r="AU5152" s="153" t="s">
        <v>80</v>
      </c>
      <c r="AV5152" s="12" t="s">
        <v>78</v>
      </c>
      <c r="AW5152" s="12" t="s">
        <v>32</v>
      </c>
      <c r="AX5152" s="12" t="s">
        <v>71</v>
      </c>
      <c r="AY5152" s="153" t="s">
        <v>330</v>
      </c>
    </row>
    <row r="5153" spans="2:51" s="13" customFormat="1">
      <c r="B5153" s="158"/>
      <c r="D5153" s="152" t="s">
        <v>340</v>
      </c>
      <c r="E5153" s="159" t="s">
        <v>21</v>
      </c>
      <c r="F5153" s="160" t="s">
        <v>336</v>
      </c>
      <c r="H5153" s="161">
        <v>4</v>
      </c>
      <c r="I5153" s="162"/>
      <c r="L5153" s="158"/>
      <c r="M5153" s="163"/>
      <c r="T5153" s="164"/>
      <c r="AT5153" s="159" t="s">
        <v>340</v>
      </c>
      <c r="AU5153" s="159" t="s">
        <v>80</v>
      </c>
      <c r="AV5153" s="13" t="s">
        <v>80</v>
      </c>
      <c r="AW5153" s="13" t="s">
        <v>32</v>
      </c>
      <c r="AX5153" s="13" t="s">
        <v>71</v>
      </c>
      <c r="AY5153" s="159" t="s">
        <v>330</v>
      </c>
    </row>
    <row r="5154" spans="2:51" s="12" customFormat="1">
      <c r="B5154" s="151"/>
      <c r="D5154" s="152" t="s">
        <v>340</v>
      </c>
      <c r="E5154" s="153" t="s">
        <v>21</v>
      </c>
      <c r="F5154" s="154" t="s">
        <v>1472</v>
      </c>
      <c r="H5154" s="153" t="s">
        <v>21</v>
      </c>
      <c r="I5154" s="155"/>
      <c r="L5154" s="151"/>
      <c r="M5154" s="156"/>
      <c r="T5154" s="157"/>
      <c r="AT5154" s="153" t="s">
        <v>340</v>
      </c>
      <c r="AU5154" s="153" t="s">
        <v>80</v>
      </c>
      <c r="AV5154" s="12" t="s">
        <v>78</v>
      </c>
      <c r="AW5154" s="12" t="s">
        <v>32</v>
      </c>
      <c r="AX5154" s="12" t="s">
        <v>71</v>
      </c>
      <c r="AY5154" s="153" t="s">
        <v>330</v>
      </c>
    </row>
    <row r="5155" spans="2:51" s="13" customFormat="1">
      <c r="B5155" s="158"/>
      <c r="D5155" s="152" t="s">
        <v>340</v>
      </c>
      <c r="E5155" s="159" t="s">
        <v>21</v>
      </c>
      <c r="F5155" s="160" t="s">
        <v>336</v>
      </c>
      <c r="H5155" s="161">
        <v>4</v>
      </c>
      <c r="I5155" s="162"/>
      <c r="L5155" s="158"/>
      <c r="M5155" s="163"/>
      <c r="T5155" s="164"/>
      <c r="AT5155" s="159" t="s">
        <v>340</v>
      </c>
      <c r="AU5155" s="159" t="s">
        <v>80</v>
      </c>
      <c r="AV5155" s="13" t="s">
        <v>80</v>
      </c>
      <c r="AW5155" s="13" t="s">
        <v>32</v>
      </c>
      <c r="AX5155" s="13" t="s">
        <v>71</v>
      </c>
      <c r="AY5155" s="159" t="s">
        <v>330</v>
      </c>
    </row>
    <row r="5156" spans="2:51" s="12" customFormat="1">
      <c r="B5156" s="151"/>
      <c r="D5156" s="152" t="s">
        <v>340</v>
      </c>
      <c r="E5156" s="153" t="s">
        <v>21</v>
      </c>
      <c r="F5156" s="154" t="s">
        <v>1476</v>
      </c>
      <c r="H5156" s="153" t="s">
        <v>21</v>
      </c>
      <c r="I5156" s="155"/>
      <c r="L5156" s="151"/>
      <c r="M5156" s="156"/>
      <c r="T5156" s="157"/>
      <c r="AT5156" s="153" t="s">
        <v>340</v>
      </c>
      <c r="AU5156" s="153" t="s">
        <v>80</v>
      </c>
      <c r="AV5156" s="12" t="s">
        <v>78</v>
      </c>
      <c r="AW5156" s="12" t="s">
        <v>32</v>
      </c>
      <c r="AX5156" s="12" t="s">
        <v>71</v>
      </c>
      <c r="AY5156" s="153" t="s">
        <v>330</v>
      </c>
    </row>
    <row r="5157" spans="2:51" s="13" customFormat="1">
      <c r="B5157" s="158"/>
      <c r="D5157" s="152" t="s">
        <v>340</v>
      </c>
      <c r="E5157" s="159" t="s">
        <v>21</v>
      </c>
      <c r="F5157" s="160" t="s">
        <v>336</v>
      </c>
      <c r="H5157" s="161">
        <v>4</v>
      </c>
      <c r="I5157" s="162"/>
      <c r="L5157" s="158"/>
      <c r="M5157" s="163"/>
      <c r="T5157" s="164"/>
      <c r="AT5157" s="159" t="s">
        <v>340</v>
      </c>
      <c r="AU5157" s="159" t="s">
        <v>80</v>
      </c>
      <c r="AV5157" s="13" t="s">
        <v>80</v>
      </c>
      <c r="AW5157" s="13" t="s">
        <v>32</v>
      </c>
      <c r="AX5157" s="13" t="s">
        <v>71</v>
      </c>
      <c r="AY5157" s="159" t="s">
        <v>330</v>
      </c>
    </row>
    <row r="5158" spans="2:51" s="12" customFormat="1">
      <c r="B5158" s="151"/>
      <c r="D5158" s="152" t="s">
        <v>340</v>
      </c>
      <c r="E5158" s="153" t="s">
        <v>21</v>
      </c>
      <c r="F5158" s="154" t="s">
        <v>1554</v>
      </c>
      <c r="H5158" s="153" t="s">
        <v>21</v>
      </c>
      <c r="I5158" s="155"/>
      <c r="L5158" s="151"/>
      <c r="M5158" s="156"/>
      <c r="T5158" s="157"/>
      <c r="AT5158" s="153" t="s">
        <v>340</v>
      </c>
      <c r="AU5158" s="153" t="s">
        <v>80</v>
      </c>
      <c r="AV5158" s="12" t="s">
        <v>78</v>
      </c>
      <c r="AW5158" s="12" t="s">
        <v>32</v>
      </c>
      <c r="AX5158" s="12" t="s">
        <v>71</v>
      </c>
      <c r="AY5158" s="153" t="s">
        <v>330</v>
      </c>
    </row>
    <row r="5159" spans="2:51" s="13" customFormat="1">
      <c r="B5159" s="158"/>
      <c r="D5159" s="152" t="s">
        <v>340</v>
      </c>
      <c r="E5159" s="159" t="s">
        <v>21</v>
      </c>
      <c r="F5159" s="160" t="s">
        <v>370</v>
      </c>
      <c r="H5159" s="161">
        <v>6</v>
      </c>
      <c r="I5159" s="162"/>
      <c r="L5159" s="158"/>
      <c r="M5159" s="163"/>
      <c r="T5159" s="164"/>
      <c r="AT5159" s="159" t="s">
        <v>340</v>
      </c>
      <c r="AU5159" s="159" t="s">
        <v>80</v>
      </c>
      <c r="AV5159" s="13" t="s">
        <v>80</v>
      </c>
      <c r="AW5159" s="13" t="s">
        <v>32</v>
      </c>
      <c r="AX5159" s="13" t="s">
        <v>71</v>
      </c>
      <c r="AY5159" s="159" t="s">
        <v>330</v>
      </c>
    </row>
    <row r="5160" spans="2:51" s="12" customFormat="1">
      <c r="B5160" s="151"/>
      <c r="D5160" s="152" t="s">
        <v>340</v>
      </c>
      <c r="E5160" s="153" t="s">
        <v>21</v>
      </c>
      <c r="F5160" s="154" t="s">
        <v>2241</v>
      </c>
      <c r="H5160" s="153" t="s">
        <v>21</v>
      </c>
      <c r="I5160" s="155"/>
      <c r="L5160" s="151"/>
      <c r="M5160" s="156"/>
      <c r="T5160" s="157"/>
      <c r="AT5160" s="153" t="s">
        <v>340</v>
      </c>
      <c r="AU5160" s="153" t="s">
        <v>80</v>
      </c>
      <c r="AV5160" s="12" t="s">
        <v>78</v>
      </c>
      <c r="AW5160" s="12" t="s">
        <v>32</v>
      </c>
      <c r="AX5160" s="12" t="s">
        <v>71</v>
      </c>
      <c r="AY5160" s="153" t="s">
        <v>330</v>
      </c>
    </row>
    <row r="5161" spans="2:51" s="13" customFormat="1">
      <c r="B5161" s="158"/>
      <c r="D5161" s="152" t="s">
        <v>340</v>
      </c>
      <c r="E5161" s="159" t="s">
        <v>21</v>
      </c>
      <c r="F5161" s="160" t="s">
        <v>336</v>
      </c>
      <c r="H5161" s="161">
        <v>4</v>
      </c>
      <c r="I5161" s="162"/>
      <c r="L5161" s="158"/>
      <c r="M5161" s="163"/>
      <c r="T5161" s="164"/>
      <c r="AT5161" s="159" t="s">
        <v>340</v>
      </c>
      <c r="AU5161" s="159" t="s">
        <v>80</v>
      </c>
      <c r="AV5161" s="13" t="s">
        <v>80</v>
      </c>
      <c r="AW5161" s="13" t="s">
        <v>32</v>
      </c>
      <c r="AX5161" s="13" t="s">
        <v>71</v>
      </c>
      <c r="AY5161" s="159" t="s">
        <v>330</v>
      </c>
    </row>
    <row r="5162" spans="2:51" s="12" customFormat="1">
      <c r="B5162" s="151"/>
      <c r="D5162" s="152" t="s">
        <v>340</v>
      </c>
      <c r="E5162" s="153" t="s">
        <v>21</v>
      </c>
      <c r="F5162" s="154" t="s">
        <v>1677</v>
      </c>
      <c r="H5162" s="153" t="s">
        <v>21</v>
      </c>
      <c r="I5162" s="155"/>
      <c r="L5162" s="151"/>
      <c r="M5162" s="156"/>
      <c r="T5162" s="157"/>
      <c r="AT5162" s="153" t="s">
        <v>340</v>
      </c>
      <c r="AU5162" s="153" t="s">
        <v>80</v>
      </c>
      <c r="AV5162" s="12" t="s">
        <v>78</v>
      </c>
      <c r="AW5162" s="12" t="s">
        <v>32</v>
      </c>
      <c r="AX5162" s="12" t="s">
        <v>71</v>
      </c>
      <c r="AY5162" s="153" t="s">
        <v>330</v>
      </c>
    </row>
    <row r="5163" spans="2:51" s="13" customFormat="1">
      <c r="B5163" s="158"/>
      <c r="D5163" s="152" t="s">
        <v>340</v>
      </c>
      <c r="E5163" s="159" t="s">
        <v>21</v>
      </c>
      <c r="F5163" s="160" t="s">
        <v>336</v>
      </c>
      <c r="H5163" s="161">
        <v>4</v>
      </c>
      <c r="I5163" s="162"/>
      <c r="L5163" s="158"/>
      <c r="M5163" s="163"/>
      <c r="T5163" s="164"/>
      <c r="AT5163" s="159" t="s">
        <v>340</v>
      </c>
      <c r="AU5163" s="159" t="s">
        <v>80</v>
      </c>
      <c r="AV5163" s="13" t="s">
        <v>80</v>
      </c>
      <c r="AW5163" s="13" t="s">
        <v>32</v>
      </c>
      <c r="AX5163" s="13" t="s">
        <v>71</v>
      </c>
      <c r="AY5163" s="159" t="s">
        <v>330</v>
      </c>
    </row>
    <row r="5164" spans="2:51" s="12" customFormat="1">
      <c r="B5164" s="151"/>
      <c r="D5164" s="152" t="s">
        <v>340</v>
      </c>
      <c r="E5164" s="153" t="s">
        <v>21</v>
      </c>
      <c r="F5164" s="154" t="s">
        <v>2242</v>
      </c>
      <c r="H5164" s="153" t="s">
        <v>21</v>
      </c>
      <c r="I5164" s="155"/>
      <c r="L5164" s="151"/>
      <c r="M5164" s="156"/>
      <c r="T5164" s="157"/>
      <c r="AT5164" s="153" t="s">
        <v>340</v>
      </c>
      <c r="AU5164" s="153" t="s">
        <v>80</v>
      </c>
      <c r="AV5164" s="12" t="s">
        <v>78</v>
      </c>
      <c r="AW5164" s="12" t="s">
        <v>32</v>
      </c>
      <c r="AX5164" s="12" t="s">
        <v>71</v>
      </c>
      <c r="AY5164" s="153" t="s">
        <v>330</v>
      </c>
    </row>
    <row r="5165" spans="2:51" s="13" customFormat="1">
      <c r="B5165" s="158"/>
      <c r="D5165" s="152" t="s">
        <v>340</v>
      </c>
      <c r="E5165" s="159" t="s">
        <v>21</v>
      </c>
      <c r="F5165" s="160" t="s">
        <v>336</v>
      </c>
      <c r="H5165" s="161">
        <v>4</v>
      </c>
      <c r="I5165" s="162"/>
      <c r="L5165" s="158"/>
      <c r="M5165" s="163"/>
      <c r="T5165" s="164"/>
      <c r="AT5165" s="159" t="s">
        <v>340</v>
      </c>
      <c r="AU5165" s="159" t="s">
        <v>80</v>
      </c>
      <c r="AV5165" s="13" t="s">
        <v>80</v>
      </c>
      <c r="AW5165" s="13" t="s">
        <v>32</v>
      </c>
      <c r="AX5165" s="13" t="s">
        <v>71</v>
      </c>
      <c r="AY5165" s="159" t="s">
        <v>330</v>
      </c>
    </row>
    <row r="5166" spans="2:51" s="12" customFormat="1">
      <c r="B5166" s="151"/>
      <c r="D5166" s="152" t="s">
        <v>340</v>
      </c>
      <c r="E5166" s="153" t="s">
        <v>21</v>
      </c>
      <c r="F5166" s="154" t="s">
        <v>2243</v>
      </c>
      <c r="H5166" s="153" t="s">
        <v>21</v>
      </c>
      <c r="I5166" s="155"/>
      <c r="L5166" s="151"/>
      <c r="M5166" s="156"/>
      <c r="T5166" s="157"/>
      <c r="AT5166" s="153" t="s">
        <v>340</v>
      </c>
      <c r="AU5166" s="153" t="s">
        <v>80</v>
      </c>
      <c r="AV5166" s="12" t="s">
        <v>78</v>
      </c>
      <c r="AW5166" s="12" t="s">
        <v>32</v>
      </c>
      <c r="AX5166" s="12" t="s">
        <v>71</v>
      </c>
      <c r="AY5166" s="153" t="s">
        <v>330</v>
      </c>
    </row>
    <row r="5167" spans="2:51" s="13" customFormat="1">
      <c r="B5167" s="158"/>
      <c r="D5167" s="152" t="s">
        <v>340</v>
      </c>
      <c r="E5167" s="159" t="s">
        <v>21</v>
      </c>
      <c r="F5167" s="160" t="s">
        <v>336</v>
      </c>
      <c r="H5167" s="161">
        <v>4</v>
      </c>
      <c r="I5167" s="162"/>
      <c r="L5167" s="158"/>
      <c r="M5167" s="163"/>
      <c r="T5167" s="164"/>
      <c r="AT5167" s="159" t="s">
        <v>340</v>
      </c>
      <c r="AU5167" s="159" t="s">
        <v>80</v>
      </c>
      <c r="AV5167" s="13" t="s">
        <v>80</v>
      </c>
      <c r="AW5167" s="13" t="s">
        <v>32</v>
      </c>
      <c r="AX5167" s="13" t="s">
        <v>71</v>
      </c>
      <c r="AY5167" s="159" t="s">
        <v>330</v>
      </c>
    </row>
    <row r="5168" spans="2:51" s="12" customFormat="1">
      <c r="B5168" s="151"/>
      <c r="D5168" s="152" t="s">
        <v>340</v>
      </c>
      <c r="E5168" s="153" t="s">
        <v>21</v>
      </c>
      <c r="F5168" s="154" t="s">
        <v>2246</v>
      </c>
      <c r="H5168" s="153" t="s">
        <v>21</v>
      </c>
      <c r="I5168" s="155"/>
      <c r="L5168" s="151"/>
      <c r="M5168" s="156"/>
      <c r="T5168" s="157"/>
      <c r="AT5168" s="153" t="s">
        <v>340</v>
      </c>
      <c r="AU5168" s="153" t="s">
        <v>80</v>
      </c>
      <c r="AV5168" s="12" t="s">
        <v>78</v>
      </c>
      <c r="AW5168" s="12" t="s">
        <v>32</v>
      </c>
      <c r="AX5168" s="12" t="s">
        <v>71</v>
      </c>
      <c r="AY5168" s="153" t="s">
        <v>330</v>
      </c>
    </row>
    <row r="5169" spans="2:51" s="13" customFormat="1">
      <c r="B5169" s="158"/>
      <c r="D5169" s="152" t="s">
        <v>340</v>
      </c>
      <c r="E5169" s="159" t="s">
        <v>21</v>
      </c>
      <c r="F5169" s="160" t="s">
        <v>336</v>
      </c>
      <c r="H5169" s="161">
        <v>4</v>
      </c>
      <c r="I5169" s="162"/>
      <c r="L5169" s="158"/>
      <c r="M5169" s="163"/>
      <c r="T5169" s="164"/>
      <c r="AT5169" s="159" t="s">
        <v>340</v>
      </c>
      <c r="AU5169" s="159" t="s">
        <v>80</v>
      </c>
      <c r="AV5169" s="13" t="s">
        <v>80</v>
      </c>
      <c r="AW5169" s="13" t="s">
        <v>32</v>
      </c>
      <c r="AX5169" s="13" t="s">
        <v>71</v>
      </c>
      <c r="AY5169" s="159" t="s">
        <v>330</v>
      </c>
    </row>
    <row r="5170" spans="2:51" s="12" customFormat="1">
      <c r="B5170" s="151"/>
      <c r="D5170" s="152" t="s">
        <v>340</v>
      </c>
      <c r="E5170" s="153" t="s">
        <v>21</v>
      </c>
      <c r="F5170" s="154" t="s">
        <v>2307</v>
      </c>
      <c r="H5170" s="153" t="s">
        <v>21</v>
      </c>
      <c r="I5170" s="155"/>
      <c r="L5170" s="151"/>
      <c r="M5170" s="156"/>
      <c r="T5170" s="157"/>
      <c r="AT5170" s="153" t="s">
        <v>340</v>
      </c>
      <c r="AU5170" s="153" t="s">
        <v>80</v>
      </c>
      <c r="AV5170" s="12" t="s">
        <v>78</v>
      </c>
      <c r="AW5170" s="12" t="s">
        <v>32</v>
      </c>
      <c r="AX5170" s="12" t="s">
        <v>71</v>
      </c>
      <c r="AY5170" s="153" t="s">
        <v>330</v>
      </c>
    </row>
    <row r="5171" spans="2:51" s="13" customFormat="1">
      <c r="B5171" s="158"/>
      <c r="D5171" s="152" t="s">
        <v>340</v>
      </c>
      <c r="E5171" s="159" t="s">
        <v>21</v>
      </c>
      <c r="F5171" s="160" t="s">
        <v>364</v>
      </c>
      <c r="H5171" s="161">
        <v>5</v>
      </c>
      <c r="I5171" s="162"/>
      <c r="L5171" s="158"/>
      <c r="M5171" s="163"/>
      <c r="T5171" s="164"/>
      <c r="AT5171" s="159" t="s">
        <v>340</v>
      </c>
      <c r="AU5171" s="159" t="s">
        <v>80</v>
      </c>
      <c r="AV5171" s="13" t="s">
        <v>80</v>
      </c>
      <c r="AW5171" s="13" t="s">
        <v>32</v>
      </c>
      <c r="AX5171" s="13" t="s">
        <v>71</v>
      </c>
      <c r="AY5171" s="159" t="s">
        <v>330</v>
      </c>
    </row>
    <row r="5172" spans="2:51" s="12" customFormat="1">
      <c r="B5172" s="151"/>
      <c r="D5172" s="152" t="s">
        <v>340</v>
      </c>
      <c r="E5172" s="153" t="s">
        <v>21</v>
      </c>
      <c r="F5172" s="154" t="s">
        <v>1484</v>
      </c>
      <c r="H5172" s="153" t="s">
        <v>21</v>
      </c>
      <c r="I5172" s="155"/>
      <c r="L5172" s="151"/>
      <c r="M5172" s="156"/>
      <c r="T5172" s="157"/>
      <c r="AT5172" s="153" t="s">
        <v>340</v>
      </c>
      <c r="AU5172" s="153" t="s">
        <v>80</v>
      </c>
      <c r="AV5172" s="12" t="s">
        <v>78</v>
      </c>
      <c r="AW5172" s="12" t="s">
        <v>32</v>
      </c>
      <c r="AX5172" s="12" t="s">
        <v>71</v>
      </c>
      <c r="AY5172" s="153" t="s">
        <v>330</v>
      </c>
    </row>
    <row r="5173" spans="2:51" s="13" customFormat="1">
      <c r="B5173" s="158"/>
      <c r="D5173" s="152" t="s">
        <v>340</v>
      </c>
      <c r="E5173" s="159" t="s">
        <v>21</v>
      </c>
      <c r="F5173" s="160" t="s">
        <v>370</v>
      </c>
      <c r="H5173" s="161">
        <v>6</v>
      </c>
      <c r="I5173" s="162"/>
      <c r="L5173" s="158"/>
      <c r="M5173" s="163"/>
      <c r="T5173" s="164"/>
      <c r="AT5173" s="159" t="s">
        <v>340</v>
      </c>
      <c r="AU5173" s="159" t="s">
        <v>80</v>
      </c>
      <c r="AV5173" s="13" t="s">
        <v>80</v>
      </c>
      <c r="AW5173" s="13" t="s">
        <v>32</v>
      </c>
      <c r="AX5173" s="13" t="s">
        <v>71</v>
      </c>
      <c r="AY5173" s="159" t="s">
        <v>330</v>
      </c>
    </row>
    <row r="5174" spans="2:51" s="12" customFormat="1">
      <c r="B5174" s="151"/>
      <c r="D5174" s="152" t="s">
        <v>340</v>
      </c>
      <c r="E5174" s="153" t="s">
        <v>21</v>
      </c>
      <c r="F5174" s="154" t="s">
        <v>1488</v>
      </c>
      <c r="H5174" s="153" t="s">
        <v>21</v>
      </c>
      <c r="I5174" s="155"/>
      <c r="L5174" s="151"/>
      <c r="M5174" s="156"/>
      <c r="T5174" s="157"/>
      <c r="AT5174" s="153" t="s">
        <v>340</v>
      </c>
      <c r="AU5174" s="153" t="s">
        <v>80</v>
      </c>
      <c r="AV5174" s="12" t="s">
        <v>78</v>
      </c>
      <c r="AW5174" s="12" t="s">
        <v>32</v>
      </c>
      <c r="AX5174" s="12" t="s">
        <v>71</v>
      </c>
      <c r="AY5174" s="153" t="s">
        <v>330</v>
      </c>
    </row>
    <row r="5175" spans="2:51" s="13" customFormat="1">
      <c r="B5175" s="158"/>
      <c r="D5175" s="152" t="s">
        <v>340</v>
      </c>
      <c r="E5175" s="159" t="s">
        <v>21</v>
      </c>
      <c r="F5175" s="160" t="s">
        <v>336</v>
      </c>
      <c r="H5175" s="161">
        <v>4</v>
      </c>
      <c r="I5175" s="162"/>
      <c r="L5175" s="158"/>
      <c r="M5175" s="163"/>
      <c r="T5175" s="164"/>
      <c r="AT5175" s="159" t="s">
        <v>340</v>
      </c>
      <c r="AU5175" s="159" t="s">
        <v>80</v>
      </c>
      <c r="AV5175" s="13" t="s">
        <v>80</v>
      </c>
      <c r="AW5175" s="13" t="s">
        <v>32</v>
      </c>
      <c r="AX5175" s="13" t="s">
        <v>71</v>
      </c>
      <c r="AY5175" s="159" t="s">
        <v>330</v>
      </c>
    </row>
    <row r="5176" spans="2:51" s="12" customFormat="1">
      <c r="B5176" s="151"/>
      <c r="D5176" s="152" t="s">
        <v>340</v>
      </c>
      <c r="E5176" s="153" t="s">
        <v>21</v>
      </c>
      <c r="F5176" s="154" t="s">
        <v>1490</v>
      </c>
      <c r="H5176" s="153" t="s">
        <v>21</v>
      </c>
      <c r="I5176" s="155"/>
      <c r="L5176" s="151"/>
      <c r="M5176" s="156"/>
      <c r="T5176" s="157"/>
      <c r="AT5176" s="153" t="s">
        <v>340</v>
      </c>
      <c r="AU5176" s="153" t="s">
        <v>80</v>
      </c>
      <c r="AV5176" s="12" t="s">
        <v>78</v>
      </c>
      <c r="AW5176" s="12" t="s">
        <v>32</v>
      </c>
      <c r="AX5176" s="12" t="s">
        <v>71</v>
      </c>
      <c r="AY5176" s="153" t="s">
        <v>330</v>
      </c>
    </row>
    <row r="5177" spans="2:51" s="13" customFormat="1">
      <c r="B5177" s="158"/>
      <c r="D5177" s="152" t="s">
        <v>340</v>
      </c>
      <c r="E5177" s="159" t="s">
        <v>21</v>
      </c>
      <c r="F5177" s="160" t="s">
        <v>336</v>
      </c>
      <c r="H5177" s="161">
        <v>4</v>
      </c>
      <c r="I5177" s="162"/>
      <c r="L5177" s="158"/>
      <c r="M5177" s="163"/>
      <c r="T5177" s="164"/>
      <c r="AT5177" s="159" t="s">
        <v>340</v>
      </c>
      <c r="AU5177" s="159" t="s">
        <v>80</v>
      </c>
      <c r="AV5177" s="13" t="s">
        <v>80</v>
      </c>
      <c r="AW5177" s="13" t="s">
        <v>32</v>
      </c>
      <c r="AX5177" s="13" t="s">
        <v>71</v>
      </c>
      <c r="AY5177" s="159" t="s">
        <v>330</v>
      </c>
    </row>
    <row r="5178" spans="2:51" s="12" customFormat="1">
      <c r="B5178" s="151"/>
      <c r="D5178" s="152" t="s">
        <v>340</v>
      </c>
      <c r="E5178" s="153" t="s">
        <v>21</v>
      </c>
      <c r="F5178" s="154" t="s">
        <v>1568</v>
      </c>
      <c r="H5178" s="153" t="s">
        <v>21</v>
      </c>
      <c r="I5178" s="155"/>
      <c r="L5178" s="151"/>
      <c r="M5178" s="156"/>
      <c r="T5178" s="157"/>
      <c r="AT5178" s="153" t="s">
        <v>340</v>
      </c>
      <c r="AU5178" s="153" t="s">
        <v>80</v>
      </c>
      <c r="AV5178" s="12" t="s">
        <v>78</v>
      </c>
      <c r="AW5178" s="12" t="s">
        <v>32</v>
      </c>
      <c r="AX5178" s="12" t="s">
        <v>71</v>
      </c>
      <c r="AY5178" s="153" t="s">
        <v>330</v>
      </c>
    </row>
    <row r="5179" spans="2:51" s="13" customFormat="1">
      <c r="B5179" s="158"/>
      <c r="D5179" s="152" t="s">
        <v>340</v>
      </c>
      <c r="E5179" s="159" t="s">
        <v>21</v>
      </c>
      <c r="F5179" s="160" t="s">
        <v>336</v>
      </c>
      <c r="H5179" s="161">
        <v>4</v>
      </c>
      <c r="I5179" s="162"/>
      <c r="L5179" s="158"/>
      <c r="M5179" s="163"/>
      <c r="T5179" s="164"/>
      <c r="AT5179" s="159" t="s">
        <v>340</v>
      </c>
      <c r="AU5179" s="159" t="s">
        <v>80</v>
      </c>
      <c r="AV5179" s="13" t="s">
        <v>80</v>
      </c>
      <c r="AW5179" s="13" t="s">
        <v>32</v>
      </c>
      <c r="AX5179" s="13" t="s">
        <v>71</v>
      </c>
      <c r="AY5179" s="159" t="s">
        <v>330</v>
      </c>
    </row>
    <row r="5180" spans="2:51" s="12" customFormat="1">
      <c r="B5180" s="151"/>
      <c r="D5180" s="152" t="s">
        <v>340</v>
      </c>
      <c r="E5180" s="153" t="s">
        <v>21</v>
      </c>
      <c r="F5180" s="154" t="s">
        <v>1569</v>
      </c>
      <c r="H5180" s="153" t="s">
        <v>21</v>
      </c>
      <c r="I5180" s="155"/>
      <c r="L5180" s="151"/>
      <c r="M5180" s="156"/>
      <c r="T5180" s="157"/>
      <c r="AT5180" s="153" t="s">
        <v>340</v>
      </c>
      <c r="AU5180" s="153" t="s">
        <v>80</v>
      </c>
      <c r="AV5180" s="12" t="s">
        <v>78</v>
      </c>
      <c r="AW5180" s="12" t="s">
        <v>32</v>
      </c>
      <c r="AX5180" s="12" t="s">
        <v>71</v>
      </c>
      <c r="AY5180" s="153" t="s">
        <v>330</v>
      </c>
    </row>
    <row r="5181" spans="2:51" s="13" customFormat="1">
      <c r="B5181" s="158"/>
      <c r="D5181" s="152" t="s">
        <v>340</v>
      </c>
      <c r="E5181" s="159" t="s">
        <v>21</v>
      </c>
      <c r="F5181" s="160" t="s">
        <v>336</v>
      </c>
      <c r="H5181" s="161">
        <v>4</v>
      </c>
      <c r="I5181" s="162"/>
      <c r="L5181" s="158"/>
      <c r="M5181" s="163"/>
      <c r="T5181" s="164"/>
      <c r="AT5181" s="159" t="s">
        <v>340</v>
      </c>
      <c r="AU5181" s="159" t="s">
        <v>80</v>
      </c>
      <c r="AV5181" s="13" t="s">
        <v>80</v>
      </c>
      <c r="AW5181" s="13" t="s">
        <v>32</v>
      </c>
      <c r="AX5181" s="13" t="s">
        <v>71</v>
      </c>
      <c r="AY5181" s="159" t="s">
        <v>330</v>
      </c>
    </row>
    <row r="5182" spans="2:51" s="12" customFormat="1">
      <c r="B5182" s="151"/>
      <c r="D5182" s="152" t="s">
        <v>340</v>
      </c>
      <c r="E5182" s="153" t="s">
        <v>21</v>
      </c>
      <c r="F5182" s="154" t="s">
        <v>1682</v>
      </c>
      <c r="H5182" s="153" t="s">
        <v>21</v>
      </c>
      <c r="I5182" s="155"/>
      <c r="L5182" s="151"/>
      <c r="M5182" s="156"/>
      <c r="T5182" s="157"/>
      <c r="AT5182" s="153" t="s">
        <v>340</v>
      </c>
      <c r="AU5182" s="153" t="s">
        <v>80</v>
      </c>
      <c r="AV5182" s="12" t="s">
        <v>78</v>
      </c>
      <c r="AW5182" s="12" t="s">
        <v>32</v>
      </c>
      <c r="AX5182" s="12" t="s">
        <v>71</v>
      </c>
      <c r="AY5182" s="153" t="s">
        <v>330</v>
      </c>
    </row>
    <row r="5183" spans="2:51" s="13" customFormat="1">
      <c r="B5183" s="158"/>
      <c r="D5183" s="152" t="s">
        <v>340</v>
      </c>
      <c r="E5183" s="159" t="s">
        <v>21</v>
      </c>
      <c r="F5183" s="160" t="s">
        <v>364</v>
      </c>
      <c r="H5183" s="161">
        <v>5</v>
      </c>
      <c r="I5183" s="162"/>
      <c r="L5183" s="158"/>
      <c r="M5183" s="163"/>
      <c r="T5183" s="164"/>
      <c r="AT5183" s="159" t="s">
        <v>340</v>
      </c>
      <c r="AU5183" s="159" t="s">
        <v>80</v>
      </c>
      <c r="AV5183" s="13" t="s">
        <v>80</v>
      </c>
      <c r="AW5183" s="13" t="s">
        <v>32</v>
      </c>
      <c r="AX5183" s="13" t="s">
        <v>71</v>
      </c>
      <c r="AY5183" s="159" t="s">
        <v>330</v>
      </c>
    </row>
    <row r="5184" spans="2:51" s="12" customFormat="1">
      <c r="B5184" s="151"/>
      <c r="D5184" s="152" t="s">
        <v>340</v>
      </c>
      <c r="E5184" s="153" t="s">
        <v>21</v>
      </c>
      <c r="F5184" s="154" t="s">
        <v>1492</v>
      </c>
      <c r="H5184" s="153" t="s">
        <v>21</v>
      </c>
      <c r="I5184" s="155"/>
      <c r="L5184" s="151"/>
      <c r="M5184" s="156"/>
      <c r="T5184" s="157"/>
      <c r="AT5184" s="153" t="s">
        <v>340</v>
      </c>
      <c r="AU5184" s="153" t="s">
        <v>80</v>
      </c>
      <c r="AV5184" s="12" t="s">
        <v>78</v>
      </c>
      <c r="AW5184" s="12" t="s">
        <v>32</v>
      </c>
      <c r="AX5184" s="12" t="s">
        <v>71</v>
      </c>
      <c r="AY5184" s="153" t="s">
        <v>330</v>
      </c>
    </row>
    <row r="5185" spans="2:51" s="13" customFormat="1">
      <c r="B5185" s="158"/>
      <c r="D5185" s="152" t="s">
        <v>340</v>
      </c>
      <c r="E5185" s="159" t="s">
        <v>21</v>
      </c>
      <c r="F5185" s="160" t="s">
        <v>336</v>
      </c>
      <c r="H5185" s="161">
        <v>4</v>
      </c>
      <c r="I5185" s="162"/>
      <c r="L5185" s="158"/>
      <c r="M5185" s="163"/>
      <c r="T5185" s="164"/>
      <c r="AT5185" s="159" t="s">
        <v>340</v>
      </c>
      <c r="AU5185" s="159" t="s">
        <v>80</v>
      </c>
      <c r="AV5185" s="13" t="s">
        <v>80</v>
      </c>
      <c r="AW5185" s="13" t="s">
        <v>32</v>
      </c>
      <c r="AX5185" s="13" t="s">
        <v>71</v>
      </c>
      <c r="AY5185" s="159" t="s">
        <v>330</v>
      </c>
    </row>
    <row r="5186" spans="2:51" s="12" customFormat="1">
      <c r="B5186" s="151"/>
      <c r="D5186" s="152" t="s">
        <v>340</v>
      </c>
      <c r="E5186" s="153" t="s">
        <v>21</v>
      </c>
      <c r="F5186" s="154" t="s">
        <v>1572</v>
      </c>
      <c r="H5186" s="153" t="s">
        <v>21</v>
      </c>
      <c r="I5186" s="155"/>
      <c r="L5186" s="151"/>
      <c r="M5186" s="156"/>
      <c r="T5186" s="157"/>
      <c r="AT5186" s="153" t="s">
        <v>340</v>
      </c>
      <c r="AU5186" s="153" t="s">
        <v>80</v>
      </c>
      <c r="AV5186" s="12" t="s">
        <v>78</v>
      </c>
      <c r="AW5186" s="12" t="s">
        <v>32</v>
      </c>
      <c r="AX5186" s="12" t="s">
        <v>71</v>
      </c>
      <c r="AY5186" s="153" t="s">
        <v>330</v>
      </c>
    </row>
    <row r="5187" spans="2:51" s="13" customFormat="1">
      <c r="B5187" s="158"/>
      <c r="D5187" s="152" t="s">
        <v>340</v>
      </c>
      <c r="E5187" s="159" t="s">
        <v>21</v>
      </c>
      <c r="F5187" s="160" t="s">
        <v>336</v>
      </c>
      <c r="H5187" s="161">
        <v>4</v>
      </c>
      <c r="I5187" s="162"/>
      <c r="L5187" s="158"/>
      <c r="M5187" s="163"/>
      <c r="T5187" s="164"/>
      <c r="AT5187" s="159" t="s">
        <v>340</v>
      </c>
      <c r="AU5187" s="159" t="s">
        <v>80</v>
      </c>
      <c r="AV5187" s="13" t="s">
        <v>80</v>
      </c>
      <c r="AW5187" s="13" t="s">
        <v>32</v>
      </c>
      <c r="AX5187" s="13" t="s">
        <v>71</v>
      </c>
      <c r="AY5187" s="159" t="s">
        <v>330</v>
      </c>
    </row>
    <row r="5188" spans="2:51" s="12" customFormat="1">
      <c r="B5188" s="151"/>
      <c r="D5188" s="152" t="s">
        <v>340</v>
      </c>
      <c r="E5188" s="153" t="s">
        <v>21</v>
      </c>
      <c r="F5188" s="154" t="s">
        <v>1576</v>
      </c>
      <c r="H5188" s="153" t="s">
        <v>21</v>
      </c>
      <c r="I5188" s="155"/>
      <c r="L5188" s="151"/>
      <c r="M5188" s="156"/>
      <c r="T5188" s="157"/>
      <c r="AT5188" s="153" t="s">
        <v>340</v>
      </c>
      <c r="AU5188" s="153" t="s">
        <v>80</v>
      </c>
      <c r="AV5188" s="12" t="s">
        <v>78</v>
      </c>
      <c r="AW5188" s="12" t="s">
        <v>32</v>
      </c>
      <c r="AX5188" s="12" t="s">
        <v>71</v>
      </c>
      <c r="AY5188" s="153" t="s">
        <v>330</v>
      </c>
    </row>
    <row r="5189" spans="2:51" s="13" customFormat="1">
      <c r="B5189" s="158"/>
      <c r="D5189" s="152" t="s">
        <v>340</v>
      </c>
      <c r="E5189" s="159" t="s">
        <v>21</v>
      </c>
      <c r="F5189" s="160" t="s">
        <v>336</v>
      </c>
      <c r="H5189" s="161">
        <v>4</v>
      </c>
      <c r="I5189" s="162"/>
      <c r="L5189" s="158"/>
      <c r="M5189" s="163"/>
      <c r="T5189" s="164"/>
      <c r="AT5189" s="159" t="s">
        <v>340</v>
      </c>
      <c r="AU5189" s="159" t="s">
        <v>80</v>
      </c>
      <c r="AV5189" s="13" t="s">
        <v>80</v>
      </c>
      <c r="AW5189" s="13" t="s">
        <v>32</v>
      </c>
      <c r="AX5189" s="13" t="s">
        <v>71</v>
      </c>
      <c r="AY5189" s="159" t="s">
        <v>330</v>
      </c>
    </row>
    <row r="5190" spans="2:51" s="12" customFormat="1">
      <c r="B5190" s="151"/>
      <c r="D5190" s="152" t="s">
        <v>340</v>
      </c>
      <c r="E5190" s="153" t="s">
        <v>21</v>
      </c>
      <c r="F5190" s="154" t="s">
        <v>1578</v>
      </c>
      <c r="H5190" s="153" t="s">
        <v>21</v>
      </c>
      <c r="I5190" s="155"/>
      <c r="L5190" s="151"/>
      <c r="M5190" s="156"/>
      <c r="T5190" s="157"/>
      <c r="AT5190" s="153" t="s">
        <v>340</v>
      </c>
      <c r="AU5190" s="153" t="s">
        <v>80</v>
      </c>
      <c r="AV5190" s="12" t="s">
        <v>78</v>
      </c>
      <c r="AW5190" s="12" t="s">
        <v>32</v>
      </c>
      <c r="AX5190" s="12" t="s">
        <v>71</v>
      </c>
      <c r="AY5190" s="153" t="s">
        <v>330</v>
      </c>
    </row>
    <row r="5191" spans="2:51" s="13" customFormat="1">
      <c r="B5191" s="158"/>
      <c r="D5191" s="152" t="s">
        <v>340</v>
      </c>
      <c r="E5191" s="159" t="s">
        <v>21</v>
      </c>
      <c r="F5191" s="160" t="s">
        <v>336</v>
      </c>
      <c r="H5191" s="161">
        <v>4</v>
      </c>
      <c r="I5191" s="162"/>
      <c r="L5191" s="158"/>
      <c r="M5191" s="163"/>
      <c r="T5191" s="164"/>
      <c r="AT5191" s="159" t="s">
        <v>340</v>
      </c>
      <c r="AU5191" s="159" t="s">
        <v>80</v>
      </c>
      <c r="AV5191" s="13" t="s">
        <v>80</v>
      </c>
      <c r="AW5191" s="13" t="s">
        <v>32</v>
      </c>
      <c r="AX5191" s="13" t="s">
        <v>71</v>
      </c>
      <c r="AY5191" s="159" t="s">
        <v>330</v>
      </c>
    </row>
    <row r="5192" spans="2:51" s="12" customFormat="1">
      <c r="B5192" s="151"/>
      <c r="D5192" s="152" t="s">
        <v>340</v>
      </c>
      <c r="E5192" s="153" t="s">
        <v>21</v>
      </c>
      <c r="F5192" s="154" t="s">
        <v>1505</v>
      </c>
      <c r="H5192" s="153" t="s">
        <v>21</v>
      </c>
      <c r="I5192" s="155"/>
      <c r="L5192" s="151"/>
      <c r="M5192" s="156"/>
      <c r="T5192" s="157"/>
      <c r="AT5192" s="153" t="s">
        <v>340</v>
      </c>
      <c r="AU5192" s="153" t="s">
        <v>80</v>
      </c>
      <c r="AV5192" s="12" t="s">
        <v>78</v>
      </c>
      <c r="AW5192" s="12" t="s">
        <v>32</v>
      </c>
      <c r="AX5192" s="12" t="s">
        <v>71</v>
      </c>
      <c r="AY5192" s="153" t="s">
        <v>330</v>
      </c>
    </row>
    <row r="5193" spans="2:51" s="13" customFormat="1">
      <c r="B5193" s="158"/>
      <c r="D5193" s="152" t="s">
        <v>340</v>
      </c>
      <c r="E5193" s="159" t="s">
        <v>21</v>
      </c>
      <c r="F5193" s="160" t="s">
        <v>370</v>
      </c>
      <c r="H5193" s="161">
        <v>6</v>
      </c>
      <c r="I5193" s="162"/>
      <c r="L5193" s="158"/>
      <c r="M5193" s="163"/>
      <c r="T5193" s="164"/>
      <c r="AT5193" s="159" t="s">
        <v>340</v>
      </c>
      <c r="AU5193" s="159" t="s">
        <v>80</v>
      </c>
      <c r="AV5193" s="13" t="s">
        <v>80</v>
      </c>
      <c r="AW5193" s="13" t="s">
        <v>32</v>
      </c>
      <c r="AX5193" s="13" t="s">
        <v>71</v>
      </c>
      <c r="AY5193" s="159" t="s">
        <v>330</v>
      </c>
    </row>
    <row r="5194" spans="2:51" s="12" customFormat="1">
      <c r="B5194" s="151"/>
      <c r="D5194" s="152" t="s">
        <v>340</v>
      </c>
      <c r="E5194" s="153" t="s">
        <v>21</v>
      </c>
      <c r="F5194" s="154" t="s">
        <v>1507</v>
      </c>
      <c r="H5194" s="153" t="s">
        <v>21</v>
      </c>
      <c r="I5194" s="155"/>
      <c r="L5194" s="151"/>
      <c r="M5194" s="156"/>
      <c r="T5194" s="157"/>
      <c r="AT5194" s="153" t="s">
        <v>340</v>
      </c>
      <c r="AU5194" s="153" t="s">
        <v>80</v>
      </c>
      <c r="AV5194" s="12" t="s">
        <v>78</v>
      </c>
      <c r="AW5194" s="12" t="s">
        <v>32</v>
      </c>
      <c r="AX5194" s="12" t="s">
        <v>71</v>
      </c>
      <c r="AY5194" s="153" t="s">
        <v>330</v>
      </c>
    </row>
    <row r="5195" spans="2:51" s="13" customFormat="1">
      <c r="B5195" s="158"/>
      <c r="D5195" s="152" t="s">
        <v>340</v>
      </c>
      <c r="E5195" s="159" t="s">
        <v>21</v>
      </c>
      <c r="F5195" s="160" t="s">
        <v>336</v>
      </c>
      <c r="H5195" s="161">
        <v>4</v>
      </c>
      <c r="I5195" s="162"/>
      <c r="L5195" s="158"/>
      <c r="M5195" s="163"/>
      <c r="T5195" s="164"/>
      <c r="AT5195" s="159" t="s">
        <v>340</v>
      </c>
      <c r="AU5195" s="159" t="s">
        <v>80</v>
      </c>
      <c r="AV5195" s="13" t="s">
        <v>80</v>
      </c>
      <c r="AW5195" s="13" t="s">
        <v>32</v>
      </c>
      <c r="AX5195" s="13" t="s">
        <v>71</v>
      </c>
      <c r="AY5195" s="159" t="s">
        <v>330</v>
      </c>
    </row>
    <row r="5196" spans="2:51" s="12" customFormat="1">
      <c r="B5196" s="151"/>
      <c r="D5196" s="152" t="s">
        <v>340</v>
      </c>
      <c r="E5196" s="153" t="s">
        <v>21</v>
      </c>
      <c r="F5196" s="154" t="s">
        <v>1509</v>
      </c>
      <c r="H5196" s="153" t="s">
        <v>21</v>
      </c>
      <c r="I5196" s="155"/>
      <c r="L5196" s="151"/>
      <c r="M5196" s="156"/>
      <c r="T5196" s="157"/>
      <c r="AT5196" s="153" t="s">
        <v>340</v>
      </c>
      <c r="AU5196" s="153" t="s">
        <v>80</v>
      </c>
      <c r="AV5196" s="12" t="s">
        <v>78</v>
      </c>
      <c r="AW5196" s="12" t="s">
        <v>32</v>
      </c>
      <c r="AX5196" s="12" t="s">
        <v>71</v>
      </c>
      <c r="AY5196" s="153" t="s">
        <v>330</v>
      </c>
    </row>
    <row r="5197" spans="2:51" s="13" customFormat="1">
      <c r="B5197" s="158"/>
      <c r="D5197" s="152" t="s">
        <v>340</v>
      </c>
      <c r="E5197" s="159" t="s">
        <v>21</v>
      </c>
      <c r="F5197" s="160" t="s">
        <v>336</v>
      </c>
      <c r="H5197" s="161">
        <v>4</v>
      </c>
      <c r="I5197" s="162"/>
      <c r="L5197" s="158"/>
      <c r="M5197" s="163"/>
      <c r="T5197" s="164"/>
      <c r="AT5197" s="159" t="s">
        <v>340</v>
      </c>
      <c r="AU5197" s="159" t="s">
        <v>80</v>
      </c>
      <c r="AV5197" s="13" t="s">
        <v>80</v>
      </c>
      <c r="AW5197" s="13" t="s">
        <v>32</v>
      </c>
      <c r="AX5197" s="13" t="s">
        <v>71</v>
      </c>
      <c r="AY5197" s="159" t="s">
        <v>330</v>
      </c>
    </row>
    <row r="5198" spans="2:51" s="12" customFormat="1">
      <c r="B5198" s="151"/>
      <c r="D5198" s="152" t="s">
        <v>340</v>
      </c>
      <c r="E5198" s="153" t="s">
        <v>21</v>
      </c>
      <c r="F5198" s="154" t="s">
        <v>1511</v>
      </c>
      <c r="H5198" s="153" t="s">
        <v>21</v>
      </c>
      <c r="I5198" s="155"/>
      <c r="L5198" s="151"/>
      <c r="M5198" s="156"/>
      <c r="T5198" s="157"/>
      <c r="AT5198" s="153" t="s">
        <v>340</v>
      </c>
      <c r="AU5198" s="153" t="s">
        <v>80</v>
      </c>
      <c r="AV5198" s="12" t="s">
        <v>78</v>
      </c>
      <c r="AW5198" s="12" t="s">
        <v>32</v>
      </c>
      <c r="AX5198" s="12" t="s">
        <v>71</v>
      </c>
      <c r="AY5198" s="153" t="s">
        <v>330</v>
      </c>
    </row>
    <row r="5199" spans="2:51" s="13" customFormat="1">
      <c r="B5199" s="158"/>
      <c r="D5199" s="152" t="s">
        <v>340</v>
      </c>
      <c r="E5199" s="159" t="s">
        <v>21</v>
      </c>
      <c r="F5199" s="160" t="s">
        <v>364</v>
      </c>
      <c r="H5199" s="161">
        <v>5</v>
      </c>
      <c r="I5199" s="162"/>
      <c r="L5199" s="158"/>
      <c r="M5199" s="163"/>
      <c r="T5199" s="164"/>
      <c r="AT5199" s="159" t="s">
        <v>340</v>
      </c>
      <c r="AU5199" s="159" t="s">
        <v>80</v>
      </c>
      <c r="AV5199" s="13" t="s">
        <v>80</v>
      </c>
      <c r="AW5199" s="13" t="s">
        <v>32</v>
      </c>
      <c r="AX5199" s="13" t="s">
        <v>71</v>
      </c>
      <c r="AY5199" s="159" t="s">
        <v>330</v>
      </c>
    </row>
    <row r="5200" spans="2:51" s="12" customFormat="1">
      <c r="B5200" s="151"/>
      <c r="D5200" s="152" t="s">
        <v>340</v>
      </c>
      <c r="E5200" s="153" t="s">
        <v>21</v>
      </c>
      <c r="F5200" s="154" t="s">
        <v>800</v>
      </c>
      <c r="H5200" s="153" t="s">
        <v>21</v>
      </c>
      <c r="I5200" s="155"/>
      <c r="L5200" s="151"/>
      <c r="M5200" s="156"/>
      <c r="T5200" s="157"/>
      <c r="AT5200" s="153" t="s">
        <v>340</v>
      </c>
      <c r="AU5200" s="153" t="s">
        <v>80</v>
      </c>
      <c r="AV5200" s="12" t="s">
        <v>78</v>
      </c>
      <c r="AW5200" s="12" t="s">
        <v>32</v>
      </c>
      <c r="AX5200" s="12" t="s">
        <v>71</v>
      </c>
      <c r="AY5200" s="153" t="s">
        <v>330</v>
      </c>
    </row>
    <row r="5201" spans="2:51" s="12" customFormat="1">
      <c r="B5201" s="151"/>
      <c r="D5201" s="152" t="s">
        <v>340</v>
      </c>
      <c r="E5201" s="153" t="s">
        <v>21</v>
      </c>
      <c r="F5201" s="154" t="s">
        <v>1454</v>
      </c>
      <c r="H5201" s="153" t="s">
        <v>21</v>
      </c>
      <c r="I5201" s="155"/>
      <c r="L5201" s="151"/>
      <c r="M5201" s="156"/>
      <c r="T5201" s="157"/>
      <c r="AT5201" s="153" t="s">
        <v>340</v>
      </c>
      <c r="AU5201" s="153" t="s">
        <v>80</v>
      </c>
      <c r="AV5201" s="12" t="s">
        <v>78</v>
      </c>
      <c r="AW5201" s="12" t="s">
        <v>32</v>
      </c>
      <c r="AX5201" s="12" t="s">
        <v>71</v>
      </c>
      <c r="AY5201" s="153" t="s">
        <v>330</v>
      </c>
    </row>
    <row r="5202" spans="2:51" s="13" customFormat="1">
      <c r="B5202" s="158"/>
      <c r="D5202" s="152" t="s">
        <v>340</v>
      </c>
      <c r="E5202" s="159" t="s">
        <v>21</v>
      </c>
      <c r="F5202" s="160" t="s">
        <v>80</v>
      </c>
      <c r="H5202" s="161">
        <v>2</v>
      </c>
      <c r="I5202" s="162"/>
      <c r="L5202" s="158"/>
      <c r="M5202" s="163"/>
      <c r="T5202" s="164"/>
      <c r="AT5202" s="159" t="s">
        <v>340</v>
      </c>
      <c r="AU5202" s="159" t="s">
        <v>80</v>
      </c>
      <c r="AV5202" s="13" t="s">
        <v>80</v>
      </c>
      <c r="AW5202" s="13" t="s">
        <v>32</v>
      </c>
      <c r="AX5202" s="13" t="s">
        <v>71</v>
      </c>
      <c r="AY5202" s="159" t="s">
        <v>330</v>
      </c>
    </row>
    <row r="5203" spans="2:51" s="12" customFormat="1">
      <c r="B5203" s="151"/>
      <c r="D5203" s="152" t="s">
        <v>340</v>
      </c>
      <c r="E5203" s="153" t="s">
        <v>21</v>
      </c>
      <c r="F5203" s="154" t="s">
        <v>1464</v>
      </c>
      <c r="H5203" s="153" t="s">
        <v>21</v>
      </c>
      <c r="I5203" s="155"/>
      <c r="L5203" s="151"/>
      <c r="M5203" s="156"/>
      <c r="T5203" s="157"/>
      <c r="AT5203" s="153" t="s">
        <v>340</v>
      </c>
      <c r="AU5203" s="153" t="s">
        <v>80</v>
      </c>
      <c r="AV5203" s="12" t="s">
        <v>78</v>
      </c>
      <c r="AW5203" s="12" t="s">
        <v>32</v>
      </c>
      <c r="AX5203" s="12" t="s">
        <v>71</v>
      </c>
      <c r="AY5203" s="153" t="s">
        <v>330</v>
      </c>
    </row>
    <row r="5204" spans="2:51" s="13" customFormat="1">
      <c r="B5204" s="158"/>
      <c r="D5204" s="152" t="s">
        <v>340</v>
      </c>
      <c r="E5204" s="159" t="s">
        <v>21</v>
      </c>
      <c r="F5204" s="160" t="s">
        <v>444</v>
      </c>
      <c r="H5204" s="161">
        <v>16</v>
      </c>
      <c r="I5204" s="162"/>
      <c r="L5204" s="158"/>
      <c r="M5204" s="163"/>
      <c r="T5204" s="164"/>
      <c r="AT5204" s="159" t="s">
        <v>340</v>
      </c>
      <c r="AU5204" s="159" t="s">
        <v>80</v>
      </c>
      <c r="AV5204" s="13" t="s">
        <v>80</v>
      </c>
      <c r="AW5204" s="13" t="s">
        <v>32</v>
      </c>
      <c r="AX5204" s="13" t="s">
        <v>71</v>
      </c>
      <c r="AY5204" s="159" t="s">
        <v>330</v>
      </c>
    </row>
    <row r="5205" spans="2:51" s="12" customFormat="1">
      <c r="B5205" s="151"/>
      <c r="D5205" s="152" t="s">
        <v>340</v>
      </c>
      <c r="E5205" s="153" t="s">
        <v>21</v>
      </c>
      <c r="F5205" s="154" t="s">
        <v>1545</v>
      </c>
      <c r="H5205" s="153" t="s">
        <v>21</v>
      </c>
      <c r="I5205" s="155"/>
      <c r="L5205" s="151"/>
      <c r="M5205" s="156"/>
      <c r="T5205" s="157"/>
      <c r="AT5205" s="153" t="s">
        <v>340</v>
      </c>
      <c r="AU5205" s="153" t="s">
        <v>80</v>
      </c>
      <c r="AV5205" s="12" t="s">
        <v>78</v>
      </c>
      <c r="AW5205" s="12" t="s">
        <v>32</v>
      </c>
      <c r="AX5205" s="12" t="s">
        <v>71</v>
      </c>
      <c r="AY5205" s="153" t="s">
        <v>330</v>
      </c>
    </row>
    <row r="5206" spans="2:51" s="13" customFormat="1">
      <c r="B5206" s="158"/>
      <c r="D5206" s="152" t="s">
        <v>340</v>
      </c>
      <c r="E5206" s="159" t="s">
        <v>21</v>
      </c>
      <c r="F5206" s="160" t="s">
        <v>459</v>
      </c>
      <c r="H5206" s="161">
        <v>18</v>
      </c>
      <c r="I5206" s="162"/>
      <c r="L5206" s="158"/>
      <c r="M5206" s="163"/>
      <c r="T5206" s="164"/>
      <c r="AT5206" s="159" t="s">
        <v>340</v>
      </c>
      <c r="AU5206" s="159" t="s">
        <v>80</v>
      </c>
      <c r="AV5206" s="13" t="s">
        <v>80</v>
      </c>
      <c r="AW5206" s="13" t="s">
        <v>32</v>
      </c>
      <c r="AX5206" s="13" t="s">
        <v>71</v>
      </c>
      <c r="AY5206" s="159" t="s">
        <v>330</v>
      </c>
    </row>
    <row r="5207" spans="2:51" s="12" customFormat="1">
      <c r="B5207" s="151"/>
      <c r="D5207" s="152" t="s">
        <v>340</v>
      </c>
      <c r="E5207" s="153" t="s">
        <v>21</v>
      </c>
      <c r="F5207" s="154" t="s">
        <v>1470</v>
      </c>
      <c r="H5207" s="153" t="s">
        <v>21</v>
      </c>
      <c r="I5207" s="155"/>
      <c r="L5207" s="151"/>
      <c r="M5207" s="156"/>
      <c r="T5207" s="157"/>
      <c r="AT5207" s="153" t="s">
        <v>340</v>
      </c>
      <c r="AU5207" s="153" t="s">
        <v>80</v>
      </c>
      <c r="AV5207" s="12" t="s">
        <v>78</v>
      </c>
      <c r="AW5207" s="12" t="s">
        <v>32</v>
      </c>
      <c r="AX5207" s="12" t="s">
        <v>71</v>
      </c>
      <c r="AY5207" s="153" t="s">
        <v>330</v>
      </c>
    </row>
    <row r="5208" spans="2:51" s="13" customFormat="1">
      <c r="B5208" s="158"/>
      <c r="D5208" s="152" t="s">
        <v>340</v>
      </c>
      <c r="E5208" s="159" t="s">
        <v>21</v>
      </c>
      <c r="F5208" s="160" t="s">
        <v>364</v>
      </c>
      <c r="H5208" s="161">
        <v>5</v>
      </c>
      <c r="I5208" s="162"/>
      <c r="L5208" s="158"/>
      <c r="M5208" s="163"/>
      <c r="T5208" s="164"/>
      <c r="AT5208" s="159" t="s">
        <v>340</v>
      </c>
      <c r="AU5208" s="159" t="s">
        <v>80</v>
      </c>
      <c r="AV5208" s="13" t="s">
        <v>80</v>
      </c>
      <c r="AW5208" s="13" t="s">
        <v>32</v>
      </c>
      <c r="AX5208" s="13" t="s">
        <v>71</v>
      </c>
      <c r="AY5208" s="159" t="s">
        <v>330</v>
      </c>
    </row>
    <row r="5209" spans="2:51" s="12" customFormat="1">
      <c r="B5209" s="151"/>
      <c r="D5209" s="152" t="s">
        <v>340</v>
      </c>
      <c r="E5209" s="153" t="s">
        <v>21</v>
      </c>
      <c r="F5209" s="154" t="s">
        <v>1672</v>
      </c>
      <c r="H5209" s="153" t="s">
        <v>21</v>
      </c>
      <c r="I5209" s="155"/>
      <c r="L5209" s="151"/>
      <c r="M5209" s="156"/>
      <c r="T5209" s="157"/>
      <c r="AT5209" s="153" t="s">
        <v>340</v>
      </c>
      <c r="AU5209" s="153" t="s">
        <v>80</v>
      </c>
      <c r="AV5209" s="12" t="s">
        <v>78</v>
      </c>
      <c r="AW5209" s="12" t="s">
        <v>32</v>
      </c>
      <c r="AX5209" s="12" t="s">
        <v>71</v>
      </c>
      <c r="AY5209" s="153" t="s">
        <v>330</v>
      </c>
    </row>
    <row r="5210" spans="2:51" s="13" customFormat="1">
      <c r="B5210" s="158"/>
      <c r="D5210" s="152" t="s">
        <v>340</v>
      </c>
      <c r="E5210" s="159" t="s">
        <v>21</v>
      </c>
      <c r="F5210" s="160" t="s">
        <v>364</v>
      </c>
      <c r="H5210" s="161">
        <v>5</v>
      </c>
      <c r="I5210" s="162"/>
      <c r="L5210" s="158"/>
      <c r="M5210" s="163"/>
      <c r="T5210" s="164"/>
      <c r="AT5210" s="159" t="s">
        <v>340</v>
      </c>
      <c r="AU5210" s="159" t="s">
        <v>80</v>
      </c>
      <c r="AV5210" s="13" t="s">
        <v>80</v>
      </c>
      <c r="AW5210" s="13" t="s">
        <v>32</v>
      </c>
      <c r="AX5210" s="13" t="s">
        <v>71</v>
      </c>
      <c r="AY5210" s="159" t="s">
        <v>330</v>
      </c>
    </row>
    <row r="5211" spans="2:51" s="12" customFormat="1">
      <c r="B5211" s="151"/>
      <c r="D5211" s="152" t="s">
        <v>340</v>
      </c>
      <c r="E5211" s="153" t="s">
        <v>21</v>
      </c>
      <c r="F5211" s="154" t="s">
        <v>1550</v>
      </c>
      <c r="H5211" s="153" t="s">
        <v>21</v>
      </c>
      <c r="I5211" s="155"/>
      <c r="L5211" s="151"/>
      <c r="M5211" s="156"/>
      <c r="T5211" s="157"/>
      <c r="AT5211" s="153" t="s">
        <v>340</v>
      </c>
      <c r="AU5211" s="153" t="s">
        <v>80</v>
      </c>
      <c r="AV5211" s="12" t="s">
        <v>78</v>
      </c>
      <c r="AW5211" s="12" t="s">
        <v>32</v>
      </c>
      <c r="AX5211" s="12" t="s">
        <v>71</v>
      </c>
      <c r="AY5211" s="153" t="s">
        <v>330</v>
      </c>
    </row>
    <row r="5212" spans="2:51" s="13" customFormat="1">
      <c r="B5212" s="158"/>
      <c r="D5212" s="152" t="s">
        <v>340</v>
      </c>
      <c r="E5212" s="159" t="s">
        <v>21</v>
      </c>
      <c r="F5212" s="160" t="s">
        <v>336</v>
      </c>
      <c r="H5212" s="161">
        <v>4</v>
      </c>
      <c r="I5212" s="162"/>
      <c r="L5212" s="158"/>
      <c r="M5212" s="163"/>
      <c r="T5212" s="164"/>
      <c r="AT5212" s="159" t="s">
        <v>340</v>
      </c>
      <c r="AU5212" s="159" t="s">
        <v>80</v>
      </c>
      <c r="AV5212" s="13" t="s">
        <v>80</v>
      </c>
      <c r="AW5212" s="13" t="s">
        <v>32</v>
      </c>
      <c r="AX5212" s="13" t="s">
        <v>71</v>
      </c>
      <c r="AY5212" s="159" t="s">
        <v>330</v>
      </c>
    </row>
    <row r="5213" spans="2:51" s="12" customFormat="1">
      <c r="B5213" s="151"/>
      <c r="D5213" s="152" t="s">
        <v>340</v>
      </c>
      <c r="E5213" s="153" t="s">
        <v>21</v>
      </c>
      <c r="F5213" s="154" t="s">
        <v>1472</v>
      </c>
      <c r="H5213" s="153" t="s">
        <v>21</v>
      </c>
      <c r="I5213" s="155"/>
      <c r="L5213" s="151"/>
      <c r="M5213" s="156"/>
      <c r="T5213" s="157"/>
      <c r="AT5213" s="153" t="s">
        <v>340</v>
      </c>
      <c r="AU5213" s="153" t="s">
        <v>80</v>
      </c>
      <c r="AV5213" s="12" t="s">
        <v>78</v>
      </c>
      <c r="AW5213" s="12" t="s">
        <v>32</v>
      </c>
      <c r="AX5213" s="12" t="s">
        <v>71</v>
      </c>
      <c r="AY5213" s="153" t="s">
        <v>330</v>
      </c>
    </row>
    <row r="5214" spans="2:51" s="13" customFormat="1">
      <c r="B5214" s="158"/>
      <c r="D5214" s="152" t="s">
        <v>340</v>
      </c>
      <c r="E5214" s="159" t="s">
        <v>21</v>
      </c>
      <c r="F5214" s="160" t="s">
        <v>336</v>
      </c>
      <c r="H5214" s="161">
        <v>4</v>
      </c>
      <c r="I5214" s="162"/>
      <c r="L5214" s="158"/>
      <c r="M5214" s="163"/>
      <c r="T5214" s="164"/>
      <c r="AT5214" s="159" t="s">
        <v>340</v>
      </c>
      <c r="AU5214" s="159" t="s">
        <v>80</v>
      </c>
      <c r="AV5214" s="13" t="s">
        <v>80</v>
      </c>
      <c r="AW5214" s="13" t="s">
        <v>32</v>
      </c>
      <c r="AX5214" s="13" t="s">
        <v>71</v>
      </c>
      <c r="AY5214" s="159" t="s">
        <v>330</v>
      </c>
    </row>
    <row r="5215" spans="2:51" s="12" customFormat="1">
      <c r="B5215" s="151"/>
      <c r="D5215" s="152" t="s">
        <v>340</v>
      </c>
      <c r="E5215" s="153" t="s">
        <v>21</v>
      </c>
      <c r="F5215" s="154" t="s">
        <v>1476</v>
      </c>
      <c r="H5215" s="153" t="s">
        <v>21</v>
      </c>
      <c r="I5215" s="155"/>
      <c r="L5215" s="151"/>
      <c r="M5215" s="156"/>
      <c r="T5215" s="157"/>
      <c r="AT5215" s="153" t="s">
        <v>340</v>
      </c>
      <c r="AU5215" s="153" t="s">
        <v>80</v>
      </c>
      <c r="AV5215" s="12" t="s">
        <v>78</v>
      </c>
      <c r="AW5215" s="12" t="s">
        <v>32</v>
      </c>
      <c r="AX5215" s="12" t="s">
        <v>71</v>
      </c>
      <c r="AY5215" s="153" t="s">
        <v>330</v>
      </c>
    </row>
    <row r="5216" spans="2:51" s="13" customFormat="1">
      <c r="B5216" s="158"/>
      <c r="D5216" s="152" t="s">
        <v>340</v>
      </c>
      <c r="E5216" s="159" t="s">
        <v>21</v>
      </c>
      <c r="F5216" s="160" t="s">
        <v>336</v>
      </c>
      <c r="H5216" s="161">
        <v>4</v>
      </c>
      <c r="I5216" s="162"/>
      <c r="L5216" s="158"/>
      <c r="M5216" s="163"/>
      <c r="T5216" s="164"/>
      <c r="AT5216" s="159" t="s">
        <v>340</v>
      </c>
      <c r="AU5216" s="159" t="s">
        <v>80</v>
      </c>
      <c r="AV5216" s="13" t="s">
        <v>80</v>
      </c>
      <c r="AW5216" s="13" t="s">
        <v>32</v>
      </c>
      <c r="AX5216" s="13" t="s">
        <v>71</v>
      </c>
      <c r="AY5216" s="159" t="s">
        <v>330</v>
      </c>
    </row>
    <row r="5217" spans="2:51" s="12" customFormat="1">
      <c r="B5217" s="151"/>
      <c r="D5217" s="152" t="s">
        <v>340</v>
      </c>
      <c r="E5217" s="153" t="s">
        <v>21</v>
      </c>
      <c r="F5217" s="154" t="s">
        <v>1554</v>
      </c>
      <c r="H5217" s="153" t="s">
        <v>21</v>
      </c>
      <c r="I5217" s="155"/>
      <c r="L5217" s="151"/>
      <c r="M5217" s="156"/>
      <c r="T5217" s="157"/>
      <c r="AT5217" s="153" t="s">
        <v>340</v>
      </c>
      <c r="AU5217" s="153" t="s">
        <v>80</v>
      </c>
      <c r="AV5217" s="12" t="s">
        <v>78</v>
      </c>
      <c r="AW5217" s="12" t="s">
        <v>32</v>
      </c>
      <c r="AX5217" s="12" t="s">
        <v>71</v>
      </c>
      <c r="AY5217" s="153" t="s">
        <v>330</v>
      </c>
    </row>
    <row r="5218" spans="2:51" s="13" customFormat="1">
      <c r="B5218" s="158"/>
      <c r="D5218" s="152" t="s">
        <v>340</v>
      </c>
      <c r="E5218" s="159" t="s">
        <v>21</v>
      </c>
      <c r="F5218" s="160" t="s">
        <v>370</v>
      </c>
      <c r="H5218" s="161">
        <v>6</v>
      </c>
      <c r="I5218" s="162"/>
      <c r="L5218" s="158"/>
      <c r="M5218" s="163"/>
      <c r="T5218" s="164"/>
      <c r="AT5218" s="159" t="s">
        <v>340</v>
      </c>
      <c r="AU5218" s="159" t="s">
        <v>80</v>
      </c>
      <c r="AV5218" s="13" t="s">
        <v>80</v>
      </c>
      <c r="AW5218" s="13" t="s">
        <v>32</v>
      </c>
      <c r="AX5218" s="13" t="s">
        <v>71</v>
      </c>
      <c r="AY5218" s="159" t="s">
        <v>330</v>
      </c>
    </row>
    <row r="5219" spans="2:51" s="12" customFormat="1">
      <c r="B5219" s="151"/>
      <c r="D5219" s="152" t="s">
        <v>340</v>
      </c>
      <c r="E5219" s="153" t="s">
        <v>21</v>
      </c>
      <c r="F5219" s="154" t="s">
        <v>2241</v>
      </c>
      <c r="H5219" s="153" t="s">
        <v>21</v>
      </c>
      <c r="I5219" s="155"/>
      <c r="L5219" s="151"/>
      <c r="M5219" s="156"/>
      <c r="T5219" s="157"/>
      <c r="AT5219" s="153" t="s">
        <v>340</v>
      </c>
      <c r="AU5219" s="153" t="s">
        <v>80</v>
      </c>
      <c r="AV5219" s="12" t="s">
        <v>78</v>
      </c>
      <c r="AW5219" s="12" t="s">
        <v>32</v>
      </c>
      <c r="AX5219" s="12" t="s">
        <v>71</v>
      </c>
      <c r="AY5219" s="153" t="s">
        <v>330</v>
      </c>
    </row>
    <row r="5220" spans="2:51" s="13" customFormat="1">
      <c r="B5220" s="158"/>
      <c r="D5220" s="152" t="s">
        <v>340</v>
      </c>
      <c r="E5220" s="159" t="s">
        <v>21</v>
      </c>
      <c r="F5220" s="160" t="s">
        <v>336</v>
      </c>
      <c r="H5220" s="161">
        <v>4</v>
      </c>
      <c r="I5220" s="162"/>
      <c r="L5220" s="158"/>
      <c r="M5220" s="163"/>
      <c r="T5220" s="164"/>
      <c r="AT5220" s="159" t="s">
        <v>340</v>
      </c>
      <c r="AU5220" s="159" t="s">
        <v>80</v>
      </c>
      <c r="AV5220" s="13" t="s">
        <v>80</v>
      </c>
      <c r="AW5220" s="13" t="s">
        <v>32</v>
      </c>
      <c r="AX5220" s="13" t="s">
        <v>71</v>
      </c>
      <c r="AY5220" s="159" t="s">
        <v>330</v>
      </c>
    </row>
    <row r="5221" spans="2:51" s="12" customFormat="1">
      <c r="B5221" s="151"/>
      <c r="D5221" s="152" t="s">
        <v>340</v>
      </c>
      <c r="E5221" s="153" t="s">
        <v>21</v>
      </c>
      <c r="F5221" s="154" t="s">
        <v>1677</v>
      </c>
      <c r="H5221" s="153" t="s">
        <v>21</v>
      </c>
      <c r="I5221" s="155"/>
      <c r="L5221" s="151"/>
      <c r="M5221" s="156"/>
      <c r="T5221" s="157"/>
      <c r="AT5221" s="153" t="s">
        <v>340</v>
      </c>
      <c r="AU5221" s="153" t="s">
        <v>80</v>
      </c>
      <c r="AV5221" s="12" t="s">
        <v>78</v>
      </c>
      <c r="AW5221" s="12" t="s">
        <v>32</v>
      </c>
      <c r="AX5221" s="12" t="s">
        <v>71</v>
      </c>
      <c r="AY5221" s="153" t="s">
        <v>330</v>
      </c>
    </row>
    <row r="5222" spans="2:51" s="13" customFormat="1">
      <c r="B5222" s="158"/>
      <c r="D5222" s="152" t="s">
        <v>340</v>
      </c>
      <c r="E5222" s="159" t="s">
        <v>21</v>
      </c>
      <c r="F5222" s="160" t="s">
        <v>336</v>
      </c>
      <c r="H5222" s="161">
        <v>4</v>
      </c>
      <c r="I5222" s="162"/>
      <c r="L5222" s="158"/>
      <c r="M5222" s="163"/>
      <c r="T5222" s="164"/>
      <c r="AT5222" s="159" t="s">
        <v>340</v>
      </c>
      <c r="AU5222" s="159" t="s">
        <v>80</v>
      </c>
      <c r="AV5222" s="13" t="s">
        <v>80</v>
      </c>
      <c r="AW5222" s="13" t="s">
        <v>32</v>
      </c>
      <c r="AX5222" s="13" t="s">
        <v>71</v>
      </c>
      <c r="AY5222" s="159" t="s">
        <v>330</v>
      </c>
    </row>
    <row r="5223" spans="2:51" s="12" customFormat="1">
      <c r="B5223" s="151"/>
      <c r="D5223" s="152" t="s">
        <v>340</v>
      </c>
      <c r="E5223" s="153" t="s">
        <v>21</v>
      </c>
      <c r="F5223" s="154" t="s">
        <v>2242</v>
      </c>
      <c r="H5223" s="153" t="s">
        <v>21</v>
      </c>
      <c r="I5223" s="155"/>
      <c r="L5223" s="151"/>
      <c r="M5223" s="156"/>
      <c r="T5223" s="157"/>
      <c r="AT5223" s="153" t="s">
        <v>340</v>
      </c>
      <c r="AU5223" s="153" t="s">
        <v>80</v>
      </c>
      <c r="AV5223" s="12" t="s">
        <v>78</v>
      </c>
      <c r="AW5223" s="12" t="s">
        <v>32</v>
      </c>
      <c r="AX5223" s="12" t="s">
        <v>71</v>
      </c>
      <c r="AY5223" s="153" t="s">
        <v>330</v>
      </c>
    </row>
    <row r="5224" spans="2:51" s="13" customFormat="1">
      <c r="B5224" s="158"/>
      <c r="D5224" s="152" t="s">
        <v>340</v>
      </c>
      <c r="E5224" s="159" t="s">
        <v>21</v>
      </c>
      <c r="F5224" s="160" t="s">
        <v>336</v>
      </c>
      <c r="H5224" s="161">
        <v>4</v>
      </c>
      <c r="I5224" s="162"/>
      <c r="L5224" s="158"/>
      <c r="M5224" s="163"/>
      <c r="T5224" s="164"/>
      <c r="AT5224" s="159" t="s">
        <v>340</v>
      </c>
      <c r="AU5224" s="159" t="s">
        <v>80</v>
      </c>
      <c r="AV5224" s="13" t="s">
        <v>80</v>
      </c>
      <c r="AW5224" s="13" t="s">
        <v>32</v>
      </c>
      <c r="AX5224" s="13" t="s">
        <v>71</v>
      </c>
      <c r="AY5224" s="159" t="s">
        <v>330</v>
      </c>
    </row>
    <row r="5225" spans="2:51" s="12" customFormat="1">
      <c r="B5225" s="151"/>
      <c r="D5225" s="152" t="s">
        <v>340</v>
      </c>
      <c r="E5225" s="153" t="s">
        <v>21</v>
      </c>
      <c r="F5225" s="154" t="s">
        <v>2243</v>
      </c>
      <c r="H5225" s="153" t="s">
        <v>21</v>
      </c>
      <c r="I5225" s="155"/>
      <c r="L5225" s="151"/>
      <c r="M5225" s="156"/>
      <c r="T5225" s="157"/>
      <c r="AT5225" s="153" t="s">
        <v>340</v>
      </c>
      <c r="AU5225" s="153" t="s">
        <v>80</v>
      </c>
      <c r="AV5225" s="12" t="s">
        <v>78</v>
      </c>
      <c r="AW5225" s="12" t="s">
        <v>32</v>
      </c>
      <c r="AX5225" s="12" t="s">
        <v>71</v>
      </c>
      <c r="AY5225" s="153" t="s">
        <v>330</v>
      </c>
    </row>
    <row r="5226" spans="2:51" s="13" customFormat="1">
      <c r="B5226" s="158"/>
      <c r="D5226" s="152" t="s">
        <v>340</v>
      </c>
      <c r="E5226" s="159" t="s">
        <v>21</v>
      </c>
      <c r="F5226" s="160" t="s">
        <v>336</v>
      </c>
      <c r="H5226" s="161">
        <v>4</v>
      </c>
      <c r="I5226" s="162"/>
      <c r="L5226" s="158"/>
      <c r="M5226" s="163"/>
      <c r="T5226" s="164"/>
      <c r="AT5226" s="159" t="s">
        <v>340</v>
      </c>
      <c r="AU5226" s="159" t="s">
        <v>80</v>
      </c>
      <c r="AV5226" s="13" t="s">
        <v>80</v>
      </c>
      <c r="AW5226" s="13" t="s">
        <v>32</v>
      </c>
      <c r="AX5226" s="13" t="s">
        <v>71</v>
      </c>
      <c r="AY5226" s="159" t="s">
        <v>330</v>
      </c>
    </row>
    <row r="5227" spans="2:51" s="12" customFormat="1">
      <c r="B5227" s="151"/>
      <c r="D5227" s="152" t="s">
        <v>340</v>
      </c>
      <c r="E5227" s="153" t="s">
        <v>21</v>
      </c>
      <c r="F5227" s="154" t="s">
        <v>1599</v>
      </c>
      <c r="H5227" s="153" t="s">
        <v>21</v>
      </c>
      <c r="I5227" s="155"/>
      <c r="L5227" s="151"/>
      <c r="M5227" s="156"/>
      <c r="T5227" s="157"/>
      <c r="AT5227" s="153" t="s">
        <v>340</v>
      </c>
      <c r="AU5227" s="153" t="s">
        <v>80</v>
      </c>
      <c r="AV5227" s="12" t="s">
        <v>78</v>
      </c>
      <c r="AW5227" s="12" t="s">
        <v>32</v>
      </c>
      <c r="AX5227" s="12" t="s">
        <v>71</v>
      </c>
      <c r="AY5227" s="153" t="s">
        <v>330</v>
      </c>
    </row>
    <row r="5228" spans="2:51" s="13" customFormat="1">
      <c r="B5228" s="158"/>
      <c r="D5228" s="152" t="s">
        <v>340</v>
      </c>
      <c r="E5228" s="159" t="s">
        <v>21</v>
      </c>
      <c r="F5228" s="160" t="s">
        <v>336</v>
      </c>
      <c r="H5228" s="161">
        <v>4</v>
      </c>
      <c r="I5228" s="162"/>
      <c r="L5228" s="158"/>
      <c r="M5228" s="163"/>
      <c r="T5228" s="164"/>
      <c r="AT5228" s="159" t="s">
        <v>340</v>
      </c>
      <c r="AU5228" s="159" t="s">
        <v>80</v>
      </c>
      <c r="AV5228" s="13" t="s">
        <v>80</v>
      </c>
      <c r="AW5228" s="13" t="s">
        <v>32</v>
      </c>
      <c r="AX5228" s="13" t="s">
        <v>71</v>
      </c>
      <c r="AY5228" s="159" t="s">
        <v>330</v>
      </c>
    </row>
    <row r="5229" spans="2:51" s="12" customFormat="1">
      <c r="B5229" s="151"/>
      <c r="D5229" s="152" t="s">
        <v>340</v>
      </c>
      <c r="E5229" s="153" t="s">
        <v>21</v>
      </c>
      <c r="F5229" s="154" t="s">
        <v>2246</v>
      </c>
      <c r="H5229" s="153" t="s">
        <v>21</v>
      </c>
      <c r="I5229" s="155"/>
      <c r="L5229" s="151"/>
      <c r="M5229" s="156"/>
      <c r="T5229" s="157"/>
      <c r="AT5229" s="153" t="s">
        <v>340</v>
      </c>
      <c r="AU5229" s="153" t="s">
        <v>80</v>
      </c>
      <c r="AV5229" s="12" t="s">
        <v>78</v>
      </c>
      <c r="AW5229" s="12" t="s">
        <v>32</v>
      </c>
      <c r="AX5229" s="12" t="s">
        <v>71</v>
      </c>
      <c r="AY5229" s="153" t="s">
        <v>330</v>
      </c>
    </row>
    <row r="5230" spans="2:51" s="13" customFormat="1">
      <c r="B5230" s="158"/>
      <c r="D5230" s="152" t="s">
        <v>340</v>
      </c>
      <c r="E5230" s="159" t="s">
        <v>21</v>
      </c>
      <c r="F5230" s="160" t="s">
        <v>336</v>
      </c>
      <c r="H5230" s="161">
        <v>4</v>
      </c>
      <c r="I5230" s="162"/>
      <c r="L5230" s="158"/>
      <c r="M5230" s="163"/>
      <c r="T5230" s="164"/>
      <c r="AT5230" s="159" t="s">
        <v>340</v>
      </c>
      <c r="AU5230" s="159" t="s">
        <v>80</v>
      </c>
      <c r="AV5230" s="13" t="s">
        <v>80</v>
      </c>
      <c r="AW5230" s="13" t="s">
        <v>32</v>
      </c>
      <c r="AX5230" s="13" t="s">
        <v>71</v>
      </c>
      <c r="AY5230" s="159" t="s">
        <v>330</v>
      </c>
    </row>
    <row r="5231" spans="2:51" s="12" customFormat="1">
      <c r="B5231" s="151"/>
      <c r="D5231" s="152" t="s">
        <v>340</v>
      </c>
      <c r="E5231" s="153" t="s">
        <v>21</v>
      </c>
      <c r="F5231" s="154" t="s">
        <v>1478</v>
      </c>
      <c r="H5231" s="153" t="s">
        <v>21</v>
      </c>
      <c r="I5231" s="155"/>
      <c r="L5231" s="151"/>
      <c r="M5231" s="156"/>
      <c r="T5231" s="157"/>
      <c r="AT5231" s="153" t="s">
        <v>340</v>
      </c>
      <c r="AU5231" s="153" t="s">
        <v>80</v>
      </c>
      <c r="AV5231" s="12" t="s">
        <v>78</v>
      </c>
      <c r="AW5231" s="12" t="s">
        <v>32</v>
      </c>
      <c r="AX5231" s="12" t="s">
        <v>71</v>
      </c>
      <c r="AY5231" s="153" t="s">
        <v>330</v>
      </c>
    </row>
    <row r="5232" spans="2:51" s="13" customFormat="1">
      <c r="B5232" s="158"/>
      <c r="D5232" s="152" t="s">
        <v>340</v>
      </c>
      <c r="E5232" s="159" t="s">
        <v>21</v>
      </c>
      <c r="F5232" s="160" t="s">
        <v>336</v>
      </c>
      <c r="H5232" s="161">
        <v>4</v>
      </c>
      <c r="I5232" s="162"/>
      <c r="L5232" s="158"/>
      <c r="M5232" s="163"/>
      <c r="T5232" s="164"/>
      <c r="AT5232" s="159" t="s">
        <v>340</v>
      </c>
      <c r="AU5232" s="159" t="s">
        <v>80</v>
      </c>
      <c r="AV5232" s="13" t="s">
        <v>80</v>
      </c>
      <c r="AW5232" s="13" t="s">
        <v>32</v>
      </c>
      <c r="AX5232" s="13" t="s">
        <v>71</v>
      </c>
      <c r="AY5232" s="159" t="s">
        <v>330</v>
      </c>
    </row>
    <row r="5233" spans="2:51" s="12" customFormat="1">
      <c r="B5233" s="151"/>
      <c r="D5233" s="152" t="s">
        <v>340</v>
      </c>
      <c r="E5233" s="153" t="s">
        <v>21</v>
      </c>
      <c r="F5233" s="154" t="s">
        <v>1480</v>
      </c>
      <c r="H5233" s="153" t="s">
        <v>21</v>
      </c>
      <c r="I5233" s="155"/>
      <c r="L5233" s="151"/>
      <c r="M5233" s="156"/>
      <c r="T5233" s="157"/>
      <c r="AT5233" s="153" t="s">
        <v>340</v>
      </c>
      <c r="AU5233" s="153" t="s">
        <v>80</v>
      </c>
      <c r="AV5233" s="12" t="s">
        <v>78</v>
      </c>
      <c r="AW5233" s="12" t="s">
        <v>32</v>
      </c>
      <c r="AX5233" s="12" t="s">
        <v>71</v>
      </c>
      <c r="AY5233" s="153" t="s">
        <v>330</v>
      </c>
    </row>
    <row r="5234" spans="2:51" s="13" customFormat="1">
      <c r="B5234" s="158"/>
      <c r="D5234" s="152" t="s">
        <v>340</v>
      </c>
      <c r="E5234" s="159" t="s">
        <v>21</v>
      </c>
      <c r="F5234" s="160" t="s">
        <v>364</v>
      </c>
      <c r="H5234" s="161">
        <v>5</v>
      </c>
      <c r="I5234" s="162"/>
      <c r="L5234" s="158"/>
      <c r="M5234" s="163"/>
      <c r="T5234" s="164"/>
      <c r="AT5234" s="159" t="s">
        <v>340</v>
      </c>
      <c r="AU5234" s="159" t="s">
        <v>80</v>
      </c>
      <c r="AV5234" s="13" t="s">
        <v>80</v>
      </c>
      <c r="AW5234" s="13" t="s">
        <v>32</v>
      </c>
      <c r="AX5234" s="13" t="s">
        <v>71</v>
      </c>
      <c r="AY5234" s="159" t="s">
        <v>330</v>
      </c>
    </row>
    <row r="5235" spans="2:51" s="12" customFormat="1">
      <c r="B5235" s="151"/>
      <c r="D5235" s="152" t="s">
        <v>340</v>
      </c>
      <c r="E5235" s="153" t="s">
        <v>21</v>
      </c>
      <c r="F5235" s="154" t="s">
        <v>1488</v>
      </c>
      <c r="H5235" s="153" t="s">
        <v>21</v>
      </c>
      <c r="I5235" s="155"/>
      <c r="L5235" s="151"/>
      <c r="M5235" s="156"/>
      <c r="T5235" s="157"/>
      <c r="AT5235" s="153" t="s">
        <v>340</v>
      </c>
      <c r="AU5235" s="153" t="s">
        <v>80</v>
      </c>
      <c r="AV5235" s="12" t="s">
        <v>78</v>
      </c>
      <c r="AW5235" s="12" t="s">
        <v>32</v>
      </c>
      <c r="AX5235" s="12" t="s">
        <v>71</v>
      </c>
      <c r="AY5235" s="153" t="s">
        <v>330</v>
      </c>
    </row>
    <row r="5236" spans="2:51" s="13" customFormat="1">
      <c r="B5236" s="158"/>
      <c r="D5236" s="152" t="s">
        <v>340</v>
      </c>
      <c r="E5236" s="159" t="s">
        <v>21</v>
      </c>
      <c r="F5236" s="160" t="s">
        <v>336</v>
      </c>
      <c r="H5236" s="161">
        <v>4</v>
      </c>
      <c r="I5236" s="162"/>
      <c r="L5236" s="158"/>
      <c r="M5236" s="163"/>
      <c r="T5236" s="164"/>
      <c r="AT5236" s="159" t="s">
        <v>340</v>
      </c>
      <c r="AU5236" s="159" t="s">
        <v>80</v>
      </c>
      <c r="AV5236" s="13" t="s">
        <v>80</v>
      </c>
      <c r="AW5236" s="13" t="s">
        <v>32</v>
      </c>
      <c r="AX5236" s="13" t="s">
        <v>71</v>
      </c>
      <c r="AY5236" s="159" t="s">
        <v>330</v>
      </c>
    </row>
    <row r="5237" spans="2:51" s="12" customFormat="1">
      <c r="B5237" s="151"/>
      <c r="D5237" s="152" t="s">
        <v>340</v>
      </c>
      <c r="E5237" s="153" t="s">
        <v>21</v>
      </c>
      <c r="F5237" s="154" t="s">
        <v>1490</v>
      </c>
      <c r="H5237" s="153" t="s">
        <v>21</v>
      </c>
      <c r="I5237" s="155"/>
      <c r="L5237" s="151"/>
      <c r="M5237" s="156"/>
      <c r="T5237" s="157"/>
      <c r="AT5237" s="153" t="s">
        <v>340</v>
      </c>
      <c r="AU5237" s="153" t="s">
        <v>80</v>
      </c>
      <c r="AV5237" s="12" t="s">
        <v>78</v>
      </c>
      <c r="AW5237" s="12" t="s">
        <v>32</v>
      </c>
      <c r="AX5237" s="12" t="s">
        <v>71</v>
      </c>
      <c r="AY5237" s="153" t="s">
        <v>330</v>
      </c>
    </row>
    <row r="5238" spans="2:51" s="13" customFormat="1">
      <c r="B5238" s="158"/>
      <c r="D5238" s="152" t="s">
        <v>340</v>
      </c>
      <c r="E5238" s="159" t="s">
        <v>21</v>
      </c>
      <c r="F5238" s="160" t="s">
        <v>378</v>
      </c>
      <c r="H5238" s="161">
        <v>7</v>
      </c>
      <c r="I5238" s="162"/>
      <c r="L5238" s="158"/>
      <c r="M5238" s="163"/>
      <c r="T5238" s="164"/>
      <c r="AT5238" s="159" t="s">
        <v>340</v>
      </c>
      <c r="AU5238" s="159" t="s">
        <v>80</v>
      </c>
      <c r="AV5238" s="13" t="s">
        <v>80</v>
      </c>
      <c r="AW5238" s="13" t="s">
        <v>32</v>
      </c>
      <c r="AX5238" s="13" t="s">
        <v>71</v>
      </c>
      <c r="AY5238" s="159" t="s">
        <v>330</v>
      </c>
    </row>
    <row r="5239" spans="2:51" s="12" customFormat="1">
      <c r="B5239" s="151"/>
      <c r="D5239" s="152" t="s">
        <v>340</v>
      </c>
      <c r="E5239" s="153" t="s">
        <v>21</v>
      </c>
      <c r="F5239" s="154" t="s">
        <v>1568</v>
      </c>
      <c r="H5239" s="153" t="s">
        <v>21</v>
      </c>
      <c r="I5239" s="155"/>
      <c r="L5239" s="151"/>
      <c r="M5239" s="156"/>
      <c r="T5239" s="157"/>
      <c r="AT5239" s="153" t="s">
        <v>340</v>
      </c>
      <c r="AU5239" s="153" t="s">
        <v>80</v>
      </c>
      <c r="AV5239" s="12" t="s">
        <v>78</v>
      </c>
      <c r="AW5239" s="12" t="s">
        <v>32</v>
      </c>
      <c r="AX5239" s="12" t="s">
        <v>71</v>
      </c>
      <c r="AY5239" s="153" t="s">
        <v>330</v>
      </c>
    </row>
    <row r="5240" spans="2:51" s="13" customFormat="1">
      <c r="B5240" s="158"/>
      <c r="D5240" s="152" t="s">
        <v>340</v>
      </c>
      <c r="E5240" s="159" t="s">
        <v>21</v>
      </c>
      <c r="F5240" s="160" t="s">
        <v>370</v>
      </c>
      <c r="H5240" s="161">
        <v>6</v>
      </c>
      <c r="I5240" s="162"/>
      <c r="L5240" s="158"/>
      <c r="M5240" s="163"/>
      <c r="T5240" s="164"/>
      <c r="AT5240" s="159" t="s">
        <v>340</v>
      </c>
      <c r="AU5240" s="159" t="s">
        <v>80</v>
      </c>
      <c r="AV5240" s="13" t="s">
        <v>80</v>
      </c>
      <c r="AW5240" s="13" t="s">
        <v>32</v>
      </c>
      <c r="AX5240" s="13" t="s">
        <v>71</v>
      </c>
      <c r="AY5240" s="159" t="s">
        <v>330</v>
      </c>
    </row>
    <row r="5241" spans="2:51" s="12" customFormat="1">
      <c r="B5241" s="151"/>
      <c r="D5241" s="152" t="s">
        <v>340</v>
      </c>
      <c r="E5241" s="153" t="s">
        <v>21</v>
      </c>
      <c r="F5241" s="154" t="s">
        <v>1682</v>
      </c>
      <c r="H5241" s="153" t="s">
        <v>21</v>
      </c>
      <c r="I5241" s="155"/>
      <c r="L5241" s="151"/>
      <c r="M5241" s="156"/>
      <c r="T5241" s="157"/>
      <c r="AT5241" s="153" t="s">
        <v>340</v>
      </c>
      <c r="AU5241" s="153" t="s">
        <v>80</v>
      </c>
      <c r="AV5241" s="12" t="s">
        <v>78</v>
      </c>
      <c r="AW5241" s="12" t="s">
        <v>32</v>
      </c>
      <c r="AX5241" s="12" t="s">
        <v>71</v>
      </c>
      <c r="AY5241" s="153" t="s">
        <v>330</v>
      </c>
    </row>
    <row r="5242" spans="2:51" s="13" customFormat="1">
      <c r="B5242" s="158"/>
      <c r="D5242" s="152" t="s">
        <v>340</v>
      </c>
      <c r="E5242" s="159" t="s">
        <v>21</v>
      </c>
      <c r="F5242" s="160" t="s">
        <v>336</v>
      </c>
      <c r="H5242" s="161">
        <v>4</v>
      </c>
      <c r="I5242" s="162"/>
      <c r="L5242" s="158"/>
      <c r="M5242" s="163"/>
      <c r="T5242" s="164"/>
      <c r="AT5242" s="159" t="s">
        <v>340</v>
      </c>
      <c r="AU5242" s="159" t="s">
        <v>80</v>
      </c>
      <c r="AV5242" s="13" t="s">
        <v>80</v>
      </c>
      <c r="AW5242" s="13" t="s">
        <v>32</v>
      </c>
      <c r="AX5242" s="13" t="s">
        <v>71</v>
      </c>
      <c r="AY5242" s="159" t="s">
        <v>330</v>
      </c>
    </row>
    <row r="5243" spans="2:51" s="12" customFormat="1">
      <c r="B5243" s="151"/>
      <c r="D5243" s="152" t="s">
        <v>340</v>
      </c>
      <c r="E5243" s="153" t="s">
        <v>21</v>
      </c>
      <c r="F5243" s="154" t="s">
        <v>1492</v>
      </c>
      <c r="H5243" s="153" t="s">
        <v>21</v>
      </c>
      <c r="I5243" s="155"/>
      <c r="L5243" s="151"/>
      <c r="M5243" s="156"/>
      <c r="T5243" s="157"/>
      <c r="AT5243" s="153" t="s">
        <v>340</v>
      </c>
      <c r="AU5243" s="153" t="s">
        <v>80</v>
      </c>
      <c r="AV5243" s="12" t="s">
        <v>78</v>
      </c>
      <c r="AW5243" s="12" t="s">
        <v>32</v>
      </c>
      <c r="AX5243" s="12" t="s">
        <v>71</v>
      </c>
      <c r="AY5243" s="153" t="s">
        <v>330</v>
      </c>
    </row>
    <row r="5244" spans="2:51" s="13" customFormat="1">
      <c r="B5244" s="158"/>
      <c r="D5244" s="152" t="s">
        <v>340</v>
      </c>
      <c r="E5244" s="159" t="s">
        <v>21</v>
      </c>
      <c r="F5244" s="160" t="s">
        <v>336</v>
      </c>
      <c r="H5244" s="161">
        <v>4</v>
      </c>
      <c r="I5244" s="162"/>
      <c r="L5244" s="158"/>
      <c r="M5244" s="163"/>
      <c r="T5244" s="164"/>
      <c r="AT5244" s="159" t="s">
        <v>340</v>
      </c>
      <c r="AU5244" s="159" t="s">
        <v>80</v>
      </c>
      <c r="AV5244" s="13" t="s">
        <v>80</v>
      </c>
      <c r="AW5244" s="13" t="s">
        <v>32</v>
      </c>
      <c r="AX5244" s="13" t="s">
        <v>71</v>
      </c>
      <c r="AY5244" s="159" t="s">
        <v>330</v>
      </c>
    </row>
    <row r="5245" spans="2:51" s="12" customFormat="1">
      <c r="B5245" s="151"/>
      <c r="D5245" s="152" t="s">
        <v>340</v>
      </c>
      <c r="E5245" s="153" t="s">
        <v>21</v>
      </c>
      <c r="F5245" s="154" t="s">
        <v>1572</v>
      </c>
      <c r="H5245" s="153" t="s">
        <v>21</v>
      </c>
      <c r="I5245" s="155"/>
      <c r="L5245" s="151"/>
      <c r="M5245" s="156"/>
      <c r="T5245" s="157"/>
      <c r="AT5245" s="153" t="s">
        <v>340</v>
      </c>
      <c r="AU5245" s="153" t="s">
        <v>80</v>
      </c>
      <c r="AV5245" s="12" t="s">
        <v>78</v>
      </c>
      <c r="AW5245" s="12" t="s">
        <v>32</v>
      </c>
      <c r="AX5245" s="12" t="s">
        <v>71</v>
      </c>
      <c r="AY5245" s="153" t="s">
        <v>330</v>
      </c>
    </row>
    <row r="5246" spans="2:51" s="13" customFormat="1">
      <c r="B5246" s="158"/>
      <c r="D5246" s="152" t="s">
        <v>340</v>
      </c>
      <c r="E5246" s="159" t="s">
        <v>21</v>
      </c>
      <c r="F5246" s="160" t="s">
        <v>336</v>
      </c>
      <c r="H5246" s="161">
        <v>4</v>
      </c>
      <c r="I5246" s="162"/>
      <c r="L5246" s="158"/>
      <c r="M5246" s="163"/>
      <c r="T5246" s="164"/>
      <c r="AT5246" s="159" t="s">
        <v>340</v>
      </c>
      <c r="AU5246" s="159" t="s">
        <v>80</v>
      </c>
      <c r="AV5246" s="13" t="s">
        <v>80</v>
      </c>
      <c r="AW5246" s="13" t="s">
        <v>32</v>
      </c>
      <c r="AX5246" s="13" t="s">
        <v>71</v>
      </c>
      <c r="AY5246" s="159" t="s">
        <v>330</v>
      </c>
    </row>
    <row r="5247" spans="2:51" s="12" customFormat="1">
      <c r="B5247" s="151"/>
      <c r="D5247" s="152" t="s">
        <v>340</v>
      </c>
      <c r="E5247" s="153" t="s">
        <v>21</v>
      </c>
      <c r="F5247" s="154" t="s">
        <v>808</v>
      </c>
      <c r="H5247" s="153" t="s">
        <v>21</v>
      </c>
      <c r="I5247" s="155"/>
      <c r="L5247" s="151"/>
      <c r="M5247" s="156"/>
      <c r="T5247" s="157"/>
      <c r="AT5247" s="153" t="s">
        <v>340</v>
      </c>
      <c r="AU5247" s="153" t="s">
        <v>80</v>
      </c>
      <c r="AV5247" s="12" t="s">
        <v>78</v>
      </c>
      <c r="AW5247" s="12" t="s">
        <v>32</v>
      </c>
      <c r="AX5247" s="12" t="s">
        <v>71</v>
      </c>
      <c r="AY5247" s="153" t="s">
        <v>330</v>
      </c>
    </row>
    <row r="5248" spans="2:51" s="12" customFormat="1">
      <c r="B5248" s="151"/>
      <c r="D5248" s="152" t="s">
        <v>340</v>
      </c>
      <c r="E5248" s="153" t="s">
        <v>21</v>
      </c>
      <c r="F5248" s="154" t="s">
        <v>1454</v>
      </c>
      <c r="H5248" s="153" t="s">
        <v>21</v>
      </c>
      <c r="I5248" s="155"/>
      <c r="L5248" s="151"/>
      <c r="M5248" s="156"/>
      <c r="T5248" s="157"/>
      <c r="AT5248" s="153" t="s">
        <v>340</v>
      </c>
      <c r="AU5248" s="153" t="s">
        <v>80</v>
      </c>
      <c r="AV5248" s="12" t="s">
        <v>78</v>
      </c>
      <c r="AW5248" s="12" t="s">
        <v>32</v>
      </c>
      <c r="AX5248" s="12" t="s">
        <v>71</v>
      </c>
      <c r="AY5248" s="153" t="s">
        <v>330</v>
      </c>
    </row>
    <row r="5249" spans="2:51" s="13" customFormat="1">
      <c r="B5249" s="158"/>
      <c r="D5249" s="152" t="s">
        <v>340</v>
      </c>
      <c r="E5249" s="159" t="s">
        <v>21</v>
      </c>
      <c r="F5249" s="160" t="s">
        <v>80</v>
      </c>
      <c r="H5249" s="161">
        <v>2</v>
      </c>
      <c r="I5249" s="162"/>
      <c r="L5249" s="158"/>
      <c r="M5249" s="163"/>
      <c r="T5249" s="164"/>
      <c r="AT5249" s="159" t="s">
        <v>340</v>
      </c>
      <c r="AU5249" s="159" t="s">
        <v>80</v>
      </c>
      <c r="AV5249" s="13" t="s">
        <v>80</v>
      </c>
      <c r="AW5249" s="13" t="s">
        <v>32</v>
      </c>
      <c r="AX5249" s="13" t="s">
        <v>71</v>
      </c>
      <c r="AY5249" s="159" t="s">
        <v>330</v>
      </c>
    </row>
    <row r="5250" spans="2:51" s="12" customFormat="1">
      <c r="B5250" s="151"/>
      <c r="D5250" s="152" t="s">
        <v>340</v>
      </c>
      <c r="E5250" s="153" t="s">
        <v>21</v>
      </c>
      <c r="F5250" s="154" t="s">
        <v>1464</v>
      </c>
      <c r="H5250" s="153" t="s">
        <v>21</v>
      </c>
      <c r="I5250" s="155"/>
      <c r="L5250" s="151"/>
      <c r="M5250" s="156"/>
      <c r="T5250" s="157"/>
      <c r="AT5250" s="153" t="s">
        <v>340</v>
      </c>
      <c r="AU5250" s="153" t="s">
        <v>80</v>
      </c>
      <c r="AV5250" s="12" t="s">
        <v>78</v>
      </c>
      <c r="AW5250" s="12" t="s">
        <v>32</v>
      </c>
      <c r="AX5250" s="12" t="s">
        <v>71</v>
      </c>
      <c r="AY5250" s="153" t="s">
        <v>330</v>
      </c>
    </row>
    <row r="5251" spans="2:51" s="13" customFormat="1">
      <c r="B5251" s="158"/>
      <c r="D5251" s="152" t="s">
        <v>340</v>
      </c>
      <c r="E5251" s="159" t="s">
        <v>21</v>
      </c>
      <c r="F5251" s="160" t="s">
        <v>388</v>
      </c>
      <c r="H5251" s="161">
        <v>8</v>
      </c>
      <c r="I5251" s="162"/>
      <c r="L5251" s="158"/>
      <c r="M5251" s="163"/>
      <c r="T5251" s="164"/>
      <c r="AT5251" s="159" t="s">
        <v>340</v>
      </c>
      <c r="AU5251" s="159" t="s">
        <v>80</v>
      </c>
      <c r="AV5251" s="13" t="s">
        <v>80</v>
      </c>
      <c r="AW5251" s="13" t="s">
        <v>32</v>
      </c>
      <c r="AX5251" s="13" t="s">
        <v>71</v>
      </c>
      <c r="AY5251" s="159" t="s">
        <v>330</v>
      </c>
    </row>
    <row r="5252" spans="2:51" s="12" customFormat="1">
      <c r="B5252" s="151"/>
      <c r="D5252" s="152" t="s">
        <v>340</v>
      </c>
      <c r="E5252" s="153" t="s">
        <v>21</v>
      </c>
      <c r="F5252" s="154" t="s">
        <v>1470</v>
      </c>
      <c r="H5252" s="153" t="s">
        <v>21</v>
      </c>
      <c r="I5252" s="155"/>
      <c r="L5252" s="151"/>
      <c r="M5252" s="156"/>
      <c r="T5252" s="157"/>
      <c r="AT5252" s="153" t="s">
        <v>340</v>
      </c>
      <c r="AU5252" s="153" t="s">
        <v>80</v>
      </c>
      <c r="AV5252" s="12" t="s">
        <v>78</v>
      </c>
      <c r="AW5252" s="12" t="s">
        <v>32</v>
      </c>
      <c r="AX5252" s="12" t="s">
        <v>71</v>
      </c>
      <c r="AY5252" s="153" t="s">
        <v>330</v>
      </c>
    </row>
    <row r="5253" spans="2:51" s="13" customFormat="1">
      <c r="B5253" s="158"/>
      <c r="D5253" s="152" t="s">
        <v>340</v>
      </c>
      <c r="E5253" s="159" t="s">
        <v>21</v>
      </c>
      <c r="F5253" s="160" t="s">
        <v>370</v>
      </c>
      <c r="H5253" s="161">
        <v>6</v>
      </c>
      <c r="I5253" s="162"/>
      <c r="L5253" s="158"/>
      <c r="M5253" s="163"/>
      <c r="T5253" s="164"/>
      <c r="AT5253" s="159" t="s">
        <v>340</v>
      </c>
      <c r="AU5253" s="159" t="s">
        <v>80</v>
      </c>
      <c r="AV5253" s="13" t="s">
        <v>80</v>
      </c>
      <c r="AW5253" s="13" t="s">
        <v>32</v>
      </c>
      <c r="AX5253" s="13" t="s">
        <v>71</v>
      </c>
      <c r="AY5253" s="159" t="s">
        <v>330</v>
      </c>
    </row>
    <row r="5254" spans="2:51" s="12" customFormat="1">
      <c r="B5254" s="151"/>
      <c r="D5254" s="152" t="s">
        <v>340</v>
      </c>
      <c r="E5254" s="153" t="s">
        <v>21</v>
      </c>
      <c r="F5254" s="154" t="s">
        <v>1672</v>
      </c>
      <c r="H5254" s="153" t="s">
        <v>21</v>
      </c>
      <c r="I5254" s="155"/>
      <c r="L5254" s="151"/>
      <c r="M5254" s="156"/>
      <c r="T5254" s="157"/>
      <c r="AT5254" s="153" t="s">
        <v>340</v>
      </c>
      <c r="AU5254" s="153" t="s">
        <v>80</v>
      </c>
      <c r="AV5254" s="12" t="s">
        <v>78</v>
      </c>
      <c r="AW5254" s="12" t="s">
        <v>32</v>
      </c>
      <c r="AX5254" s="12" t="s">
        <v>71</v>
      </c>
      <c r="AY5254" s="153" t="s">
        <v>330</v>
      </c>
    </row>
    <row r="5255" spans="2:51" s="13" customFormat="1">
      <c r="B5255" s="158"/>
      <c r="D5255" s="152" t="s">
        <v>340</v>
      </c>
      <c r="E5255" s="159" t="s">
        <v>21</v>
      </c>
      <c r="F5255" s="160" t="s">
        <v>336</v>
      </c>
      <c r="H5255" s="161">
        <v>4</v>
      </c>
      <c r="I5255" s="162"/>
      <c r="L5255" s="158"/>
      <c r="M5255" s="163"/>
      <c r="T5255" s="164"/>
      <c r="AT5255" s="159" t="s">
        <v>340</v>
      </c>
      <c r="AU5255" s="159" t="s">
        <v>80</v>
      </c>
      <c r="AV5255" s="13" t="s">
        <v>80</v>
      </c>
      <c r="AW5255" s="13" t="s">
        <v>32</v>
      </c>
      <c r="AX5255" s="13" t="s">
        <v>71</v>
      </c>
      <c r="AY5255" s="159" t="s">
        <v>330</v>
      </c>
    </row>
    <row r="5256" spans="2:51" s="12" customFormat="1">
      <c r="B5256" s="151"/>
      <c r="D5256" s="152" t="s">
        <v>340</v>
      </c>
      <c r="E5256" s="153" t="s">
        <v>21</v>
      </c>
      <c r="F5256" s="154" t="s">
        <v>1550</v>
      </c>
      <c r="H5256" s="153" t="s">
        <v>21</v>
      </c>
      <c r="I5256" s="155"/>
      <c r="L5256" s="151"/>
      <c r="M5256" s="156"/>
      <c r="T5256" s="157"/>
      <c r="AT5256" s="153" t="s">
        <v>340</v>
      </c>
      <c r="AU5256" s="153" t="s">
        <v>80</v>
      </c>
      <c r="AV5256" s="12" t="s">
        <v>78</v>
      </c>
      <c r="AW5256" s="12" t="s">
        <v>32</v>
      </c>
      <c r="AX5256" s="12" t="s">
        <v>71</v>
      </c>
      <c r="AY5256" s="153" t="s">
        <v>330</v>
      </c>
    </row>
    <row r="5257" spans="2:51" s="13" customFormat="1">
      <c r="B5257" s="158"/>
      <c r="D5257" s="152" t="s">
        <v>340</v>
      </c>
      <c r="E5257" s="159" t="s">
        <v>21</v>
      </c>
      <c r="F5257" s="160" t="s">
        <v>364</v>
      </c>
      <c r="H5257" s="161">
        <v>5</v>
      </c>
      <c r="I5257" s="162"/>
      <c r="L5257" s="158"/>
      <c r="M5257" s="163"/>
      <c r="T5257" s="164"/>
      <c r="AT5257" s="159" t="s">
        <v>340</v>
      </c>
      <c r="AU5257" s="159" t="s">
        <v>80</v>
      </c>
      <c r="AV5257" s="13" t="s">
        <v>80</v>
      </c>
      <c r="AW5257" s="13" t="s">
        <v>32</v>
      </c>
      <c r="AX5257" s="13" t="s">
        <v>71</v>
      </c>
      <c r="AY5257" s="159" t="s">
        <v>330</v>
      </c>
    </row>
    <row r="5258" spans="2:51" s="12" customFormat="1">
      <c r="B5258" s="151"/>
      <c r="D5258" s="152" t="s">
        <v>340</v>
      </c>
      <c r="E5258" s="153" t="s">
        <v>21</v>
      </c>
      <c r="F5258" s="154" t="s">
        <v>1472</v>
      </c>
      <c r="H5258" s="153" t="s">
        <v>21</v>
      </c>
      <c r="I5258" s="155"/>
      <c r="L5258" s="151"/>
      <c r="M5258" s="156"/>
      <c r="T5258" s="157"/>
      <c r="AT5258" s="153" t="s">
        <v>340</v>
      </c>
      <c r="AU5258" s="153" t="s">
        <v>80</v>
      </c>
      <c r="AV5258" s="12" t="s">
        <v>78</v>
      </c>
      <c r="AW5258" s="12" t="s">
        <v>32</v>
      </c>
      <c r="AX5258" s="12" t="s">
        <v>71</v>
      </c>
      <c r="AY5258" s="153" t="s">
        <v>330</v>
      </c>
    </row>
    <row r="5259" spans="2:51" s="13" customFormat="1">
      <c r="B5259" s="158"/>
      <c r="D5259" s="152" t="s">
        <v>340</v>
      </c>
      <c r="E5259" s="159" t="s">
        <v>21</v>
      </c>
      <c r="F5259" s="160" t="s">
        <v>364</v>
      </c>
      <c r="H5259" s="161">
        <v>5</v>
      </c>
      <c r="I5259" s="162"/>
      <c r="L5259" s="158"/>
      <c r="M5259" s="163"/>
      <c r="T5259" s="164"/>
      <c r="AT5259" s="159" t="s">
        <v>340</v>
      </c>
      <c r="AU5259" s="159" t="s">
        <v>80</v>
      </c>
      <c r="AV5259" s="13" t="s">
        <v>80</v>
      </c>
      <c r="AW5259" s="13" t="s">
        <v>32</v>
      </c>
      <c r="AX5259" s="13" t="s">
        <v>71</v>
      </c>
      <c r="AY5259" s="159" t="s">
        <v>330</v>
      </c>
    </row>
    <row r="5260" spans="2:51" s="12" customFormat="1">
      <c r="B5260" s="151"/>
      <c r="D5260" s="152" t="s">
        <v>340</v>
      </c>
      <c r="E5260" s="153" t="s">
        <v>21</v>
      </c>
      <c r="F5260" s="154" t="s">
        <v>1476</v>
      </c>
      <c r="H5260" s="153" t="s">
        <v>21</v>
      </c>
      <c r="I5260" s="155"/>
      <c r="L5260" s="151"/>
      <c r="M5260" s="156"/>
      <c r="T5260" s="157"/>
      <c r="AT5260" s="153" t="s">
        <v>340</v>
      </c>
      <c r="AU5260" s="153" t="s">
        <v>80</v>
      </c>
      <c r="AV5260" s="12" t="s">
        <v>78</v>
      </c>
      <c r="AW5260" s="12" t="s">
        <v>32</v>
      </c>
      <c r="AX5260" s="12" t="s">
        <v>71</v>
      </c>
      <c r="AY5260" s="153" t="s">
        <v>330</v>
      </c>
    </row>
    <row r="5261" spans="2:51" s="13" customFormat="1">
      <c r="B5261" s="158"/>
      <c r="D5261" s="152" t="s">
        <v>340</v>
      </c>
      <c r="E5261" s="159" t="s">
        <v>21</v>
      </c>
      <c r="F5261" s="160" t="s">
        <v>336</v>
      </c>
      <c r="H5261" s="161">
        <v>4</v>
      </c>
      <c r="I5261" s="162"/>
      <c r="L5261" s="158"/>
      <c r="M5261" s="163"/>
      <c r="T5261" s="164"/>
      <c r="AT5261" s="159" t="s">
        <v>340</v>
      </c>
      <c r="AU5261" s="159" t="s">
        <v>80</v>
      </c>
      <c r="AV5261" s="13" t="s">
        <v>80</v>
      </c>
      <c r="AW5261" s="13" t="s">
        <v>32</v>
      </c>
      <c r="AX5261" s="13" t="s">
        <v>71</v>
      </c>
      <c r="AY5261" s="159" t="s">
        <v>330</v>
      </c>
    </row>
    <row r="5262" spans="2:51" s="12" customFormat="1">
      <c r="B5262" s="151"/>
      <c r="D5262" s="152" t="s">
        <v>340</v>
      </c>
      <c r="E5262" s="153" t="s">
        <v>21</v>
      </c>
      <c r="F5262" s="154" t="s">
        <v>1554</v>
      </c>
      <c r="H5262" s="153" t="s">
        <v>21</v>
      </c>
      <c r="I5262" s="155"/>
      <c r="L5262" s="151"/>
      <c r="M5262" s="156"/>
      <c r="T5262" s="157"/>
      <c r="AT5262" s="153" t="s">
        <v>340</v>
      </c>
      <c r="AU5262" s="153" t="s">
        <v>80</v>
      </c>
      <c r="AV5262" s="12" t="s">
        <v>78</v>
      </c>
      <c r="AW5262" s="12" t="s">
        <v>32</v>
      </c>
      <c r="AX5262" s="12" t="s">
        <v>71</v>
      </c>
      <c r="AY5262" s="153" t="s">
        <v>330</v>
      </c>
    </row>
    <row r="5263" spans="2:51" s="13" customFormat="1">
      <c r="B5263" s="158"/>
      <c r="D5263" s="152" t="s">
        <v>340</v>
      </c>
      <c r="E5263" s="159" t="s">
        <v>21</v>
      </c>
      <c r="F5263" s="160" t="s">
        <v>336</v>
      </c>
      <c r="H5263" s="161">
        <v>4</v>
      </c>
      <c r="I5263" s="162"/>
      <c r="L5263" s="158"/>
      <c r="M5263" s="163"/>
      <c r="T5263" s="164"/>
      <c r="AT5263" s="159" t="s">
        <v>340</v>
      </c>
      <c r="AU5263" s="159" t="s">
        <v>80</v>
      </c>
      <c r="AV5263" s="13" t="s">
        <v>80</v>
      </c>
      <c r="AW5263" s="13" t="s">
        <v>32</v>
      </c>
      <c r="AX5263" s="13" t="s">
        <v>71</v>
      </c>
      <c r="AY5263" s="159" t="s">
        <v>330</v>
      </c>
    </row>
    <row r="5264" spans="2:51" s="12" customFormat="1">
      <c r="B5264" s="151"/>
      <c r="D5264" s="152" t="s">
        <v>340</v>
      </c>
      <c r="E5264" s="153" t="s">
        <v>21</v>
      </c>
      <c r="F5264" s="154" t="s">
        <v>2241</v>
      </c>
      <c r="H5264" s="153" t="s">
        <v>21</v>
      </c>
      <c r="I5264" s="155"/>
      <c r="L5264" s="151"/>
      <c r="M5264" s="156"/>
      <c r="T5264" s="157"/>
      <c r="AT5264" s="153" t="s">
        <v>340</v>
      </c>
      <c r="AU5264" s="153" t="s">
        <v>80</v>
      </c>
      <c r="AV5264" s="12" t="s">
        <v>78</v>
      </c>
      <c r="AW5264" s="12" t="s">
        <v>32</v>
      </c>
      <c r="AX5264" s="12" t="s">
        <v>71</v>
      </c>
      <c r="AY5264" s="153" t="s">
        <v>330</v>
      </c>
    </row>
    <row r="5265" spans="2:51" s="13" customFormat="1">
      <c r="B5265" s="158"/>
      <c r="D5265" s="152" t="s">
        <v>340</v>
      </c>
      <c r="E5265" s="159" t="s">
        <v>21</v>
      </c>
      <c r="F5265" s="160" t="s">
        <v>336</v>
      </c>
      <c r="H5265" s="161">
        <v>4</v>
      </c>
      <c r="I5265" s="162"/>
      <c r="L5265" s="158"/>
      <c r="M5265" s="163"/>
      <c r="T5265" s="164"/>
      <c r="AT5265" s="159" t="s">
        <v>340</v>
      </c>
      <c r="AU5265" s="159" t="s">
        <v>80</v>
      </c>
      <c r="AV5265" s="13" t="s">
        <v>80</v>
      </c>
      <c r="AW5265" s="13" t="s">
        <v>32</v>
      </c>
      <c r="AX5265" s="13" t="s">
        <v>71</v>
      </c>
      <c r="AY5265" s="159" t="s">
        <v>330</v>
      </c>
    </row>
    <row r="5266" spans="2:51" s="12" customFormat="1">
      <c r="B5266" s="151"/>
      <c r="D5266" s="152" t="s">
        <v>340</v>
      </c>
      <c r="E5266" s="153" t="s">
        <v>21</v>
      </c>
      <c r="F5266" s="154" t="s">
        <v>1677</v>
      </c>
      <c r="H5266" s="153" t="s">
        <v>21</v>
      </c>
      <c r="I5266" s="155"/>
      <c r="L5266" s="151"/>
      <c r="M5266" s="156"/>
      <c r="T5266" s="157"/>
      <c r="AT5266" s="153" t="s">
        <v>340</v>
      </c>
      <c r="AU5266" s="153" t="s">
        <v>80</v>
      </c>
      <c r="AV5266" s="12" t="s">
        <v>78</v>
      </c>
      <c r="AW5266" s="12" t="s">
        <v>32</v>
      </c>
      <c r="AX5266" s="12" t="s">
        <v>71</v>
      </c>
      <c r="AY5266" s="153" t="s">
        <v>330</v>
      </c>
    </row>
    <row r="5267" spans="2:51" s="13" customFormat="1">
      <c r="B5267" s="158"/>
      <c r="D5267" s="152" t="s">
        <v>340</v>
      </c>
      <c r="E5267" s="159" t="s">
        <v>21</v>
      </c>
      <c r="F5267" s="160" t="s">
        <v>370</v>
      </c>
      <c r="H5267" s="161">
        <v>6</v>
      </c>
      <c r="I5267" s="162"/>
      <c r="L5267" s="158"/>
      <c r="M5267" s="163"/>
      <c r="T5267" s="164"/>
      <c r="AT5267" s="159" t="s">
        <v>340</v>
      </c>
      <c r="AU5267" s="159" t="s">
        <v>80</v>
      </c>
      <c r="AV5267" s="13" t="s">
        <v>80</v>
      </c>
      <c r="AW5267" s="13" t="s">
        <v>32</v>
      </c>
      <c r="AX5267" s="13" t="s">
        <v>71</v>
      </c>
      <c r="AY5267" s="159" t="s">
        <v>330</v>
      </c>
    </row>
    <row r="5268" spans="2:51" s="12" customFormat="1">
      <c r="B5268" s="151"/>
      <c r="D5268" s="152" t="s">
        <v>340</v>
      </c>
      <c r="E5268" s="153" t="s">
        <v>21</v>
      </c>
      <c r="F5268" s="154" t="s">
        <v>2242</v>
      </c>
      <c r="H5268" s="153" t="s">
        <v>21</v>
      </c>
      <c r="I5268" s="155"/>
      <c r="L5268" s="151"/>
      <c r="M5268" s="156"/>
      <c r="T5268" s="157"/>
      <c r="AT5268" s="153" t="s">
        <v>340</v>
      </c>
      <c r="AU5268" s="153" t="s">
        <v>80</v>
      </c>
      <c r="AV5268" s="12" t="s">
        <v>78</v>
      </c>
      <c r="AW5268" s="12" t="s">
        <v>32</v>
      </c>
      <c r="AX5268" s="12" t="s">
        <v>71</v>
      </c>
      <c r="AY5268" s="153" t="s">
        <v>330</v>
      </c>
    </row>
    <row r="5269" spans="2:51" s="13" customFormat="1">
      <c r="B5269" s="158"/>
      <c r="D5269" s="152" t="s">
        <v>340</v>
      </c>
      <c r="E5269" s="159" t="s">
        <v>21</v>
      </c>
      <c r="F5269" s="160" t="s">
        <v>336</v>
      </c>
      <c r="H5269" s="161">
        <v>4</v>
      </c>
      <c r="I5269" s="162"/>
      <c r="L5269" s="158"/>
      <c r="M5269" s="163"/>
      <c r="T5269" s="164"/>
      <c r="AT5269" s="159" t="s">
        <v>340</v>
      </c>
      <c r="AU5269" s="159" t="s">
        <v>80</v>
      </c>
      <c r="AV5269" s="13" t="s">
        <v>80</v>
      </c>
      <c r="AW5269" s="13" t="s">
        <v>32</v>
      </c>
      <c r="AX5269" s="13" t="s">
        <v>71</v>
      </c>
      <c r="AY5269" s="159" t="s">
        <v>330</v>
      </c>
    </row>
    <row r="5270" spans="2:51" s="12" customFormat="1">
      <c r="B5270" s="151"/>
      <c r="D5270" s="152" t="s">
        <v>340</v>
      </c>
      <c r="E5270" s="153" t="s">
        <v>21</v>
      </c>
      <c r="F5270" s="154" t="s">
        <v>2243</v>
      </c>
      <c r="H5270" s="153" t="s">
        <v>21</v>
      </c>
      <c r="I5270" s="155"/>
      <c r="L5270" s="151"/>
      <c r="M5270" s="156"/>
      <c r="T5270" s="157"/>
      <c r="AT5270" s="153" t="s">
        <v>340</v>
      </c>
      <c r="AU5270" s="153" t="s">
        <v>80</v>
      </c>
      <c r="AV5270" s="12" t="s">
        <v>78</v>
      </c>
      <c r="AW5270" s="12" t="s">
        <v>32</v>
      </c>
      <c r="AX5270" s="12" t="s">
        <v>71</v>
      </c>
      <c r="AY5270" s="153" t="s">
        <v>330</v>
      </c>
    </row>
    <row r="5271" spans="2:51" s="13" customFormat="1">
      <c r="B5271" s="158"/>
      <c r="D5271" s="152" t="s">
        <v>340</v>
      </c>
      <c r="E5271" s="159" t="s">
        <v>21</v>
      </c>
      <c r="F5271" s="160" t="s">
        <v>336</v>
      </c>
      <c r="H5271" s="161">
        <v>4</v>
      </c>
      <c r="I5271" s="162"/>
      <c r="L5271" s="158"/>
      <c r="M5271" s="163"/>
      <c r="T5271" s="164"/>
      <c r="AT5271" s="159" t="s">
        <v>340</v>
      </c>
      <c r="AU5271" s="159" t="s">
        <v>80</v>
      </c>
      <c r="AV5271" s="13" t="s">
        <v>80</v>
      </c>
      <c r="AW5271" s="13" t="s">
        <v>32</v>
      </c>
      <c r="AX5271" s="13" t="s">
        <v>71</v>
      </c>
      <c r="AY5271" s="159" t="s">
        <v>330</v>
      </c>
    </row>
    <row r="5272" spans="2:51" s="12" customFormat="1">
      <c r="B5272" s="151"/>
      <c r="D5272" s="152" t="s">
        <v>340</v>
      </c>
      <c r="E5272" s="153" t="s">
        <v>21</v>
      </c>
      <c r="F5272" s="154" t="s">
        <v>1599</v>
      </c>
      <c r="H5272" s="153" t="s">
        <v>21</v>
      </c>
      <c r="I5272" s="155"/>
      <c r="L5272" s="151"/>
      <c r="M5272" s="156"/>
      <c r="T5272" s="157"/>
      <c r="AT5272" s="153" t="s">
        <v>340</v>
      </c>
      <c r="AU5272" s="153" t="s">
        <v>80</v>
      </c>
      <c r="AV5272" s="12" t="s">
        <v>78</v>
      </c>
      <c r="AW5272" s="12" t="s">
        <v>32</v>
      </c>
      <c r="AX5272" s="12" t="s">
        <v>71</v>
      </c>
      <c r="AY5272" s="153" t="s">
        <v>330</v>
      </c>
    </row>
    <row r="5273" spans="2:51" s="13" customFormat="1">
      <c r="B5273" s="158"/>
      <c r="D5273" s="152" t="s">
        <v>340</v>
      </c>
      <c r="E5273" s="159" t="s">
        <v>21</v>
      </c>
      <c r="F5273" s="160" t="s">
        <v>336</v>
      </c>
      <c r="H5273" s="161">
        <v>4</v>
      </c>
      <c r="I5273" s="162"/>
      <c r="L5273" s="158"/>
      <c r="M5273" s="163"/>
      <c r="T5273" s="164"/>
      <c r="AT5273" s="159" t="s">
        <v>340</v>
      </c>
      <c r="AU5273" s="159" t="s">
        <v>80</v>
      </c>
      <c r="AV5273" s="13" t="s">
        <v>80</v>
      </c>
      <c r="AW5273" s="13" t="s">
        <v>32</v>
      </c>
      <c r="AX5273" s="13" t="s">
        <v>71</v>
      </c>
      <c r="AY5273" s="159" t="s">
        <v>330</v>
      </c>
    </row>
    <row r="5274" spans="2:51" s="12" customFormat="1">
      <c r="B5274" s="151"/>
      <c r="D5274" s="152" t="s">
        <v>340</v>
      </c>
      <c r="E5274" s="153" t="s">
        <v>21</v>
      </c>
      <c r="F5274" s="154" t="s">
        <v>2246</v>
      </c>
      <c r="H5274" s="153" t="s">
        <v>21</v>
      </c>
      <c r="I5274" s="155"/>
      <c r="L5274" s="151"/>
      <c r="M5274" s="156"/>
      <c r="T5274" s="157"/>
      <c r="AT5274" s="153" t="s">
        <v>340</v>
      </c>
      <c r="AU5274" s="153" t="s">
        <v>80</v>
      </c>
      <c r="AV5274" s="12" t="s">
        <v>78</v>
      </c>
      <c r="AW5274" s="12" t="s">
        <v>32</v>
      </c>
      <c r="AX5274" s="12" t="s">
        <v>71</v>
      </c>
      <c r="AY5274" s="153" t="s">
        <v>330</v>
      </c>
    </row>
    <row r="5275" spans="2:51" s="13" customFormat="1">
      <c r="B5275" s="158"/>
      <c r="D5275" s="152" t="s">
        <v>340</v>
      </c>
      <c r="E5275" s="159" t="s">
        <v>21</v>
      </c>
      <c r="F5275" s="160" t="s">
        <v>336</v>
      </c>
      <c r="H5275" s="161">
        <v>4</v>
      </c>
      <c r="I5275" s="162"/>
      <c r="L5275" s="158"/>
      <c r="M5275" s="163"/>
      <c r="T5275" s="164"/>
      <c r="AT5275" s="159" t="s">
        <v>340</v>
      </c>
      <c r="AU5275" s="159" t="s">
        <v>80</v>
      </c>
      <c r="AV5275" s="13" t="s">
        <v>80</v>
      </c>
      <c r="AW5275" s="13" t="s">
        <v>32</v>
      </c>
      <c r="AX5275" s="13" t="s">
        <v>71</v>
      </c>
      <c r="AY5275" s="159" t="s">
        <v>330</v>
      </c>
    </row>
    <row r="5276" spans="2:51" s="12" customFormat="1">
      <c r="B5276" s="151"/>
      <c r="D5276" s="152" t="s">
        <v>340</v>
      </c>
      <c r="E5276" s="153" t="s">
        <v>21</v>
      </c>
      <c r="F5276" s="154" t="s">
        <v>1478</v>
      </c>
      <c r="H5276" s="153" t="s">
        <v>21</v>
      </c>
      <c r="I5276" s="155"/>
      <c r="L5276" s="151"/>
      <c r="M5276" s="156"/>
      <c r="T5276" s="157"/>
      <c r="AT5276" s="153" t="s">
        <v>340</v>
      </c>
      <c r="AU5276" s="153" t="s">
        <v>80</v>
      </c>
      <c r="AV5276" s="12" t="s">
        <v>78</v>
      </c>
      <c r="AW5276" s="12" t="s">
        <v>32</v>
      </c>
      <c r="AX5276" s="12" t="s">
        <v>71</v>
      </c>
      <c r="AY5276" s="153" t="s">
        <v>330</v>
      </c>
    </row>
    <row r="5277" spans="2:51" s="13" customFormat="1">
      <c r="B5277" s="158"/>
      <c r="D5277" s="152" t="s">
        <v>340</v>
      </c>
      <c r="E5277" s="159" t="s">
        <v>21</v>
      </c>
      <c r="F5277" s="160" t="s">
        <v>336</v>
      </c>
      <c r="H5277" s="161">
        <v>4</v>
      </c>
      <c r="I5277" s="162"/>
      <c r="L5277" s="158"/>
      <c r="M5277" s="163"/>
      <c r="T5277" s="164"/>
      <c r="AT5277" s="159" t="s">
        <v>340</v>
      </c>
      <c r="AU5277" s="159" t="s">
        <v>80</v>
      </c>
      <c r="AV5277" s="13" t="s">
        <v>80</v>
      </c>
      <c r="AW5277" s="13" t="s">
        <v>32</v>
      </c>
      <c r="AX5277" s="13" t="s">
        <v>71</v>
      </c>
      <c r="AY5277" s="159" t="s">
        <v>330</v>
      </c>
    </row>
    <row r="5278" spans="2:51" s="12" customFormat="1">
      <c r="B5278" s="151"/>
      <c r="D5278" s="152" t="s">
        <v>340</v>
      </c>
      <c r="E5278" s="153" t="s">
        <v>21</v>
      </c>
      <c r="F5278" s="154" t="s">
        <v>1480</v>
      </c>
      <c r="H5278" s="153" t="s">
        <v>21</v>
      </c>
      <c r="I5278" s="155"/>
      <c r="L5278" s="151"/>
      <c r="M5278" s="156"/>
      <c r="T5278" s="157"/>
      <c r="AT5278" s="153" t="s">
        <v>340</v>
      </c>
      <c r="AU5278" s="153" t="s">
        <v>80</v>
      </c>
      <c r="AV5278" s="12" t="s">
        <v>78</v>
      </c>
      <c r="AW5278" s="12" t="s">
        <v>32</v>
      </c>
      <c r="AX5278" s="12" t="s">
        <v>71</v>
      </c>
      <c r="AY5278" s="153" t="s">
        <v>330</v>
      </c>
    </row>
    <row r="5279" spans="2:51" s="13" customFormat="1">
      <c r="B5279" s="158"/>
      <c r="D5279" s="152" t="s">
        <v>340</v>
      </c>
      <c r="E5279" s="159" t="s">
        <v>21</v>
      </c>
      <c r="F5279" s="160" t="s">
        <v>336</v>
      </c>
      <c r="H5279" s="161">
        <v>4</v>
      </c>
      <c r="I5279" s="162"/>
      <c r="L5279" s="158"/>
      <c r="M5279" s="163"/>
      <c r="T5279" s="164"/>
      <c r="AT5279" s="159" t="s">
        <v>340</v>
      </c>
      <c r="AU5279" s="159" t="s">
        <v>80</v>
      </c>
      <c r="AV5279" s="13" t="s">
        <v>80</v>
      </c>
      <c r="AW5279" s="13" t="s">
        <v>32</v>
      </c>
      <c r="AX5279" s="13" t="s">
        <v>71</v>
      </c>
      <c r="AY5279" s="159" t="s">
        <v>330</v>
      </c>
    </row>
    <row r="5280" spans="2:51" s="12" customFormat="1">
      <c r="B5280" s="151"/>
      <c r="D5280" s="152" t="s">
        <v>340</v>
      </c>
      <c r="E5280" s="153" t="s">
        <v>21</v>
      </c>
      <c r="F5280" s="154" t="s">
        <v>1484</v>
      </c>
      <c r="H5280" s="153" t="s">
        <v>21</v>
      </c>
      <c r="I5280" s="155"/>
      <c r="L5280" s="151"/>
      <c r="M5280" s="156"/>
      <c r="T5280" s="157"/>
      <c r="AT5280" s="153" t="s">
        <v>340</v>
      </c>
      <c r="AU5280" s="153" t="s">
        <v>80</v>
      </c>
      <c r="AV5280" s="12" t="s">
        <v>78</v>
      </c>
      <c r="AW5280" s="12" t="s">
        <v>32</v>
      </c>
      <c r="AX5280" s="12" t="s">
        <v>71</v>
      </c>
      <c r="AY5280" s="153" t="s">
        <v>330</v>
      </c>
    </row>
    <row r="5281" spans="2:51" s="13" customFormat="1">
      <c r="B5281" s="158"/>
      <c r="D5281" s="152" t="s">
        <v>340</v>
      </c>
      <c r="E5281" s="159" t="s">
        <v>21</v>
      </c>
      <c r="F5281" s="160" t="s">
        <v>336</v>
      </c>
      <c r="H5281" s="161">
        <v>4</v>
      </c>
      <c r="I5281" s="162"/>
      <c r="L5281" s="158"/>
      <c r="M5281" s="163"/>
      <c r="T5281" s="164"/>
      <c r="AT5281" s="159" t="s">
        <v>340</v>
      </c>
      <c r="AU5281" s="159" t="s">
        <v>80</v>
      </c>
      <c r="AV5281" s="13" t="s">
        <v>80</v>
      </c>
      <c r="AW5281" s="13" t="s">
        <v>32</v>
      </c>
      <c r="AX5281" s="13" t="s">
        <v>71</v>
      </c>
      <c r="AY5281" s="159" t="s">
        <v>330</v>
      </c>
    </row>
    <row r="5282" spans="2:51" s="12" customFormat="1">
      <c r="B5282" s="151"/>
      <c r="D5282" s="152" t="s">
        <v>340</v>
      </c>
      <c r="E5282" s="153" t="s">
        <v>21</v>
      </c>
      <c r="F5282" s="154" t="s">
        <v>1488</v>
      </c>
      <c r="H5282" s="153" t="s">
        <v>21</v>
      </c>
      <c r="I5282" s="155"/>
      <c r="L5282" s="151"/>
      <c r="M5282" s="156"/>
      <c r="T5282" s="157"/>
      <c r="AT5282" s="153" t="s">
        <v>340</v>
      </c>
      <c r="AU5282" s="153" t="s">
        <v>80</v>
      </c>
      <c r="AV5282" s="12" t="s">
        <v>78</v>
      </c>
      <c r="AW5282" s="12" t="s">
        <v>32</v>
      </c>
      <c r="AX5282" s="12" t="s">
        <v>71</v>
      </c>
      <c r="AY5282" s="153" t="s">
        <v>330</v>
      </c>
    </row>
    <row r="5283" spans="2:51" s="13" customFormat="1">
      <c r="B5283" s="158"/>
      <c r="D5283" s="152" t="s">
        <v>340</v>
      </c>
      <c r="E5283" s="159" t="s">
        <v>21</v>
      </c>
      <c r="F5283" s="160" t="s">
        <v>364</v>
      </c>
      <c r="H5283" s="161">
        <v>5</v>
      </c>
      <c r="I5283" s="162"/>
      <c r="L5283" s="158"/>
      <c r="M5283" s="163"/>
      <c r="T5283" s="164"/>
      <c r="AT5283" s="159" t="s">
        <v>340</v>
      </c>
      <c r="AU5283" s="159" t="s">
        <v>80</v>
      </c>
      <c r="AV5283" s="13" t="s">
        <v>80</v>
      </c>
      <c r="AW5283" s="13" t="s">
        <v>32</v>
      </c>
      <c r="AX5283" s="13" t="s">
        <v>71</v>
      </c>
      <c r="AY5283" s="159" t="s">
        <v>330</v>
      </c>
    </row>
    <row r="5284" spans="2:51" s="12" customFormat="1">
      <c r="B5284" s="151"/>
      <c r="D5284" s="152" t="s">
        <v>340</v>
      </c>
      <c r="E5284" s="153" t="s">
        <v>21</v>
      </c>
      <c r="F5284" s="154" t="s">
        <v>1490</v>
      </c>
      <c r="H5284" s="153" t="s">
        <v>21</v>
      </c>
      <c r="I5284" s="155"/>
      <c r="L5284" s="151"/>
      <c r="M5284" s="156"/>
      <c r="T5284" s="157"/>
      <c r="AT5284" s="153" t="s">
        <v>340</v>
      </c>
      <c r="AU5284" s="153" t="s">
        <v>80</v>
      </c>
      <c r="AV5284" s="12" t="s">
        <v>78</v>
      </c>
      <c r="AW5284" s="12" t="s">
        <v>32</v>
      </c>
      <c r="AX5284" s="12" t="s">
        <v>71</v>
      </c>
      <c r="AY5284" s="153" t="s">
        <v>330</v>
      </c>
    </row>
    <row r="5285" spans="2:51" s="13" customFormat="1">
      <c r="B5285" s="158"/>
      <c r="D5285" s="152" t="s">
        <v>340</v>
      </c>
      <c r="E5285" s="159" t="s">
        <v>21</v>
      </c>
      <c r="F5285" s="160" t="s">
        <v>336</v>
      </c>
      <c r="H5285" s="161">
        <v>4</v>
      </c>
      <c r="I5285" s="162"/>
      <c r="L5285" s="158"/>
      <c r="M5285" s="163"/>
      <c r="T5285" s="164"/>
      <c r="AT5285" s="159" t="s">
        <v>340</v>
      </c>
      <c r="AU5285" s="159" t="s">
        <v>80</v>
      </c>
      <c r="AV5285" s="13" t="s">
        <v>80</v>
      </c>
      <c r="AW5285" s="13" t="s">
        <v>32</v>
      </c>
      <c r="AX5285" s="13" t="s">
        <v>71</v>
      </c>
      <c r="AY5285" s="159" t="s">
        <v>330</v>
      </c>
    </row>
    <row r="5286" spans="2:51" s="12" customFormat="1">
      <c r="B5286" s="151"/>
      <c r="D5286" s="152" t="s">
        <v>340</v>
      </c>
      <c r="E5286" s="153" t="s">
        <v>21</v>
      </c>
      <c r="F5286" s="154" t="s">
        <v>1568</v>
      </c>
      <c r="H5286" s="153" t="s">
        <v>21</v>
      </c>
      <c r="I5286" s="155"/>
      <c r="L5286" s="151"/>
      <c r="M5286" s="156"/>
      <c r="T5286" s="157"/>
      <c r="AT5286" s="153" t="s">
        <v>340</v>
      </c>
      <c r="AU5286" s="153" t="s">
        <v>80</v>
      </c>
      <c r="AV5286" s="12" t="s">
        <v>78</v>
      </c>
      <c r="AW5286" s="12" t="s">
        <v>32</v>
      </c>
      <c r="AX5286" s="12" t="s">
        <v>71</v>
      </c>
      <c r="AY5286" s="153" t="s">
        <v>330</v>
      </c>
    </row>
    <row r="5287" spans="2:51" s="13" customFormat="1">
      <c r="B5287" s="158"/>
      <c r="D5287" s="152" t="s">
        <v>340</v>
      </c>
      <c r="E5287" s="159" t="s">
        <v>21</v>
      </c>
      <c r="F5287" s="160" t="s">
        <v>336</v>
      </c>
      <c r="H5287" s="161">
        <v>4</v>
      </c>
      <c r="I5287" s="162"/>
      <c r="L5287" s="158"/>
      <c r="M5287" s="163"/>
      <c r="T5287" s="164"/>
      <c r="AT5287" s="159" t="s">
        <v>340</v>
      </c>
      <c r="AU5287" s="159" t="s">
        <v>80</v>
      </c>
      <c r="AV5287" s="13" t="s">
        <v>80</v>
      </c>
      <c r="AW5287" s="13" t="s">
        <v>32</v>
      </c>
      <c r="AX5287" s="13" t="s">
        <v>71</v>
      </c>
      <c r="AY5287" s="159" t="s">
        <v>330</v>
      </c>
    </row>
    <row r="5288" spans="2:51" s="12" customFormat="1">
      <c r="B5288" s="151"/>
      <c r="D5288" s="152" t="s">
        <v>340</v>
      </c>
      <c r="E5288" s="153" t="s">
        <v>21</v>
      </c>
      <c r="F5288" s="154" t="s">
        <v>1682</v>
      </c>
      <c r="H5288" s="153" t="s">
        <v>21</v>
      </c>
      <c r="I5288" s="155"/>
      <c r="L5288" s="151"/>
      <c r="M5288" s="156"/>
      <c r="T5288" s="157"/>
      <c r="AT5288" s="153" t="s">
        <v>340</v>
      </c>
      <c r="AU5288" s="153" t="s">
        <v>80</v>
      </c>
      <c r="AV5288" s="12" t="s">
        <v>78</v>
      </c>
      <c r="AW5288" s="12" t="s">
        <v>32</v>
      </c>
      <c r="AX5288" s="12" t="s">
        <v>71</v>
      </c>
      <c r="AY5288" s="153" t="s">
        <v>330</v>
      </c>
    </row>
    <row r="5289" spans="2:51" s="13" customFormat="1">
      <c r="B5289" s="158"/>
      <c r="D5289" s="152" t="s">
        <v>340</v>
      </c>
      <c r="E5289" s="159" t="s">
        <v>21</v>
      </c>
      <c r="F5289" s="160" t="s">
        <v>364</v>
      </c>
      <c r="H5289" s="161">
        <v>5</v>
      </c>
      <c r="I5289" s="162"/>
      <c r="L5289" s="158"/>
      <c r="M5289" s="163"/>
      <c r="T5289" s="164"/>
      <c r="AT5289" s="159" t="s">
        <v>340</v>
      </c>
      <c r="AU5289" s="159" t="s">
        <v>80</v>
      </c>
      <c r="AV5289" s="13" t="s">
        <v>80</v>
      </c>
      <c r="AW5289" s="13" t="s">
        <v>32</v>
      </c>
      <c r="AX5289" s="13" t="s">
        <v>71</v>
      </c>
      <c r="AY5289" s="159" t="s">
        <v>330</v>
      </c>
    </row>
    <row r="5290" spans="2:51" s="12" customFormat="1">
      <c r="B5290" s="151"/>
      <c r="D5290" s="152" t="s">
        <v>340</v>
      </c>
      <c r="E5290" s="153" t="s">
        <v>21</v>
      </c>
      <c r="F5290" s="154" t="s">
        <v>1492</v>
      </c>
      <c r="H5290" s="153" t="s">
        <v>21</v>
      </c>
      <c r="I5290" s="155"/>
      <c r="L5290" s="151"/>
      <c r="M5290" s="156"/>
      <c r="T5290" s="157"/>
      <c r="AT5290" s="153" t="s">
        <v>340</v>
      </c>
      <c r="AU5290" s="153" t="s">
        <v>80</v>
      </c>
      <c r="AV5290" s="12" t="s">
        <v>78</v>
      </c>
      <c r="AW5290" s="12" t="s">
        <v>32</v>
      </c>
      <c r="AX5290" s="12" t="s">
        <v>71</v>
      </c>
      <c r="AY5290" s="153" t="s">
        <v>330</v>
      </c>
    </row>
    <row r="5291" spans="2:51" s="13" customFormat="1">
      <c r="B5291" s="158"/>
      <c r="D5291" s="152" t="s">
        <v>340</v>
      </c>
      <c r="E5291" s="159" t="s">
        <v>21</v>
      </c>
      <c r="F5291" s="160" t="s">
        <v>336</v>
      </c>
      <c r="H5291" s="161">
        <v>4</v>
      </c>
      <c r="I5291" s="162"/>
      <c r="L5291" s="158"/>
      <c r="M5291" s="163"/>
      <c r="T5291" s="164"/>
      <c r="AT5291" s="159" t="s">
        <v>340</v>
      </c>
      <c r="AU5291" s="159" t="s">
        <v>80</v>
      </c>
      <c r="AV5291" s="13" t="s">
        <v>80</v>
      </c>
      <c r="AW5291" s="13" t="s">
        <v>32</v>
      </c>
      <c r="AX5291" s="13" t="s">
        <v>71</v>
      </c>
      <c r="AY5291" s="159" t="s">
        <v>330</v>
      </c>
    </row>
    <row r="5292" spans="2:51" s="12" customFormat="1">
      <c r="B5292" s="151"/>
      <c r="D5292" s="152" t="s">
        <v>340</v>
      </c>
      <c r="E5292" s="153" t="s">
        <v>21</v>
      </c>
      <c r="F5292" s="154" t="s">
        <v>1576</v>
      </c>
      <c r="H5292" s="153" t="s">
        <v>21</v>
      </c>
      <c r="I5292" s="155"/>
      <c r="L5292" s="151"/>
      <c r="M5292" s="156"/>
      <c r="T5292" s="157"/>
      <c r="AT5292" s="153" t="s">
        <v>340</v>
      </c>
      <c r="AU5292" s="153" t="s">
        <v>80</v>
      </c>
      <c r="AV5292" s="12" t="s">
        <v>78</v>
      </c>
      <c r="AW5292" s="12" t="s">
        <v>32</v>
      </c>
      <c r="AX5292" s="12" t="s">
        <v>71</v>
      </c>
      <c r="AY5292" s="153" t="s">
        <v>330</v>
      </c>
    </row>
    <row r="5293" spans="2:51" s="13" customFormat="1">
      <c r="B5293" s="158"/>
      <c r="D5293" s="152" t="s">
        <v>340</v>
      </c>
      <c r="E5293" s="159" t="s">
        <v>21</v>
      </c>
      <c r="F5293" s="160" t="s">
        <v>370</v>
      </c>
      <c r="H5293" s="161">
        <v>6</v>
      </c>
      <c r="I5293" s="162"/>
      <c r="L5293" s="158"/>
      <c r="M5293" s="163"/>
      <c r="T5293" s="164"/>
      <c r="AT5293" s="159" t="s">
        <v>340</v>
      </c>
      <c r="AU5293" s="159" t="s">
        <v>80</v>
      </c>
      <c r="AV5293" s="13" t="s">
        <v>80</v>
      </c>
      <c r="AW5293" s="13" t="s">
        <v>32</v>
      </c>
      <c r="AX5293" s="13" t="s">
        <v>71</v>
      </c>
      <c r="AY5293" s="159" t="s">
        <v>330</v>
      </c>
    </row>
    <row r="5294" spans="2:51" s="12" customFormat="1">
      <c r="B5294" s="151"/>
      <c r="D5294" s="152" t="s">
        <v>340</v>
      </c>
      <c r="E5294" s="153" t="s">
        <v>21</v>
      </c>
      <c r="F5294" s="154" t="s">
        <v>1578</v>
      </c>
      <c r="H5294" s="153" t="s">
        <v>21</v>
      </c>
      <c r="I5294" s="155"/>
      <c r="L5294" s="151"/>
      <c r="M5294" s="156"/>
      <c r="T5294" s="157"/>
      <c r="AT5294" s="153" t="s">
        <v>340</v>
      </c>
      <c r="AU5294" s="153" t="s">
        <v>80</v>
      </c>
      <c r="AV5294" s="12" t="s">
        <v>78</v>
      </c>
      <c r="AW5294" s="12" t="s">
        <v>32</v>
      </c>
      <c r="AX5294" s="12" t="s">
        <v>71</v>
      </c>
      <c r="AY5294" s="153" t="s">
        <v>330</v>
      </c>
    </row>
    <row r="5295" spans="2:51" s="13" customFormat="1">
      <c r="B5295" s="158"/>
      <c r="D5295" s="152" t="s">
        <v>340</v>
      </c>
      <c r="E5295" s="159" t="s">
        <v>21</v>
      </c>
      <c r="F5295" s="160" t="s">
        <v>336</v>
      </c>
      <c r="H5295" s="161">
        <v>4</v>
      </c>
      <c r="I5295" s="162"/>
      <c r="L5295" s="158"/>
      <c r="M5295" s="163"/>
      <c r="T5295" s="164"/>
      <c r="AT5295" s="159" t="s">
        <v>340</v>
      </c>
      <c r="AU5295" s="159" t="s">
        <v>80</v>
      </c>
      <c r="AV5295" s="13" t="s">
        <v>80</v>
      </c>
      <c r="AW5295" s="13" t="s">
        <v>32</v>
      </c>
      <c r="AX5295" s="13" t="s">
        <v>71</v>
      </c>
      <c r="AY5295" s="159" t="s">
        <v>330</v>
      </c>
    </row>
    <row r="5296" spans="2:51" s="12" customFormat="1">
      <c r="B5296" s="151"/>
      <c r="D5296" s="152" t="s">
        <v>340</v>
      </c>
      <c r="E5296" s="153" t="s">
        <v>21</v>
      </c>
      <c r="F5296" s="154" t="s">
        <v>1505</v>
      </c>
      <c r="H5296" s="153" t="s">
        <v>21</v>
      </c>
      <c r="I5296" s="155"/>
      <c r="L5296" s="151"/>
      <c r="M5296" s="156"/>
      <c r="T5296" s="157"/>
      <c r="AT5296" s="153" t="s">
        <v>340</v>
      </c>
      <c r="AU5296" s="153" t="s">
        <v>80</v>
      </c>
      <c r="AV5296" s="12" t="s">
        <v>78</v>
      </c>
      <c r="AW5296" s="12" t="s">
        <v>32</v>
      </c>
      <c r="AX5296" s="12" t="s">
        <v>71</v>
      </c>
      <c r="AY5296" s="153" t="s">
        <v>330</v>
      </c>
    </row>
    <row r="5297" spans="2:51" s="13" customFormat="1">
      <c r="B5297" s="158"/>
      <c r="D5297" s="152" t="s">
        <v>340</v>
      </c>
      <c r="E5297" s="159" t="s">
        <v>21</v>
      </c>
      <c r="F5297" s="160" t="s">
        <v>364</v>
      </c>
      <c r="H5297" s="161">
        <v>5</v>
      </c>
      <c r="I5297" s="162"/>
      <c r="L5297" s="158"/>
      <c r="M5297" s="163"/>
      <c r="T5297" s="164"/>
      <c r="AT5297" s="159" t="s">
        <v>340</v>
      </c>
      <c r="AU5297" s="159" t="s">
        <v>80</v>
      </c>
      <c r="AV5297" s="13" t="s">
        <v>80</v>
      </c>
      <c r="AW5297" s="13" t="s">
        <v>32</v>
      </c>
      <c r="AX5297" s="13" t="s">
        <v>71</v>
      </c>
      <c r="AY5297" s="159" t="s">
        <v>330</v>
      </c>
    </row>
    <row r="5298" spans="2:51" s="12" customFormat="1">
      <c r="B5298" s="151"/>
      <c r="D5298" s="152" t="s">
        <v>340</v>
      </c>
      <c r="E5298" s="153" t="s">
        <v>21</v>
      </c>
      <c r="F5298" s="154" t="s">
        <v>1581</v>
      </c>
      <c r="H5298" s="153" t="s">
        <v>21</v>
      </c>
      <c r="I5298" s="155"/>
      <c r="L5298" s="151"/>
      <c r="M5298" s="156"/>
      <c r="T5298" s="157"/>
      <c r="AT5298" s="153" t="s">
        <v>340</v>
      </c>
      <c r="AU5298" s="153" t="s">
        <v>80</v>
      </c>
      <c r="AV5298" s="12" t="s">
        <v>78</v>
      </c>
      <c r="AW5298" s="12" t="s">
        <v>32</v>
      </c>
      <c r="AX5298" s="12" t="s">
        <v>71</v>
      </c>
      <c r="AY5298" s="153" t="s">
        <v>330</v>
      </c>
    </row>
    <row r="5299" spans="2:51" s="13" customFormat="1">
      <c r="B5299" s="158"/>
      <c r="D5299" s="152" t="s">
        <v>340</v>
      </c>
      <c r="E5299" s="159" t="s">
        <v>21</v>
      </c>
      <c r="F5299" s="160" t="s">
        <v>336</v>
      </c>
      <c r="H5299" s="161">
        <v>4</v>
      </c>
      <c r="I5299" s="162"/>
      <c r="L5299" s="158"/>
      <c r="M5299" s="163"/>
      <c r="T5299" s="164"/>
      <c r="AT5299" s="159" t="s">
        <v>340</v>
      </c>
      <c r="AU5299" s="159" t="s">
        <v>80</v>
      </c>
      <c r="AV5299" s="13" t="s">
        <v>80</v>
      </c>
      <c r="AW5299" s="13" t="s">
        <v>32</v>
      </c>
      <c r="AX5299" s="13" t="s">
        <v>71</v>
      </c>
      <c r="AY5299" s="159" t="s">
        <v>330</v>
      </c>
    </row>
    <row r="5300" spans="2:51" s="12" customFormat="1">
      <c r="B5300" s="151"/>
      <c r="D5300" s="152" t="s">
        <v>340</v>
      </c>
      <c r="E5300" s="153" t="s">
        <v>21</v>
      </c>
      <c r="F5300" s="154" t="s">
        <v>1507</v>
      </c>
      <c r="H5300" s="153" t="s">
        <v>21</v>
      </c>
      <c r="I5300" s="155"/>
      <c r="L5300" s="151"/>
      <c r="M5300" s="156"/>
      <c r="T5300" s="157"/>
      <c r="AT5300" s="153" t="s">
        <v>340</v>
      </c>
      <c r="AU5300" s="153" t="s">
        <v>80</v>
      </c>
      <c r="AV5300" s="12" t="s">
        <v>78</v>
      </c>
      <c r="AW5300" s="12" t="s">
        <v>32</v>
      </c>
      <c r="AX5300" s="12" t="s">
        <v>71</v>
      </c>
      <c r="AY5300" s="153" t="s">
        <v>330</v>
      </c>
    </row>
    <row r="5301" spans="2:51" s="13" customFormat="1">
      <c r="B5301" s="158"/>
      <c r="D5301" s="152" t="s">
        <v>340</v>
      </c>
      <c r="E5301" s="159" t="s">
        <v>21</v>
      </c>
      <c r="F5301" s="160" t="s">
        <v>370</v>
      </c>
      <c r="H5301" s="161">
        <v>6</v>
      </c>
      <c r="I5301" s="162"/>
      <c r="L5301" s="158"/>
      <c r="M5301" s="163"/>
      <c r="T5301" s="164"/>
      <c r="AT5301" s="159" t="s">
        <v>340</v>
      </c>
      <c r="AU5301" s="159" t="s">
        <v>80</v>
      </c>
      <c r="AV5301" s="13" t="s">
        <v>80</v>
      </c>
      <c r="AW5301" s="13" t="s">
        <v>32</v>
      </c>
      <c r="AX5301" s="13" t="s">
        <v>71</v>
      </c>
      <c r="AY5301" s="159" t="s">
        <v>330</v>
      </c>
    </row>
    <row r="5302" spans="2:51" s="12" customFormat="1">
      <c r="B5302" s="151"/>
      <c r="D5302" s="152" t="s">
        <v>340</v>
      </c>
      <c r="E5302" s="153" t="s">
        <v>21</v>
      </c>
      <c r="F5302" s="154" t="s">
        <v>1509</v>
      </c>
      <c r="H5302" s="153" t="s">
        <v>21</v>
      </c>
      <c r="I5302" s="155"/>
      <c r="L5302" s="151"/>
      <c r="M5302" s="156"/>
      <c r="T5302" s="157"/>
      <c r="AT5302" s="153" t="s">
        <v>340</v>
      </c>
      <c r="AU5302" s="153" t="s">
        <v>80</v>
      </c>
      <c r="AV5302" s="12" t="s">
        <v>78</v>
      </c>
      <c r="AW5302" s="12" t="s">
        <v>32</v>
      </c>
      <c r="AX5302" s="12" t="s">
        <v>71</v>
      </c>
      <c r="AY5302" s="153" t="s">
        <v>330</v>
      </c>
    </row>
    <row r="5303" spans="2:51" s="13" customFormat="1">
      <c r="B5303" s="158"/>
      <c r="D5303" s="152" t="s">
        <v>340</v>
      </c>
      <c r="E5303" s="159" t="s">
        <v>21</v>
      </c>
      <c r="F5303" s="160" t="s">
        <v>336</v>
      </c>
      <c r="H5303" s="161">
        <v>4</v>
      </c>
      <c r="I5303" s="162"/>
      <c r="L5303" s="158"/>
      <c r="M5303" s="163"/>
      <c r="T5303" s="164"/>
      <c r="AT5303" s="159" t="s">
        <v>340</v>
      </c>
      <c r="AU5303" s="159" t="s">
        <v>80</v>
      </c>
      <c r="AV5303" s="13" t="s">
        <v>80</v>
      </c>
      <c r="AW5303" s="13" t="s">
        <v>32</v>
      </c>
      <c r="AX5303" s="13" t="s">
        <v>71</v>
      </c>
      <c r="AY5303" s="159" t="s">
        <v>330</v>
      </c>
    </row>
    <row r="5304" spans="2:51" s="12" customFormat="1">
      <c r="B5304" s="151"/>
      <c r="D5304" s="152" t="s">
        <v>340</v>
      </c>
      <c r="E5304" s="153" t="s">
        <v>21</v>
      </c>
      <c r="F5304" s="154" t="s">
        <v>1511</v>
      </c>
      <c r="H5304" s="153" t="s">
        <v>21</v>
      </c>
      <c r="I5304" s="155"/>
      <c r="L5304" s="151"/>
      <c r="M5304" s="156"/>
      <c r="T5304" s="157"/>
      <c r="AT5304" s="153" t="s">
        <v>340</v>
      </c>
      <c r="AU5304" s="153" t="s">
        <v>80</v>
      </c>
      <c r="AV5304" s="12" t="s">
        <v>78</v>
      </c>
      <c r="AW5304" s="12" t="s">
        <v>32</v>
      </c>
      <c r="AX5304" s="12" t="s">
        <v>71</v>
      </c>
      <c r="AY5304" s="153" t="s">
        <v>330</v>
      </c>
    </row>
    <row r="5305" spans="2:51" s="13" customFormat="1">
      <c r="B5305" s="158"/>
      <c r="D5305" s="152" t="s">
        <v>340</v>
      </c>
      <c r="E5305" s="159" t="s">
        <v>21</v>
      </c>
      <c r="F5305" s="160" t="s">
        <v>370</v>
      </c>
      <c r="H5305" s="161">
        <v>6</v>
      </c>
      <c r="I5305" s="162"/>
      <c r="L5305" s="158"/>
      <c r="M5305" s="163"/>
      <c r="T5305" s="164"/>
      <c r="AT5305" s="159" t="s">
        <v>340</v>
      </c>
      <c r="AU5305" s="159" t="s">
        <v>80</v>
      </c>
      <c r="AV5305" s="13" t="s">
        <v>80</v>
      </c>
      <c r="AW5305" s="13" t="s">
        <v>32</v>
      </c>
      <c r="AX5305" s="13" t="s">
        <v>71</v>
      </c>
      <c r="AY5305" s="159" t="s">
        <v>330</v>
      </c>
    </row>
    <row r="5306" spans="2:51" s="12" customFormat="1">
      <c r="B5306" s="151"/>
      <c r="D5306" s="152" t="s">
        <v>340</v>
      </c>
      <c r="E5306" s="153" t="s">
        <v>21</v>
      </c>
      <c r="F5306" s="154" t="s">
        <v>1515</v>
      </c>
      <c r="H5306" s="153" t="s">
        <v>21</v>
      </c>
      <c r="I5306" s="155"/>
      <c r="L5306" s="151"/>
      <c r="M5306" s="156"/>
      <c r="T5306" s="157"/>
      <c r="AT5306" s="153" t="s">
        <v>340</v>
      </c>
      <c r="AU5306" s="153" t="s">
        <v>80</v>
      </c>
      <c r="AV5306" s="12" t="s">
        <v>78</v>
      </c>
      <c r="AW5306" s="12" t="s">
        <v>32</v>
      </c>
      <c r="AX5306" s="12" t="s">
        <v>71</v>
      </c>
      <c r="AY5306" s="153" t="s">
        <v>330</v>
      </c>
    </row>
    <row r="5307" spans="2:51" s="13" customFormat="1">
      <c r="B5307" s="158"/>
      <c r="D5307" s="152" t="s">
        <v>340</v>
      </c>
      <c r="E5307" s="159" t="s">
        <v>21</v>
      </c>
      <c r="F5307" s="160" t="s">
        <v>364</v>
      </c>
      <c r="H5307" s="161">
        <v>5</v>
      </c>
      <c r="I5307" s="162"/>
      <c r="L5307" s="158"/>
      <c r="M5307" s="163"/>
      <c r="T5307" s="164"/>
      <c r="AT5307" s="159" t="s">
        <v>340</v>
      </c>
      <c r="AU5307" s="159" t="s">
        <v>80</v>
      </c>
      <c r="AV5307" s="13" t="s">
        <v>80</v>
      </c>
      <c r="AW5307" s="13" t="s">
        <v>32</v>
      </c>
      <c r="AX5307" s="13" t="s">
        <v>71</v>
      </c>
      <c r="AY5307" s="159" t="s">
        <v>330</v>
      </c>
    </row>
    <row r="5308" spans="2:51" s="12" customFormat="1">
      <c r="B5308" s="151"/>
      <c r="D5308" s="152" t="s">
        <v>340</v>
      </c>
      <c r="E5308" s="153" t="s">
        <v>21</v>
      </c>
      <c r="F5308" s="154" t="s">
        <v>1515</v>
      </c>
      <c r="H5308" s="153" t="s">
        <v>21</v>
      </c>
      <c r="I5308" s="155"/>
      <c r="L5308" s="151"/>
      <c r="M5308" s="156"/>
      <c r="T5308" s="157"/>
      <c r="AT5308" s="153" t="s">
        <v>340</v>
      </c>
      <c r="AU5308" s="153" t="s">
        <v>80</v>
      </c>
      <c r="AV5308" s="12" t="s">
        <v>78</v>
      </c>
      <c r="AW5308" s="12" t="s">
        <v>32</v>
      </c>
      <c r="AX5308" s="12" t="s">
        <v>71</v>
      </c>
      <c r="AY5308" s="153" t="s">
        <v>330</v>
      </c>
    </row>
    <row r="5309" spans="2:51" s="13" customFormat="1">
      <c r="B5309" s="158"/>
      <c r="D5309" s="152" t="s">
        <v>340</v>
      </c>
      <c r="E5309" s="159" t="s">
        <v>21</v>
      </c>
      <c r="F5309" s="160" t="s">
        <v>336</v>
      </c>
      <c r="H5309" s="161">
        <v>4</v>
      </c>
      <c r="I5309" s="162"/>
      <c r="L5309" s="158"/>
      <c r="M5309" s="163"/>
      <c r="T5309" s="164"/>
      <c r="AT5309" s="159" t="s">
        <v>340</v>
      </c>
      <c r="AU5309" s="159" t="s">
        <v>80</v>
      </c>
      <c r="AV5309" s="13" t="s">
        <v>80</v>
      </c>
      <c r="AW5309" s="13" t="s">
        <v>32</v>
      </c>
      <c r="AX5309" s="13" t="s">
        <v>71</v>
      </c>
      <c r="AY5309" s="159" t="s">
        <v>330</v>
      </c>
    </row>
    <row r="5310" spans="2:51" s="12" customFormat="1">
      <c r="B5310" s="151"/>
      <c r="D5310" s="152" t="s">
        <v>340</v>
      </c>
      <c r="E5310" s="153" t="s">
        <v>21</v>
      </c>
      <c r="F5310" s="154" t="s">
        <v>1519</v>
      </c>
      <c r="H5310" s="153" t="s">
        <v>21</v>
      </c>
      <c r="I5310" s="155"/>
      <c r="L5310" s="151"/>
      <c r="M5310" s="156"/>
      <c r="T5310" s="157"/>
      <c r="AT5310" s="153" t="s">
        <v>340</v>
      </c>
      <c r="AU5310" s="153" t="s">
        <v>80</v>
      </c>
      <c r="AV5310" s="12" t="s">
        <v>78</v>
      </c>
      <c r="AW5310" s="12" t="s">
        <v>32</v>
      </c>
      <c r="AX5310" s="12" t="s">
        <v>71</v>
      </c>
      <c r="AY5310" s="153" t="s">
        <v>330</v>
      </c>
    </row>
    <row r="5311" spans="2:51" s="13" customFormat="1">
      <c r="B5311" s="158"/>
      <c r="D5311" s="152" t="s">
        <v>340</v>
      </c>
      <c r="E5311" s="159" t="s">
        <v>21</v>
      </c>
      <c r="F5311" s="160" t="s">
        <v>336</v>
      </c>
      <c r="H5311" s="161">
        <v>4</v>
      </c>
      <c r="I5311" s="162"/>
      <c r="L5311" s="158"/>
      <c r="M5311" s="163"/>
      <c r="T5311" s="164"/>
      <c r="AT5311" s="159" t="s">
        <v>340</v>
      </c>
      <c r="AU5311" s="159" t="s">
        <v>80</v>
      </c>
      <c r="AV5311" s="13" t="s">
        <v>80</v>
      </c>
      <c r="AW5311" s="13" t="s">
        <v>32</v>
      </c>
      <c r="AX5311" s="13" t="s">
        <v>71</v>
      </c>
      <c r="AY5311" s="159" t="s">
        <v>330</v>
      </c>
    </row>
    <row r="5312" spans="2:51" s="12" customFormat="1">
      <c r="B5312" s="151"/>
      <c r="D5312" s="152" t="s">
        <v>340</v>
      </c>
      <c r="E5312" s="153" t="s">
        <v>21</v>
      </c>
      <c r="F5312" s="154" t="s">
        <v>1523</v>
      </c>
      <c r="H5312" s="153" t="s">
        <v>21</v>
      </c>
      <c r="I5312" s="155"/>
      <c r="L5312" s="151"/>
      <c r="M5312" s="156"/>
      <c r="T5312" s="157"/>
      <c r="AT5312" s="153" t="s">
        <v>340</v>
      </c>
      <c r="AU5312" s="153" t="s">
        <v>80</v>
      </c>
      <c r="AV5312" s="12" t="s">
        <v>78</v>
      </c>
      <c r="AW5312" s="12" t="s">
        <v>32</v>
      </c>
      <c r="AX5312" s="12" t="s">
        <v>71</v>
      </c>
      <c r="AY5312" s="153" t="s">
        <v>330</v>
      </c>
    </row>
    <row r="5313" spans="2:51" s="13" customFormat="1">
      <c r="B5313" s="158"/>
      <c r="D5313" s="152" t="s">
        <v>340</v>
      </c>
      <c r="E5313" s="159" t="s">
        <v>21</v>
      </c>
      <c r="F5313" s="160" t="s">
        <v>378</v>
      </c>
      <c r="H5313" s="161">
        <v>7</v>
      </c>
      <c r="I5313" s="162"/>
      <c r="L5313" s="158"/>
      <c r="M5313" s="163"/>
      <c r="T5313" s="164"/>
      <c r="AT5313" s="159" t="s">
        <v>340</v>
      </c>
      <c r="AU5313" s="159" t="s">
        <v>80</v>
      </c>
      <c r="AV5313" s="13" t="s">
        <v>80</v>
      </c>
      <c r="AW5313" s="13" t="s">
        <v>32</v>
      </c>
      <c r="AX5313" s="13" t="s">
        <v>71</v>
      </c>
      <c r="AY5313" s="159" t="s">
        <v>330</v>
      </c>
    </row>
    <row r="5314" spans="2:51" s="12" customFormat="1">
      <c r="B5314" s="151"/>
      <c r="D5314" s="152" t="s">
        <v>340</v>
      </c>
      <c r="E5314" s="153" t="s">
        <v>21</v>
      </c>
      <c r="F5314" s="154" t="s">
        <v>1527</v>
      </c>
      <c r="H5314" s="153" t="s">
        <v>21</v>
      </c>
      <c r="I5314" s="155"/>
      <c r="L5314" s="151"/>
      <c r="M5314" s="156"/>
      <c r="T5314" s="157"/>
      <c r="AT5314" s="153" t="s">
        <v>340</v>
      </c>
      <c r="AU5314" s="153" t="s">
        <v>80</v>
      </c>
      <c r="AV5314" s="12" t="s">
        <v>78</v>
      </c>
      <c r="AW5314" s="12" t="s">
        <v>32</v>
      </c>
      <c r="AX5314" s="12" t="s">
        <v>71</v>
      </c>
      <c r="AY5314" s="153" t="s">
        <v>330</v>
      </c>
    </row>
    <row r="5315" spans="2:51" s="13" customFormat="1">
      <c r="B5315" s="158"/>
      <c r="D5315" s="152" t="s">
        <v>340</v>
      </c>
      <c r="E5315" s="159" t="s">
        <v>21</v>
      </c>
      <c r="F5315" s="160" t="s">
        <v>370</v>
      </c>
      <c r="H5315" s="161">
        <v>6</v>
      </c>
      <c r="I5315" s="162"/>
      <c r="L5315" s="158"/>
      <c r="M5315" s="163"/>
      <c r="T5315" s="164"/>
      <c r="AT5315" s="159" t="s">
        <v>340</v>
      </c>
      <c r="AU5315" s="159" t="s">
        <v>80</v>
      </c>
      <c r="AV5315" s="13" t="s">
        <v>80</v>
      </c>
      <c r="AW5315" s="13" t="s">
        <v>32</v>
      </c>
      <c r="AX5315" s="13" t="s">
        <v>71</v>
      </c>
      <c r="AY5315" s="159" t="s">
        <v>330</v>
      </c>
    </row>
    <row r="5316" spans="2:51" s="12" customFormat="1">
      <c r="B5316" s="151"/>
      <c r="D5316" s="152" t="s">
        <v>340</v>
      </c>
      <c r="E5316" s="153" t="s">
        <v>21</v>
      </c>
      <c r="F5316" s="154" t="s">
        <v>1707</v>
      </c>
      <c r="H5316" s="153" t="s">
        <v>21</v>
      </c>
      <c r="I5316" s="155"/>
      <c r="L5316" s="151"/>
      <c r="M5316" s="156"/>
      <c r="T5316" s="157"/>
      <c r="AT5316" s="153" t="s">
        <v>340</v>
      </c>
      <c r="AU5316" s="153" t="s">
        <v>80</v>
      </c>
      <c r="AV5316" s="12" t="s">
        <v>78</v>
      </c>
      <c r="AW5316" s="12" t="s">
        <v>32</v>
      </c>
      <c r="AX5316" s="12" t="s">
        <v>71</v>
      </c>
      <c r="AY5316" s="153" t="s">
        <v>330</v>
      </c>
    </row>
    <row r="5317" spans="2:51" s="13" customFormat="1">
      <c r="B5317" s="158"/>
      <c r="D5317" s="152" t="s">
        <v>340</v>
      </c>
      <c r="E5317" s="159" t="s">
        <v>21</v>
      </c>
      <c r="F5317" s="160" t="s">
        <v>336</v>
      </c>
      <c r="H5317" s="161">
        <v>4</v>
      </c>
      <c r="I5317" s="162"/>
      <c r="L5317" s="158"/>
      <c r="M5317" s="163"/>
      <c r="T5317" s="164"/>
      <c r="AT5317" s="159" t="s">
        <v>340</v>
      </c>
      <c r="AU5317" s="159" t="s">
        <v>80</v>
      </c>
      <c r="AV5317" s="13" t="s">
        <v>80</v>
      </c>
      <c r="AW5317" s="13" t="s">
        <v>32</v>
      </c>
      <c r="AX5317" s="13" t="s">
        <v>71</v>
      </c>
      <c r="AY5317" s="159" t="s">
        <v>330</v>
      </c>
    </row>
    <row r="5318" spans="2:51" s="12" customFormat="1">
      <c r="B5318" s="151"/>
      <c r="D5318" s="152" t="s">
        <v>340</v>
      </c>
      <c r="E5318" s="153" t="s">
        <v>21</v>
      </c>
      <c r="F5318" s="154" t="s">
        <v>2364</v>
      </c>
      <c r="H5318" s="153" t="s">
        <v>21</v>
      </c>
      <c r="I5318" s="155"/>
      <c r="L5318" s="151"/>
      <c r="M5318" s="156"/>
      <c r="T5318" s="157"/>
      <c r="AT5318" s="153" t="s">
        <v>340</v>
      </c>
      <c r="AU5318" s="153" t="s">
        <v>80</v>
      </c>
      <c r="AV5318" s="12" t="s">
        <v>78</v>
      </c>
      <c r="AW5318" s="12" t="s">
        <v>32</v>
      </c>
      <c r="AX5318" s="12" t="s">
        <v>71</v>
      </c>
      <c r="AY5318" s="153" t="s">
        <v>330</v>
      </c>
    </row>
    <row r="5319" spans="2:51" s="13" customFormat="1">
      <c r="B5319" s="158"/>
      <c r="D5319" s="152" t="s">
        <v>340</v>
      </c>
      <c r="E5319" s="159" t="s">
        <v>21</v>
      </c>
      <c r="F5319" s="160" t="s">
        <v>336</v>
      </c>
      <c r="H5319" s="161">
        <v>4</v>
      </c>
      <c r="I5319" s="162"/>
      <c r="L5319" s="158"/>
      <c r="M5319" s="163"/>
      <c r="T5319" s="164"/>
      <c r="AT5319" s="159" t="s">
        <v>340</v>
      </c>
      <c r="AU5319" s="159" t="s">
        <v>80</v>
      </c>
      <c r="AV5319" s="13" t="s">
        <v>80</v>
      </c>
      <c r="AW5319" s="13" t="s">
        <v>32</v>
      </c>
      <c r="AX5319" s="13" t="s">
        <v>71</v>
      </c>
      <c r="AY5319" s="159" t="s">
        <v>330</v>
      </c>
    </row>
    <row r="5320" spans="2:51" s="12" customFormat="1">
      <c r="B5320" s="151"/>
      <c r="D5320" s="152" t="s">
        <v>340</v>
      </c>
      <c r="E5320" s="153" t="s">
        <v>21</v>
      </c>
      <c r="F5320" s="154" t="s">
        <v>1708</v>
      </c>
      <c r="H5320" s="153" t="s">
        <v>21</v>
      </c>
      <c r="I5320" s="155"/>
      <c r="L5320" s="151"/>
      <c r="M5320" s="156"/>
      <c r="T5320" s="157"/>
      <c r="AT5320" s="153" t="s">
        <v>340</v>
      </c>
      <c r="AU5320" s="153" t="s">
        <v>80</v>
      </c>
      <c r="AV5320" s="12" t="s">
        <v>78</v>
      </c>
      <c r="AW5320" s="12" t="s">
        <v>32</v>
      </c>
      <c r="AX5320" s="12" t="s">
        <v>71</v>
      </c>
      <c r="AY5320" s="153" t="s">
        <v>330</v>
      </c>
    </row>
    <row r="5321" spans="2:51" s="13" customFormat="1">
      <c r="B5321" s="158"/>
      <c r="D5321" s="152" t="s">
        <v>340</v>
      </c>
      <c r="E5321" s="159" t="s">
        <v>21</v>
      </c>
      <c r="F5321" s="160" t="s">
        <v>370</v>
      </c>
      <c r="H5321" s="161">
        <v>6</v>
      </c>
      <c r="I5321" s="162"/>
      <c r="L5321" s="158"/>
      <c r="M5321" s="163"/>
      <c r="T5321" s="164"/>
      <c r="AT5321" s="159" t="s">
        <v>340</v>
      </c>
      <c r="AU5321" s="159" t="s">
        <v>80</v>
      </c>
      <c r="AV5321" s="13" t="s">
        <v>80</v>
      </c>
      <c r="AW5321" s="13" t="s">
        <v>32</v>
      </c>
      <c r="AX5321" s="13" t="s">
        <v>71</v>
      </c>
      <c r="AY5321" s="159" t="s">
        <v>330</v>
      </c>
    </row>
    <row r="5322" spans="2:51" s="15" customFormat="1">
      <c r="B5322" s="183"/>
      <c r="D5322" s="152" t="s">
        <v>340</v>
      </c>
      <c r="E5322" s="184" t="s">
        <v>21</v>
      </c>
      <c r="F5322" s="185" t="s">
        <v>769</v>
      </c>
      <c r="H5322" s="186">
        <v>747</v>
      </c>
      <c r="I5322" s="187"/>
      <c r="L5322" s="183"/>
      <c r="M5322" s="188"/>
      <c r="T5322" s="189"/>
      <c r="AT5322" s="184" t="s">
        <v>340</v>
      </c>
      <c r="AU5322" s="184" t="s">
        <v>80</v>
      </c>
      <c r="AV5322" s="15" t="s">
        <v>171</v>
      </c>
      <c r="AW5322" s="15" t="s">
        <v>32</v>
      </c>
      <c r="AX5322" s="15" t="s">
        <v>71</v>
      </c>
      <c r="AY5322" s="184" t="s">
        <v>330</v>
      </c>
    </row>
    <row r="5323" spans="2:51" s="12" customFormat="1">
      <c r="B5323" s="151"/>
      <c r="D5323" s="152" t="s">
        <v>340</v>
      </c>
      <c r="E5323" s="153" t="s">
        <v>21</v>
      </c>
      <c r="F5323" s="154" t="s">
        <v>4623</v>
      </c>
      <c r="H5323" s="153" t="s">
        <v>21</v>
      </c>
      <c r="I5323" s="155"/>
      <c r="L5323" s="151"/>
      <c r="M5323" s="156"/>
      <c r="T5323" s="157"/>
      <c r="AT5323" s="153" t="s">
        <v>340</v>
      </c>
      <c r="AU5323" s="153" t="s">
        <v>80</v>
      </c>
      <c r="AV5323" s="12" t="s">
        <v>78</v>
      </c>
      <c r="AW5323" s="12" t="s">
        <v>32</v>
      </c>
      <c r="AX5323" s="12" t="s">
        <v>71</v>
      </c>
      <c r="AY5323" s="153" t="s">
        <v>330</v>
      </c>
    </row>
    <row r="5324" spans="2:51" s="12" customFormat="1">
      <c r="B5324" s="151"/>
      <c r="D5324" s="152" t="s">
        <v>340</v>
      </c>
      <c r="E5324" s="153" t="s">
        <v>21</v>
      </c>
      <c r="F5324" s="154" t="s">
        <v>789</v>
      </c>
      <c r="H5324" s="153" t="s">
        <v>21</v>
      </c>
      <c r="I5324" s="155"/>
      <c r="L5324" s="151"/>
      <c r="M5324" s="156"/>
      <c r="T5324" s="157"/>
      <c r="AT5324" s="153" t="s">
        <v>340</v>
      </c>
      <c r="AU5324" s="153" t="s">
        <v>80</v>
      </c>
      <c r="AV5324" s="12" t="s">
        <v>78</v>
      </c>
      <c r="AW5324" s="12" t="s">
        <v>32</v>
      </c>
      <c r="AX5324" s="12" t="s">
        <v>71</v>
      </c>
      <c r="AY5324" s="153" t="s">
        <v>330</v>
      </c>
    </row>
    <row r="5325" spans="2:51" s="12" customFormat="1">
      <c r="B5325" s="151"/>
      <c r="D5325" s="152" t="s">
        <v>340</v>
      </c>
      <c r="E5325" s="153" t="s">
        <v>21</v>
      </c>
      <c r="F5325" s="154" t="s">
        <v>1599</v>
      </c>
      <c r="H5325" s="153" t="s">
        <v>21</v>
      </c>
      <c r="I5325" s="155"/>
      <c r="L5325" s="151"/>
      <c r="M5325" s="156"/>
      <c r="T5325" s="157"/>
      <c r="AT5325" s="153" t="s">
        <v>340</v>
      </c>
      <c r="AU5325" s="153" t="s">
        <v>80</v>
      </c>
      <c r="AV5325" s="12" t="s">
        <v>78</v>
      </c>
      <c r="AW5325" s="12" t="s">
        <v>32</v>
      </c>
      <c r="AX5325" s="12" t="s">
        <v>71</v>
      </c>
      <c r="AY5325" s="153" t="s">
        <v>330</v>
      </c>
    </row>
    <row r="5326" spans="2:51" s="13" customFormat="1">
      <c r="B5326" s="158"/>
      <c r="D5326" s="152" t="s">
        <v>340</v>
      </c>
      <c r="E5326" s="159" t="s">
        <v>21</v>
      </c>
      <c r="F5326" s="160" t="s">
        <v>404</v>
      </c>
      <c r="H5326" s="161">
        <v>10</v>
      </c>
      <c r="I5326" s="162"/>
      <c r="L5326" s="158"/>
      <c r="M5326" s="163"/>
      <c r="T5326" s="164"/>
      <c r="AT5326" s="159" t="s">
        <v>340</v>
      </c>
      <c r="AU5326" s="159" t="s">
        <v>80</v>
      </c>
      <c r="AV5326" s="13" t="s">
        <v>80</v>
      </c>
      <c r="AW5326" s="13" t="s">
        <v>32</v>
      </c>
      <c r="AX5326" s="13" t="s">
        <v>71</v>
      </c>
      <c r="AY5326" s="159" t="s">
        <v>330</v>
      </c>
    </row>
    <row r="5327" spans="2:51" s="12" customFormat="1">
      <c r="B5327" s="151"/>
      <c r="D5327" s="152" t="s">
        <v>340</v>
      </c>
      <c r="E5327" s="153" t="s">
        <v>21</v>
      </c>
      <c r="F5327" s="154" t="s">
        <v>1478</v>
      </c>
      <c r="H5327" s="153" t="s">
        <v>21</v>
      </c>
      <c r="I5327" s="155"/>
      <c r="L5327" s="151"/>
      <c r="M5327" s="156"/>
      <c r="T5327" s="157"/>
      <c r="AT5327" s="153" t="s">
        <v>340</v>
      </c>
      <c r="AU5327" s="153" t="s">
        <v>80</v>
      </c>
      <c r="AV5327" s="12" t="s">
        <v>78</v>
      </c>
      <c r="AW5327" s="12" t="s">
        <v>32</v>
      </c>
      <c r="AX5327" s="12" t="s">
        <v>71</v>
      </c>
      <c r="AY5327" s="153" t="s">
        <v>330</v>
      </c>
    </row>
    <row r="5328" spans="2:51" s="13" customFormat="1">
      <c r="B5328" s="158"/>
      <c r="D5328" s="152" t="s">
        <v>340</v>
      </c>
      <c r="E5328" s="159" t="s">
        <v>21</v>
      </c>
      <c r="F5328" s="160" t="s">
        <v>364</v>
      </c>
      <c r="H5328" s="161">
        <v>5</v>
      </c>
      <c r="I5328" s="162"/>
      <c r="L5328" s="158"/>
      <c r="M5328" s="163"/>
      <c r="T5328" s="164"/>
      <c r="AT5328" s="159" t="s">
        <v>340</v>
      </c>
      <c r="AU5328" s="159" t="s">
        <v>80</v>
      </c>
      <c r="AV5328" s="13" t="s">
        <v>80</v>
      </c>
      <c r="AW5328" s="13" t="s">
        <v>32</v>
      </c>
      <c r="AX5328" s="13" t="s">
        <v>71</v>
      </c>
      <c r="AY5328" s="159" t="s">
        <v>330</v>
      </c>
    </row>
    <row r="5329" spans="2:51" s="12" customFormat="1">
      <c r="B5329" s="151"/>
      <c r="D5329" s="152" t="s">
        <v>340</v>
      </c>
      <c r="E5329" s="153" t="s">
        <v>21</v>
      </c>
      <c r="F5329" s="154" t="s">
        <v>1581</v>
      </c>
      <c r="H5329" s="153" t="s">
        <v>21</v>
      </c>
      <c r="I5329" s="155"/>
      <c r="L5329" s="151"/>
      <c r="M5329" s="156"/>
      <c r="T5329" s="157"/>
      <c r="AT5329" s="153" t="s">
        <v>340</v>
      </c>
      <c r="AU5329" s="153" t="s">
        <v>80</v>
      </c>
      <c r="AV5329" s="12" t="s">
        <v>78</v>
      </c>
      <c r="AW5329" s="12" t="s">
        <v>32</v>
      </c>
      <c r="AX5329" s="12" t="s">
        <v>71</v>
      </c>
      <c r="AY5329" s="153" t="s">
        <v>330</v>
      </c>
    </row>
    <row r="5330" spans="2:51" s="13" customFormat="1">
      <c r="B5330" s="158"/>
      <c r="D5330" s="152" t="s">
        <v>340</v>
      </c>
      <c r="E5330" s="159" t="s">
        <v>21</v>
      </c>
      <c r="F5330" s="160" t="s">
        <v>336</v>
      </c>
      <c r="H5330" s="161">
        <v>4</v>
      </c>
      <c r="I5330" s="162"/>
      <c r="L5330" s="158"/>
      <c r="M5330" s="163"/>
      <c r="T5330" s="164"/>
      <c r="AT5330" s="159" t="s">
        <v>340</v>
      </c>
      <c r="AU5330" s="159" t="s">
        <v>80</v>
      </c>
      <c r="AV5330" s="13" t="s">
        <v>80</v>
      </c>
      <c r="AW5330" s="13" t="s">
        <v>32</v>
      </c>
      <c r="AX5330" s="13" t="s">
        <v>71</v>
      </c>
      <c r="AY5330" s="159" t="s">
        <v>330</v>
      </c>
    </row>
    <row r="5331" spans="2:51" s="12" customFormat="1">
      <c r="B5331" s="151"/>
      <c r="D5331" s="152" t="s">
        <v>340</v>
      </c>
      <c r="E5331" s="153" t="s">
        <v>21</v>
      </c>
      <c r="F5331" s="154" t="s">
        <v>1623</v>
      </c>
      <c r="H5331" s="153" t="s">
        <v>21</v>
      </c>
      <c r="I5331" s="155"/>
      <c r="L5331" s="151"/>
      <c r="M5331" s="156"/>
      <c r="T5331" s="157"/>
      <c r="AT5331" s="153" t="s">
        <v>340</v>
      </c>
      <c r="AU5331" s="153" t="s">
        <v>80</v>
      </c>
      <c r="AV5331" s="12" t="s">
        <v>78</v>
      </c>
      <c r="AW5331" s="12" t="s">
        <v>32</v>
      </c>
      <c r="AX5331" s="12" t="s">
        <v>71</v>
      </c>
      <c r="AY5331" s="153" t="s">
        <v>330</v>
      </c>
    </row>
    <row r="5332" spans="2:51" s="13" customFormat="1">
      <c r="B5332" s="158"/>
      <c r="D5332" s="152" t="s">
        <v>340</v>
      </c>
      <c r="E5332" s="159" t="s">
        <v>21</v>
      </c>
      <c r="F5332" s="160" t="s">
        <v>336</v>
      </c>
      <c r="H5332" s="161">
        <v>4</v>
      </c>
      <c r="I5332" s="162"/>
      <c r="L5332" s="158"/>
      <c r="M5332" s="163"/>
      <c r="T5332" s="164"/>
      <c r="AT5332" s="159" t="s">
        <v>340</v>
      </c>
      <c r="AU5332" s="159" t="s">
        <v>80</v>
      </c>
      <c r="AV5332" s="13" t="s">
        <v>80</v>
      </c>
      <c r="AW5332" s="13" t="s">
        <v>32</v>
      </c>
      <c r="AX5332" s="13" t="s">
        <v>71</v>
      </c>
      <c r="AY5332" s="159" t="s">
        <v>330</v>
      </c>
    </row>
    <row r="5333" spans="2:51" s="12" customFormat="1">
      <c r="B5333" s="151"/>
      <c r="D5333" s="152" t="s">
        <v>340</v>
      </c>
      <c r="E5333" s="153" t="s">
        <v>21</v>
      </c>
      <c r="F5333" s="154" t="s">
        <v>800</v>
      </c>
      <c r="H5333" s="153" t="s">
        <v>21</v>
      </c>
      <c r="I5333" s="155"/>
      <c r="L5333" s="151"/>
      <c r="M5333" s="156"/>
      <c r="T5333" s="157"/>
      <c r="AT5333" s="153" t="s">
        <v>340</v>
      </c>
      <c r="AU5333" s="153" t="s">
        <v>80</v>
      </c>
      <c r="AV5333" s="12" t="s">
        <v>78</v>
      </c>
      <c r="AW5333" s="12" t="s">
        <v>32</v>
      </c>
      <c r="AX5333" s="12" t="s">
        <v>71</v>
      </c>
      <c r="AY5333" s="153" t="s">
        <v>330</v>
      </c>
    </row>
    <row r="5334" spans="2:51" s="12" customFormat="1">
      <c r="B5334" s="151"/>
      <c r="D5334" s="152" t="s">
        <v>340</v>
      </c>
      <c r="E5334" s="153" t="s">
        <v>21</v>
      </c>
      <c r="F5334" s="154" t="s">
        <v>1569</v>
      </c>
      <c r="H5334" s="153" t="s">
        <v>21</v>
      </c>
      <c r="I5334" s="155"/>
      <c r="L5334" s="151"/>
      <c r="M5334" s="156"/>
      <c r="T5334" s="157"/>
      <c r="AT5334" s="153" t="s">
        <v>340</v>
      </c>
      <c r="AU5334" s="153" t="s">
        <v>80</v>
      </c>
      <c r="AV5334" s="12" t="s">
        <v>78</v>
      </c>
      <c r="AW5334" s="12" t="s">
        <v>32</v>
      </c>
      <c r="AX5334" s="12" t="s">
        <v>71</v>
      </c>
      <c r="AY5334" s="153" t="s">
        <v>330</v>
      </c>
    </row>
    <row r="5335" spans="2:51" s="13" customFormat="1">
      <c r="B5335" s="158"/>
      <c r="D5335" s="152" t="s">
        <v>340</v>
      </c>
      <c r="E5335" s="159" t="s">
        <v>21</v>
      </c>
      <c r="F5335" s="160" t="s">
        <v>378</v>
      </c>
      <c r="H5335" s="161">
        <v>7</v>
      </c>
      <c r="I5335" s="162"/>
      <c r="L5335" s="158"/>
      <c r="M5335" s="163"/>
      <c r="T5335" s="164"/>
      <c r="AT5335" s="159" t="s">
        <v>340</v>
      </c>
      <c r="AU5335" s="159" t="s">
        <v>80</v>
      </c>
      <c r="AV5335" s="13" t="s">
        <v>80</v>
      </c>
      <c r="AW5335" s="13" t="s">
        <v>32</v>
      </c>
      <c r="AX5335" s="13" t="s">
        <v>71</v>
      </c>
      <c r="AY5335" s="159" t="s">
        <v>330</v>
      </c>
    </row>
    <row r="5336" spans="2:51" s="12" customFormat="1">
      <c r="B5336" s="151"/>
      <c r="D5336" s="152" t="s">
        <v>340</v>
      </c>
      <c r="E5336" s="153" t="s">
        <v>21</v>
      </c>
      <c r="F5336" s="154" t="s">
        <v>1576</v>
      </c>
      <c r="H5336" s="153" t="s">
        <v>21</v>
      </c>
      <c r="I5336" s="155"/>
      <c r="L5336" s="151"/>
      <c r="M5336" s="156"/>
      <c r="T5336" s="157"/>
      <c r="AT5336" s="153" t="s">
        <v>340</v>
      </c>
      <c r="AU5336" s="153" t="s">
        <v>80</v>
      </c>
      <c r="AV5336" s="12" t="s">
        <v>78</v>
      </c>
      <c r="AW5336" s="12" t="s">
        <v>32</v>
      </c>
      <c r="AX5336" s="12" t="s">
        <v>71</v>
      </c>
      <c r="AY5336" s="153" t="s">
        <v>330</v>
      </c>
    </row>
    <row r="5337" spans="2:51" s="13" customFormat="1">
      <c r="B5337" s="158"/>
      <c r="D5337" s="152" t="s">
        <v>340</v>
      </c>
      <c r="E5337" s="159" t="s">
        <v>21</v>
      </c>
      <c r="F5337" s="160" t="s">
        <v>364</v>
      </c>
      <c r="H5337" s="161">
        <v>5</v>
      </c>
      <c r="I5337" s="162"/>
      <c r="L5337" s="158"/>
      <c r="M5337" s="163"/>
      <c r="T5337" s="164"/>
      <c r="AT5337" s="159" t="s">
        <v>340</v>
      </c>
      <c r="AU5337" s="159" t="s">
        <v>80</v>
      </c>
      <c r="AV5337" s="13" t="s">
        <v>80</v>
      </c>
      <c r="AW5337" s="13" t="s">
        <v>32</v>
      </c>
      <c r="AX5337" s="13" t="s">
        <v>71</v>
      </c>
      <c r="AY5337" s="159" t="s">
        <v>330</v>
      </c>
    </row>
    <row r="5338" spans="2:51" s="12" customFormat="1">
      <c r="B5338" s="151"/>
      <c r="D5338" s="152" t="s">
        <v>340</v>
      </c>
      <c r="E5338" s="153" t="s">
        <v>21</v>
      </c>
      <c r="F5338" s="154" t="s">
        <v>1578</v>
      </c>
      <c r="H5338" s="153" t="s">
        <v>21</v>
      </c>
      <c r="I5338" s="155"/>
      <c r="L5338" s="151"/>
      <c r="M5338" s="156"/>
      <c r="T5338" s="157"/>
      <c r="AT5338" s="153" t="s">
        <v>340</v>
      </c>
      <c r="AU5338" s="153" t="s">
        <v>80</v>
      </c>
      <c r="AV5338" s="12" t="s">
        <v>78</v>
      </c>
      <c r="AW5338" s="12" t="s">
        <v>32</v>
      </c>
      <c r="AX5338" s="12" t="s">
        <v>71</v>
      </c>
      <c r="AY5338" s="153" t="s">
        <v>330</v>
      </c>
    </row>
    <row r="5339" spans="2:51" s="13" customFormat="1">
      <c r="B5339" s="158"/>
      <c r="D5339" s="152" t="s">
        <v>340</v>
      </c>
      <c r="E5339" s="159" t="s">
        <v>21</v>
      </c>
      <c r="F5339" s="160" t="s">
        <v>370</v>
      </c>
      <c r="H5339" s="161">
        <v>6</v>
      </c>
      <c r="I5339" s="162"/>
      <c r="L5339" s="158"/>
      <c r="M5339" s="163"/>
      <c r="T5339" s="164"/>
      <c r="AT5339" s="159" t="s">
        <v>340</v>
      </c>
      <c r="AU5339" s="159" t="s">
        <v>80</v>
      </c>
      <c r="AV5339" s="13" t="s">
        <v>80</v>
      </c>
      <c r="AW5339" s="13" t="s">
        <v>32</v>
      </c>
      <c r="AX5339" s="13" t="s">
        <v>71</v>
      </c>
      <c r="AY5339" s="159" t="s">
        <v>330</v>
      </c>
    </row>
    <row r="5340" spans="2:51" s="12" customFormat="1">
      <c r="B5340" s="151"/>
      <c r="D5340" s="152" t="s">
        <v>340</v>
      </c>
      <c r="E5340" s="153" t="s">
        <v>21</v>
      </c>
      <c r="F5340" s="154" t="s">
        <v>1661</v>
      </c>
      <c r="H5340" s="153" t="s">
        <v>21</v>
      </c>
      <c r="I5340" s="155"/>
      <c r="L5340" s="151"/>
      <c r="M5340" s="156"/>
      <c r="T5340" s="157"/>
      <c r="AT5340" s="153" t="s">
        <v>340</v>
      </c>
      <c r="AU5340" s="153" t="s">
        <v>80</v>
      </c>
      <c r="AV5340" s="12" t="s">
        <v>78</v>
      </c>
      <c r="AW5340" s="12" t="s">
        <v>32</v>
      </c>
      <c r="AX5340" s="12" t="s">
        <v>71</v>
      </c>
      <c r="AY5340" s="153" t="s">
        <v>330</v>
      </c>
    </row>
    <row r="5341" spans="2:51" s="13" customFormat="1">
      <c r="B5341" s="158"/>
      <c r="D5341" s="152" t="s">
        <v>340</v>
      </c>
      <c r="E5341" s="159" t="s">
        <v>21</v>
      </c>
      <c r="F5341" s="160" t="s">
        <v>336</v>
      </c>
      <c r="H5341" s="161">
        <v>4</v>
      </c>
      <c r="I5341" s="162"/>
      <c r="L5341" s="158"/>
      <c r="M5341" s="163"/>
      <c r="T5341" s="164"/>
      <c r="AT5341" s="159" t="s">
        <v>340</v>
      </c>
      <c r="AU5341" s="159" t="s">
        <v>80</v>
      </c>
      <c r="AV5341" s="13" t="s">
        <v>80</v>
      </c>
      <c r="AW5341" s="13" t="s">
        <v>32</v>
      </c>
      <c r="AX5341" s="13" t="s">
        <v>71</v>
      </c>
      <c r="AY5341" s="159" t="s">
        <v>330</v>
      </c>
    </row>
    <row r="5342" spans="2:51" s="12" customFormat="1">
      <c r="B5342" s="151"/>
      <c r="D5342" s="152" t="s">
        <v>340</v>
      </c>
      <c r="E5342" s="153" t="s">
        <v>21</v>
      </c>
      <c r="F5342" s="154" t="s">
        <v>808</v>
      </c>
      <c r="H5342" s="153" t="s">
        <v>21</v>
      </c>
      <c r="I5342" s="155"/>
      <c r="L5342" s="151"/>
      <c r="M5342" s="156"/>
      <c r="T5342" s="157"/>
      <c r="AT5342" s="153" t="s">
        <v>340</v>
      </c>
      <c r="AU5342" s="153" t="s">
        <v>80</v>
      </c>
      <c r="AV5342" s="12" t="s">
        <v>78</v>
      </c>
      <c r="AW5342" s="12" t="s">
        <v>32</v>
      </c>
      <c r="AX5342" s="12" t="s">
        <v>71</v>
      </c>
      <c r="AY5342" s="153" t="s">
        <v>330</v>
      </c>
    </row>
    <row r="5343" spans="2:51" s="12" customFormat="1">
      <c r="B5343" s="151"/>
      <c r="D5343" s="152" t="s">
        <v>340</v>
      </c>
      <c r="E5343" s="153" t="s">
        <v>21</v>
      </c>
      <c r="F5343" s="154" t="s">
        <v>1545</v>
      </c>
      <c r="H5343" s="153" t="s">
        <v>21</v>
      </c>
      <c r="I5343" s="155"/>
      <c r="L5343" s="151"/>
      <c r="M5343" s="156"/>
      <c r="T5343" s="157"/>
      <c r="AT5343" s="153" t="s">
        <v>340</v>
      </c>
      <c r="AU5343" s="153" t="s">
        <v>80</v>
      </c>
      <c r="AV5343" s="12" t="s">
        <v>78</v>
      </c>
      <c r="AW5343" s="12" t="s">
        <v>32</v>
      </c>
      <c r="AX5343" s="12" t="s">
        <v>71</v>
      </c>
      <c r="AY5343" s="153" t="s">
        <v>330</v>
      </c>
    </row>
    <row r="5344" spans="2:51" s="13" customFormat="1">
      <c r="B5344" s="158"/>
      <c r="D5344" s="152" t="s">
        <v>340</v>
      </c>
      <c r="E5344" s="159" t="s">
        <v>21</v>
      </c>
      <c r="F5344" s="160" t="s">
        <v>388</v>
      </c>
      <c r="H5344" s="161">
        <v>8</v>
      </c>
      <c r="I5344" s="162"/>
      <c r="L5344" s="158"/>
      <c r="M5344" s="163"/>
      <c r="T5344" s="164"/>
      <c r="AT5344" s="159" t="s">
        <v>340</v>
      </c>
      <c r="AU5344" s="159" t="s">
        <v>80</v>
      </c>
      <c r="AV5344" s="13" t="s">
        <v>80</v>
      </c>
      <c r="AW5344" s="13" t="s">
        <v>32</v>
      </c>
      <c r="AX5344" s="13" t="s">
        <v>71</v>
      </c>
      <c r="AY5344" s="159" t="s">
        <v>330</v>
      </c>
    </row>
    <row r="5345" spans="2:65" s="15" customFormat="1">
      <c r="B5345" s="183"/>
      <c r="D5345" s="152" t="s">
        <v>340</v>
      </c>
      <c r="E5345" s="184" t="s">
        <v>21</v>
      </c>
      <c r="F5345" s="185" t="s">
        <v>769</v>
      </c>
      <c r="H5345" s="186">
        <v>53</v>
      </c>
      <c r="I5345" s="187"/>
      <c r="L5345" s="183"/>
      <c r="M5345" s="188"/>
      <c r="T5345" s="189"/>
      <c r="AT5345" s="184" t="s">
        <v>340</v>
      </c>
      <c r="AU5345" s="184" t="s">
        <v>80</v>
      </c>
      <c r="AV5345" s="15" t="s">
        <v>171</v>
      </c>
      <c r="AW5345" s="15" t="s">
        <v>32</v>
      </c>
      <c r="AX5345" s="15" t="s">
        <v>71</v>
      </c>
      <c r="AY5345" s="184" t="s">
        <v>330</v>
      </c>
    </row>
    <row r="5346" spans="2:65" s="14" customFormat="1">
      <c r="B5346" s="166"/>
      <c r="D5346" s="152" t="s">
        <v>340</v>
      </c>
      <c r="E5346" s="167" t="s">
        <v>21</v>
      </c>
      <c r="F5346" s="168" t="s">
        <v>443</v>
      </c>
      <c r="H5346" s="169">
        <v>800</v>
      </c>
      <c r="I5346" s="170"/>
      <c r="L5346" s="166"/>
      <c r="M5346" s="171"/>
      <c r="T5346" s="172"/>
      <c r="AT5346" s="167" t="s">
        <v>340</v>
      </c>
      <c r="AU5346" s="167" t="s">
        <v>80</v>
      </c>
      <c r="AV5346" s="14" t="s">
        <v>336</v>
      </c>
      <c r="AW5346" s="14" t="s">
        <v>32</v>
      </c>
      <c r="AX5346" s="14" t="s">
        <v>78</v>
      </c>
      <c r="AY5346" s="167" t="s">
        <v>330</v>
      </c>
    </row>
    <row r="5347" spans="2:65" s="1" customFormat="1" ht="16.5" customHeight="1">
      <c r="B5347" s="33"/>
      <c r="C5347" s="134" t="s">
        <v>4636</v>
      </c>
      <c r="D5347" s="134" t="s">
        <v>332</v>
      </c>
      <c r="E5347" s="135" t="s">
        <v>4637</v>
      </c>
      <c r="F5347" s="136" t="s">
        <v>4638</v>
      </c>
      <c r="G5347" s="137" t="s">
        <v>973</v>
      </c>
      <c r="H5347" s="138">
        <v>294</v>
      </c>
      <c r="I5347" s="139">
        <v>99.62</v>
      </c>
      <c r="J5347" s="140">
        <f>ROUND(I5347*H5347,2)</f>
        <v>29288.28</v>
      </c>
      <c r="K5347" s="136" t="s">
        <v>335</v>
      </c>
      <c r="L5347" s="33"/>
      <c r="M5347" s="141" t="s">
        <v>21</v>
      </c>
      <c r="N5347" s="142" t="s">
        <v>42</v>
      </c>
      <c r="P5347" s="143">
        <f>O5347*H5347</f>
        <v>0</v>
      </c>
      <c r="Q5347" s="143">
        <v>3.0000000000000001E-5</v>
      </c>
      <c r="R5347" s="143">
        <f>Q5347*H5347</f>
        <v>8.8199999999999997E-3</v>
      </c>
      <c r="S5347" s="143">
        <v>0</v>
      </c>
      <c r="T5347" s="144">
        <f>S5347*H5347</f>
        <v>0</v>
      </c>
      <c r="AR5347" s="145" t="s">
        <v>444</v>
      </c>
      <c r="AT5347" s="145" t="s">
        <v>332</v>
      </c>
      <c r="AU5347" s="145" t="s">
        <v>80</v>
      </c>
      <c r="AY5347" s="18" t="s">
        <v>330</v>
      </c>
      <c r="BE5347" s="146">
        <f>IF(N5347="základní",J5347,0)</f>
        <v>29288.28</v>
      </c>
      <c r="BF5347" s="146">
        <f>IF(N5347="snížená",J5347,0)</f>
        <v>0</v>
      </c>
      <c r="BG5347" s="146">
        <f>IF(N5347="zákl. přenesená",J5347,0)</f>
        <v>0</v>
      </c>
      <c r="BH5347" s="146">
        <f>IF(N5347="sníž. přenesená",J5347,0)</f>
        <v>0</v>
      </c>
      <c r="BI5347" s="146">
        <f>IF(N5347="nulová",J5347,0)</f>
        <v>0</v>
      </c>
      <c r="BJ5347" s="18" t="s">
        <v>78</v>
      </c>
      <c r="BK5347" s="146">
        <f>ROUND(I5347*H5347,2)</f>
        <v>29288.28</v>
      </c>
      <c r="BL5347" s="18" t="s">
        <v>444</v>
      </c>
      <c r="BM5347" s="145" t="s">
        <v>4639</v>
      </c>
    </row>
    <row r="5348" spans="2:65" s="1" customFormat="1">
      <c r="B5348" s="33"/>
      <c r="D5348" s="147" t="s">
        <v>338</v>
      </c>
      <c r="F5348" s="148" t="s">
        <v>4640</v>
      </c>
      <c r="I5348" s="149"/>
      <c r="L5348" s="33"/>
      <c r="M5348" s="150"/>
      <c r="T5348" s="52"/>
      <c r="AT5348" s="18" t="s">
        <v>338</v>
      </c>
      <c r="AU5348" s="18" t="s">
        <v>80</v>
      </c>
    </row>
    <row r="5349" spans="2:65" s="12" customFormat="1">
      <c r="B5349" s="151"/>
      <c r="D5349" s="152" t="s">
        <v>340</v>
      </c>
      <c r="E5349" s="153" t="s">
        <v>21</v>
      </c>
      <c r="F5349" s="154" t="s">
        <v>4560</v>
      </c>
      <c r="H5349" s="153" t="s">
        <v>21</v>
      </c>
      <c r="I5349" s="155"/>
      <c r="L5349" s="151"/>
      <c r="M5349" s="156"/>
      <c r="T5349" s="157"/>
      <c r="AT5349" s="153" t="s">
        <v>340</v>
      </c>
      <c r="AU5349" s="153" t="s">
        <v>80</v>
      </c>
      <c r="AV5349" s="12" t="s">
        <v>78</v>
      </c>
      <c r="AW5349" s="12" t="s">
        <v>32</v>
      </c>
      <c r="AX5349" s="12" t="s">
        <v>71</v>
      </c>
      <c r="AY5349" s="153" t="s">
        <v>330</v>
      </c>
    </row>
    <row r="5350" spans="2:65" s="12" customFormat="1">
      <c r="B5350" s="151"/>
      <c r="D5350" s="152" t="s">
        <v>340</v>
      </c>
      <c r="E5350" s="153" t="s">
        <v>21</v>
      </c>
      <c r="F5350" s="154" t="s">
        <v>1421</v>
      </c>
      <c r="H5350" s="153" t="s">
        <v>21</v>
      </c>
      <c r="I5350" s="155"/>
      <c r="L5350" s="151"/>
      <c r="M5350" s="156"/>
      <c r="T5350" s="157"/>
      <c r="AT5350" s="153" t="s">
        <v>340</v>
      </c>
      <c r="AU5350" s="153" t="s">
        <v>80</v>
      </c>
      <c r="AV5350" s="12" t="s">
        <v>78</v>
      </c>
      <c r="AW5350" s="12" t="s">
        <v>32</v>
      </c>
      <c r="AX5350" s="12" t="s">
        <v>71</v>
      </c>
      <c r="AY5350" s="153" t="s">
        <v>330</v>
      </c>
    </row>
    <row r="5351" spans="2:65" s="13" customFormat="1">
      <c r="B5351" s="158"/>
      <c r="D5351" s="152" t="s">
        <v>340</v>
      </c>
      <c r="E5351" s="159" t="s">
        <v>21</v>
      </c>
      <c r="F5351" s="160" t="s">
        <v>4641</v>
      </c>
      <c r="H5351" s="161">
        <v>5</v>
      </c>
      <c r="I5351" s="162"/>
      <c r="L5351" s="158"/>
      <c r="M5351" s="163"/>
      <c r="T5351" s="164"/>
      <c r="AT5351" s="159" t="s">
        <v>340</v>
      </c>
      <c r="AU5351" s="159" t="s">
        <v>80</v>
      </c>
      <c r="AV5351" s="13" t="s">
        <v>80</v>
      </c>
      <c r="AW5351" s="13" t="s">
        <v>32</v>
      </c>
      <c r="AX5351" s="13" t="s">
        <v>71</v>
      </c>
      <c r="AY5351" s="159" t="s">
        <v>330</v>
      </c>
    </row>
    <row r="5352" spans="2:65" s="12" customFormat="1">
      <c r="B5352" s="151"/>
      <c r="D5352" s="152" t="s">
        <v>340</v>
      </c>
      <c r="E5352" s="153" t="s">
        <v>21</v>
      </c>
      <c r="F5352" s="154" t="s">
        <v>1132</v>
      </c>
      <c r="H5352" s="153" t="s">
        <v>21</v>
      </c>
      <c r="I5352" s="155"/>
      <c r="L5352" s="151"/>
      <c r="M5352" s="156"/>
      <c r="T5352" s="157"/>
      <c r="AT5352" s="153" t="s">
        <v>340</v>
      </c>
      <c r="AU5352" s="153" t="s">
        <v>80</v>
      </c>
      <c r="AV5352" s="12" t="s">
        <v>78</v>
      </c>
      <c r="AW5352" s="12" t="s">
        <v>32</v>
      </c>
      <c r="AX5352" s="12" t="s">
        <v>71</v>
      </c>
      <c r="AY5352" s="153" t="s">
        <v>330</v>
      </c>
    </row>
    <row r="5353" spans="2:65" s="13" customFormat="1">
      <c r="B5353" s="158"/>
      <c r="D5353" s="152" t="s">
        <v>340</v>
      </c>
      <c r="E5353" s="159" t="s">
        <v>21</v>
      </c>
      <c r="F5353" s="160" t="s">
        <v>4642</v>
      </c>
      <c r="H5353" s="161">
        <v>12</v>
      </c>
      <c r="I5353" s="162"/>
      <c r="L5353" s="158"/>
      <c r="M5353" s="163"/>
      <c r="T5353" s="164"/>
      <c r="AT5353" s="159" t="s">
        <v>340</v>
      </c>
      <c r="AU5353" s="159" t="s">
        <v>80</v>
      </c>
      <c r="AV5353" s="13" t="s">
        <v>80</v>
      </c>
      <c r="AW5353" s="13" t="s">
        <v>32</v>
      </c>
      <c r="AX5353" s="13" t="s">
        <v>71</v>
      </c>
      <c r="AY5353" s="159" t="s">
        <v>330</v>
      </c>
    </row>
    <row r="5354" spans="2:65" s="12" customFormat="1">
      <c r="B5354" s="151"/>
      <c r="D5354" s="152" t="s">
        <v>340</v>
      </c>
      <c r="E5354" s="153" t="s">
        <v>21</v>
      </c>
      <c r="F5354" s="154" t="s">
        <v>4635</v>
      </c>
      <c r="H5354" s="153" t="s">
        <v>21</v>
      </c>
      <c r="I5354" s="155"/>
      <c r="L5354" s="151"/>
      <c r="M5354" s="156"/>
      <c r="T5354" s="157"/>
      <c r="AT5354" s="153" t="s">
        <v>340</v>
      </c>
      <c r="AU5354" s="153" t="s">
        <v>80</v>
      </c>
      <c r="AV5354" s="12" t="s">
        <v>78</v>
      </c>
      <c r="AW5354" s="12" t="s">
        <v>32</v>
      </c>
      <c r="AX5354" s="12" t="s">
        <v>71</v>
      </c>
      <c r="AY5354" s="153" t="s">
        <v>330</v>
      </c>
    </row>
    <row r="5355" spans="2:65" s="12" customFormat="1">
      <c r="B5355" s="151"/>
      <c r="D5355" s="152" t="s">
        <v>340</v>
      </c>
      <c r="E5355" s="153" t="s">
        <v>21</v>
      </c>
      <c r="F5355" s="154" t="s">
        <v>4559</v>
      </c>
      <c r="H5355" s="153" t="s">
        <v>21</v>
      </c>
      <c r="I5355" s="155"/>
      <c r="L5355" s="151"/>
      <c r="M5355" s="156"/>
      <c r="T5355" s="157"/>
      <c r="AT5355" s="153" t="s">
        <v>340</v>
      </c>
      <c r="AU5355" s="153" t="s">
        <v>80</v>
      </c>
      <c r="AV5355" s="12" t="s">
        <v>78</v>
      </c>
      <c r="AW5355" s="12" t="s">
        <v>32</v>
      </c>
      <c r="AX5355" s="12" t="s">
        <v>71</v>
      </c>
      <c r="AY5355" s="153" t="s">
        <v>330</v>
      </c>
    </row>
    <row r="5356" spans="2:65" s="12" customFormat="1">
      <c r="B5356" s="151"/>
      <c r="D5356" s="152" t="s">
        <v>340</v>
      </c>
      <c r="E5356" s="153" t="s">
        <v>21</v>
      </c>
      <c r="F5356" s="154" t="s">
        <v>1003</v>
      </c>
      <c r="H5356" s="153" t="s">
        <v>21</v>
      </c>
      <c r="I5356" s="155"/>
      <c r="L5356" s="151"/>
      <c r="M5356" s="156"/>
      <c r="T5356" s="157"/>
      <c r="AT5356" s="153" t="s">
        <v>340</v>
      </c>
      <c r="AU5356" s="153" t="s">
        <v>80</v>
      </c>
      <c r="AV5356" s="12" t="s">
        <v>78</v>
      </c>
      <c r="AW5356" s="12" t="s">
        <v>32</v>
      </c>
      <c r="AX5356" s="12" t="s">
        <v>71</v>
      </c>
      <c r="AY5356" s="153" t="s">
        <v>330</v>
      </c>
    </row>
    <row r="5357" spans="2:65" s="12" customFormat="1">
      <c r="B5357" s="151"/>
      <c r="D5357" s="152" t="s">
        <v>340</v>
      </c>
      <c r="E5357" s="153" t="s">
        <v>21</v>
      </c>
      <c r="F5357" s="154" t="s">
        <v>1459</v>
      </c>
      <c r="H5357" s="153" t="s">
        <v>21</v>
      </c>
      <c r="I5357" s="155"/>
      <c r="L5357" s="151"/>
      <c r="M5357" s="156"/>
      <c r="T5357" s="157"/>
      <c r="AT5357" s="153" t="s">
        <v>340</v>
      </c>
      <c r="AU5357" s="153" t="s">
        <v>80</v>
      </c>
      <c r="AV5357" s="12" t="s">
        <v>78</v>
      </c>
      <c r="AW5357" s="12" t="s">
        <v>32</v>
      </c>
      <c r="AX5357" s="12" t="s">
        <v>71</v>
      </c>
      <c r="AY5357" s="153" t="s">
        <v>330</v>
      </c>
    </row>
    <row r="5358" spans="2:65" s="13" customFormat="1">
      <c r="B5358" s="158"/>
      <c r="D5358" s="152" t="s">
        <v>340</v>
      </c>
      <c r="E5358" s="159" t="s">
        <v>21</v>
      </c>
      <c r="F5358" s="160" t="s">
        <v>171</v>
      </c>
      <c r="H5358" s="161">
        <v>3</v>
      </c>
      <c r="I5358" s="162"/>
      <c r="L5358" s="158"/>
      <c r="M5358" s="163"/>
      <c r="T5358" s="164"/>
      <c r="AT5358" s="159" t="s">
        <v>340</v>
      </c>
      <c r="AU5358" s="159" t="s">
        <v>80</v>
      </c>
      <c r="AV5358" s="13" t="s">
        <v>80</v>
      </c>
      <c r="AW5358" s="13" t="s">
        <v>32</v>
      </c>
      <c r="AX5358" s="13" t="s">
        <v>71</v>
      </c>
      <c r="AY5358" s="159" t="s">
        <v>330</v>
      </c>
    </row>
    <row r="5359" spans="2:65" s="12" customFormat="1">
      <c r="B5359" s="151"/>
      <c r="D5359" s="152" t="s">
        <v>340</v>
      </c>
      <c r="E5359" s="153" t="s">
        <v>21</v>
      </c>
      <c r="F5359" s="154" t="s">
        <v>1464</v>
      </c>
      <c r="H5359" s="153" t="s">
        <v>21</v>
      </c>
      <c r="I5359" s="155"/>
      <c r="L5359" s="151"/>
      <c r="M5359" s="156"/>
      <c r="T5359" s="157"/>
      <c r="AT5359" s="153" t="s">
        <v>340</v>
      </c>
      <c r="AU5359" s="153" t="s">
        <v>80</v>
      </c>
      <c r="AV5359" s="12" t="s">
        <v>78</v>
      </c>
      <c r="AW5359" s="12" t="s">
        <v>32</v>
      </c>
      <c r="AX5359" s="12" t="s">
        <v>71</v>
      </c>
      <c r="AY5359" s="153" t="s">
        <v>330</v>
      </c>
    </row>
    <row r="5360" spans="2:65" s="13" customFormat="1">
      <c r="B5360" s="158"/>
      <c r="D5360" s="152" t="s">
        <v>340</v>
      </c>
      <c r="E5360" s="159" t="s">
        <v>21</v>
      </c>
      <c r="F5360" s="160" t="s">
        <v>378</v>
      </c>
      <c r="H5360" s="161">
        <v>7</v>
      </c>
      <c r="I5360" s="162"/>
      <c r="L5360" s="158"/>
      <c r="M5360" s="163"/>
      <c r="T5360" s="164"/>
      <c r="AT5360" s="159" t="s">
        <v>340</v>
      </c>
      <c r="AU5360" s="159" t="s">
        <v>80</v>
      </c>
      <c r="AV5360" s="13" t="s">
        <v>80</v>
      </c>
      <c r="AW5360" s="13" t="s">
        <v>32</v>
      </c>
      <c r="AX5360" s="13" t="s">
        <v>71</v>
      </c>
      <c r="AY5360" s="159" t="s">
        <v>330</v>
      </c>
    </row>
    <row r="5361" spans="2:51" s="12" customFormat="1">
      <c r="B5361" s="151"/>
      <c r="D5361" s="152" t="s">
        <v>340</v>
      </c>
      <c r="E5361" s="153" t="s">
        <v>21</v>
      </c>
      <c r="F5361" s="154" t="s">
        <v>1545</v>
      </c>
      <c r="H5361" s="153" t="s">
        <v>21</v>
      </c>
      <c r="I5361" s="155"/>
      <c r="L5361" s="151"/>
      <c r="M5361" s="156"/>
      <c r="T5361" s="157"/>
      <c r="AT5361" s="153" t="s">
        <v>340</v>
      </c>
      <c r="AU5361" s="153" t="s">
        <v>80</v>
      </c>
      <c r="AV5361" s="12" t="s">
        <v>78</v>
      </c>
      <c r="AW5361" s="12" t="s">
        <v>32</v>
      </c>
      <c r="AX5361" s="12" t="s">
        <v>71</v>
      </c>
      <c r="AY5361" s="153" t="s">
        <v>330</v>
      </c>
    </row>
    <row r="5362" spans="2:51" s="13" customFormat="1">
      <c r="B5362" s="158"/>
      <c r="D5362" s="152" t="s">
        <v>340</v>
      </c>
      <c r="E5362" s="159" t="s">
        <v>21</v>
      </c>
      <c r="F5362" s="160" t="s">
        <v>80</v>
      </c>
      <c r="H5362" s="161">
        <v>2</v>
      </c>
      <c r="I5362" s="162"/>
      <c r="L5362" s="158"/>
      <c r="M5362" s="163"/>
      <c r="T5362" s="164"/>
      <c r="AT5362" s="159" t="s">
        <v>340</v>
      </c>
      <c r="AU5362" s="159" t="s">
        <v>80</v>
      </c>
      <c r="AV5362" s="13" t="s">
        <v>80</v>
      </c>
      <c r="AW5362" s="13" t="s">
        <v>32</v>
      </c>
      <c r="AX5362" s="13" t="s">
        <v>71</v>
      </c>
      <c r="AY5362" s="159" t="s">
        <v>330</v>
      </c>
    </row>
    <row r="5363" spans="2:51" s="12" customFormat="1">
      <c r="B5363" s="151"/>
      <c r="D5363" s="152" t="s">
        <v>340</v>
      </c>
      <c r="E5363" s="153" t="s">
        <v>21</v>
      </c>
      <c r="F5363" s="154" t="s">
        <v>2246</v>
      </c>
      <c r="H5363" s="153" t="s">
        <v>21</v>
      </c>
      <c r="I5363" s="155"/>
      <c r="L5363" s="151"/>
      <c r="M5363" s="156"/>
      <c r="T5363" s="157"/>
      <c r="AT5363" s="153" t="s">
        <v>340</v>
      </c>
      <c r="AU5363" s="153" t="s">
        <v>80</v>
      </c>
      <c r="AV5363" s="12" t="s">
        <v>78</v>
      </c>
      <c r="AW5363" s="12" t="s">
        <v>32</v>
      </c>
      <c r="AX5363" s="12" t="s">
        <v>71</v>
      </c>
      <c r="AY5363" s="153" t="s">
        <v>330</v>
      </c>
    </row>
    <row r="5364" spans="2:51" s="13" customFormat="1">
      <c r="B5364" s="158"/>
      <c r="D5364" s="152" t="s">
        <v>340</v>
      </c>
      <c r="E5364" s="159" t="s">
        <v>21</v>
      </c>
      <c r="F5364" s="160" t="s">
        <v>78</v>
      </c>
      <c r="H5364" s="161">
        <v>1</v>
      </c>
      <c r="I5364" s="162"/>
      <c r="L5364" s="158"/>
      <c r="M5364" s="163"/>
      <c r="T5364" s="164"/>
      <c r="AT5364" s="159" t="s">
        <v>340</v>
      </c>
      <c r="AU5364" s="159" t="s">
        <v>80</v>
      </c>
      <c r="AV5364" s="13" t="s">
        <v>80</v>
      </c>
      <c r="AW5364" s="13" t="s">
        <v>32</v>
      </c>
      <c r="AX5364" s="13" t="s">
        <v>71</v>
      </c>
      <c r="AY5364" s="159" t="s">
        <v>330</v>
      </c>
    </row>
    <row r="5365" spans="2:51" s="12" customFormat="1">
      <c r="B5365" s="151"/>
      <c r="D5365" s="152" t="s">
        <v>340</v>
      </c>
      <c r="E5365" s="153" t="s">
        <v>21</v>
      </c>
      <c r="F5365" s="154" t="s">
        <v>1478</v>
      </c>
      <c r="H5365" s="153" t="s">
        <v>21</v>
      </c>
      <c r="I5365" s="155"/>
      <c r="L5365" s="151"/>
      <c r="M5365" s="156"/>
      <c r="T5365" s="157"/>
      <c r="AT5365" s="153" t="s">
        <v>340</v>
      </c>
      <c r="AU5365" s="153" t="s">
        <v>80</v>
      </c>
      <c r="AV5365" s="12" t="s">
        <v>78</v>
      </c>
      <c r="AW5365" s="12" t="s">
        <v>32</v>
      </c>
      <c r="AX5365" s="12" t="s">
        <v>71</v>
      </c>
      <c r="AY5365" s="153" t="s">
        <v>330</v>
      </c>
    </row>
    <row r="5366" spans="2:51" s="13" customFormat="1">
      <c r="B5366" s="158"/>
      <c r="D5366" s="152" t="s">
        <v>340</v>
      </c>
      <c r="E5366" s="159" t="s">
        <v>21</v>
      </c>
      <c r="F5366" s="160" t="s">
        <v>336</v>
      </c>
      <c r="H5366" s="161">
        <v>4</v>
      </c>
      <c r="I5366" s="162"/>
      <c r="L5366" s="158"/>
      <c r="M5366" s="163"/>
      <c r="T5366" s="164"/>
      <c r="AT5366" s="159" t="s">
        <v>340</v>
      </c>
      <c r="AU5366" s="159" t="s">
        <v>80</v>
      </c>
      <c r="AV5366" s="13" t="s">
        <v>80</v>
      </c>
      <c r="AW5366" s="13" t="s">
        <v>32</v>
      </c>
      <c r="AX5366" s="13" t="s">
        <v>71</v>
      </c>
      <c r="AY5366" s="159" t="s">
        <v>330</v>
      </c>
    </row>
    <row r="5367" spans="2:51" s="12" customFormat="1">
      <c r="B5367" s="151"/>
      <c r="D5367" s="152" t="s">
        <v>340</v>
      </c>
      <c r="E5367" s="153" t="s">
        <v>21</v>
      </c>
      <c r="F5367" s="154" t="s">
        <v>1480</v>
      </c>
      <c r="H5367" s="153" t="s">
        <v>21</v>
      </c>
      <c r="I5367" s="155"/>
      <c r="L5367" s="151"/>
      <c r="M5367" s="156"/>
      <c r="T5367" s="157"/>
      <c r="AT5367" s="153" t="s">
        <v>340</v>
      </c>
      <c r="AU5367" s="153" t="s">
        <v>80</v>
      </c>
      <c r="AV5367" s="12" t="s">
        <v>78</v>
      </c>
      <c r="AW5367" s="12" t="s">
        <v>32</v>
      </c>
      <c r="AX5367" s="12" t="s">
        <v>71</v>
      </c>
      <c r="AY5367" s="153" t="s">
        <v>330</v>
      </c>
    </row>
    <row r="5368" spans="2:51" s="13" customFormat="1">
      <c r="B5368" s="158"/>
      <c r="D5368" s="152" t="s">
        <v>340</v>
      </c>
      <c r="E5368" s="159" t="s">
        <v>21</v>
      </c>
      <c r="F5368" s="160" t="s">
        <v>78</v>
      </c>
      <c r="H5368" s="161">
        <v>1</v>
      </c>
      <c r="I5368" s="162"/>
      <c r="L5368" s="158"/>
      <c r="M5368" s="163"/>
      <c r="T5368" s="164"/>
      <c r="AT5368" s="159" t="s">
        <v>340</v>
      </c>
      <c r="AU5368" s="159" t="s">
        <v>80</v>
      </c>
      <c r="AV5368" s="13" t="s">
        <v>80</v>
      </c>
      <c r="AW5368" s="13" t="s">
        <v>32</v>
      </c>
      <c r="AX5368" s="13" t="s">
        <v>71</v>
      </c>
      <c r="AY5368" s="159" t="s">
        <v>330</v>
      </c>
    </row>
    <row r="5369" spans="2:51" s="12" customFormat="1">
      <c r="B5369" s="151"/>
      <c r="D5369" s="152" t="s">
        <v>340</v>
      </c>
      <c r="E5369" s="153" t="s">
        <v>21</v>
      </c>
      <c r="F5369" s="154" t="s">
        <v>1484</v>
      </c>
      <c r="H5369" s="153" t="s">
        <v>21</v>
      </c>
      <c r="I5369" s="155"/>
      <c r="L5369" s="151"/>
      <c r="M5369" s="156"/>
      <c r="T5369" s="157"/>
      <c r="AT5369" s="153" t="s">
        <v>340</v>
      </c>
      <c r="AU5369" s="153" t="s">
        <v>80</v>
      </c>
      <c r="AV5369" s="12" t="s">
        <v>78</v>
      </c>
      <c r="AW5369" s="12" t="s">
        <v>32</v>
      </c>
      <c r="AX5369" s="12" t="s">
        <v>71</v>
      </c>
      <c r="AY5369" s="153" t="s">
        <v>330</v>
      </c>
    </row>
    <row r="5370" spans="2:51" s="13" customFormat="1">
      <c r="B5370" s="158"/>
      <c r="D5370" s="152" t="s">
        <v>340</v>
      </c>
      <c r="E5370" s="159" t="s">
        <v>21</v>
      </c>
      <c r="F5370" s="160" t="s">
        <v>80</v>
      </c>
      <c r="H5370" s="161">
        <v>2</v>
      </c>
      <c r="I5370" s="162"/>
      <c r="L5370" s="158"/>
      <c r="M5370" s="163"/>
      <c r="T5370" s="164"/>
      <c r="AT5370" s="159" t="s">
        <v>340</v>
      </c>
      <c r="AU5370" s="159" t="s">
        <v>80</v>
      </c>
      <c r="AV5370" s="13" t="s">
        <v>80</v>
      </c>
      <c r="AW5370" s="13" t="s">
        <v>32</v>
      </c>
      <c r="AX5370" s="13" t="s">
        <v>71</v>
      </c>
      <c r="AY5370" s="159" t="s">
        <v>330</v>
      </c>
    </row>
    <row r="5371" spans="2:51" s="12" customFormat="1">
      <c r="B5371" s="151"/>
      <c r="D5371" s="152" t="s">
        <v>340</v>
      </c>
      <c r="E5371" s="153" t="s">
        <v>21</v>
      </c>
      <c r="F5371" s="154" t="s">
        <v>1488</v>
      </c>
      <c r="H5371" s="153" t="s">
        <v>21</v>
      </c>
      <c r="I5371" s="155"/>
      <c r="L5371" s="151"/>
      <c r="M5371" s="156"/>
      <c r="T5371" s="157"/>
      <c r="AT5371" s="153" t="s">
        <v>340</v>
      </c>
      <c r="AU5371" s="153" t="s">
        <v>80</v>
      </c>
      <c r="AV5371" s="12" t="s">
        <v>78</v>
      </c>
      <c r="AW5371" s="12" t="s">
        <v>32</v>
      </c>
      <c r="AX5371" s="12" t="s">
        <v>71</v>
      </c>
      <c r="AY5371" s="153" t="s">
        <v>330</v>
      </c>
    </row>
    <row r="5372" spans="2:51" s="13" customFormat="1">
      <c r="B5372" s="158"/>
      <c r="D5372" s="152" t="s">
        <v>340</v>
      </c>
      <c r="E5372" s="159" t="s">
        <v>21</v>
      </c>
      <c r="F5372" s="160" t="s">
        <v>78</v>
      </c>
      <c r="H5372" s="161">
        <v>1</v>
      </c>
      <c r="I5372" s="162"/>
      <c r="L5372" s="158"/>
      <c r="M5372" s="163"/>
      <c r="T5372" s="164"/>
      <c r="AT5372" s="159" t="s">
        <v>340</v>
      </c>
      <c r="AU5372" s="159" t="s">
        <v>80</v>
      </c>
      <c r="AV5372" s="13" t="s">
        <v>80</v>
      </c>
      <c r="AW5372" s="13" t="s">
        <v>32</v>
      </c>
      <c r="AX5372" s="13" t="s">
        <v>71</v>
      </c>
      <c r="AY5372" s="159" t="s">
        <v>330</v>
      </c>
    </row>
    <row r="5373" spans="2:51" s="12" customFormat="1">
      <c r="B5373" s="151"/>
      <c r="D5373" s="152" t="s">
        <v>340</v>
      </c>
      <c r="E5373" s="153" t="s">
        <v>21</v>
      </c>
      <c r="F5373" s="154" t="s">
        <v>1490</v>
      </c>
      <c r="H5373" s="153" t="s">
        <v>21</v>
      </c>
      <c r="I5373" s="155"/>
      <c r="L5373" s="151"/>
      <c r="M5373" s="156"/>
      <c r="T5373" s="157"/>
      <c r="AT5373" s="153" t="s">
        <v>340</v>
      </c>
      <c r="AU5373" s="153" t="s">
        <v>80</v>
      </c>
      <c r="AV5373" s="12" t="s">
        <v>78</v>
      </c>
      <c r="AW5373" s="12" t="s">
        <v>32</v>
      </c>
      <c r="AX5373" s="12" t="s">
        <v>71</v>
      </c>
      <c r="AY5373" s="153" t="s">
        <v>330</v>
      </c>
    </row>
    <row r="5374" spans="2:51" s="13" customFormat="1">
      <c r="B5374" s="158"/>
      <c r="D5374" s="152" t="s">
        <v>340</v>
      </c>
      <c r="E5374" s="159" t="s">
        <v>21</v>
      </c>
      <c r="F5374" s="160" t="s">
        <v>78</v>
      </c>
      <c r="H5374" s="161">
        <v>1</v>
      </c>
      <c r="I5374" s="162"/>
      <c r="L5374" s="158"/>
      <c r="M5374" s="163"/>
      <c r="T5374" s="164"/>
      <c r="AT5374" s="159" t="s">
        <v>340</v>
      </c>
      <c r="AU5374" s="159" t="s">
        <v>80</v>
      </c>
      <c r="AV5374" s="13" t="s">
        <v>80</v>
      </c>
      <c r="AW5374" s="13" t="s">
        <v>32</v>
      </c>
      <c r="AX5374" s="13" t="s">
        <v>71</v>
      </c>
      <c r="AY5374" s="159" t="s">
        <v>330</v>
      </c>
    </row>
    <row r="5375" spans="2:51" s="12" customFormat="1">
      <c r="B5375" s="151"/>
      <c r="D5375" s="152" t="s">
        <v>340</v>
      </c>
      <c r="E5375" s="153" t="s">
        <v>21</v>
      </c>
      <c r="F5375" s="154" t="s">
        <v>1578</v>
      </c>
      <c r="H5375" s="153" t="s">
        <v>21</v>
      </c>
      <c r="I5375" s="155"/>
      <c r="L5375" s="151"/>
      <c r="M5375" s="156"/>
      <c r="T5375" s="157"/>
      <c r="AT5375" s="153" t="s">
        <v>340</v>
      </c>
      <c r="AU5375" s="153" t="s">
        <v>80</v>
      </c>
      <c r="AV5375" s="12" t="s">
        <v>78</v>
      </c>
      <c r="AW5375" s="12" t="s">
        <v>32</v>
      </c>
      <c r="AX5375" s="12" t="s">
        <v>71</v>
      </c>
      <c r="AY5375" s="153" t="s">
        <v>330</v>
      </c>
    </row>
    <row r="5376" spans="2:51" s="13" customFormat="1">
      <c r="B5376" s="158"/>
      <c r="D5376" s="152" t="s">
        <v>340</v>
      </c>
      <c r="E5376" s="159" t="s">
        <v>21</v>
      </c>
      <c r="F5376" s="160" t="s">
        <v>336</v>
      </c>
      <c r="H5376" s="161">
        <v>4</v>
      </c>
      <c r="I5376" s="162"/>
      <c r="L5376" s="158"/>
      <c r="M5376" s="163"/>
      <c r="T5376" s="164"/>
      <c r="AT5376" s="159" t="s">
        <v>340</v>
      </c>
      <c r="AU5376" s="159" t="s">
        <v>80</v>
      </c>
      <c r="AV5376" s="13" t="s">
        <v>80</v>
      </c>
      <c r="AW5376" s="13" t="s">
        <v>32</v>
      </c>
      <c r="AX5376" s="13" t="s">
        <v>71</v>
      </c>
      <c r="AY5376" s="159" t="s">
        <v>330</v>
      </c>
    </row>
    <row r="5377" spans="2:51" s="12" customFormat="1">
      <c r="B5377" s="151"/>
      <c r="D5377" s="152" t="s">
        <v>340</v>
      </c>
      <c r="E5377" s="153" t="s">
        <v>21</v>
      </c>
      <c r="F5377" s="154" t="s">
        <v>1505</v>
      </c>
      <c r="H5377" s="153" t="s">
        <v>21</v>
      </c>
      <c r="I5377" s="155"/>
      <c r="L5377" s="151"/>
      <c r="M5377" s="156"/>
      <c r="T5377" s="157"/>
      <c r="AT5377" s="153" t="s">
        <v>340</v>
      </c>
      <c r="AU5377" s="153" t="s">
        <v>80</v>
      </c>
      <c r="AV5377" s="12" t="s">
        <v>78</v>
      </c>
      <c r="AW5377" s="12" t="s">
        <v>32</v>
      </c>
      <c r="AX5377" s="12" t="s">
        <v>71</v>
      </c>
      <c r="AY5377" s="153" t="s">
        <v>330</v>
      </c>
    </row>
    <row r="5378" spans="2:51" s="13" customFormat="1">
      <c r="B5378" s="158"/>
      <c r="D5378" s="152" t="s">
        <v>340</v>
      </c>
      <c r="E5378" s="159" t="s">
        <v>21</v>
      </c>
      <c r="F5378" s="160" t="s">
        <v>80</v>
      </c>
      <c r="H5378" s="161">
        <v>2</v>
      </c>
      <c r="I5378" s="162"/>
      <c r="L5378" s="158"/>
      <c r="M5378" s="163"/>
      <c r="T5378" s="164"/>
      <c r="AT5378" s="159" t="s">
        <v>340</v>
      </c>
      <c r="AU5378" s="159" t="s">
        <v>80</v>
      </c>
      <c r="AV5378" s="13" t="s">
        <v>80</v>
      </c>
      <c r="AW5378" s="13" t="s">
        <v>32</v>
      </c>
      <c r="AX5378" s="13" t="s">
        <v>71</v>
      </c>
      <c r="AY5378" s="159" t="s">
        <v>330</v>
      </c>
    </row>
    <row r="5379" spans="2:51" s="12" customFormat="1">
      <c r="B5379" s="151"/>
      <c r="D5379" s="152" t="s">
        <v>340</v>
      </c>
      <c r="E5379" s="153" t="s">
        <v>21</v>
      </c>
      <c r="F5379" s="154" t="s">
        <v>1511</v>
      </c>
      <c r="H5379" s="153" t="s">
        <v>21</v>
      </c>
      <c r="I5379" s="155"/>
      <c r="L5379" s="151"/>
      <c r="M5379" s="156"/>
      <c r="T5379" s="157"/>
      <c r="AT5379" s="153" t="s">
        <v>340</v>
      </c>
      <c r="AU5379" s="153" t="s">
        <v>80</v>
      </c>
      <c r="AV5379" s="12" t="s">
        <v>78</v>
      </c>
      <c r="AW5379" s="12" t="s">
        <v>32</v>
      </c>
      <c r="AX5379" s="12" t="s">
        <v>71</v>
      </c>
      <c r="AY5379" s="153" t="s">
        <v>330</v>
      </c>
    </row>
    <row r="5380" spans="2:51" s="13" customFormat="1">
      <c r="B5380" s="158"/>
      <c r="D5380" s="152" t="s">
        <v>340</v>
      </c>
      <c r="E5380" s="159" t="s">
        <v>21</v>
      </c>
      <c r="F5380" s="160" t="s">
        <v>78</v>
      </c>
      <c r="H5380" s="161">
        <v>1</v>
      </c>
      <c r="I5380" s="162"/>
      <c r="L5380" s="158"/>
      <c r="M5380" s="163"/>
      <c r="T5380" s="164"/>
      <c r="AT5380" s="159" t="s">
        <v>340</v>
      </c>
      <c r="AU5380" s="159" t="s">
        <v>80</v>
      </c>
      <c r="AV5380" s="13" t="s">
        <v>80</v>
      </c>
      <c r="AW5380" s="13" t="s">
        <v>32</v>
      </c>
      <c r="AX5380" s="13" t="s">
        <v>71</v>
      </c>
      <c r="AY5380" s="159" t="s">
        <v>330</v>
      </c>
    </row>
    <row r="5381" spans="2:51" s="12" customFormat="1">
      <c r="B5381" s="151"/>
      <c r="D5381" s="152" t="s">
        <v>340</v>
      </c>
      <c r="E5381" s="153" t="s">
        <v>21</v>
      </c>
      <c r="F5381" s="154" t="s">
        <v>1515</v>
      </c>
      <c r="H5381" s="153" t="s">
        <v>21</v>
      </c>
      <c r="I5381" s="155"/>
      <c r="L5381" s="151"/>
      <c r="M5381" s="156"/>
      <c r="T5381" s="157"/>
      <c r="AT5381" s="153" t="s">
        <v>340</v>
      </c>
      <c r="AU5381" s="153" t="s">
        <v>80</v>
      </c>
      <c r="AV5381" s="12" t="s">
        <v>78</v>
      </c>
      <c r="AW5381" s="12" t="s">
        <v>32</v>
      </c>
      <c r="AX5381" s="12" t="s">
        <v>71</v>
      </c>
      <c r="AY5381" s="153" t="s">
        <v>330</v>
      </c>
    </row>
    <row r="5382" spans="2:51" s="13" customFormat="1">
      <c r="B5382" s="158"/>
      <c r="D5382" s="152" t="s">
        <v>340</v>
      </c>
      <c r="E5382" s="159" t="s">
        <v>21</v>
      </c>
      <c r="F5382" s="160" t="s">
        <v>80</v>
      </c>
      <c r="H5382" s="161">
        <v>2</v>
      </c>
      <c r="I5382" s="162"/>
      <c r="L5382" s="158"/>
      <c r="M5382" s="163"/>
      <c r="T5382" s="164"/>
      <c r="AT5382" s="159" t="s">
        <v>340</v>
      </c>
      <c r="AU5382" s="159" t="s">
        <v>80</v>
      </c>
      <c r="AV5382" s="13" t="s">
        <v>80</v>
      </c>
      <c r="AW5382" s="13" t="s">
        <v>32</v>
      </c>
      <c r="AX5382" s="13" t="s">
        <v>71</v>
      </c>
      <c r="AY5382" s="159" t="s">
        <v>330</v>
      </c>
    </row>
    <row r="5383" spans="2:51" s="12" customFormat="1">
      <c r="B5383" s="151"/>
      <c r="D5383" s="152" t="s">
        <v>340</v>
      </c>
      <c r="E5383" s="153" t="s">
        <v>21</v>
      </c>
      <c r="F5383" s="154" t="s">
        <v>1523</v>
      </c>
      <c r="H5383" s="153" t="s">
        <v>21</v>
      </c>
      <c r="I5383" s="155"/>
      <c r="L5383" s="151"/>
      <c r="M5383" s="156"/>
      <c r="T5383" s="157"/>
      <c r="AT5383" s="153" t="s">
        <v>340</v>
      </c>
      <c r="AU5383" s="153" t="s">
        <v>80</v>
      </c>
      <c r="AV5383" s="12" t="s">
        <v>78</v>
      </c>
      <c r="AW5383" s="12" t="s">
        <v>32</v>
      </c>
      <c r="AX5383" s="12" t="s">
        <v>71</v>
      </c>
      <c r="AY5383" s="153" t="s">
        <v>330</v>
      </c>
    </row>
    <row r="5384" spans="2:51" s="13" customFormat="1">
      <c r="B5384" s="158"/>
      <c r="D5384" s="152" t="s">
        <v>340</v>
      </c>
      <c r="E5384" s="159" t="s">
        <v>21</v>
      </c>
      <c r="F5384" s="160" t="s">
        <v>78</v>
      </c>
      <c r="H5384" s="161">
        <v>1</v>
      </c>
      <c r="I5384" s="162"/>
      <c r="L5384" s="158"/>
      <c r="M5384" s="163"/>
      <c r="T5384" s="164"/>
      <c r="AT5384" s="159" t="s">
        <v>340</v>
      </c>
      <c r="AU5384" s="159" t="s">
        <v>80</v>
      </c>
      <c r="AV5384" s="13" t="s">
        <v>80</v>
      </c>
      <c r="AW5384" s="13" t="s">
        <v>32</v>
      </c>
      <c r="AX5384" s="13" t="s">
        <v>71</v>
      </c>
      <c r="AY5384" s="159" t="s">
        <v>330</v>
      </c>
    </row>
    <row r="5385" spans="2:51" s="12" customFormat="1">
      <c r="B5385" s="151"/>
      <c r="D5385" s="152" t="s">
        <v>340</v>
      </c>
      <c r="E5385" s="153" t="s">
        <v>21</v>
      </c>
      <c r="F5385" s="154" t="s">
        <v>770</v>
      </c>
      <c r="H5385" s="153" t="s">
        <v>21</v>
      </c>
      <c r="I5385" s="155"/>
      <c r="L5385" s="151"/>
      <c r="M5385" s="156"/>
      <c r="T5385" s="157"/>
      <c r="AT5385" s="153" t="s">
        <v>340</v>
      </c>
      <c r="AU5385" s="153" t="s">
        <v>80</v>
      </c>
      <c r="AV5385" s="12" t="s">
        <v>78</v>
      </c>
      <c r="AW5385" s="12" t="s">
        <v>32</v>
      </c>
      <c r="AX5385" s="12" t="s">
        <v>71</v>
      </c>
      <c r="AY5385" s="153" t="s">
        <v>330</v>
      </c>
    </row>
    <row r="5386" spans="2:51" s="12" customFormat="1">
      <c r="B5386" s="151"/>
      <c r="D5386" s="152" t="s">
        <v>340</v>
      </c>
      <c r="E5386" s="153" t="s">
        <v>21</v>
      </c>
      <c r="F5386" s="154" t="s">
        <v>1464</v>
      </c>
      <c r="H5386" s="153" t="s">
        <v>21</v>
      </c>
      <c r="I5386" s="155"/>
      <c r="L5386" s="151"/>
      <c r="M5386" s="156"/>
      <c r="T5386" s="157"/>
      <c r="AT5386" s="153" t="s">
        <v>340</v>
      </c>
      <c r="AU5386" s="153" t="s">
        <v>80</v>
      </c>
      <c r="AV5386" s="12" t="s">
        <v>78</v>
      </c>
      <c r="AW5386" s="12" t="s">
        <v>32</v>
      </c>
      <c r="AX5386" s="12" t="s">
        <v>71</v>
      </c>
      <c r="AY5386" s="153" t="s">
        <v>330</v>
      </c>
    </row>
    <row r="5387" spans="2:51" s="13" customFormat="1">
      <c r="B5387" s="158"/>
      <c r="D5387" s="152" t="s">
        <v>340</v>
      </c>
      <c r="E5387" s="159" t="s">
        <v>21</v>
      </c>
      <c r="F5387" s="160" t="s">
        <v>474</v>
      </c>
      <c r="H5387" s="161">
        <v>20</v>
      </c>
      <c r="I5387" s="162"/>
      <c r="L5387" s="158"/>
      <c r="M5387" s="163"/>
      <c r="T5387" s="164"/>
      <c r="AT5387" s="159" t="s">
        <v>340</v>
      </c>
      <c r="AU5387" s="159" t="s">
        <v>80</v>
      </c>
      <c r="AV5387" s="13" t="s">
        <v>80</v>
      </c>
      <c r="AW5387" s="13" t="s">
        <v>32</v>
      </c>
      <c r="AX5387" s="13" t="s">
        <v>71</v>
      </c>
      <c r="AY5387" s="159" t="s">
        <v>330</v>
      </c>
    </row>
    <row r="5388" spans="2:51" s="12" customFormat="1">
      <c r="B5388" s="151"/>
      <c r="D5388" s="152" t="s">
        <v>340</v>
      </c>
      <c r="E5388" s="153" t="s">
        <v>21</v>
      </c>
      <c r="F5388" s="154" t="s">
        <v>1545</v>
      </c>
      <c r="H5388" s="153" t="s">
        <v>21</v>
      </c>
      <c r="I5388" s="155"/>
      <c r="L5388" s="151"/>
      <c r="M5388" s="156"/>
      <c r="T5388" s="157"/>
      <c r="AT5388" s="153" t="s">
        <v>340</v>
      </c>
      <c r="AU5388" s="153" t="s">
        <v>80</v>
      </c>
      <c r="AV5388" s="12" t="s">
        <v>78</v>
      </c>
      <c r="AW5388" s="12" t="s">
        <v>32</v>
      </c>
      <c r="AX5388" s="12" t="s">
        <v>71</v>
      </c>
      <c r="AY5388" s="153" t="s">
        <v>330</v>
      </c>
    </row>
    <row r="5389" spans="2:51" s="13" customFormat="1">
      <c r="B5389" s="158"/>
      <c r="D5389" s="152" t="s">
        <v>340</v>
      </c>
      <c r="E5389" s="159" t="s">
        <v>21</v>
      </c>
      <c r="F5389" s="160" t="s">
        <v>370</v>
      </c>
      <c r="H5389" s="161">
        <v>6</v>
      </c>
      <c r="I5389" s="162"/>
      <c r="L5389" s="158"/>
      <c r="M5389" s="163"/>
      <c r="T5389" s="164"/>
      <c r="AT5389" s="159" t="s">
        <v>340</v>
      </c>
      <c r="AU5389" s="159" t="s">
        <v>80</v>
      </c>
      <c r="AV5389" s="13" t="s">
        <v>80</v>
      </c>
      <c r="AW5389" s="13" t="s">
        <v>32</v>
      </c>
      <c r="AX5389" s="13" t="s">
        <v>71</v>
      </c>
      <c r="AY5389" s="159" t="s">
        <v>330</v>
      </c>
    </row>
    <row r="5390" spans="2:51" s="12" customFormat="1">
      <c r="B5390" s="151"/>
      <c r="D5390" s="152" t="s">
        <v>340</v>
      </c>
      <c r="E5390" s="153" t="s">
        <v>21</v>
      </c>
      <c r="F5390" s="154" t="s">
        <v>1470</v>
      </c>
      <c r="H5390" s="153" t="s">
        <v>21</v>
      </c>
      <c r="I5390" s="155"/>
      <c r="L5390" s="151"/>
      <c r="M5390" s="156"/>
      <c r="T5390" s="157"/>
      <c r="AT5390" s="153" t="s">
        <v>340</v>
      </c>
      <c r="AU5390" s="153" t="s">
        <v>80</v>
      </c>
      <c r="AV5390" s="12" t="s">
        <v>78</v>
      </c>
      <c r="AW5390" s="12" t="s">
        <v>32</v>
      </c>
      <c r="AX5390" s="12" t="s">
        <v>71</v>
      </c>
      <c r="AY5390" s="153" t="s">
        <v>330</v>
      </c>
    </row>
    <row r="5391" spans="2:51" s="13" customFormat="1">
      <c r="B5391" s="158"/>
      <c r="D5391" s="152" t="s">
        <v>340</v>
      </c>
      <c r="E5391" s="159" t="s">
        <v>21</v>
      </c>
      <c r="F5391" s="160" t="s">
        <v>171</v>
      </c>
      <c r="H5391" s="161">
        <v>3</v>
      </c>
      <c r="I5391" s="162"/>
      <c r="L5391" s="158"/>
      <c r="M5391" s="163"/>
      <c r="T5391" s="164"/>
      <c r="AT5391" s="159" t="s">
        <v>340</v>
      </c>
      <c r="AU5391" s="159" t="s">
        <v>80</v>
      </c>
      <c r="AV5391" s="13" t="s">
        <v>80</v>
      </c>
      <c r="AW5391" s="13" t="s">
        <v>32</v>
      </c>
      <c r="AX5391" s="13" t="s">
        <v>71</v>
      </c>
      <c r="AY5391" s="159" t="s">
        <v>330</v>
      </c>
    </row>
    <row r="5392" spans="2:51" s="12" customFormat="1">
      <c r="B5392" s="151"/>
      <c r="D5392" s="152" t="s">
        <v>340</v>
      </c>
      <c r="E5392" s="153" t="s">
        <v>21</v>
      </c>
      <c r="F5392" s="154" t="s">
        <v>1672</v>
      </c>
      <c r="H5392" s="153" t="s">
        <v>21</v>
      </c>
      <c r="I5392" s="155"/>
      <c r="L5392" s="151"/>
      <c r="M5392" s="156"/>
      <c r="T5392" s="157"/>
      <c r="AT5392" s="153" t="s">
        <v>340</v>
      </c>
      <c r="AU5392" s="153" t="s">
        <v>80</v>
      </c>
      <c r="AV5392" s="12" t="s">
        <v>78</v>
      </c>
      <c r="AW5392" s="12" t="s">
        <v>32</v>
      </c>
      <c r="AX5392" s="12" t="s">
        <v>71</v>
      </c>
      <c r="AY5392" s="153" t="s">
        <v>330</v>
      </c>
    </row>
    <row r="5393" spans="2:51" s="13" customFormat="1">
      <c r="B5393" s="158"/>
      <c r="D5393" s="152" t="s">
        <v>340</v>
      </c>
      <c r="E5393" s="159" t="s">
        <v>21</v>
      </c>
      <c r="F5393" s="160" t="s">
        <v>80</v>
      </c>
      <c r="H5393" s="161">
        <v>2</v>
      </c>
      <c r="I5393" s="162"/>
      <c r="L5393" s="158"/>
      <c r="M5393" s="163"/>
      <c r="T5393" s="164"/>
      <c r="AT5393" s="159" t="s">
        <v>340</v>
      </c>
      <c r="AU5393" s="159" t="s">
        <v>80</v>
      </c>
      <c r="AV5393" s="13" t="s">
        <v>80</v>
      </c>
      <c r="AW5393" s="13" t="s">
        <v>32</v>
      </c>
      <c r="AX5393" s="13" t="s">
        <v>71</v>
      </c>
      <c r="AY5393" s="159" t="s">
        <v>330</v>
      </c>
    </row>
    <row r="5394" spans="2:51" s="12" customFormat="1">
      <c r="B5394" s="151"/>
      <c r="D5394" s="152" t="s">
        <v>340</v>
      </c>
      <c r="E5394" s="153" t="s">
        <v>21</v>
      </c>
      <c r="F5394" s="154" t="s">
        <v>1554</v>
      </c>
      <c r="H5394" s="153" t="s">
        <v>21</v>
      </c>
      <c r="I5394" s="155"/>
      <c r="L5394" s="151"/>
      <c r="M5394" s="156"/>
      <c r="T5394" s="157"/>
      <c r="AT5394" s="153" t="s">
        <v>340</v>
      </c>
      <c r="AU5394" s="153" t="s">
        <v>80</v>
      </c>
      <c r="AV5394" s="12" t="s">
        <v>78</v>
      </c>
      <c r="AW5394" s="12" t="s">
        <v>32</v>
      </c>
      <c r="AX5394" s="12" t="s">
        <v>71</v>
      </c>
      <c r="AY5394" s="153" t="s">
        <v>330</v>
      </c>
    </row>
    <row r="5395" spans="2:51" s="13" customFormat="1">
      <c r="B5395" s="158"/>
      <c r="D5395" s="152" t="s">
        <v>340</v>
      </c>
      <c r="E5395" s="159" t="s">
        <v>21</v>
      </c>
      <c r="F5395" s="160" t="s">
        <v>80</v>
      </c>
      <c r="H5395" s="161">
        <v>2</v>
      </c>
      <c r="I5395" s="162"/>
      <c r="L5395" s="158"/>
      <c r="M5395" s="163"/>
      <c r="T5395" s="164"/>
      <c r="AT5395" s="159" t="s">
        <v>340</v>
      </c>
      <c r="AU5395" s="159" t="s">
        <v>80</v>
      </c>
      <c r="AV5395" s="13" t="s">
        <v>80</v>
      </c>
      <c r="AW5395" s="13" t="s">
        <v>32</v>
      </c>
      <c r="AX5395" s="13" t="s">
        <v>71</v>
      </c>
      <c r="AY5395" s="159" t="s">
        <v>330</v>
      </c>
    </row>
    <row r="5396" spans="2:51" s="12" customFormat="1">
      <c r="B5396" s="151"/>
      <c r="D5396" s="152" t="s">
        <v>340</v>
      </c>
      <c r="E5396" s="153" t="s">
        <v>21</v>
      </c>
      <c r="F5396" s="154" t="s">
        <v>1478</v>
      </c>
      <c r="H5396" s="153" t="s">
        <v>21</v>
      </c>
      <c r="I5396" s="155"/>
      <c r="L5396" s="151"/>
      <c r="M5396" s="156"/>
      <c r="T5396" s="157"/>
      <c r="AT5396" s="153" t="s">
        <v>340</v>
      </c>
      <c r="AU5396" s="153" t="s">
        <v>80</v>
      </c>
      <c r="AV5396" s="12" t="s">
        <v>78</v>
      </c>
      <c r="AW5396" s="12" t="s">
        <v>32</v>
      </c>
      <c r="AX5396" s="12" t="s">
        <v>71</v>
      </c>
      <c r="AY5396" s="153" t="s">
        <v>330</v>
      </c>
    </row>
    <row r="5397" spans="2:51" s="13" customFormat="1">
      <c r="B5397" s="158"/>
      <c r="D5397" s="152" t="s">
        <v>340</v>
      </c>
      <c r="E5397" s="159" t="s">
        <v>21</v>
      </c>
      <c r="F5397" s="160" t="s">
        <v>78</v>
      </c>
      <c r="H5397" s="161">
        <v>1</v>
      </c>
      <c r="I5397" s="162"/>
      <c r="L5397" s="158"/>
      <c r="M5397" s="163"/>
      <c r="T5397" s="164"/>
      <c r="AT5397" s="159" t="s">
        <v>340</v>
      </c>
      <c r="AU5397" s="159" t="s">
        <v>80</v>
      </c>
      <c r="AV5397" s="13" t="s">
        <v>80</v>
      </c>
      <c r="AW5397" s="13" t="s">
        <v>32</v>
      </c>
      <c r="AX5397" s="13" t="s">
        <v>71</v>
      </c>
      <c r="AY5397" s="159" t="s">
        <v>330</v>
      </c>
    </row>
    <row r="5398" spans="2:51" s="12" customFormat="1">
      <c r="B5398" s="151"/>
      <c r="D5398" s="152" t="s">
        <v>340</v>
      </c>
      <c r="E5398" s="153" t="s">
        <v>21</v>
      </c>
      <c r="F5398" s="154" t="s">
        <v>1480</v>
      </c>
      <c r="H5398" s="153" t="s">
        <v>21</v>
      </c>
      <c r="I5398" s="155"/>
      <c r="L5398" s="151"/>
      <c r="M5398" s="156"/>
      <c r="T5398" s="157"/>
      <c r="AT5398" s="153" t="s">
        <v>340</v>
      </c>
      <c r="AU5398" s="153" t="s">
        <v>80</v>
      </c>
      <c r="AV5398" s="12" t="s">
        <v>78</v>
      </c>
      <c r="AW5398" s="12" t="s">
        <v>32</v>
      </c>
      <c r="AX5398" s="12" t="s">
        <v>71</v>
      </c>
      <c r="AY5398" s="153" t="s">
        <v>330</v>
      </c>
    </row>
    <row r="5399" spans="2:51" s="13" customFormat="1">
      <c r="B5399" s="158"/>
      <c r="D5399" s="152" t="s">
        <v>340</v>
      </c>
      <c r="E5399" s="159" t="s">
        <v>21</v>
      </c>
      <c r="F5399" s="160" t="s">
        <v>78</v>
      </c>
      <c r="H5399" s="161">
        <v>1</v>
      </c>
      <c r="I5399" s="162"/>
      <c r="L5399" s="158"/>
      <c r="M5399" s="163"/>
      <c r="T5399" s="164"/>
      <c r="AT5399" s="159" t="s">
        <v>340</v>
      </c>
      <c r="AU5399" s="159" t="s">
        <v>80</v>
      </c>
      <c r="AV5399" s="13" t="s">
        <v>80</v>
      </c>
      <c r="AW5399" s="13" t="s">
        <v>32</v>
      </c>
      <c r="AX5399" s="13" t="s">
        <v>71</v>
      </c>
      <c r="AY5399" s="159" t="s">
        <v>330</v>
      </c>
    </row>
    <row r="5400" spans="2:51" s="12" customFormat="1">
      <c r="B5400" s="151"/>
      <c r="D5400" s="152" t="s">
        <v>340</v>
      </c>
      <c r="E5400" s="153" t="s">
        <v>21</v>
      </c>
      <c r="F5400" s="154" t="s">
        <v>1484</v>
      </c>
      <c r="H5400" s="153" t="s">
        <v>21</v>
      </c>
      <c r="I5400" s="155"/>
      <c r="L5400" s="151"/>
      <c r="M5400" s="156"/>
      <c r="T5400" s="157"/>
      <c r="AT5400" s="153" t="s">
        <v>340</v>
      </c>
      <c r="AU5400" s="153" t="s">
        <v>80</v>
      </c>
      <c r="AV5400" s="12" t="s">
        <v>78</v>
      </c>
      <c r="AW5400" s="12" t="s">
        <v>32</v>
      </c>
      <c r="AX5400" s="12" t="s">
        <v>71</v>
      </c>
      <c r="AY5400" s="153" t="s">
        <v>330</v>
      </c>
    </row>
    <row r="5401" spans="2:51" s="13" customFormat="1">
      <c r="B5401" s="158"/>
      <c r="D5401" s="152" t="s">
        <v>340</v>
      </c>
      <c r="E5401" s="159" t="s">
        <v>21</v>
      </c>
      <c r="F5401" s="160" t="s">
        <v>78</v>
      </c>
      <c r="H5401" s="161">
        <v>1</v>
      </c>
      <c r="I5401" s="162"/>
      <c r="L5401" s="158"/>
      <c r="M5401" s="163"/>
      <c r="T5401" s="164"/>
      <c r="AT5401" s="159" t="s">
        <v>340</v>
      </c>
      <c r="AU5401" s="159" t="s">
        <v>80</v>
      </c>
      <c r="AV5401" s="13" t="s">
        <v>80</v>
      </c>
      <c r="AW5401" s="13" t="s">
        <v>32</v>
      </c>
      <c r="AX5401" s="13" t="s">
        <v>71</v>
      </c>
      <c r="AY5401" s="159" t="s">
        <v>330</v>
      </c>
    </row>
    <row r="5402" spans="2:51" s="12" customFormat="1">
      <c r="B5402" s="151"/>
      <c r="D5402" s="152" t="s">
        <v>340</v>
      </c>
      <c r="E5402" s="153" t="s">
        <v>21</v>
      </c>
      <c r="F5402" s="154" t="s">
        <v>1488</v>
      </c>
      <c r="H5402" s="153" t="s">
        <v>21</v>
      </c>
      <c r="I5402" s="155"/>
      <c r="L5402" s="151"/>
      <c r="M5402" s="156"/>
      <c r="T5402" s="157"/>
      <c r="AT5402" s="153" t="s">
        <v>340</v>
      </c>
      <c r="AU5402" s="153" t="s">
        <v>80</v>
      </c>
      <c r="AV5402" s="12" t="s">
        <v>78</v>
      </c>
      <c r="AW5402" s="12" t="s">
        <v>32</v>
      </c>
      <c r="AX5402" s="12" t="s">
        <v>71</v>
      </c>
      <c r="AY5402" s="153" t="s">
        <v>330</v>
      </c>
    </row>
    <row r="5403" spans="2:51" s="13" customFormat="1">
      <c r="B5403" s="158"/>
      <c r="D5403" s="152" t="s">
        <v>340</v>
      </c>
      <c r="E5403" s="159" t="s">
        <v>21</v>
      </c>
      <c r="F5403" s="160" t="s">
        <v>78</v>
      </c>
      <c r="H5403" s="161">
        <v>1</v>
      </c>
      <c r="I5403" s="162"/>
      <c r="L5403" s="158"/>
      <c r="M5403" s="163"/>
      <c r="T5403" s="164"/>
      <c r="AT5403" s="159" t="s">
        <v>340</v>
      </c>
      <c r="AU5403" s="159" t="s">
        <v>80</v>
      </c>
      <c r="AV5403" s="13" t="s">
        <v>80</v>
      </c>
      <c r="AW5403" s="13" t="s">
        <v>32</v>
      </c>
      <c r="AX5403" s="13" t="s">
        <v>71</v>
      </c>
      <c r="AY5403" s="159" t="s">
        <v>330</v>
      </c>
    </row>
    <row r="5404" spans="2:51" s="12" customFormat="1">
      <c r="B5404" s="151"/>
      <c r="D5404" s="152" t="s">
        <v>340</v>
      </c>
      <c r="E5404" s="153" t="s">
        <v>21</v>
      </c>
      <c r="F5404" s="154" t="s">
        <v>1490</v>
      </c>
      <c r="H5404" s="153" t="s">
        <v>21</v>
      </c>
      <c r="I5404" s="155"/>
      <c r="L5404" s="151"/>
      <c r="M5404" s="156"/>
      <c r="T5404" s="157"/>
      <c r="AT5404" s="153" t="s">
        <v>340</v>
      </c>
      <c r="AU5404" s="153" t="s">
        <v>80</v>
      </c>
      <c r="AV5404" s="12" t="s">
        <v>78</v>
      </c>
      <c r="AW5404" s="12" t="s">
        <v>32</v>
      </c>
      <c r="AX5404" s="12" t="s">
        <v>71</v>
      </c>
      <c r="AY5404" s="153" t="s">
        <v>330</v>
      </c>
    </row>
    <row r="5405" spans="2:51" s="13" customFormat="1">
      <c r="B5405" s="158"/>
      <c r="D5405" s="152" t="s">
        <v>340</v>
      </c>
      <c r="E5405" s="159" t="s">
        <v>21</v>
      </c>
      <c r="F5405" s="160" t="s">
        <v>78</v>
      </c>
      <c r="H5405" s="161">
        <v>1</v>
      </c>
      <c r="I5405" s="162"/>
      <c r="L5405" s="158"/>
      <c r="M5405" s="163"/>
      <c r="T5405" s="164"/>
      <c r="AT5405" s="159" t="s">
        <v>340</v>
      </c>
      <c r="AU5405" s="159" t="s">
        <v>80</v>
      </c>
      <c r="AV5405" s="13" t="s">
        <v>80</v>
      </c>
      <c r="AW5405" s="13" t="s">
        <v>32</v>
      </c>
      <c r="AX5405" s="13" t="s">
        <v>71</v>
      </c>
      <c r="AY5405" s="159" t="s">
        <v>330</v>
      </c>
    </row>
    <row r="5406" spans="2:51" s="12" customFormat="1">
      <c r="B5406" s="151"/>
      <c r="D5406" s="152" t="s">
        <v>340</v>
      </c>
      <c r="E5406" s="153" t="s">
        <v>21</v>
      </c>
      <c r="F5406" s="154" t="s">
        <v>1568</v>
      </c>
      <c r="H5406" s="153" t="s">
        <v>21</v>
      </c>
      <c r="I5406" s="155"/>
      <c r="L5406" s="151"/>
      <c r="M5406" s="156"/>
      <c r="T5406" s="157"/>
      <c r="AT5406" s="153" t="s">
        <v>340</v>
      </c>
      <c r="AU5406" s="153" t="s">
        <v>80</v>
      </c>
      <c r="AV5406" s="12" t="s">
        <v>78</v>
      </c>
      <c r="AW5406" s="12" t="s">
        <v>32</v>
      </c>
      <c r="AX5406" s="12" t="s">
        <v>71</v>
      </c>
      <c r="AY5406" s="153" t="s">
        <v>330</v>
      </c>
    </row>
    <row r="5407" spans="2:51" s="13" customFormat="1">
      <c r="B5407" s="158"/>
      <c r="D5407" s="152" t="s">
        <v>340</v>
      </c>
      <c r="E5407" s="159" t="s">
        <v>21</v>
      </c>
      <c r="F5407" s="160" t="s">
        <v>78</v>
      </c>
      <c r="H5407" s="161">
        <v>1</v>
      </c>
      <c r="I5407" s="162"/>
      <c r="L5407" s="158"/>
      <c r="M5407" s="163"/>
      <c r="T5407" s="164"/>
      <c r="AT5407" s="159" t="s">
        <v>340</v>
      </c>
      <c r="AU5407" s="159" t="s">
        <v>80</v>
      </c>
      <c r="AV5407" s="13" t="s">
        <v>80</v>
      </c>
      <c r="AW5407" s="13" t="s">
        <v>32</v>
      </c>
      <c r="AX5407" s="13" t="s">
        <v>71</v>
      </c>
      <c r="AY5407" s="159" t="s">
        <v>330</v>
      </c>
    </row>
    <row r="5408" spans="2:51" s="12" customFormat="1">
      <c r="B5408" s="151"/>
      <c r="D5408" s="152" t="s">
        <v>340</v>
      </c>
      <c r="E5408" s="153" t="s">
        <v>21</v>
      </c>
      <c r="F5408" s="154" t="s">
        <v>1572</v>
      </c>
      <c r="H5408" s="153" t="s">
        <v>21</v>
      </c>
      <c r="I5408" s="155"/>
      <c r="L5408" s="151"/>
      <c r="M5408" s="156"/>
      <c r="T5408" s="157"/>
      <c r="AT5408" s="153" t="s">
        <v>340</v>
      </c>
      <c r="AU5408" s="153" t="s">
        <v>80</v>
      </c>
      <c r="AV5408" s="12" t="s">
        <v>78</v>
      </c>
      <c r="AW5408" s="12" t="s">
        <v>32</v>
      </c>
      <c r="AX5408" s="12" t="s">
        <v>71</v>
      </c>
      <c r="AY5408" s="153" t="s">
        <v>330</v>
      </c>
    </row>
    <row r="5409" spans="2:51" s="13" customFormat="1">
      <c r="B5409" s="158"/>
      <c r="D5409" s="152" t="s">
        <v>340</v>
      </c>
      <c r="E5409" s="159" t="s">
        <v>21</v>
      </c>
      <c r="F5409" s="160" t="s">
        <v>80</v>
      </c>
      <c r="H5409" s="161">
        <v>2</v>
      </c>
      <c r="I5409" s="162"/>
      <c r="L5409" s="158"/>
      <c r="M5409" s="163"/>
      <c r="T5409" s="164"/>
      <c r="AT5409" s="159" t="s">
        <v>340</v>
      </c>
      <c r="AU5409" s="159" t="s">
        <v>80</v>
      </c>
      <c r="AV5409" s="13" t="s">
        <v>80</v>
      </c>
      <c r="AW5409" s="13" t="s">
        <v>32</v>
      </c>
      <c r="AX5409" s="13" t="s">
        <v>71</v>
      </c>
      <c r="AY5409" s="159" t="s">
        <v>330</v>
      </c>
    </row>
    <row r="5410" spans="2:51" s="12" customFormat="1">
      <c r="B5410" s="151"/>
      <c r="D5410" s="152" t="s">
        <v>340</v>
      </c>
      <c r="E5410" s="153" t="s">
        <v>21</v>
      </c>
      <c r="F5410" s="154" t="s">
        <v>1576</v>
      </c>
      <c r="H5410" s="153" t="s">
        <v>21</v>
      </c>
      <c r="I5410" s="155"/>
      <c r="L5410" s="151"/>
      <c r="M5410" s="156"/>
      <c r="T5410" s="157"/>
      <c r="AT5410" s="153" t="s">
        <v>340</v>
      </c>
      <c r="AU5410" s="153" t="s">
        <v>80</v>
      </c>
      <c r="AV5410" s="12" t="s">
        <v>78</v>
      </c>
      <c r="AW5410" s="12" t="s">
        <v>32</v>
      </c>
      <c r="AX5410" s="12" t="s">
        <v>71</v>
      </c>
      <c r="AY5410" s="153" t="s">
        <v>330</v>
      </c>
    </row>
    <row r="5411" spans="2:51" s="13" customFormat="1">
      <c r="B5411" s="158"/>
      <c r="D5411" s="152" t="s">
        <v>340</v>
      </c>
      <c r="E5411" s="159" t="s">
        <v>21</v>
      </c>
      <c r="F5411" s="160" t="s">
        <v>80</v>
      </c>
      <c r="H5411" s="161">
        <v>2</v>
      </c>
      <c r="I5411" s="162"/>
      <c r="L5411" s="158"/>
      <c r="M5411" s="163"/>
      <c r="T5411" s="164"/>
      <c r="AT5411" s="159" t="s">
        <v>340</v>
      </c>
      <c r="AU5411" s="159" t="s">
        <v>80</v>
      </c>
      <c r="AV5411" s="13" t="s">
        <v>80</v>
      </c>
      <c r="AW5411" s="13" t="s">
        <v>32</v>
      </c>
      <c r="AX5411" s="13" t="s">
        <v>71</v>
      </c>
      <c r="AY5411" s="159" t="s">
        <v>330</v>
      </c>
    </row>
    <row r="5412" spans="2:51" s="12" customFormat="1">
      <c r="B5412" s="151"/>
      <c r="D5412" s="152" t="s">
        <v>340</v>
      </c>
      <c r="E5412" s="153" t="s">
        <v>21</v>
      </c>
      <c r="F5412" s="154" t="s">
        <v>1505</v>
      </c>
      <c r="H5412" s="153" t="s">
        <v>21</v>
      </c>
      <c r="I5412" s="155"/>
      <c r="L5412" s="151"/>
      <c r="M5412" s="156"/>
      <c r="T5412" s="157"/>
      <c r="AT5412" s="153" t="s">
        <v>340</v>
      </c>
      <c r="AU5412" s="153" t="s">
        <v>80</v>
      </c>
      <c r="AV5412" s="12" t="s">
        <v>78</v>
      </c>
      <c r="AW5412" s="12" t="s">
        <v>32</v>
      </c>
      <c r="AX5412" s="12" t="s">
        <v>71</v>
      </c>
      <c r="AY5412" s="153" t="s">
        <v>330</v>
      </c>
    </row>
    <row r="5413" spans="2:51" s="13" customFormat="1">
      <c r="B5413" s="158"/>
      <c r="D5413" s="152" t="s">
        <v>340</v>
      </c>
      <c r="E5413" s="159" t="s">
        <v>21</v>
      </c>
      <c r="F5413" s="160" t="s">
        <v>78</v>
      </c>
      <c r="H5413" s="161">
        <v>1</v>
      </c>
      <c r="I5413" s="162"/>
      <c r="L5413" s="158"/>
      <c r="M5413" s="163"/>
      <c r="T5413" s="164"/>
      <c r="AT5413" s="159" t="s">
        <v>340</v>
      </c>
      <c r="AU5413" s="159" t="s">
        <v>80</v>
      </c>
      <c r="AV5413" s="13" t="s">
        <v>80</v>
      </c>
      <c r="AW5413" s="13" t="s">
        <v>32</v>
      </c>
      <c r="AX5413" s="13" t="s">
        <v>71</v>
      </c>
      <c r="AY5413" s="159" t="s">
        <v>330</v>
      </c>
    </row>
    <row r="5414" spans="2:51" s="12" customFormat="1">
      <c r="B5414" s="151"/>
      <c r="D5414" s="152" t="s">
        <v>340</v>
      </c>
      <c r="E5414" s="153" t="s">
        <v>21</v>
      </c>
      <c r="F5414" s="154" t="s">
        <v>1581</v>
      </c>
      <c r="H5414" s="153" t="s">
        <v>21</v>
      </c>
      <c r="I5414" s="155"/>
      <c r="L5414" s="151"/>
      <c r="M5414" s="156"/>
      <c r="T5414" s="157"/>
      <c r="AT5414" s="153" t="s">
        <v>340</v>
      </c>
      <c r="AU5414" s="153" t="s">
        <v>80</v>
      </c>
      <c r="AV5414" s="12" t="s">
        <v>78</v>
      </c>
      <c r="AW5414" s="12" t="s">
        <v>32</v>
      </c>
      <c r="AX5414" s="12" t="s">
        <v>71</v>
      </c>
      <c r="AY5414" s="153" t="s">
        <v>330</v>
      </c>
    </row>
    <row r="5415" spans="2:51" s="13" customFormat="1">
      <c r="B5415" s="158"/>
      <c r="D5415" s="152" t="s">
        <v>340</v>
      </c>
      <c r="E5415" s="159" t="s">
        <v>21</v>
      </c>
      <c r="F5415" s="160" t="s">
        <v>80</v>
      </c>
      <c r="H5415" s="161">
        <v>2</v>
      </c>
      <c r="I5415" s="162"/>
      <c r="L5415" s="158"/>
      <c r="M5415" s="163"/>
      <c r="T5415" s="164"/>
      <c r="AT5415" s="159" t="s">
        <v>340</v>
      </c>
      <c r="AU5415" s="159" t="s">
        <v>80</v>
      </c>
      <c r="AV5415" s="13" t="s">
        <v>80</v>
      </c>
      <c r="AW5415" s="13" t="s">
        <v>32</v>
      </c>
      <c r="AX5415" s="13" t="s">
        <v>71</v>
      </c>
      <c r="AY5415" s="159" t="s">
        <v>330</v>
      </c>
    </row>
    <row r="5416" spans="2:51" s="12" customFormat="1">
      <c r="B5416" s="151"/>
      <c r="D5416" s="152" t="s">
        <v>340</v>
      </c>
      <c r="E5416" s="153" t="s">
        <v>21</v>
      </c>
      <c r="F5416" s="154" t="s">
        <v>1513</v>
      </c>
      <c r="H5416" s="153" t="s">
        <v>21</v>
      </c>
      <c r="I5416" s="155"/>
      <c r="L5416" s="151"/>
      <c r="M5416" s="156"/>
      <c r="T5416" s="157"/>
      <c r="AT5416" s="153" t="s">
        <v>340</v>
      </c>
      <c r="AU5416" s="153" t="s">
        <v>80</v>
      </c>
      <c r="AV5416" s="12" t="s">
        <v>78</v>
      </c>
      <c r="AW5416" s="12" t="s">
        <v>32</v>
      </c>
      <c r="AX5416" s="12" t="s">
        <v>71</v>
      </c>
      <c r="AY5416" s="153" t="s">
        <v>330</v>
      </c>
    </row>
    <row r="5417" spans="2:51" s="13" customFormat="1">
      <c r="B5417" s="158"/>
      <c r="D5417" s="152" t="s">
        <v>340</v>
      </c>
      <c r="E5417" s="159" t="s">
        <v>21</v>
      </c>
      <c r="F5417" s="160" t="s">
        <v>80</v>
      </c>
      <c r="H5417" s="161">
        <v>2</v>
      </c>
      <c r="I5417" s="162"/>
      <c r="L5417" s="158"/>
      <c r="M5417" s="163"/>
      <c r="T5417" s="164"/>
      <c r="AT5417" s="159" t="s">
        <v>340</v>
      </c>
      <c r="AU5417" s="159" t="s">
        <v>80</v>
      </c>
      <c r="AV5417" s="13" t="s">
        <v>80</v>
      </c>
      <c r="AW5417" s="13" t="s">
        <v>32</v>
      </c>
      <c r="AX5417" s="13" t="s">
        <v>71</v>
      </c>
      <c r="AY5417" s="159" t="s">
        <v>330</v>
      </c>
    </row>
    <row r="5418" spans="2:51" s="12" customFormat="1">
      <c r="B5418" s="151"/>
      <c r="D5418" s="152" t="s">
        <v>340</v>
      </c>
      <c r="E5418" s="153" t="s">
        <v>21</v>
      </c>
      <c r="F5418" s="154" t="s">
        <v>789</v>
      </c>
      <c r="H5418" s="153" t="s">
        <v>21</v>
      </c>
      <c r="I5418" s="155"/>
      <c r="L5418" s="151"/>
      <c r="M5418" s="156"/>
      <c r="T5418" s="157"/>
      <c r="AT5418" s="153" t="s">
        <v>340</v>
      </c>
      <c r="AU5418" s="153" t="s">
        <v>80</v>
      </c>
      <c r="AV5418" s="12" t="s">
        <v>78</v>
      </c>
      <c r="AW5418" s="12" t="s">
        <v>32</v>
      </c>
      <c r="AX5418" s="12" t="s">
        <v>71</v>
      </c>
      <c r="AY5418" s="153" t="s">
        <v>330</v>
      </c>
    </row>
    <row r="5419" spans="2:51" s="12" customFormat="1">
      <c r="B5419" s="151"/>
      <c r="D5419" s="152" t="s">
        <v>340</v>
      </c>
      <c r="E5419" s="153" t="s">
        <v>21</v>
      </c>
      <c r="F5419" s="154" t="s">
        <v>1454</v>
      </c>
      <c r="H5419" s="153" t="s">
        <v>21</v>
      </c>
      <c r="I5419" s="155"/>
      <c r="L5419" s="151"/>
      <c r="M5419" s="156"/>
      <c r="T5419" s="157"/>
      <c r="AT5419" s="153" t="s">
        <v>340</v>
      </c>
      <c r="AU5419" s="153" t="s">
        <v>80</v>
      </c>
      <c r="AV5419" s="12" t="s">
        <v>78</v>
      </c>
      <c r="AW5419" s="12" t="s">
        <v>32</v>
      </c>
      <c r="AX5419" s="12" t="s">
        <v>71</v>
      </c>
      <c r="AY5419" s="153" t="s">
        <v>330</v>
      </c>
    </row>
    <row r="5420" spans="2:51" s="13" customFormat="1">
      <c r="B5420" s="158"/>
      <c r="D5420" s="152" t="s">
        <v>340</v>
      </c>
      <c r="E5420" s="159" t="s">
        <v>21</v>
      </c>
      <c r="F5420" s="160" t="s">
        <v>378</v>
      </c>
      <c r="H5420" s="161">
        <v>7</v>
      </c>
      <c r="I5420" s="162"/>
      <c r="L5420" s="158"/>
      <c r="M5420" s="163"/>
      <c r="T5420" s="164"/>
      <c r="AT5420" s="159" t="s">
        <v>340</v>
      </c>
      <c r="AU5420" s="159" t="s">
        <v>80</v>
      </c>
      <c r="AV5420" s="13" t="s">
        <v>80</v>
      </c>
      <c r="AW5420" s="13" t="s">
        <v>32</v>
      </c>
      <c r="AX5420" s="13" t="s">
        <v>71</v>
      </c>
      <c r="AY5420" s="159" t="s">
        <v>330</v>
      </c>
    </row>
    <row r="5421" spans="2:51" s="12" customFormat="1">
      <c r="B5421" s="151"/>
      <c r="D5421" s="152" t="s">
        <v>340</v>
      </c>
      <c r="E5421" s="153" t="s">
        <v>21</v>
      </c>
      <c r="F5421" s="154" t="s">
        <v>1464</v>
      </c>
      <c r="H5421" s="153" t="s">
        <v>21</v>
      </c>
      <c r="I5421" s="155"/>
      <c r="L5421" s="151"/>
      <c r="M5421" s="156"/>
      <c r="T5421" s="157"/>
      <c r="AT5421" s="153" t="s">
        <v>340</v>
      </c>
      <c r="AU5421" s="153" t="s">
        <v>80</v>
      </c>
      <c r="AV5421" s="12" t="s">
        <v>78</v>
      </c>
      <c r="AW5421" s="12" t="s">
        <v>32</v>
      </c>
      <c r="AX5421" s="12" t="s">
        <v>71</v>
      </c>
      <c r="AY5421" s="153" t="s">
        <v>330</v>
      </c>
    </row>
    <row r="5422" spans="2:51" s="13" customFormat="1">
      <c r="B5422" s="158"/>
      <c r="D5422" s="152" t="s">
        <v>340</v>
      </c>
      <c r="E5422" s="159" t="s">
        <v>21</v>
      </c>
      <c r="F5422" s="160" t="s">
        <v>444</v>
      </c>
      <c r="H5422" s="161">
        <v>16</v>
      </c>
      <c r="I5422" s="162"/>
      <c r="L5422" s="158"/>
      <c r="M5422" s="163"/>
      <c r="T5422" s="164"/>
      <c r="AT5422" s="159" t="s">
        <v>340</v>
      </c>
      <c r="AU5422" s="159" t="s">
        <v>80</v>
      </c>
      <c r="AV5422" s="13" t="s">
        <v>80</v>
      </c>
      <c r="AW5422" s="13" t="s">
        <v>32</v>
      </c>
      <c r="AX5422" s="13" t="s">
        <v>71</v>
      </c>
      <c r="AY5422" s="159" t="s">
        <v>330</v>
      </c>
    </row>
    <row r="5423" spans="2:51" s="12" customFormat="1">
      <c r="B5423" s="151"/>
      <c r="D5423" s="152" t="s">
        <v>340</v>
      </c>
      <c r="E5423" s="153" t="s">
        <v>21</v>
      </c>
      <c r="F5423" s="154" t="s">
        <v>1545</v>
      </c>
      <c r="H5423" s="153" t="s">
        <v>21</v>
      </c>
      <c r="I5423" s="155"/>
      <c r="L5423" s="151"/>
      <c r="M5423" s="156"/>
      <c r="T5423" s="157"/>
      <c r="AT5423" s="153" t="s">
        <v>340</v>
      </c>
      <c r="AU5423" s="153" t="s">
        <v>80</v>
      </c>
      <c r="AV5423" s="12" t="s">
        <v>78</v>
      </c>
      <c r="AW5423" s="12" t="s">
        <v>32</v>
      </c>
      <c r="AX5423" s="12" t="s">
        <v>71</v>
      </c>
      <c r="AY5423" s="153" t="s">
        <v>330</v>
      </c>
    </row>
    <row r="5424" spans="2:51" s="13" customFormat="1">
      <c r="B5424" s="158"/>
      <c r="D5424" s="152" t="s">
        <v>340</v>
      </c>
      <c r="E5424" s="159" t="s">
        <v>21</v>
      </c>
      <c r="F5424" s="160" t="s">
        <v>364</v>
      </c>
      <c r="H5424" s="161">
        <v>5</v>
      </c>
      <c r="I5424" s="162"/>
      <c r="L5424" s="158"/>
      <c r="M5424" s="163"/>
      <c r="T5424" s="164"/>
      <c r="AT5424" s="159" t="s">
        <v>340</v>
      </c>
      <c r="AU5424" s="159" t="s">
        <v>80</v>
      </c>
      <c r="AV5424" s="13" t="s">
        <v>80</v>
      </c>
      <c r="AW5424" s="13" t="s">
        <v>32</v>
      </c>
      <c r="AX5424" s="13" t="s">
        <v>71</v>
      </c>
      <c r="AY5424" s="159" t="s">
        <v>330</v>
      </c>
    </row>
    <row r="5425" spans="2:51" s="12" customFormat="1">
      <c r="B5425" s="151"/>
      <c r="D5425" s="152" t="s">
        <v>340</v>
      </c>
      <c r="E5425" s="153" t="s">
        <v>21</v>
      </c>
      <c r="F5425" s="154" t="s">
        <v>1470</v>
      </c>
      <c r="H5425" s="153" t="s">
        <v>21</v>
      </c>
      <c r="I5425" s="155"/>
      <c r="L5425" s="151"/>
      <c r="M5425" s="156"/>
      <c r="T5425" s="157"/>
      <c r="AT5425" s="153" t="s">
        <v>340</v>
      </c>
      <c r="AU5425" s="153" t="s">
        <v>80</v>
      </c>
      <c r="AV5425" s="12" t="s">
        <v>78</v>
      </c>
      <c r="AW5425" s="12" t="s">
        <v>32</v>
      </c>
      <c r="AX5425" s="12" t="s">
        <v>71</v>
      </c>
      <c r="AY5425" s="153" t="s">
        <v>330</v>
      </c>
    </row>
    <row r="5426" spans="2:51" s="13" customFormat="1">
      <c r="B5426" s="158"/>
      <c r="D5426" s="152" t="s">
        <v>340</v>
      </c>
      <c r="E5426" s="159" t="s">
        <v>21</v>
      </c>
      <c r="F5426" s="160" t="s">
        <v>171</v>
      </c>
      <c r="H5426" s="161">
        <v>3</v>
      </c>
      <c r="I5426" s="162"/>
      <c r="L5426" s="158"/>
      <c r="M5426" s="163"/>
      <c r="T5426" s="164"/>
      <c r="AT5426" s="159" t="s">
        <v>340</v>
      </c>
      <c r="AU5426" s="159" t="s">
        <v>80</v>
      </c>
      <c r="AV5426" s="13" t="s">
        <v>80</v>
      </c>
      <c r="AW5426" s="13" t="s">
        <v>32</v>
      </c>
      <c r="AX5426" s="13" t="s">
        <v>71</v>
      </c>
      <c r="AY5426" s="159" t="s">
        <v>330</v>
      </c>
    </row>
    <row r="5427" spans="2:51" s="12" customFormat="1">
      <c r="B5427" s="151"/>
      <c r="D5427" s="152" t="s">
        <v>340</v>
      </c>
      <c r="E5427" s="153" t="s">
        <v>21</v>
      </c>
      <c r="F5427" s="154" t="s">
        <v>1672</v>
      </c>
      <c r="H5427" s="153" t="s">
        <v>21</v>
      </c>
      <c r="I5427" s="155"/>
      <c r="L5427" s="151"/>
      <c r="M5427" s="156"/>
      <c r="T5427" s="157"/>
      <c r="AT5427" s="153" t="s">
        <v>340</v>
      </c>
      <c r="AU5427" s="153" t="s">
        <v>80</v>
      </c>
      <c r="AV5427" s="12" t="s">
        <v>78</v>
      </c>
      <c r="AW5427" s="12" t="s">
        <v>32</v>
      </c>
      <c r="AX5427" s="12" t="s">
        <v>71</v>
      </c>
      <c r="AY5427" s="153" t="s">
        <v>330</v>
      </c>
    </row>
    <row r="5428" spans="2:51" s="13" customFormat="1">
      <c r="B5428" s="158"/>
      <c r="D5428" s="152" t="s">
        <v>340</v>
      </c>
      <c r="E5428" s="159" t="s">
        <v>21</v>
      </c>
      <c r="F5428" s="160" t="s">
        <v>78</v>
      </c>
      <c r="H5428" s="161">
        <v>1</v>
      </c>
      <c r="I5428" s="162"/>
      <c r="L5428" s="158"/>
      <c r="M5428" s="163"/>
      <c r="T5428" s="164"/>
      <c r="AT5428" s="159" t="s">
        <v>340</v>
      </c>
      <c r="AU5428" s="159" t="s">
        <v>80</v>
      </c>
      <c r="AV5428" s="13" t="s">
        <v>80</v>
      </c>
      <c r="AW5428" s="13" t="s">
        <v>32</v>
      </c>
      <c r="AX5428" s="13" t="s">
        <v>71</v>
      </c>
      <c r="AY5428" s="159" t="s">
        <v>330</v>
      </c>
    </row>
    <row r="5429" spans="2:51" s="12" customFormat="1">
      <c r="B5429" s="151"/>
      <c r="D5429" s="152" t="s">
        <v>340</v>
      </c>
      <c r="E5429" s="153" t="s">
        <v>21</v>
      </c>
      <c r="F5429" s="154" t="s">
        <v>1554</v>
      </c>
      <c r="H5429" s="153" t="s">
        <v>21</v>
      </c>
      <c r="I5429" s="155"/>
      <c r="L5429" s="151"/>
      <c r="M5429" s="156"/>
      <c r="T5429" s="157"/>
      <c r="AT5429" s="153" t="s">
        <v>340</v>
      </c>
      <c r="AU5429" s="153" t="s">
        <v>80</v>
      </c>
      <c r="AV5429" s="12" t="s">
        <v>78</v>
      </c>
      <c r="AW5429" s="12" t="s">
        <v>32</v>
      </c>
      <c r="AX5429" s="12" t="s">
        <v>71</v>
      </c>
      <c r="AY5429" s="153" t="s">
        <v>330</v>
      </c>
    </row>
    <row r="5430" spans="2:51" s="13" customFormat="1">
      <c r="B5430" s="158"/>
      <c r="D5430" s="152" t="s">
        <v>340</v>
      </c>
      <c r="E5430" s="159" t="s">
        <v>21</v>
      </c>
      <c r="F5430" s="160" t="s">
        <v>80</v>
      </c>
      <c r="H5430" s="161">
        <v>2</v>
      </c>
      <c r="I5430" s="162"/>
      <c r="L5430" s="158"/>
      <c r="M5430" s="163"/>
      <c r="T5430" s="164"/>
      <c r="AT5430" s="159" t="s">
        <v>340</v>
      </c>
      <c r="AU5430" s="159" t="s">
        <v>80</v>
      </c>
      <c r="AV5430" s="13" t="s">
        <v>80</v>
      </c>
      <c r="AW5430" s="13" t="s">
        <v>32</v>
      </c>
      <c r="AX5430" s="13" t="s">
        <v>71</v>
      </c>
      <c r="AY5430" s="159" t="s">
        <v>330</v>
      </c>
    </row>
    <row r="5431" spans="2:51" s="12" customFormat="1">
      <c r="B5431" s="151"/>
      <c r="D5431" s="152" t="s">
        <v>340</v>
      </c>
      <c r="E5431" s="153" t="s">
        <v>21</v>
      </c>
      <c r="F5431" s="154" t="s">
        <v>2307</v>
      </c>
      <c r="H5431" s="153" t="s">
        <v>21</v>
      </c>
      <c r="I5431" s="155"/>
      <c r="L5431" s="151"/>
      <c r="M5431" s="156"/>
      <c r="T5431" s="157"/>
      <c r="AT5431" s="153" t="s">
        <v>340</v>
      </c>
      <c r="AU5431" s="153" t="s">
        <v>80</v>
      </c>
      <c r="AV5431" s="12" t="s">
        <v>78</v>
      </c>
      <c r="AW5431" s="12" t="s">
        <v>32</v>
      </c>
      <c r="AX5431" s="12" t="s">
        <v>71</v>
      </c>
      <c r="AY5431" s="153" t="s">
        <v>330</v>
      </c>
    </row>
    <row r="5432" spans="2:51" s="13" customFormat="1">
      <c r="B5432" s="158"/>
      <c r="D5432" s="152" t="s">
        <v>340</v>
      </c>
      <c r="E5432" s="159" t="s">
        <v>21</v>
      </c>
      <c r="F5432" s="160" t="s">
        <v>78</v>
      </c>
      <c r="H5432" s="161">
        <v>1</v>
      </c>
      <c r="I5432" s="162"/>
      <c r="L5432" s="158"/>
      <c r="M5432" s="163"/>
      <c r="T5432" s="164"/>
      <c r="AT5432" s="159" t="s">
        <v>340</v>
      </c>
      <c r="AU5432" s="159" t="s">
        <v>80</v>
      </c>
      <c r="AV5432" s="13" t="s">
        <v>80</v>
      </c>
      <c r="AW5432" s="13" t="s">
        <v>32</v>
      </c>
      <c r="AX5432" s="13" t="s">
        <v>71</v>
      </c>
      <c r="AY5432" s="159" t="s">
        <v>330</v>
      </c>
    </row>
    <row r="5433" spans="2:51" s="12" customFormat="1">
      <c r="B5433" s="151"/>
      <c r="D5433" s="152" t="s">
        <v>340</v>
      </c>
      <c r="E5433" s="153" t="s">
        <v>21</v>
      </c>
      <c r="F5433" s="154" t="s">
        <v>1484</v>
      </c>
      <c r="H5433" s="153" t="s">
        <v>21</v>
      </c>
      <c r="I5433" s="155"/>
      <c r="L5433" s="151"/>
      <c r="M5433" s="156"/>
      <c r="T5433" s="157"/>
      <c r="AT5433" s="153" t="s">
        <v>340</v>
      </c>
      <c r="AU5433" s="153" t="s">
        <v>80</v>
      </c>
      <c r="AV5433" s="12" t="s">
        <v>78</v>
      </c>
      <c r="AW5433" s="12" t="s">
        <v>32</v>
      </c>
      <c r="AX5433" s="12" t="s">
        <v>71</v>
      </c>
      <c r="AY5433" s="153" t="s">
        <v>330</v>
      </c>
    </row>
    <row r="5434" spans="2:51" s="13" customFormat="1">
      <c r="B5434" s="158"/>
      <c r="D5434" s="152" t="s">
        <v>340</v>
      </c>
      <c r="E5434" s="159" t="s">
        <v>21</v>
      </c>
      <c r="F5434" s="160" t="s">
        <v>78</v>
      </c>
      <c r="H5434" s="161">
        <v>1</v>
      </c>
      <c r="I5434" s="162"/>
      <c r="L5434" s="158"/>
      <c r="M5434" s="163"/>
      <c r="T5434" s="164"/>
      <c r="AT5434" s="159" t="s">
        <v>340</v>
      </c>
      <c r="AU5434" s="159" t="s">
        <v>80</v>
      </c>
      <c r="AV5434" s="13" t="s">
        <v>80</v>
      </c>
      <c r="AW5434" s="13" t="s">
        <v>32</v>
      </c>
      <c r="AX5434" s="13" t="s">
        <v>71</v>
      </c>
      <c r="AY5434" s="159" t="s">
        <v>330</v>
      </c>
    </row>
    <row r="5435" spans="2:51" s="12" customFormat="1">
      <c r="B5435" s="151"/>
      <c r="D5435" s="152" t="s">
        <v>340</v>
      </c>
      <c r="E5435" s="153" t="s">
        <v>21</v>
      </c>
      <c r="F5435" s="154" t="s">
        <v>1682</v>
      </c>
      <c r="H5435" s="153" t="s">
        <v>21</v>
      </c>
      <c r="I5435" s="155"/>
      <c r="L5435" s="151"/>
      <c r="M5435" s="156"/>
      <c r="T5435" s="157"/>
      <c r="AT5435" s="153" t="s">
        <v>340</v>
      </c>
      <c r="AU5435" s="153" t="s">
        <v>80</v>
      </c>
      <c r="AV5435" s="12" t="s">
        <v>78</v>
      </c>
      <c r="AW5435" s="12" t="s">
        <v>32</v>
      </c>
      <c r="AX5435" s="12" t="s">
        <v>71</v>
      </c>
      <c r="AY5435" s="153" t="s">
        <v>330</v>
      </c>
    </row>
    <row r="5436" spans="2:51" s="13" customFormat="1">
      <c r="B5436" s="158"/>
      <c r="D5436" s="152" t="s">
        <v>340</v>
      </c>
      <c r="E5436" s="159" t="s">
        <v>21</v>
      </c>
      <c r="F5436" s="160" t="s">
        <v>78</v>
      </c>
      <c r="H5436" s="161">
        <v>1</v>
      </c>
      <c r="I5436" s="162"/>
      <c r="L5436" s="158"/>
      <c r="M5436" s="163"/>
      <c r="T5436" s="164"/>
      <c r="AT5436" s="159" t="s">
        <v>340</v>
      </c>
      <c r="AU5436" s="159" t="s">
        <v>80</v>
      </c>
      <c r="AV5436" s="13" t="s">
        <v>80</v>
      </c>
      <c r="AW5436" s="13" t="s">
        <v>32</v>
      </c>
      <c r="AX5436" s="13" t="s">
        <v>71</v>
      </c>
      <c r="AY5436" s="159" t="s">
        <v>330</v>
      </c>
    </row>
    <row r="5437" spans="2:51" s="12" customFormat="1">
      <c r="B5437" s="151"/>
      <c r="D5437" s="152" t="s">
        <v>340</v>
      </c>
      <c r="E5437" s="153" t="s">
        <v>21</v>
      </c>
      <c r="F5437" s="154" t="s">
        <v>1505</v>
      </c>
      <c r="H5437" s="153" t="s">
        <v>21</v>
      </c>
      <c r="I5437" s="155"/>
      <c r="L5437" s="151"/>
      <c r="M5437" s="156"/>
      <c r="T5437" s="157"/>
      <c r="AT5437" s="153" t="s">
        <v>340</v>
      </c>
      <c r="AU5437" s="153" t="s">
        <v>80</v>
      </c>
      <c r="AV5437" s="12" t="s">
        <v>78</v>
      </c>
      <c r="AW5437" s="12" t="s">
        <v>32</v>
      </c>
      <c r="AX5437" s="12" t="s">
        <v>71</v>
      </c>
      <c r="AY5437" s="153" t="s">
        <v>330</v>
      </c>
    </row>
    <row r="5438" spans="2:51" s="13" customFormat="1">
      <c r="B5438" s="158"/>
      <c r="D5438" s="152" t="s">
        <v>340</v>
      </c>
      <c r="E5438" s="159" t="s">
        <v>21</v>
      </c>
      <c r="F5438" s="160" t="s">
        <v>80</v>
      </c>
      <c r="H5438" s="161">
        <v>2</v>
      </c>
      <c r="I5438" s="162"/>
      <c r="L5438" s="158"/>
      <c r="M5438" s="163"/>
      <c r="T5438" s="164"/>
      <c r="AT5438" s="159" t="s">
        <v>340</v>
      </c>
      <c r="AU5438" s="159" t="s">
        <v>80</v>
      </c>
      <c r="AV5438" s="13" t="s">
        <v>80</v>
      </c>
      <c r="AW5438" s="13" t="s">
        <v>32</v>
      </c>
      <c r="AX5438" s="13" t="s">
        <v>71</v>
      </c>
      <c r="AY5438" s="159" t="s">
        <v>330</v>
      </c>
    </row>
    <row r="5439" spans="2:51" s="12" customFormat="1">
      <c r="B5439" s="151"/>
      <c r="D5439" s="152" t="s">
        <v>340</v>
      </c>
      <c r="E5439" s="153" t="s">
        <v>21</v>
      </c>
      <c r="F5439" s="154" t="s">
        <v>1511</v>
      </c>
      <c r="H5439" s="153" t="s">
        <v>21</v>
      </c>
      <c r="I5439" s="155"/>
      <c r="L5439" s="151"/>
      <c r="M5439" s="156"/>
      <c r="T5439" s="157"/>
      <c r="AT5439" s="153" t="s">
        <v>340</v>
      </c>
      <c r="AU5439" s="153" t="s">
        <v>80</v>
      </c>
      <c r="AV5439" s="12" t="s">
        <v>78</v>
      </c>
      <c r="AW5439" s="12" t="s">
        <v>32</v>
      </c>
      <c r="AX5439" s="12" t="s">
        <v>71</v>
      </c>
      <c r="AY5439" s="153" t="s">
        <v>330</v>
      </c>
    </row>
    <row r="5440" spans="2:51" s="13" customFormat="1">
      <c r="B5440" s="158"/>
      <c r="D5440" s="152" t="s">
        <v>340</v>
      </c>
      <c r="E5440" s="159" t="s">
        <v>21</v>
      </c>
      <c r="F5440" s="160" t="s">
        <v>78</v>
      </c>
      <c r="H5440" s="161">
        <v>1</v>
      </c>
      <c r="I5440" s="162"/>
      <c r="L5440" s="158"/>
      <c r="M5440" s="163"/>
      <c r="T5440" s="164"/>
      <c r="AT5440" s="159" t="s">
        <v>340</v>
      </c>
      <c r="AU5440" s="159" t="s">
        <v>80</v>
      </c>
      <c r="AV5440" s="13" t="s">
        <v>80</v>
      </c>
      <c r="AW5440" s="13" t="s">
        <v>32</v>
      </c>
      <c r="AX5440" s="13" t="s">
        <v>71</v>
      </c>
      <c r="AY5440" s="159" t="s">
        <v>330</v>
      </c>
    </row>
    <row r="5441" spans="2:51" s="12" customFormat="1">
      <c r="B5441" s="151"/>
      <c r="D5441" s="152" t="s">
        <v>340</v>
      </c>
      <c r="E5441" s="153" t="s">
        <v>21</v>
      </c>
      <c r="F5441" s="154" t="s">
        <v>800</v>
      </c>
      <c r="H5441" s="153" t="s">
        <v>21</v>
      </c>
      <c r="I5441" s="155"/>
      <c r="L5441" s="151"/>
      <c r="M5441" s="156"/>
      <c r="T5441" s="157"/>
      <c r="AT5441" s="153" t="s">
        <v>340</v>
      </c>
      <c r="AU5441" s="153" t="s">
        <v>80</v>
      </c>
      <c r="AV5441" s="12" t="s">
        <v>78</v>
      </c>
      <c r="AW5441" s="12" t="s">
        <v>32</v>
      </c>
      <c r="AX5441" s="12" t="s">
        <v>71</v>
      </c>
      <c r="AY5441" s="153" t="s">
        <v>330</v>
      </c>
    </row>
    <row r="5442" spans="2:51" s="12" customFormat="1">
      <c r="B5442" s="151"/>
      <c r="D5442" s="152" t="s">
        <v>340</v>
      </c>
      <c r="E5442" s="153" t="s">
        <v>21</v>
      </c>
      <c r="F5442" s="154" t="s">
        <v>1454</v>
      </c>
      <c r="H5442" s="153" t="s">
        <v>21</v>
      </c>
      <c r="I5442" s="155"/>
      <c r="L5442" s="151"/>
      <c r="M5442" s="156"/>
      <c r="T5442" s="157"/>
      <c r="AT5442" s="153" t="s">
        <v>340</v>
      </c>
      <c r="AU5442" s="153" t="s">
        <v>80</v>
      </c>
      <c r="AV5442" s="12" t="s">
        <v>78</v>
      </c>
      <c r="AW5442" s="12" t="s">
        <v>32</v>
      </c>
      <c r="AX5442" s="12" t="s">
        <v>71</v>
      </c>
      <c r="AY5442" s="153" t="s">
        <v>330</v>
      </c>
    </row>
    <row r="5443" spans="2:51" s="13" customFormat="1">
      <c r="B5443" s="158"/>
      <c r="D5443" s="152" t="s">
        <v>340</v>
      </c>
      <c r="E5443" s="159" t="s">
        <v>21</v>
      </c>
      <c r="F5443" s="160" t="s">
        <v>378</v>
      </c>
      <c r="H5443" s="161">
        <v>7</v>
      </c>
      <c r="I5443" s="162"/>
      <c r="L5443" s="158"/>
      <c r="M5443" s="163"/>
      <c r="T5443" s="164"/>
      <c r="AT5443" s="159" t="s">
        <v>340</v>
      </c>
      <c r="AU5443" s="159" t="s">
        <v>80</v>
      </c>
      <c r="AV5443" s="13" t="s">
        <v>80</v>
      </c>
      <c r="AW5443" s="13" t="s">
        <v>32</v>
      </c>
      <c r="AX5443" s="13" t="s">
        <v>71</v>
      </c>
      <c r="AY5443" s="159" t="s">
        <v>330</v>
      </c>
    </row>
    <row r="5444" spans="2:51" s="12" customFormat="1">
      <c r="B5444" s="151"/>
      <c r="D5444" s="152" t="s">
        <v>340</v>
      </c>
      <c r="E5444" s="153" t="s">
        <v>21</v>
      </c>
      <c r="F5444" s="154" t="s">
        <v>1464</v>
      </c>
      <c r="H5444" s="153" t="s">
        <v>21</v>
      </c>
      <c r="I5444" s="155"/>
      <c r="L5444" s="151"/>
      <c r="M5444" s="156"/>
      <c r="T5444" s="157"/>
      <c r="AT5444" s="153" t="s">
        <v>340</v>
      </c>
      <c r="AU5444" s="153" t="s">
        <v>80</v>
      </c>
      <c r="AV5444" s="12" t="s">
        <v>78</v>
      </c>
      <c r="AW5444" s="12" t="s">
        <v>32</v>
      </c>
      <c r="AX5444" s="12" t="s">
        <v>71</v>
      </c>
      <c r="AY5444" s="153" t="s">
        <v>330</v>
      </c>
    </row>
    <row r="5445" spans="2:51" s="13" customFormat="1">
      <c r="B5445" s="158"/>
      <c r="D5445" s="152" t="s">
        <v>340</v>
      </c>
      <c r="E5445" s="159" t="s">
        <v>21</v>
      </c>
      <c r="F5445" s="160" t="s">
        <v>459</v>
      </c>
      <c r="H5445" s="161">
        <v>18</v>
      </c>
      <c r="I5445" s="162"/>
      <c r="L5445" s="158"/>
      <c r="M5445" s="163"/>
      <c r="T5445" s="164"/>
      <c r="AT5445" s="159" t="s">
        <v>340</v>
      </c>
      <c r="AU5445" s="159" t="s">
        <v>80</v>
      </c>
      <c r="AV5445" s="13" t="s">
        <v>80</v>
      </c>
      <c r="AW5445" s="13" t="s">
        <v>32</v>
      </c>
      <c r="AX5445" s="13" t="s">
        <v>71</v>
      </c>
      <c r="AY5445" s="159" t="s">
        <v>330</v>
      </c>
    </row>
    <row r="5446" spans="2:51" s="12" customFormat="1">
      <c r="B5446" s="151"/>
      <c r="D5446" s="152" t="s">
        <v>340</v>
      </c>
      <c r="E5446" s="153" t="s">
        <v>21</v>
      </c>
      <c r="F5446" s="154" t="s">
        <v>1545</v>
      </c>
      <c r="H5446" s="153" t="s">
        <v>21</v>
      </c>
      <c r="I5446" s="155"/>
      <c r="L5446" s="151"/>
      <c r="M5446" s="156"/>
      <c r="T5446" s="157"/>
      <c r="AT5446" s="153" t="s">
        <v>340</v>
      </c>
      <c r="AU5446" s="153" t="s">
        <v>80</v>
      </c>
      <c r="AV5446" s="12" t="s">
        <v>78</v>
      </c>
      <c r="AW5446" s="12" t="s">
        <v>32</v>
      </c>
      <c r="AX5446" s="12" t="s">
        <v>71</v>
      </c>
      <c r="AY5446" s="153" t="s">
        <v>330</v>
      </c>
    </row>
    <row r="5447" spans="2:51" s="13" customFormat="1">
      <c r="B5447" s="158"/>
      <c r="D5447" s="152" t="s">
        <v>340</v>
      </c>
      <c r="E5447" s="159" t="s">
        <v>21</v>
      </c>
      <c r="F5447" s="160" t="s">
        <v>444</v>
      </c>
      <c r="H5447" s="161">
        <v>16</v>
      </c>
      <c r="I5447" s="162"/>
      <c r="L5447" s="158"/>
      <c r="M5447" s="163"/>
      <c r="T5447" s="164"/>
      <c r="AT5447" s="159" t="s">
        <v>340</v>
      </c>
      <c r="AU5447" s="159" t="s">
        <v>80</v>
      </c>
      <c r="AV5447" s="13" t="s">
        <v>80</v>
      </c>
      <c r="AW5447" s="13" t="s">
        <v>32</v>
      </c>
      <c r="AX5447" s="13" t="s">
        <v>71</v>
      </c>
      <c r="AY5447" s="159" t="s">
        <v>330</v>
      </c>
    </row>
    <row r="5448" spans="2:51" s="12" customFormat="1">
      <c r="B5448" s="151"/>
      <c r="D5448" s="152" t="s">
        <v>340</v>
      </c>
      <c r="E5448" s="153" t="s">
        <v>21</v>
      </c>
      <c r="F5448" s="154" t="s">
        <v>1470</v>
      </c>
      <c r="H5448" s="153" t="s">
        <v>21</v>
      </c>
      <c r="I5448" s="155"/>
      <c r="L5448" s="151"/>
      <c r="M5448" s="156"/>
      <c r="T5448" s="157"/>
      <c r="AT5448" s="153" t="s">
        <v>340</v>
      </c>
      <c r="AU5448" s="153" t="s">
        <v>80</v>
      </c>
      <c r="AV5448" s="12" t="s">
        <v>78</v>
      </c>
      <c r="AW5448" s="12" t="s">
        <v>32</v>
      </c>
      <c r="AX5448" s="12" t="s">
        <v>71</v>
      </c>
      <c r="AY5448" s="153" t="s">
        <v>330</v>
      </c>
    </row>
    <row r="5449" spans="2:51" s="13" customFormat="1">
      <c r="B5449" s="158"/>
      <c r="D5449" s="152" t="s">
        <v>340</v>
      </c>
      <c r="E5449" s="159" t="s">
        <v>21</v>
      </c>
      <c r="F5449" s="160" t="s">
        <v>364</v>
      </c>
      <c r="H5449" s="161">
        <v>5</v>
      </c>
      <c r="I5449" s="162"/>
      <c r="L5449" s="158"/>
      <c r="M5449" s="163"/>
      <c r="T5449" s="164"/>
      <c r="AT5449" s="159" t="s">
        <v>340</v>
      </c>
      <c r="AU5449" s="159" t="s">
        <v>80</v>
      </c>
      <c r="AV5449" s="13" t="s">
        <v>80</v>
      </c>
      <c r="AW5449" s="13" t="s">
        <v>32</v>
      </c>
      <c r="AX5449" s="13" t="s">
        <v>71</v>
      </c>
      <c r="AY5449" s="159" t="s">
        <v>330</v>
      </c>
    </row>
    <row r="5450" spans="2:51" s="12" customFormat="1">
      <c r="B5450" s="151"/>
      <c r="D5450" s="152" t="s">
        <v>340</v>
      </c>
      <c r="E5450" s="153" t="s">
        <v>21</v>
      </c>
      <c r="F5450" s="154" t="s">
        <v>1672</v>
      </c>
      <c r="H5450" s="153" t="s">
        <v>21</v>
      </c>
      <c r="I5450" s="155"/>
      <c r="L5450" s="151"/>
      <c r="M5450" s="156"/>
      <c r="T5450" s="157"/>
      <c r="AT5450" s="153" t="s">
        <v>340</v>
      </c>
      <c r="AU5450" s="153" t="s">
        <v>80</v>
      </c>
      <c r="AV5450" s="12" t="s">
        <v>78</v>
      </c>
      <c r="AW5450" s="12" t="s">
        <v>32</v>
      </c>
      <c r="AX5450" s="12" t="s">
        <v>71</v>
      </c>
      <c r="AY5450" s="153" t="s">
        <v>330</v>
      </c>
    </row>
    <row r="5451" spans="2:51" s="13" customFormat="1">
      <c r="B5451" s="158"/>
      <c r="D5451" s="152" t="s">
        <v>340</v>
      </c>
      <c r="E5451" s="159" t="s">
        <v>21</v>
      </c>
      <c r="F5451" s="160" t="s">
        <v>78</v>
      </c>
      <c r="H5451" s="161">
        <v>1</v>
      </c>
      <c r="I5451" s="162"/>
      <c r="L5451" s="158"/>
      <c r="M5451" s="163"/>
      <c r="T5451" s="164"/>
      <c r="AT5451" s="159" t="s">
        <v>340</v>
      </c>
      <c r="AU5451" s="159" t="s">
        <v>80</v>
      </c>
      <c r="AV5451" s="13" t="s">
        <v>80</v>
      </c>
      <c r="AW5451" s="13" t="s">
        <v>32</v>
      </c>
      <c r="AX5451" s="13" t="s">
        <v>71</v>
      </c>
      <c r="AY5451" s="159" t="s">
        <v>330</v>
      </c>
    </row>
    <row r="5452" spans="2:51" s="12" customFormat="1">
      <c r="B5452" s="151"/>
      <c r="D5452" s="152" t="s">
        <v>340</v>
      </c>
      <c r="E5452" s="153" t="s">
        <v>21</v>
      </c>
      <c r="F5452" s="154" t="s">
        <v>1554</v>
      </c>
      <c r="H5452" s="153" t="s">
        <v>21</v>
      </c>
      <c r="I5452" s="155"/>
      <c r="L5452" s="151"/>
      <c r="M5452" s="156"/>
      <c r="T5452" s="157"/>
      <c r="AT5452" s="153" t="s">
        <v>340</v>
      </c>
      <c r="AU5452" s="153" t="s">
        <v>80</v>
      </c>
      <c r="AV5452" s="12" t="s">
        <v>78</v>
      </c>
      <c r="AW5452" s="12" t="s">
        <v>32</v>
      </c>
      <c r="AX5452" s="12" t="s">
        <v>71</v>
      </c>
      <c r="AY5452" s="153" t="s">
        <v>330</v>
      </c>
    </row>
    <row r="5453" spans="2:51" s="13" customFormat="1">
      <c r="B5453" s="158"/>
      <c r="D5453" s="152" t="s">
        <v>340</v>
      </c>
      <c r="E5453" s="159" t="s">
        <v>21</v>
      </c>
      <c r="F5453" s="160" t="s">
        <v>80</v>
      </c>
      <c r="H5453" s="161">
        <v>2</v>
      </c>
      <c r="I5453" s="162"/>
      <c r="L5453" s="158"/>
      <c r="M5453" s="163"/>
      <c r="T5453" s="164"/>
      <c r="AT5453" s="159" t="s">
        <v>340</v>
      </c>
      <c r="AU5453" s="159" t="s">
        <v>80</v>
      </c>
      <c r="AV5453" s="13" t="s">
        <v>80</v>
      </c>
      <c r="AW5453" s="13" t="s">
        <v>32</v>
      </c>
      <c r="AX5453" s="13" t="s">
        <v>71</v>
      </c>
      <c r="AY5453" s="159" t="s">
        <v>330</v>
      </c>
    </row>
    <row r="5454" spans="2:51" s="12" customFormat="1">
      <c r="B5454" s="151"/>
      <c r="D5454" s="152" t="s">
        <v>340</v>
      </c>
      <c r="E5454" s="153" t="s">
        <v>21</v>
      </c>
      <c r="F5454" s="154" t="s">
        <v>1480</v>
      </c>
      <c r="H5454" s="153" t="s">
        <v>21</v>
      </c>
      <c r="I5454" s="155"/>
      <c r="L5454" s="151"/>
      <c r="M5454" s="156"/>
      <c r="T5454" s="157"/>
      <c r="AT5454" s="153" t="s">
        <v>340</v>
      </c>
      <c r="AU5454" s="153" t="s">
        <v>80</v>
      </c>
      <c r="AV5454" s="12" t="s">
        <v>78</v>
      </c>
      <c r="AW5454" s="12" t="s">
        <v>32</v>
      </c>
      <c r="AX5454" s="12" t="s">
        <v>71</v>
      </c>
      <c r="AY5454" s="153" t="s">
        <v>330</v>
      </c>
    </row>
    <row r="5455" spans="2:51" s="13" customFormat="1">
      <c r="B5455" s="158"/>
      <c r="D5455" s="152" t="s">
        <v>340</v>
      </c>
      <c r="E5455" s="159" t="s">
        <v>21</v>
      </c>
      <c r="F5455" s="160" t="s">
        <v>78</v>
      </c>
      <c r="H5455" s="161">
        <v>1</v>
      </c>
      <c r="I5455" s="162"/>
      <c r="L5455" s="158"/>
      <c r="M5455" s="163"/>
      <c r="T5455" s="164"/>
      <c r="AT5455" s="159" t="s">
        <v>340</v>
      </c>
      <c r="AU5455" s="159" t="s">
        <v>80</v>
      </c>
      <c r="AV5455" s="13" t="s">
        <v>80</v>
      </c>
      <c r="AW5455" s="13" t="s">
        <v>32</v>
      </c>
      <c r="AX5455" s="13" t="s">
        <v>71</v>
      </c>
      <c r="AY5455" s="159" t="s">
        <v>330</v>
      </c>
    </row>
    <row r="5456" spans="2:51" s="12" customFormat="1">
      <c r="B5456" s="151"/>
      <c r="D5456" s="152" t="s">
        <v>340</v>
      </c>
      <c r="E5456" s="153" t="s">
        <v>21</v>
      </c>
      <c r="F5456" s="154" t="s">
        <v>1490</v>
      </c>
      <c r="H5456" s="153" t="s">
        <v>21</v>
      </c>
      <c r="I5456" s="155"/>
      <c r="L5456" s="151"/>
      <c r="M5456" s="156"/>
      <c r="T5456" s="157"/>
      <c r="AT5456" s="153" t="s">
        <v>340</v>
      </c>
      <c r="AU5456" s="153" t="s">
        <v>80</v>
      </c>
      <c r="AV5456" s="12" t="s">
        <v>78</v>
      </c>
      <c r="AW5456" s="12" t="s">
        <v>32</v>
      </c>
      <c r="AX5456" s="12" t="s">
        <v>71</v>
      </c>
      <c r="AY5456" s="153" t="s">
        <v>330</v>
      </c>
    </row>
    <row r="5457" spans="2:51" s="13" customFormat="1">
      <c r="B5457" s="158"/>
      <c r="D5457" s="152" t="s">
        <v>340</v>
      </c>
      <c r="E5457" s="159" t="s">
        <v>21</v>
      </c>
      <c r="F5457" s="160" t="s">
        <v>171</v>
      </c>
      <c r="H5457" s="161">
        <v>3</v>
      </c>
      <c r="I5457" s="162"/>
      <c r="L5457" s="158"/>
      <c r="M5457" s="163"/>
      <c r="T5457" s="164"/>
      <c r="AT5457" s="159" t="s">
        <v>340</v>
      </c>
      <c r="AU5457" s="159" t="s">
        <v>80</v>
      </c>
      <c r="AV5457" s="13" t="s">
        <v>80</v>
      </c>
      <c r="AW5457" s="13" t="s">
        <v>32</v>
      </c>
      <c r="AX5457" s="13" t="s">
        <v>71</v>
      </c>
      <c r="AY5457" s="159" t="s">
        <v>330</v>
      </c>
    </row>
    <row r="5458" spans="2:51" s="12" customFormat="1">
      <c r="B5458" s="151"/>
      <c r="D5458" s="152" t="s">
        <v>340</v>
      </c>
      <c r="E5458" s="153" t="s">
        <v>21</v>
      </c>
      <c r="F5458" s="154" t="s">
        <v>1568</v>
      </c>
      <c r="H5458" s="153" t="s">
        <v>21</v>
      </c>
      <c r="I5458" s="155"/>
      <c r="L5458" s="151"/>
      <c r="M5458" s="156"/>
      <c r="T5458" s="157"/>
      <c r="AT5458" s="153" t="s">
        <v>340</v>
      </c>
      <c r="AU5458" s="153" t="s">
        <v>80</v>
      </c>
      <c r="AV5458" s="12" t="s">
        <v>78</v>
      </c>
      <c r="AW5458" s="12" t="s">
        <v>32</v>
      </c>
      <c r="AX5458" s="12" t="s">
        <v>71</v>
      </c>
      <c r="AY5458" s="153" t="s">
        <v>330</v>
      </c>
    </row>
    <row r="5459" spans="2:51" s="13" customFormat="1">
      <c r="B5459" s="158"/>
      <c r="D5459" s="152" t="s">
        <v>340</v>
      </c>
      <c r="E5459" s="159" t="s">
        <v>21</v>
      </c>
      <c r="F5459" s="160" t="s">
        <v>80</v>
      </c>
      <c r="H5459" s="161">
        <v>2</v>
      </c>
      <c r="I5459" s="162"/>
      <c r="L5459" s="158"/>
      <c r="M5459" s="163"/>
      <c r="T5459" s="164"/>
      <c r="AT5459" s="159" t="s">
        <v>340</v>
      </c>
      <c r="AU5459" s="159" t="s">
        <v>80</v>
      </c>
      <c r="AV5459" s="13" t="s">
        <v>80</v>
      </c>
      <c r="AW5459" s="13" t="s">
        <v>32</v>
      </c>
      <c r="AX5459" s="13" t="s">
        <v>71</v>
      </c>
      <c r="AY5459" s="159" t="s">
        <v>330</v>
      </c>
    </row>
    <row r="5460" spans="2:51" s="12" customFormat="1">
      <c r="B5460" s="151"/>
      <c r="D5460" s="152" t="s">
        <v>340</v>
      </c>
      <c r="E5460" s="153" t="s">
        <v>21</v>
      </c>
      <c r="F5460" s="154" t="s">
        <v>808</v>
      </c>
      <c r="H5460" s="153" t="s">
        <v>21</v>
      </c>
      <c r="I5460" s="155"/>
      <c r="L5460" s="151"/>
      <c r="M5460" s="156"/>
      <c r="T5460" s="157"/>
      <c r="AT5460" s="153" t="s">
        <v>340</v>
      </c>
      <c r="AU5460" s="153" t="s">
        <v>80</v>
      </c>
      <c r="AV5460" s="12" t="s">
        <v>78</v>
      </c>
      <c r="AW5460" s="12" t="s">
        <v>32</v>
      </c>
      <c r="AX5460" s="12" t="s">
        <v>71</v>
      </c>
      <c r="AY5460" s="153" t="s">
        <v>330</v>
      </c>
    </row>
    <row r="5461" spans="2:51" s="12" customFormat="1">
      <c r="B5461" s="151"/>
      <c r="D5461" s="152" t="s">
        <v>340</v>
      </c>
      <c r="E5461" s="153" t="s">
        <v>21</v>
      </c>
      <c r="F5461" s="154" t="s">
        <v>1454</v>
      </c>
      <c r="H5461" s="153" t="s">
        <v>21</v>
      </c>
      <c r="I5461" s="155"/>
      <c r="L5461" s="151"/>
      <c r="M5461" s="156"/>
      <c r="T5461" s="157"/>
      <c r="AT5461" s="153" t="s">
        <v>340</v>
      </c>
      <c r="AU5461" s="153" t="s">
        <v>80</v>
      </c>
      <c r="AV5461" s="12" t="s">
        <v>78</v>
      </c>
      <c r="AW5461" s="12" t="s">
        <v>32</v>
      </c>
      <c r="AX5461" s="12" t="s">
        <v>71</v>
      </c>
      <c r="AY5461" s="153" t="s">
        <v>330</v>
      </c>
    </row>
    <row r="5462" spans="2:51" s="13" customFormat="1">
      <c r="B5462" s="158"/>
      <c r="D5462" s="152" t="s">
        <v>340</v>
      </c>
      <c r="E5462" s="159" t="s">
        <v>21</v>
      </c>
      <c r="F5462" s="160" t="s">
        <v>378</v>
      </c>
      <c r="H5462" s="161">
        <v>7</v>
      </c>
      <c r="I5462" s="162"/>
      <c r="L5462" s="158"/>
      <c r="M5462" s="163"/>
      <c r="T5462" s="164"/>
      <c r="AT5462" s="159" t="s">
        <v>340</v>
      </c>
      <c r="AU5462" s="159" t="s">
        <v>80</v>
      </c>
      <c r="AV5462" s="13" t="s">
        <v>80</v>
      </c>
      <c r="AW5462" s="13" t="s">
        <v>32</v>
      </c>
      <c r="AX5462" s="13" t="s">
        <v>71</v>
      </c>
      <c r="AY5462" s="159" t="s">
        <v>330</v>
      </c>
    </row>
    <row r="5463" spans="2:51" s="12" customFormat="1">
      <c r="B5463" s="151"/>
      <c r="D5463" s="152" t="s">
        <v>340</v>
      </c>
      <c r="E5463" s="153" t="s">
        <v>21</v>
      </c>
      <c r="F5463" s="154" t="s">
        <v>1464</v>
      </c>
      <c r="H5463" s="153" t="s">
        <v>21</v>
      </c>
      <c r="I5463" s="155"/>
      <c r="L5463" s="151"/>
      <c r="M5463" s="156"/>
      <c r="T5463" s="157"/>
      <c r="AT5463" s="153" t="s">
        <v>340</v>
      </c>
      <c r="AU5463" s="153" t="s">
        <v>80</v>
      </c>
      <c r="AV5463" s="12" t="s">
        <v>78</v>
      </c>
      <c r="AW5463" s="12" t="s">
        <v>32</v>
      </c>
      <c r="AX5463" s="12" t="s">
        <v>71</v>
      </c>
      <c r="AY5463" s="153" t="s">
        <v>330</v>
      </c>
    </row>
    <row r="5464" spans="2:51" s="13" customFormat="1">
      <c r="B5464" s="158"/>
      <c r="D5464" s="152" t="s">
        <v>340</v>
      </c>
      <c r="E5464" s="159" t="s">
        <v>21</v>
      </c>
      <c r="F5464" s="160" t="s">
        <v>429</v>
      </c>
      <c r="H5464" s="161">
        <v>14</v>
      </c>
      <c r="I5464" s="162"/>
      <c r="L5464" s="158"/>
      <c r="M5464" s="163"/>
      <c r="T5464" s="164"/>
      <c r="AT5464" s="159" t="s">
        <v>340</v>
      </c>
      <c r="AU5464" s="159" t="s">
        <v>80</v>
      </c>
      <c r="AV5464" s="13" t="s">
        <v>80</v>
      </c>
      <c r="AW5464" s="13" t="s">
        <v>32</v>
      </c>
      <c r="AX5464" s="13" t="s">
        <v>71</v>
      </c>
      <c r="AY5464" s="159" t="s">
        <v>330</v>
      </c>
    </row>
    <row r="5465" spans="2:51" s="12" customFormat="1">
      <c r="B5465" s="151"/>
      <c r="D5465" s="152" t="s">
        <v>340</v>
      </c>
      <c r="E5465" s="153" t="s">
        <v>21</v>
      </c>
      <c r="F5465" s="154" t="s">
        <v>1470</v>
      </c>
      <c r="H5465" s="153" t="s">
        <v>21</v>
      </c>
      <c r="I5465" s="155"/>
      <c r="L5465" s="151"/>
      <c r="M5465" s="156"/>
      <c r="T5465" s="157"/>
      <c r="AT5465" s="153" t="s">
        <v>340</v>
      </c>
      <c r="AU5465" s="153" t="s">
        <v>80</v>
      </c>
      <c r="AV5465" s="12" t="s">
        <v>78</v>
      </c>
      <c r="AW5465" s="12" t="s">
        <v>32</v>
      </c>
      <c r="AX5465" s="12" t="s">
        <v>71</v>
      </c>
      <c r="AY5465" s="153" t="s">
        <v>330</v>
      </c>
    </row>
    <row r="5466" spans="2:51" s="13" customFormat="1">
      <c r="B5466" s="158"/>
      <c r="D5466" s="152" t="s">
        <v>340</v>
      </c>
      <c r="E5466" s="159" t="s">
        <v>21</v>
      </c>
      <c r="F5466" s="160" t="s">
        <v>80</v>
      </c>
      <c r="H5466" s="161">
        <v>2</v>
      </c>
      <c r="I5466" s="162"/>
      <c r="L5466" s="158"/>
      <c r="M5466" s="163"/>
      <c r="T5466" s="164"/>
      <c r="AT5466" s="159" t="s">
        <v>340</v>
      </c>
      <c r="AU5466" s="159" t="s">
        <v>80</v>
      </c>
      <c r="AV5466" s="13" t="s">
        <v>80</v>
      </c>
      <c r="AW5466" s="13" t="s">
        <v>32</v>
      </c>
      <c r="AX5466" s="13" t="s">
        <v>71</v>
      </c>
      <c r="AY5466" s="159" t="s">
        <v>330</v>
      </c>
    </row>
    <row r="5467" spans="2:51" s="12" customFormat="1">
      <c r="B5467" s="151"/>
      <c r="D5467" s="152" t="s">
        <v>340</v>
      </c>
      <c r="E5467" s="153" t="s">
        <v>21</v>
      </c>
      <c r="F5467" s="154" t="s">
        <v>1550</v>
      </c>
      <c r="H5467" s="153" t="s">
        <v>21</v>
      </c>
      <c r="I5467" s="155"/>
      <c r="L5467" s="151"/>
      <c r="M5467" s="156"/>
      <c r="T5467" s="157"/>
      <c r="AT5467" s="153" t="s">
        <v>340</v>
      </c>
      <c r="AU5467" s="153" t="s">
        <v>80</v>
      </c>
      <c r="AV5467" s="12" t="s">
        <v>78</v>
      </c>
      <c r="AW5467" s="12" t="s">
        <v>32</v>
      </c>
      <c r="AX5467" s="12" t="s">
        <v>71</v>
      </c>
      <c r="AY5467" s="153" t="s">
        <v>330</v>
      </c>
    </row>
    <row r="5468" spans="2:51" s="13" customFormat="1">
      <c r="B5468" s="158"/>
      <c r="D5468" s="152" t="s">
        <v>340</v>
      </c>
      <c r="E5468" s="159" t="s">
        <v>21</v>
      </c>
      <c r="F5468" s="160" t="s">
        <v>78</v>
      </c>
      <c r="H5468" s="161">
        <v>1</v>
      </c>
      <c r="I5468" s="162"/>
      <c r="L5468" s="158"/>
      <c r="M5468" s="163"/>
      <c r="T5468" s="164"/>
      <c r="AT5468" s="159" t="s">
        <v>340</v>
      </c>
      <c r="AU5468" s="159" t="s">
        <v>80</v>
      </c>
      <c r="AV5468" s="13" t="s">
        <v>80</v>
      </c>
      <c r="AW5468" s="13" t="s">
        <v>32</v>
      </c>
      <c r="AX5468" s="13" t="s">
        <v>71</v>
      </c>
      <c r="AY5468" s="159" t="s">
        <v>330</v>
      </c>
    </row>
    <row r="5469" spans="2:51" s="12" customFormat="1">
      <c r="B5469" s="151"/>
      <c r="D5469" s="152" t="s">
        <v>340</v>
      </c>
      <c r="E5469" s="153" t="s">
        <v>21</v>
      </c>
      <c r="F5469" s="154" t="s">
        <v>1472</v>
      </c>
      <c r="H5469" s="153" t="s">
        <v>21</v>
      </c>
      <c r="I5469" s="155"/>
      <c r="L5469" s="151"/>
      <c r="M5469" s="156"/>
      <c r="T5469" s="157"/>
      <c r="AT5469" s="153" t="s">
        <v>340</v>
      </c>
      <c r="AU5469" s="153" t="s">
        <v>80</v>
      </c>
      <c r="AV5469" s="12" t="s">
        <v>78</v>
      </c>
      <c r="AW5469" s="12" t="s">
        <v>32</v>
      </c>
      <c r="AX5469" s="12" t="s">
        <v>71</v>
      </c>
      <c r="AY5469" s="153" t="s">
        <v>330</v>
      </c>
    </row>
    <row r="5470" spans="2:51" s="13" customFormat="1">
      <c r="B5470" s="158"/>
      <c r="D5470" s="152" t="s">
        <v>340</v>
      </c>
      <c r="E5470" s="159" t="s">
        <v>21</v>
      </c>
      <c r="F5470" s="160" t="s">
        <v>78</v>
      </c>
      <c r="H5470" s="161">
        <v>1</v>
      </c>
      <c r="I5470" s="162"/>
      <c r="L5470" s="158"/>
      <c r="M5470" s="163"/>
      <c r="T5470" s="164"/>
      <c r="AT5470" s="159" t="s">
        <v>340</v>
      </c>
      <c r="AU5470" s="159" t="s">
        <v>80</v>
      </c>
      <c r="AV5470" s="13" t="s">
        <v>80</v>
      </c>
      <c r="AW5470" s="13" t="s">
        <v>32</v>
      </c>
      <c r="AX5470" s="13" t="s">
        <v>71</v>
      </c>
      <c r="AY5470" s="159" t="s">
        <v>330</v>
      </c>
    </row>
    <row r="5471" spans="2:51" s="12" customFormat="1">
      <c r="B5471" s="151"/>
      <c r="D5471" s="152" t="s">
        <v>340</v>
      </c>
      <c r="E5471" s="153" t="s">
        <v>21</v>
      </c>
      <c r="F5471" s="154" t="s">
        <v>1677</v>
      </c>
      <c r="H5471" s="153" t="s">
        <v>21</v>
      </c>
      <c r="I5471" s="155"/>
      <c r="L5471" s="151"/>
      <c r="M5471" s="156"/>
      <c r="T5471" s="157"/>
      <c r="AT5471" s="153" t="s">
        <v>340</v>
      </c>
      <c r="AU5471" s="153" t="s">
        <v>80</v>
      </c>
      <c r="AV5471" s="12" t="s">
        <v>78</v>
      </c>
      <c r="AW5471" s="12" t="s">
        <v>32</v>
      </c>
      <c r="AX5471" s="12" t="s">
        <v>71</v>
      </c>
      <c r="AY5471" s="153" t="s">
        <v>330</v>
      </c>
    </row>
    <row r="5472" spans="2:51" s="13" customFormat="1">
      <c r="B5472" s="158"/>
      <c r="D5472" s="152" t="s">
        <v>340</v>
      </c>
      <c r="E5472" s="159" t="s">
        <v>21</v>
      </c>
      <c r="F5472" s="160" t="s">
        <v>80</v>
      </c>
      <c r="H5472" s="161">
        <v>2</v>
      </c>
      <c r="I5472" s="162"/>
      <c r="L5472" s="158"/>
      <c r="M5472" s="163"/>
      <c r="T5472" s="164"/>
      <c r="AT5472" s="159" t="s">
        <v>340</v>
      </c>
      <c r="AU5472" s="159" t="s">
        <v>80</v>
      </c>
      <c r="AV5472" s="13" t="s">
        <v>80</v>
      </c>
      <c r="AW5472" s="13" t="s">
        <v>32</v>
      </c>
      <c r="AX5472" s="13" t="s">
        <v>71</v>
      </c>
      <c r="AY5472" s="159" t="s">
        <v>330</v>
      </c>
    </row>
    <row r="5473" spans="2:51" s="12" customFormat="1">
      <c r="B5473" s="151"/>
      <c r="D5473" s="152" t="s">
        <v>340</v>
      </c>
      <c r="E5473" s="153" t="s">
        <v>21</v>
      </c>
      <c r="F5473" s="154" t="s">
        <v>1488</v>
      </c>
      <c r="H5473" s="153" t="s">
        <v>21</v>
      </c>
      <c r="I5473" s="155"/>
      <c r="L5473" s="151"/>
      <c r="M5473" s="156"/>
      <c r="T5473" s="157"/>
      <c r="AT5473" s="153" t="s">
        <v>340</v>
      </c>
      <c r="AU5473" s="153" t="s">
        <v>80</v>
      </c>
      <c r="AV5473" s="12" t="s">
        <v>78</v>
      </c>
      <c r="AW5473" s="12" t="s">
        <v>32</v>
      </c>
      <c r="AX5473" s="12" t="s">
        <v>71</v>
      </c>
      <c r="AY5473" s="153" t="s">
        <v>330</v>
      </c>
    </row>
    <row r="5474" spans="2:51" s="13" customFormat="1">
      <c r="B5474" s="158"/>
      <c r="D5474" s="152" t="s">
        <v>340</v>
      </c>
      <c r="E5474" s="159" t="s">
        <v>21</v>
      </c>
      <c r="F5474" s="160" t="s">
        <v>78</v>
      </c>
      <c r="H5474" s="161">
        <v>1</v>
      </c>
      <c r="I5474" s="162"/>
      <c r="L5474" s="158"/>
      <c r="M5474" s="163"/>
      <c r="T5474" s="164"/>
      <c r="AT5474" s="159" t="s">
        <v>340</v>
      </c>
      <c r="AU5474" s="159" t="s">
        <v>80</v>
      </c>
      <c r="AV5474" s="13" t="s">
        <v>80</v>
      </c>
      <c r="AW5474" s="13" t="s">
        <v>32</v>
      </c>
      <c r="AX5474" s="13" t="s">
        <v>71</v>
      </c>
      <c r="AY5474" s="159" t="s">
        <v>330</v>
      </c>
    </row>
    <row r="5475" spans="2:51" s="12" customFormat="1">
      <c r="B5475" s="151"/>
      <c r="D5475" s="152" t="s">
        <v>340</v>
      </c>
      <c r="E5475" s="153" t="s">
        <v>21</v>
      </c>
      <c r="F5475" s="154" t="s">
        <v>1682</v>
      </c>
      <c r="H5475" s="153" t="s">
        <v>21</v>
      </c>
      <c r="I5475" s="155"/>
      <c r="L5475" s="151"/>
      <c r="M5475" s="156"/>
      <c r="T5475" s="157"/>
      <c r="AT5475" s="153" t="s">
        <v>340</v>
      </c>
      <c r="AU5475" s="153" t="s">
        <v>80</v>
      </c>
      <c r="AV5475" s="12" t="s">
        <v>78</v>
      </c>
      <c r="AW5475" s="12" t="s">
        <v>32</v>
      </c>
      <c r="AX5475" s="12" t="s">
        <v>71</v>
      </c>
      <c r="AY5475" s="153" t="s">
        <v>330</v>
      </c>
    </row>
    <row r="5476" spans="2:51" s="13" customFormat="1">
      <c r="B5476" s="158"/>
      <c r="D5476" s="152" t="s">
        <v>340</v>
      </c>
      <c r="E5476" s="159" t="s">
        <v>21</v>
      </c>
      <c r="F5476" s="160" t="s">
        <v>78</v>
      </c>
      <c r="H5476" s="161">
        <v>1</v>
      </c>
      <c r="I5476" s="162"/>
      <c r="L5476" s="158"/>
      <c r="M5476" s="163"/>
      <c r="T5476" s="164"/>
      <c r="AT5476" s="159" t="s">
        <v>340</v>
      </c>
      <c r="AU5476" s="159" t="s">
        <v>80</v>
      </c>
      <c r="AV5476" s="13" t="s">
        <v>80</v>
      </c>
      <c r="AW5476" s="13" t="s">
        <v>32</v>
      </c>
      <c r="AX5476" s="13" t="s">
        <v>71</v>
      </c>
      <c r="AY5476" s="159" t="s">
        <v>330</v>
      </c>
    </row>
    <row r="5477" spans="2:51" s="12" customFormat="1">
      <c r="B5477" s="151"/>
      <c r="D5477" s="152" t="s">
        <v>340</v>
      </c>
      <c r="E5477" s="153" t="s">
        <v>21</v>
      </c>
      <c r="F5477" s="154" t="s">
        <v>1576</v>
      </c>
      <c r="H5477" s="153" t="s">
        <v>21</v>
      </c>
      <c r="I5477" s="155"/>
      <c r="L5477" s="151"/>
      <c r="M5477" s="156"/>
      <c r="T5477" s="157"/>
      <c r="AT5477" s="153" t="s">
        <v>340</v>
      </c>
      <c r="AU5477" s="153" t="s">
        <v>80</v>
      </c>
      <c r="AV5477" s="12" t="s">
        <v>78</v>
      </c>
      <c r="AW5477" s="12" t="s">
        <v>32</v>
      </c>
      <c r="AX5477" s="12" t="s">
        <v>71</v>
      </c>
      <c r="AY5477" s="153" t="s">
        <v>330</v>
      </c>
    </row>
    <row r="5478" spans="2:51" s="13" customFormat="1">
      <c r="B5478" s="158"/>
      <c r="D5478" s="152" t="s">
        <v>340</v>
      </c>
      <c r="E5478" s="159" t="s">
        <v>21</v>
      </c>
      <c r="F5478" s="160" t="s">
        <v>370</v>
      </c>
      <c r="H5478" s="161">
        <v>6</v>
      </c>
      <c r="I5478" s="162"/>
      <c r="L5478" s="158"/>
      <c r="M5478" s="163"/>
      <c r="T5478" s="164"/>
      <c r="AT5478" s="159" t="s">
        <v>340</v>
      </c>
      <c r="AU5478" s="159" t="s">
        <v>80</v>
      </c>
      <c r="AV5478" s="13" t="s">
        <v>80</v>
      </c>
      <c r="AW5478" s="13" t="s">
        <v>32</v>
      </c>
      <c r="AX5478" s="13" t="s">
        <v>71</v>
      </c>
      <c r="AY5478" s="159" t="s">
        <v>330</v>
      </c>
    </row>
    <row r="5479" spans="2:51" s="12" customFormat="1">
      <c r="B5479" s="151"/>
      <c r="D5479" s="152" t="s">
        <v>340</v>
      </c>
      <c r="E5479" s="153" t="s">
        <v>21</v>
      </c>
      <c r="F5479" s="154" t="s">
        <v>1505</v>
      </c>
      <c r="H5479" s="153" t="s">
        <v>21</v>
      </c>
      <c r="I5479" s="155"/>
      <c r="L5479" s="151"/>
      <c r="M5479" s="156"/>
      <c r="T5479" s="157"/>
      <c r="AT5479" s="153" t="s">
        <v>340</v>
      </c>
      <c r="AU5479" s="153" t="s">
        <v>80</v>
      </c>
      <c r="AV5479" s="12" t="s">
        <v>78</v>
      </c>
      <c r="AW5479" s="12" t="s">
        <v>32</v>
      </c>
      <c r="AX5479" s="12" t="s">
        <v>71</v>
      </c>
      <c r="AY5479" s="153" t="s">
        <v>330</v>
      </c>
    </row>
    <row r="5480" spans="2:51" s="13" customFormat="1">
      <c r="B5480" s="158"/>
      <c r="D5480" s="152" t="s">
        <v>340</v>
      </c>
      <c r="E5480" s="159" t="s">
        <v>21</v>
      </c>
      <c r="F5480" s="160" t="s">
        <v>78</v>
      </c>
      <c r="H5480" s="161">
        <v>1</v>
      </c>
      <c r="I5480" s="162"/>
      <c r="L5480" s="158"/>
      <c r="M5480" s="163"/>
      <c r="T5480" s="164"/>
      <c r="AT5480" s="159" t="s">
        <v>340</v>
      </c>
      <c r="AU5480" s="159" t="s">
        <v>80</v>
      </c>
      <c r="AV5480" s="13" t="s">
        <v>80</v>
      </c>
      <c r="AW5480" s="13" t="s">
        <v>32</v>
      </c>
      <c r="AX5480" s="13" t="s">
        <v>71</v>
      </c>
      <c r="AY5480" s="159" t="s">
        <v>330</v>
      </c>
    </row>
    <row r="5481" spans="2:51" s="12" customFormat="1">
      <c r="B5481" s="151"/>
      <c r="D5481" s="152" t="s">
        <v>340</v>
      </c>
      <c r="E5481" s="153" t="s">
        <v>21</v>
      </c>
      <c r="F5481" s="154" t="s">
        <v>1507</v>
      </c>
      <c r="H5481" s="153" t="s">
        <v>21</v>
      </c>
      <c r="I5481" s="155"/>
      <c r="L5481" s="151"/>
      <c r="M5481" s="156"/>
      <c r="T5481" s="157"/>
      <c r="AT5481" s="153" t="s">
        <v>340</v>
      </c>
      <c r="AU5481" s="153" t="s">
        <v>80</v>
      </c>
      <c r="AV5481" s="12" t="s">
        <v>78</v>
      </c>
      <c r="AW5481" s="12" t="s">
        <v>32</v>
      </c>
      <c r="AX5481" s="12" t="s">
        <v>71</v>
      </c>
      <c r="AY5481" s="153" t="s">
        <v>330</v>
      </c>
    </row>
    <row r="5482" spans="2:51" s="13" customFormat="1">
      <c r="B5482" s="158"/>
      <c r="D5482" s="152" t="s">
        <v>340</v>
      </c>
      <c r="E5482" s="159" t="s">
        <v>21</v>
      </c>
      <c r="F5482" s="160" t="s">
        <v>80</v>
      </c>
      <c r="H5482" s="161">
        <v>2</v>
      </c>
      <c r="I5482" s="162"/>
      <c r="L5482" s="158"/>
      <c r="M5482" s="163"/>
      <c r="T5482" s="164"/>
      <c r="AT5482" s="159" t="s">
        <v>340</v>
      </c>
      <c r="AU5482" s="159" t="s">
        <v>80</v>
      </c>
      <c r="AV5482" s="13" t="s">
        <v>80</v>
      </c>
      <c r="AW5482" s="13" t="s">
        <v>32</v>
      </c>
      <c r="AX5482" s="13" t="s">
        <v>71</v>
      </c>
      <c r="AY5482" s="159" t="s">
        <v>330</v>
      </c>
    </row>
    <row r="5483" spans="2:51" s="12" customFormat="1">
      <c r="B5483" s="151"/>
      <c r="D5483" s="152" t="s">
        <v>340</v>
      </c>
      <c r="E5483" s="153" t="s">
        <v>21</v>
      </c>
      <c r="F5483" s="154" t="s">
        <v>1511</v>
      </c>
      <c r="H5483" s="153" t="s">
        <v>21</v>
      </c>
      <c r="I5483" s="155"/>
      <c r="L5483" s="151"/>
      <c r="M5483" s="156"/>
      <c r="T5483" s="157"/>
      <c r="AT5483" s="153" t="s">
        <v>340</v>
      </c>
      <c r="AU5483" s="153" t="s">
        <v>80</v>
      </c>
      <c r="AV5483" s="12" t="s">
        <v>78</v>
      </c>
      <c r="AW5483" s="12" t="s">
        <v>32</v>
      </c>
      <c r="AX5483" s="12" t="s">
        <v>71</v>
      </c>
      <c r="AY5483" s="153" t="s">
        <v>330</v>
      </c>
    </row>
    <row r="5484" spans="2:51" s="13" customFormat="1">
      <c r="B5484" s="158"/>
      <c r="D5484" s="152" t="s">
        <v>340</v>
      </c>
      <c r="E5484" s="159" t="s">
        <v>21</v>
      </c>
      <c r="F5484" s="160" t="s">
        <v>80</v>
      </c>
      <c r="H5484" s="161">
        <v>2</v>
      </c>
      <c r="I5484" s="162"/>
      <c r="L5484" s="158"/>
      <c r="M5484" s="163"/>
      <c r="T5484" s="164"/>
      <c r="AT5484" s="159" t="s">
        <v>340</v>
      </c>
      <c r="AU5484" s="159" t="s">
        <v>80</v>
      </c>
      <c r="AV5484" s="13" t="s">
        <v>80</v>
      </c>
      <c r="AW5484" s="13" t="s">
        <v>32</v>
      </c>
      <c r="AX5484" s="13" t="s">
        <v>71</v>
      </c>
      <c r="AY5484" s="159" t="s">
        <v>330</v>
      </c>
    </row>
    <row r="5485" spans="2:51" s="12" customFormat="1">
      <c r="B5485" s="151"/>
      <c r="D5485" s="152" t="s">
        <v>340</v>
      </c>
      <c r="E5485" s="153" t="s">
        <v>21</v>
      </c>
      <c r="F5485" s="154" t="s">
        <v>1515</v>
      </c>
      <c r="H5485" s="153" t="s">
        <v>21</v>
      </c>
      <c r="I5485" s="155"/>
      <c r="L5485" s="151"/>
      <c r="M5485" s="156"/>
      <c r="T5485" s="157"/>
      <c r="AT5485" s="153" t="s">
        <v>340</v>
      </c>
      <c r="AU5485" s="153" t="s">
        <v>80</v>
      </c>
      <c r="AV5485" s="12" t="s">
        <v>78</v>
      </c>
      <c r="AW5485" s="12" t="s">
        <v>32</v>
      </c>
      <c r="AX5485" s="12" t="s">
        <v>71</v>
      </c>
      <c r="AY5485" s="153" t="s">
        <v>330</v>
      </c>
    </row>
    <row r="5486" spans="2:51" s="13" customFormat="1">
      <c r="B5486" s="158"/>
      <c r="D5486" s="152" t="s">
        <v>340</v>
      </c>
      <c r="E5486" s="159" t="s">
        <v>21</v>
      </c>
      <c r="F5486" s="160" t="s">
        <v>78</v>
      </c>
      <c r="H5486" s="161">
        <v>1</v>
      </c>
      <c r="I5486" s="162"/>
      <c r="L5486" s="158"/>
      <c r="M5486" s="163"/>
      <c r="T5486" s="164"/>
      <c r="AT5486" s="159" t="s">
        <v>340</v>
      </c>
      <c r="AU5486" s="159" t="s">
        <v>80</v>
      </c>
      <c r="AV5486" s="13" t="s">
        <v>80</v>
      </c>
      <c r="AW5486" s="13" t="s">
        <v>32</v>
      </c>
      <c r="AX5486" s="13" t="s">
        <v>71</v>
      </c>
      <c r="AY5486" s="159" t="s">
        <v>330</v>
      </c>
    </row>
    <row r="5487" spans="2:51" s="12" customFormat="1">
      <c r="B5487" s="151"/>
      <c r="D5487" s="152" t="s">
        <v>340</v>
      </c>
      <c r="E5487" s="153" t="s">
        <v>21</v>
      </c>
      <c r="F5487" s="154" t="s">
        <v>1523</v>
      </c>
      <c r="H5487" s="153" t="s">
        <v>21</v>
      </c>
      <c r="I5487" s="155"/>
      <c r="L5487" s="151"/>
      <c r="M5487" s="156"/>
      <c r="T5487" s="157"/>
      <c r="AT5487" s="153" t="s">
        <v>340</v>
      </c>
      <c r="AU5487" s="153" t="s">
        <v>80</v>
      </c>
      <c r="AV5487" s="12" t="s">
        <v>78</v>
      </c>
      <c r="AW5487" s="12" t="s">
        <v>32</v>
      </c>
      <c r="AX5487" s="12" t="s">
        <v>71</v>
      </c>
      <c r="AY5487" s="153" t="s">
        <v>330</v>
      </c>
    </row>
    <row r="5488" spans="2:51" s="13" customFormat="1">
      <c r="B5488" s="158"/>
      <c r="D5488" s="152" t="s">
        <v>340</v>
      </c>
      <c r="E5488" s="159" t="s">
        <v>21</v>
      </c>
      <c r="F5488" s="160" t="s">
        <v>171</v>
      </c>
      <c r="H5488" s="161">
        <v>3</v>
      </c>
      <c r="I5488" s="162"/>
      <c r="L5488" s="158"/>
      <c r="M5488" s="163"/>
      <c r="T5488" s="164"/>
      <c r="AT5488" s="159" t="s">
        <v>340</v>
      </c>
      <c r="AU5488" s="159" t="s">
        <v>80</v>
      </c>
      <c r="AV5488" s="13" t="s">
        <v>80</v>
      </c>
      <c r="AW5488" s="13" t="s">
        <v>32</v>
      </c>
      <c r="AX5488" s="13" t="s">
        <v>71</v>
      </c>
      <c r="AY5488" s="159" t="s">
        <v>330</v>
      </c>
    </row>
    <row r="5489" spans="2:51" s="12" customFormat="1">
      <c r="B5489" s="151"/>
      <c r="D5489" s="152" t="s">
        <v>340</v>
      </c>
      <c r="E5489" s="153" t="s">
        <v>21</v>
      </c>
      <c r="F5489" s="154" t="s">
        <v>1527</v>
      </c>
      <c r="H5489" s="153" t="s">
        <v>21</v>
      </c>
      <c r="I5489" s="155"/>
      <c r="L5489" s="151"/>
      <c r="M5489" s="156"/>
      <c r="T5489" s="157"/>
      <c r="AT5489" s="153" t="s">
        <v>340</v>
      </c>
      <c r="AU5489" s="153" t="s">
        <v>80</v>
      </c>
      <c r="AV5489" s="12" t="s">
        <v>78</v>
      </c>
      <c r="AW5489" s="12" t="s">
        <v>32</v>
      </c>
      <c r="AX5489" s="12" t="s">
        <v>71</v>
      </c>
      <c r="AY5489" s="153" t="s">
        <v>330</v>
      </c>
    </row>
    <row r="5490" spans="2:51" s="13" customFormat="1">
      <c r="B5490" s="158"/>
      <c r="D5490" s="152" t="s">
        <v>340</v>
      </c>
      <c r="E5490" s="159" t="s">
        <v>21</v>
      </c>
      <c r="F5490" s="160" t="s">
        <v>80</v>
      </c>
      <c r="H5490" s="161">
        <v>2</v>
      </c>
      <c r="I5490" s="162"/>
      <c r="L5490" s="158"/>
      <c r="M5490" s="163"/>
      <c r="T5490" s="164"/>
      <c r="AT5490" s="159" t="s">
        <v>340</v>
      </c>
      <c r="AU5490" s="159" t="s">
        <v>80</v>
      </c>
      <c r="AV5490" s="13" t="s">
        <v>80</v>
      </c>
      <c r="AW5490" s="13" t="s">
        <v>32</v>
      </c>
      <c r="AX5490" s="13" t="s">
        <v>71</v>
      </c>
      <c r="AY5490" s="159" t="s">
        <v>330</v>
      </c>
    </row>
    <row r="5491" spans="2:51" s="12" customFormat="1">
      <c r="B5491" s="151"/>
      <c r="D5491" s="152" t="s">
        <v>340</v>
      </c>
      <c r="E5491" s="153" t="s">
        <v>21</v>
      </c>
      <c r="F5491" s="154" t="s">
        <v>1708</v>
      </c>
      <c r="H5491" s="153" t="s">
        <v>21</v>
      </c>
      <c r="I5491" s="155"/>
      <c r="L5491" s="151"/>
      <c r="M5491" s="156"/>
      <c r="T5491" s="157"/>
      <c r="AT5491" s="153" t="s">
        <v>340</v>
      </c>
      <c r="AU5491" s="153" t="s">
        <v>80</v>
      </c>
      <c r="AV5491" s="12" t="s">
        <v>78</v>
      </c>
      <c r="AW5491" s="12" t="s">
        <v>32</v>
      </c>
      <c r="AX5491" s="12" t="s">
        <v>71</v>
      </c>
      <c r="AY5491" s="153" t="s">
        <v>330</v>
      </c>
    </row>
    <row r="5492" spans="2:51" s="13" customFormat="1">
      <c r="B5492" s="158"/>
      <c r="D5492" s="152" t="s">
        <v>340</v>
      </c>
      <c r="E5492" s="159" t="s">
        <v>21</v>
      </c>
      <c r="F5492" s="160" t="s">
        <v>370</v>
      </c>
      <c r="H5492" s="161">
        <v>6</v>
      </c>
      <c r="I5492" s="162"/>
      <c r="L5492" s="158"/>
      <c r="M5492" s="163"/>
      <c r="T5492" s="164"/>
      <c r="AT5492" s="159" t="s">
        <v>340</v>
      </c>
      <c r="AU5492" s="159" t="s">
        <v>80</v>
      </c>
      <c r="AV5492" s="13" t="s">
        <v>80</v>
      </c>
      <c r="AW5492" s="13" t="s">
        <v>32</v>
      </c>
      <c r="AX5492" s="13" t="s">
        <v>71</v>
      </c>
      <c r="AY5492" s="159" t="s">
        <v>330</v>
      </c>
    </row>
    <row r="5493" spans="2:51" s="15" customFormat="1">
      <c r="B5493" s="183"/>
      <c r="D5493" s="152" t="s">
        <v>340</v>
      </c>
      <c r="E5493" s="184" t="s">
        <v>21</v>
      </c>
      <c r="F5493" s="185" t="s">
        <v>769</v>
      </c>
      <c r="H5493" s="186">
        <v>244</v>
      </c>
      <c r="I5493" s="187"/>
      <c r="L5493" s="183"/>
      <c r="M5493" s="188"/>
      <c r="T5493" s="189"/>
      <c r="AT5493" s="184" t="s">
        <v>340</v>
      </c>
      <c r="AU5493" s="184" t="s">
        <v>80</v>
      </c>
      <c r="AV5493" s="15" t="s">
        <v>171</v>
      </c>
      <c r="AW5493" s="15" t="s">
        <v>32</v>
      </c>
      <c r="AX5493" s="15" t="s">
        <v>71</v>
      </c>
      <c r="AY5493" s="184" t="s">
        <v>330</v>
      </c>
    </row>
    <row r="5494" spans="2:51" s="12" customFormat="1">
      <c r="B5494" s="151"/>
      <c r="D5494" s="152" t="s">
        <v>340</v>
      </c>
      <c r="E5494" s="153" t="s">
        <v>21</v>
      </c>
      <c r="F5494" s="154" t="s">
        <v>4623</v>
      </c>
      <c r="H5494" s="153" t="s">
        <v>21</v>
      </c>
      <c r="I5494" s="155"/>
      <c r="L5494" s="151"/>
      <c r="M5494" s="156"/>
      <c r="T5494" s="157"/>
      <c r="AT5494" s="153" t="s">
        <v>340</v>
      </c>
      <c r="AU5494" s="153" t="s">
        <v>80</v>
      </c>
      <c r="AV5494" s="12" t="s">
        <v>78</v>
      </c>
      <c r="AW5494" s="12" t="s">
        <v>32</v>
      </c>
      <c r="AX5494" s="12" t="s">
        <v>71</v>
      </c>
      <c r="AY5494" s="153" t="s">
        <v>330</v>
      </c>
    </row>
    <row r="5495" spans="2:51" s="12" customFormat="1">
      <c r="B5495" s="151"/>
      <c r="D5495" s="152" t="s">
        <v>340</v>
      </c>
      <c r="E5495" s="153" t="s">
        <v>21</v>
      </c>
      <c r="F5495" s="154" t="s">
        <v>789</v>
      </c>
      <c r="H5495" s="153" t="s">
        <v>21</v>
      </c>
      <c r="I5495" s="155"/>
      <c r="L5495" s="151"/>
      <c r="M5495" s="156"/>
      <c r="T5495" s="157"/>
      <c r="AT5495" s="153" t="s">
        <v>340</v>
      </c>
      <c r="AU5495" s="153" t="s">
        <v>80</v>
      </c>
      <c r="AV5495" s="12" t="s">
        <v>78</v>
      </c>
      <c r="AW5495" s="12" t="s">
        <v>32</v>
      </c>
      <c r="AX5495" s="12" t="s">
        <v>71</v>
      </c>
      <c r="AY5495" s="153" t="s">
        <v>330</v>
      </c>
    </row>
    <row r="5496" spans="2:51" s="12" customFormat="1">
      <c r="B5496" s="151"/>
      <c r="D5496" s="152" t="s">
        <v>340</v>
      </c>
      <c r="E5496" s="153" t="s">
        <v>21</v>
      </c>
      <c r="F5496" s="154" t="s">
        <v>1599</v>
      </c>
      <c r="H5496" s="153" t="s">
        <v>21</v>
      </c>
      <c r="I5496" s="155"/>
      <c r="L5496" s="151"/>
      <c r="M5496" s="156"/>
      <c r="T5496" s="157"/>
      <c r="AT5496" s="153" t="s">
        <v>340</v>
      </c>
      <c r="AU5496" s="153" t="s">
        <v>80</v>
      </c>
      <c r="AV5496" s="12" t="s">
        <v>78</v>
      </c>
      <c r="AW5496" s="12" t="s">
        <v>32</v>
      </c>
      <c r="AX5496" s="12" t="s">
        <v>71</v>
      </c>
      <c r="AY5496" s="153" t="s">
        <v>330</v>
      </c>
    </row>
    <row r="5497" spans="2:51" s="13" customFormat="1">
      <c r="B5497" s="158"/>
      <c r="D5497" s="152" t="s">
        <v>340</v>
      </c>
      <c r="E5497" s="159" t="s">
        <v>21</v>
      </c>
      <c r="F5497" s="160" t="s">
        <v>585</v>
      </c>
      <c r="H5497" s="161">
        <v>28</v>
      </c>
      <c r="I5497" s="162"/>
      <c r="L5497" s="158"/>
      <c r="M5497" s="163"/>
      <c r="T5497" s="164"/>
      <c r="AT5497" s="159" t="s">
        <v>340</v>
      </c>
      <c r="AU5497" s="159" t="s">
        <v>80</v>
      </c>
      <c r="AV5497" s="13" t="s">
        <v>80</v>
      </c>
      <c r="AW5497" s="13" t="s">
        <v>32</v>
      </c>
      <c r="AX5497" s="13" t="s">
        <v>71</v>
      </c>
      <c r="AY5497" s="159" t="s">
        <v>330</v>
      </c>
    </row>
    <row r="5498" spans="2:51" s="12" customFormat="1">
      <c r="B5498" s="151"/>
      <c r="D5498" s="152" t="s">
        <v>340</v>
      </c>
      <c r="E5498" s="153" t="s">
        <v>21</v>
      </c>
      <c r="F5498" s="154" t="s">
        <v>1478</v>
      </c>
      <c r="H5498" s="153" t="s">
        <v>21</v>
      </c>
      <c r="I5498" s="155"/>
      <c r="L5498" s="151"/>
      <c r="M5498" s="156"/>
      <c r="T5498" s="157"/>
      <c r="AT5498" s="153" t="s">
        <v>340</v>
      </c>
      <c r="AU5498" s="153" t="s">
        <v>80</v>
      </c>
      <c r="AV5498" s="12" t="s">
        <v>78</v>
      </c>
      <c r="AW5498" s="12" t="s">
        <v>32</v>
      </c>
      <c r="AX5498" s="12" t="s">
        <v>71</v>
      </c>
      <c r="AY5498" s="153" t="s">
        <v>330</v>
      </c>
    </row>
    <row r="5499" spans="2:51" s="13" customFormat="1">
      <c r="B5499" s="158"/>
      <c r="D5499" s="152" t="s">
        <v>340</v>
      </c>
      <c r="E5499" s="159" t="s">
        <v>21</v>
      </c>
      <c r="F5499" s="160" t="s">
        <v>78</v>
      </c>
      <c r="H5499" s="161">
        <v>1</v>
      </c>
      <c r="I5499" s="162"/>
      <c r="L5499" s="158"/>
      <c r="M5499" s="163"/>
      <c r="T5499" s="164"/>
      <c r="AT5499" s="159" t="s">
        <v>340</v>
      </c>
      <c r="AU5499" s="159" t="s">
        <v>80</v>
      </c>
      <c r="AV5499" s="13" t="s">
        <v>80</v>
      </c>
      <c r="AW5499" s="13" t="s">
        <v>32</v>
      </c>
      <c r="AX5499" s="13" t="s">
        <v>71</v>
      </c>
      <c r="AY5499" s="159" t="s">
        <v>330</v>
      </c>
    </row>
    <row r="5500" spans="2:51" s="12" customFormat="1">
      <c r="B5500" s="151"/>
      <c r="D5500" s="152" t="s">
        <v>340</v>
      </c>
      <c r="E5500" s="153" t="s">
        <v>21</v>
      </c>
      <c r="F5500" s="154" t="s">
        <v>1581</v>
      </c>
      <c r="H5500" s="153" t="s">
        <v>21</v>
      </c>
      <c r="I5500" s="155"/>
      <c r="L5500" s="151"/>
      <c r="M5500" s="156"/>
      <c r="T5500" s="157"/>
      <c r="AT5500" s="153" t="s">
        <v>340</v>
      </c>
      <c r="AU5500" s="153" t="s">
        <v>80</v>
      </c>
      <c r="AV5500" s="12" t="s">
        <v>78</v>
      </c>
      <c r="AW5500" s="12" t="s">
        <v>32</v>
      </c>
      <c r="AX5500" s="12" t="s">
        <v>71</v>
      </c>
      <c r="AY5500" s="153" t="s">
        <v>330</v>
      </c>
    </row>
    <row r="5501" spans="2:51" s="13" customFormat="1">
      <c r="B5501" s="158"/>
      <c r="D5501" s="152" t="s">
        <v>340</v>
      </c>
      <c r="E5501" s="159" t="s">
        <v>21</v>
      </c>
      <c r="F5501" s="160" t="s">
        <v>171</v>
      </c>
      <c r="H5501" s="161">
        <v>3</v>
      </c>
      <c r="I5501" s="162"/>
      <c r="L5501" s="158"/>
      <c r="M5501" s="163"/>
      <c r="T5501" s="164"/>
      <c r="AT5501" s="159" t="s">
        <v>340</v>
      </c>
      <c r="AU5501" s="159" t="s">
        <v>80</v>
      </c>
      <c r="AV5501" s="13" t="s">
        <v>80</v>
      </c>
      <c r="AW5501" s="13" t="s">
        <v>32</v>
      </c>
      <c r="AX5501" s="13" t="s">
        <v>71</v>
      </c>
      <c r="AY5501" s="159" t="s">
        <v>330</v>
      </c>
    </row>
    <row r="5502" spans="2:51" s="12" customFormat="1">
      <c r="B5502" s="151"/>
      <c r="D5502" s="152" t="s">
        <v>340</v>
      </c>
      <c r="E5502" s="153" t="s">
        <v>21</v>
      </c>
      <c r="F5502" s="154" t="s">
        <v>1623</v>
      </c>
      <c r="H5502" s="153" t="s">
        <v>21</v>
      </c>
      <c r="I5502" s="155"/>
      <c r="L5502" s="151"/>
      <c r="M5502" s="156"/>
      <c r="T5502" s="157"/>
      <c r="AT5502" s="153" t="s">
        <v>340</v>
      </c>
      <c r="AU5502" s="153" t="s">
        <v>80</v>
      </c>
      <c r="AV5502" s="12" t="s">
        <v>78</v>
      </c>
      <c r="AW5502" s="12" t="s">
        <v>32</v>
      </c>
      <c r="AX5502" s="12" t="s">
        <v>71</v>
      </c>
      <c r="AY5502" s="153" t="s">
        <v>330</v>
      </c>
    </row>
    <row r="5503" spans="2:51" s="13" customFormat="1">
      <c r="B5503" s="158"/>
      <c r="D5503" s="152" t="s">
        <v>340</v>
      </c>
      <c r="E5503" s="159" t="s">
        <v>21</v>
      </c>
      <c r="F5503" s="160" t="s">
        <v>336</v>
      </c>
      <c r="H5503" s="161">
        <v>4</v>
      </c>
      <c r="I5503" s="162"/>
      <c r="L5503" s="158"/>
      <c r="M5503" s="163"/>
      <c r="T5503" s="164"/>
      <c r="AT5503" s="159" t="s">
        <v>340</v>
      </c>
      <c r="AU5503" s="159" t="s">
        <v>80</v>
      </c>
      <c r="AV5503" s="13" t="s">
        <v>80</v>
      </c>
      <c r="AW5503" s="13" t="s">
        <v>32</v>
      </c>
      <c r="AX5503" s="13" t="s">
        <v>71</v>
      </c>
      <c r="AY5503" s="159" t="s">
        <v>330</v>
      </c>
    </row>
    <row r="5504" spans="2:51" s="12" customFormat="1">
      <c r="B5504" s="151"/>
      <c r="D5504" s="152" t="s">
        <v>340</v>
      </c>
      <c r="E5504" s="153" t="s">
        <v>21</v>
      </c>
      <c r="F5504" s="154" t="s">
        <v>800</v>
      </c>
      <c r="H5504" s="153" t="s">
        <v>21</v>
      </c>
      <c r="I5504" s="155"/>
      <c r="L5504" s="151"/>
      <c r="M5504" s="156"/>
      <c r="T5504" s="157"/>
      <c r="AT5504" s="153" t="s">
        <v>340</v>
      </c>
      <c r="AU5504" s="153" t="s">
        <v>80</v>
      </c>
      <c r="AV5504" s="12" t="s">
        <v>78</v>
      </c>
      <c r="AW5504" s="12" t="s">
        <v>32</v>
      </c>
      <c r="AX5504" s="12" t="s">
        <v>71</v>
      </c>
      <c r="AY5504" s="153" t="s">
        <v>330</v>
      </c>
    </row>
    <row r="5505" spans="2:65" s="12" customFormat="1">
      <c r="B5505" s="151"/>
      <c r="D5505" s="152" t="s">
        <v>340</v>
      </c>
      <c r="E5505" s="153" t="s">
        <v>21</v>
      </c>
      <c r="F5505" s="154" t="s">
        <v>1569</v>
      </c>
      <c r="H5505" s="153" t="s">
        <v>21</v>
      </c>
      <c r="I5505" s="155"/>
      <c r="L5505" s="151"/>
      <c r="M5505" s="156"/>
      <c r="T5505" s="157"/>
      <c r="AT5505" s="153" t="s">
        <v>340</v>
      </c>
      <c r="AU5505" s="153" t="s">
        <v>80</v>
      </c>
      <c r="AV5505" s="12" t="s">
        <v>78</v>
      </c>
      <c r="AW5505" s="12" t="s">
        <v>32</v>
      </c>
      <c r="AX5505" s="12" t="s">
        <v>71</v>
      </c>
      <c r="AY5505" s="153" t="s">
        <v>330</v>
      </c>
    </row>
    <row r="5506" spans="2:65" s="13" customFormat="1">
      <c r="B5506" s="158"/>
      <c r="D5506" s="152" t="s">
        <v>340</v>
      </c>
      <c r="E5506" s="159" t="s">
        <v>21</v>
      </c>
      <c r="F5506" s="160" t="s">
        <v>171</v>
      </c>
      <c r="H5506" s="161">
        <v>3</v>
      </c>
      <c r="I5506" s="162"/>
      <c r="L5506" s="158"/>
      <c r="M5506" s="163"/>
      <c r="T5506" s="164"/>
      <c r="AT5506" s="159" t="s">
        <v>340</v>
      </c>
      <c r="AU5506" s="159" t="s">
        <v>80</v>
      </c>
      <c r="AV5506" s="13" t="s">
        <v>80</v>
      </c>
      <c r="AW5506" s="13" t="s">
        <v>32</v>
      </c>
      <c r="AX5506" s="13" t="s">
        <v>71</v>
      </c>
      <c r="AY5506" s="159" t="s">
        <v>330</v>
      </c>
    </row>
    <row r="5507" spans="2:65" s="12" customFormat="1">
      <c r="B5507" s="151"/>
      <c r="D5507" s="152" t="s">
        <v>340</v>
      </c>
      <c r="E5507" s="153" t="s">
        <v>21</v>
      </c>
      <c r="F5507" s="154" t="s">
        <v>1576</v>
      </c>
      <c r="H5507" s="153" t="s">
        <v>21</v>
      </c>
      <c r="I5507" s="155"/>
      <c r="L5507" s="151"/>
      <c r="M5507" s="156"/>
      <c r="T5507" s="157"/>
      <c r="AT5507" s="153" t="s">
        <v>340</v>
      </c>
      <c r="AU5507" s="153" t="s">
        <v>80</v>
      </c>
      <c r="AV5507" s="12" t="s">
        <v>78</v>
      </c>
      <c r="AW5507" s="12" t="s">
        <v>32</v>
      </c>
      <c r="AX5507" s="12" t="s">
        <v>71</v>
      </c>
      <c r="AY5507" s="153" t="s">
        <v>330</v>
      </c>
    </row>
    <row r="5508" spans="2:65" s="13" customFormat="1">
      <c r="B5508" s="158"/>
      <c r="D5508" s="152" t="s">
        <v>340</v>
      </c>
      <c r="E5508" s="159" t="s">
        <v>21</v>
      </c>
      <c r="F5508" s="160" t="s">
        <v>78</v>
      </c>
      <c r="H5508" s="161">
        <v>1</v>
      </c>
      <c r="I5508" s="162"/>
      <c r="L5508" s="158"/>
      <c r="M5508" s="163"/>
      <c r="T5508" s="164"/>
      <c r="AT5508" s="159" t="s">
        <v>340</v>
      </c>
      <c r="AU5508" s="159" t="s">
        <v>80</v>
      </c>
      <c r="AV5508" s="13" t="s">
        <v>80</v>
      </c>
      <c r="AW5508" s="13" t="s">
        <v>32</v>
      </c>
      <c r="AX5508" s="13" t="s">
        <v>71</v>
      </c>
      <c r="AY5508" s="159" t="s">
        <v>330</v>
      </c>
    </row>
    <row r="5509" spans="2:65" s="12" customFormat="1">
      <c r="B5509" s="151"/>
      <c r="D5509" s="152" t="s">
        <v>340</v>
      </c>
      <c r="E5509" s="153" t="s">
        <v>21</v>
      </c>
      <c r="F5509" s="154" t="s">
        <v>1578</v>
      </c>
      <c r="H5509" s="153" t="s">
        <v>21</v>
      </c>
      <c r="I5509" s="155"/>
      <c r="L5509" s="151"/>
      <c r="M5509" s="156"/>
      <c r="T5509" s="157"/>
      <c r="AT5509" s="153" t="s">
        <v>340</v>
      </c>
      <c r="AU5509" s="153" t="s">
        <v>80</v>
      </c>
      <c r="AV5509" s="12" t="s">
        <v>78</v>
      </c>
      <c r="AW5509" s="12" t="s">
        <v>32</v>
      </c>
      <c r="AX5509" s="12" t="s">
        <v>71</v>
      </c>
      <c r="AY5509" s="153" t="s">
        <v>330</v>
      </c>
    </row>
    <row r="5510" spans="2:65" s="13" customFormat="1">
      <c r="B5510" s="158"/>
      <c r="D5510" s="152" t="s">
        <v>340</v>
      </c>
      <c r="E5510" s="159" t="s">
        <v>21</v>
      </c>
      <c r="F5510" s="160" t="s">
        <v>80</v>
      </c>
      <c r="H5510" s="161">
        <v>2</v>
      </c>
      <c r="I5510" s="162"/>
      <c r="L5510" s="158"/>
      <c r="M5510" s="163"/>
      <c r="T5510" s="164"/>
      <c r="AT5510" s="159" t="s">
        <v>340</v>
      </c>
      <c r="AU5510" s="159" t="s">
        <v>80</v>
      </c>
      <c r="AV5510" s="13" t="s">
        <v>80</v>
      </c>
      <c r="AW5510" s="13" t="s">
        <v>32</v>
      </c>
      <c r="AX5510" s="13" t="s">
        <v>71</v>
      </c>
      <c r="AY5510" s="159" t="s">
        <v>330</v>
      </c>
    </row>
    <row r="5511" spans="2:65" s="12" customFormat="1">
      <c r="B5511" s="151"/>
      <c r="D5511" s="152" t="s">
        <v>340</v>
      </c>
      <c r="E5511" s="153" t="s">
        <v>21</v>
      </c>
      <c r="F5511" s="154" t="s">
        <v>808</v>
      </c>
      <c r="H5511" s="153" t="s">
        <v>21</v>
      </c>
      <c r="I5511" s="155"/>
      <c r="L5511" s="151"/>
      <c r="M5511" s="156"/>
      <c r="T5511" s="157"/>
      <c r="AT5511" s="153" t="s">
        <v>340</v>
      </c>
      <c r="AU5511" s="153" t="s">
        <v>80</v>
      </c>
      <c r="AV5511" s="12" t="s">
        <v>78</v>
      </c>
      <c r="AW5511" s="12" t="s">
        <v>32</v>
      </c>
      <c r="AX5511" s="12" t="s">
        <v>71</v>
      </c>
      <c r="AY5511" s="153" t="s">
        <v>330</v>
      </c>
    </row>
    <row r="5512" spans="2:65" s="12" customFormat="1">
      <c r="B5512" s="151"/>
      <c r="D5512" s="152" t="s">
        <v>340</v>
      </c>
      <c r="E5512" s="153" t="s">
        <v>21</v>
      </c>
      <c r="F5512" s="154" t="s">
        <v>1545</v>
      </c>
      <c r="H5512" s="153" t="s">
        <v>21</v>
      </c>
      <c r="I5512" s="155"/>
      <c r="L5512" s="151"/>
      <c r="M5512" s="156"/>
      <c r="T5512" s="157"/>
      <c r="AT5512" s="153" t="s">
        <v>340</v>
      </c>
      <c r="AU5512" s="153" t="s">
        <v>80</v>
      </c>
      <c r="AV5512" s="12" t="s">
        <v>78</v>
      </c>
      <c r="AW5512" s="12" t="s">
        <v>32</v>
      </c>
      <c r="AX5512" s="12" t="s">
        <v>71</v>
      </c>
      <c r="AY5512" s="153" t="s">
        <v>330</v>
      </c>
    </row>
    <row r="5513" spans="2:65" s="13" customFormat="1">
      <c r="B5513" s="158"/>
      <c r="D5513" s="152" t="s">
        <v>340</v>
      </c>
      <c r="E5513" s="159" t="s">
        <v>21</v>
      </c>
      <c r="F5513" s="160" t="s">
        <v>388</v>
      </c>
      <c r="H5513" s="161">
        <v>8</v>
      </c>
      <c r="I5513" s="162"/>
      <c r="L5513" s="158"/>
      <c r="M5513" s="163"/>
      <c r="T5513" s="164"/>
      <c r="AT5513" s="159" t="s">
        <v>340</v>
      </c>
      <c r="AU5513" s="159" t="s">
        <v>80</v>
      </c>
      <c r="AV5513" s="13" t="s">
        <v>80</v>
      </c>
      <c r="AW5513" s="13" t="s">
        <v>32</v>
      </c>
      <c r="AX5513" s="13" t="s">
        <v>71</v>
      </c>
      <c r="AY5513" s="159" t="s">
        <v>330</v>
      </c>
    </row>
    <row r="5514" spans="2:65" s="15" customFormat="1">
      <c r="B5514" s="183"/>
      <c r="D5514" s="152" t="s">
        <v>340</v>
      </c>
      <c r="E5514" s="184" t="s">
        <v>21</v>
      </c>
      <c r="F5514" s="185" t="s">
        <v>769</v>
      </c>
      <c r="H5514" s="186">
        <v>50</v>
      </c>
      <c r="I5514" s="187"/>
      <c r="L5514" s="183"/>
      <c r="M5514" s="188"/>
      <c r="T5514" s="189"/>
      <c r="AT5514" s="184" t="s">
        <v>340</v>
      </c>
      <c r="AU5514" s="184" t="s">
        <v>80</v>
      </c>
      <c r="AV5514" s="15" t="s">
        <v>171</v>
      </c>
      <c r="AW5514" s="15" t="s">
        <v>32</v>
      </c>
      <c r="AX5514" s="15" t="s">
        <v>71</v>
      </c>
      <c r="AY5514" s="184" t="s">
        <v>330</v>
      </c>
    </row>
    <row r="5515" spans="2:65" s="14" customFormat="1">
      <c r="B5515" s="166"/>
      <c r="D5515" s="152" t="s">
        <v>340</v>
      </c>
      <c r="E5515" s="167" t="s">
        <v>21</v>
      </c>
      <c r="F5515" s="168" t="s">
        <v>443</v>
      </c>
      <c r="H5515" s="169">
        <v>294</v>
      </c>
      <c r="I5515" s="170"/>
      <c r="L5515" s="166"/>
      <c r="M5515" s="171"/>
      <c r="T5515" s="172"/>
      <c r="AT5515" s="167" t="s">
        <v>340</v>
      </c>
      <c r="AU5515" s="167" t="s">
        <v>80</v>
      </c>
      <c r="AV5515" s="14" t="s">
        <v>336</v>
      </c>
      <c r="AW5515" s="14" t="s">
        <v>32</v>
      </c>
      <c r="AX5515" s="14" t="s">
        <v>78</v>
      </c>
      <c r="AY5515" s="167" t="s">
        <v>330</v>
      </c>
    </row>
    <row r="5516" spans="2:65" s="1" customFormat="1" ht="33" customHeight="1">
      <c r="B5516" s="33"/>
      <c r="C5516" s="173" t="s">
        <v>4643</v>
      </c>
      <c r="D5516" s="173" t="s">
        <v>475</v>
      </c>
      <c r="E5516" s="174" t="s">
        <v>4644</v>
      </c>
      <c r="F5516" s="175" t="s">
        <v>4645</v>
      </c>
      <c r="G5516" s="176" t="s">
        <v>169</v>
      </c>
      <c r="H5516" s="177">
        <v>2368.652</v>
      </c>
      <c r="I5516" s="178">
        <v>686.26</v>
      </c>
      <c r="J5516" s="179">
        <f>ROUND(I5516*H5516,2)</f>
        <v>1625511.12</v>
      </c>
      <c r="K5516" s="175" t="s">
        <v>335</v>
      </c>
      <c r="L5516" s="180"/>
      <c r="M5516" s="181" t="s">
        <v>21</v>
      </c>
      <c r="N5516" s="182" t="s">
        <v>42</v>
      </c>
      <c r="P5516" s="143">
        <f>O5516*H5516</f>
        <v>0</v>
      </c>
      <c r="Q5516" s="143">
        <v>2.5999999999999999E-3</v>
      </c>
      <c r="R5516" s="143">
        <f>Q5516*H5516</f>
        <v>6.1584951999999999</v>
      </c>
      <c r="S5516" s="143">
        <v>0</v>
      </c>
      <c r="T5516" s="144">
        <f>S5516*H5516</f>
        <v>0</v>
      </c>
      <c r="AR5516" s="145" t="s">
        <v>617</v>
      </c>
      <c r="AT5516" s="145" t="s">
        <v>475</v>
      </c>
      <c r="AU5516" s="145" t="s">
        <v>80</v>
      </c>
      <c r="AY5516" s="18" t="s">
        <v>330</v>
      </c>
      <c r="BE5516" s="146">
        <f>IF(N5516="základní",J5516,0)</f>
        <v>1625511.12</v>
      </c>
      <c r="BF5516" s="146">
        <f>IF(N5516="snížená",J5516,0)</f>
        <v>0</v>
      </c>
      <c r="BG5516" s="146">
        <f>IF(N5516="zákl. přenesená",J5516,0)</f>
        <v>0</v>
      </c>
      <c r="BH5516" s="146">
        <f>IF(N5516="sníž. přenesená",J5516,0)</f>
        <v>0</v>
      </c>
      <c r="BI5516" s="146">
        <f>IF(N5516="nulová",J5516,0)</f>
        <v>0</v>
      </c>
      <c r="BJ5516" s="18" t="s">
        <v>78</v>
      </c>
      <c r="BK5516" s="146">
        <f>ROUND(I5516*H5516,2)</f>
        <v>1625511.12</v>
      </c>
      <c r="BL5516" s="18" t="s">
        <v>444</v>
      </c>
      <c r="BM5516" s="145" t="s">
        <v>4646</v>
      </c>
    </row>
    <row r="5517" spans="2:65" s="12" customFormat="1">
      <c r="B5517" s="151"/>
      <c r="D5517" s="152" t="s">
        <v>340</v>
      </c>
      <c r="E5517" s="153" t="s">
        <v>21</v>
      </c>
      <c r="F5517" s="154" t="s">
        <v>4647</v>
      </c>
      <c r="H5517" s="153" t="s">
        <v>21</v>
      </c>
      <c r="I5517" s="155"/>
      <c r="L5517" s="151"/>
      <c r="M5517" s="156"/>
      <c r="T5517" s="157"/>
      <c r="AT5517" s="153" t="s">
        <v>340</v>
      </c>
      <c r="AU5517" s="153" t="s">
        <v>80</v>
      </c>
      <c r="AV5517" s="12" t="s">
        <v>78</v>
      </c>
      <c r="AW5517" s="12" t="s">
        <v>32</v>
      </c>
      <c r="AX5517" s="12" t="s">
        <v>71</v>
      </c>
      <c r="AY5517" s="153" t="s">
        <v>330</v>
      </c>
    </row>
    <row r="5518" spans="2:65" s="13" customFormat="1">
      <c r="B5518" s="158"/>
      <c r="D5518" s="152" t="s">
        <v>340</v>
      </c>
      <c r="E5518" s="159" t="s">
        <v>21</v>
      </c>
      <c r="F5518" s="160" t="s">
        <v>4648</v>
      </c>
      <c r="H5518" s="161">
        <v>2192.71</v>
      </c>
      <c r="I5518" s="162"/>
      <c r="L5518" s="158"/>
      <c r="M5518" s="163"/>
      <c r="T5518" s="164"/>
      <c r="AT5518" s="159" t="s">
        <v>340</v>
      </c>
      <c r="AU5518" s="159" t="s">
        <v>80</v>
      </c>
      <c r="AV5518" s="13" t="s">
        <v>80</v>
      </c>
      <c r="AW5518" s="13" t="s">
        <v>32</v>
      </c>
      <c r="AX5518" s="13" t="s">
        <v>71</v>
      </c>
      <c r="AY5518" s="159" t="s">
        <v>330</v>
      </c>
    </row>
    <row r="5519" spans="2:65" s="12" customFormat="1">
      <c r="B5519" s="151"/>
      <c r="D5519" s="152" t="s">
        <v>340</v>
      </c>
      <c r="E5519" s="153" t="s">
        <v>21</v>
      </c>
      <c r="F5519" s="154" t="s">
        <v>4649</v>
      </c>
      <c r="H5519" s="153" t="s">
        <v>21</v>
      </c>
      <c r="I5519" s="155"/>
      <c r="L5519" s="151"/>
      <c r="M5519" s="156"/>
      <c r="T5519" s="157"/>
      <c r="AT5519" s="153" t="s">
        <v>340</v>
      </c>
      <c r="AU5519" s="153" t="s">
        <v>80</v>
      </c>
      <c r="AV5519" s="12" t="s">
        <v>78</v>
      </c>
      <c r="AW5519" s="12" t="s">
        <v>32</v>
      </c>
      <c r="AX5519" s="12" t="s">
        <v>71</v>
      </c>
      <c r="AY5519" s="153" t="s">
        <v>330</v>
      </c>
    </row>
    <row r="5520" spans="2:65" s="13" customFormat="1">
      <c r="B5520" s="158"/>
      <c r="D5520" s="152" t="s">
        <v>340</v>
      </c>
      <c r="E5520" s="159" t="s">
        <v>21</v>
      </c>
      <c r="F5520" s="160" t="s">
        <v>4650</v>
      </c>
      <c r="H5520" s="161">
        <v>175.94200000000001</v>
      </c>
      <c r="I5520" s="162"/>
      <c r="L5520" s="158"/>
      <c r="M5520" s="163"/>
      <c r="T5520" s="164"/>
      <c r="AT5520" s="159" t="s">
        <v>340</v>
      </c>
      <c r="AU5520" s="159" t="s">
        <v>80</v>
      </c>
      <c r="AV5520" s="13" t="s">
        <v>80</v>
      </c>
      <c r="AW5520" s="13" t="s">
        <v>32</v>
      </c>
      <c r="AX5520" s="13" t="s">
        <v>71</v>
      </c>
      <c r="AY5520" s="159" t="s">
        <v>330</v>
      </c>
    </row>
    <row r="5521" spans="2:65" s="14" customFormat="1">
      <c r="B5521" s="166"/>
      <c r="D5521" s="152" t="s">
        <v>340</v>
      </c>
      <c r="E5521" s="167" t="s">
        <v>21</v>
      </c>
      <c r="F5521" s="168" t="s">
        <v>443</v>
      </c>
      <c r="H5521" s="169">
        <v>2368.652</v>
      </c>
      <c r="I5521" s="170"/>
      <c r="L5521" s="166"/>
      <c r="M5521" s="171"/>
      <c r="T5521" s="172"/>
      <c r="AT5521" s="167" t="s">
        <v>340</v>
      </c>
      <c r="AU5521" s="167" t="s">
        <v>80</v>
      </c>
      <c r="AV5521" s="14" t="s">
        <v>336</v>
      </c>
      <c r="AW5521" s="14" t="s">
        <v>32</v>
      </c>
      <c r="AX5521" s="14" t="s">
        <v>78</v>
      </c>
      <c r="AY5521" s="167" t="s">
        <v>330</v>
      </c>
    </row>
    <row r="5522" spans="2:65" s="1" customFormat="1" ht="33" customHeight="1">
      <c r="B5522" s="33"/>
      <c r="C5522" s="173" t="s">
        <v>4651</v>
      </c>
      <c r="D5522" s="173" t="s">
        <v>475</v>
      </c>
      <c r="E5522" s="174" t="s">
        <v>4644</v>
      </c>
      <c r="F5522" s="175" t="s">
        <v>4645</v>
      </c>
      <c r="G5522" s="176" t="s">
        <v>169</v>
      </c>
      <c r="H5522" s="177">
        <v>371.447</v>
      </c>
      <c r="I5522" s="178">
        <v>686.26</v>
      </c>
      <c r="J5522" s="179">
        <f>ROUND(I5522*H5522,2)</f>
        <v>254909.22</v>
      </c>
      <c r="K5522" s="175" t="s">
        <v>335</v>
      </c>
      <c r="L5522" s="180"/>
      <c r="M5522" s="181" t="s">
        <v>21</v>
      </c>
      <c r="N5522" s="182" t="s">
        <v>42</v>
      </c>
      <c r="P5522" s="143">
        <f>O5522*H5522</f>
        <v>0</v>
      </c>
      <c r="Q5522" s="143">
        <v>2.5999999999999999E-3</v>
      </c>
      <c r="R5522" s="143">
        <f>Q5522*H5522</f>
        <v>0.96576220000000002</v>
      </c>
      <c r="S5522" s="143">
        <v>0</v>
      </c>
      <c r="T5522" s="144">
        <f>S5522*H5522</f>
        <v>0</v>
      </c>
      <c r="AR5522" s="145" t="s">
        <v>617</v>
      </c>
      <c r="AT5522" s="145" t="s">
        <v>475</v>
      </c>
      <c r="AU5522" s="145" t="s">
        <v>80</v>
      </c>
      <c r="AY5522" s="18" t="s">
        <v>330</v>
      </c>
      <c r="BE5522" s="146">
        <f>IF(N5522="základní",J5522,0)</f>
        <v>254909.22</v>
      </c>
      <c r="BF5522" s="146">
        <f>IF(N5522="snížená",J5522,0)</f>
        <v>0</v>
      </c>
      <c r="BG5522" s="146">
        <f>IF(N5522="zákl. přenesená",J5522,0)</f>
        <v>0</v>
      </c>
      <c r="BH5522" s="146">
        <f>IF(N5522="sníž. přenesená",J5522,0)</f>
        <v>0</v>
      </c>
      <c r="BI5522" s="146">
        <f>IF(N5522="nulová",J5522,0)</f>
        <v>0</v>
      </c>
      <c r="BJ5522" s="18" t="s">
        <v>78</v>
      </c>
      <c r="BK5522" s="146">
        <f>ROUND(I5522*H5522,2)</f>
        <v>254909.22</v>
      </c>
      <c r="BL5522" s="18" t="s">
        <v>444</v>
      </c>
      <c r="BM5522" s="145" t="s">
        <v>4652</v>
      </c>
    </row>
    <row r="5523" spans="2:65" s="1" customFormat="1" ht="19.5">
      <c r="B5523" s="33"/>
      <c r="D5523" s="152" t="s">
        <v>375</v>
      </c>
      <c r="F5523" s="165" t="s">
        <v>4653</v>
      </c>
      <c r="I5523" s="149"/>
      <c r="L5523" s="33"/>
      <c r="M5523" s="150"/>
      <c r="T5523" s="52"/>
      <c r="AT5523" s="18" t="s">
        <v>375</v>
      </c>
      <c r="AU5523" s="18" t="s">
        <v>80</v>
      </c>
    </row>
    <row r="5524" spans="2:65" s="12" customFormat="1">
      <c r="B5524" s="151"/>
      <c r="D5524" s="152" t="s">
        <v>340</v>
      </c>
      <c r="E5524" s="153" t="s">
        <v>21</v>
      </c>
      <c r="F5524" s="154" t="s">
        <v>4654</v>
      </c>
      <c r="H5524" s="153" t="s">
        <v>21</v>
      </c>
      <c r="I5524" s="155"/>
      <c r="L5524" s="151"/>
      <c r="M5524" s="156"/>
      <c r="T5524" s="157"/>
      <c r="AT5524" s="153" t="s">
        <v>340</v>
      </c>
      <c r="AU5524" s="153" t="s">
        <v>80</v>
      </c>
      <c r="AV5524" s="12" t="s">
        <v>78</v>
      </c>
      <c r="AW5524" s="12" t="s">
        <v>32</v>
      </c>
      <c r="AX5524" s="12" t="s">
        <v>71</v>
      </c>
      <c r="AY5524" s="153" t="s">
        <v>330</v>
      </c>
    </row>
    <row r="5525" spans="2:65" s="12" customFormat="1">
      <c r="B5525" s="151"/>
      <c r="D5525" s="152" t="s">
        <v>340</v>
      </c>
      <c r="E5525" s="153" t="s">
        <v>21</v>
      </c>
      <c r="F5525" s="154" t="s">
        <v>4655</v>
      </c>
      <c r="H5525" s="153" t="s">
        <v>21</v>
      </c>
      <c r="I5525" s="155"/>
      <c r="L5525" s="151"/>
      <c r="M5525" s="156"/>
      <c r="T5525" s="157"/>
      <c r="AT5525" s="153" t="s">
        <v>340</v>
      </c>
      <c r="AU5525" s="153" t="s">
        <v>80</v>
      </c>
      <c r="AV5525" s="12" t="s">
        <v>78</v>
      </c>
      <c r="AW5525" s="12" t="s">
        <v>32</v>
      </c>
      <c r="AX5525" s="12" t="s">
        <v>71</v>
      </c>
      <c r="AY5525" s="153" t="s">
        <v>330</v>
      </c>
    </row>
    <row r="5526" spans="2:65" s="13" customFormat="1">
      <c r="B5526" s="158"/>
      <c r="D5526" s="152" t="s">
        <v>340</v>
      </c>
      <c r="E5526" s="159" t="s">
        <v>21</v>
      </c>
      <c r="F5526" s="160" t="s">
        <v>4656</v>
      </c>
      <c r="H5526" s="161">
        <v>320.46300000000002</v>
      </c>
      <c r="I5526" s="162"/>
      <c r="L5526" s="158"/>
      <c r="M5526" s="163"/>
      <c r="T5526" s="164"/>
      <c r="AT5526" s="159" t="s">
        <v>340</v>
      </c>
      <c r="AU5526" s="159" t="s">
        <v>80</v>
      </c>
      <c r="AV5526" s="13" t="s">
        <v>80</v>
      </c>
      <c r="AW5526" s="13" t="s">
        <v>32</v>
      </c>
      <c r="AX5526" s="13" t="s">
        <v>71</v>
      </c>
      <c r="AY5526" s="159" t="s">
        <v>330</v>
      </c>
    </row>
    <row r="5527" spans="2:65" s="12" customFormat="1">
      <c r="B5527" s="151"/>
      <c r="D5527" s="152" t="s">
        <v>340</v>
      </c>
      <c r="E5527" s="153" t="s">
        <v>21</v>
      </c>
      <c r="F5527" s="154" t="s">
        <v>4649</v>
      </c>
      <c r="H5527" s="153" t="s">
        <v>21</v>
      </c>
      <c r="I5527" s="155"/>
      <c r="L5527" s="151"/>
      <c r="M5527" s="156"/>
      <c r="T5527" s="157"/>
      <c r="AT5527" s="153" t="s">
        <v>340</v>
      </c>
      <c r="AU5527" s="153" t="s">
        <v>80</v>
      </c>
      <c r="AV5527" s="12" t="s">
        <v>78</v>
      </c>
      <c r="AW5527" s="12" t="s">
        <v>32</v>
      </c>
      <c r="AX5527" s="12" t="s">
        <v>71</v>
      </c>
      <c r="AY5527" s="153" t="s">
        <v>330</v>
      </c>
    </row>
    <row r="5528" spans="2:65" s="13" customFormat="1">
      <c r="B5528" s="158"/>
      <c r="D5528" s="152" t="s">
        <v>340</v>
      </c>
      <c r="E5528" s="159" t="s">
        <v>21</v>
      </c>
      <c r="F5528" s="160" t="s">
        <v>4657</v>
      </c>
      <c r="H5528" s="161">
        <v>50.984000000000002</v>
      </c>
      <c r="I5528" s="162"/>
      <c r="L5528" s="158"/>
      <c r="M5528" s="163"/>
      <c r="T5528" s="164"/>
      <c r="AT5528" s="159" t="s">
        <v>340</v>
      </c>
      <c r="AU5528" s="159" t="s">
        <v>80</v>
      </c>
      <c r="AV5528" s="13" t="s">
        <v>80</v>
      </c>
      <c r="AW5528" s="13" t="s">
        <v>32</v>
      </c>
      <c r="AX5528" s="13" t="s">
        <v>71</v>
      </c>
      <c r="AY5528" s="159" t="s">
        <v>330</v>
      </c>
    </row>
    <row r="5529" spans="2:65" s="14" customFormat="1">
      <c r="B5529" s="166"/>
      <c r="D5529" s="152" t="s">
        <v>340</v>
      </c>
      <c r="E5529" s="167" t="s">
        <v>21</v>
      </c>
      <c r="F5529" s="168" t="s">
        <v>443</v>
      </c>
      <c r="H5529" s="169">
        <v>371.447</v>
      </c>
      <c r="I5529" s="170"/>
      <c r="L5529" s="166"/>
      <c r="M5529" s="171"/>
      <c r="T5529" s="172"/>
      <c r="AT5529" s="167" t="s">
        <v>340</v>
      </c>
      <c r="AU5529" s="167" t="s">
        <v>80</v>
      </c>
      <c r="AV5529" s="14" t="s">
        <v>336</v>
      </c>
      <c r="AW5529" s="14" t="s">
        <v>32</v>
      </c>
      <c r="AX5529" s="14" t="s">
        <v>78</v>
      </c>
      <c r="AY5529" s="167" t="s">
        <v>330</v>
      </c>
    </row>
    <row r="5530" spans="2:65" s="1" customFormat="1" ht="33" customHeight="1">
      <c r="B5530" s="33"/>
      <c r="C5530" s="173" t="s">
        <v>4658</v>
      </c>
      <c r="D5530" s="173" t="s">
        <v>475</v>
      </c>
      <c r="E5530" s="174" t="s">
        <v>4659</v>
      </c>
      <c r="F5530" s="175" t="s">
        <v>4660</v>
      </c>
      <c r="G5530" s="176" t="s">
        <v>169</v>
      </c>
      <c r="H5530" s="177">
        <v>528.58000000000004</v>
      </c>
      <c r="I5530" s="178">
        <v>985.11</v>
      </c>
      <c r="J5530" s="179">
        <f>ROUND(I5530*H5530,2)</f>
        <v>520709.44</v>
      </c>
      <c r="K5530" s="175" t="s">
        <v>335</v>
      </c>
      <c r="L5530" s="180"/>
      <c r="M5530" s="181" t="s">
        <v>21</v>
      </c>
      <c r="N5530" s="182" t="s">
        <v>42</v>
      </c>
      <c r="P5530" s="143">
        <f>O5530*H5530</f>
        <v>0</v>
      </c>
      <c r="Q5530" s="143">
        <v>2.5999999999999999E-3</v>
      </c>
      <c r="R5530" s="143">
        <f>Q5530*H5530</f>
        <v>1.3743080000000001</v>
      </c>
      <c r="S5530" s="143">
        <v>0</v>
      </c>
      <c r="T5530" s="144">
        <f>S5530*H5530</f>
        <v>0</v>
      </c>
      <c r="AR5530" s="145" t="s">
        <v>617</v>
      </c>
      <c r="AT5530" s="145" t="s">
        <v>475</v>
      </c>
      <c r="AU5530" s="145" t="s">
        <v>80</v>
      </c>
      <c r="AY5530" s="18" t="s">
        <v>330</v>
      </c>
      <c r="BE5530" s="146">
        <f>IF(N5530="základní",J5530,0)</f>
        <v>520709.44</v>
      </c>
      <c r="BF5530" s="146">
        <f>IF(N5530="snížená",J5530,0)</f>
        <v>0</v>
      </c>
      <c r="BG5530" s="146">
        <f>IF(N5530="zákl. přenesená",J5530,0)</f>
        <v>0</v>
      </c>
      <c r="BH5530" s="146">
        <f>IF(N5530="sníž. přenesená",J5530,0)</f>
        <v>0</v>
      </c>
      <c r="BI5530" s="146">
        <f>IF(N5530="nulová",J5530,0)</f>
        <v>0</v>
      </c>
      <c r="BJ5530" s="18" t="s">
        <v>78</v>
      </c>
      <c r="BK5530" s="146">
        <f>ROUND(I5530*H5530,2)</f>
        <v>520709.44</v>
      </c>
      <c r="BL5530" s="18" t="s">
        <v>444</v>
      </c>
      <c r="BM5530" s="145" t="s">
        <v>4661</v>
      </c>
    </row>
    <row r="5531" spans="2:65" s="12" customFormat="1">
      <c r="B5531" s="151"/>
      <c r="D5531" s="152" t="s">
        <v>340</v>
      </c>
      <c r="E5531" s="153" t="s">
        <v>21</v>
      </c>
      <c r="F5531" s="154" t="s">
        <v>4647</v>
      </c>
      <c r="H5531" s="153" t="s">
        <v>21</v>
      </c>
      <c r="I5531" s="155"/>
      <c r="L5531" s="151"/>
      <c r="M5531" s="156"/>
      <c r="T5531" s="157"/>
      <c r="AT5531" s="153" t="s">
        <v>340</v>
      </c>
      <c r="AU5531" s="153" t="s">
        <v>80</v>
      </c>
      <c r="AV5531" s="12" t="s">
        <v>78</v>
      </c>
      <c r="AW5531" s="12" t="s">
        <v>32</v>
      </c>
      <c r="AX5531" s="12" t="s">
        <v>71</v>
      </c>
      <c r="AY5531" s="153" t="s">
        <v>330</v>
      </c>
    </row>
    <row r="5532" spans="2:65" s="13" customFormat="1">
      <c r="B5532" s="158"/>
      <c r="D5532" s="152" t="s">
        <v>340</v>
      </c>
      <c r="E5532" s="159" t="s">
        <v>21</v>
      </c>
      <c r="F5532" s="160" t="s">
        <v>4662</v>
      </c>
      <c r="H5532" s="161">
        <v>499.31200000000001</v>
      </c>
      <c r="I5532" s="162"/>
      <c r="L5532" s="158"/>
      <c r="M5532" s="163"/>
      <c r="T5532" s="164"/>
      <c r="AT5532" s="159" t="s">
        <v>340</v>
      </c>
      <c r="AU5532" s="159" t="s">
        <v>80</v>
      </c>
      <c r="AV5532" s="13" t="s">
        <v>80</v>
      </c>
      <c r="AW5532" s="13" t="s">
        <v>32</v>
      </c>
      <c r="AX5532" s="13" t="s">
        <v>71</v>
      </c>
      <c r="AY5532" s="159" t="s">
        <v>330</v>
      </c>
    </row>
    <row r="5533" spans="2:65" s="12" customFormat="1">
      <c r="B5533" s="151"/>
      <c r="D5533" s="152" t="s">
        <v>340</v>
      </c>
      <c r="E5533" s="153" t="s">
        <v>21</v>
      </c>
      <c r="F5533" s="154" t="s">
        <v>4649</v>
      </c>
      <c r="H5533" s="153" t="s">
        <v>21</v>
      </c>
      <c r="I5533" s="155"/>
      <c r="L5533" s="151"/>
      <c r="M5533" s="156"/>
      <c r="T5533" s="157"/>
      <c r="AT5533" s="153" t="s">
        <v>340</v>
      </c>
      <c r="AU5533" s="153" t="s">
        <v>80</v>
      </c>
      <c r="AV5533" s="12" t="s">
        <v>78</v>
      </c>
      <c r="AW5533" s="12" t="s">
        <v>32</v>
      </c>
      <c r="AX5533" s="12" t="s">
        <v>71</v>
      </c>
      <c r="AY5533" s="153" t="s">
        <v>330</v>
      </c>
    </row>
    <row r="5534" spans="2:65" s="13" customFormat="1">
      <c r="B5534" s="158"/>
      <c r="D5534" s="152" t="s">
        <v>340</v>
      </c>
      <c r="E5534" s="159" t="s">
        <v>21</v>
      </c>
      <c r="F5534" s="160" t="s">
        <v>4663</v>
      </c>
      <c r="H5534" s="161">
        <v>29.268000000000001</v>
      </c>
      <c r="I5534" s="162"/>
      <c r="L5534" s="158"/>
      <c r="M5534" s="163"/>
      <c r="T5534" s="164"/>
      <c r="AT5534" s="159" t="s">
        <v>340</v>
      </c>
      <c r="AU5534" s="159" t="s">
        <v>80</v>
      </c>
      <c r="AV5534" s="13" t="s">
        <v>80</v>
      </c>
      <c r="AW5534" s="13" t="s">
        <v>32</v>
      </c>
      <c r="AX5534" s="13" t="s">
        <v>71</v>
      </c>
      <c r="AY5534" s="159" t="s">
        <v>330</v>
      </c>
    </row>
    <row r="5535" spans="2:65" s="14" customFormat="1">
      <c r="B5535" s="166"/>
      <c r="D5535" s="152" t="s">
        <v>340</v>
      </c>
      <c r="E5535" s="167" t="s">
        <v>21</v>
      </c>
      <c r="F5535" s="168" t="s">
        <v>443</v>
      </c>
      <c r="H5535" s="169">
        <v>528.58000000000004</v>
      </c>
      <c r="I5535" s="170"/>
      <c r="L5535" s="166"/>
      <c r="M5535" s="171"/>
      <c r="T5535" s="172"/>
      <c r="AT5535" s="167" t="s">
        <v>340</v>
      </c>
      <c r="AU5535" s="167" t="s">
        <v>80</v>
      </c>
      <c r="AV5535" s="14" t="s">
        <v>336</v>
      </c>
      <c r="AW5535" s="14" t="s">
        <v>32</v>
      </c>
      <c r="AX5535" s="14" t="s">
        <v>78</v>
      </c>
      <c r="AY5535" s="167" t="s">
        <v>330</v>
      </c>
    </row>
    <row r="5536" spans="2:65" s="1" customFormat="1" ht="16.5" customHeight="1">
      <c r="B5536" s="33"/>
      <c r="C5536" s="134" t="s">
        <v>4664</v>
      </c>
      <c r="D5536" s="134" t="s">
        <v>332</v>
      </c>
      <c r="E5536" s="135" t="s">
        <v>4665</v>
      </c>
      <c r="F5536" s="136" t="s">
        <v>4666</v>
      </c>
      <c r="G5536" s="137" t="s">
        <v>353</v>
      </c>
      <c r="H5536" s="138">
        <v>226.8</v>
      </c>
      <c r="I5536" s="139">
        <v>166.03</v>
      </c>
      <c r="J5536" s="140">
        <f>ROUND(I5536*H5536,2)</f>
        <v>37655.599999999999</v>
      </c>
      <c r="K5536" s="136" t="s">
        <v>335</v>
      </c>
      <c r="L5536" s="33"/>
      <c r="M5536" s="141" t="s">
        <v>21</v>
      </c>
      <c r="N5536" s="142" t="s">
        <v>42</v>
      </c>
      <c r="P5536" s="143">
        <f>O5536*H5536</f>
        <v>0</v>
      </c>
      <c r="Q5536" s="143">
        <v>0</v>
      </c>
      <c r="R5536" s="143">
        <f>Q5536*H5536</f>
        <v>0</v>
      </c>
      <c r="S5536" s="143">
        <v>0</v>
      </c>
      <c r="T5536" s="144">
        <f>S5536*H5536</f>
        <v>0</v>
      </c>
      <c r="AR5536" s="145" t="s">
        <v>444</v>
      </c>
      <c r="AT5536" s="145" t="s">
        <v>332</v>
      </c>
      <c r="AU5536" s="145" t="s">
        <v>80</v>
      </c>
      <c r="AY5536" s="18" t="s">
        <v>330</v>
      </c>
      <c r="BE5536" s="146">
        <f>IF(N5536="základní",J5536,0)</f>
        <v>37655.599999999999</v>
      </c>
      <c r="BF5536" s="146">
        <f>IF(N5536="snížená",J5536,0)</f>
        <v>0</v>
      </c>
      <c r="BG5536" s="146">
        <f>IF(N5536="zákl. přenesená",J5536,0)</f>
        <v>0</v>
      </c>
      <c r="BH5536" s="146">
        <f>IF(N5536="sníž. přenesená",J5536,0)</f>
        <v>0</v>
      </c>
      <c r="BI5536" s="146">
        <f>IF(N5536="nulová",J5536,0)</f>
        <v>0</v>
      </c>
      <c r="BJ5536" s="18" t="s">
        <v>78</v>
      </c>
      <c r="BK5536" s="146">
        <f>ROUND(I5536*H5536,2)</f>
        <v>37655.599999999999</v>
      </c>
      <c r="BL5536" s="18" t="s">
        <v>444</v>
      </c>
      <c r="BM5536" s="145" t="s">
        <v>4667</v>
      </c>
    </row>
    <row r="5537" spans="2:65" s="1" customFormat="1">
      <c r="B5537" s="33"/>
      <c r="D5537" s="147" t="s">
        <v>338</v>
      </c>
      <c r="F5537" s="148" t="s">
        <v>4668</v>
      </c>
      <c r="I5537" s="149"/>
      <c r="L5537" s="33"/>
      <c r="M5537" s="150"/>
      <c r="T5537" s="52"/>
      <c r="AT5537" s="18" t="s">
        <v>338</v>
      </c>
      <c r="AU5537" s="18" t="s">
        <v>80</v>
      </c>
    </row>
    <row r="5538" spans="2:65" s="13" customFormat="1">
      <c r="B5538" s="158"/>
      <c r="D5538" s="152" t="s">
        <v>340</v>
      </c>
      <c r="E5538" s="159" t="s">
        <v>21</v>
      </c>
      <c r="F5538" s="160" t="s">
        <v>4669</v>
      </c>
      <c r="H5538" s="161">
        <v>40.950000000000003</v>
      </c>
      <c r="I5538" s="162"/>
      <c r="L5538" s="158"/>
      <c r="M5538" s="163"/>
      <c r="T5538" s="164"/>
      <c r="AT5538" s="159" t="s">
        <v>340</v>
      </c>
      <c r="AU5538" s="159" t="s">
        <v>80</v>
      </c>
      <c r="AV5538" s="13" t="s">
        <v>80</v>
      </c>
      <c r="AW5538" s="13" t="s">
        <v>32</v>
      </c>
      <c r="AX5538" s="13" t="s">
        <v>71</v>
      </c>
      <c r="AY5538" s="159" t="s">
        <v>330</v>
      </c>
    </row>
    <row r="5539" spans="2:65" s="13" customFormat="1">
      <c r="B5539" s="158"/>
      <c r="D5539" s="152" t="s">
        <v>340</v>
      </c>
      <c r="E5539" s="159" t="s">
        <v>21</v>
      </c>
      <c r="F5539" s="160" t="s">
        <v>4670</v>
      </c>
      <c r="H5539" s="161">
        <v>122.85</v>
      </c>
      <c r="I5539" s="162"/>
      <c r="L5539" s="158"/>
      <c r="M5539" s="163"/>
      <c r="T5539" s="164"/>
      <c r="AT5539" s="159" t="s">
        <v>340</v>
      </c>
      <c r="AU5539" s="159" t="s">
        <v>80</v>
      </c>
      <c r="AV5539" s="13" t="s">
        <v>80</v>
      </c>
      <c r="AW5539" s="13" t="s">
        <v>32</v>
      </c>
      <c r="AX5539" s="13" t="s">
        <v>71</v>
      </c>
      <c r="AY5539" s="159" t="s">
        <v>330</v>
      </c>
    </row>
    <row r="5540" spans="2:65" s="13" customFormat="1">
      <c r="B5540" s="158"/>
      <c r="D5540" s="152" t="s">
        <v>340</v>
      </c>
      <c r="E5540" s="159" t="s">
        <v>21</v>
      </c>
      <c r="F5540" s="160" t="s">
        <v>4671</v>
      </c>
      <c r="H5540" s="161">
        <v>63</v>
      </c>
      <c r="I5540" s="162"/>
      <c r="L5540" s="158"/>
      <c r="M5540" s="163"/>
      <c r="T5540" s="164"/>
      <c r="AT5540" s="159" t="s">
        <v>340</v>
      </c>
      <c r="AU5540" s="159" t="s">
        <v>80</v>
      </c>
      <c r="AV5540" s="13" t="s">
        <v>80</v>
      </c>
      <c r="AW5540" s="13" t="s">
        <v>32</v>
      </c>
      <c r="AX5540" s="13" t="s">
        <v>71</v>
      </c>
      <c r="AY5540" s="159" t="s">
        <v>330</v>
      </c>
    </row>
    <row r="5541" spans="2:65" s="14" customFormat="1">
      <c r="B5541" s="166"/>
      <c r="D5541" s="152" t="s">
        <v>340</v>
      </c>
      <c r="E5541" s="167" t="s">
        <v>21</v>
      </c>
      <c r="F5541" s="168" t="s">
        <v>443</v>
      </c>
      <c r="H5541" s="169">
        <v>226.8</v>
      </c>
      <c r="I5541" s="170"/>
      <c r="L5541" s="166"/>
      <c r="M5541" s="171"/>
      <c r="T5541" s="172"/>
      <c r="AT5541" s="167" t="s">
        <v>340</v>
      </c>
      <c r="AU5541" s="167" t="s">
        <v>80</v>
      </c>
      <c r="AV5541" s="14" t="s">
        <v>336</v>
      </c>
      <c r="AW5541" s="14" t="s">
        <v>32</v>
      </c>
      <c r="AX5541" s="14" t="s">
        <v>78</v>
      </c>
      <c r="AY5541" s="167" t="s">
        <v>330</v>
      </c>
    </row>
    <row r="5542" spans="2:65" s="1" customFormat="1" ht="16.5" customHeight="1">
      <c r="B5542" s="33"/>
      <c r="C5542" s="173" t="s">
        <v>4672</v>
      </c>
      <c r="D5542" s="173" t="s">
        <v>475</v>
      </c>
      <c r="E5542" s="174" t="s">
        <v>4673</v>
      </c>
      <c r="F5542" s="175" t="s">
        <v>4674</v>
      </c>
      <c r="G5542" s="176" t="s">
        <v>353</v>
      </c>
      <c r="H5542" s="177">
        <v>238.14</v>
      </c>
      <c r="I5542" s="178">
        <v>326.52999999999997</v>
      </c>
      <c r="J5542" s="179">
        <f>ROUND(I5542*H5542,2)</f>
        <v>77759.850000000006</v>
      </c>
      <c r="K5542" s="175" t="s">
        <v>335</v>
      </c>
      <c r="L5542" s="180"/>
      <c r="M5542" s="181" t="s">
        <v>21</v>
      </c>
      <c r="N5542" s="182" t="s">
        <v>42</v>
      </c>
      <c r="P5542" s="143">
        <f>O5542*H5542</f>
        <v>0</v>
      </c>
      <c r="Q5542" s="143">
        <v>2.5000000000000001E-4</v>
      </c>
      <c r="R5542" s="143">
        <f>Q5542*H5542</f>
        <v>5.9534999999999998E-2</v>
      </c>
      <c r="S5542" s="143">
        <v>0</v>
      </c>
      <c r="T5542" s="144">
        <f>S5542*H5542</f>
        <v>0</v>
      </c>
      <c r="AR5542" s="145" t="s">
        <v>617</v>
      </c>
      <c r="AT5542" s="145" t="s">
        <v>475</v>
      </c>
      <c r="AU5542" s="145" t="s">
        <v>80</v>
      </c>
      <c r="AY5542" s="18" t="s">
        <v>330</v>
      </c>
      <c r="BE5542" s="146">
        <f>IF(N5542="základní",J5542,0)</f>
        <v>77759.850000000006</v>
      </c>
      <c r="BF5542" s="146">
        <f>IF(N5542="snížená",J5542,0)</f>
        <v>0</v>
      </c>
      <c r="BG5542" s="146">
        <f>IF(N5542="zákl. přenesená",J5542,0)</f>
        <v>0</v>
      </c>
      <c r="BH5542" s="146">
        <f>IF(N5542="sníž. přenesená",J5542,0)</f>
        <v>0</v>
      </c>
      <c r="BI5542" s="146">
        <f>IF(N5542="nulová",J5542,0)</f>
        <v>0</v>
      </c>
      <c r="BJ5542" s="18" t="s">
        <v>78</v>
      </c>
      <c r="BK5542" s="146">
        <f>ROUND(I5542*H5542,2)</f>
        <v>77759.850000000006</v>
      </c>
      <c r="BL5542" s="18" t="s">
        <v>444</v>
      </c>
      <c r="BM5542" s="145" t="s">
        <v>4675</v>
      </c>
    </row>
    <row r="5543" spans="2:65" s="13" customFormat="1">
      <c r="B5543" s="158"/>
      <c r="D5543" s="152" t="s">
        <v>340</v>
      </c>
      <c r="E5543" s="159" t="s">
        <v>21</v>
      </c>
      <c r="F5543" s="160" t="s">
        <v>4676</v>
      </c>
      <c r="H5543" s="161">
        <v>238.14</v>
      </c>
      <c r="I5543" s="162"/>
      <c r="L5543" s="158"/>
      <c r="M5543" s="163"/>
      <c r="T5543" s="164"/>
      <c r="AT5543" s="159" t="s">
        <v>340</v>
      </c>
      <c r="AU5543" s="159" t="s">
        <v>80</v>
      </c>
      <c r="AV5543" s="13" t="s">
        <v>80</v>
      </c>
      <c r="AW5543" s="13" t="s">
        <v>32</v>
      </c>
      <c r="AX5543" s="13" t="s">
        <v>78</v>
      </c>
      <c r="AY5543" s="159" t="s">
        <v>330</v>
      </c>
    </row>
    <row r="5544" spans="2:65" s="1" customFormat="1" ht="24.2" customHeight="1">
      <c r="B5544" s="33"/>
      <c r="C5544" s="134" t="s">
        <v>4677</v>
      </c>
      <c r="D5544" s="134" t="s">
        <v>332</v>
      </c>
      <c r="E5544" s="135" t="s">
        <v>4678</v>
      </c>
      <c r="F5544" s="136" t="s">
        <v>4679</v>
      </c>
      <c r="G5544" s="137" t="s">
        <v>447</v>
      </c>
      <c r="H5544" s="138">
        <v>10.081</v>
      </c>
      <c r="I5544" s="139">
        <v>6501.95</v>
      </c>
      <c r="J5544" s="140">
        <f>ROUND(I5544*H5544,2)</f>
        <v>65546.16</v>
      </c>
      <c r="K5544" s="136" t="s">
        <v>335</v>
      </c>
      <c r="L5544" s="33"/>
      <c r="M5544" s="141" t="s">
        <v>21</v>
      </c>
      <c r="N5544" s="142" t="s">
        <v>42</v>
      </c>
      <c r="P5544" s="143">
        <f>O5544*H5544</f>
        <v>0</v>
      </c>
      <c r="Q5544" s="143">
        <v>0</v>
      </c>
      <c r="R5544" s="143">
        <f>Q5544*H5544</f>
        <v>0</v>
      </c>
      <c r="S5544" s="143">
        <v>0</v>
      </c>
      <c r="T5544" s="144">
        <f>S5544*H5544</f>
        <v>0</v>
      </c>
      <c r="AR5544" s="145" t="s">
        <v>444</v>
      </c>
      <c r="AT5544" s="145" t="s">
        <v>332</v>
      </c>
      <c r="AU5544" s="145" t="s">
        <v>80</v>
      </c>
      <c r="AY5544" s="18" t="s">
        <v>330</v>
      </c>
      <c r="BE5544" s="146">
        <f>IF(N5544="základní",J5544,0)</f>
        <v>65546.16</v>
      </c>
      <c r="BF5544" s="146">
        <f>IF(N5544="snížená",J5544,0)</f>
        <v>0</v>
      </c>
      <c r="BG5544" s="146">
        <f>IF(N5544="zákl. přenesená",J5544,0)</f>
        <v>0</v>
      </c>
      <c r="BH5544" s="146">
        <f>IF(N5544="sníž. přenesená",J5544,0)</f>
        <v>0</v>
      </c>
      <c r="BI5544" s="146">
        <f>IF(N5544="nulová",J5544,0)</f>
        <v>0</v>
      </c>
      <c r="BJ5544" s="18" t="s">
        <v>78</v>
      </c>
      <c r="BK5544" s="146">
        <f>ROUND(I5544*H5544,2)</f>
        <v>65546.16</v>
      </c>
      <c r="BL5544" s="18" t="s">
        <v>444</v>
      </c>
      <c r="BM5544" s="145" t="s">
        <v>4680</v>
      </c>
    </row>
    <row r="5545" spans="2:65" s="1" customFormat="1">
      <c r="B5545" s="33"/>
      <c r="D5545" s="147" t="s">
        <v>338</v>
      </c>
      <c r="F5545" s="148" t="s">
        <v>4681</v>
      </c>
      <c r="I5545" s="149"/>
      <c r="L5545" s="33"/>
      <c r="M5545" s="150"/>
      <c r="T5545" s="52"/>
      <c r="AT5545" s="18" t="s">
        <v>338</v>
      </c>
      <c r="AU5545" s="18" t="s">
        <v>80</v>
      </c>
    </row>
    <row r="5546" spans="2:65" s="11" customFormat="1" ht="22.9" customHeight="1">
      <c r="B5546" s="122"/>
      <c r="D5546" s="123" t="s">
        <v>70</v>
      </c>
      <c r="E5546" s="132" t="s">
        <v>4682</v>
      </c>
      <c r="F5546" s="132" t="s">
        <v>4683</v>
      </c>
      <c r="I5546" s="125"/>
      <c r="J5546" s="133">
        <f>BK5546</f>
        <v>59070.250000000007</v>
      </c>
      <c r="L5546" s="122"/>
      <c r="M5546" s="127"/>
      <c r="P5546" s="128">
        <f>SUM(P5547:P5574)</f>
        <v>0</v>
      </c>
      <c r="R5546" s="128">
        <f>SUM(R5547:R5574)</f>
        <v>0.15497601</v>
      </c>
      <c r="T5546" s="129">
        <f>SUM(T5547:T5574)</f>
        <v>0</v>
      </c>
      <c r="AR5546" s="123" t="s">
        <v>80</v>
      </c>
      <c r="AT5546" s="130" t="s">
        <v>70</v>
      </c>
      <c r="AU5546" s="130" t="s">
        <v>78</v>
      </c>
      <c r="AY5546" s="123" t="s">
        <v>330</v>
      </c>
      <c r="BK5546" s="131">
        <f>SUM(BK5547:BK5574)</f>
        <v>59070.250000000007</v>
      </c>
    </row>
    <row r="5547" spans="2:65" s="1" customFormat="1" ht="16.5" customHeight="1">
      <c r="B5547" s="33"/>
      <c r="C5547" s="134" t="s">
        <v>4684</v>
      </c>
      <c r="D5547" s="134" t="s">
        <v>332</v>
      </c>
      <c r="E5547" s="135" t="s">
        <v>4685</v>
      </c>
      <c r="F5547" s="136" t="s">
        <v>4686</v>
      </c>
      <c r="G5547" s="137" t="s">
        <v>169</v>
      </c>
      <c r="H5547" s="138">
        <v>13.733000000000001</v>
      </c>
      <c r="I5547" s="139">
        <v>7.79</v>
      </c>
      <c r="J5547" s="140">
        <f>ROUND(I5547*H5547,2)</f>
        <v>106.98</v>
      </c>
      <c r="K5547" s="136" t="s">
        <v>335</v>
      </c>
      <c r="L5547" s="33"/>
      <c r="M5547" s="141" t="s">
        <v>21</v>
      </c>
      <c r="N5547" s="142" t="s">
        <v>42</v>
      </c>
      <c r="P5547" s="143">
        <f>O5547*H5547</f>
        <v>0</v>
      </c>
      <c r="Q5547" s="143">
        <v>0</v>
      </c>
      <c r="R5547" s="143">
        <f>Q5547*H5547</f>
        <v>0</v>
      </c>
      <c r="S5547" s="143">
        <v>0</v>
      </c>
      <c r="T5547" s="144">
        <f>S5547*H5547</f>
        <v>0</v>
      </c>
      <c r="AR5547" s="145" t="s">
        <v>444</v>
      </c>
      <c r="AT5547" s="145" t="s">
        <v>332</v>
      </c>
      <c r="AU5547" s="145" t="s">
        <v>80</v>
      </c>
      <c r="AY5547" s="18" t="s">
        <v>330</v>
      </c>
      <c r="BE5547" s="146">
        <f>IF(N5547="základní",J5547,0)</f>
        <v>106.98</v>
      </c>
      <c r="BF5547" s="146">
        <f>IF(N5547="snížená",J5547,0)</f>
        <v>0</v>
      </c>
      <c r="BG5547" s="146">
        <f>IF(N5547="zákl. přenesená",J5547,0)</f>
        <v>0</v>
      </c>
      <c r="BH5547" s="146">
        <f>IF(N5547="sníž. přenesená",J5547,0)</f>
        <v>0</v>
      </c>
      <c r="BI5547" s="146">
        <f>IF(N5547="nulová",J5547,0)</f>
        <v>0</v>
      </c>
      <c r="BJ5547" s="18" t="s">
        <v>78</v>
      </c>
      <c r="BK5547" s="146">
        <f>ROUND(I5547*H5547,2)</f>
        <v>106.98</v>
      </c>
      <c r="BL5547" s="18" t="s">
        <v>444</v>
      </c>
      <c r="BM5547" s="145" t="s">
        <v>4687</v>
      </c>
    </row>
    <row r="5548" spans="2:65" s="1" customFormat="1">
      <c r="B5548" s="33"/>
      <c r="D5548" s="147" t="s">
        <v>338</v>
      </c>
      <c r="F5548" s="148" t="s">
        <v>4688</v>
      </c>
      <c r="I5548" s="149"/>
      <c r="L5548" s="33"/>
      <c r="M5548" s="150"/>
      <c r="T5548" s="52"/>
      <c r="AT5548" s="18" t="s">
        <v>338</v>
      </c>
      <c r="AU5548" s="18" t="s">
        <v>80</v>
      </c>
    </row>
    <row r="5549" spans="2:65" s="13" customFormat="1">
      <c r="B5549" s="158"/>
      <c r="D5549" s="152" t="s">
        <v>340</v>
      </c>
      <c r="E5549" s="159" t="s">
        <v>21</v>
      </c>
      <c r="F5549" s="160" t="s">
        <v>4689</v>
      </c>
      <c r="H5549" s="161">
        <v>13.733000000000001</v>
      </c>
      <c r="I5549" s="162"/>
      <c r="L5549" s="158"/>
      <c r="M5549" s="163"/>
      <c r="T5549" s="164"/>
      <c r="AT5549" s="159" t="s">
        <v>340</v>
      </c>
      <c r="AU5549" s="159" t="s">
        <v>80</v>
      </c>
      <c r="AV5549" s="13" t="s">
        <v>80</v>
      </c>
      <c r="AW5549" s="13" t="s">
        <v>32</v>
      </c>
      <c r="AX5549" s="13" t="s">
        <v>78</v>
      </c>
      <c r="AY5549" s="159" t="s">
        <v>330</v>
      </c>
    </row>
    <row r="5550" spans="2:65" s="1" customFormat="1" ht="16.5" customHeight="1">
      <c r="B5550" s="33"/>
      <c r="C5550" s="134" t="s">
        <v>4690</v>
      </c>
      <c r="D5550" s="134" t="s">
        <v>332</v>
      </c>
      <c r="E5550" s="135" t="s">
        <v>4691</v>
      </c>
      <c r="F5550" s="136" t="s">
        <v>4692</v>
      </c>
      <c r="G5550" s="137" t="s">
        <v>169</v>
      </c>
      <c r="H5550" s="138">
        <v>13.733000000000001</v>
      </c>
      <c r="I5550" s="139">
        <v>292.63</v>
      </c>
      <c r="J5550" s="140">
        <f>ROUND(I5550*H5550,2)</f>
        <v>4018.69</v>
      </c>
      <c r="K5550" s="136" t="s">
        <v>335</v>
      </c>
      <c r="L5550" s="33"/>
      <c r="M5550" s="141" t="s">
        <v>21</v>
      </c>
      <c r="N5550" s="142" t="s">
        <v>42</v>
      </c>
      <c r="P5550" s="143">
        <f>O5550*H5550</f>
        <v>0</v>
      </c>
      <c r="Q5550" s="143">
        <v>2.9999999999999997E-4</v>
      </c>
      <c r="R5550" s="143">
        <f>Q5550*H5550</f>
        <v>4.1199000000000001E-3</v>
      </c>
      <c r="S5550" s="143">
        <v>0</v>
      </c>
      <c r="T5550" s="144">
        <f>S5550*H5550</f>
        <v>0</v>
      </c>
      <c r="AR5550" s="145" t="s">
        <v>444</v>
      </c>
      <c r="AT5550" s="145" t="s">
        <v>332</v>
      </c>
      <c r="AU5550" s="145" t="s">
        <v>80</v>
      </c>
      <c r="AY5550" s="18" t="s">
        <v>330</v>
      </c>
      <c r="BE5550" s="146">
        <f>IF(N5550="základní",J5550,0)</f>
        <v>4018.69</v>
      </c>
      <c r="BF5550" s="146">
        <f>IF(N5550="snížená",J5550,0)</f>
        <v>0</v>
      </c>
      <c r="BG5550" s="146">
        <f>IF(N5550="zákl. přenesená",J5550,0)</f>
        <v>0</v>
      </c>
      <c r="BH5550" s="146">
        <f>IF(N5550="sníž. přenesená",J5550,0)</f>
        <v>0</v>
      </c>
      <c r="BI5550" s="146">
        <f>IF(N5550="nulová",J5550,0)</f>
        <v>0</v>
      </c>
      <c r="BJ5550" s="18" t="s">
        <v>78</v>
      </c>
      <c r="BK5550" s="146">
        <f>ROUND(I5550*H5550,2)</f>
        <v>4018.69</v>
      </c>
      <c r="BL5550" s="18" t="s">
        <v>444</v>
      </c>
      <c r="BM5550" s="145" t="s">
        <v>4693</v>
      </c>
    </row>
    <row r="5551" spans="2:65" s="1" customFormat="1">
      <c r="B5551" s="33"/>
      <c r="D5551" s="147" t="s">
        <v>338</v>
      </c>
      <c r="F5551" s="148" t="s">
        <v>4694</v>
      </c>
      <c r="I5551" s="149"/>
      <c r="L5551" s="33"/>
      <c r="M5551" s="150"/>
      <c r="T5551" s="52"/>
      <c r="AT5551" s="18" t="s">
        <v>338</v>
      </c>
      <c r="AU5551" s="18" t="s">
        <v>80</v>
      </c>
    </row>
    <row r="5552" spans="2:65" s="12" customFormat="1">
      <c r="B5552" s="151"/>
      <c r="D5552" s="152" t="s">
        <v>340</v>
      </c>
      <c r="E5552" s="153" t="s">
        <v>21</v>
      </c>
      <c r="F5552" s="154" t="s">
        <v>4695</v>
      </c>
      <c r="H5552" s="153" t="s">
        <v>21</v>
      </c>
      <c r="I5552" s="155"/>
      <c r="L5552" s="151"/>
      <c r="M5552" s="156"/>
      <c r="T5552" s="157"/>
      <c r="AT5552" s="153" t="s">
        <v>340</v>
      </c>
      <c r="AU5552" s="153" t="s">
        <v>80</v>
      </c>
      <c r="AV5552" s="12" t="s">
        <v>78</v>
      </c>
      <c r="AW5552" s="12" t="s">
        <v>32</v>
      </c>
      <c r="AX5552" s="12" t="s">
        <v>71</v>
      </c>
      <c r="AY5552" s="153" t="s">
        <v>330</v>
      </c>
    </row>
    <row r="5553" spans="2:65" s="13" customFormat="1">
      <c r="B5553" s="158"/>
      <c r="D5553" s="152" t="s">
        <v>340</v>
      </c>
      <c r="E5553" s="159" t="s">
        <v>21</v>
      </c>
      <c r="F5553" s="160" t="s">
        <v>4696</v>
      </c>
      <c r="H5553" s="161">
        <v>13.733000000000001</v>
      </c>
      <c r="I5553" s="162"/>
      <c r="L5553" s="158"/>
      <c r="M5553" s="163"/>
      <c r="T5553" s="164"/>
      <c r="AT5553" s="159" t="s">
        <v>340</v>
      </c>
      <c r="AU5553" s="159" t="s">
        <v>80</v>
      </c>
      <c r="AV5553" s="13" t="s">
        <v>80</v>
      </c>
      <c r="AW5553" s="13" t="s">
        <v>32</v>
      </c>
      <c r="AX5553" s="13" t="s">
        <v>78</v>
      </c>
      <c r="AY5553" s="159" t="s">
        <v>330</v>
      </c>
    </row>
    <row r="5554" spans="2:65" s="1" customFormat="1" ht="16.5" customHeight="1">
      <c r="B5554" s="33"/>
      <c r="C5554" s="134" t="s">
        <v>4697</v>
      </c>
      <c r="D5554" s="134" t="s">
        <v>332</v>
      </c>
      <c r="E5554" s="135" t="s">
        <v>4698</v>
      </c>
      <c r="F5554" s="136" t="s">
        <v>4699</v>
      </c>
      <c r="G5554" s="137" t="s">
        <v>169</v>
      </c>
      <c r="H5554" s="138">
        <v>13.554</v>
      </c>
      <c r="I5554" s="139">
        <v>353.85</v>
      </c>
      <c r="J5554" s="140">
        <f>ROUND(I5554*H5554,2)</f>
        <v>4796.08</v>
      </c>
      <c r="K5554" s="136" t="s">
        <v>335</v>
      </c>
      <c r="L5554" s="33"/>
      <c r="M5554" s="141" t="s">
        <v>21</v>
      </c>
      <c r="N5554" s="142" t="s">
        <v>42</v>
      </c>
      <c r="P5554" s="143">
        <f>O5554*H5554</f>
        <v>0</v>
      </c>
      <c r="Q5554" s="143">
        <v>3.2000000000000003E-4</v>
      </c>
      <c r="R5554" s="143">
        <f>Q5554*H5554</f>
        <v>4.3372800000000006E-3</v>
      </c>
      <c r="S5554" s="143">
        <v>0</v>
      </c>
      <c r="T5554" s="144">
        <f>S5554*H5554</f>
        <v>0</v>
      </c>
      <c r="AR5554" s="145" t="s">
        <v>444</v>
      </c>
      <c r="AT5554" s="145" t="s">
        <v>332</v>
      </c>
      <c r="AU5554" s="145" t="s">
        <v>80</v>
      </c>
      <c r="AY5554" s="18" t="s">
        <v>330</v>
      </c>
      <c r="BE5554" s="146">
        <f>IF(N5554="základní",J5554,0)</f>
        <v>4796.08</v>
      </c>
      <c r="BF5554" s="146">
        <f>IF(N5554="snížená",J5554,0)</f>
        <v>0</v>
      </c>
      <c r="BG5554" s="146">
        <f>IF(N5554="zákl. přenesená",J5554,0)</f>
        <v>0</v>
      </c>
      <c r="BH5554" s="146">
        <f>IF(N5554="sníž. přenesená",J5554,0)</f>
        <v>0</v>
      </c>
      <c r="BI5554" s="146">
        <f>IF(N5554="nulová",J5554,0)</f>
        <v>0</v>
      </c>
      <c r="BJ5554" s="18" t="s">
        <v>78</v>
      </c>
      <c r="BK5554" s="146">
        <f>ROUND(I5554*H5554,2)</f>
        <v>4796.08</v>
      </c>
      <c r="BL5554" s="18" t="s">
        <v>444</v>
      </c>
      <c r="BM5554" s="145" t="s">
        <v>4700</v>
      </c>
    </row>
    <row r="5555" spans="2:65" s="1" customFormat="1">
      <c r="B5555" s="33"/>
      <c r="D5555" s="147" t="s">
        <v>338</v>
      </c>
      <c r="F5555" s="148" t="s">
        <v>4701</v>
      </c>
      <c r="I5555" s="149"/>
      <c r="L5555" s="33"/>
      <c r="M5555" s="150"/>
      <c r="T5555" s="52"/>
      <c r="AT5555" s="18" t="s">
        <v>338</v>
      </c>
      <c r="AU5555" s="18" t="s">
        <v>80</v>
      </c>
    </row>
    <row r="5556" spans="2:65" s="12" customFormat="1">
      <c r="B5556" s="151"/>
      <c r="D5556" s="152" t="s">
        <v>340</v>
      </c>
      <c r="E5556" s="153" t="s">
        <v>21</v>
      </c>
      <c r="F5556" s="154" t="s">
        <v>4702</v>
      </c>
      <c r="H5556" s="153" t="s">
        <v>21</v>
      </c>
      <c r="I5556" s="155"/>
      <c r="L5556" s="151"/>
      <c r="M5556" s="156"/>
      <c r="T5556" s="157"/>
      <c r="AT5556" s="153" t="s">
        <v>340</v>
      </c>
      <c r="AU5556" s="153" t="s">
        <v>80</v>
      </c>
      <c r="AV5556" s="12" t="s">
        <v>78</v>
      </c>
      <c r="AW5556" s="12" t="s">
        <v>32</v>
      </c>
      <c r="AX5556" s="12" t="s">
        <v>71</v>
      </c>
      <c r="AY5556" s="153" t="s">
        <v>330</v>
      </c>
    </row>
    <row r="5557" spans="2:65" s="13" customFormat="1">
      <c r="B5557" s="158"/>
      <c r="D5557" s="152" t="s">
        <v>340</v>
      </c>
      <c r="E5557" s="159" t="s">
        <v>21</v>
      </c>
      <c r="F5557" s="160" t="s">
        <v>4703</v>
      </c>
      <c r="H5557" s="161">
        <v>13.554</v>
      </c>
      <c r="I5557" s="162"/>
      <c r="L5557" s="158"/>
      <c r="M5557" s="163"/>
      <c r="T5557" s="164"/>
      <c r="AT5557" s="159" t="s">
        <v>340</v>
      </c>
      <c r="AU5557" s="159" t="s">
        <v>80</v>
      </c>
      <c r="AV5557" s="13" t="s">
        <v>80</v>
      </c>
      <c r="AW5557" s="13" t="s">
        <v>32</v>
      </c>
      <c r="AX5557" s="13" t="s">
        <v>78</v>
      </c>
      <c r="AY5557" s="159" t="s">
        <v>330</v>
      </c>
    </row>
    <row r="5558" spans="2:65" s="1" customFormat="1" ht="16.5" customHeight="1">
      <c r="B5558" s="33"/>
      <c r="C5558" s="134" t="s">
        <v>4704</v>
      </c>
      <c r="D5558" s="134" t="s">
        <v>332</v>
      </c>
      <c r="E5558" s="135" t="s">
        <v>4705</v>
      </c>
      <c r="F5558" s="136" t="s">
        <v>4706</v>
      </c>
      <c r="G5558" s="137" t="s">
        <v>169</v>
      </c>
      <c r="H5558" s="138">
        <v>27.286999999999999</v>
      </c>
      <c r="I5558" s="139">
        <v>1275.2</v>
      </c>
      <c r="J5558" s="140">
        <f>ROUND(I5558*H5558,2)</f>
        <v>34796.379999999997</v>
      </c>
      <c r="K5558" s="136" t="s">
        <v>335</v>
      </c>
      <c r="L5558" s="33"/>
      <c r="M5558" s="141" t="s">
        <v>21</v>
      </c>
      <c r="N5558" s="142" t="s">
        <v>42</v>
      </c>
      <c r="P5558" s="143">
        <f>O5558*H5558</f>
        <v>0</v>
      </c>
      <c r="Q5558" s="143">
        <v>3.2000000000000002E-3</v>
      </c>
      <c r="R5558" s="143">
        <f>Q5558*H5558</f>
        <v>8.7318400000000004E-2</v>
      </c>
      <c r="S5558" s="143">
        <v>0</v>
      </c>
      <c r="T5558" s="144">
        <f>S5558*H5558</f>
        <v>0</v>
      </c>
      <c r="AR5558" s="145" t="s">
        <v>444</v>
      </c>
      <c r="AT5558" s="145" t="s">
        <v>332</v>
      </c>
      <c r="AU5558" s="145" t="s">
        <v>80</v>
      </c>
      <c r="AY5558" s="18" t="s">
        <v>330</v>
      </c>
      <c r="BE5558" s="146">
        <f>IF(N5558="základní",J5558,0)</f>
        <v>34796.379999999997</v>
      </c>
      <c r="BF5558" s="146">
        <f>IF(N5558="snížená",J5558,0)</f>
        <v>0</v>
      </c>
      <c r="BG5558" s="146">
        <f>IF(N5558="zákl. přenesená",J5558,0)</f>
        <v>0</v>
      </c>
      <c r="BH5558" s="146">
        <f>IF(N5558="sníž. přenesená",J5558,0)</f>
        <v>0</v>
      </c>
      <c r="BI5558" s="146">
        <f>IF(N5558="nulová",J5558,0)</f>
        <v>0</v>
      </c>
      <c r="BJ5558" s="18" t="s">
        <v>78</v>
      </c>
      <c r="BK5558" s="146">
        <f>ROUND(I5558*H5558,2)</f>
        <v>34796.379999999997</v>
      </c>
      <c r="BL5558" s="18" t="s">
        <v>444</v>
      </c>
      <c r="BM5558" s="145" t="s">
        <v>4707</v>
      </c>
    </row>
    <row r="5559" spans="2:65" s="1" customFormat="1">
      <c r="B5559" s="33"/>
      <c r="D5559" s="147" t="s">
        <v>338</v>
      </c>
      <c r="F5559" s="148" t="s">
        <v>4708</v>
      </c>
      <c r="I5559" s="149"/>
      <c r="L5559" s="33"/>
      <c r="M5559" s="150"/>
      <c r="T5559" s="52"/>
      <c r="AT5559" s="18" t="s">
        <v>338</v>
      </c>
      <c r="AU5559" s="18" t="s">
        <v>80</v>
      </c>
    </row>
    <row r="5560" spans="2:65" s="13" customFormat="1">
      <c r="B5560" s="158"/>
      <c r="D5560" s="152" t="s">
        <v>340</v>
      </c>
      <c r="E5560" s="159" t="s">
        <v>21</v>
      </c>
      <c r="F5560" s="160" t="s">
        <v>4709</v>
      </c>
      <c r="H5560" s="161">
        <v>27.286999999999999</v>
      </c>
      <c r="I5560" s="162"/>
      <c r="L5560" s="158"/>
      <c r="M5560" s="163"/>
      <c r="T5560" s="164"/>
      <c r="AT5560" s="159" t="s">
        <v>340</v>
      </c>
      <c r="AU5560" s="159" t="s">
        <v>80</v>
      </c>
      <c r="AV5560" s="13" t="s">
        <v>80</v>
      </c>
      <c r="AW5560" s="13" t="s">
        <v>32</v>
      </c>
      <c r="AX5560" s="13" t="s">
        <v>78</v>
      </c>
      <c r="AY5560" s="159" t="s">
        <v>330</v>
      </c>
    </row>
    <row r="5561" spans="2:65" s="1" customFormat="1" ht="21.75" customHeight="1">
      <c r="B5561" s="33"/>
      <c r="C5561" s="134" t="s">
        <v>4710</v>
      </c>
      <c r="D5561" s="134" t="s">
        <v>332</v>
      </c>
      <c r="E5561" s="135" t="s">
        <v>4711</v>
      </c>
      <c r="F5561" s="136" t="s">
        <v>4712</v>
      </c>
      <c r="G5561" s="137" t="s">
        <v>169</v>
      </c>
      <c r="H5561" s="138">
        <v>13.554</v>
      </c>
      <c r="I5561" s="139">
        <v>27.92</v>
      </c>
      <c r="J5561" s="140">
        <f>ROUND(I5561*H5561,2)</f>
        <v>378.43</v>
      </c>
      <c r="K5561" s="136" t="s">
        <v>335</v>
      </c>
      <c r="L5561" s="33"/>
      <c r="M5561" s="141" t="s">
        <v>21</v>
      </c>
      <c r="N5561" s="142" t="s">
        <v>42</v>
      </c>
      <c r="P5561" s="143">
        <f>O5561*H5561</f>
        <v>0</v>
      </c>
      <c r="Q5561" s="143">
        <v>0</v>
      </c>
      <c r="R5561" s="143">
        <f>Q5561*H5561</f>
        <v>0</v>
      </c>
      <c r="S5561" s="143">
        <v>0</v>
      </c>
      <c r="T5561" s="144">
        <f>S5561*H5561</f>
        <v>0</v>
      </c>
      <c r="AR5561" s="145" t="s">
        <v>444</v>
      </c>
      <c r="AT5561" s="145" t="s">
        <v>332</v>
      </c>
      <c r="AU5561" s="145" t="s">
        <v>80</v>
      </c>
      <c r="AY5561" s="18" t="s">
        <v>330</v>
      </c>
      <c r="BE5561" s="146">
        <f>IF(N5561="základní",J5561,0)</f>
        <v>378.43</v>
      </c>
      <c r="BF5561" s="146">
        <f>IF(N5561="snížená",J5561,0)</f>
        <v>0</v>
      </c>
      <c r="BG5561" s="146">
        <f>IF(N5561="zákl. přenesená",J5561,0)</f>
        <v>0</v>
      </c>
      <c r="BH5561" s="146">
        <f>IF(N5561="sníž. přenesená",J5561,0)</f>
        <v>0</v>
      </c>
      <c r="BI5561" s="146">
        <f>IF(N5561="nulová",J5561,0)</f>
        <v>0</v>
      </c>
      <c r="BJ5561" s="18" t="s">
        <v>78</v>
      </c>
      <c r="BK5561" s="146">
        <f>ROUND(I5561*H5561,2)</f>
        <v>378.43</v>
      </c>
      <c r="BL5561" s="18" t="s">
        <v>444</v>
      </c>
      <c r="BM5561" s="145" t="s">
        <v>4713</v>
      </c>
    </row>
    <row r="5562" spans="2:65" s="1" customFormat="1">
      <c r="B5562" s="33"/>
      <c r="D5562" s="147" t="s">
        <v>338</v>
      </c>
      <c r="F5562" s="148" t="s">
        <v>4714</v>
      </c>
      <c r="I5562" s="149"/>
      <c r="L5562" s="33"/>
      <c r="M5562" s="150"/>
      <c r="T5562" s="52"/>
      <c r="AT5562" s="18" t="s">
        <v>338</v>
      </c>
      <c r="AU5562" s="18" t="s">
        <v>80</v>
      </c>
    </row>
    <row r="5563" spans="2:65" s="13" customFormat="1">
      <c r="B5563" s="158"/>
      <c r="D5563" s="152" t="s">
        <v>340</v>
      </c>
      <c r="E5563" s="159" t="s">
        <v>21</v>
      </c>
      <c r="F5563" s="160" t="s">
        <v>4715</v>
      </c>
      <c r="H5563" s="161">
        <v>13.554</v>
      </c>
      <c r="I5563" s="162"/>
      <c r="L5563" s="158"/>
      <c r="M5563" s="163"/>
      <c r="T5563" s="164"/>
      <c r="AT5563" s="159" t="s">
        <v>340</v>
      </c>
      <c r="AU5563" s="159" t="s">
        <v>80</v>
      </c>
      <c r="AV5563" s="13" t="s">
        <v>80</v>
      </c>
      <c r="AW5563" s="13" t="s">
        <v>32</v>
      </c>
      <c r="AX5563" s="13" t="s">
        <v>78</v>
      </c>
      <c r="AY5563" s="159" t="s">
        <v>330</v>
      </c>
    </row>
    <row r="5564" spans="2:65" s="1" customFormat="1" ht="16.5" customHeight="1">
      <c r="B5564" s="33"/>
      <c r="C5564" s="134" t="s">
        <v>4716</v>
      </c>
      <c r="D5564" s="134" t="s">
        <v>332</v>
      </c>
      <c r="E5564" s="135" t="s">
        <v>4717</v>
      </c>
      <c r="F5564" s="136" t="s">
        <v>4718</v>
      </c>
      <c r="G5564" s="137" t="s">
        <v>169</v>
      </c>
      <c r="H5564" s="138">
        <v>13.733000000000001</v>
      </c>
      <c r="I5564" s="139">
        <v>307.29000000000002</v>
      </c>
      <c r="J5564" s="140">
        <f>ROUND(I5564*H5564,2)</f>
        <v>4220.01</v>
      </c>
      <c r="K5564" s="136" t="s">
        <v>335</v>
      </c>
      <c r="L5564" s="33"/>
      <c r="M5564" s="141" t="s">
        <v>21</v>
      </c>
      <c r="N5564" s="142" t="s">
        <v>42</v>
      </c>
      <c r="P5564" s="143">
        <f>O5564*H5564</f>
        <v>0</v>
      </c>
      <c r="Q5564" s="143">
        <v>2.5000000000000001E-4</v>
      </c>
      <c r="R5564" s="143">
        <f>Q5564*H5564</f>
        <v>3.4332500000000001E-3</v>
      </c>
      <c r="S5564" s="143">
        <v>0</v>
      </c>
      <c r="T5564" s="144">
        <f>S5564*H5564</f>
        <v>0</v>
      </c>
      <c r="AR5564" s="145" t="s">
        <v>444</v>
      </c>
      <c r="AT5564" s="145" t="s">
        <v>332</v>
      </c>
      <c r="AU5564" s="145" t="s">
        <v>80</v>
      </c>
      <c r="AY5564" s="18" t="s">
        <v>330</v>
      </c>
      <c r="BE5564" s="146">
        <f>IF(N5564="základní",J5564,0)</f>
        <v>4220.01</v>
      </c>
      <c r="BF5564" s="146">
        <f>IF(N5564="snížená",J5564,0)</f>
        <v>0</v>
      </c>
      <c r="BG5564" s="146">
        <f>IF(N5564="zákl. přenesená",J5564,0)</f>
        <v>0</v>
      </c>
      <c r="BH5564" s="146">
        <f>IF(N5564="sníž. přenesená",J5564,0)</f>
        <v>0</v>
      </c>
      <c r="BI5564" s="146">
        <f>IF(N5564="nulová",J5564,0)</f>
        <v>0</v>
      </c>
      <c r="BJ5564" s="18" t="s">
        <v>78</v>
      </c>
      <c r="BK5564" s="146">
        <f>ROUND(I5564*H5564,2)</f>
        <v>4220.01</v>
      </c>
      <c r="BL5564" s="18" t="s">
        <v>444</v>
      </c>
      <c r="BM5564" s="145" t="s">
        <v>4719</v>
      </c>
    </row>
    <row r="5565" spans="2:65" s="1" customFormat="1">
      <c r="B5565" s="33"/>
      <c r="D5565" s="147" t="s">
        <v>338</v>
      </c>
      <c r="F5565" s="148" t="s">
        <v>4720</v>
      </c>
      <c r="I5565" s="149"/>
      <c r="L5565" s="33"/>
      <c r="M5565" s="150"/>
      <c r="T5565" s="52"/>
      <c r="AT5565" s="18" t="s">
        <v>338</v>
      </c>
      <c r="AU5565" s="18" t="s">
        <v>80</v>
      </c>
    </row>
    <row r="5566" spans="2:65" s="13" customFormat="1">
      <c r="B5566" s="158"/>
      <c r="D5566" s="152" t="s">
        <v>340</v>
      </c>
      <c r="E5566" s="159" t="s">
        <v>21</v>
      </c>
      <c r="F5566" s="160" t="s">
        <v>4689</v>
      </c>
      <c r="H5566" s="161">
        <v>13.733000000000001</v>
      </c>
      <c r="I5566" s="162"/>
      <c r="L5566" s="158"/>
      <c r="M5566" s="163"/>
      <c r="T5566" s="164"/>
      <c r="AT5566" s="159" t="s">
        <v>340</v>
      </c>
      <c r="AU5566" s="159" t="s">
        <v>80</v>
      </c>
      <c r="AV5566" s="13" t="s">
        <v>80</v>
      </c>
      <c r="AW5566" s="13" t="s">
        <v>32</v>
      </c>
      <c r="AX5566" s="13" t="s">
        <v>78</v>
      </c>
      <c r="AY5566" s="159" t="s">
        <v>330</v>
      </c>
    </row>
    <row r="5567" spans="2:65" s="1" customFormat="1" ht="16.5" customHeight="1">
      <c r="B5567" s="33"/>
      <c r="C5567" s="134" t="s">
        <v>4721</v>
      </c>
      <c r="D5567" s="134" t="s">
        <v>332</v>
      </c>
      <c r="E5567" s="135" t="s">
        <v>4722</v>
      </c>
      <c r="F5567" s="136" t="s">
        <v>4723</v>
      </c>
      <c r="G5567" s="137" t="s">
        <v>169</v>
      </c>
      <c r="H5567" s="138">
        <v>13.554</v>
      </c>
      <c r="I5567" s="139">
        <v>386.5</v>
      </c>
      <c r="J5567" s="140">
        <f>ROUND(I5567*H5567,2)</f>
        <v>5238.62</v>
      </c>
      <c r="K5567" s="136" t="s">
        <v>335</v>
      </c>
      <c r="L5567" s="33"/>
      <c r="M5567" s="141" t="s">
        <v>21</v>
      </c>
      <c r="N5567" s="142" t="s">
        <v>42</v>
      </c>
      <c r="P5567" s="143">
        <f>O5567*H5567</f>
        <v>0</v>
      </c>
      <c r="Q5567" s="143">
        <v>2.7E-4</v>
      </c>
      <c r="R5567" s="143">
        <f>Q5567*H5567</f>
        <v>3.65958E-3</v>
      </c>
      <c r="S5567" s="143">
        <v>0</v>
      </c>
      <c r="T5567" s="144">
        <f>S5567*H5567</f>
        <v>0</v>
      </c>
      <c r="AR5567" s="145" t="s">
        <v>444</v>
      </c>
      <c r="AT5567" s="145" t="s">
        <v>332</v>
      </c>
      <c r="AU5567" s="145" t="s">
        <v>80</v>
      </c>
      <c r="AY5567" s="18" t="s">
        <v>330</v>
      </c>
      <c r="BE5567" s="146">
        <f>IF(N5567="základní",J5567,0)</f>
        <v>5238.62</v>
      </c>
      <c r="BF5567" s="146">
        <f>IF(N5567="snížená",J5567,0)</f>
        <v>0</v>
      </c>
      <c r="BG5567" s="146">
        <f>IF(N5567="zákl. přenesená",J5567,0)</f>
        <v>0</v>
      </c>
      <c r="BH5567" s="146">
        <f>IF(N5567="sníž. přenesená",J5567,0)</f>
        <v>0</v>
      </c>
      <c r="BI5567" s="146">
        <f>IF(N5567="nulová",J5567,0)</f>
        <v>0</v>
      </c>
      <c r="BJ5567" s="18" t="s">
        <v>78</v>
      </c>
      <c r="BK5567" s="146">
        <f>ROUND(I5567*H5567,2)</f>
        <v>5238.62</v>
      </c>
      <c r="BL5567" s="18" t="s">
        <v>444</v>
      </c>
      <c r="BM5567" s="145" t="s">
        <v>4724</v>
      </c>
    </row>
    <row r="5568" spans="2:65" s="1" customFormat="1">
      <c r="B5568" s="33"/>
      <c r="D5568" s="147" t="s">
        <v>338</v>
      </c>
      <c r="F5568" s="148" t="s">
        <v>4725</v>
      </c>
      <c r="I5568" s="149"/>
      <c r="L5568" s="33"/>
      <c r="M5568" s="150"/>
      <c r="T5568" s="52"/>
      <c r="AT5568" s="18" t="s">
        <v>338</v>
      </c>
      <c r="AU5568" s="18" t="s">
        <v>80</v>
      </c>
    </row>
    <row r="5569" spans="2:65" s="13" customFormat="1">
      <c r="B5569" s="158"/>
      <c r="D5569" s="152" t="s">
        <v>340</v>
      </c>
      <c r="E5569" s="159" t="s">
        <v>21</v>
      </c>
      <c r="F5569" s="160" t="s">
        <v>4715</v>
      </c>
      <c r="H5569" s="161">
        <v>13.554</v>
      </c>
      <c r="I5569" s="162"/>
      <c r="L5569" s="158"/>
      <c r="M5569" s="163"/>
      <c r="T5569" s="164"/>
      <c r="AT5569" s="159" t="s">
        <v>340</v>
      </c>
      <c r="AU5569" s="159" t="s">
        <v>80</v>
      </c>
      <c r="AV5569" s="13" t="s">
        <v>80</v>
      </c>
      <c r="AW5569" s="13" t="s">
        <v>32</v>
      </c>
      <c r="AX5569" s="13" t="s">
        <v>78</v>
      </c>
      <c r="AY5569" s="159" t="s">
        <v>330</v>
      </c>
    </row>
    <row r="5570" spans="2:65" s="1" customFormat="1" ht="24.2" customHeight="1">
      <c r="B5570" s="33"/>
      <c r="C5570" s="134" t="s">
        <v>4726</v>
      </c>
      <c r="D5570" s="134" t="s">
        <v>332</v>
      </c>
      <c r="E5570" s="135" t="s">
        <v>4727</v>
      </c>
      <c r="F5570" s="136" t="s">
        <v>4728</v>
      </c>
      <c r="G5570" s="137" t="s">
        <v>353</v>
      </c>
      <c r="H5570" s="138">
        <v>15.06</v>
      </c>
      <c r="I5570" s="139">
        <v>360.11</v>
      </c>
      <c r="J5570" s="140">
        <f>ROUND(I5570*H5570,2)</f>
        <v>5423.26</v>
      </c>
      <c r="K5570" s="136" t="s">
        <v>335</v>
      </c>
      <c r="L5570" s="33"/>
      <c r="M5570" s="141" t="s">
        <v>21</v>
      </c>
      <c r="N5570" s="142" t="s">
        <v>42</v>
      </c>
      <c r="P5570" s="143">
        <f>O5570*H5570</f>
        <v>0</v>
      </c>
      <c r="Q5570" s="143">
        <v>3.46E-3</v>
      </c>
      <c r="R5570" s="143">
        <f>Q5570*H5570</f>
        <v>5.2107600000000004E-2</v>
      </c>
      <c r="S5570" s="143">
        <v>0</v>
      </c>
      <c r="T5570" s="144">
        <f>S5570*H5570</f>
        <v>0</v>
      </c>
      <c r="AR5570" s="145" t="s">
        <v>444</v>
      </c>
      <c r="AT5570" s="145" t="s">
        <v>332</v>
      </c>
      <c r="AU5570" s="145" t="s">
        <v>80</v>
      </c>
      <c r="AY5570" s="18" t="s">
        <v>330</v>
      </c>
      <c r="BE5570" s="146">
        <f>IF(N5570="základní",J5570,0)</f>
        <v>5423.26</v>
      </c>
      <c r="BF5570" s="146">
        <f>IF(N5570="snížená",J5570,0)</f>
        <v>0</v>
      </c>
      <c r="BG5570" s="146">
        <f>IF(N5570="zákl. přenesená",J5570,0)</f>
        <v>0</v>
      </c>
      <c r="BH5570" s="146">
        <f>IF(N5570="sníž. přenesená",J5570,0)</f>
        <v>0</v>
      </c>
      <c r="BI5570" s="146">
        <f>IF(N5570="nulová",J5570,0)</f>
        <v>0</v>
      </c>
      <c r="BJ5570" s="18" t="s">
        <v>78</v>
      </c>
      <c r="BK5570" s="146">
        <f>ROUND(I5570*H5570,2)</f>
        <v>5423.26</v>
      </c>
      <c r="BL5570" s="18" t="s">
        <v>444</v>
      </c>
      <c r="BM5570" s="145" t="s">
        <v>4729</v>
      </c>
    </row>
    <row r="5571" spans="2:65" s="1" customFormat="1">
      <c r="B5571" s="33"/>
      <c r="D5571" s="147" t="s">
        <v>338</v>
      </c>
      <c r="F5571" s="148" t="s">
        <v>4730</v>
      </c>
      <c r="I5571" s="149"/>
      <c r="L5571" s="33"/>
      <c r="M5571" s="150"/>
      <c r="T5571" s="52"/>
      <c r="AT5571" s="18" t="s">
        <v>338</v>
      </c>
      <c r="AU5571" s="18" t="s">
        <v>80</v>
      </c>
    </row>
    <row r="5572" spans="2:65" s="13" customFormat="1">
      <c r="B5572" s="158"/>
      <c r="D5572" s="152" t="s">
        <v>340</v>
      </c>
      <c r="E5572" s="159" t="s">
        <v>21</v>
      </c>
      <c r="F5572" s="160" t="s">
        <v>4731</v>
      </c>
      <c r="H5572" s="161">
        <v>15.06</v>
      </c>
      <c r="I5572" s="162"/>
      <c r="L5572" s="158"/>
      <c r="M5572" s="163"/>
      <c r="T5572" s="164"/>
      <c r="AT5572" s="159" t="s">
        <v>340</v>
      </c>
      <c r="AU5572" s="159" t="s">
        <v>80</v>
      </c>
      <c r="AV5572" s="13" t="s">
        <v>80</v>
      </c>
      <c r="AW5572" s="13" t="s">
        <v>32</v>
      </c>
      <c r="AX5572" s="13" t="s">
        <v>78</v>
      </c>
      <c r="AY5572" s="159" t="s">
        <v>330</v>
      </c>
    </row>
    <row r="5573" spans="2:65" s="1" customFormat="1" ht="24.2" customHeight="1">
      <c r="B5573" s="33"/>
      <c r="C5573" s="134" t="s">
        <v>4732</v>
      </c>
      <c r="D5573" s="134" t="s">
        <v>332</v>
      </c>
      <c r="E5573" s="135" t="s">
        <v>4733</v>
      </c>
      <c r="F5573" s="136" t="s">
        <v>4734</v>
      </c>
      <c r="G5573" s="137" t="s">
        <v>447</v>
      </c>
      <c r="H5573" s="138">
        <v>0.155</v>
      </c>
      <c r="I5573" s="139">
        <v>592.28</v>
      </c>
      <c r="J5573" s="140">
        <f>ROUND(I5573*H5573,2)</f>
        <v>91.8</v>
      </c>
      <c r="K5573" s="136" t="s">
        <v>335</v>
      </c>
      <c r="L5573" s="33"/>
      <c r="M5573" s="141" t="s">
        <v>21</v>
      </c>
      <c r="N5573" s="142" t="s">
        <v>42</v>
      </c>
      <c r="P5573" s="143">
        <f>O5573*H5573</f>
        <v>0</v>
      </c>
      <c r="Q5573" s="143">
        <v>0</v>
      </c>
      <c r="R5573" s="143">
        <f>Q5573*H5573</f>
        <v>0</v>
      </c>
      <c r="S5573" s="143">
        <v>0</v>
      </c>
      <c r="T5573" s="144">
        <f>S5573*H5573</f>
        <v>0</v>
      </c>
      <c r="AR5573" s="145" t="s">
        <v>444</v>
      </c>
      <c r="AT5573" s="145" t="s">
        <v>332</v>
      </c>
      <c r="AU5573" s="145" t="s">
        <v>80</v>
      </c>
      <c r="AY5573" s="18" t="s">
        <v>330</v>
      </c>
      <c r="BE5573" s="146">
        <f>IF(N5573="základní",J5573,0)</f>
        <v>91.8</v>
      </c>
      <c r="BF5573" s="146">
        <f>IF(N5573="snížená",J5573,0)</f>
        <v>0</v>
      </c>
      <c r="BG5573" s="146">
        <f>IF(N5573="zákl. přenesená",J5573,0)</f>
        <v>0</v>
      </c>
      <c r="BH5573" s="146">
        <f>IF(N5573="sníž. přenesená",J5573,0)</f>
        <v>0</v>
      </c>
      <c r="BI5573" s="146">
        <f>IF(N5573="nulová",J5573,0)</f>
        <v>0</v>
      </c>
      <c r="BJ5573" s="18" t="s">
        <v>78</v>
      </c>
      <c r="BK5573" s="146">
        <f>ROUND(I5573*H5573,2)</f>
        <v>91.8</v>
      </c>
      <c r="BL5573" s="18" t="s">
        <v>444</v>
      </c>
      <c r="BM5573" s="145" t="s">
        <v>4735</v>
      </c>
    </row>
    <row r="5574" spans="2:65" s="1" customFormat="1">
      <c r="B5574" s="33"/>
      <c r="D5574" s="147" t="s">
        <v>338</v>
      </c>
      <c r="F5574" s="148" t="s">
        <v>4736</v>
      </c>
      <c r="I5574" s="149"/>
      <c r="L5574" s="33"/>
      <c r="M5574" s="150"/>
      <c r="T5574" s="52"/>
      <c r="AT5574" s="18" t="s">
        <v>338</v>
      </c>
      <c r="AU5574" s="18" t="s">
        <v>80</v>
      </c>
    </row>
    <row r="5575" spans="2:65" s="11" customFormat="1" ht="22.9" customHeight="1">
      <c r="B5575" s="122"/>
      <c r="D5575" s="123" t="s">
        <v>70</v>
      </c>
      <c r="E5575" s="132" t="s">
        <v>4737</v>
      </c>
      <c r="F5575" s="132" t="s">
        <v>4738</v>
      </c>
      <c r="I5575" s="125"/>
      <c r="J5575" s="133">
        <f>BK5575</f>
        <v>2870744.88</v>
      </c>
      <c r="L5575" s="122"/>
      <c r="M5575" s="127"/>
      <c r="P5575" s="128">
        <f>SUM(P5576:P6958)</f>
        <v>0</v>
      </c>
      <c r="R5575" s="128">
        <f>SUM(R5576:R6958)</f>
        <v>33.541950119999996</v>
      </c>
      <c r="T5575" s="129">
        <f>SUM(T5576:T6958)</f>
        <v>0</v>
      </c>
      <c r="AR5575" s="123" t="s">
        <v>80</v>
      </c>
      <c r="AT5575" s="130" t="s">
        <v>70</v>
      </c>
      <c r="AU5575" s="130" t="s">
        <v>78</v>
      </c>
      <c r="AY5575" s="123" t="s">
        <v>330</v>
      </c>
      <c r="BK5575" s="131">
        <f>SUM(BK5576:BK6958)</f>
        <v>2870744.88</v>
      </c>
    </row>
    <row r="5576" spans="2:65" s="1" customFormat="1" ht="16.5" customHeight="1">
      <c r="B5576" s="33"/>
      <c r="C5576" s="134" t="s">
        <v>4739</v>
      </c>
      <c r="D5576" s="134" t="s">
        <v>332</v>
      </c>
      <c r="E5576" s="135" t="s">
        <v>4740</v>
      </c>
      <c r="F5576" s="136" t="s">
        <v>4741</v>
      </c>
      <c r="G5576" s="137" t="s">
        <v>169</v>
      </c>
      <c r="H5576" s="138">
        <v>1035.7159999999999</v>
      </c>
      <c r="I5576" s="139">
        <v>38.74</v>
      </c>
      <c r="J5576" s="140">
        <f>ROUND(I5576*H5576,2)</f>
        <v>40123.64</v>
      </c>
      <c r="K5576" s="136" t="s">
        <v>335</v>
      </c>
      <c r="L5576" s="33"/>
      <c r="M5576" s="141" t="s">
        <v>21</v>
      </c>
      <c r="N5576" s="142" t="s">
        <v>42</v>
      </c>
      <c r="P5576" s="143">
        <f>O5576*H5576</f>
        <v>0</v>
      </c>
      <c r="Q5576" s="143">
        <v>2.9999999999999997E-4</v>
      </c>
      <c r="R5576" s="143">
        <f>Q5576*H5576</f>
        <v>0.31071479999999996</v>
      </c>
      <c r="S5576" s="143">
        <v>0</v>
      </c>
      <c r="T5576" s="144">
        <f>S5576*H5576</f>
        <v>0</v>
      </c>
      <c r="AR5576" s="145" t="s">
        <v>444</v>
      </c>
      <c r="AT5576" s="145" t="s">
        <v>332</v>
      </c>
      <c r="AU5576" s="145" t="s">
        <v>80</v>
      </c>
      <c r="AY5576" s="18" t="s">
        <v>330</v>
      </c>
      <c r="BE5576" s="146">
        <f>IF(N5576="základní",J5576,0)</f>
        <v>40123.64</v>
      </c>
      <c r="BF5576" s="146">
        <f>IF(N5576="snížená",J5576,0)</f>
        <v>0</v>
      </c>
      <c r="BG5576" s="146">
        <f>IF(N5576="zákl. přenesená",J5576,0)</f>
        <v>0</v>
      </c>
      <c r="BH5576" s="146">
        <f>IF(N5576="sníž. přenesená",J5576,0)</f>
        <v>0</v>
      </c>
      <c r="BI5576" s="146">
        <f>IF(N5576="nulová",J5576,0)</f>
        <v>0</v>
      </c>
      <c r="BJ5576" s="18" t="s">
        <v>78</v>
      </c>
      <c r="BK5576" s="146">
        <f>ROUND(I5576*H5576,2)</f>
        <v>40123.64</v>
      </c>
      <c r="BL5576" s="18" t="s">
        <v>444</v>
      </c>
      <c r="BM5576" s="145" t="s">
        <v>4742</v>
      </c>
    </row>
    <row r="5577" spans="2:65" s="1" customFormat="1">
      <c r="B5577" s="33"/>
      <c r="D5577" s="147" t="s">
        <v>338</v>
      </c>
      <c r="F5577" s="148" t="s">
        <v>4743</v>
      </c>
      <c r="I5577" s="149"/>
      <c r="L5577" s="33"/>
      <c r="M5577" s="150"/>
      <c r="T5577" s="52"/>
      <c r="AT5577" s="18" t="s">
        <v>338</v>
      </c>
      <c r="AU5577" s="18" t="s">
        <v>80</v>
      </c>
    </row>
    <row r="5578" spans="2:65" s="13" customFormat="1">
      <c r="B5578" s="158"/>
      <c r="D5578" s="152" t="s">
        <v>340</v>
      </c>
      <c r="E5578" s="159" t="s">
        <v>21</v>
      </c>
      <c r="F5578" s="160" t="s">
        <v>4744</v>
      </c>
      <c r="H5578" s="161">
        <v>1035.7159999999999</v>
      </c>
      <c r="I5578" s="162"/>
      <c r="L5578" s="158"/>
      <c r="M5578" s="163"/>
      <c r="T5578" s="164"/>
      <c r="AT5578" s="159" t="s">
        <v>340</v>
      </c>
      <c r="AU5578" s="159" t="s">
        <v>80</v>
      </c>
      <c r="AV5578" s="13" t="s">
        <v>80</v>
      </c>
      <c r="AW5578" s="13" t="s">
        <v>32</v>
      </c>
      <c r="AX5578" s="13" t="s">
        <v>78</v>
      </c>
      <c r="AY5578" s="159" t="s">
        <v>330</v>
      </c>
    </row>
    <row r="5579" spans="2:65" s="1" customFormat="1" ht="16.5" customHeight="1">
      <c r="B5579" s="33"/>
      <c r="C5579" s="134" t="s">
        <v>4745</v>
      </c>
      <c r="D5579" s="134" t="s">
        <v>332</v>
      </c>
      <c r="E5579" s="135" t="s">
        <v>4746</v>
      </c>
      <c r="F5579" s="136" t="s">
        <v>4747</v>
      </c>
      <c r="G5579" s="137" t="s">
        <v>169</v>
      </c>
      <c r="H5579" s="138">
        <v>1035.7159999999999</v>
      </c>
      <c r="I5579" s="139">
        <v>420.61</v>
      </c>
      <c r="J5579" s="140">
        <f>ROUND(I5579*H5579,2)</f>
        <v>435632.51</v>
      </c>
      <c r="K5579" s="136" t="s">
        <v>335</v>
      </c>
      <c r="L5579" s="33"/>
      <c r="M5579" s="141" t="s">
        <v>21</v>
      </c>
      <c r="N5579" s="142" t="s">
        <v>42</v>
      </c>
      <c r="P5579" s="143">
        <f>O5579*H5579</f>
        <v>0</v>
      </c>
      <c r="Q5579" s="143">
        <v>1.5E-3</v>
      </c>
      <c r="R5579" s="143">
        <f>Q5579*H5579</f>
        <v>1.5535739999999998</v>
      </c>
      <c r="S5579" s="143">
        <v>0</v>
      </c>
      <c r="T5579" s="144">
        <f>S5579*H5579</f>
        <v>0</v>
      </c>
      <c r="AR5579" s="145" t="s">
        <v>444</v>
      </c>
      <c r="AT5579" s="145" t="s">
        <v>332</v>
      </c>
      <c r="AU5579" s="145" t="s">
        <v>80</v>
      </c>
      <c r="AY5579" s="18" t="s">
        <v>330</v>
      </c>
      <c r="BE5579" s="146">
        <f>IF(N5579="základní",J5579,0)</f>
        <v>435632.51</v>
      </c>
      <c r="BF5579" s="146">
        <f>IF(N5579="snížená",J5579,0)</f>
        <v>0</v>
      </c>
      <c r="BG5579" s="146">
        <f>IF(N5579="zákl. přenesená",J5579,0)</f>
        <v>0</v>
      </c>
      <c r="BH5579" s="146">
        <f>IF(N5579="sníž. přenesená",J5579,0)</f>
        <v>0</v>
      </c>
      <c r="BI5579" s="146">
        <f>IF(N5579="nulová",J5579,0)</f>
        <v>0</v>
      </c>
      <c r="BJ5579" s="18" t="s">
        <v>78</v>
      </c>
      <c r="BK5579" s="146">
        <f>ROUND(I5579*H5579,2)</f>
        <v>435632.51</v>
      </c>
      <c r="BL5579" s="18" t="s">
        <v>444</v>
      </c>
      <c r="BM5579" s="145" t="s">
        <v>4748</v>
      </c>
    </row>
    <row r="5580" spans="2:65" s="1" customFormat="1">
      <c r="B5580" s="33"/>
      <c r="D5580" s="147" t="s">
        <v>338</v>
      </c>
      <c r="F5580" s="148" t="s">
        <v>4749</v>
      </c>
      <c r="I5580" s="149"/>
      <c r="L5580" s="33"/>
      <c r="M5580" s="150"/>
      <c r="T5580" s="52"/>
      <c r="AT5580" s="18" t="s">
        <v>338</v>
      </c>
      <c r="AU5580" s="18" t="s">
        <v>80</v>
      </c>
    </row>
    <row r="5581" spans="2:65" s="12" customFormat="1">
      <c r="B5581" s="151"/>
      <c r="D5581" s="152" t="s">
        <v>340</v>
      </c>
      <c r="E5581" s="153" t="s">
        <v>21</v>
      </c>
      <c r="F5581" s="154" t="s">
        <v>4750</v>
      </c>
      <c r="H5581" s="153" t="s">
        <v>21</v>
      </c>
      <c r="I5581" s="155"/>
      <c r="L5581" s="151"/>
      <c r="M5581" s="156"/>
      <c r="T5581" s="157"/>
      <c r="AT5581" s="153" t="s">
        <v>340</v>
      </c>
      <c r="AU5581" s="153" t="s">
        <v>80</v>
      </c>
      <c r="AV5581" s="12" t="s">
        <v>78</v>
      </c>
      <c r="AW5581" s="12" t="s">
        <v>32</v>
      </c>
      <c r="AX5581" s="12" t="s">
        <v>71</v>
      </c>
      <c r="AY5581" s="153" t="s">
        <v>330</v>
      </c>
    </row>
    <row r="5582" spans="2:65" s="13" customFormat="1">
      <c r="B5582" s="158"/>
      <c r="D5582" s="152" t="s">
        <v>340</v>
      </c>
      <c r="E5582" s="159" t="s">
        <v>21</v>
      </c>
      <c r="F5582" s="160" t="s">
        <v>4744</v>
      </c>
      <c r="H5582" s="161">
        <v>1035.7159999999999</v>
      </c>
      <c r="I5582" s="162"/>
      <c r="L5582" s="158"/>
      <c r="M5582" s="163"/>
      <c r="T5582" s="164"/>
      <c r="AT5582" s="159" t="s">
        <v>340</v>
      </c>
      <c r="AU5582" s="159" t="s">
        <v>80</v>
      </c>
      <c r="AV5582" s="13" t="s">
        <v>80</v>
      </c>
      <c r="AW5582" s="13" t="s">
        <v>32</v>
      </c>
      <c r="AX5582" s="13" t="s">
        <v>78</v>
      </c>
      <c r="AY5582" s="159" t="s">
        <v>330</v>
      </c>
    </row>
    <row r="5583" spans="2:65" s="1" customFormat="1" ht="16.5" customHeight="1">
      <c r="B5583" s="33"/>
      <c r="C5583" s="134" t="s">
        <v>4751</v>
      </c>
      <c r="D5583" s="134" t="s">
        <v>332</v>
      </c>
      <c r="E5583" s="135" t="s">
        <v>4752</v>
      </c>
      <c r="F5583" s="136" t="s">
        <v>4753</v>
      </c>
      <c r="G5583" s="137" t="s">
        <v>973</v>
      </c>
      <c r="H5583" s="138">
        <v>408</v>
      </c>
      <c r="I5583" s="139">
        <v>232.44</v>
      </c>
      <c r="J5583" s="140">
        <f>ROUND(I5583*H5583,2)</f>
        <v>94835.520000000004</v>
      </c>
      <c r="K5583" s="136" t="s">
        <v>335</v>
      </c>
      <c r="L5583" s="33"/>
      <c r="M5583" s="141" t="s">
        <v>21</v>
      </c>
      <c r="N5583" s="142" t="s">
        <v>42</v>
      </c>
      <c r="P5583" s="143">
        <f>O5583*H5583</f>
        <v>0</v>
      </c>
      <c r="Q5583" s="143">
        <v>2.1000000000000001E-4</v>
      </c>
      <c r="R5583" s="143">
        <f>Q5583*H5583</f>
        <v>8.5680000000000006E-2</v>
      </c>
      <c r="S5583" s="143">
        <v>0</v>
      </c>
      <c r="T5583" s="144">
        <f>S5583*H5583</f>
        <v>0</v>
      </c>
      <c r="AR5583" s="145" t="s">
        <v>444</v>
      </c>
      <c r="AT5583" s="145" t="s">
        <v>332</v>
      </c>
      <c r="AU5583" s="145" t="s">
        <v>80</v>
      </c>
      <c r="AY5583" s="18" t="s">
        <v>330</v>
      </c>
      <c r="BE5583" s="146">
        <f>IF(N5583="základní",J5583,0)</f>
        <v>94835.520000000004</v>
      </c>
      <c r="BF5583" s="146">
        <f>IF(N5583="snížená",J5583,0)</f>
        <v>0</v>
      </c>
      <c r="BG5583" s="146">
        <f>IF(N5583="zákl. přenesená",J5583,0)</f>
        <v>0</v>
      </c>
      <c r="BH5583" s="146">
        <f>IF(N5583="sníž. přenesená",J5583,0)</f>
        <v>0</v>
      </c>
      <c r="BI5583" s="146">
        <f>IF(N5583="nulová",J5583,0)</f>
        <v>0</v>
      </c>
      <c r="BJ5583" s="18" t="s">
        <v>78</v>
      </c>
      <c r="BK5583" s="146">
        <f>ROUND(I5583*H5583,2)</f>
        <v>94835.520000000004</v>
      </c>
      <c r="BL5583" s="18" t="s">
        <v>444</v>
      </c>
      <c r="BM5583" s="145" t="s">
        <v>4754</v>
      </c>
    </row>
    <row r="5584" spans="2:65" s="1" customFormat="1">
      <c r="B5584" s="33"/>
      <c r="D5584" s="147" t="s">
        <v>338</v>
      </c>
      <c r="F5584" s="148" t="s">
        <v>4755</v>
      </c>
      <c r="I5584" s="149"/>
      <c r="L5584" s="33"/>
      <c r="M5584" s="150"/>
      <c r="T5584" s="52"/>
      <c r="AT5584" s="18" t="s">
        <v>338</v>
      </c>
      <c r="AU5584" s="18" t="s">
        <v>80</v>
      </c>
    </row>
    <row r="5585" spans="2:51" s="12" customFormat="1">
      <c r="B5585" s="151"/>
      <c r="D5585" s="152" t="s">
        <v>340</v>
      </c>
      <c r="E5585" s="153" t="s">
        <v>21</v>
      </c>
      <c r="F5585" s="154" t="s">
        <v>1003</v>
      </c>
      <c r="H5585" s="153" t="s">
        <v>21</v>
      </c>
      <c r="I5585" s="155"/>
      <c r="L5585" s="151"/>
      <c r="M5585" s="156"/>
      <c r="T5585" s="157"/>
      <c r="AT5585" s="153" t="s">
        <v>340</v>
      </c>
      <c r="AU5585" s="153" t="s">
        <v>80</v>
      </c>
      <c r="AV5585" s="12" t="s">
        <v>78</v>
      </c>
      <c r="AW5585" s="12" t="s">
        <v>32</v>
      </c>
      <c r="AX5585" s="12" t="s">
        <v>71</v>
      </c>
      <c r="AY5585" s="153" t="s">
        <v>330</v>
      </c>
    </row>
    <row r="5586" spans="2:51" s="12" customFormat="1">
      <c r="B5586" s="151"/>
      <c r="D5586" s="152" t="s">
        <v>340</v>
      </c>
      <c r="E5586" s="153" t="s">
        <v>21</v>
      </c>
      <c r="F5586" s="154" t="s">
        <v>1545</v>
      </c>
      <c r="H5586" s="153" t="s">
        <v>21</v>
      </c>
      <c r="I5586" s="155"/>
      <c r="L5586" s="151"/>
      <c r="M5586" s="156"/>
      <c r="T5586" s="157"/>
      <c r="AT5586" s="153" t="s">
        <v>340</v>
      </c>
      <c r="AU5586" s="153" t="s">
        <v>80</v>
      </c>
      <c r="AV5586" s="12" t="s">
        <v>78</v>
      </c>
      <c r="AW5586" s="12" t="s">
        <v>32</v>
      </c>
      <c r="AX5586" s="12" t="s">
        <v>71</v>
      </c>
      <c r="AY5586" s="153" t="s">
        <v>330</v>
      </c>
    </row>
    <row r="5587" spans="2:51" s="13" customFormat="1">
      <c r="B5587" s="158"/>
      <c r="D5587" s="152" t="s">
        <v>340</v>
      </c>
      <c r="E5587" s="159" t="s">
        <v>21</v>
      </c>
      <c r="F5587" s="160" t="s">
        <v>378</v>
      </c>
      <c r="H5587" s="161">
        <v>7</v>
      </c>
      <c r="I5587" s="162"/>
      <c r="L5587" s="158"/>
      <c r="M5587" s="163"/>
      <c r="T5587" s="164"/>
      <c r="AT5587" s="159" t="s">
        <v>340</v>
      </c>
      <c r="AU5587" s="159" t="s">
        <v>80</v>
      </c>
      <c r="AV5587" s="13" t="s">
        <v>80</v>
      </c>
      <c r="AW5587" s="13" t="s">
        <v>32</v>
      </c>
      <c r="AX5587" s="13" t="s">
        <v>71</v>
      </c>
      <c r="AY5587" s="159" t="s">
        <v>330</v>
      </c>
    </row>
    <row r="5588" spans="2:51" s="12" customFormat="1">
      <c r="B5588" s="151"/>
      <c r="D5588" s="152" t="s">
        <v>340</v>
      </c>
      <c r="E5588" s="153" t="s">
        <v>21</v>
      </c>
      <c r="F5588" s="154" t="s">
        <v>1470</v>
      </c>
      <c r="H5588" s="153" t="s">
        <v>21</v>
      </c>
      <c r="I5588" s="155"/>
      <c r="L5588" s="151"/>
      <c r="M5588" s="156"/>
      <c r="T5588" s="157"/>
      <c r="AT5588" s="153" t="s">
        <v>340</v>
      </c>
      <c r="AU5588" s="153" t="s">
        <v>80</v>
      </c>
      <c r="AV5588" s="12" t="s">
        <v>78</v>
      </c>
      <c r="AW5588" s="12" t="s">
        <v>32</v>
      </c>
      <c r="AX5588" s="12" t="s">
        <v>71</v>
      </c>
      <c r="AY5588" s="153" t="s">
        <v>330</v>
      </c>
    </row>
    <row r="5589" spans="2:51" s="13" customFormat="1">
      <c r="B5589" s="158"/>
      <c r="D5589" s="152" t="s">
        <v>340</v>
      </c>
      <c r="E5589" s="159" t="s">
        <v>21</v>
      </c>
      <c r="F5589" s="160" t="s">
        <v>336</v>
      </c>
      <c r="H5589" s="161">
        <v>4</v>
      </c>
      <c r="I5589" s="162"/>
      <c r="L5589" s="158"/>
      <c r="M5589" s="163"/>
      <c r="T5589" s="164"/>
      <c r="AT5589" s="159" t="s">
        <v>340</v>
      </c>
      <c r="AU5589" s="159" t="s">
        <v>80</v>
      </c>
      <c r="AV5589" s="13" t="s">
        <v>80</v>
      </c>
      <c r="AW5589" s="13" t="s">
        <v>32</v>
      </c>
      <c r="AX5589" s="13" t="s">
        <v>71</v>
      </c>
      <c r="AY5589" s="159" t="s">
        <v>330</v>
      </c>
    </row>
    <row r="5590" spans="2:51" s="12" customFormat="1">
      <c r="B5590" s="151"/>
      <c r="D5590" s="152" t="s">
        <v>340</v>
      </c>
      <c r="E5590" s="153" t="s">
        <v>21</v>
      </c>
      <c r="F5590" s="154" t="s">
        <v>1672</v>
      </c>
      <c r="H5590" s="153" t="s">
        <v>21</v>
      </c>
      <c r="I5590" s="155"/>
      <c r="L5590" s="151"/>
      <c r="M5590" s="156"/>
      <c r="T5590" s="157"/>
      <c r="AT5590" s="153" t="s">
        <v>340</v>
      </c>
      <c r="AU5590" s="153" t="s">
        <v>80</v>
      </c>
      <c r="AV5590" s="12" t="s">
        <v>78</v>
      </c>
      <c r="AW5590" s="12" t="s">
        <v>32</v>
      </c>
      <c r="AX5590" s="12" t="s">
        <v>71</v>
      </c>
      <c r="AY5590" s="153" t="s">
        <v>330</v>
      </c>
    </row>
    <row r="5591" spans="2:51" s="13" customFormat="1">
      <c r="B5591" s="158"/>
      <c r="D5591" s="152" t="s">
        <v>340</v>
      </c>
      <c r="E5591" s="159" t="s">
        <v>21</v>
      </c>
      <c r="F5591" s="160" t="s">
        <v>336</v>
      </c>
      <c r="H5591" s="161">
        <v>4</v>
      </c>
      <c r="I5591" s="162"/>
      <c r="L5591" s="158"/>
      <c r="M5591" s="163"/>
      <c r="T5591" s="164"/>
      <c r="AT5591" s="159" t="s">
        <v>340</v>
      </c>
      <c r="AU5591" s="159" t="s">
        <v>80</v>
      </c>
      <c r="AV5591" s="13" t="s">
        <v>80</v>
      </c>
      <c r="AW5591" s="13" t="s">
        <v>32</v>
      </c>
      <c r="AX5591" s="13" t="s">
        <v>71</v>
      </c>
      <c r="AY5591" s="159" t="s">
        <v>330</v>
      </c>
    </row>
    <row r="5592" spans="2:51" s="12" customFormat="1">
      <c r="B5592" s="151"/>
      <c r="D5592" s="152" t="s">
        <v>340</v>
      </c>
      <c r="E5592" s="153" t="s">
        <v>21</v>
      </c>
      <c r="F5592" s="154" t="s">
        <v>1550</v>
      </c>
      <c r="H5592" s="153" t="s">
        <v>21</v>
      </c>
      <c r="I5592" s="155"/>
      <c r="L5592" s="151"/>
      <c r="M5592" s="156"/>
      <c r="T5592" s="157"/>
      <c r="AT5592" s="153" t="s">
        <v>340</v>
      </c>
      <c r="AU5592" s="153" t="s">
        <v>80</v>
      </c>
      <c r="AV5592" s="12" t="s">
        <v>78</v>
      </c>
      <c r="AW5592" s="12" t="s">
        <v>32</v>
      </c>
      <c r="AX5592" s="12" t="s">
        <v>71</v>
      </c>
      <c r="AY5592" s="153" t="s">
        <v>330</v>
      </c>
    </row>
    <row r="5593" spans="2:51" s="13" customFormat="1">
      <c r="B5593" s="158"/>
      <c r="D5593" s="152" t="s">
        <v>340</v>
      </c>
      <c r="E5593" s="159" t="s">
        <v>21</v>
      </c>
      <c r="F5593" s="160" t="s">
        <v>336</v>
      </c>
      <c r="H5593" s="161">
        <v>4</v>
      </c>
      <c r="I5593" s="162"/>
      <c r="L5593" s="158"/>
      <c r="M5593" s="163"/>
      <c r="T5593" s="164"/>
      <c r="AT5593" s="159" t="s">
        <v>340</v>
      </c>
      <c r="AU5593" s="159" t="s">
        <v>80</v>
      </c>
      <c r="AV5593" s="13" t="s">
        <v>80</v>
      </c>
      <c r="AW5593" s="13" t="s">
        <v>32</v>
      </c>
      <c r="AX5593" s="13" t="s">
        <v>71</v>
      </c>
      <c r="AY5593" s="159" t="s">
        <v>330</v>
      </c>
    </row>
    <row r="5594" spans="2:51" s="12" customFormat="1">
      <c r="B5594" s="151"/>
      <c r="D5594" s="152" t="s">
        <v>340</v>
      </c>
      <c r="E5594" s="153" t="s">
        <v>21</v>
      </c>
      <c r="F5594" s="154" t="s">
        <v>1472</v>
      </c>
      <c r="H5594" s="153" t="s">
        <v>21</v>
      </c>
      <c r="I5594" s="155"/>
      <c r="L5594" s="151"/>
      <c r="M5594" s="156"/>
      <c r="T5594" s="157"/>
      <c r="AT5594" s="153" t="s">
        <v>340</v>
      </c>
      <c r="AU5594" s="153" t="s">
        <v>80</v>
      </c>
      <c r="AV5594" s="12" t="s">
        <v>78</v>
      </c>
      <c r="AW5594" s="12" t="s">
        <v>32</v>
      </c>
      <c r="AX5594" s="12" t="s">
        <v>71</v>
      </c>
      <c r="AY5594" s="153" t="s">
        <v>330</v>
      </c>
    </row>
    <row r="5595" spans="2:51" s="13" customFormat="1">
      <c r="B5595" s="158"/>
      <c r="D5595" s="152" t="s">
        <v>340</v>
      </c>
      <c r="E5595" s="159" t="s">
        <v>21</v>
      </c>
      <c r="F5595" s="160" t="s">
        <v>336</v>
      </c>
      <c r="H5595" s="161">
        <v>4</v>
      </c>
      <c r="I5595" s="162"/>
      <c r="L5595" s="158"/>
      <c r="M5595" s="163"/>
      <c r="T5595" s="164"/>
      <c r="AT5595" s="159" t="s">
        <v>340</v>
      </c>
      <c r="AU5595" s="159" t="s">
        <v>80</v>
      </c>
      <c r="AV5595" s="13" t="s">
        <v>80</v>
      </c>
      <c r="AW5595" s="13" t="s">
        <v>32</v>
      </c>
      <c r="AX5595" s="13" t="s">
        <v>71</v>
      </c>
      <c r="AY5595" s="159" t="s">
        <v>330</v>
      </c>
    </row>
    <row r="5596" spans="2:51" s="12" customFormat="1">
      <c r="B5596" s="151"/>
      <c r="D5596" s="152" t="s">
        <v>340</v>
      </c>
      <c r="E5596" s="153" t="s">
        <v>21</v>
      </c>
      <c r="F5596" s="154" t="s">
        <v>1476</v>
      </c>
      <c r="H5596" s="153" t="s">
        <v>21</v>
      </c>
      <c r="I5596" s="155"/>
      <c r="L5596" s="151"/>
      <c r="M5596" s="156"/>
      <c r="T5596" s="157"/>
      <c r="AT5596" s="153" t="s">
        <v>340</v>
      </c>
      <c r="AU5596" s="153" t="s">
        <v>80</v>
      </c>
      <c r="AV5596" s="12" t="s">
        <v>78</v>
      </c>
      <c r="AW5596" s="12" t="s">
        <v>32</v>
      </c>
      <c r="AX5596" s="12" t="s">
        <v>71</v>
      </c>
      <c r="AY5596" s="153" t="s">
        <v>330</v>
      </c>
    </row>
    <row r="5597" spans="2:51" s="13" customFormat="1">
      <c r="B5597" s="158"/>
      <c r="D5597" s="152" t="s">
        <v>340</v>
      </c>
      <c r="E5597" s="159" t="s">
        <v>21</v>
      </c>
      <c r="F5597" s="160" t="s">
        <v>370</v>
      </c>
      <c r="H5597" s="161">
        <v>6</v>
      </c>
      <c r="I5597" s="162"/>
      <c r="L5597" s="158"/>
      <c r="M5597" s="163"/>
      <c r="T5597" s="164"/>
      <c r="AT5597" s="159" t="s">
        <v>340</v>
      </c>
      <c r="AU5597" s="159" t="s">
        <v>80</v>
      </c>
      <c r="AV5597" s="13" t="s">
        <v>80</v>
      </c>
      <c r="AW5597" s="13" t="s">
        <v>32</v>
      </c>
      <c r="AX5597" s="13" t="s">
        <v>71</v>
      </c>
      <c r="AY5597" s="159" t="s">
        <v>330</v>
      </c>
    </row>
    <row r="5598" spans="2:51" s="12" customFormat="1">
      <c r="B5598" s="151"/>
      <c r="D5598" s="152" t="s">
        <v>340</v>
      </c>
      <c r="E5598" s="153" t="s">
        <v>21</v>
      </c>
      <c r="F5598" s="154" t="s">
        <v>1554</v>
      </c>
      <c r="H5598" s="153" t="s">
        <v>21</v>
      </c>
      <c r="I5598" s="155"/>
      <c r="L5598" s="151"/>
      <c r="M5598" s="156"/>
      <c r="T5598" s="157"/>
      <c r="AT5598" s="153" t="s">
        <v>340</v>
      </c>
      <c r="AU5598" s="153" t="s">
        <v>80</v>
      </c>
      <c r="AV5598" s="12" t="s">
        <v>78</v>
      </c>
      <c r="AW5598" s="12" t="s">
        <v>32</v>
      </c>
      <c r="AX5598" s="12" t="s">
        <v>71</v>
      </c>
      <c r="AY5598" s="153" t="s">
        <v>330</v>
      </c>
    </row>
    <row r="5599" spans="2:51" s="13" customFormat="1">
      <c r="B5599" s="158"/>
      <c r="D5599" s="152" t="s">
        <v>340</v>
      </c>
      <c r="E5599" s="159" t="s">
        <v>21</v>
      </c>
      <c r="F5599" s="160" t="s">
        <v>370</v>
      </c>
      <c r="H5599" s="161">
        <v>6</v>
      </c>
      <c r="I5599" s="162"/>
      <c r="L5599" s="158"/>
      <c r="M5599" s="163"/>
      <c r="T5599" s="164"/>
      <c r="AT5599" s="159" t="s">
        <v>340</v>
      </c>
      <c r="AU5599" s="159" t="s">
        <v>80</v>
      </c>
      <c r="AV5599" s="13" t="s">
        <v>80</v>
      </c>
      <c r="AW5599" s="13" t="s">
        <v>32</v>
      </c>
      <c r="AX5599" s="13" t="s">
        <v>71</v>
      </c>
      <c r="AY5599" s="159" t="s">
        <v>330</v>
      </c>
    </row>
    <row r="5600" spans="2:51" s="12" customFormat="1">
      <c r="B5600" s="151"/>
      <c r="D5600" s="152" t="s">
        <v>340</v>
      </c>
      <c r="E5600" s="153" t="s">
        <v>21</v>
      </c>
      <c r="F5600" s="154" t="s">
        <v>2241</v>
      </c>
      <c r="H5600" s="153" t="s">
        <v>21</v>
      </c>
      <c r="I5600" s="155"/>
      <c r="L5600" s="151"/>
      <c r="M5600" s="156"/>
      <c r="T5600" s="157"/>
      <c r="AT5600" s="153" t="s">
        <v>340</v>
      </c>
      <c r="AU5600" s="153" t="s">
        <v>80</v>
      </c>
      <c r="AV5600" s="12" t="s">
        <v>78</v>
      </c>
      <c r="AW5600" s="12" t="s">
        <v>32</v>
      </c>
      <c r="AX5600" s="12" t="s">
        <v>71</v>
      </c>
      <c r="AY5600" s="153" t="s">
        <v>330</v>
      </c>
    </row>
    <row r="5601" spans="2:51" s="13" customFormat="1">
      <c r="B5601" s="158"/>
      <c r="D5601" s="152" t="s">
        <v>340</v>
      </c>
      <c r="E5601" s="159" t="s">
        <v>21</v>
      </c>
      <c r="F5601" s="160" t="s">
        <v>336</v>
      </c>
      <c r="H5601" s="161">
        <v>4</v>
      </c>
      <c r="I5601" s="162"/>
      <c r="L5601" s="158"/>
      <c r="M5601" s="163"/>
      <c r="T5601" s="164"/>
      <c r="AT5601" s="159" t="s">
        <v>340</v>
      </c>
      <c r="AU5601" s="159" t="s">
        <v>80</v>
      </c>
      <c r="AV5601" s="13" t="s">
        <v>80</v>
      </c>
      <c r="AW5601" s="13" t="s">
        <v>32</v>
      </c>
      <c r="AX5601" s="13" t="s">
        <v>71</v>
      </c>
      <c r="AY5601" s="159" t="s">
        <v>330</v>
      </c>
    </row>
    <row r="5602" spans="2:51" s="12" customFormat="1">
      <c r="B5602" s="151"/>
      <c r="D5602" s="152" t="s">
        <v>340</v>
      </c>
      <c r="E5602" s="153" t="s">
        <v>21</v>
      </c>
      <c r="F5602" s="154" t="s">
        <v>1677</v>
      </c>
      <c r="H5602" s="153" t="s">
        <v>21</v>
      </c>
      <c r="I5602" s="155"/>
      <c r="L5602" s="151"/>
      <c r="M5602" s="156"/>
      <c r="T5602" s="157"/>
      <c r="AT5602" s="153" t="s">
        <v>340</v>
      </c>
      <c r="AU5602" s="153" t="s">
        <v>80</v>
      </c>
      <c r="AV5602" s="12" t="s">
        <v>78</v>
      </c>
      <c r="AW5602" s="12" t="s">
        <v>32</v>
      </c>
      <c r="AX5602" s="12" t="s">
        <v>71</v>
      </c>
      <c r="AY5602" s="153" t="s">
        <v>330</v>
      </c>
    </row>
    <row r="5603" spans="2:51" s="13" customFormat="1">
      <c r="B5603" s="158"/>
      <c r="D5603" s="152" t="s">
        <v>340</v>
      </c>
      <c r="E5603" s="159" t="s">
        <v>21</v>
      </c>
      <c r="F5603" s="160" t="s">
        <v>336</v>
      </c>
      <c r="H5603" s="161">
        <v>4</v>
      </c>
      <c r="I5603" s="162"/>
      <c r="L5603" s="158"/>
      <c r="M5603" s="163"/>
      <c r="T5603" s="164"/>
      <c r="AT5603" s="159" t="s">
        <v>340</v>
      </c>
      <c r="AU5603" s="159" t="s">
        <v>80</v>
      </c>
      <c r="AV5603" s="13" t="s">
        <v>80</v>
      </c>
      <c r="AW5603" s="13" t="s">
        <v>32</v>
      </c>
      <c r="AX5603" s="13" t="s">
        <v>71</v>
      </c>
      <c r="AY5603" s="159" t="s">
        <v>330</v>
      </c>
    </row>
    <row r="5604" spans="2:51" s="12" customFormat="1">
      <c r="B5604" s="151"/>
      <c r="D5604" s="152" t="s">
        <v>340</v>
      </c>
      <c r="E5604" s="153" t="s">
        <v>21</v>
      </c>
      <c r="F5604" s="154" t="s">
        <v>2242</v>
      </c>
      <c r="H5604" s="153" t="s">
        <v>21</v>
      </c>
      <c r="I5604" s="155"/>
      <c r="L5604" s="151"/>
      <c r="M5604" s="156"/>
      <c r="T5604" s="157"/>
      <c r="AT5604" s="153" t="s">
        <v>340</v>
      </c>
      <c r="AU5604" s="153" t="s">
        <v>80</v>
      </c>
      <c r="AV5604" s="12" t="s">
        <v>78</v>
      </c>
      <c r="AW5604" s="12" t="s">
        <v>32</v>
      </c>
      <c r="AX5604" s="12" t="s">
        <v>71</v>
      </c>
      <c r="AY5604" s="153" t="s">
        <v>330</v>
      </c>
    </row>
    <row r="5605" spans="2:51" s="13" customFormat="1">
      <c r="B5605" s="158"/>
      <c r="D5605" s="152" t="s">
        <v>340</v>
      </c>
      <c r="E5605" s="159" t="s">
        <v>21</v>
      </c>
      <c r="F5605" s="160" t="s">
        <v>336</v>
      </c>
      <c r="H5605" s="161">
        <v>4</v>
      </c>
      <c r="I5605" s="162"/>
      <c r="L5605" s="158"/>
      <c r="M5605" s="163"/>
      <c r="T5605" s="164"/>
      <c r="AT5605" s="159" t="s">
        <v>340</v>
      </c>
      <c r="AU5605" s="159" t="s">
        <v>80</v>
      </c>
      <c r="AV5605" s="13" t="s">
        <v>80</v>
      </c>
      <c r="AW5605" s="13" t="s">
        <v>32</v>
      </c>
      <c r="AX5605" s="13" t="s">
        <v>71</v>
      </c>
      <c r="AY5605" s="159" t="s">
        <v>330</v>
      </c>
    </row>
    <row r="5606" spans="2:51" s="12" customFormat="1">
      <c r="B5606" s="151"/>
      <c r="D5606" s="152" t="s">
        <v>340</v>
      </c>
      <c r="E5606" s="153" t="s">
        <v>21</v>
      </c>
      <c r="F5606" s="154" t="s">
        <v>2243</v>
      </c>
      <c r="H5606" s="153" t="s">
        <v>21</v>
      </c>
      <c r="I5606" s="155"/>
      <c r="L5606" s="151"/>
      <c r="M5606" s="156"/>
      <c r="T5606" s="157"/>
      <c r="AT5606" s="153" t="s">
        <v>340</v>
      </c>
      <c r="AU5606" s="153" t="s">
        <v>80</v>
      </c>
      <c r="AV5606" s="12" t="s">
        <v>78</v>
      </c>
      <c r="AW5606" s="12" t="s">
        <v>32</v>
      </c>
      <c r="AX5606" s="12" t="s">
        <v>71</v>
      </c>
      <c r="AY5606" s="153" t="s">
        <v>330</v>
      </c>
    </row>
    <row r="5607" spans="2:51" s="13" customFormat="1">
      <c r="B5607" s="158"/>
      <c r="D5607" s="152" t="s">
        <v>340</v>
      </c>
      <c r="E5607" s="159" t="s">
        <v>21</v>
      </c>
      <c r="F5607" s="160" t="s">
        <v>336</v>
      </c>
      <c r="H5607" s="161">
        <v>4</v>
      </c>
      <c r="I5607" s="162"/>
      <c r="L5607" s="158"/>
      <c r="M5607" s="163"/>
      <c r="T5607" s="164"/>
      <c r="AT5607" s="159" t="s">
        <v>340</v>
      </c>
      <c r="AU5607" s="159" t="s">
        <v>80</v>
      </c>
      <c r="AV5607" s="13" t="s">
        <v>80</v>
      </c>
      <c r="AW5607" s="13" t="s">
        <v>32</v>
      </c>
      <c r="AX5607" s="13" t="s">
        <v>71</v>
      </c>
      <c r="AY5607" s="159" t="s">
        <v>330</v>
      </c>
    </row>
    <row r="5608" spans="2:51" s="12" customFormat="1">
      <c r="B5608" s="151"/>
      <c r="D5608" s="152" t="s">
        <v>340</v>
      </c>
      <c r="E5608" s="153" t="s">
        <v>21</v>
      </c>
      <c r="F5608" s="154" t="s">
        <v>1599</v>
      </c>
      <c r="H5608" s="153" t="s">
        <v>21</v>
      </c>
      <c r="I5608" s="155"/>
      <c r="L5608" s="151"/>
      <c r="M5608" s="156"/>
      <c r="T5608" s="157"/>
      <c r="AT5608" s="153" t="s">
        <v>340</v>
      </c>
      <c r="AU5608" s="153" t="s">
        <v>80</v>
      </c>
      <c r="AV5608" s="12" t="s">
        <v>78</v>
      </c>
      <c r="AW5608" s="12" t="s">
        <v>32</v>
      </c>
      <c r="AX5608" s="12" t="s">
        <v>71</v>
      </c>
      <c r="AY5608" s="153" t="s">
        <v>330</v>
      </c>
    </row>
    <row r="5609" spans="2:51" s="13" customFormat="1">
      <c r="B5609" s="158"/>
      <c r="D5609" s="152" t="s">
        <v>340</v>
      </c>
      <c r="E5609" s="159" t="s">
        <v>21</v>
      </c>
      <c r="F5609" s="160" t="s">
        <v>336</v>
      </c>
      <c r="H5609" s="161">
        <v>4</v>
      </c>
      <c r="I5609" s="162"/>
      <c r="L5609" s="158"/>
      <c r="M5609" s="163"/>
      <c r="T5609" s="164"/>
      <c r="AT5609" s="159" t="s">
        <v>340</v>
      </c>
      <c r="AU5609" s="159" t="s">
        <v>80</v>
      </c>
      <c r="AV5609" s="13" t="s">
        <v>80</v>
      </c>
      <c r="AW5609" s="13" t="s">
        <v>32</v>
      </c>
      <c r="AX5609" s="13" t="s">
        <v>71</v>
      </c>
      <c r="AY5609" s="159" t="s">
        <v>330</v>
      </c>
    </row>
    <row r="5610" spans="2:51" s="12" customFormat="1">
      <c r="B5610" s="151"/>
      <c r="D5610" s="152" t="s">
        <v>340</v>
      </c>
      <c r="E5610" s="153" t="s">
        <v>21</v>
      </c>
      <c r="F5610" s="154" t="s">
        <v>2246</v>
      </c>
      <c r="H5610" s="153" t="s">
        <v>21</v>
      </c>
      <c r="I5610" s="155"/>
      <c r="L5610" s="151"/>
      <c r="M5610" s="156"/>
      <c r="T5610" s="157"/>
      <c r="AT5610" s="153" t="s">
        <v>340</v>
      </c>
      <c r="AU5610" s="153" t="s">
        <v>80</v>
      </c>
      <c r="AV5610" s="12" t="s">
        <v>78</v>
      </c>
      <c r="AW5610" s="12" t="s">
        <v>32</v>
      </c>
      <c r="AX5610" s="12" t="s">
        <v>71</v>
      </c>
      <c r="AY5610" s="153" t="s">
        <v>330</v>
      </c>
    </row>
    <row r="5611" spans="2:51" s="13" customFormat="1">
      <c r="B5611" s="158"/>
      <c r="D5611" s="152" t="s">
        <v>340</v>
      </c>
      <c r="E5611" s="159" t="s">
        <v>21</v>
      </c>
      <c r="F5611" s="160" t="s">
        <v>364</v>
      </c>
      <c r="H5611" s="161">
        <v>5</v>
      </c>
      <c r="I5611" s="162"/>
      <c r="L5611" s="158"/>
      <c r="M5611" s="163"/>
      <c r="T5611" s="164"/>
      <c r="AT5611" s="159" t="s">
        <v>340</v>
      </c>
      <c r="AU5611" s="159" t="s">
        <v>80</v>
      </c>
      <c r="AV5611" s="13" t="s">
        <v>80</v>
      </c>
      <c r="AW5611" s="13" t="s">
        <v>32</v>
      </c>
      <c r="AX5611" s="13" t="s">
        <v>71</v>
      </c>
      <c r="AY5611" s="159" t="s">
        <v>330</v>
      </c>
    </row>
    <row r="5612" spans="2:51" s="12" customFormat="1">
      <c r="B5612" s="151"/>
      <c r="D5612" s="152" t="s">
        <v>340</v>
      </c>
      <c r="E5612" s="153" t="s">
        <v>21</v>
      </c>
      <c r="F5612" s="154" t="s">
        <v>1480</v>
      </c>
      <c r="H5612" s="153" t="s">
        <v>21</v>
      </c>
      <c r="I5612" s="155"/>
      <c r="L5612" s="151"/>
      <c r="M5612" s="156"/>
      <c r="T5612" s="157"/>
      <c r="AT5612" s="153" t="s">
        <v>340</v>
      </c>
      <c r="AU5612" s="153" t="s">
        <v>80</v>
      </c>
      <c r="AV5612" s="12" t="s">
        <v>78</v>
      </c>
      <c r="AW5612" s="12" t="s">
        <v>32</v>
      </c>
      <c r="AX5612" s="12" t="s">
        <v>71</v>
      </c>
      <c r="AY5612" s="153" t="s">
        <v>330</v>
      </c>
    </row>
    <row r="5613" spans="2:51" s="13" customFormat="1">
      <c r="B5613" s="158"/>
      <c r="D5613" s="152" t="s">
        <v>340</v>
      </c>
      <c r="E5613" s="159" t="s">
        <v>21</v>
      </c>
      <c r="F5613" s="160" t="s">
        <v>78</v>
      </c>
      <c r="H5613" s="161">
        <v>1</v>
      </c>
      <c r="I5613" s="162"/>
      <c r="L5613" s="158"/>
      <c r="M5613" s="163"/>
      <c r="T5613" s="164"/>
      <c r="AT5613" s="159" t="s">
        <v>340</v>
      </c>
      <c r="AU5613" s="159" t="s">
        <v>80</v>
      </c>
      <c r="AV5613" s="13" t="s">
        <v>80</v>
      </c>
      <c r="AW5613" s="13" t="s">
        <v>32</v>
      </c>
      <c r="AX5613" s="13" t="s">
        <v>71</v>
      </c>
      <c r="AY5613" s="159" t="s">
        <v>330</v>
      </c>
    </row>
    <row r="5614" spans="2:51" s="12" customFormat="1">
      <c r="B5614" s="151"/>
      <c r="D5614" s="152" t="s">
        <v>340</v>
      </c>
      <c r="E5614" s="153" t="s">
        <v>21</v>
      </c>
      <c r="F5614" s="154" t="s">
        <v>1484</v>
      </c>
      <c r="H5614" s="153" t="s">
        <v>21</v>
      </c>
      <c r="I5614" s="155"/>
      <c r="L5614" s="151"/>
      <c r="M5614" s="156"/>
      <c r="T5614" s="157"/>
      <c r="AT5614" s="153" t="s">
        <v>340</v>
      </c>
      <c r="AU5614" s="153" t="s">
        <v>80</v>
      </c>
      <c r="AV5614" s="12" t="s">
        <v>78</v>
      </c>
      <c r="AW5614" s="12" t="s">
        <v>32</v>
      </c>
      <c r="AX5614" s="12" t="s">
        <v>71</v>
      </c>
      <c r="AY5614" s="153" t="s">
        <v>330</v>
      </c>
    </row>
    <row r="5615" spans="2:51" s="13" customFormat="1">
      <c r="B5615" s="158"/>
      <c r="D5615" s="152" t="s">
        <v>340</v>
      </c>
      <c r="E5615" s="159" t="s">
        <v>21</v>
      </c>
      <c r="F5615" s="160" t="s">
        <v>78</v>
      </c>
      <c r="H5615" s="161">
        <v>1</v>
      </c>
      <c r="I5615" s="162"/>
      <c r="L5615" s="158"/>
      <c r="M5615" s="163"/>
      <c r="T5615" s="164"/>
      <c r="AT5615" s="159" t="s">
        <v>340</v>
      </c>
      <c r="AU5615" s="159" t="s">
        <v>80</v>
      </c>
      <c r="AV5615" s="13" t="s">
        <v>80</v>
      </c>
      <c r="AW5615" s="13" t="s">
        <v>32</v>
      </c>
      <c r="AX5615" s="13" t="s">
        <v>71</v>
      </c>
      <c r="AY5615" s="159" t="s">
        <v>330</v>
      </c>
    </row>
    <row r="5616" spans="2:51" s="12" customFormat="1">
      <c r="B5616" s="151"/>
      <c r="D5616" s="152" t="s">
        <v>340</v>
      </c>
      <c r="E5616" s="153" t="s">
        <v>21</v>
      </c>
      <c r="F5616" s="154" t="s">
        <v>1568</v>
      </c>
      <c r="H5616" s="153" t="s">
        <v>21</v>
      </c>
      <c r="I5616" s="155"/>
      <c r="L5616" s="151"/>
      <c r="M5616" s="156"/>
      <c r="T5616" s="157"/>
      <c r="AT5616" s="153" t="s">
        <v>340</v>
      </c>
      <c r="AU5616" s="153" t="s">
        <v>80</v>
      </c>
      <c r="AV5616" s="12" t="s">
        <v>78</v>
      </c>
      <c r="AW5616" s="12" t="s">
        <v>32</v>
      </c>
      <c r="AX5616" s="12" t="s">
        <v>71</v>
      </c>
      <c r="AY5616" s="153" t="s">
        <v>330</v>
      </c>
    </row>
    <row r="5617" spans="2:51" s="13" customFormat="1">
      <c r="B5617" s="158"/>
      <c r="D5617" s="152" t="s">
        <v>340</v>
      </c>
      <c r="E5617" s="159" t="s">
        <v>21</v>
      </c>
      <c r="F5617" s="160" t="s">
        <v>364</v>
      </c>
      <c r="H5617" s="161">
        <v>5</v>
      </c>
      <c r="I5617" s="162"/>
      <c r="L5617" s="158"/>
      <c r="M5617" s="163"/>
      <c r="T5617" s="164"/>
      <c r="AT5617" s="159" t="s">
        <v>340</v>
      </c>
      <c r="AU5617" s="159" t="s">
        <v>80</v>
      </c>
      <c r="AV5617" s="13" t="s">
        <v>80</v>
      </c>
      <c r="AW5617" s="13" t="s">
        <v>32</v>
      </c>
      <c r="AX5617" s="13" t="s">
        <v>71</v>
      </c>
      <c r="AY5617" s="159" t="s">
        <v>330</v>
      </c>
    </row>
    <row r="5618" spans="2:51" s="12" customFormat="1">
      <c r="B5618" s="151"/>
      <c r="D5618" s="152" t="s">
        <v>340</v>
      </c>
      <c r="E5618" s="153" t="s">
        <v>21</v>
      </c>
      <c r="F5618" s="154" t="s">
        <v>1569</v>
      </c>
      <c r="H5618" s="153" t="s">
        <v>21</v>
      </c>
      <c r="I5618" s="155"/>
      <c r="L5618" s="151"/>
      <c r="M5618" s="156"/>
      <c r="T5618" s="157"/>
      <c r="AT5618" s="153" t="s">
        <v>340</v>
      </c>
      <c r="AU5618" s="153" t="s">
        <v>80</v>
      </c>
      <c r="AV5618" s="12" t="s">
        <v>78</v>
      </c>
      <c r="AW5618" s="12" t="s">
        <v>32</v>
      </c>
      <c r="AX5618" s="12" t="s">
        <v>71</v>
      </c>
      <c r="AY5618" s="153" t="s">
        <v>330</v>
      </c>
    </row>
    <row r="5619" spans="2:51" s="13" customFormat="1">
      <c r="B5619" s="158"/>
      <c r="D5619" s="152" t="s">
        <v>340</v>
      </c>
      <c r="E5619" s="159" t="s">
        <v>21</v>
      </c>
      <c r="F5619" s="160" t="s">
        <v>370</v>
      </c>
      <c r="H5619" s="161">
        <v>6</v>
      </c>
      <c r="I5619" s="162"/>
      <c r="L5619" s="158"/>
      <c r="M5619" s="163"/>
      <c r="T5619" s="164"/>
      <c r="AT5619" s="159" t="s">
        <v>340</v>
      </c>
      <c r="AU5619" s="159" t="s">
        <v>80</v>
      </c>
      <c r="AV5619" s="13" t="s">
        <v>80</v>
      </c>
      <c r="AW5619" s="13" t="s">
        <v>32</v>
      </c>
      <c r="AX5619" s="13" t="s">
        <v>71</v>
      </c>
      <c r="AY5619" s="159" t="s">
        <v>330</v>
      </c>
    </row>
    <row r="5620" spans="2:51" s="12" customFormat="1">
      <c r="B5620" s="151"/>
      <c r="D5620" s="152" t="s">
        <v>340</v>
      </c>
      <c r="E5620" s="153" t="s">
        <v>21</v>
      </c>
      <c r="F5620" s="154" t="s">
        <v>1505</v>
      </c>
      <c r="H5620" s="153" t="s">
        <v>21</v>
      </c>
      <c r="I5620" s="155"/>
      <c r="L5620" s="151"/>
      <c r="M5620" s="156"/>
      <c r="T5620" s="157"/>
      <c r="AT5620" s="153" t="s">
        <v>340</v>
      </c>
      <c r="AU5620" s="153" t="s">
        <v>80</v>
      </c>
      <c r="AV5620" s="12" t="s">
        <v>78</v>
      </c>
      <c r="AW5620" s="12" t="s">
        <v>32</v>
      </c>
      <c r="AX5620" s="12" t="s">
        <v>71</v>
      </c>
      <c r="AY5620" s="153" t="s">
        <v>330</v>
      </c>
    </row>
    <row r="5621" spans="2:51" s="13" customFormat="1">
      <c r="B5621" s="158"/>
      <c r="D5621" s="152" t="s">
        <v>340</v>
      </c>
      <c r="E5621" s="159" t="s">
        <v>21</v>
      </c>
      <c r="F5621" s="160" t="s">
        <v>370</v>
      </c>
      <c r="H5621" s="161">
        <v>6</v>
      </c>
      <c r="I5621" s="162"/>
      <c r="L5621" s="158"/>
      <c r="M5621" s="163"/>
      <c r="T5621" s="164"/>
      <c r="AT5621" s="159" t="s">
        <v>340</v>
      </c>
      <c r="AU5621" s="159" t="s">
        <v>80</v>
      </c>
      <c r="AV5621" s="13" t="s">
        <v>80</v>
      </c>
      <c r="AW5621" s="13" t="s">
        <v>32</v>
      </c>
      <c r="AX5621" s="13" t="s">
        <v>71</v>
      </c>
      <c r="AY5621" s="159" t="s">
        <v>330</v>
      </c>
    </row>
    <row r="5622" spans="2:51" s="12" customFormat="1">
      <c r="B5622" s="151"/>
      <c r="D5622" s="152" t="s">
        <v>340</v>
      </c>
      <c r="E5622" s="153" t="s">
        <v>21</v>
      </c>
      <c r="F5622" s="154" t="s">
        <v>1581</v>
      </c>
      <c r="H5622" s="153" t="s">
        <v>21</v>
      </c>
      <c r="I5622" s="155"/>
      <c r="L5622" s="151"/>
      <c r="M5622" s="156"/>
      <c r="T5622" s="157"/>
      <c r="AT5622" s="153" t="s">
        <v>340</v>
      </c>
      <c r="AU5622" s="153" t="s">
        <v>80</v>
      </c>
      <c r="AV5622" s="12" t="s">
        <v>78</v>
      </c>
      <c r="AW5622" s="12" t="s">
        <v>32</v>
      </c>
      <c r="AX5622" s="12" t="s">
        <v>71</v>
      </c>
      <c r="AY5622" s="153" t="s">
        <v>330</v>
      </c>
    </row>
    <row r="5623" spans="2:51" s="13" customFormat="1">
      <c r="B5623" s="158"/>
      <c r="D5623" s="152" t="s">
        <v>340</v>
      </c>
      <c r="E5623" s="159" t="s">
        <v>21</v>
      </c>
      <c r="F5623" s="160" t="s">
        <v>370</v>
      </c>
      <c r="H5623" s="161">
        <v>6</v>
      </c>
      <c r="I5623" s="162"/>
      <c r="L5623" s="158"/>
      <c r="M5623" s="163"/>
      <c r="T5623" s="164"/>
      <c r="AT5623" s="159" t="s">
        <v>340</v>
      </c>
      <c r="AU5623" s="159" t="s">
        <v>80</v>
      </c>
      <c r="AV5623" s="13" t="s">
        <v>80</v>
      </c>
      <c r="AW5623" s="13" t="s">
        <v>32</v>
      </c>
      <c r="AX5623" s="13" t="s">
        <v>71</v>
      </c>
      <c r="AY5623" s="159" t="s">
        <v>330</v>
      </c>
    </row>
    <row r="5624" spans="2:51" s="12" customFormat="1">
      <c r="B5624" s="151"/>
      <c r="D5624" s="152" t="s">
        <v>340</v>
      </c>
      <c r="E5624" s="153" t="s">
        <v>21</v>
      </c>
      <c r="F5624" s="154" t="s">
        <v>1507</v>
      </c>
      <c r="H5624" s="153" t="s">
        <v>21</v>
      </c>
      <c r="I5624" s="155"/>
      <c r="L5624" s="151"/>
      <c r="M5624" s="156"/>
      <c r="T5624" s="157"/>
      <c r="AT5624" s="153" t="s">
        <v>340</v>
      </c>
      <c r="AU5624" s="153" t="s">
        <v>80</v>
      </c>
      <c r="AV5624" s="12" t="s">
        <v>78</v>
      </c>
      <c r="AW5624" s="12" t="s">
        <v>32</v>
      </c>
      <c r="AX5624" s="12" t="s">
        <v>71</v>
      </c>
      <c r="AY5624" s="153" t="s">
        <v>330</v>
      </c>
    </row>
    <row r="5625" spans="2:51" s="13" customFormat="1">
      <c r="B5625" s="158"/>
      <c r="D5625" s="152" t="s">
        <v>340</v>
      </c>
      <c r="E5625" s="159" t="s">
        <v>21</v>
      </c>
      <c r="F5625" s="160" t="s">
        <v>370</v>
      </c>
      <c r="H5625" s="161">
        <v>6</v>
      </c>
      <c r="I5625" s="162"/>
      <c r="L5625" s="158"/>
      <c r="M5625" s="163"/>
      <c r="T5625" s="164"/>
      <c r="AT5625" s="159" t="s">
        <v>340</v>
      </c>
      <c r="AU5625" s="159" t="s">
        <v>80</v>
      </c>
      <c r="AV5625" s="13" t="s">
        <v>80</v>
      </c>
      <c r="AW5625" s="13" t="s">
        <v>32</v>
      </c>
      <c r="AX5625" s="13" t="s">
        <v>71</v>
      </c>
      <c r="AY5625" s="159" t="s">
        <v>330</v>
      </c>
    </row>
    <row r="5626" spans="2:51" s="12" customFormat="1">
      <c r="B5626" s="151"/>
      <c r="D5626" s="152" t="s">
        <v>340</v>
      </c>
      <c r="E5626" s="153" t="s">
        <v>21</v>
      </c>
      <c r="F5626" s="154" t="s">
        <v>1511</v>
      </c>
      <c r="H5626" s="153" t="s">
        <v>21</v>
      </c>
      <c r="I5626" s="155"/>
      <c r="L5626" s="151"/>
      <c r="M5626" s="156"/>
      <c r="T5626" s="157"/>
      <c r="AT5626" s="153" t="s">
        <v>340</v>
      </c>
      <c r="AU5626" s="153" t="s">
        <v>80</v>
      </c>
      <c r="AV5626" s="12" t="s">
        <v>78</v>
      </c>
      <c r="AW5626" s="12" t="s">
        <v>32</v>
      </c>
      <c r="AX5626" s="12" t="s">
        <v>71</v>
      </c>
      <c r="AY5626" s="153" t="s">
        <v>330</v>
      </c>
    </row>
    <row r="5627" spans="2:51" s="13" customFormat="1">
      <c r="B5627" s="158"/>
      <c r="D5627" s="152" t="s">
        <v>340</v>
      </c>
      <c r="E5627" s="159" t="s">
        <v>21</v>
      </c>
      <c r="F5627" s="160" t="s">
        <v>364</v>
      </c>
      <c r="H5627" s="161">
        <v>5</v>
      </c>
      <c r="I5627" s="162"/>
      <c r="L5627" s="158"/>
      <c r="M5627" s="163"/>
      <c r="T5627" s="164"/>
      <c r="AT5627" s="159" t="s">
        <v>340</v>
      </c>
      <c r="AU5627" s="159" t="s">
        <v>80</v>
      </c>
      <c r="AV5627" s="13" t="s">
        <v>80</v>
      </c>
      <c r="AW5627" s="13" t="s">
        <v>32</v>
      </c>
      <c r="AX5627" s="13" t="s">
        <v>71</v>
      </c>
      <c r="AY5627" s="159" t="s">
        <v>330</v>
      </c>
    </row>
    <row r="5628" spans="2:51" s="12" customFormat="1">
      <c r="B5628" s="151"/>
      <c r="D5628" s="152" t="s">
        <v>340</v>
      </c>
      <c r="E5628" s="153" t="s">
        <v>21</v>
      </c>
      <c r="F5628" s="154" t="s">
        <v>1513</v>
      </c>
      <c r="H5628" s="153" t="s">
        <v>21</v>
      </c>
      <c r="I5628" s="155"/>
      <c r="L5628" s="151"/>
      <c r="M5628" s="156"/>
      <c r="T5628" s="157"/>
      <c r="AT5628" s="153" t="s">
        <v>340</v>
      </c>
      <c r="AU5628" s="153" t="s">
        <v>80</v>
      </c>
      <c r="AV5628" s="12" t="s">
        <v>78</v>
      </c>
      <c r="AW5628" s="12" t="s">
        <v>32</v>
      </c>
      <c r="AX5628" s="12" t="s">
        <v>71</v>
      </c>
      <c r="AY5628" s="153" t="s">
        <v>330</v>
      </c>
    </row>
    <row r="5629" spans="2:51" s="13" customFormat="1">
      <c r="B5629" s="158"/>
      <c r="D5629" s="152" t="s">
        <v>340</v>
      </c>
      <c r="E5629" s="159" t="s">
        <v>21</v>
      </c>
      <c r="F5629" s="160" t="s">
        <v>370</v>
      </c>
      <c r="H5629" s="161">
        <v>6</v>
      </c>
      <c r="I5629" s="162"/>
      <c r="L5629" s="158"/>
      <c r="M5629" s="163"/>
      <c r="T5629" s="164"/>
      <c r="AT5629" s="159" t="s">
        <v>340</v>
      </c>
      <c r="AU5629" s="159" t="s">
        <v>80</v>
      </c>
      <c r="AV5629" s="13" t="s">
        <v>80</v>
      </c>
      <c r="AW5629" s="13" t="s">
        <v>32</v>
      </c>
      <c r="AX5629" s="13" t="s">
        <v>71</v>
      </c>
      <c r="AY5629" s="159" t="s">
        <v>330</v>
      </c>
    </row>
    <row r="5630" spans="2:51" s="12" customFormat="1">
      <c r="B5630" s="151"/>
      <c r="D5630" s="152" t="s">
        <v>340</v>
      </c>
      <c r="E5630" s="153" t="s">
        <v>21</v>
      </c>
      <c r="F5630" s="154" t="s">
        <v>1515</v>
      </c>
      <c r="H5630" s="153" t="s">
        <v>21</v>
      </c>
      <c r="I5630" s="155"/>
      <c r="L5630" s="151"/>
      <c r="M5630" s="156"/>
      <c r="T5630" s="157"/>
      <c r="AT5630" s="153" t="s">
        <v>340</v>
      </c>
      <c r="AU5630" s="153" t="s">
        <v>80</v>
      </c>
      <c r="AV5630" s="12" t="s">
        <v>78</v>
      </c>
      <c r="AW5630" s="12" t="s">
        <v>32</v>
      </c>
      <c r="AX5630" s="12" t="s">
        <v>71</v>
      </c>
      <c r="AY5630" s="153" t="s">
        <v>330</v>
      </c>
    </row>
    <row r="5631" spans="2:51" s="13" customFormat="1">
      <c r="B5631" s="158"/>
      <c r="D5631" s="152" t="s">
        <v>340</v>
      </c>
      <c r="E5631" s="159" t="s">
        <v>21</v>
      </c>
      <c r="F5631" s="160" t="s">
        <v>78</v>
      </c>
      <c r="H5631" s="161">
        <v>1</v>
      </c>
      <c r="I5631" s="162"/>
      <c r="L5631" s="158"/>
      <c r="M5631" s="163"/>
      <c r="T5631" s="164"/>
      <c r="AT5631" s="159" t="s">
        <v>340</v>
      </c>
      <c r="AU5631" s="159" t="s">
        <v>80</v>
      </c>
      <c r="AV5631" s="13" t="s">
        <v>80</v>
      </c>
      <c r="AW5631" s="13" t="s">
        <v>32</v>
      </c>
      <c r="AX5631" s="13" t="s">
        <v>71</v>
      </c>
      <c r="AY5631" s="159" t="s">
        <v>330</v>
      </c>
    </row>
    <row r="5632" spans="2:51" s="12" customFormat="1">
      <c r="B5632" s="151"/>
      <c r="D5632" s="152" t="s">
        <v>340</v>
      </c>
      <c r="E5632" s="153" t="s">
        <v>21</v>
      </c>
      <c r="F5632" s="154" t="s">
        <v>1519</v>
      </c>
      <c r="H5632" s="153" t="s">
        <v>21</v>
      </c>
      <c r="I5632" s="155"/>
      <c r="L5632" s="151"/>
      <c r="M5632" s="156"/>
      <c r="T5632" s="157"/>
      <c r="AT5632" s="153" t="s">
        <v>340</v>
      </c>
      <c r="AU5632" s="153" t="s">
        <v>80</v>
      </c>
      <c r="AV5632" s="12" t="s">
        <v>78</v>
      </c>
      <c r="AW5632" s="12" t="s">
        <v>32</v>
      </c>
      <c r="AX5632" s="12" t="s">
        <v>71</v>
      </c>
      <c r="AY5632" s="153" t="s">
        <v>330</v>
      </c>
    </row>
    <row r="5633" spans="2:51" s="13" customFormat="1">
      <c r="B5633" s="158"/>
      <c r="D5633" s="152" t="s">
        <v>340</v>
      </c>
      <c r="E5633" s="159" t="s">
        <v>21</v>
      </c>
      <c r="F5633" s="160" t="s">
        <v>78</v>
      </c>
      <c r="H5633" s="161">
        <v>1</v>
      </c>
      <c r="I5633" s="162"/>
      <c r="L5633" s="158"/>
      <c r="M5633" s="163"/>
      <c r="T5633" s="164"/>
      <c r="AT5633" s="159" t="s">
        <v>340</v>
      </c>
      <c r="AU5633" s="159" t="s">
        <v>80</v>
      </c>
      <c r="AV5633" s="13" t="s">
        <v>80</v>
      </c>
      <c r="AW5633" s="13" t="s">
        <v>32</v>
      </c>
      <c r="AX5633" s="13" t="s">
        <v>71</v>
      </c>
      <c r="AY5633" s="159" t="s">
        <v>330</v>
      </c>
    </row>
    <row r="5634" spans="2:51" s="12" customFormat="1">
      <c r="B5634" s="151"/>
      <c r="D5634" s="152" t="s">
        <v>340</v>
      </c>
      <c r="E5634" s="153" t="s">
        <v>21</v>
      </c>
      <c r="F5634" s="154" t="s">
        <v>1523</v>
      </c>
      <c r="H5634" s="153" t="s">
        <v>21</v>
      </c>
      <c r="I5634" s="155"/>
      <c r="L5634" s="151"/>
      <c r="M5634" s="156"/>
      <c r="T5634" s="157"/>
      <c r="AT5634" s="153" t="s">
        <v>340</v>
      </c>
      <c r="AU5634" s="153" t="s">
        <v>80</v>
      </c>
      <c r="AV5634" s="12" t="s">
        <v>78</v>
      </c>
      <c r="AW5634" s="12" t="s">
        <v>32</v>
      </c>
      <c r="AX5634" s="12" t="s">
        <v>71</v>
      </c>
      <c r="AY5634" s="153" t="s">
        <v>330</v>
      </c>
    </row>
    <row r="5635" spans="2:51" s="13" customFormat="1">
      <c r="B5635" s="158"/>
      <c r="D5635" s="152" t="s">
        <v>340</v>
      </c>
      <c r="E5635" s="159" t="s">
        <v>21</v>
      </c>
      <c r="F5635" s="160" t="s">
        <v>80</v>
      </c>
      <c r="H5635" s="161">
        <v>2</v>
      </c>
      <c r="I5635" s="162"/>
      <c r="L5635" s="158"/>
      <c r="M5635" s="163"/>
      <c r="T5635" s="164"/>
      <c r="AT5635" s="159" t="s">
        <v>340</v>
      </c>
      <c r="AU5635" s="159" t="s">
        <v>80</v>
      </c>
      <c r="AV5635" s="13" t="s">
        <v>80</v>
      </c>
      <c r="AW5635" s="13" t="s">
        <v>32</v>
      </c>
      <c r="AX5635" s="13" t="s">
        <v>71</v>
      </c>
      <c r="AY5635" s="159" t="s">
        <v>330</v>
      </c>
    </row>
    <row r="5636" spans="2:51" s="15" customFormat="1">
      <c r="B5636" s="183"/>
      <c r="D5636" s="152" t="s">
        <v>340</v>
      </c>
      <c r="E5636" s="184" t="s">
        <v>21</v>
      </c>
      <c r="F5636" s="185" t="s">
        <v>769</v>
      </c>
      <c r="H5636" s="186">
        <v>106</v>
      </c>
      <c r="I5636" s="187"/>
      <c r="L5636" s="183"/>
      <c r="M5636" s="188"/>
      <c r="T5636" s="189"/>
      <c r="AT5636" s="184" t="s">
        <v>340</v>
      </c>
      <c r="AU5636" s="184" t="s">
        <v>80</v>
      </c>
      <c r="AV5636" s="15" t="s">
        <v>171</v>
      </c>
      <c r="AW5636" s="15" t="s">
        <v>32</v>
      </c>
      <c r="AX5636" s="15" t="s">
        <v>71</v>
      </c>
      <c r="AY5636" s="184" t="s">
        <v>330</v>
      </c>
    </row>
    <row r="5637" spans="2:51" s="12" customFormat="1">
      <c r="B5637" s="151"/>
      <c r="D5637" s="152" t="s">
        <v>340</v>
      </c>
      <c r="E5637" s="153" t="s">
        <v>21</v>
      </c>
      <c r="F5637" s="154" t="s">
        <v>770</v>
      </c>
      <c r="H5637" s="153" t="s">
        <v>21</v>
      </c>
      <c r="I5637" s="155"/>
      <c r="L5637" s="151"/>
      <c r="M5637" s="156"/>
      <c r="T5637" s="157"/>
      <c r="AT5637" s="153" t="s">
        <v>340</v>
      </c>
      <c r="AU5637" s="153" t="s">
        <v>80</v>
      </c>
      <c r="AV5637" s="12" t="s">
        <v>78</v>
      </c>
      <c r="AW5637" s="12" t="s">
        <v>32</v>
      </c>
      <c r="AX5637" s="12" t="s">
        <v>71</v>
      </c>
      <c r="AY5637" s="153" t="s">
        <v>330</v>
      </c>
    </row>
    <row r="5638" spans="2:51" s="12" customFormat="1">
      <c r="B5638" s="151"/>
      <c r="D5638" s="152" t="s">
        <v>340</v>
      </c>
      <c r="E5638" s="153" t="s">
        <v>21</v>
      </c>
      <c r="F5638" s="154" t="s">
        <v>1545</v>
      </c>
      <c r="H5638" s="153" t="s">
        <v>21</v>
      </c>
      <c r="I5638" s="155"/>
      <c r="L5638" s="151"/>
      <c r="M5638" s="156"/>
      <c r="T5638" s="157"/>
      <c r="AT5638" s="153" t="s">
        <v>340</v>
      </c>
      <c r="AU5638" s="153" t="s">
        <v>80</v>
      </c>
      <c r="AV5638" s="12" t="s">
        <v>78</v>
      </c>
      <c r="AW5638" s="12" t="s">
        <v>32</v>
      </c>
      <c r="AX5638" s="12" t="s">
        <v>71</v>
      </c>
      <c r="AY5638" s="153" t="s">
        <v>330</v>
      </c>
    </row>
    <row r="5639" spans="2:51" s="13" customFormat="1">
      <c r="B5639" s="158"/>
      <c r="D5639" s="152" t="s">
        <v>340</v>
      </c>
      <c r="E5639" s="159" t="s">
        <v>21</v>
      </c>
      <c r="F5639" s="160" t="s">
        <v>78</v>
      </c>
      <c r="H5639" s="161">
        <v>1</v>
      </c>
      <c r="I5639" s="162"/>
      <c r="L5639" s="158"/>
      <c r="M5639" s="163"/>
      <c r="T5639" s="164"/>
      <c r="AT5639" s="159" t="s">
        <v>340</v>
      </c>
      <c r="AU5639" s="159" t="s">
        <v>80</v>
      </c>
      <c r="AV5639" s="13" t="s">
        <v>80</v>
      </c>
      <c r="AW5639" s="13" t="s">
        <v>32</v>
      </c>
      <c r="AX5639" s="13" t="s">
        <v>71</v>
      </c>
      <c r="AY5639" s="159" t="s">
        <v>330</v>
      </c>
    </row>
    <row r="5640" spans="2:51" s="12" customFormat="1">
      <c r="B5640" s="151"/>
      <c r="D5640" s="152" t="s">
        <v>340</v>
      </c>
      <c r="E5640" s="153" t="s">
        <v>21</v>
      </c>
      <c r="F5640" s="154" t="s">
        <v>1672</v>
      </c>
      <c r="H5640" s="153" t="s">
        <v>21</v>
      </c>
      <c r="I5640" s="155"/>
      <c r="L5640" s="151"/>
      <c r="M5640" s="156"/>
      <c r="T5640" s="157"/>
      <c r="AT5640" s="153" t="s">
        <v>340</v>
      </c>
      <c r="AU5640" s="153" t="s">
        <v>80</v>
      </c>
      <c r="AV5640" s="12" t="s">
        <v>78</v>
      </c>
      <c r="AW5640" s="12" t="s">
        <v>32</v>
      </c>
      <c r="AX5640" s="12" t="s">
        <v>71</v>
      </c>
      <c r="AY5640" s="153" t="s">
        <v>330</v>
      </c>
    </row>
    <row r="5641" spans="2:51" s="13" customFormat="1">
      <c r="B5641" s="158"/>
      <c r="D5641" s="152" t="s">
        <v>340</v>
      </c>
      <c r="E5641" s="159" t="s">
        <v>21</v>
      </c>
      <c r="F5641" s="160" t="s">
        <v>364</v>
      </c>
      <c r="H5641" s="161">
        <v>5</v>
      </c>
      <c r="I5641" s="162"/>
      <c r="L5641" s="158"/>
      <c r="M5641" s="163"/>
      <c r="T5641" s="164"/>
      <c r="AT5641" s="159" t="s">
        <v>340</v>
      </c>
      <c r="AU5641" s="159" t="s">
        <v>80</v>
      </c>
      <c r="AV5641" s="13" t="s">
        <v>80</v>
      </c>
      <c r="AW5641" s="13" t="s">
        <v>32</v>
      </c>
      <c r="AX5641" s="13" t="s">
        <v>71</v>
      </c>
      <c r="AY5641" s="159" t="s">
        <v>330</v>
      </c>
    </row>
    <row r="5642" spans="2:51" s="12" customFormat="1">
      <c r="B5642" s="151"/>
      <c r="D5642" s="152" t="s">
        <v>340</v>
      </c>
      <c r="E5642" s="153" t="s">
        <v>21</v>
      </c>
      <c r="F5642" s="154" t="s">
        <v>1550</v>
      </c>
      <c r="H5642" s="153" t="s">
        <v>21</v>
      </c>
      <c r="I5642" s="155"/>
      <c r="L5642" s="151"/>
      <c r="M5642" s="156"/>
      <c r="T5642" s="157"/>
      <c r="AT5642" s="153" t="s">
        <v>340</v>
      </c>
      <c r="AU5642" s="153" t="s">
        <v>80</v>
      </c>
      <c r="AV5642" s="12" t="s">
        <v>78</v>
      </c>
      <c r="AW5642" s="12" t="s">
        <v>32</v>
      </c>
      <c r="AX5642" s="12" t="s">
        <v>71</v>
      </c>
      <c r="AY5642" s="153" t="s">
        <v>330</v>
      </c>
    </row>
    <row r="5643" spans="2:51" s="13" customFormat="1">
      <c r="B5643" s="158"/>
      <c r="D5643" s="152" t="s">
        <v>340</v>
      </c>
      <c r="E5643" s="159" t="s">
        <v>21</v>
      </c>
      <c r="F5643" s="160" t="s">
        <v>336</v>
      </c>
      <c r="H5643" s="161">
        <v>4</v>
      </c>
      <c r="I5643" s="162"/>
      <c r="L5643" s="158"/>
      <c r="M5643" s="163"/>
      <c r="T5643" s="164"/>
      <c r="AT5643" s="159" t="s">
        <v>340</v>
      </c>
      <c r="AU5643" s="159" t="s">
        <v>80</v>
      </c>
      <c r="AV5643" s="13" t="s">
        <v>80</v>
      </c>
      <c r="AW5643" s="13" t="s">
        <v>32</v>
      </c>
      <c r="AX5643" s="13" t="s">
        <v>71</v>
      </c>
      <c r="AY5643" s="159" t="s">
        <v>330</v>
      </c>
    </row>
    <row r="5644" spans="2:51" s="12" customFormat="1">
      <c r="B5644" s="151"/>
      <c r="D5644" s="152" t="s">
        <v>340</v>
      </c>
      <c r="E5644" s="153" t="s">
        <v>21</v>
      </c>
      <c r="F5644" s="154" t="s">
        <v>1472</v>
      </c>
      <c r="H5644" s="153" t="s">
        <v>21</v>
      </c>
      <c r="I5644" s="155"/>
      <c r="L5644" s="151"/>
      <c r="M5644" s="156"/>
      <c r="T5644" s="157"/>
      <c r="AT5644" s="153" t="s">
        <v>340</v>
      </c>
      <c r="AU5644" s="153" t="s">
        <v>80</v>
      </c>
      <c r="AV5644" s="12" t="s">
        <v>78</v>
      </c>
      <c r="AW5644" s="12" t="s">
        <v>32</v>
      </c>
      <c r="AX5644" s="12" t="s">
        <v>71</v>
      </c>
      <c r="AY5644" s="153" t="s">
        <v>330</v>
      </c>
    </row>
    <row r="5645" spans="2:51" s="13" customFormat="1">
      <c r="B5645" s="158"/>
      <c r="D5645" s="152" t="s">
        <v>340</v>
      </c>
      <c r="E5645" s="159" t="s">
        <v>21</v>
      </c>
      <c r="F5645" s="160" t="s">
        <v>336</v>
      </c>
      <c r="H5645" s="161">
        <v>4</v>
      </c>
      <c r="I5645" s="162"/>
      <c r="L5645" s="158"/>
      <c r="M5645" s="163"/>
      <c r="T5645" s="164"/>
      <c r="AT5645" s="159" t="s">
        <v>340</v>
      </c>
      <c r="AU5645" s="159" t="s">
        <v>80</v>
      </c>
      <c r="AV5645" s="13" t="s">
        <v>80</v>
      </c>
      <c r="AW5645" s="13" t="s">
        <v>32</v>
      </c>
      <c r="AX5645" s="13" t="s">
        <v>71</v>
      </c>
      <c r="AY5645" s="159" t="s">
        <v>330</v>
      </c>
    </row>
    <row r="5646" spans="2:51" s="12" customFormat="1">
      <c r="B5646" s="151"/>
      <c r="D5646" s="152" t="s">
        <v>340</v>
      </c>
      <c r="E5646" s="153" t="s">
        <v>21</v>
      </c>
      <c r="F5646" s="154" t="s">
        <v>1476</v>
      </c>
      <c r="H5646" s="153" t="s">
        <v>21</v>
      </c>
      <c r="I5646" s="155"/>
      <c r="L5646" s="151"/>
      <c r="M5646" s="156"/>
      <c r="T5646" s="157"/>
      <c r="AT5646" s="153" t="s">
        <v>340</v>
      </c>
      <c r="AU5646" s="153" t="s">
        <v>80</v>
      </c>
      <c r="AV5646" s="12" t="s">
        <v>78</v>
      </c>
      <c r="AW5646" s="12" t="s">
        <v>32</v>
      </c>
      <c r="AX5646" s="12" t="s">
        <v>71</v>
      </c>
      <c r="AY5646" s="153" t="s">
        <v>330</v>
      </c>
    </row>
    <row r="5647" spans="2:51" s="13" customFormat="1">
      <c r="B5647" s="158"/>
      <c r="D5647" s="152" t="s">
        <v>340</v>
      </c>
      <c r="E5647" s="159" t="s">
        <v>21</v>
      </c>
      <c r="F5647" s="160" t="s">
        <v>336</v>
      </c>
      <c r="H5647" s="161">
        <v>4</v>
      </c>
      <c r="I5647" s="162"/>
      <c r="L5647" s="158"/>
      <c r="M5647" s="163"/>
      <c r="T5647" s="164"/>
      <c r="AT5647" s="159" t="s">
        <v>340</v>
      </c>
      <c r="AU5647" s="159" t="s">
        <v>80</v>
      </c>
      <c r="AV5647" s="13" t="s">
        <v>80</v>
      </c>
      <c r="AW5647" s="13" t="s">
        <v>32</v>
      </c>
      <c r="AX5647" s="13" t="s">
        <v>71</v>
      </c>
      <c r="AY5647" s="159" t="s">
        <v>330</v>
      </c>
    </row>
    <row r="5648" spans="2:51" s="12" customFormat="1">
      <c r="B5648" s="151"/>
      <c r="D5648" s="152" t="s">
        <v>340</v>
      </c>
      <c r="E5648" s="153" t="s">
        <v>21</v>
      </c>
      <c r="F5648" s="154" t="s">
        <v>1554</v>
      </c>
      <c r="H5648" s="153" t="s">
        <v>21</v>
      </c>
      <c r="I5648" s="155"/>
      <c r="L5648" s="151"/>
      <c r="M5648" s="156"/>
      <c r="T5648" s="157"/>
      <c r="AT5648" s="153" t="s">
        <v>340</v>
      </c>
      <c r="AU5648" s="153" t="s">
        <v>80</v>
      </c>
      <c r="AV5648" s="12" t="s">
        <v>78</v>
      </c>
      <c r="AW5648" s="12" t="s">
        <v>32</v>
      </c>
      <c r="AX5648" s="12" t="s">
        <v>71</v>
      </c>
      <c r="AY5648" s="153" t="s">
        <v>330</v>
      </c>
    </row>
    <row r="5649" spans="2:51" s="13" customFormat="1">
      <c r="B5649" s="158"/>
      <c r="D5649" s="152" t="s">
        <v>340</v>
      </c>
      <c r="E5649" s="159" t="s">
        <v>21</v>
      </c>
      <c r="F5649" s="160" t="s">
        <v>388</v>
      </c>
      <c r="H5649" s="161">
        <v>8</v>
      </c>
      <c r="I5649" s="162"/>
      <c r="L5649" s="158"/>
      <c r="M5649" s="163"/>
      <c r="T5649" s="164"/>
      <c r="AT5649" s="159" t="s">
        <v>340</v>
      </c>
      <c r="AU5649" s="159" t="s">
        <v>80</v>
      </c>
      <c r="AV5649" s="13" t="s">
        <v>80</v>
      </c>
      <c r="AW5649" s="13" t="s">
        <v>32</v>
      </c>
      <c r="AX5649" s="13" t="s">
        <v>71</v>
      </c>
      <c r="AY5649" s="159" t="s">
        <v>330</v>
      </c>
    </row>
    <row r="5650" spans="2:51" s="12" customFormat="1">
      <c r="B5650" s="151"/>
      <c r="D5650" s="152" t="s">
        <v>340</v>
      </c>
      <c r="E5650" s="153" t="s">
        <v>21</v>
      </c>
      <c r="F5650" s="154" t="s">
        <v>2241</v>
      </c>
      <c r="H5650" s="153" t="s">
        <v>21</v>
      </c>
      <c r="I5650" s="155"/>
      <c r="L5650" s="151"/>
      <c r="M5650" s="156"/>
      <c r="T5650" s="157"/>
      <c r="AT5650" s="153" t="s">
        <v>340</v>
      </c>
      <c r="AU5650" s="153" t="s">
        <v>80</v>
      </c>
      <c r="AV5650" s="12" t="s">
        <v>78</v>
      </c>
      <c r="AW5650" s="12" t="s">
        <v>32</v>
      </c>
      <c r="AX5650" s="12" t="s">
        <v>71</v>
      </c>
      <c r="AY5650" s="153" t="s">
        <v>330</v>
      </c>
    </row>
    <row r="5651" spans="2:51" s="13" customFormat="1">
      <c r="B5651" s="158"/>
      <c r="D5651" s="152" t="s">
        <v>340</v>
      </c>
      <c r="E5651" s="159" t="s">
        <v>21</v>
      </c>
      <c r="F5651" s="160" t="s">
        <v>336</v>
      </c>
      <c r="H5651" s="161">
        <v>4</v>
      </c>
      <c r="I5651" s="162"/>
      <c r="L5651" s="158"/>
      <c r="M5651" s="163"/>
      <c r="T5651" s="164"/>
      <c r="AT5651" s="159" t="s">
        <v>340</v>
      </c>
      <c r="AU5651" s="159" t="s">
        <v>80</v>
      </c>
      <c r="AV5651" s="13" t="s">
        <v>80</v>
      </c>
      <c r="AW5651" s="13" t="s">
        <v>32</v>
      </c>
      <c r="AX5651" s="13" t="s">
        <v>71</v>
      </c>
      <c r="AY5651" s="159" t="s">
        <v>330</v>
      </c>
    </row>
    <row r="5652" spans="2:51" s="12" customFormat="1">
      <c r="B5652" s="151"/>
      <c r="D5652" s="152" t="s">
        <v>340</v>
      </c>
      <c r="E5652" s="153" t="s">
        <v>21</v>
      </c>
      <c r="F5652" s="154" t="s">
        <v>1677</v>
      </c>
      <c r="H5652" s="153" t="s">
        <v>21</v>
      </c>
      <c r="I5652" s="155"/>
      <c r="L5652" s="151"/>
      <c r="M5652" s="156"/>
      <c r="T5652" s="157"/>
      <c r="AT5652" s="153" t="s">
        <v>340</v>
      </c>
      <c r="AU5652" s="153" t="s">
        <v>80</v>
      </c>
      <c r="AV5652" s="12" t="s">
        <v>78</v>
      </c>
      <c r="AW5652" s="12" t="s">
        <v>32</v>
      </c>
      <c r="AX5652" s="12" t="s">
        <v>71</v>
      </c>
      <c r="AY5652" s="153" t="s">
        <v>330</v>
      </c>
    </row>
    <row r="5653" spans="2:51" s="13" customFormat="1">
      <c r="B5653" s="158"/>
      <c r="D5653" s="152" t="s">
        <v>340</v>
      </c>
      <c r="E5653" s="159" t="s">
        <v>21</v>
      </c>
      <c r="F5653" s="160" t="s">
        <v>336</v>
      </c>
      <c r="H5653" s="161">
        <v>4</v>
      </c>
      <c r="I5653" s="162"/>
      <c r="L5653" s="158"/>
      <c r="M5653" s="163"/>
      <c r="T5653" s="164"/>
      <c r="AT5653" s="159" t="s">
        <v>340</v>
      </c>
      <c r="AU5653" s="159" t="s">
        <v>80</v>
      </c>
      <c r="AV5653" s="13" t="s">
        <v>80</v>
      </c>
      <c r="AW5653" s="13" t="s">
        <v>32</v>
      </c>
      <c r="AX5653" s="13" t="s">
        <v>71</v>
      </c>
      <c r="AY5653" s="159" t="s">
        <v>330</v>
      </c>
    </row>
    <row r="5654" spans="2:51" s="12" customFormat="1">
      <c r="B5654" s="151"/>
      <c r="D5654" s="152" t="s">
        <v>340</v>
      </c>
      <c r="E5654" s="153" t="s">
        <v>21</v>
      </c>
      <c r="F5654" s="154" t="s">
        <v>2242</v>
      </c>
      <c r="H5654" s="153" t="s">
        <v>21</v>
      </c>
      <c r="I5654" s="155"/>
      <c r="L5654" s="151"/>
      <c r="M5654" s="156"/>
      <c r="T5654" s="157"/>
      <c r="AT5654" s="153" t="s">
        <v>340</v>
      </c>
      <c r="AU5654" s="153" t="s">
        <v>80</v>
      </c>
      <c r="AV5654" s="12" t="s">
        <v>78</v>
      </c>
      <c r="AW5654" s="12" t="s">
        <v>32</v>
      </c>
      <c r="AX5654" s="12" t="s">
        <v>71</v>
      </c>
      <c r="AY5654" s="153" t="s">
        <v>330</v>
      </c>
    </row>
    <row r="5655" spans="2:51" s="13" customFormat="1">
      <c r="B5655" s="158"/>
      <c r="D5655" s="152" t="s">
        <v>340</v>
      </c>
      <c r="E5655" s="159" t="s">
        <v>21</v>
      </c>
      <c r="F5655" s="160" t="s">
        <v>336</v>
      </c>
      <c r="H5655" s="161">
        <v>4</v>
      </c>
      <c r="I5655" s="162"/>
      <c r="L5655" s="158"/>
      <c r="M5655" s="163"/>
      <c r="T5655" s="164"/>
      <c r="AT5655" s="159" t="s">
        <v>340</v>
      </c>
      <c r="AU5655" s="159" t="s">
        <v>80</v>
      </c>
      <c r="AV5655" s="13" t="s">
        <v>80</v>
      </c>
      <c r="AW5655" s="13" t="s">
        <v>32</v>
      </c>
      <c r="AX5655" s="13" t="s">
        <v>71</v>
      </c>
      <c r="AY5655" s="159" t="s">
        <v>330</v>
      </c>
    </row>
    <row r="5656" spans="2:51" s="12" customFormat="1">
      <c r="B5656" s="151"/>
      <c r="D5656" s="152" t="s">
        <v>340</v>
      </c>
      <c r="E5656" s="153" t="s">
        <v>21</v>
      </c>
      <c r="F5656" s="154" t="s">
        <v>2243</v>
      </c>
      <c r="H5656" s="153" t="s">
        <v>21</v>
      </c>
      <c r="I5656" s="155"/>
      <c r="L5656" s="151"/>
      <c r="M5656" s="156"/>
      <c r="T5656" s="157"/>
      <c r="AT5656" s="153" t="s">
        <v>340</v>
      </c>
      <c r="AU5656" s="153" t="s">
        <v>80</v>
      </c>
      <c r="AV5656" s="12" t="s">
        <v>78</v>
      </c>
      <c r="AW5656" s="12" t="s">
        <v>32</v>
      </c>
      <c r="AX5656" s="12" t="s">
        <v>71</v>
      </c>
      <c r="AY5656" s="153" t="s">
        <v>330</v>
      </c>
    </row>
    <row r="5657" spans="2:51" s="13" customFormat="1">
      <c r="B5657" s="158"/>
      <c r="D5657" s="152" t="s">
        <v>340</v>
      </c>
      <c r="E5657" s="159" t="s">
        <v>21</v>
      </c>
      <c r="F5657" s="160" t="s">
        <v>370</v>
      </c>
      <c r="H5657" s="161">
        <v>6</v>
      </c>
      <c r="I5657" s="162"/>
      <c r="L5657" s="158"/>
      <c r="M5657" s="163"/>
      <c r="T5657" s="164"/>
      <c r="AT5657" s="159" t="s">
        <v>340</v>
      </c>
      <c r="AU5657" s="159" t="s">
        <v>80</v>
      </c>
      <c r="AV5657" s="13" t="s">
        <v>80</v>
      </c>
      <c r="AW5657" s="13" t="s">
        <v>32</v>
      </c>
      <c r="AX5657" s="13" t="s">
        <v>71</v>
      </c>
      <c r="AY5657" s="159" t="s">
        <v>330</v>
      </c>
    </row>
    <row r="5658" spans="2:51" s="12" customFormat="1">
      <c r="B5658" s="151"/>
      <c r="D5658" s="152" t="s">
        <v>340</v>
      </c>
      <c r="E5658" s="153" t="s">
        <v>21</v>
      </c>
      <c r="F5658" s="154" t="s">
        <v>1599</v>
      </c>
      <c r="H5658" s="153" t="s">
        <v>21</v>
      </c>
      <c r="I5658" s="155"/>
      <c r="L5658" s="151"/>
      <c r="M5658" s="156"/>
      <c r="T5658" s="157"/>
      <c r="AT5658" s="153" t="s">
        <v>340</v>
      </c>
      <c r="AU5658" s="153" t="s">
        <v>80</v>
      </c>
      <c r="AV5658" s="12" t="s">
        <v>78</v>
      </c>
      <c r="AW5658" s="12" t="s">
        <v>32</v>
      </c>
      <c r="AX5658" s="12" t="s">
        <v>71</v>
      </c>
      <c r="AY5658" s="153" t="s">
        <v>330</v>
      </c>
    </row>
    <row r="5659" spans="2:51" s="13" customFormat="1">
      <c r="B5659" s="158"/>
      <c r="D5659" s="152" t="s">
        <v>340</v>
      </c>
      <c r="E5659" s="159" t="s">
        <v>21</v>
      </c>
      <c r="F5659" s="160" t="s">
        <v>336</v>
      </c>
      <c r="H5659" s="161">
        <v>4</v>
      </c>
      <c r="I5659" s="162"/>
      <c r="L5659" s="158"/>
      <c r="M5659" s="163"/>
      <c r="T5659" s="164"/>
      <c r="AT5659" s="159" t="s">
        <v>340</v>
      </c>
      <c r="AU5659" s="159" t="s">
        <v>80</v>
      </c>
      <c r="AV5659" s="13" t="s">
        <v>80</v>
      </c>
      <c r="AW5659" s="13" t="s">
        <v>32</v>
      </c>
      <c r="AX5659" s="13" t="s">
        <v>71</v>
      </c>
      <c r="AY5659" s="159" t="s">
        <v>330</v>
      </c>
    </row>
    <row r="5660" spans="2:51" s="12" customFormat="1">
      <c r="B5660" s="151"/>
      <c r="D5660" s="152" t="s">
        <v>340</v>
      </c>
      <c r="E5660" s="153" t="s">
        <v>21</v>
      </c>
      <c r="F5660" s="154" t="s">
        <v>2246</v>
      </c>
      <c r="H5660" s="153" t="s">
        <v>21</v>
      </c>
      <c r="I5660" s="155"/>
      <c r="L5660" s="151"/>
      <c r="M5660" s="156"/>
      <c r="T5660" s="157"/>
      <c r="AT5660" s="153" t="s">
        <v>340</v>
      </c>
      <c r="AU5660" s="153" t="s">
        <v>80</v>
      </c>
      <c r="AV5660" s="12" t="s">
        <v>78</v>
      </c>
      <c r="AW5660" s="12" t="s">
        <v>32</v>
      </c>
      <c r="AX5660" s="12" t="s">
        <v>71</v>
      </c>
      <c r="AY5660" s="153" t="s">
        <v>330</v>
      </c>
    </row>
    <row r="5661" spans="2:51" s="13" customFormat="1">
      <c r="B5661" s="158"/>
      <c r="D5661" s="152" t="s">
        <v>340</v>
      </c>
      <c r="E5661" s="159" t="s">
        <v>21</v>
      </c>
      <c r="F5661" s="160" t="s">
        <v>336</v>
      </c>
      <c r="H5661" s="161">
        <v>4</v>
      </c>
      <c r="I5661" s="162"/>
      <c r="L5661" s="158"/>
      <c r="M5661" s="163"/>
      <c r="T5661" s="164"/>
      <c r="AT5661" s="159" t="s">
        <v>340</v>
      </c>
      <c r="AU5661" s="159" t="s">
        <v>80</v>
      </c>
      <c r="AV5661" s="13" t="s">
        <v>80</v>
      </c>
      <c r="AW5661" s="13" t="s">
        <v>32</v>
      </c>
      <c r="AX5661" s="13" t="s">
        <v>71</v>
      </c>
      <c r="AY5661" s="159" t="s">
        <v>330</v>
      </c>
    </row>
    <row r="5662" spans="2:51" s="12" customFormat="1">
      <c r="B5662" s="151"/>
      <c r="D5662" s="152" t="s">
        <v>340</v>
      </c>
      <c r="E5662" s="153" t="s">
        <v>21</v>
      </c>
      <c r="F5662" s="154" t="s">
        <v>1478</v>
      </c>
      <c r="H5662" s="153" t="s">
        <v>21</v>
      </c>
      <c r="I5662" s="155"/>
      <c r="L5662" s="151"/>
      <c r="M5662" s="156"/>
      <c r="T5662" s="157"/>
      <c r="AT5662" s="153" t="s">
        <v>340</v>
      </c>
      <c r="AU5662" s="153" t="s">
        <v>80</v>
      </c>
      <c r="AV5662" s="12" t="s">
        <v>78</v>
      </c>
      <c r="AW5662" s="12" t="s">
        <v>32</v>
      </c>
      <c r="AX5662" s="12" t="s">
        <v>71</v>
      </c>
      <c r="AY5662" s="153" t="s">
        <v>330</v>
      </c>
    </row>
    <row r="5663" spans="2:51" s="13" customFormat="1">
      <c r="B5663" s="158"/>
      <c r="D5663" s="152" t="s">
        <v>340</v>
      </c>
      <c r="E5663" s="159" t="s">
        <v>21</v>
      </c>
      <c r="F5663" s="160" t="s">
        <v>364</v>
      </c>
      <c r="H5663" s="161">
        <v>5</v>
      </c>
      <c r="I5663" s="162"/>
      <c r="L5663" s="158"/>
      <c r="M5663" s="163"/>
      <c r="T5663" s="164"/>
      <c r="AT5663" s="159" t="s">
        <v>340</v>
      </c>
      <c r="AU5663" s="159" t="s">
        <v>80</v>
      </c>
      <c r="AV5663" s="13" t="s">
        <v>80</v>
      </c>
      <c r="AW5663" s="13" t="s">
        <v>32</v>
      </c>
      <c r="AX5663" s="13" t="s">
        <v>71</v>
      </c>
      <c r="AY5663" s="159" t="s">
        <v>330</v>
      </c>
    </row>
    <row r="5664" spans="2:51" s="12" customFormat="1">
      <c r="B5664" s="151"/>
      <c r="D5664" s="152" t="s">
        <v>340</v>
      </c>
      <c r="E5664" s="153" t="s">
        <v>21</v>
      </c>
      <c r="F5664" s="154" t="s">
        <v>1480</v>
      </c>
      <c r="H5664" s="153" t="s">
        <v>21</v>
      </c>
      <c r="I5664" s="155"/>
      <c r="L5664" s="151"/>
      <c r="M5664" s="156"/>
      <c r="T5664" s="157"/>
      <c r="AT5664" s="153" t="s">
        <v>340</v>
      </c>
      <c r="AU5664" s="153" t="s">
        <v>80</v>
      </c>
      <c r="AV5664" s="12" t="s">
        <v>78</v>
      </c>
      <c r="AW5664" s="12" t="s">
        <v>32</v>
      </c>
      <c r="AX5664" s="12" t="s">
        <v>71</v>
      </c>
      <c r="AY5664" s="153" t="s">
        <v>330</v>
      </c>
    </row>
    <row r="5665" spans="2:51" s="13" customFormat="1">
      <c r="B5665" s="158"/>
      <c r="D5665" s="152" t="s">
        <v>340</v>
      </c>
      <c r="E5665" s="159" t="s">
        <v>21</v>
      </c>
      <c r="F5665" s="160" t="s">
        <v>78</v>
      </c>
      <c r="H5665" s="161">
        <v>1</v>
      </c>
      <c r="I5665" s="162"/>
      <c r="L5665" s="158"/>
      <c r="M5665" s="163"/>
      <c r="T5665" s="164"/>
      <c r="AT5665" s="159" t="s">
        <v>340</v>
      </c>
      <c r="AU5665" s="159" t="s">
        <v>80</v>
      </c>
      <c r="AV5665" s="13" t="s">
        <v>80</v>
      </c>
      <c r="AW5665" s="13" t="s">
        <v>32</v>
      </c>
      <c r="AX5665" s="13" t="s">
        <v>71</v>
      </c>
      <c r="AY5665" s="159" t="s">
        <v>330</v>
      </c>
    </row>
    <row r="5666" spans="2:51" s="12" customFormat="1">
      <c r="B5666" s="151"/>
      <c r="D5666" s="152" t="s">
        <v>340</v>
      </c>
      <c r="E5666" s="153" t="s">
        <v>21</v>
      </c>
      <c r="F5666" s="154" t="s">
        <v>1488</v>
      </c>
      <c r="H5666" s="153" t="s">
        <v>21</v>
      </c>
      <c r="I5666" s="155"/>
      <c r="L5666" s="151"/>
      <c r="M5666" s="156"/>
      <c r="T5666" s="157"/>
      <c r="AT5666" s="153" t="s">
        <v>340</v>
      </c>
      <c r="AU5666" s="153" t="s">
        <v>80</v>
      </c>
      <c r="AV5666" s="12" t="s">
        <v>78</v>
      </c>
      <c r="AW5666" s="12" t="s">
        <v>32</v>
      </c>
      <c r="AX5666" s="12" t="s">
        <v>71</v>
      </c>
      <c r="AY5666" s="153" t="s">
        <v>330</v>
      </c>
    </row>
    <row r="5667" spans="2:51" s="13" customFormat="1">
      <c r="B5667" s="158"/>
      <c r="D5667" s="152" t="s">
        <v>340</v>
      </c>
      <c r="E5667" s="159" t="s">
        <v>21</v>
      </c>
      <c r="F5667" s="160" t="s">
        <v>78</v>
      </c>
      <c r="H5667" s="161">
        <v>1</v>
      </c>
      <c r="I5667" s="162"/>
      <c r="L5667" s="158"/>
      <c r="M5667" s="163"/>
      <c r="T5667" s="164"/>
      <c r="AT5667" s="159" t="s">
        <v>340</v>
      </c>
      <c r="AU5667" s="159" t="s">
        <v>80</v>
      </c>
      <c r="AV5667" s="13" t="s">
        <v>80</v>
      </c>
      <c r="AW5667" s="13" t="s">
        <v>32</v>
      </c>
      <c r="AX5667" s="13" t="s">
        <v>71</v>
      </c>
      <c r="AY5667" s="159" t="s">
        <v>330</v>
      </c>
    </row>
    <row r="5668" spans="2:51" s="12" customFormat="1">
      <c r="B5668" s="151"/>
      <c r="D5668" s="152" t="s">
        <v>340</v>
      </c>
      <c r="E5668" s="153" t="s">
        <v>21</v>
      </c>
      <c r="F5668" s="154" t="s">
        <v>1490</v>
      </c>
      <c r="H5668" s="153" t="s">
        <v>21</v>
      </c>
      <c r="I5668" s="155"/>
      <c r="L5668" s="151"/>
      <c r="M5668" s="156"/>
      <c r="T5668" s="157"/>
      <c r="AT5668" s="153" t="s">
        <v>340</v>
      </c>
      <c r="AU5668" s="153" t="s">
        <v>80</v>
      </c>
      <c r="AV5668" s="12" t="s">
        <v>78</v>
      </c>
      <c r="AW5668" s="12" t="s">
        <v>32</v>
      </c>
      <c r="AX5668" s="12" t="s">
        <v>71</v>
      </c>
      <c r="AY5668" s="153" t="s">
        <v>330</v>
      </c>
    </row>
    <row r="5669" spans="2:51" s="13" customFormat="1">
      <c r="B5669" s="158"/>
      <c r="D5669" s="152" t="s">
        <v>340</v>
      </c>
      <c r="E5669" s="159" t="s">
        <v>21</v>
      </c>
      <c r="F5669" s="160" t="s">
        <v>78</v>
      </c>
      <c r="H5669" s="161">
        <v>1</v>
      </c>
      <c r="I5669" s="162"/>
      <c r="L5669" s="158"/>
      <c r="M5669" s="163"/>
      <c r="T5669" s="164"/>
      <c r="AT5669" s="159" t="s">
        <v>340</v>
      </c>
      <c r="AU5669" s="159" t="s">
        <v>80</v>
      </c>
      <c r="AV5669" s="13" t="s">
        <v>80</v>
      </c>
      <c r="AW5669" s="13" t="s">
        <v>32</v>
      </c>
      <c r="AX5669" s="13" t="s">
        <v>71</v>
      </c>
      <c r="AY5669" s="159" t="s">
        <v>330</v>
      </c>
    </row>
    <row r="5670" spans="2:51" s="12" customFormat="1">
      <c r="B5670" s="151"/>
      <c r="D5670" s="152" t="s">
        <v>340</v>
      </c>
      <c r="E5670" s="153" t="s">
        <v>21</v>
      </c>
      <c r="F5670" s="154" t="s">
        <v>1568</v>
      </c>
      <c r="H5670" s="153" t="s">
        <v>21</v>
      </c>
      <c r="I5670" s="155"/>
      <c r="L5670" s="151"/>
      <c r="M5670" s="156"/>
      <c r="T5670" s="157"/>
      <c r="AT5670" s="153" t="s">
        <v>340</v>
      </c>
      <c r="AU5670" s="153" t="s">
        <v>80</v>
      </c>
      <c r="AV5670" s="12" t="s">
        <v>78</v>
      </c>
      <c r="AW5670" s="12" t="s">
        <v>32</v>
      </c>
      <c r="AX5670" s="12" t="s">
        <v>71</v>
      </c>
      <c r="AY5670" s="153" t="s">
        <v>330</v>
      </c>
    </row>
    <row r="5671" spans="2:51" s="13" customFormat="1">
      <c r="B5671" s="158"/>
      <c r="D5671" s="152" t="s">
        <v>340</v>
      </c>
      <c r="E5671" s="159" t="s">
        <v>21</v>
      </c>
      <c r="F5671" s="160" t="s">
        <v>78</v>
      </c>
      <c r="H5671" s="161">
        <v>1</v>
      </c>
      <c r="I5671" s="162"/>
      <c r="L5671" s="158"/>
      <c r="M5671" s="163"/>
      <c r="T5671" s="164"/>
      <c r="AT5671" s="159" t="s">
        <v>340</v>
      </c>
      <c r="AU5671" s="159" t="s">
        <v>80</v>
      </c>
      <c r="AV5671" s="13" t="s">
        <v>80</v>
      </c>
      <c r="AW5671" s="13" t="s">
        <v>32</v>
      </c>
      <c r="AX5671" s="13" t="s">
        <v>71</v>
      </c>
      <c r="AY5671" s="159" t="s">
        <v>330</v>
      </c>
    </row>
    <row r="5672" spans="2:51" s="12" customFormat="1">
      <c r="B5672" s="151"/>
      <c r="D5672" s="152" t="s">
        <v>340</v>
      </c>
      <c r="E5672" s="153" t="s">
        <v>21</v>
      </c>
      <c r="F5672" s="154" t="s">
        <v>1569</v>
      </c>
      <c r="H5672" s="153" t="s">
        <v>21</v>
      </c>
      <c r="I5672" s="155"/>
      <c r="L5672" s="151"/>
      <c r="M5672" s="156"/>
      <c r="T5672" s="157"/>
      <c r="AT5672" s="153" t="s">
        <v>340</v>
      </c>
      <c r="AU5672" s="153" t="s">
        <v>80</v>
      </c>
      <c r="AV5672" s="12" t="s">
        <v>78</v>
      </c>
      <c r="AW5672" s="12" t="s">
        <v>32</v>
      </c>
      <c r="AX5672" s="12" t="s">
        <v>71</v>
      </c>
      <c r="AY5672" s="153" t="s">
        <v>330</v>
      </c>
    </row>
    <row r="5673" spans="2:51" s="13" customFormat="1">
      <c r="B5673" s="158"/>
      <c r="D5673" s="152" t="s">
        <v>340</v>
      </c>
      <c r="E5673" s="159" t="s">
        <v>21</v>
      </c>
      <c r="F5673" s="160" t="s">
        <v>78</v>
      </c>
      <c r="H5673" s="161">
        <v>1</v>
      </c>
      <c r="I5673" s="162"/>
      <c r="L5673" s="158"/>
      <c r="M5673" s="163"/>
      <c r="T5673" s="164"/>
      <c r="AT5673" s="159" t="s">
        <v>340</v>
      </c>
      <c r="AU5673" s="159" t="s">
        <v>80</v>
      </c>
      <c r="AV5673" s="13" t="s">
        <v>80</v>
      </c>
      <c r="AW5673" s="13" t="s">
        <v>32</v>
      </c>
      <c r="AX5673" s="13" t="s">
        <v>71</v>
      </c>
      <c r="AY5673" s="159" t="s">
        <v>330</v>
      </c>
    </row>
    <row r="5674" spans="2:51" s="12" customFormat="1">
      <c r="B5674" s="151"/>
      <c r="D5674" s="152" t="s">
        <v>340</v>
      </c>
      <c r="E5674" s="153" t="s">
        <v>21</v>
      </c>
      <c r="F5674" s="154" t="s">
        <v>1492</v>
      </c>
      <c r="H5674" s="153" t="s">
        <v>21</v>
      </c>
      <c r="I5674" s="155"/>
      <c r="L5674" s="151"/>
      <c r="M5674" s="156"/>
      <c r="T5674" s="157"/>
      <c r="AT5674" s="153" t="s">
        <v>340</v>
      </c>
      <c r="AU5674" s="153" t="s">
        <v>80</v>
      </c>
      <c r="AV5674" s="12" t="s">
        <v>78</v>
      </c>
      <c r="AW5674" s="12" t="s">
        <v>32</v>
      </c>
      <c r="AX5674" s="12" t="s">
        <v>71</v>
      </c>
      <c r="AY5674" s="153" t="s">
        <v>330</v>
      </c>
    </row>
    <row r="5675" spans="2:51" s="13" customFormat="1">
      <c r="B5675" s="158"/>
      <c r="D5675" s="152" t="s">
        <v>340</v>
      </c>
      <c r="E5675" s="159" t="s">
        <v>21</v>
      </c>
      <c r="F5675" s="160" t="s">
        <v>78</v>
      </c>
      <c r="H5675" s="161">
        <v>1</v>
      </c>
      <c r="I5675" s="162"/>
      <c r="L5675" s="158"/>
      <c r="M5675" s="163"/>
      <c r="T5675" s="164"/>
      <c r="AT5675" s="159" t="s">
        <v>340</v>
      </c>
      <c r="AU5675" s="159" t="s">
        <v>80</v>
      </c>
      <c r="AV5675" s="13" t="s">
        <v>80</v>
      </c>
      <c r="AW5675" s="13" t="s">
        <v>32</v>
      </c>
      <c r="AX5675" s="13" t="s">
        <v>71</v>
      </c>
      <c r="AY5675" s="159" t="s">
        <v>330</v>
      </c>
    </row>
    <row r="5676" spans="2:51" s="12" customFormat="1">
      <c r="B5676" s="151"/>
      <c r="D5676" s="152" t="s">
        <v>340</v>
      </c>
      <c r="E5676" s="153" t="s">
        <v>21</v>
      </c>
      <c r="F5676" s="154" t="s">
        <v>1572</v>
      </c>
      <c r="H5676" s="153" t="s">
        <v>21</v>
      </c>
      <c r="I5676" s="155"/>
      <c r="L5676" s="151"/>
      <c r="M5676" s="156"/>
      <c r="T5676" s="157"/>
      <c r="AT5676" s="153" t="s">
        <v>340</v>
      </c>
      <c r="AU5676" s="153" t="s">
        <v>80</v>
      </c>
      <c r="AV5676" s="12" t="s">
        <v>78</v>
      </c>
      <c r="AW5676" s="12" t="s">
        <v>32</v>
      </c>
      <c r="AX5676" s="12" t="s">
        <v>71</v>
      </c>
      <c r="AY5676" s="153" t="s">
        <v>330</v>
      </c>
    </row>
    <row r="5677" spans="2:51" s="13" customFormat="1">
      <c r="B5677" s="158"/>
      <c r="D5677" s="152" t="s">
        <v>340</v>
      </c>
      <c r="E5677" s="159" t="s">
        <v>21</v>
      </c>
      <c r="F5677" s="160" t="s">
        <v>78</v>
      </c>
      <c r="H5677" s="161">
        <v>1</v>
      </c>
      <c r="I5677" s="162"/>
      <c r="L5677" s="158"/>
      <c r="M5677" s="163"/>
      <c r="T5677" s="164"/>
      <c r="AT5677" s="159" t="s">
        <v>340</v>
      </c>
      <c r="AU5677" s="159" t="s">
        <v>80</v>
      </c>
      <c r="AV5677" s="13" t="s">
        <v>80</v>
      </c>
      <c r="AW5677" s="13" t="s">
        <v>32</v>
      </c>
      <c r="AX5677" s="13" t="s">
        <v>71</v>
      </c>
      <c r="AY5677" s="159" t="s">
        <v>330</v>
      </c>
    </row>
    <row r="5678" spans="2:51" s="12" customFormat="1">
      <c r="B5678" s="151"/>
      <c r="D5678" s="152" t="s">
        <v>340</v>
      </c>
      <c r="E5678" s="153" t="s">
        <v>21</v>
      </c>
      <c r="F5678" s="154" t="s">
        <v>1578</v>
      </c>
      <c r="H5678" s="153" t="s">
        <v>21</v>
      </c>
      <c r="I5678" s="155"/>
      <c r="L5678" s="151"/>
      <c r="M5678" s="156"/>
      <c r="T5678" s="157"/>
      <c r="AT5678" s="153" t="s">
        <v>340</v>
      </c>
      <c r="AU5678" s="153" t="s">
        <v>80</v>
      </c>
      <c r="AV5678" s="12" t="s">
        <v>78</v>
      </c>
      <c r="AW5678" s="12" t="s">
        <v>32</v>
      </c>
      <c r="AX5678" s="12" t="s">
        <v>71</v>
      </c>
      <c r="AY5678" s="153" t="s">
        <v>330</v>
      </c>
    </row>
    <row r="5679" spans="2:51" s="13" customFormat="1">
      <c r="B5679" s="158"/>
      <c r="D5679" s="152" t="s">
        <v>340</v>
      </c>
      <c r="E5679" s="159" t="s">
        <v>21</v>
      </c>
      <c r="F5679" s="160" t="s">
        <v>78</v>
      </c>
      <c r="H5679" s="161">
        <v>1</v>
      </c>
      <c r="I5679" s="162"/>
      <c r="L5679" s="158"/>
      <c r="M5679" s="163"/>
      <c r="T5679" s="164"/>
      <c r="AT5679" s="159" t="s">
        <v>340</v>
      </c>
      <c r="AU5679" s="159" t="s">
        <v>80</v>
      </c>
      <c r="AV5679" s="13" t="s">
        <v>80</v>
      </c>
      <c r="AW5679" s="13" t="s">
        <v>32</v>
      </c>
      <c r="AX5679" s="13" t="s">
        <v>71</v>
      </c>
      <c r="AY5679" s="159" t="s">
        <v>330</v>
      </c>
    </row>
    <row r="5680" spans="2:51" s="12" customFormat="1">
      <c r="B5680" s="151"/>
      <c r="D5680" s="152" t="s">
        <v>340</v>
      </c>
      <c r="E5680" s="153" t="s">
        <v>21</v>
      </c>
      <c r="F5680" s="154" t="s">
        <v>1505</v>
      </c>
      <c r="H5680" s="153" t="s">
        <v>21</v>
      </c>
      <c r="I5680" s="155"/>
      <c r="L5680" s="151"/>
      <c r="M5680" s="156"/>
      <c r="T5680" s="157"/>
      <c r="AT5680" s="153" t="s">
        <v>340</v>
      </c>
      <c r="AU5680" s="153" t="s">
        <v>80</v>
      </c>
      <c r="AV5680" s="12" t="s">
        <v>78</v>
      </c>
      <c r="AW5680" s="12" t="s">
        <v>32</v>
      </c>
      <c r="AX5680" s="12" t="s">
        <v>71</v>
      </c>
      <c r="AY5680" s="153" t="s">
        <v>330</v>
      </c>
    </row>
    <row r="5681" spans="2:51" s="13" customFormat="1">
      <c r="B5681" s="158"/>
      <c r="D5681" s="152" t="s">
        <v>340</v>
      </c>
      <c r="E5681" s="159" t="s">
        <v>21</v>
      </c>
      <c r="F5681" s="160" t="s">
        <v>80</v>
      </c>
      <c r="H5681" s="161">
        <v>2</v>
      </c>
      <c r="I5681" s="162"/>
      <c r="L5681" s="158"/>
      <c r="M5681" s="163"/>
      <c r="T5681" s="164"/>
      <c r="AT5681" s="159" t="s">
        <v>340</v>
      </c>
      <c r="AU5681" s="159" t="s">
        <v>80</v>
      </c>
      <c r="AV5681" s="13" t="s">
        <v>80</v>
      </c>
      <c r="AW5681" s="13" t="s">
        <v>32</v>
      </c>
      <c r="AX5681" s="13" t="s">
        <v>71</v>
      </c>
      <c r="AY5681" s="159" t="s">
        <v>330</v>
      </c>
    </row>
    <row r="5682" spans="2:51" s="12" customFormat="1">
      <c r="B5682" s="151"/>
      <c r="D5682" s="152" t="s">
        <v>340</v>
      </c>
      <c r="E5682" s="153" t="s">
        <v>21</v>
      </c>
      <c r="F5682" s="154" t="s">
        <v>1507</v>
      </c>
      <c r="H5682" s="153" t="s">
        <v>21</v>
      </c>
      <c r="I5682" s="155"/>
      <c r="L5682" s="151"/>
      <c r="M5682" s="156"/>
      <c r="T5682" s="157"/>
      <c r="AT5682" s="153" t="s">
        <v>340</v>
      </c>
      <c r="AU5682" s="153" t="s">
        <v>80</v>
      </c>
      <c r="AV5682" s="12" t="s">
        <v>78</v>
      </c>
      <c r="AW5682" s="12" t="s">
        <v>32</v>
      </c>
      <c r="AX5682" s="12" t="s">
        <v>71</v>
      </c>
      <c r="AY5682" s="153" t="s">
        <v>330</v>
      </c>
    </row>
    <row r="5683" spans="2:51" s="13" customFormat="1">
      <c r="B5683" s="158"/>
      <c r="D5683" s="152" t="s">
        <v>340</v>
      </c>
      <c r="E5683" s="159" t="s">
        <v>21</v>
      </c>
      <c r="F5683" s="160" t="s">
        <v>78</v>
      </c>
      <c r="H5683" s="161">
        <v>1</v>
      </c>
      <c r="I5683" s="162"/>
      <c r="L5683" s="158"/>
      <c r="M5683" s="163"/>
      <c r="T5683" s="164"/>
      <c r="AT5683" s="159" t="s">
        <v>340</v>
      </c>
      <c r="AU5683" s="159" t="s">
        <v>80</v>
      </c>
      <c r="AV5683" s="13" t="s">
        <v>80</v>
      </c>
      <c r="AW5683" s="13" t="s">
        <v>32</v>
      </c>
      <c r="AX5683" s="13" t="s">
        <v>71</v>
      </c>
      <c r="AY5683" s="159" t="s">
        <v>330</v>
      </c>
    </row>
    <row r="5684" spans="2:51" s="12" customFormat="1">
      <c r="B5684" s="151"/>
      <c r="D5684" s="152" t="s">
        <v>340</v>
      </c>
      <c r="E5684" s="153" t="s">
        <v>21</v>
      </c>
      <c r="F5684" s="154" t="s">
        <v>1509</v>
      </c>
      <c r="H5684" s="153" t="s">
        <v>21</v>
      </c>
      <c r="I5684" s="155"/>
      <c r="L5684" s="151"/>
      <c r="M5684" s="156"/>
      <c r="T5684" s="157"/>
      <c r="AT5684" s="153" t="s">
        <v>340</v>
      </c>
      <c r="AU5684" s="153" t="s">
        <v>80</v>
      </c>
      <c r="AV5684" s="12" t="s">
        <v>78</v>
      </c>
      <c r="AW5684" s="12" t="s">
        <v>32</v>
      </c>
      <c r="AX5684" s="12" t="s">
        <v>71</v>
      </c>
      <c r="AY5684" s="153" t="s">
        <v>330</v>
      </c>
    </row>
    <row r="5685" spans="2:51" s="13" customFormat="1">
      <c r="B5685" s="158"/>
      <c r="D5685" s="152" t="s">
        <v>340</v>
      </c>
      <c r="E5685" s="159" t="s">
        <v>21</v>
      </c>
      <c r="F5685" s="160" t="s">
        <v>78</v>
      </c>
      <c r="H5685" s="161">
        <v>1</v>
      </c>
      <c r="I5685" s="162"/>
      <c r="L5685" s="158"/>
      <c r="M5685" s="163"/>
      <c r="T5685" s="164"/>
      <c r="AT5685" s="159" t="s">
        <v>340</v>
      </c>
      <c r="AU5685" s="159" t="s">
        <v>80</v>
      </c>
      <c r="AV5685" s="13" t="s">
        <v>80</v>
      </c>
      <c r="AW5685" s="13" t="s">
        <v>32</v>
      </c>
      <c r="AX5685" s="13" t="s">
        <v>71</v>
      </c>
      <c r="AY5685" s="159" t="s">
        <v>330</v>
      </c>
    </row>
    <row r="5686" spans="2:51" s="12" customFormat="1">
      <c r="B5686" s="151"/>
      <c r="D5686" s="152" t="s">
        <v>340</v>
      </c>
      <c r="E5686" s="153" t="s">
        <v>21</v>
      </c>
      <c r="F5686" s="154" t="s">
        <v>1513</v>
      </c>
      <c r="H5686" s="153" t="s">
        <v>21</v>
      </c>
      <c r="I5686" s="155"/>
      <c r="L5686" s="151"/>
      <c r="M5686" s="156"/>
      <c r="T5686" s="157"/>
      <c r="AT5686" s="153" t="s">
        <v>340</v>
      </c>
      <c r="AU5686" s="153" t="s">
        <v>80</v>
      </c>
      <c r="AV5686" s="12" t="s">
        <v>78</v>
      </c>
      <c r="AW5686" s="12" t="s">
        <v>32</v>
      </c>
      <c r="AX5686" s="12" t="s">
        <v>71</v>
      </c>
      <c r="AY5686" s="153" t="s">
        <v>330</v>
      </c>
    </row>
    <row r="5687" spans="2:51" s="13" customFormat="1">
      <c r="B5687" s="158"/>
      <c r="D5687" s="152" t="s">
        <v>340</v>
      </c>
      <c r="E5687" s="159" t="s">
        <v>21</v>
      </c>
      <c r="F5687" s="160" t="s">
        <v>78</v>
      </c>
      <c r="H5687" s="161">
        <v>1</v>
      </c>
      <c r="I5687" s="162"/>
      <c r="L5687" s="158"/>
      <c r="M5687" s="163"/>
      <c r="T5687" s="164"/>
      <c r="AT5687" s="159" t="s">
        <v>340</v>
      </c>
      <c r="AU5687" s="159" t="s">
        <v>80</v>
      </c>
      <c r="AV5687" s="13" t="s">
        <v>80</v>
      </c>
      <c r="AW5687" s="13" t="s">
        <v>32</v>
      </c>
      <c r="AX5687" s="13" t="s">
        <v>71</v>
      </c>
      <c r="AY5687" s="159" t="s">
        <v>330</v>
      </c>
    </row>
    <row r="5688" spans="2:51" s="15" customFormat="1">
      <c r="B5688" s="183"/>
      <c r="D5688" s="152" t="s">
        <v>340</v>
      </c>
      <c r="E5688" s="184" t="s">
        <v>21</v>
      </c>
      <c r="F5688" s="185" t="s">
        <v>769</v>
      </c>
      <c r="H5688" s="186">
        <v>70</v>
      </c>
      <c r="I5688" s="187"/>
      <c r="L5688" s="183"/>
      <c r="M5688" s="188"/>
      <c r="T5688" s="189"/>
      <c r="AT5688" s="184" t="s">
        <v>340</v>
      </c>
      <c r="AU5688" s="184" t="s">
        <v>80</v>
      </c>
      <c r="AV5688" s="15" t="s">
        <v>171</v>
      </c>
      <c r="AW5688" s="15" t="s">
        <v>32</v>
      </c>
      <c r="AX5688" s="15" t="s">
        <v>71</v>
      </c>
      <c r="AY5688" s="184" t="s">
        <v>330</v>
      </c>
    </row>
    <row r="5689" spans="2:51" s="12" customFormat="1">
      <c r="B5689" s="151"/>
      <c r="D5689" s="152" t="s">
        <v>340</v>
      </c>
      <c r="E5689" s="153" t="s">
        <v>21</v>
      </c>
      <c r="F5689" s="154" t="s">
        <v>789</v>
      </c>
      <c r="H5689" s="153" t="s">
        <v>21</v>
      </c>
      <c r="I5689" s="155"/>
      <c r="L5689" s="151"/>
      <c r="M5689" s="156"/>
      <c r="T5689" s="157"/>
      <c r="AT5689" s="153" t="s">
        <v>340</v>
      </c>
      <c r="AU5689" s="153" t="s">
        <v>80</v>
      </c>
      <c r="AV5689" s="12" t="s">
        <v>78</v>
      </c>
      <c r="AW5689" s="12" t="s">
        <v>32</v>
      </c>
      <c r="AX5689" s="12" t="s">
        <v>71</v>
      </c>
      <c r="AY5689" s="153" t="s">
        <v>330</v>
      </c>
    </row>
    <row r="5690" spans="2:51" s="12" customFormat="1">
      <c r="B5690" s="151"/>
      <c r="D5690" s="152" t="s">
        <v>340</v>
      </c>
      <c r="E5690" s="153" t="s">
        <v>21</v>
      </c>
      <c r="F5690" s="154" t="s">
        <v>1545</v>
      </c>
      <c r="H5690" s="153" t="s">
        <v>21</v>
      </c>
      <c r="I5690" s="155"/>
      <c r="L5690" s="151"/>
      <c r="M5690" s="156"/>
      <c r="T5690" s="157"/>
      <c r="AT5690" s="153" t="s">
        <v>340</v>
      </c>
      <c r="AU5690" s="153" t="s">
        <v>80</v>
      </c>
      <c r="AV5690" s="12" t="s">
        <v>78</v>
      </c>
      <c r="AW5690" s="12" t="s">
        <v>32</v>
      </c>
      <c r="AX5690" s="12" t="s">
        <v>71</v>
      </c>
      <c r="AY5690" s="153" t="s">
        <v>330</v>
      </c>
    </row>
    <row r="5691" spans="2:51" s="13" customFormat="1">
      <c r="B5691" s="158"/>
      <c r="D5691" s="152" t="s">
        <v>340</v>
      </c>
      <c r="E5691" s="159" t="s">
        <v>21</v>
      </c>
      <c r="F5691" s="160" t="s">
        <v>78</v>
      </c>
      <c r="H5691" s="161">
        <v>1</v>
      </c>
      <c r="I5691" s="162"/>
      <c r="L5691" s="158"/>
      <c r="M5691" s="163"/>
      <c r="T5691" s="164"/>
      <c r="AT5691" s="159" t="s">
        <v>340</v>
      </c>
      <c r="AU5691" s="159" t="s">
        <v>80</v>
      </c>
      <c r="AV5691" s="13" t="s">
        <v>80</v>
      </c>
      <c r="AW5691" s="13" t="s">
        <v>32</v>
      </c>
      <c r="AX5691" s="13" t="s">
        <v>71</v>
      </c>
      <c r="AY5691" s="159" t="s">
        <v>330</v>
      </c>
    </row>
    <row r="5692" spans="2:51" s="12" customFormat="1">
      <c r="B5692" s="151"/>
      <c r="D5692" s="152" t="s">
        <v>340</v>
      </c>
      <c r="E5692" s="153" t="s">
        <v>21</v>
      </c>
      <c r="F5692" s="154" t="s">
        <v>1470</v>
      </c>
      <c r="H5692" s="153" t="s">
        <v>21</v>
      </c>
      <c r="I5692" s="155"/>
      <c r="L5692" s="151"/>
      <c r="M5692" s="156"/>
      <c r="T5692" s="157"/>
      <c r="AT5692" s="153" t="s">
        <v>340</v>
      </c>
      <c r="AU5692" s="153" t="s">
        <v>80</v>
      </c>
      <c r="AV5692" s="12" t="s">
        <v>78</v>
      </c>
      <c r="AW5692" s="12" t="s">
        <v>32</v>
      </c>
      <c r="AX5692" s="12" t="s">
        <v>71</v>
      </c>
      <c r="AY5692" s="153" t="s">
        <v>330</v>
      </c>
    </row>
    <row r="5693" spans="2:51" s="13" customFormat="1">
      <c r="B5693" s="158"/>
      <c r="D5693" s="152" t="s">
        <v>340</v>
      </c>
      <c r="E5693" s="159" t="s">
        <v>21</v>
      </c>
      <c r="F5693" s="160" t="s">
        <v>80</v>
      </c>
      <c r="H5693" s="161">
        <v>2</v>
      </c>
      <c r="I5693" s="162"/>
      <c r="L5693" s="158"/>
      <c r="M5693" s="163"/>
      <c r="T5693" s="164"/>
      <c r="AT5693" s="159" t="s">
        <v>340</v>
      </c>
      <c r="AU5693" s="159" t="s">
        <v>80</v>
      </c>
      <c r="AV5693" s="13" t="s">
        <v>80</v>
      </c>
      <c r="AW5693" s="13" t="s">
        <v>32</v>
      </c>
      <c r="AX5693" s="13" t="s">
        <v>71</v>
      </c>
      <c r="AY5693" s="159" t="s">
        <v>330</v>
      </c>
    </row>
    <row r="5694" spans="2:51" s="12" customFormat="1">
      <c r="B5694" s="151"/>
      <c r="D5694" s="152" t="s">
        <v>340</v>
      </c>
      <c r="E5694" s="153" t="s">
        <v>21</v>
      </c>
      <c r="F5694" s="154" t="s">
        <v>1672</v>
      </c>
      <c r="H5694" s="153" t="s">
        <v>21</v>
      </c>
      <c r="I5694" s="155"/>
      <c r="L5694" s="151"/>
      <c r="M5694" s="156"/>
      <c r="T5694" s="157"/>
      <c r="AT5694" s="153" t="s">
        <v>340</v>
      </c>
      <c r="AU5694" s="153" t="s">
        <v>80</v>
      </c>
      <c r="AV5694" s="12" t="s">
        <v>78</v>
      </c>
      <c r="AW5694" s="12" t="s">
        <v>32</v>
      </c>
      <c r="AX5694" s="12" t="s">
        <v>71</v>
      </c>
      <c r="AY5694" s="153" t="s">
        <v>330</v>
      </c>
    </row>
    <row r="5695" spans="2:51" s="13" customFormat="1">
      <c r="B5695" s="158"/>
      <c r="D5695" s="152" t="s">
        <v>340</v>
      </c>
      <c r="E5695" s="159" t="s">
        <v>21</v>
      </c>
      <c r="F5695" s="160" t="s">
        <v>364</v>
      </c>
      <c r="H5695" s="161">
        <v>5</v>
      </c>
      <c r="I5695" s="162"/>
      <c r="L5695" s="158"/>
      <c r="M5695" s="163"/>
      <c r="T5695" s="164"/>
      <c r="AT5695" s="159" t="s">
        <v>340</v>
      </c>
      <c r="AU5695" s="159" t="s">
        <v>80</v>
      </c>
      <c r="AV5695" s="13" t="s">
        <v>80</v>
      </c>
      <c r="AW5695" s="13" t="s">
        <v>32</v>
      </c>
      <c r="AX5695" s="13" t="s">
        <v>71</v>
      </c>
      <c r="AY5695" s="159" t="s">
        <v>330</v>
      </c>
    </row>
    <row r="5696" spans="2:51" s="12" customFormat="1">
      <c r="B5696" s="151"/>
      <c r="D5696" s="152" t="s">
        <v>340</v>
      </c>
      <c r="E5696" s="153" t="s">
        <v>21</v>
      </c>
      <c r="F5696" s="154" t="s">
        <v>1550</v>
      </c>
      <c r="H5696" s="153" t="s">
        <v>21</v>
      </c>
      <c r="I5696" s="155"/>
      <c r="L5696" s="151"/>
      <c r="M5696" s="156"/>
      <c r="T5696" s="157"/>
      <c r="AT5696" s="153" t="s">
        <v>340</v>
      </c>
      <c r="AU5696" s="153" t="s">
        <v>80</v>
      </c>
      <c r="AV5696" s="12" t="s">
        <v>78</v>
      </c>
      <c r="AW5696" s="12" t="s">
        <v>32</v>
      </c>
      <c r="AX5696" s="12" t="s">
        <v>71</v>
      </c>
      <c r="AY5696" s="153" t="s">
        <v>330</v>
      </c>
    </row>
    <row r="5697" spans="2:51" s="13" customFormat="1">
      <c r="B5697" s="158"/>
      <c r="D5697" s="152" t="s">
        <v>340</v>
      </c>
      <c r="E5697" s="159" t="s">
        <v>21</v>
      </c>
      <c r="F5697" s="160" t="s">
        <v>336</v>
      </c>
      <c r="H5697" s="161">
        <v>4</v>
      </c>
      <c r="I5697" s="162"/>
      <c r="L5697" s="158"/>
      <c r="M5697" s="163"/>
      <c r="T5697" s="164"/>
      <c r="AT5697" s="159" t="s">
        <v>340</v>
      </c>
      <c r="AU5697" s="159" t="s">
        <v>80</v>
      </c>
      <c r="AV5697" s="13" t="s">
        <v>80</v>
      </c>
      <c r="AW5697" s="13" t="s">
        <v>32</v>
      </c>
      <c r="AX5697" s="13" t="s">
        <v>71</v>
      </c>
      <c r="AY5697" s="159" t="s">
        <v>330</v>
      </c>
    </row>
    <row r="5698" spans="2:51" s="12" customFormat="1">
      <c r="B5698" s="151"/>
      <c r="D5698" s="152" t="s">
        <v>340</v>
      </c>
      <c r="E5698" s="153" t="s">
        <v>21</v>
      </c>
      <c r="F5698" s="154" t="s">
        <v>1472</v>
      </c>
      <c r="H5698" s="153" t="s">
        <v>21</v>
      </c>
      <c r="I5698" s="155"/>
      <c r="L5698" s="151"/>
      <c r="M5698" s="156"/>
      <c r="T5698" s="157"/>
      <c r="AT5698" s="153" t="s">
        <v>340</v>
      </c>
      <c r="AU5698" s="153" t="s">
        <v>80</v>
      </c>
      <c r="AV5698" s="12" t="s">
        <v>78</v>
      </c>
      <c r="AW5698" s="12" t="s">
        <v>32</v>
      </c>
      <c r="AX5698" s="12" t="s">
        <v>71</v>
      </c>
      <c r="AY5698" s="153" t="s">
        <v>330</v>
      </c>
    </row>
    <row r="5699" spans="2:51" s="13" customFormat="1">
      <c r="B5699" s="158"/>
      <c r="D5699" s="152" t="s">
        <v>340</v>
      </c>
      <c r="E5699" s="159" t="s">
        <v>21</v>
      </c>
      <c r="F5699" s="160" t="s">
        <v>370</v>
      </c>
      <c r="H5699" s="161">
        <v>6</v>
      </c>
      <c r="I5699" s="162"/>
      <c r="L5699" s="158"/>
      <c r="M5699" s="163"/>
      <c r="T5699" s="164"/>
      <c r="AT5699" s="159" t="s">
        <v>340</v>
      </c>
      <c r="AU5699" s="159" t="s">
        <v>80</v>
      </c>
      <c r="AV5699" s="13" t="s">
        <v>80</v>
      </c>
      <c r="AW5699" s="13" t="s">
        <v>32</v>
      </c>
      <c r="AX5699" s="13" t="s">
        <v>71</v>
      </c>
      <c r="AY5699" s="159" t="s">
        <v>330</v>
      </c>
    </row>
    <row r="5700" spans="2:51" s="12" customFormat="1">
      <c r="B5700" s="151"/>
      <c r="D5700" s="152" t="s">
        <v>340</v>
      </c>
      <c r="E5700" s="153" t="s">
        <v>21</v>
      </c>
      <c r="F5700" s="154" t="s">
        <v>1476</v>
      </c>
      <c r="H5700" s="153" t="s">
        <v>21</v>
      </c>
      <c r="I5700" s="155"/>
      <c r="L5700" s="151"/>
      <c r="M5700" s="156"/>
      <c r="T5700" s="157"/>
      <c r="AT5700" s="153" t="s">
        <v>340</v>
      </c>
      <c r="AU5700" s="153" t="s">
        <v>80</v>
      </c>
      <c r="AV5700" s="12" t="s">
        <v>78</v>
      </c>
      <c r="AW5700" s="12" t="s">
        <v>32</v>
      </c>
      <c r="AX5700" s="12" t="s">
        <v>71</v>
      </c>
      <c r="AY5700" s="153" t="s">
        <v>330</v>
      </c>
    </row>
    <row r="5701" spans="2:51" s="13" customFormat="1">
      <c r="B5701" s="158"/>
      <c r="D5701" s="152" t="s">
        <v>340</v>
      </c>
      <c r="E5701" s="159" t="s">
        <v>21</v>
      </c>
      <c r="F5701" s="160" t="s">
        <v>336</v>
      </c>
      <c r="H5701" s="161">
        <v>4</v>
      </c>
      <c r="I5701" s="162"/>
      <c r="L5701" s="158"/>
      <c r="M5701" s="163"/>
      <c r="T5701" s="164"/>
      <c r="AT5701" s="159" t="s">
        <v>340</v>
      </c>
      <c r="AU5701" s="159" t="s">
        <v>80</v>
      </c>
      <c r="AV5701" s="13" t="s">
        <v>80</v>
      </c>
      <c r="AW5701" s="13" t="s">
        <v>32</v>
      </c>
      <c r="AX5701" s="13" t="s">
        <v>71</v>
      </c>
      <c r="AY5701" s="159" t="s">
        <v>330</v>
      </c>
    </row>
    <row r="5702" spans="2:51" s="12" customFormat="1">
      <c r="B5702" s="151"/>
      <c r="D5702" s="152" t="s">
        <v>340</v>
      </c>
      <c r="E5702" s="153" t="s">
        <v>21</v>
      </c>
      <c r="F5702" s="154" t="s">
        <v>1554</v>
      </c>
      <c r="H5702" s="153" t="s">
        <v>21</v>
      </c>
      <c r="I5702" s="155"/>
      <c r="L5702" s="151"/>
      <c r="M5702" s="156"/>
      <c r="T5702" s="157"/>
      <c r="AT5702" s="153" t="s">
        <v>340</v>
      </c>
      <c r="AU5702" s="153" t="s">
        <v>80</v>
      </c>
      <c r="AV5702" s="12" t="s">
        <v>78</v>
      </c>
      <c r="AW5702" s="12" t="s">
        <v>32</v>
      </c>
      <c r="AX5702" s="12" t="s">
        <v>71</v>
      </c>
      <c r="AY5702" s="153" t="s">
        <v>330</v>
      </c>
    </row>
    <row r="5703" spans="2:51" s="13" customFormat="1">
      <c r="B5703" s="158"/>
      <c r="D5703" s="152" t="s">
        <v>340</v>
      </c>
      <c r="E5703" s="159" t="s">
        <v>21</v>
      </c>
      <c r="F5703" s="160" t="s">
        <v>388</v>
      </c>
      <c r="H5703" s="161">
        <v>8</v>
      </c>
      <c r="I5703" s="162"/>
      <c r="L5703" s="158"/>
      <c r="M5703" s="163"/>
      <c r="T5703" s="164"/>
      <c r="AT5703" s="159" t="s">
        <v>340</v>
      </c>
      <c r="AU5703" s="159" t="s">
        <v>80</v>
      </c>
      <c r="AV5703" s="13" t="s">
        <v>80</v>
      </c>
      <c r="AW5703" s="13" t="s">
        <v>32</v>
      </c>
      <c r="AX5703" s="13" t="s">
        <v>71</v>
      </c>
      <c r="AY5703" s="159" t="s">
        <v>330</v>
      </c>
    </row>
    <row r="5704" spans="2:51" s="12" customFormat="1">
      <c r="B5704" s="151"/>
      <c r="D5704" s="152" t="s">
        <v>340</v>
      </c>
      <c r="E5704" s="153" t="s">
        <v>21</v>
      </c>
      <c r="F5704" s="154" t="s">
        <v>2241</v>
      </c>
      <c r="H5704" s="153" t="s">
        <v>21</v>
      </c>
      <c r="I5704" s="155"/>
      <c r="L5704" s="151"/>
      <c r="M5704" s="156"/>
      <c r="T5704" s="157"/>
      <c r="AT5704" s="153" t="s">
        <v>340</v>
      </c>
      <c r="AU5704" s="153" t="s">
        <v>80</v>
      </c>
      <c r="AV5704" s="12" t="s">
        <v>78</v>
      </c>
      <c r="AW5704" s="12" t="s">
        <v>32</v>
      </c>
      <c r="AX5704" s="12" t="s">
        <v>71</v>
      </c>
      <c r="AY5704" s="153" t="s">
        <v>330</v>
      </c>
    </row>
    <row r="5705" spans="2:51" s="13" customFormat="1">
      <c r="B5705" s="158"/>
      <c r="D5705" s="152" t="s">
        <v>340</v>
      </c>
      <c r="E5705" s="159" t="s">
        <v>21</v>
      </c>
      <c r="F5705" s="160" t="s">
        <v>370</v>
      </c>
      <c r="H5705" s="161">
        <v>6</v>
      </c>
      <c r="I5705" s="162"/>
      <c r="L5705" s="158"/>
      <c r="M5705" s="163"/>
      <c r="T5705" s="164"/>
      <c r="AT5705" s="159" t="s">
        <v>340</v>
      </c>
      <c r="AU5705" s="159" t="s">
        <v>80</v>
      </c>
      <c r="AV5705" s="13" t="s">
        <v>80</v>
      </c>
      <c r="AW5705" s="13" t="s">
        <v>32</v>
      </c>
      <c r="AX5705" s="13" t="s">
        <v>71</v>
      </c>
      <c r="AY5705" s="159" t="s">
        <v>330</v>
      </c>
    </row>
    <row r="5706" spans="2:51" s="12" customFormat="1">
      <c r="B5706" s="151"/>
      <c r="D5706" s="152" t="s">
        <v>340</v>
      </c>
      <c r="E5706" s="153" t="s">
        <v>21</v>
      </c>
      <c r="F5706" s="154" t="s">
        <v>2242</v>
      </c>
      <c r="H5706" s="153" t="s">
        <v>21</v>
      </c>
      <c r="I5706" s="155"/>
      <c r="L5706" s="151"/>
      <c r="M5706" s="156"/>
      <c r="T5706" s="157"/>
      <c r="AT5706" s="153" t="s">
        <v>340</v>
      </c>
      <c r="AU5706" s="153" t="s">
        <v>80</v>
      </c>
      <c r="AV5706" s="12" t="s">
        <v>78</v>
      </c>
      <c r="AW5706" s="12" t="s">
        <v>32</v>
      </c>
      <c r="AX5706" s="12" t="s">
        <v>71</v>
      </c>
      <c r="AY5706" s="153" t="s">
        <v>330</v>
      </c>
    </row>
    <row r="5707" spans="2:51" s="13" customFormat="1">
      <c r="B5707" s="158"/>
      <c r="D5707" s="152" t="s">
        <v>340</v>
      </c>
      <c r="E5707" s="159" t="s">
        <v>21</v>
      </c>
      <c r="F5707" s="160" t="s">
        <v>336</v>
      </c>
      <c r="H5707" s="161">
        <v>4</v>
      </c>
      <c r="I5707" s="162"/>
      <c r="L5707" s="158"/>
      <c r="M5707" s="163"/>
      <c r="T5707" s="164"/>
      <c r="AT5707" s="159" t="s">
        <v>340</v>
      </c>
      <c r="AU5707" s="159" t="s">
        <v>80</v>
      </c>
      <c r="AV5707" s="13" t="s">
        <v>80</v>
      </c>
      <c r="AW5707" s="13" t="s">
        <v>32</v>
      </c>
      <c r="AX5707" s="13" t="s">
        <v>71</v>
      </c>
      <c r="AY5707" s="159" t="s">
        <v>330</v>
      </c>
    </row>
    <row r="5708" spans="2:51" s="12" customFormat="1">
      <c r="B5708" s="151"/>
      <c r="D5708" s="152" t="s">
        <v>340</v>
      </c>
      <c r="E5708" s="153" t="s">
        <v>21</v>
      </c>
      <c r="F5708" s="154" t="s">
        <v>2243</v>
      </c>
      <c r="H5708" s="153" t="s">
        <v>21</v>
      </c>
      <c r="I5708" s="155"/>
      <c r="L5708" s="151"/>
      <c r="M5708" s="156"/>
      <c r="T5708" s="157"/>
      <c r="AT5708" s="153" t="s">
        <v>340</v>
      </c>
      <c r="AU5708" s="153" t="s">
        <v>80</v>
      </c>
      <c r="AV5708" s="12" t="s">
        <v>78</v>
      </c>
      <c r="AW5708" s="12" t="s">
        <v>32</v>
      </c>
      <c r="AX5708" s="12" t="s">
        <v>71</v>
      </c>
      <c r="AY5708" s="153" t="s">
        <v>330</v>
      </c>
    </row>
    <row r="5709" spans="2:51" s="13" customFormat="1">
      <c r="B5709" s="158"/>
      <c r="D5709" s="152" t="s">
        <v>340</v>
      </c>
      <c r="E5709" s="159" t="s">
        <v>21</v>
      </c>
      <c r="F5709" s="160" t="s">
        <v>336</v>
      </c>
      <c r="H5709" s="161">
        <v>4</v>
      </c>
      <c r="I5709" s="162"/>
      <c r="L5709" s="158"/>
      <c r="M5709" s="163"/>
      <c r="T5709" s="164"/>
      <c r="AT5709" s="159" t="s">
        <v>340</v>
      </c>
      <c r="AU5709" s="159" t="s">
        <v>80</v>
      </c>
      <c r="AV5709" s="13" t="s">
        <v>80</v>
      </c>
      <c r="AW5709" s="13" t="s">
        <v>32</v>
      </c>
      <c r="AX5709" s="13" t="s">
        <v>71</v>
      </c>
      <c r="AY5709" s="159" t="s">
        <v>330</v>
      </c>
    </row>
    <row r="5710" spans="2:51" s="12" customFormat="1">
      <c r="B5710" s="151"/>
      <c r="D5710" s="152" t="s">
        <v>340</v>
      </c>
      <c r="E5710" s="153" t="s">
        <v>21</v>
      </c>
      <c r="F5710" s="154" t="s">
        <v>1488</v>
      </c>
      <c r="H5710" s="153" t="s">
        <v>21</v>
      </c>
      <c r="I5710" s="155"/>
      <c r="L5710" s="151"/>
      <c r="M5710" s="156"/>
      <c r="T5710" s="157"/>
      <c r="AT5710" s="153" t="s">
        <v>340</v>
      </c>
      <c r="AU5710" s="153" t="s">
        <v>80</v>
      </c>
      <c r="AV5710" s="12" t="s">
        <v>78</v>
      </c>
      <c r="AW5710" s="12" t="s">
        <v>32</v>
      </c>
      <c r="AX5710" s="12" t="s">
        <v>71</v>
      </c>
      <c r="AY5710" s="153" t="s">
        <v>330</v>
      </c>
    </row>
    <row r="5711" spans="2:51" s="13" customFormat="1">
      <c r="B5711" s="158"/>
      <c r="D5711" s="152" t="s">
        <v>340</v>
      </c>
      <c r="E5711" s="159" t="s">
        <v>21</v>
      </c>
      <c r="F5711" s="160" t="s">
        <v>336</v>
      </c>
      <c r="H5711" s="161">
        <v>4</v>
      </c>
      <c r="I5711" s="162"/>
      <c r="L5711" s="158"/>
      <c r="M5711" s="163"/>
      <c r="T5711" s="164"/>
      <c r="AT5711" s="159" t="s">
        <v>340</v>
      </c>
      <c r="AU5711" s="159" t="s">
        <v>80</v>
      </c>
      <c r="AV5711" s="13" t="s">
        <v>80</v>
      </c>
      <c r="AW5711" s="13" t="s">
        <v>32</v>
      </c>
      <c r="AX5711" s="13" t="s">
        <v>71</v>
      </c>
      <c r="AY5711" s="159" t="s">
        <v>330</v>
      </c>
    </row>
    <row r="5712" spans="2:51" s="12" customFormat="1">
      <c r="B5712" s="151"/>
      <c r="D5712" s="152" t="s">
        <v>340</v>
      </c>
      <c r="E5712" s="153" t="s">
        <v>21</v>
      </c>
      <c r="F5712" s="154" t="s">
        <v>1490</v>
      </c>
      <c r="H5712" s="153" t="s">
        <v>21</v>
      </c>
      <c r="I5712" s="155"/>
      <c r="L5712" s="151"/>
      <c r="M5712" s="156"/>
      <c r="T5712" s="157"/>
      <c r="AT5712" s="153" t="s">
        <v>340</v>
      </c>
      <c r="AU5712" s="153" t="s">
        <v>80</v>
      </c>
      <c r="AV5712" s="12" t="s">
        <v>78</v>
      </c>
      <c r="AW5712" s="12" t="s">
        <v>32</v>
      </c>
      <c r="AX5712" s="12" t="s">
        <v>71</v>
      </c>
      <c r="AY5712" s="153" t="s">
        <v>330</v>
      </c>
    </row>
    <row r="5713" spans="2:51" s="13" customFormat="1">
      <c r="B5713" s="158"/>
      <c r="D5713" s="152" t="s">
        <v>340</v>
      </c>
      <c r="E5713" s="159" t="s">
        <v>21</v>
      </c>
      <c r="F5713" s="160" t="s">
        <v>336</v>
      </c>
      <c r="H5713" s="161">
        <v>4</v>
      </c>
      <c r="I5713" s="162"/>
      <c r="L5713" s="158"/>
      <c r="M5713" s="163"/>
      <c r="T5713" s="164"/>
      <c r="AT5713" s="159" t="s">
        <v>340</v>
      </c>
      <c r="AU5713" s="159" t="s">
        <v>80</v>
      </c>
      <c r="AV5713" s="13" t="s">
        <v>80</v>
      </c>
      <c r="AW5713" s="13" t="s">
        <v>32</v>
      </c>
      <c r="AX5713" s="13" t="s">
        <v>71</v>
      </c>
      <c r="AY5713" s="159" t="s">
        <v>330</v>
      </c>
    </row>
    <row r="5714" spans="2:51" s="12" customFormat="1">
      <c r="B5714" s="151"/>
      <c r="D5714" s="152" t="s">
        <v>340</v>
      </c>
      <c r="E5714" s="153" t="s">
        <v>21</v>
      </c>
      <c r="F5714" s="154" t="s">
        <v>1568</v>
      </c>
      <c r="H5714" s="153" t="s">
        <v>21</v>
      </c>
      <c r="I5714" s="155"/>
      <c r="L5714" s="151"/>
      <c r="M5714" s="156"/>
      <c r="T5714" s="157"/>
      <c r="AT5714" s="153" t="s">
        <v>340</v>
      </c>
      <c r="AU5714" s="153" t="s">
        <v>80</v>
      </c>
      <c r="AV5714" s="12" t="s">
        <v>78</v>
      </c>
      <c r="AW5714" s="12" t="s">
        <v>32</v>
      </c>
      <c r="AX5714" s="12" t="s">
        <v>71</v>
      </c>
      <c r="AY5714" s="153" t="s">
        <v>330</v>
      </c>
    </row>
    <row r="5715" spans="2:51" s="13" customFormat="1">
      <c r="B5715" s="158"/>
      <c r="D5715" s="152" t="s">
        <v>340</v>
      </c>
      <c r="E5715" s="159" t="s">
        <v>21</v>
      </c>
      <c r="F5715" s="160" t="s">
        <v>336</v>
      </c>
      <c r="H5715" s="161">
        <v>4</v>
      </c>
      <c r="I5715" s="162"/>
      <c r="L5715" s="158"/>
      <c r="M5715" s="163"/>
      <c r="T5715" s="164"/>
      <c r="AT5715" s="159" t="s">
        <v>340</v>
      </c>
      <c r="AU5715" s="159" t="s">
        <v>80</v>
      </c>
      <c r="AV5715" s="13" t="s">
        <v>80</v>
      </c>
      <c r="AW5715" s="13" t="s">
        <v>32</v>
      </c>
      <c r="AX5715" s="13" t="s">
        <v>71</v>
      </c>
      <c r="AY5715" s="159" t="s">
        <v>330</v>
      </c>
    </row>
    <row r="5716" spans="2:51" s="12" customFormat="1">
      <c r="B5716" s="151"/>
      <c r="D5716" s="152" t="s">
        <v>340</v>
      </c>
      <c r="E5716" s="153" t="s">
        <v>21</v>
      </c>
      <c r="F5716" s="154" t="s">
        <v>1569</v>
      </c>
      <c r="H5716" s="153" t="s">
        <v>21</v>
      </c>
      <c r="I5716" s="155"/>
      <c r="L5716" s="151"/>
      <c r="M5716" s="156"/>
      <c r="T5716" s="157"/>
      <c r="AT5716" s="153" t="s">
        <v>340</v>
      </c>
      <c r="AU5716" s="153" t="s">
        <v>80</v>
      </c>
      <c r="AV5716" s="12" t="s">
        <v>78</v>
      </c>
      <c r="AW5716" s="12" t="s">
        <v>32</v>
      </c>
      <c r="AX5716" s="12" t="s">
        <v>71</v>
      </c>
      <c r="AY5716" s="153" t="s">
        <v>330</v>
      </c>
    </row>
    <row r="5717" spans="2:51" s="13" customFormat="1">
      <c r="B5717" s="158"/>
      <c r="D5717" s="152" t="s">
        <v>340</v>
      </c>
      <c r="E5717" s="159" t="s">
        <v>21</v>
      </c>
      <c r="F5717" s="160" t="s">
        <v>336</v>
      </c>
      <c r="H5717" s="161">
        <v>4</v>
      </c>
      <c r="I5717" s="162"/>
      <c r="L5717" s="158"/>
      <c r="M5717" s="163"/>
      <c r="T5717" s="164"/>
      <c r="AT5717" s="159" t="s">
        <v>340</v>
      </c>
      <c r="AU5717" s="159" t="s">
        <v>80</v>
      </c>
      <c r="AV5717" s="13" t="s">
        <v>80</v>
      </c>
      <c r="AW5717" s="13" t="s">
        <v>32</v>
      </c>
      <c r="AX5717" s="13" t="s">
        <v>71</v>
      </c>
      <c r="AY5717" s="159" t="s">
        <v>330</v>
      </c>
    </row>
    <row r="5718" spans="2:51" s="12" customFormat="1">
      <c r="B5718" s="151"/>
      <c r="D5718" s="152" t="s">
        <v>340</v>
      </c>
      <c r="E5718" s="153" t="s">
        <v>21</v>
      </c>
      <c r="F5718" s="154" t="s">
        <v>1682</v>
      </c>
      <c r="H5718" s="153" t="s">
        <v>21</v>
      </c>
      <c r="I5718" s="155"/>
      <c r="L5718" s="151"/>
      <c r="M5718" s="156"/>
      <c r="T5718" s="157"/>
      <c r="AT5718" s="153" t="s">
        <v>340</v>
      </c>
      <c r="AU5718" s="153" t="s">
        <v>80</v>
      </c>
      <c r="AV5718" s="12" t="s">
        <v>78</v>
      </c>
      <c r="AW5718" s="12" t="s">
        <v>32</v>
      </c>
      <c r="AX5718" s="12" t="s">
        <v>71</v>
      </c>
      <c r="AY5718" s="153" t="s">
        <v>330</v>
      </c>
    </row>
    <row r="5719" spans="2:51" s="13" customFormat="1">
      <c r="B5719" s="158"/>
      <c r="D5719" s="152" t="s">
        <v>340</v>
      </c>
      <c r="E5719" s="159" t="s">
        <v>21</v>
      </c>
      <c r="F5719" s="160" t="s">
        <v>364</v>
      </c>
      <c r="H5719" s="161">
        <v>5</v>
      </c>
      <c r="I5719" s="162"/>
      <c r="L5719" s="158"/>
      <c r="M5719" s="163"/>
      <c r="T5719" s="164"/>
      <c r="AT5719" s="159" t="s">
        <v>340</v>
      </c>
      <c r="AU5719" s="159" t="s">
        <v>80</v>
      </c>
      <c r="AV5719" s="13" t="s">
        <v>80</v>
      </c>
      <c r="AW5719" s="13" t="s">
        <v>32</v>
      </c>
      <c r="AX5719" s="13" t="s">
        <v>71</v>
      </c>
      <c r="AY5719" s="159" t="s">
        <v>330</v>
      </c>
    </row>
    <row r="5720" spans="2:51" s="12" customFormat="1">
      <c r="B5720" s="151"/>
      <c r="D5720" s="152" t="s">
        <v>340</v>
      </c>
      <c r="E5720" s="153" t="s">
        <v>21</v>
      </c>
      <c r="F5720" s="154" t="s">
        <v>1492</v>
      </c>
      <c r="H5720" s="153" t="s">
        <v>21</v>
      </c>
      <c r="I5720" s="155"/>
      <c r="L5720" s="151"/>
      <c r="M5720" s="156"/>
      <c r="T5720" s="157"/>
      <c r="AT5720" s="153" t="s">
        <v>340</v>
      </c>
      <c r="AU5720" s="153" t="s">
        <v>80</v>
      </c>
      <c r="AV5720" s="12" t="s">
        <v>78</v>
      </c>
      <c r="AW5720" s="12" t="s">
        <v>32</v>
      </c>
      <c r="AX5720" s="12" t="s">
        <v>71</v>
      </c>
      <c r="AY5720" s="153" t="s">
        <v>330</v>
      </c>
    </row>
    <row r="5721" spans="2:51" s="13" customFormat="1">
      <c r="B5721" s="158"/>
      <c r="D5721" s="152" t="s">
        <v>340</v>
      </c>
      <c r="E5721" s="159" t="s">
        <v>21</v>
      </c>
      <c r="F5721" s="160" t="s">
        <v>336</v>
      </c>
      <c r="H5721" s="161">
        <v>4</v>
      </c>
      <c r="I5721" s="162"/>
      <c r="L5721" s="158"/>
      <c r="M5721" s="163"/>
      <c r="T5721" s="164"/>
      <c r="AT5721" s="159" t="s">
        <v>340</v>
      </c>
      <c r="AU5721" s="159" t="s">
        <v>80</v>
      </c>
      <c r="AV5721" s="13" t="s">
        <v>80</v>
      </c>
      <c r="AW5721" s="13" t="s">
        <v>32</v>
      </c>
      <c r="AX5721" s="13" t="s">
        <v>71</v>
      </c>
      <c r="AY5721" s="159" t="s">
        <v>330</v>
      </c>
    </row>
    <row r="5722" spans="2:51" s="12" customFormat="1">
      <c r="B5722" s="151"/>
      <c r="D5722" s="152" t="s">
        <v>340</v>
      </c>
      <c r="E5722" s="153" t="s">
        <v>21</v>
      </c>
      <c r="F5722" s="154" t="s">
        <v>1572</v>
      </c>
      <c r="H5722" s="153" t="s">
        <v>21</v>
      </c>
      <c r="I5722" s="155"/>
      <c r="L5722" s="151"/>
      <c r="M5722" s="156"/>
      <c r="T5722" s="157"/>
      <c r="AT5722" s="153" t="s">
        <v>340</v>
      </c>
      <c r="AU5722" s="153" t="s">
        <v>80</v>
      </c>
      <c r="AV5722" s="12" t="s">
        <v>78</v>
      </c>
      <c r="AW5722" s="12" t="s">
        <v>32</v>
      </c>
      <c r="AX5722" s="12" t="s">
        <v>71</v>
      </c>
      <c r="AY5722" s="153" t="s">
        <v>330</v>
      </c>
    </row>
    <row r="5723" spans="2:51" s="13" customFormat="1">
      <c r="B5723" s="158"/>
      <c r="D5723" s="152" t="s">
        <v>340</v>
      </c>
      <c r="E5723" s="159" t="s">
        <v>21</v>
      </c>
      <c r="F5723" s="160" t="s">
        <v>336</v>
      </c>
      <c r="H5723" s="161">
        <v>4</v>
      </c>
      <c r="I5723" s="162"/>
      <c r="L5723" s="158"/>
      <c r="M5723" s="163"/>
      <c r="T5723" s="164"/>
      <c r="AT5723" s="159" t="s">
        <v>340</v>
      </c>
      <c r="AU5723" s="159" t="s">
        <v>80</v>
      </c>
      <c r="AV5723" s="13" t="s">
        <v>80</v>
      </c>
      <c r="AW5723" s="13" t="s">
        <v>32</v>
      </c>
      <c r="AX5723" s="13" t="s">
        <v>71</v>
      </c>
      <c r="AY5723" s="159" t="s">
        <v>330</v>
      </c>
    </row>
    <row r="5724" spans="2:51" s="12" customFormat="1">
      <c r="B5724" s="151"/>
      <c r="D5724" s="152" t="s">
        <v>340</v>
      </c>
      <c r="E5724" s="153" t="s">
        <v>21</v>
      </c>
      <c r="F5724" s="154" t="s">
        <v>1578</v>
      </c>
      <c r="H5724" s="153" t="s">
        <v>21</v>
      </c>
      <c r="I5724" s="155"/>
      <c r="L5724" s="151"/>
      <c r="M5724" s="156"/>
      <c r="T5724" s="157"/>
      <c r="AT5724" s="153" t="s">
        <v>340</v>
      </c>
      <c r="AU5724" s="153" t="s">
        <v>80</v>
      </c>
      <c r="AV5724" s="12" t="s">
        <v>78</v>
      </c>
      <c r="AW5724" s="12" t="s">
        <v>32</v>
      </c>
      <c r="AX5724" s="12" t="s">
        <v>71</v>
      </c>
      <c r="AY5724" s="153" t="s">
        <v>330</v>
      </c>
    </row>
    <row r="5725" spans="2:51" s="13" customFormat="1">
      <c r="B5725" s="158"/>
      <c r="D5725" s="152" t="s">
        <v>340</v>
      </c>
      <c r="E5725" s="159" t="s">
        <v>21</v>
      </c>
      <c r="F5725" s="160" t="s">
        <v>370</v>
      </c>
      <c r="H5725" s="161">
        <v>6</v>
      </c>
      <c r="I5725" s="162"/>
      <c r="L5725" s="158"/>
      <c r="M5725" s="163"/>
      <c r="T5725" s="164"/>
      <c r="AT5725" s="159" t="s">
        <v>340</v>
      </c>
      <c r="AU5725" s="159" t="s">
        <v>80</v>
      </c>
      <c r="AV5725" s="13" t="s">
        <v>80</v>
      </c>
      <c r="AW5725" s="13" t="s">
        <v>32</v>
      </c>
      <c r="AX5725" s="13" t="s">
        <v>71</v>
      </c>
      <c r="AY5725" s="159" t="s">
        <v>330</v>
      </c>
    </row>
    <row r="5726" spans="2:51" s="12" customFormat="1">
      <c r="B5726" s="151"/>
      <c r="D5726" s="152" t="s">
        <v>340</v>
      </c>
      <c r="E5726" s="153" t="s">
        <v>21</v>
      </c>
      <c r="F5726" s="154" t="s">
        <v>1507</v>
      </c>
      <c r="H5726" s="153" t="s">
        <v>21</v>
      </c>
      <c r="I5726" s="155"/>
      <c r="L5726" s="151"/>
      <c r="M5726" s="156"/>
      <c r="T5726" s="157"/>
      <c r="AT5726" s="153" t="s">
        <v>340</v>
      </c>
      <c r="AU5726" s="153" t="s">
        <v>80</v>
      </c>
      <c r="AV5726" s="12" t="s">
        <v>78</v>
      </c>
      <c r="AW5726" s="12" t="s">
        <v>32</v>
      </c>
      <c r="AX5726" s="12" t="s">
        <v>71</v>
      </c>
      <c r="AY5726" s="153" t="s">
        <v>330</v>
      </c>
    </row>
    <row r="5727" spans="2:51" s="13" customFormat="1">
      <c r="B5727" s="158"/>
      <c r="D5727" s="152" t="s">
        <v>340</v>
      </c>
      <c r="E5727" s="159" t="s">
        <v>21</v>
      </c>
      <c r="F5727" s="160" t="s">
        <v>336</v>
      </c>
      <c r="H5727" s="161">
        <v>4</v>
      </c>
      <c r="I5727" s="162"/>
      <c r="L5727" s="158"/>
      <c r="M5727" s="163"/>
      <c r="T5727" s="164"/>
      <c r="AT5727" s="159" t="s">
        <v>340</v>
      </c>
      <c r="AU5727" s="159" t="s">
        <v>80</v>
      </c>
      <c r="AV5727" s="13" t="s">
        <v>80</v>
      </c>
      <c r="AW5727" s="13" t="s">
        <v>32</v>
      </c>
      <c r="AX5727" s="13" t="s">
        <v>71</v>
      </c>
      <c r="AY5727" s="159" t="s">
        <v>330</v>
      </c>
    </row>
    <row r="5728" spans="2:51" s="12" customFormat="1">
      <c r="B5728" s="151"/>
      <c r="D5728" s="152" t="s">
        <v>340</v>
      </c>
      <c r="E5728" s="153" t="s">
        <v>21</v>
      </c>
      <c r="F5728" s="154" t="s">
        <v>1509</v>
      </c>
      <c r="H5728" s="153" t="s">
        <v>21</v>
      </c>
      <c r="I5728" s="155"/>
      <c r="L5728" s="151"/>
      <c r="M5728" s="156"/>
      <c r="T5728" s="157"/>
      <c r="AT5728" s="153" t="s">
        <v>340</v>
      </c>
      <c r="AU5728" s="153" t="s">
        <v>80</v>
      </c>
      <c r="AV5728" s="12" t="s">
        <v>78</v>
      </c>
      <c r="AW5728" s="12" t="s">
        <v>32</v>
      </c>
      <c r="AX5728" s="12" t="s">
        <v>71</v>
      </c>
      <c r="AY5728" s="153" t="s">
        <v>330</v>
      </c>
    </row>
    <row r="5729" spans="2:51" s="13" customFormat="1">
      <c r="B5729" s="158"/>
      <c r="D5729" s="152" t="s">
        <v>340</v>
      </c>
      <c r="E5729" s="159" t="s">
        <v>21</v>
      </c>
      <c r="F5729" s="160" t="s">
        <v>370</v>
      </c>
      <c r="H5729" s="161">
        <v>6</v>
      </c>
      <c r="I5729" s="162"/>
      <c r="L5729" s="158"/>
      <c r="M5729" s="163"/>
      <c r="T5729" s="164"/>
      <c r="AT5729" s="159" t="s">
        <v>340</v>
      </c>
      <c r="AU5729" s="159" t="s">
        <v>80</v>
      </c>
      <c r="AV5729" s="13" t="s">
        <v>80</v>
      </c>
      <c r="AW5729" s="13" t="s">
        <v>32</v>
      </c>
      <c r="AX5729" s="13" t="s">
        <v>71</v>
      </c>
      <c r="AY5729" s="159" t="s">
        <v>330</v>
      </c>
    </row>
    <row r="5730" spans="2:51" s="15" customFormat="1">
      <c r="B5730" s="183"/>
      <c r="D5730" s="152" t="s">
        <v>340</v>
      </c>
      <c r="E5730" s="184" t="s">
        <v>21</v>
      </c>
      <c r="F5730" s="185" t="s">
        <v>769</v>
      </c>
      <c r="H5730" s="186">
        <v>89</v>
      </c>
      <c r="I5730" s="187"/>
      <c r="L5730" s="183"/>
      <c r="M5730" s="188"/>
      <c r="T5730" s="189"/>
      <c r="AT5730" s="184" t="s">
        <v>340</v>
      </c>
      <c r="AU5730" s="184" t="s">
        <v>80</v>
      </c>
      <c r="AV5730" s="15" t="s">
        <v>171</v>
      </c>
      <c r="AW5730" s="15" t="s">
        <v>32</v>
      </c>
      <c r="AX5730" s="15" t="s">
        <v>71</v>
      </c>
      <c r="AY5730" s="184" t="s">
        <v>330</v>
      </c>
    </row>
    <row r="5731" spans="2:51" s="12" customFormat="1">
      <c r="B5731" s="151"/>
      <c r="D5731" s="152" t="s">
        <v>340</v>
      </c>
      <c r="E5731" s="153" t="s">
        <v>21</v>
      </c>
      <c r="F5731" s="154" t="s">
        <v>800</v>
      </c>
      <c r="H5731" s="153" t="s">
        <v>21</v>
      </c>
      <c r="I5731" s="155"/>
      <c r="L5731" s="151"/>
      <c r="M5731" s="156"/>
      <c r="T5731" s="157"/>
      <c r="AT5731" s="153" t="s">
        <v>340</v>
      </c>
      <c r="AU5731" s="153" t="s">
        <v>80</v>
      </c>
      <c r="AV5731" s="12" t="s">
        <v>78</v>
      </c>
      <c r="AW5731" s="12" t="s">
        <v>32</v>
      </c>
      <c r="AX5731" s="12" t="s">
        <v>71</v>
      </c>
      <c r="AY5731" s="153" t="s">
        <v>330</v>
      </c>
    </row>
    <row r="5732" spans="2:51" s="12" customFormat="1">
      <c r="B5732" s="151"/>
      <c r="D5732" s="152" t="s">
        <v>340</v>
      </c>
      <c r="E5732" s="153" t="s">
        <v>21</v>
      </c>
      <c r="F5732" s="154" t="s">
        <v>1672</v>
      </c>
      <c r="H5732" s="153" t="s">
        <v>21</v>
      </c>
      <c r="I5732" s="155"/>
      <c r="L5732" s="151"/>
      <c r="M5732" s="156"/>
      <c r="T5732" s="157"/>
      <c r="AT5732" s="153" t="s">
        <v>340</v>
      </c>
      <c r="AU5732" s="153" t="s">
        <v>80</v>
      </c>
      <c r="AV5732" s="12" t="s">
        <v>78</v>
      </c>
      <c r="AW5732" s="12" t="s">
        <v>32</v>
      </c>
      <c r="AX5732" s="12" t="s">
        <v>71</v>
      </c>
      <c r="AY5732" s="153" t="s">
        <v>330</v>
      </c>
    </row>
    <row r="5733" spans="2:51" s="13" customFormat="1">
      <c r="B5733" s="158"/>
      <c r="D5733" s="152" t="s">
        <v>340</v>
      </c>
      <c r="E5733" s="159" t="s">
        <v>21</v>
      </c>
      <c r="F5733" s="160" t="s">
        <v>364</v>
      </c>
      <c r="H5733" s="161">
        <v>5</v>
      </c>
      <c r="I5733" s="162"/>
      <c r="L5733" s="158"/>
      <c r="M5733" s="163"/>
      <c r="T5733" s="164"/>
      <c r="AT5733" s="159" t="s">
        <v>340</v>
      </c>
      <c r="AU5733" s="159" t="s">
        <v>80</v>
      </c>
      <c r="AV5733" s="13" t="s">
        <v>80</v>
      </c>
      <c r="AW5733" s="13" t="s">
        <v>32</v>
      </c>
      <c r="AX5733" s="13" t="s">
        <v>71</v>
      </c>
      <c r="AY5733" s="159" t="s">
        <v>330</v>
      </c>
    </row>
    <row r="5734" spans="2:51" s="12" customFormat="1">
      <c r="B5734" s="151"/>
      <c r="D5734" s="152" t="s">
        <v>340</v>
      </c>
      <c r="E5734" s="153" t="s">
        <v>21</v>
      </c>
      <c r="F5734" s="154" t="s">
        <v>1550</v>
      </c>
      <c r="H5734" s="153" t="s">
        <v>21</v>
      </c>
      <c r="I5734" s="155"/>
      <c r="L5734" s="151"/>
      <c r="M5734" s="156"/>
      <c r="T5734" s="157"/>
      <c r="AT5734" s="153" t="s">
        <v>340</v>
      </c>
      <c r="AU5734" s="153" t="s">
        <v>80</v>
      </c>
      <c r="AV5734" s="12" t="s">
        <v>78</v>
      </c>
      <c r="AW5734" s="12" t="s">
        <v>32</v>
      </c>
      <c r="AX5734" s="12" t="s">
        <v>71</v>
      </c>
      <c r="AY5734" s="153" t="s">
        <v>330</v>
      </c>
    </row>
    <row r="5735" spans="2:51" s="13" customFormat="1">
      <c r="B5735" s="158"/>
      <c r="D5735" s="152" t="s">
        <v>340</v>
      </c>
      <c r="E5735" s="159" t="s">
        <v>21</v>
      </c>
      <c r="F5735" s="160" t="s">
        <v>336</v>
      </c>
      <c r="H5735" s="161">
        <v>4</v>
      </c>
      <c r="I5735" s="162"/>
      <c r="L5735" s="158"/>
      <c r="M5735" s="163"/>
      <c r="T5735" s="164"/>
      <c r="AT5735" s="159" t="s">
        <v>340</v>
      </c>
      <c r="AU5735" s="159" t="s">
        <v>80</v>
      </c>
      <c r="AV5735" s="13" t="s">
        <v>80</v>
      </c>
      <c r="AW5735" s="13" t="s">
        <v>32</v>
      </c>
      <c r="AX5735" s="13" t="s">
        <v>71</v>
      </c>
      <c r="AY5735" s="159" t="s">
        <v>330</v>
      </c>
    </row>
    <row r="5736" spans="2:51" s="12" customFormat="1">
      <c r="B5736" s="151"/>
      <c r="D5736" s="152" t="s">
        <v>340</v>
      </c>
      <c r="E5736" s="153" t="s">
        <v>21</v>
      </c>
      <c r="F5736" s="154" t="s">
        <v>1472</v>
      </c>
      <c r="H5736" s="153" t="s">
        <v>21</v>
      </c>
      <c r="I5736" s="155"/>
      <c r="L5736" s="151"/>
      <c r="M5736" s="156"/>
      <c r="T5736" s="157"/>
      <c r="AT5736" s="153" t="s">
        <v>340</v>
      </c>
      <c r="AU5736" s="153" t="s">
        <v>80</v>
      </c>
      <c r="AV5736" s="12" t="s">
        <v>78</v>
      </c>
      <c r="AW5736" s="12" t="s">
        <v>32</v>
      </c>
      <c r="AX5736" s="12" t="s">
        <v>71</v>
      </c>
      <c r="AY5736" s="153" t="s">
        <v>330</v>
      </c>
    </row>
    <row r="5737" spans="2:51" s="13" customFormat="1">
      <c r="B5737" s="158"/>
      <c r="D5737" s="152" t="s">
        <v>340</v>
      </c>
      <c r="E5737" s="159" t="s">
        <v>21</v>
      </c>
      <c r="F5737" s="160" t="s">
        <v>336</v>
      </c>
      <c r="H5737" s="161">
        <v>4</v>
      </c>
      <c r="I5737" s="162"/>
      <c r="L5737" s="158"/>
      <c r="M5737" s="163"/>
      <c r="T5737" s="164"/>
      <c r="AT5737" s="159" t="s">
        <v>340</v>
      </c>
      <c r="AU5737" s="159" t="s">
        <v>80</v>
      </c>
      <c r="AV5737" s="13" t="s">
        <v>80</v>
      </c>
      <c r="AW5737" s="13" t="s">
        <v>32</v>
      </c>
      <c r="AX5737" s="13" t="s">
        <v>71</v>
      </c>
      <c r="AY5737" s="159" t="s">
        <v>330</v>
      </c>
    </row>
    <row r="5738" spans="2:51" s="12" customFormat="1">
      <c r="B5738" s="151"/>
      <c r="D5738" s="152" t="s">
        <v>340</v>
      </c>
      <c r="E5738" s="153" t="s">
        <v>21</v>
      </c>
      <c r="F5738" s="154" t="s">
        <v>1476</v>
      </c>
      <c r="H5738" s="153" t="s">
        <v>21</v>
      </c>
      <c r="I5738" s="155"/>
      <c r="L5738" s="151"/>
      <c r="M5738" s="156"/>
      <c r="T5738" s="157"/>
      <c r="AT5738" s="153" t="s">
        <v>340</v>
      </c>
      <c r="AU5738" s="153" t="s">
        <v>80</v>
      </c>
      <c r="AV5738" s="12" t="s">
        <v>78</v>
      </c>
      <c r="AW5738" s="12" t="s">
        <v>32</v>
      </c>
      <c r="AX5738" s="12" t="s">
        <v>71</v>
      </c>
      <c r="AY5738" s="153" t="s">
        <v>330</v>
      </c>
    </row>
    <row r="5739" spans="2:51" s="13" customFormat="1">
      <c r="B5739" s="158"/>
      <c r="D5739" s="152" t="s">
        <v>340</v>
      </c>
      <c r="E5739" s="159" t="s">
        <v>21</v>
      </c>
      <c r="F5739" s="160" t="s">
        <v>336</v>
      </c>
      <c r="H5739" s="161">
        <v>4</v>
      </c>
      <c r="I5739" s="162"/>
      <c r="L5739" s="158"/>
      <c r="M5739" s="163"/>
      <c r="T5739" s="164"/>
      <c r="AT5739" s="159" t="s">
        <v>340</v>
      </c>
      <c r="AU5739" s="159" t="s">
        <v>80</v>
      </c>
      <c r="AV5739" s="13" t="s">
        <v>80</v>
      </c>
      <c r="AW5739" s="13" t="s">
        <v>32</v>
      </c>
      <c r="AX5739" s="13" t="s">
        <v>71</v>
      </c>
      <c r="AY5739" s="159" t="s">
        <v>330</v>
      </c>
    </row>
    <row r="5740" spans="2:51" s="12" customFormat="1">
      <c r="B5740" s="151"/>
      <c r="D5740" s="152" t="s">
        <v>340</v>
      </c>
      <c r="E5740" s="153" t="s">
        <v>21</v>
      </c>
      <c r="F5740" s="154" t="s">
        <v>1554</v>
      </c>
      <c r="H5740" s="153" t="s">
        <v>21</v>
      </c>
      <c r="I5740" s="155"/>
      <c r="L5740" s="151"/>
      <c r="M5740" s="156"/>
      <c r="T5740" s="157"/>
      <c r="AT5740" s="153" t="s">
        <v>340</v>
      </c>
      <c r="AU5740" s="153" t="s">
        <v>80</v>
      </c>
      <c r="AV5740" s="12" t="s">
        <v>78</v>
      </c>
      <c r="AW5740" s="12" t="s">
        <v>32</v>
      </c>
      <c r="AX5740" s="12" t="s">
        <v>71</v>
      </c>
      <c r="AY5740" s="153" t="s">
        <v>330</v>
      </c>
    </row>
    <row r="5741" spans="2:51" s="13" customFormat="1">
      <c r="B5741" s="158"/>
      <c r="D5741" s="152" t="s">
        <v>340</v>
      </c>
      <c r="E5741" s="159" t="s">
        <v>21</v>
      </c>
      <c r="F5741" s="160" t="s">
        <v>388</v>
      </c>
      <c r="H5741" s="161">
        <v>8</v>
      </c>
      <c r="I5741" s="162"/>
      <c r="L5741" s="158"/>
      <c r="M5741" s="163"/>
      <c r="T5741" s="164"/>
      <c r="AT5741" s="159" t="s">
        <v>340</v>
      </c>
      <c r="AU5741" s="159" t="s">
        <v>80</v>
      </c>
      <c r="AV5741" s="13" t="s">
        <v>80</v>
      </c>
      <c r="AW5741" s="13" t="s">
        <v>32</v>
      </c>
      <c r="AX5741" s="13" t="s">
        <v>71</v>
      </c>
      <c r="AY5741" s="159" t="s">
        <v>330</v>
      </c>
    </row>
    <row r="5742" spans="2:51" s="12" customFormat="1">
      <c r="B5742" s="151"/>
      <c r="D5742" s="152" t="s">
        <v>340</v>
      </c>
      <c r="E5742" s="153" t="s">
        <v>21</v>
      </c>
      <c r="F5742" s="154" t="s">
        <v>2241</v>
      </c>
      <c r="H5742" s="153" t="s">
        <v>21</v>
      </c>
      <c r="I5742" s="155"/>
      <c r="L5742" s="151"/>
      <c r="M5742" s="156"/>
      <c r="T5742" s="157"/>
      <c r="AT5742" s="153" t="s">
        <v>340</v>
      </c>
      <c r="AU5742" s="153" t="s">
        <v>80</v>
      </c>
      <c r="AV5742" s="12" t="s">
        <v>78</v>
      </c>
      <c r="AW5742" s="12" t="s">
        <v>32</v>
      </c>
      <c r="AX5742" s="12" t="s">
        <v>71</v>
      </c>
      <c r="AY5742" s="153" t="s">
        <v>330</v>
      </c>
    </row>
    <row r="5743" spans="2:51" s="13" customFormat="1">
      <c r="B5743" s="158"/>
      <c r="D5743" s="152" t="s">
        <v>340</v>
      </c>
      <c r="E5743" s="159" t="s">
        <v>21</v>
      </c>
      <c r="F5743" s="160" t="s">
        <v>336</v>
      </c>
      <c r="H5743" s="161">
        <v>4</v>
      </c>
      <c r="I5743" s="162"/>
      <c r="L5743" s="158"/>
      <c r="M5743" s="163"/>
      <c r="T5743" s="164"/>
      <c r="AT5743" s="159" t="s">
        <v>340</v>
      </c>
      <c r="AU5743" s="159" t="s">
        <v>80</v>
      </c>
      <c r="AV5743" s="13" t="s">
        <v>80</v>
      </c>
      <c r="AW5743" s="13" t="s">
        <v>32</v>
      </c>
      <c r="AX5743" s="13" t="s">
        <v>71</v>
      </c>
      <c r="AY5743" s="159" t="s">
        <v>330</v>
      </c>
    </row>
    <row r="5744" spans="2:51" s="12" customFormat="1">
      <c r="B5744" s="151"/>
      <c r="D5744" s="152" t="s">
        <v>340</v>
      </c>
      <c r="E5744" s="153" t="s">
        <v>21</v>
      </c>
      <c r="F5744" s="154" t="s">
        <v>1677</v>
      </c>
      <c r="H5744" s="153" t="s">
        <v>21</v>
      </c>
      <c r="I5744" s="155"/>
      <c r="L5744" s="151"/>
      <c r="M5744" s="156"/>
      <c r="T5744" s="157"/>
      <c r="AT5744" s="153" t="s">
        <v>340</v>
      </c>
      <c r="AU5744" s="153" t="s">
        <v>80</v>
      </c>
      <c r="AV5744" s="12" t="s">
        <v>78</v>
      </c>
      <c r="AW5744" s="12" t="s">
        <v>32</v>
      </c>
      <c r="AX5744" s="12" t="s">
        <v>71</v>
      </c>
      <c r="AY5744" s="153" t="s">
        <v>330</v>
      </c>
    </row>
    <row r="5745" spans="2:51" s="13" customFormat="1">
      <c r="B5745" s="158"/>
      <c r="D5745" s="152" t="s">
        <v>340</v>
      </c>
      <c r="E5745" s="159" t="s">
        <v>21</v>
      </c>
      <c r="F5745" s="160" t="s">
        <v>336</v>
      </c>
      <c r="H5745" s="161">
        <v>4</v>
      </c>
      <c r="I5745" s="162"/>
      <c r="L5745" s="158"/>
      <c r="M5745" s="163"/>
      <c r="T5745" s="164"/>
      <c r="AT5745" s="159" t="s">
        <v>340</v>
      </c>
      <c r="AU5745" s="159" t="s">
        <v>80</v>
      </c>
      <c r="AV5745" s="13" t="s">
        <v>80</v>
      </c>
      <c r="AW5745" s="13" t="s">
        <v>32</v>
      </c>
      <c r="AX5745" s="13" t="s">
        <v>71</v>
      </c>
      <c r="AY5745" s="159" t="s">
        <v>330</v>
      </c>
    </row>
    <row r="5746" spans="2:51" s="12" customFormat="1">
      <c r="B5746" s="151"/>
      <c r="D5746" s="152" t="s">
        <v>340</v>
      </c>
      <c r="E5746" s="153" t="s">
        <v>21</v>
      </c>
      <c r="F5746" s="154" t="s">
        <v>2242</v>
      </c>
      <c r="H5746" s="153" t="s">
        <v>21</v>
      </c>
      <c r="I5746" s="155"/>
      <c r="L5746" s="151"/>
      <c r="M5746" s="156"/>
      <c r="T5746" s="157"/>
      <c r="AT5746" s="153" t="s">
        <v>340</v>
      </c>
      <c r="AU5746" s="153" t="s">
        <v>80</v>
      </c>
      <c r="AV5746" s="12" t="s">
        <v>78</v>
      </c>
      <c r="AW5746" s="12" t="s">
        <v>32</v>
      </c>
      <c r="AX5746" s="12" t="s">
        <v>71</v>
      </c>
      <c r="AY5746" s="153" t="s">
        <v>330</v>
      </c>
    </row>
    <row r="5747" spans="2:51" s="13" customFormat="1">
      <c r="B5747" s="158"/>
      <c r="D5747" s="152" t="s">
        <v>340</v>
      </c>
      <c r="E5747" s="159" t="s">
        <v>21</v>
      </c>
      <c r="F5747" s="160" t="s">
        <v>336</v>
      </c>
      <c r="H5747" s="161">
        <v>4</v>
      </c>
      <c r="I5747" s="162"/>
      <c r="L5747" s="158"/>
      <c r="M5747" s="163"/>
      <c r="T5747" s="164"/>
      <c r="AT5747" s="159" t="s">
        <v>340</v>
      </c>
      <c r="AU5747" s="159" t="s">
        <v>80</v>
      </c>
      <c r="AV5747" s="13" t="s">
        <v>80</v>
      </c>
      <c r="AW5747" s="13" t="s">
        <v>32</v>
      </c>
      <c r="AX5747" s="13" t="s">
        <v>71</v>
      </c>
      <c r="AY5747" s="159" t="s">
        <v>330</v>
      </c>
    </row>
    <row r="5748" spans="2:51" s="12" customFormat="1">
      <c r="B5748" s="151"/>
      <c r="D5748" s="152" t="s">
        <v>340</v>
      </c>
      <c r="E5748" s="153" t="s">
        <v>21</v>
      </c>
      <c r="F5748" s="154" t="s">
        <v>2243</v>
      </c>
      <c r="H5748" s="153" t="s">
        <v>21</v>
      </c>
      <c r="I5748" s="155"/>
      <c r="L5748" s="151"/>
      <c r="M5748" s="156"/>
      <c r="T5748" s="157"/>
      <c r="AT5748" s="153" t="s">
        <v>340</v>
      </c>
      <c r="AU5748" s="153" t="s">
        <v>80</v>
      </c>
      <c r="AV5748" s="12" t="s">
        <v>78</v>
      </c>
      <c r="AW5748" s="12" t="s">
        <v>32</v>
      </c>
      <c r="AX5748" s="12" t="s">
        <v>71</v>
      </c>
      <c r="AY5748" s="153" t="s">
        <v>330</v>
      </c>
    </row>
    <row r="5749" spans="2:51" s="13" customFormat="1">
      <c r="B5749" s="158"/>
      <c r="D5749" s="152" t="s">
        <v>340</v>
      </c>
      <c r="E5749" s="159" t="s">
        <v>21</v>
      </c>
      <c r="F5749" s="160" t="s">
        <v>336</v>
      </c>
      <c r="H5749" s="161">
        <v>4</v>
      </c>
      <c r="I5749" s="162"/>
      <c r="L5749" s="158"/>
      <c r="M5749" s="163"/>
      <c r="T5749" s="164"/>
      <c r="AT5749" s="159" t="s">
        <v>340</v>
      </c>
      <c r="AU5749" s="159" t="s">
        <v>80</v>
      </c>
      <c r="AV5749" s="13" t="s">
        <v>80</v>
      </c>
      <c r="AW5749" s="13" t="s">
        <v>32</v>
      </c>
      <c r="AX5749" s="13" t="s">
        <v>71</v>
      </c>
      <c r="AY5749" s="159" t="s">
        <v>330</v>
      </c>
    </row>
    <row r="5750" spans="2:51" s="12" customFormat="1">
      <c r="B5750" s="151"/>
      <c r="D5750" s="152" t="s">
        <v>340</v>
      </c>
      <c r="E5750" s="153" t="s">
        <v>21</v>
      </c>
      <c r="F5750" s="154" t="s">
        <v>1599</v>
      </c>
      <c r="H5750" s="153" t="s">
        <v>21</v>
      </c>
      <c r="I5750" s="155"/>
      <c r="L5750" s="151"/>
      <c r="M5750" s="156"/>
      <c r="T5750" s="157"/>
      <c r="AT5750" s="153" t="s">
        <v>340</v>
      </c>
      <c r="AU5750" s="153" t="s">
        <v>80</v>
      </c>
      <c r="AV5750" s="12" t="s">
        <v>78</v>
      </c>
      <c r="AW5750" s="12" t="s">
        <v>32</v>
      </c>
      <c r="AX5750" s="12" t="s">
        <v>71</v>
      </c>
      <c r="AY5750" s="153" t="s">
        <v>330</v>
      </c>
    </row>
    <row r="5751" spans="2:51" s="13" customFormat="1">
      <c r="B5751" s="158"/>
      <c r="D5751" s="152" t="s">
        <v>340</v>
      </c>
      <c r="E5751" s="159" t="s">
        <v>21</v>
      </c>
      <c r="F5751" s="160" t="s">
        <v>336</v>
      </c>
      <c r="H5751" s="161">
        <v>4</v>
      </c>
      <c r="I5751" s="162"/>
      <c r="L5751" s="158"/>
      <c r="M5751" s="163"/>
      <c r="T5751" s="164"/>
      <c r="AT5751" s="159" t="s">
        <v>340</v>
      </c>
      <c r="AU5751" s="159" t="s">
        <v>80</v>
      </c>
      <c r="AV5751" s="13" t="s">
        <v>80</v>
      </c>
      <c r="AW5751" s="13" t="s">
        <v>32</v>
      </c>
      <c r="AX5751" s="13" t="s">
        <v>71</v>
      </c>
      <c r="AY5751" s="159" t="s">
        <v>330</v>
      </c>
    </row>
    <row r="5752" spans="2:51" s="12" customFormat="1">
      <c r="B5752" s="151"/>
      <c r="D5752" s="152" t="s">
        <v>340</v>
      </c>
      <c r="E5752" s="153" t="s">
        <v>21</v>
      </c>
      <c r="F5752" s="154" t="s">
        <v>2246</v>
      </c>
      <c r="H5752" s="153" t="s">
        <v>21</v>
      </c>
      <c r="I5752" s="155"/>
      <c r="L5752" s="151"/>
      <c r="M5752" s="156"/>
      <c r="T5752" s="157"/>
      <c r="AT5752" s="153" t="s">
        <v>340</v>
      </c>
      <c r="AU5752" s="153" t="s">
        <v>80</v>
      </c>
      <c r="AV5752" s="12" t="s">
        <v>78</v>
      </c>
      <c r="AW5752" s="12" t="s">
        <v>32</v>
      </c>
      <c r="AX5752" s="12" t="s">
        <v>71</v>
      </c>
      <c r="AY5752" s="153" t="s">
        <v>330</v>
      </c>
    </row>
    <row r="5753" spans="2:51" s="13" customFormat="1">
      <c r="B5753" s="158"/>
      <c r="D5753" s="152" t="s">
        <v>340</v>
      </c>
      <c r="E5753" s="159" t="s">
        <v>21</v>
      </c>
      <c r="F5753" s="160" t="s">
        <v>336</v>
      </c>
      <c r="H5753" s="161">
        <v>4</v>
      </c>
      <c r="I5753" s="162"/>
      <c r="L5753" s="158"/>
      <c r="M5753" s="163"/>
      <c r="T5753" s="164"/>
      <c r="AT5753" s="159" t="s">
        <v>340</v>
      </c>
      <c r="AU5753" s="159" t="s">
        <v>80</v>
      </c>
      <c r="AV5753" s="13" t="s">
        <v>80</v>
      </c>
      <c r="AW5753" s="13" t="s">
        <v>32</v>
      </c>
      <c r="AX5753" s="13" t="s">
        <v>71</v>
      </c>
      <c r="AY5753" s="159" t="s">
        <v>330</v>
      </c>
    </row>
    <row r="5754" spans="2:51" s="12" customFormat="1">
      <c r="B5754" s="151"/>
      <c r="D5754" s="152" t="s">
        <v>340</v>
      </c>
      <c r="E5754" s="153" t="s">
        <v>21</v>
      </c>
      <c r="F5754" s="154" t="s">
        <v>1478</v>
      </c>
      <c r="H5754" s="153" t="s">
        <v>21</v>
      </c>
      <c r="I5754" s="155"/>
      <c r="L5754" s="151"/>
      <c r="M5754" s="156"/>
      <c r="T5754" s="157"/>
      <c r="AT5754" s="153" t="s">
        <v>340</v>
      </c>
      <c r="AU5754" s="153" t="s">
        <v>80</v>
      </c>
      <c r="AV5754" s="12" t="s">
        <v>78</v>
      </c>
      <c r="AW5754" s="12" t="s">
        <v>32</v>
      </c>
      <c r="AX5754" s="12" t="s">
        <v>71</v>
      </c>
      <c r="AY5754" s="153" t="s">
        <v>330</v>
      </c>
    </row>
    <row r="5755" spans="2:51" s="13" customFormat="1">
      <c r="B5755" s="158"/>
      <c r="D5755" s="152" t="s">
        <v>340</v>
      </c>
      <c r="E5755" s="159" t="s">
        <v>21</v>
      </c>
      <c r="F5755" s="160" t="s">
        <v>336</v>
      </c>
      <c r="H5755" s="161">
        <v>4</v>
      </c>
      <c r="I5755" s="162"/>
      <c r="L5755" s="158"/>
      <c r="M5755" s="163"/>
      <c r="T5755" s="164"/>
      <c r="AT5755" s="159" t="s">
        <v>340</v>
      </c>
      <c r="AU5755" s="159" t="s">
        <v>80</v>
      </c>
      <c r="AV5755" s="13" t="s">
        <v>80</v>
      </c>
      <c r="AW5755" s="13" t="s">
        <v>32</v>
      </c>
      <c r="AX5755" s="13" t="s">
        <v>71</v>
      </c>
      <c r="AY5755" s="159" t="s">
        <v>330</v>
      </c>
    </row>
    <row r="5756" spans="2:51" s="12" customFormat="1">
      <c r="B5756" s="151"/>
      <c r="D5756" s="152" t="s">
        <v>340</v>
      </c>
      <c r="E5756" s="153" t="s">
        <v>21</v>
      </c>
      <c r="F5756" s="154" t="s">
        <v>1480</v>
      </c>
      <c r="H5756" s="153" t="s">
        <v>21</v>
      </c>
      <c r="I5756" s="155"/>
      <c r="L5756" s="151"/>
      <c r="M5756" s="156"/>
      <c r="T5756" s="157"/>
      <c r="AT5756" s="153" t="s">
        <v>340</v>
      </c>
      <c r="AU5756" s="153" t="s">
        <v>80</v>
      </c>
      <c r="AV5756" s="12" t="s">
        <v>78</v>
      </c>
      <c r="AW5756" s="12" t="s">
        <v>32</v>
      </c>
      <c r="AX5756" s="12" t="s">
        <v>71</v>
      </c>
      <c r="AY5756" s="153" t="s">
        <v>330</v>
      </c>
    </row>
    <row r="5757" spans="2:51" s="13" customFormat="1">
      <c r="B5757" s="158"/>
      <c r="D5757" s="152" t="s">
        <v>340</v>
      </c>
      <c r="E5757" s="159" t="s">
        <v>21</v>
      </c>
      <c r="F5757" s="160" t="s">
        <v>78</v>
      </c>
      <c r="H5757" s="161">
        <v>1</v>
      </c>
      <c r="I5757" s="162"/>
      <c r="L5757" s="158"/>
      <c r="M5757" s="163"/>
      <c r="T5757" s="164"/>
      <c r="AT5757" s="159" t="s">
        <v>340</v>
      </c>
      <c r="AU5757" s="159" t="s">
        <v>80</v>
      </c>
      <c r="AV5757" s="13" t="s">
        <v>80</v>
      </c>
      <c r="AW5757" s="13" t="s">
        <v>32</v>
      </c>
      <c r="AX5757" s="13" t="s">
        <v>71</v>
      </c>
      <c r="AY5757" s="159" t="s">
        <v>330</v>
      </c>
    </row>
    <row r="5758" spans="2:51" s="12" customFormat="1">
      <c r="B5758" s="151"/>
      <c r="D5758" s="152" t="s">
        <v>340</v>
      </c>
      <c r="E5758" s="153" t="s">
        <v>21</v>
      </c>
      <c r="F5758" s="154" t="s">
        <v>1490</v>
      </c>
      <c r="H5758" s="153" t="s">
        <v>21</v>
      </c>
      <c r="I5758" s="155"/>
      <c r="L5758" s="151"/>
      <c r="M5758" s="156"/>
      <c r="T5758" s="157"/>
      <c r="AT5758" s="153" t="s">
        <v>340</v>
      </c>
      <c r="AU5758" s="153" t="s">
        <v>80</v>
      </c>
      <c r="AV5758" s="12" t="s">
        <v>78</v>
      </c>
      <c r="AW5758" s="12" t="s">
        <v>32</v>
      </c>
      <c r="AX5758" s="12" t="s">
        <v>71</v>
      </c>
      <c r="AY5758" s="153" t="s">
        <v>330</v>
      </c>
    </row>
    <row r="5759" spans="2:51" s="13" customFormat="1">
      <c r="B5759" s="158"/>
      <c r="D5759" s="152" t="s">
        <v>340</v>
      </c>
      <c r="E5759" s="159" t="s">
        <v>21</v>
      </c>
      <c r="F5759" s="160" t="s">
        <v>378</v>
      </c>
      <c r="H5759" s="161">
        <v>7</v>
      </c>
      <c r="I5759" s="162"/>
      <c r="L5759" s="158"/>
      <c r="M5759" s="163"/>
      <c r="T5759" s="164"/>
      <c r="AT5759" s="159" t="s">
        <v>340</v>
      </c>
      <c r="AU5759" s="159" t="s">
        <v>80</v>
      </c>
      <c r="AV5759" s="13" t="s">
        <v>80</v>
      </c>
      <c r="AW5759" s="13" t="s">
        <v>32</v>
      </c>
      <c r="AX5759" s="13" t="s">
        <v>71</v>
      </c>
      <c r="AY5759" s="159" t="s">
        <v>330</v>
      </c>
    </row>
    <row r="5760" spans="2:51" s="12" customFormat="1">
      <c r="B5760" s="151"/>
      <c r="D5760" s="152" t="s">
        <v>340</v>
      </c>
      <c r="E5760" s="153" t="s">
        <v>21</v>
      </c>
      <c r="F5760" s="154" t="s">
        <v>1682</v>
      </c>
      <c r="H5760" s="153" t="s">
        <v>21</v>
      </c>
      <c r="I5760" s="155"/>
      <c r="L5760" s="151"/>
      <c r="M5760" s="156"/>
      <c r="T5760" s="157"/>
      <c r="AT5760" s="153" t="s">
        <v>340</v>
      </c>
      <c r="AU5760" s="153" t="s">
        <v>80</v>
      </c>
      <c r="AV5760" s="12" t="s">
        <v>78</v>
      </c>
      <c r="AW5760" s="12" t="s">
        <v>32</v>
      </c>
      <c r="AX5760" s="12" t="s">
        <v>71</v>
      </c>
      <c r="AY5760" s="153" t="s">
        <v>330</v>
      </c>
    </row>
    <row r="5761" spans="2:51" s="13" customFormat="1">
      <c r="B5761" s="158"/>
      <c r="D5761" s="152" t="s">
        <v>340</v>
      </c>
      <c r="E5761" s="159" t="s">
        <v>21</v>
      </c>
      <c r="F5761" s="160" t="s">
        <v>78</v>
      </c>
      <c r="H5761" s="161">
        <v>1</v>
      </c>
      <c r="I5761" s="162"/>
      <c r="L5761" s="158"/>
      <c r="M5761" s="163"/>
      <c r="T5761" s="164"/>
      <c r="AT5761" s="159" t="s">
        <v>340</v>
      </c>
      <c r="AU5761" s="159" t="s">
        <v>80</v>
      </c>
      <c r="AV5761" s="13" t="s">
        <v>80</v>
      </c>
      <c r="AW5761" s="13" t="s">
        <v>32</v>
      </c>
      <c r="AX5761" s="13" t="s">
        <v>71</v>
      </c>
      <c r="AY5761" s="159" t="s">
        <v>330</v>
      </c>
    </row>
    <row r="5762" spans="2:51" s="15" customFormat="1">
      <c r="B5762" s="183"/>
      <c r="D5762" s="152" t="s">
        <v>340</v>
      </c>
      <c r="E5762" s="184" t="s">
        <v>21</v>
      </c>
      <c r="F5762" s="185" t="s">
        <v>769</v>
      </c>
      <c r="H5762" s="186">
        <v>62</v>
      </c>
      <c r="I5762" s="187"/>
      <c r="L5762" s="183"/>
      <c r="M5762" s="188"/>
      <c r="T5762" s="189"/>
      <c r="AT5762" s="184" t="s">
        <v>340</v>
      </c>
      <c r="AU5762" s="184" t="s">
        <v>80</v>
      </c>
      <c r="AV5762" s="15" t="s">
        <v>171</v>
      </c>
      <c r="AW5762" s="15" t="s">
        <v>32</v>
      </c>
      <c r="AX5762" s="15" t="s">
        <v>71</v>
      </c>
      <c r="AY5762" s="184" t="s">
        <v>330</v>
      </c>
    </row>
    <row r="5763" spans="2:51" s="12" customFormat="1">
      <c r="B5763" s="151"/>
      <c r="D5763" s="152" t="s">
        <v>340</v>
      </c>
      <c r="E5763" s="153" t="s">
        <v>21</v>
      </c>
      <c r="F5763" s="154" t="s">
        <v>808</v>
      </c>
      <c r="H5763" s="153" t="s">
        <v>21</v>
      </c>
      <c r="I5763" s="155"/>
      <c r="L5763" s="151"/>
      <c r="M5763" s="156"/>
      <c r="T5763" s="157"/>
      <c r="AT5763" s="153" t="s">
        <v>340</v>
      </c>
      <c r="AU5763" s="153" t="s">
        <v>80</v>
      </c>
      <c r="AV5763" s="12" t="s">
        <v>78</v>
      </c>
      <c r="AW5763" s="12" t="s">
        <v>32</v>
      </c>
      <c r="AX5763" s="12" t="s">
        <v>71</v>
      </c>
      <c r="AY5763" s="153" t="s">
        <v>330</v>
      </c>
    </row>
    <row r="5764" spans="2:51" s="12" customFormat="1">
      <c r="B5764" s="151"/>
      <c r="D5764" s="152" t="s">
        <v>340</v>
      </c>
      <c r="E5764" s="153" t="s">
        <v>21</v>
      </c>
      <c r="F5764" s="154" t="s">
        <v>1470</v>
      </c>
      <c r="H5764" s="153" t="s">
        <v>21</v>
      </c>
      <c r="I5764" s="155"/>
      <c r="L5764" s="151"/>
      <c r="M5764" s="156"/>
      <c r="T5764" s="157"/>
      <c r="AT5764" s="153" t="s">
        <v>340</v>
      </c>
      <c r="AU5764" s="153" t="s">
        <v>80</v>
      </c>
      <c r="AV5764" s="12" t="s">
        <v>78</v>
      </c>
      <c r="AW5764" s="12" t="s">
        <v>32</v>
      </c>
      <c r="AX5764" s="12" t="s">
        <v>71</v>
      </c>
      <c r="AY5764" s="153" t="s">
        <v>330</v>
      </c>
    </row>
    <row r="5765" spans="2:51" s="13" customFormat="1">
      <c r="B5765" s="158"/>
      <c r="D5765" s="152" t="s">
        <v>340</v>
      </c>
      <c r="E5765" s="159" t="s">
        <v>21</v>
      </c>
      <c r="F5765" s="160" t="s">
        <v>78</v>
      </c>
      <c r="H5765" s="161">
        <v>1</v>
      </c>
      <c r="I5765" s="162"/>
      <c r="L5765" s="158"/>
      <c r="M5765" s="163"/>
      <c r="T5765" s="164"/>
      <c r="AT5765" s="159" t="s">
        <v>340</v>
      </c>
      <c r="AU5765" s="159" t="s">
        <v>80</v>
      </c>
      <c r="AV5765" s="13" t="s">
        <v>80</v>
      </c>
      <c r="AW5765" s="13" t="s">
        <v>32</v>
      </c>
      <c r="AX5765" s="13" t="s">
        <v>71</v>
      </c>
      <c r="AY5765" s="159" t="s">
        <v>330</v>
      </c>
    </row>
    <row r="5766" spans="2:51" s="12" customFormat="1">
      <c r="B5766" s="151"/>
      <c r="D5766" s="152" t="s">
        <v>340</v>
      </c>
      <c r="E5766" s="153" t="s">
        <v>21</v>
      </c>
      <c r="F5766" s="154" t="s">
        <v>1672</v>
      </c>
      <c r="H5766" s="153" t="s">
        <v>21</v>
      </c>
      <c r="I5766" s="155"/>
      <c r="L5766" s="151"/>
      <c r="M5766" s="156"/>
      <c r="T5766" s="157"/>
      <c r="AT5766" s="153" t="s">
        <v>340</v>
      </c>
      <c r="AU5766" s="153" t="s">
        <v>80</v>
      </c>
      <c r="AV5766" s="12" t="s">
        <v>78</v>
      </c>
      <c r="AW5766" s="12" t="s">
        <v>32</v>
      </c>
      <c r="AX5766" s="12" t="s">
        <v>71</v>
      </c>
      <c r="AY5766" s="153" t="s">
        <v>330</v>
      </c>
    </row>
    <row r="5767" spans="2:51" s="13" customFormat="1">
      <c r="B5767" s="158"/>
      <c r="D5767" s="152" t="s">
        <v>340</v>
      </c>
      <c r="E5767" s="159" t="s">
        <v>21</v>
      </c>
      <c r="F5767" s="160" t="s">
        <v>78</v>
      </c>
      <c r="H5767" s="161">
        <v>1</v>
      </c>
      <c r="I5767" s="162"/>
      <c r="L5767" s="158"/>
      <c r="M5767" s="163"/>
      <c r="T5767" s="164"/>
      <c r="AT5767" s="159" t="s">
        <v>340</v>
      </c>
      <c r="AU5767" s="159" t="s">
        <v>80</v>
      </c>
      <c r="AV5767" s="13" t="s">
        <v>80</v>
      </c>
      <c r="AW5767" s="13" t="s">
        <v>32</v>
      </c>
      <c r="AX5767" s="13" t="s">
        <v>71</v>
      </c>
      <c r="AY5767" s="159" t="s">
        <v>330</v>
      </c>
    </row>
    <row r="5768" spans="2:51" s="12" customFormat="1">
      <c r="B5768" s="151"/>
      <c r="D5768" s="152" t="s">
        <v>340</v>
      </c>
      <c r="E5768" s="153" t="s">
        <v>21</v>
      </c>
      <c r="F5768" s="154" t="s">
        <v>1550</v>
      </c>
      <c r="H5768" s="153" t="s">
        <v>21</v>
      </c>
      <c r="I5768" s="155"/>
      <c r="L5768" s="151"/>
      <c r="M5768" s="156"/>
      <c r="T5768" s="157"/>
      <c r="AT5768" s="153" t="s">
        <v>340</v>
      </c>
      <c r="AU5768" s="153" t="s">
        <v>80</v>
      </c>
      <c r="AV5768" s="12" t="s">
        <v>78</v>
      </c>
      <c r="AW5768" s="12" t="s">
        <v>32</v>
      </c>
      <c r="AX5768" s="12" t="s">
        <v>71</v>
      </c>
      <c r="AY5768" s="153" t="s">
        <v>330</v>
      </c>
    </row>
    <row r="5769" spans="2:51" s="13" customFormat="1">
      <c r="B5769" s="158"/>
      <c r="D5769" s="152" t="s">
        <v>340</v>
      </c>
      <c r="E5769" s="159" t="s">
        <v>21</v>
      </c>
      <c r="F5769" s="160" t="s">
        <v>78</v>
      </c>
      <c r="H5769" s="161">
        <v>1</v>
      </c>
      <c r="I5769" s="162"/>
      <c r="L5769" s="158"/>
      <c r="M5769" s="163"/>
      <c r="T5769" s="164"/>
      <c r="AT5769" s="159" t="s">
        <v>340</v>
      </c>
      <c r="AU5769" s="159" t="s">
        <v>80</v>
      </c>
      <c r="AV5769" s="13" t="s">
        <v>80</v>
      </c>
      <c r="AW5769" s="13" t="s">
        <v>32</v>
      </c>
      <c r="AX5769" s="13" t="s">
        <v>71</v>
      </c>
      <c r="AY5769" s="159" t="s">
        <v>330</v>
      </c>
    </row>
    <row r="5770" spans="2:51" s="12" customFormat="1">
      <c r="B5770" s="151"/>
      <c r="D5770" s="152" t="s">
        <v>340</v>
      </c>
      <c r="E5770" s="153" t="s">
        <v>21</v>
      </c>
      <c r="F5770" s="154" t="s">
        <v>1472</v>
      </c>
      <c r="H5770" s="153" t="s">
        <v>21</v>
      </c>
      <c r="I5770" s="155"/>
      <c r="L5770" s="151"/>
      <c r="M5770" s="156"/>
      <c r="T5770" s="157"/>
      <c r="AT5770" s="153" t="s">
        <v>340</v>
      </c>
      <c r="AU5770" s="153" t="s">
        <v>80</v>
      </c>
      <c r="AV5770" s="12" t="s">
        <v>78</v>
      </c>
      <c r="AW5770" s="12" t="s">
        <v>32</v>
      </c>
      <c r="AX5770" s="12" t="s">
        <v>71</v>
      </c>
      <c r="AY5770" s="153" t="s">
        <v>330</v>
      </c>
    </row>
    <row r="5771" spans="2:51" s="13" customFormat="1">
      <c r="B5771" s="158"/>
      <c r="D5771" s="152" t="s">
        <v>340</v>
      </c>
      <c r="E5771" s="159" t="s">
        <v>21</v>
      </c>
      <c r="F5771" s="160" t="s">
        <v>370</v>
      </c>
      <c r="H5771" s="161">
        <v>6</v>
      </c>
      <c r="I5771" s="162"/>
      <c r="L5771" s="158"/>
      <c r="M5771" s="163"/>
      <c r="T5771" s="164"/>
      <c r="AT5771" s="159" t="s">
        <v>340</v>
      </c>
      <c r="AU5771" s="159" t="s">
        <v>80</v>
      </c>
      <c r="AV5771" s="13" t="s">
        <v>80</v>
      </c>
      <c r="AW5771" s="13" t="s">
        <v>32</v>
      </c>
      <c r="AX5771" s="13" t="s">
        <v>71</v>
      </c>
      <c r="AY5771" s="159" t="s">
        <v>330</v>
      </c>
    </row>
    <row r="5772" spans="2:51" s="12" customFormat="1">
      <c r="B5772" s="151"/>
      <c r="D5772" s="152" t="s">
        <v>340</v>
      </c>
      <c r="E5772" s="153" t="s">
        <v>21</v>
      </c>
      <c r="F5772" s="154" t="s">
        <v>1476</v>
      </c>
      <c r="H5772" s="153" t="s">
        <v>21</v>
      </c>
      <c r="I5772" s="155"/>
      <c r="L5772" s="151"/>
      <c r="M5772" s="156"/>
      <c r="T5772" s="157"/>
      <c r="AT5772" s="153" t="s">
        <v>340</v>
      </c>
      <c r="AU5772" s="153" t="s">
        <v>80</v>
      </c>
      <c r="AV5772" s="12" t="s">
        <v>78</v>
      </c>
      <c r="AW5772" s="12" t="s">
        <v>32</v>
      </c>
      <c r="AX5772" s="12" t="s">
        <v>71</v>
      </c>
      <c r="AY5772" s="153" t="s">
        <v>330</v>
      </c>
    </row>
    <row r="5773" spans="2:51" s="13" customFormat="1">
      <c r="B5773" s="158"/>
      <c r="D5773" s="152" t="s">
        <v>340</v>
      </c>
      <c r="E5773" s="159" t="s">
        <v>21</v>
      </c>
      <c r="F5773" s="160" t="s">
        <v>336</v>
      </c>
      <c r="H5773" s="161">
        <v>4</v>
      </c>
      <c r="I5773" s="162"/>
      <c r="L5773" s="158"/>
      <c r="M5773" s="163"/>
      <c r="T5773" s="164"/>
      <c r="AT5773" s="159" t="s">
        <v>340</v>
      </c>
      <c r="AU5773" s="159" t="s">
        <v>80</v>
      </c>
      <c r="AV5773" s="13" t="s">
        <v>80</v>
      </c>
      <c r="AW5773" s="13" t="s">
        <v>32</v>
      </c>
      <c r="AX5773" s="13" t="s">
        <v>71</v>
      </c>
      <c r="AY5773" s="159" t="s">
        <v>330</v>
      </c>
    </row>
    <row r="5774" spans="2:51" s="12" customFormat="1">
      <c r="B5774" s="151"/>
      <c r="D5774" s="152" t="s">
        <v>340</v>
      </c>
      <c r="E5774" s="153" t="s">
        <v>21</v>
      </c>
      <c r="F5774" s="154" t="s">
        <v>1554</v>
      </c>
      <c r="H5774" s="153" t="s">
        <v>21</v>
      </c>
      <c r="I5774" s="155"/>
      <c r="L5774" s="151"/>
      <c r="M5774" s="156"/>
      <c r="T5774" s="157"/>
      <c r="AT5774" s="153" t="s">
        <v>340</v>
      </c>
      <c r="AU5774" s="153" t="s">
        <v>80</v>
      </c>
      <c r="AV5774" s="12" t="s">
        <v>78</v>
      </c>
      <c r="AW5774" s="12" t="s">
        <v>32</v>
      </c>
      <c r="AX5774" s="12" t="s">
        <v>71</v>
      </c>
      <c r="AY5774" s="153" t="s">
        <v>330</v>
      </c>
    </row>
    <row r="5775" spans="2:51" s="13" customFormat="1">
      <c r="B5775" s="158"/>
      <c r="D5775" s="152" t="s">
        <v>340</v>
      </c>
      <c r="E5775" s="159" t="s">
        <v>21</v>
      </c>
      <c r="F5775" s="160" t="s">
        <v>370</v>
      </c>
      <c r="H5775" s="161">
        <v>6</v>
      </c>
      <c r="I5775" s="162"/>
      <c r="L5775" s="158"/>
      <c r="M5775" s="163"/>
      <c r="T5775" s="164"/>
      <c r="AT5775" s="159" t="s">
        <v>340</v>
      </c>
      <c r="AU5775" s="159" t="s">
        <v>80</v>
      </c>
      <c r="AV5775" s="13" t="s">
        <v>80</v>
      </c>
      <c r="AW5775" s="13" t="s">
        <v>32</v>
      </c>
      <c r="AX5775" s="13" t="s">
        <v>71</v>
      </c>
      <c r="AY5775" s="159" t="s">
        <v>330</v>
      </c>
    </row>
    <row r="5776" spans="2:51" s="12" customFormat="1">
      <c r="B5776" s="151"/>
      <c r="D5776" s="152" t="s">
        <v>340</v>
      </c>
      <c r="E5776" s="153" t="s">
        <v>21</v>
      </c>
      <c r="F5776" s="154" t="s">
        <v>2241</v>
      </c>
      <c r="H5776" s="153" t="s">
        <v>21</v>
      </c>
      <c r="I5776" s="155"/>
      <c r="L5776" s="151"/>
      <c r="M5776" s="156"/>
      <c r="T5776" s="157"/>
      <c r="AT5776" s="153" t="s">
        <v>340</v>
      </c>
      <c r="AU5776" s="153" t="s">
        <v>80</v>
      </c>
      <c r="AV5776" s="12" t="s">
        <v>78</v>
      </c>
      <c r="AW5776" s="12" t="s">
        <v>32</v>
      </c>
      <c r="AX5776" s="12" t="s">
        <v>71</v>
      </c>
      <c r="AY5776" s="153" t="s">
        <v>330</v>
      </c>
    </row>
    <row r="5777" spans="2:51" s="13" customFormat="1">
      <c r="B5777" s="158"/>
      <c r="D5777" s="152" t="s">
        <v>340</v>
      </c>
      <c r="E5777" s="159" t="s">
        <v>21</v>
      </c>
      <c r="F5777" s="160" t="s">
        <v>336</v>
      </c>
      <c r="H5777" s="161">
        <v>4</v>
      </c>
      <c r="I5777" s="162"/>
      <c r="L5777" s="158"/>
      <c r="M5777" s="163"/>
      <c r="T5777" s="164"/>
      <c r="AT5777" s="159" t="s">
        <v>340</v>
      </c>
      <c r="AU5777" s="159" t="s">
        <v>80</v>
      </c>
      <c r="AV5777" s="13" t="s">
        <v>80</v>
      </c>
      <c r="AW5777" s="13" t="s">
        <v>32</v>
      </c>
      <c r="AX5777" s="13" t="s">
        <v>71</v>
      </c>
      <c r="AY5777" s="159" t="s">
        <v>330</v>
      </c>
    </row>
    <row r="5778" spans="2:51" s="12" customFormat="1">
      <c r="B5778" s="151"/>
      <c r="D5778" s="152" t="s">
        <v>340</v>
      </c>
      <c r="E5778" s="153" t="s">
        <v>21</v>
      </c>
      <c r="F5778" s="154" t="s">
        <v>1677</v>
      </c>
      <c r="H5778" s="153" t="s">
        <v>21</v>
      </c>
      <c r="I5778" s="155"/>
      <c r="L5778" s="151"/>
      <c r="M5778" s="156"/>
      <c r="T5778" s="157"/>
      <c r="AT5778" s="153" t="s">
        <v>340</v>
      </c>
      <c r="AU5778" s="153" t="s">
        <v>80</v>
      </c>
      <c r="AV5778" s="12" t="s">
        <v>78</v>
      </c>
      <c r="AW5778" s="12" t="s">
        <v>32</v>
      </c>
      <c r="AX5778" s="12" t="s">
        <v>71</v>
      </c>
      <c r="AY5778" s="153" t="s">
        <v>330</v>
      </c>
    </row>
    <row r="5779" spans="2:51" s="13" customFormat="1">
      <c r="B5779" s="158"/>
      <c r="D5779" s="152" t="s">
        <v>340</v>
      </c>
      <c r="E5779" s="159" t="s">
        <v>21</v>
      </c>
      <c r="F5779" s="160" t="s">
        <v>388</v>
      </c>
      <c r="H5779" s="161">
        <v>8</v>
      </c>
      <c r="I5779" s="162"/>
      <c r="L5779" s="158"/>
      <c r="M5779" s="163"/>
      <c r="T5779" s="164"/>
      <c r="AT5779" s="159" t="s">
        <v>340</v>
      </c>
      <c r="AU5779" s="159" t="s">
        <v>80</v>
      </c>
      <c r="AV5779" s="13" t="s">
        <v>80</v>
      </c>
      <c r="AW5779" s="13" t="s">
        <v>32</v>
      </c>
      <c r="AX5779" s="13" t="s">
        <v>71</v>
      </c>
      <c r="AY5779" s="159" t="s">
        <v>330</v>
      </c>
    </row>
    <row r="5780" spans="2:51" s="12" customFormat="1">
      <c r="B5780" s="151"/>
      <c r="D5780" s="152" t="s">
        <v>340</v>
      </c>
      <c r="E5780" s="153" t="s">
        <v>21</v>
      </c>
      <c r="F5780" s="154" t="s">
        <v>2242</v>
      </c>
      <c r="H5780" s="153" t="s">
        <v>21</v>
      </c>
      <c r="I5780" s="155"/>
      <c r="L5780" s="151"/>
      <c r="M5780" s="156"/>
      <c r="T5780" s="157"/>
      <c r="AT5780" s="153" t="s">
        <v>340</v>
      </c>
      <c r="AU5780" s="153" t="s">
        <v>80</v>
      </c>
      <c r="AV5780" s="12" t="s">
        <v>78</v>
      </c>
      <c r="AW5780" s="12" t="s">
        <v>32</v>
      </c>
      <c r="AX5780" s="12" t="s">
        <v>71</v>
      </c>
      <c r="AY5780" s="153" t="s">
        <v>330</v>
      </c>
    </row>
    <row r="5781" spans="2:51" s="13" customFormat="1">
      <c r="B5781" s="158"/>
      <c r="D5781" s="152" t="s">
        <v>340</v>
      </c>
      <c r="E5781" s="159" t="s">
        <v>21</v>
      </c>
      <c r="F5781" s="160" t="s">
        <v>336</v>
      </c>
      <c r="H5781" s="161">
        <v>4</v>
      </c>
      <c r="I5781" s="162"/>
      <c r="L5781" s="158"/>
      <c r="M5781" s="163"/>
      <c r="T5781" s="164"/>
      <c r="AT5781" s="159" t="s">
        <v>340</v>
      </c>
      <c r="AU5781" s="159" t="s">
        <v>80</v>
      </c>
      <c r="AV5781" s="13" t="s">
        <v>80</v>
      </c>
      <c r="AW5781" s="13" t="s">
        <v>32</v>
      </c>
      <c r="AX5781" s="13" t="s">
        <v>71</v>
      </c>
      <c r="AY5781" s="159" t="s">
        <v>330</v>
      </c>
    </row>
    <row r="5782" spans="2:51" s="12" customFormat="1">
      <c r="B5782" s="151"/>
      <c r="D5782" s="152" t="s">
        <v>340</v>
      </c>
      <c r="E5782" s="153" t="s">
        <v>21</v>
      </c>
      <c r="F5782" s="154" t="s">
        <v>2243</v>
      </c>
      <c r="H5782" s="153" t="s">
        <v>21</v>
      </c>
      <c r="I5782" s="155"/>
      <c r="L5782" s="151"/>
      <c r="M5782" s="156"/>
      <c r="T5782" s="157"/>
      <c r="AT5782" s="153" t="s">
        <v>340</v>
      </c>
      <c r="AU5782" s="153" t="s">
        <v>80</v>
      </c>
      <c r="AV5782" s="12" t="s">
        <v>78</v>
      </c>
      <c r="AW5782" s="12" t="s">
        <v>32</v>
      </c>
      <c r="AX5782" s="12" t="s">
        <v>71</v>
      </c>
      <c r="AY5782" s="153" t="s">
        <v>330</v>
      </c>
    </row>
    <row r="5783" spans="2:51" s="13" customFormat="1">
      <c r="B5783" s="158"/>
      <c r="D5783" s="152" t="s">
        <v>340</v>
      </c>
      <c r="E5783" s="159" t="s">
        <v>21</v>
      </c>
      <c r="F5783" s="160" t="s">
        <v>336</v>
      </c>
      <c r="H5783" s="161">
        <v>4</v>
      </c>
      <c r="I5783" s="162"/>
      <c r="L5783" s="158"/>
      <c r="M5783" s="163"/>
      <c r="T5783" s="164"/>
      <c r="AT5783" s="159" t="s">
        <v>340</v>
      </c>
      <c r="AU5783" s="159" t="s">
        <v>80</v>
      </c>
      <c r="AV5783" s="13" t="s">
        <v>80</v>
      </c>
      <c r="AW5783" s="13" t="s">
        <v>32</v>
      </c>
      <c r="AX5783" s="13" t="s">
        <v>71</v>
      </c>
      <c r="AY5783" s="159" t="s">
        <v>330</v>
      </c>
    </row>
    <row r="5784" spans="2:51" s="12" customFormat="1">
      <c r="B5784" s="151"/>
      <c r="D5784" s="152" t="s">
        <v>340</v>
      </c>
      <c r="E5784" s="153" t="s">
        <v>21</v>
      </c>
      <c r="F5784" s="154" t="s">
        <v>1599</v>
      </c>
      <c r="H5784" s="153" t="s">
        <v>21</v>
      </c>
      <c r="I5784" s="155"/>
      <c r="L5784" s="151"/>
      <c r="M5784" s="156"/>
      <c r="T5784" s="157"/>
      <c r="AT5784" s="153" t="s">
        <v>340</v>
      </c>
      <c r="AU5784" s="153" t="s">
        <v>80</v>
      </c>
      <c r="AV5784" s="12" t="s">
        <v>78</v>
      </c>
      <c r="AW5784" s="12" t="s">
        <v>32</v>
      </c>
      <c r="AX5784" s="12" t="s">
        <v>71</v>
      </c>
      <c r="AY5784" s="153" t="s">
        <v>330</v>
      </c>
    </row>
    <row r="5785" spans="2:51" s="13" customFormat="1">
      <c r="B5785" s="158"/>
      <c r="D5785" s="152" t="s">
        <v>340</v>
      </c>
      <c r="E5785" s="159" t="s">
        <v>21</v>
      </c>
      <c r="F5785" s="160" t="s">
        <v>336</v>
      </c>
      <c r="H5785" s="161">
        <v>4</v>
      </c>
      <c r="I5785" s="162"/>
      <c r="L5785" s="158"/>
      <c r="M5785" s="163"/>
      <c r="T5785" s="164"/>
      <c r="AT5785" s="159" t="s">
        <v>340</v>
      </c>
      <c r="AU5785" s="159" t="s">
        <v>80</v>
      </c>
      <c r="AV5785" s="13" t="s">
        <v>80</v>
      </c>
      <c r="AW5785" s="13" t="s">
        <v>32</v>
      </c>
      <c r="AX5785" s="13" t="s">
        <v>71</v>
      </c>
      <c r="AY5785" s="159" t="s">
        <v>330</v>
      </c>
    </row>
    <row r="5786" spans="2:51" s="12" customFormat="1">
      <c r="B5786" s="151"/>
      <c r="D5786" s="152" t="s">
        <v>340</v>
      </c>
      <c r="E5786" s="153" t="s">
        <v>21</v>
      </c>
      <c r="F5786" s="154" t="s">
        <v>2246</v>
      </c>
      <c r="H5786" s="153" t="s">
        <v>21</v>
      </c>
      <c r="I5786" s="155"/>
      <c r="L5786" s="151"/>
      <c r="M5786" s="156"/>
      <c r="T5786" s="157"/>
      <c r="AT5786" s="153" t="s">
        <v>340</v>
      </c>
      <c r="AU5786" s="153" t="s">
        <v>80</v>
      </c>
      <c r="AV5786" s="12" t="s">
        <v>78</v>
      </c>
      <c r="AW5786" s="12" t="s">
        <v>32</v>
      </c>
      <c r="AX5786" s="12" t="s">
        <v>71</v>
      </c>
      <c r="AY5786" s="153" t="s">
        <v>330</v>
      </c>
    </row>
    <row r="5787" spans="2:51" s="13" customFormat="1">
      <c r="B5787" s="158"/>
      <c r="D5787" s="152" t="s">
        <v>340</v>
      </c>
      <c r="E5787" s="159" t="s">
        <v>21</v>
      </c>
      <c r="F5787" s="160" t="s">
        <v>370</v>
      </c>
      <c r="H5787" s="161">
        <v>6</v>
      </c>
      <c r="I5787" s="162"/>
      <c r="L5787" s="158"/>
      <c r="M5787" s="163"/>
      <c r="T5787" s="164"/>
      <c r="AT5787" s="159" t="s">
        <v>340</v>
      </c>
      <c r="AU5787" s="159" t="s">
        <v>80</v>
      </c>
      <c r="AV5787" s="13" t="s">
        <v>80</v>
      </c>
      <c r="AW5787" s="13" t="s">
        <v>32</v>
      </c>
      <c r="AX5787" s="13" t="s">
        <v>71</v>
      </c>
      <c r="AY5787" s="159" t="s">
        <v>330</v>
      </c>
    </row>
    <row r="5788" spans="2:51" s="12" customFormat="1">
      <c r="B5788" s="151"/>
      <c r="D5788" s="152" t="s">
        <v>340</v>
      </c>
      <c r="E5788" s="153" t="s">
        <v>21</v>
      </c>
      <c r="F5788" s="154" t="s">
        <v>1478</v>
      </c>
      <c r="H5788" s="153" t="s">
        <v>21</v>
      </c>
      <c r="I5788" s="155"/>
      <c r="L5788" s="151"/>
      <c r="M5788" s="156"/>
      <c r="T5788" s="157"/>
      <c r="AT5788" s="153" t="s">
        <v>340</v>
      </c>
      <c r="AU5788" s="153" t="s">
        <v>80</v>
      </c>
      <c r="AV5788" s="12" t="s">
        <v>78</v>
      </c>
      <c r="AW5788" s="12" t="s">
        <v>32</v>
      </c>
      <c r="AX5788" s="12" t="s">
        <v>71</v>
      </c>
      <c r="AY5788" s="153" t="s">
        <v>330</v>
      </c>
    </row>
    <row r="5789" spans="2:51" s="13" customFormat="1">
      <c r="B5789" s="158"/>
      <c r="D5789" s="152" t="s">
        <v>340</v>
      </c>
      <c r="E5789" s="159" t="s">
        <v>21</v>
      </c>
      <c r="F5789" s="160" t="s">
        <v>336</v>
      </c>
      <c r="H5789" s="161">
        <v>4</v>
      </c>
      <c r="I5789" s="162"/>
      <c r="L5789" s="158"/>
      <c r="M5789" s="163"/>
      <c r="T5789" s="164"/>
      <c r="AT5789" s="159" t="s">
        <v>340</v>
      </c>
      <c r="AU5789" s="159" t="s">
        <v>80</v>
      </c>
      <c r="AV5789" s="13" t="s">
        <v>80</v>
      </c>
      <c r="AW5789" s="13" t="s">
        <v>32</v>
      </c>
      <c r="AX5789" s="13" t="s">
        <v>71</v>
      </c>
      <c r="AY5789" s="159" t="s">
        <v>330</v>
      </c>
    </row>
    <row r="5790" spans="2:51" s="12" customFormat="1">
      <c r="B5790" s="151"/>
      <c r="D5790" s="152" t="s">
        <v>340</v>
      </c>
      <c r="E5790" s="153" t="s">
        <v>21</v>
      </c>
      <c r="F5790" s="154" t="s">
        <v>1480</v>
      </c>
      <c r="H5790" s="153" t="s">
        <v>21</v>
      </c>
      <c r="I5790" s="155"/>
      <c r="L5790" s="151"/>
      <c r="M5790" s="156"/>
      <c r="T5790" s="157"/>
      <c r="AT5790" s="153" t="s">
        <v>340</v>
      </c>
      <c r="AU5790" s="153" t="s">
        <v>80</v>
      </c>
      <c r="AV5790" s="12" t="s">
        <v>78</v>
      </c>
      <c r="AW5790" s="12" t="s">
        <v>32</v>
      </c>
      <c r="AX5790" s="12" t="s">
        <v>71</v>
      </c>
      <c r="AY5790" s="153" t="s">
        <v>330</v>
      </c>
    </row>
    <row r="5791" spans="2:51" s="13" customFormat="1">
      <c r="B5791" s="158"/>
      <c r="D5791" s="152" t="s">
        <v>340</v>
      </c>
      <c r="E5791" s="159" t="s">
        <v>21</v>
      </c>
      <c r="F5791" s="160" t="s">
        <v>336</v>
      </c>
      <c r="H5791" s="161">
        <v>4</v>
      </c>
      <c r="I5791" s="162"/>
      <c r="L5791" s="158"/>
      <c r="M5791" s="163"/>
      <c r="T5791" s="164"/>
      <c r="AT5791" s="159" t="s">
        <v>340</v>
      </c>
      <c r="AU5791" s="159" t="s">
        <v>80</v>
      </c>
      <c r="AV5791" s="13" t="s">
        <v>80</v>
      </c>
      <c r="AW5791" s="13" t="s">
        <v>32</v>
      </c>
      <c r="AX5791" s="13" t="s">
        <v>71</v>
      </c>
      <c r="AY5791" s="159" t="s">
        <v>330</v>
      </c>
    </row>
    <row r="5792" spans="2:51" s="12" customFormat="1">
      <c r="B5792" s="151"/>
      <c r="D5792" s="152" t="s">
        <v>340</v>
      </c>
      <c r="E5792" s="153" t="s">
        <v>21</v>
      </c>
      <c r="F5792" s="154" t="s">
        <v>1484</v>
      </c>
      <c r="H5792" s="153" t="s">
        <v>21</v>
      </c>
      <c r="I5792" s="155"/>
      <c r="L5792" s="151"/>
      <c r="M5792" s="156"/>
      <c r="T5792" s="157"/>
      <c r="AT5792" s="153" t="s">
        <v>340</v>
      </c>
      <c r="AU5792" s="153" t="s">
        <v>80</v>
      </c>
      <c r="AV5792" s="12" t="s">
        <v>78</v>
      </c>
      <c r="AW5792" s="12" t="s">
        <v>32</v>
      </c>
      <c r="AX5792" s="12" t="s">
        <v>71</v>
      </c>
      <c r="AY5792" s="153" t="s">
        <v>330</v>
      </c>
    </row>
    <row r="5793" spans="2:65" s="13" customFormat="1">
      <c r="B5793" s="158"/>
      <c r="D5793" s="152" t="s">
        <v>340</v>
      </c>
      <c r="E5793" s="159" t="s">
        <v>21</v>
      </c>
      <c r="F5793" s="160" t="s">
        <v>336</v>
      </c>
      <c r="H5793" s="161">
        <v>4</v>
      </c>
      <c r="I5793" s="162"/>
      <c r="L5793" s="158"/>
      <c r="M5793" s="163"/>
      <c r="T5793" s="164"/>
      <c r="AT5793" s="159" t="s">
        <v>340</v>
      </c>
      <c r="AU5793" s="159" t="s">
        <v>80</v>
      </c>
      <c r="AV5793" s="13" t="s">
        <v>80</v>
      </c>
      <c r="AW5793" s="13" t="s">
        <v>32</v>
      </c>
      <c r="AX5793" s="13" t="s">
        <v>71</v>
      </c>
      <c r="AY5793" s="159" t="s">
        <v>330</v>
      </c>
    </row>
    <row r="5794" spans="2:65" s="12" customFormat="1">
      <c r="B5794" s="151"/>
      <c r="D5794" s="152" t="s">
        <v>340</v>
      </c>
      <c r="E5794" s="153" t="s">
        <v>21</v>
      </c>
      <c r="F5794" s="154" t="s">
        <v>1505</v>
      </c>
      <c r="H5794" s="153" t="s">
        <v>21</v>
      </c>
      <c r="I5794" s="155"/>
      <c r="L5794" s="151"/>
      <c r="M5794" s="156"/>
      <c r="T5794" s="157"/>
      <c r="AT5794" s="153" t="s">
        <v>340</v>
      </c>
      <c r="AU5794" s="153" t="s">
        <v>80</v>
      </c>
      <c r="AV5794" s="12" t="s">
        <v>78</v>
      </c>
      <c r="AW5794" s="12" t="s">
        <v>32</v>
      </c>
      <c r="AX5794" s="12" t="s">
        <v>71</v>
      </c>
      <c r="AY5794" s="153" t="s">
        <v>330</v>
      </c>
    </row>
    <row r="5795" spans="2:65" s="13" customFormat="1">
      <c r="B5795" s="158"/>
      <c r="D5795" s="152" t="s">
        <v>340</v>
      </c>
      <c r="E5795" s="159" t="s">
        <v>21</v>
      </c>
      <c r="F5795" s="160" t="s">
        <v>370</v>
      </c>
      <c r="H5795" s="161">
        <v>6</v>
      </c>
      <c r="I5795" s="162"/>
      <c r="L5795" s="158"/>
      <c r="M5795" s="163"/>
      <c r="T5795" s="164"/>
      <c r="AT5795" s="159" t="s">
        <v>340</v>
      </c>
      <c r="AU5795" s="159" t="s">
        <v>80</v>
      </c>
      <c r="AV5795" s="13" t="s">
        <v>80</v>
      </c>
      <c r="AW5795" s="13" t="s">
        <v>32</v>
      </c>
      <c r="AX5795" s="13" t="s">
        <v>71</v>
      </c>
      <c r="AY5795" s="159" t="s">
        <v>330</v>
      </c>
    </row>
    <row r="5796" spans="2:65" s="12" customFormat="1">
      <c r="B5796" s="151"/>
      <c r="D5796" s="152" t="s">
        <v>340</v>
      </c>
      <c r="E5796" s="153" t="s">
        <v>21</v>
      </c>
      <c r="F5796" s="154" t="s">
        <v>1515</v>
      </c>
      <c r="H5796" s="153" t="s">
        <v>21</v>
      </c>
      <c r="I5796" s="155"/>
      <c r="L5796" s="151"/>
      <c r="M5796" s="156"/>
      <c r="T5796" s="157"/>
      <c r="AT5796" s="153" t="s">
        <v>340</v>
      </c>
      <c r="AU5796" s="153" t="s">
        <v>80</v>
      </c>
      <c r="AV5796" s="12" t="s">
        <v>78</v>
      </c>
      <c r="AW5796" s="12" t="s">
        <v>32</v>
      </c>
      <c r="AX5796" s="12" t="s">
        <v>71</v>
      </c>
      <c r="AY5796" s="153" t="s">
        <v>330</v>
      </c>
    </row>
    <row r="5797" spans="2:65" s="13" customFormat="1">
      <c r="B5797" s="158"/>
      <c r="D5797" s="152" t="s">
        <v>340</v>
      </c>
      <c r="E5797" s="159" t="s">
        <v>21</v>
      </c>
      <c r="F5797" s="160" t="s">
        <v>370</v>
      </c>
      <c r="H5797" s="161">
        <v>6</v>
      </c>
      <c r="I5797" s="162"/>
      <c r="L5797" s="158"/>
      <c r="M5797" s="163"/>
      <c r="T5797" s="164"/>
      <c r="AT5797" s="159" t="s">
        <v>340</v>
      </c>
      <c r="AU5797" s="159" t="s">
        <v>80</v>
      </c>
      <c r="AV5797" s="13" t="s">
        <v>80</v>
      </c>
      <c r="AW5797" s="13" t="s">
        <v>32</v>
      </c>
      <c r="AX5797" s="13" t="s">
        <v>71</v>
      </c>
      <c r="AY5797" s="159" t="s">
        <v>330</v>
      </c>
    </row>
    <row r="5798" spans="2:65" s="12" customFormat="1">
      <c r="B5798" s="151"/>
      <c r="D5798" s="152" t="s">
        <v>340</v>
      </c>
      <c r="E5798" s="153" t="s">
        <v>21</v>
      </c>
      <c r="F5798" s="154" t="s">
        <v>1523</v>
      </c>
      <c r="H5798" s="153" t="s">
        <v>21</v>
      </c>
      <c r="I5798" s="155"/>
      <c r="L5798" s="151"/>
      <c r="M5798" s="156"/>
      <c r="T5798" s="157"/>
      <c r="AT5798" s="153" t="s">
        <v>340</v>
      </c>
      <c r="AU5798" s="153" t="s">
        <v>80</v>
      </c>
      <c r="AV5798" s="12" t="s">
        <v>78</v>
      </c>
      <c r="AW5798" s="12" t="s">
        <v>32</v>
      </c>
      <c r="AX5798" s="12" t="s">
        <v>71</v>
      </c>
      <c r="AY5798" s="153" t="s">
        <v>330</v>
      </c>
    </row>
    <row r="5799" spans="2:65" s="13" customFormat="1">
      <c r="B5799" s="158"/>
      <c r="D5799" s="152" t="s">
        <v>340</v>
      </c>
      <c r="E5799" s="159" t="s">
        <v>21</v>
      </c>
      <c r="F5799" s="160" t="s">
        <v>388</v>
      </c>
      <c r="H5799" s="161">
        <v>8</v>
      </c>
      <c r="I5799" s="162"/>
      <c r="L5799" s="158"/>
      <c r="M5799" s="163"/>
      <c r="T5799" s="164"/>
      <c r="AT5799" s="159" t="s">
        <v>340</v>
      </c>
      <c r="AU5799" s="159" t="s">
        <v>80</v>
      </c>
      <c r="AV5799" s="13" t="s">
        <v>80</v>
      </c>
      <c r="AW5799" s="13" t="s">
        <v>32</v>
      </c>
      <c r="AX5799" s="13" t="s">
        <v>71</v>
      </c>
      <c r="AY5799" s="159" t="s">
        <v>330</v>
      </c>
    </row>
    <row r="5800" spans="2:65" s="14" customFormat="1">
      <c r="B5800" s="166"/>
      <c r="D5800" s="152" t="s">
        <v>340</v>
      </c>
      <c r="E5800" s="167" t="s">
        <v>21</v>
      </c>
      <c r="F5800" s="168" t="s">
        <v>443</v>
      </c>
      <c r="H5800" s="169">
        <v>408</v>
      </c>
      <c r="I5800" s="170"/>
      <c r="L5800" s="166"/>
      <c r="M5800" s="171"/>
      <c r="T5800" s="172"/>
      <c r="AT5800" s="167" t="s">
        <v>340</v>
      </c>
      <c r="AU5800" s="167" t="s">
        <v>80</v>
      </c>
      <c r="AV5800" s="14" t="s">
        <v>336</v>
      </c>
      <c r="AW5800" s="14" t="s">
        <v>32</v>
      </c>
      <c r="AX5800" s="14" t="s">
        <v>78</v>
      </c>
      <c r="AY5800" s="167" t="s">
        <v>330</v>
      </c>
    </row>
    <row r="5801" spans="2:65" s="1" customFormat="1" ht="16.5" customHeight="1">
      <c r="B5801" s="33"/>
      <c r="C5801" s="134" t="s">
        <v>4756</v>
      </c>
      <c r="D5801" s="134" t="s">
        <v>332</v>
      </c>
      <c r="E5801" s="135" t="s">
        <v>4757</v>
      </c>
      <c r="F5801" s="136" t="s">
        <v>4758</v>
      </c>
      <c r="G5801" s="137" t="s">
        <v>973</v>
      </c>
      <c r="H5801" s="138">
        <v>77</v>
      </c>
      <c r="I5801" s="139">
        <v>232.44</v>
      </c>
      <c r="J5801" s="140">
        <f>ROUND(I5801*H5801,2)</f>
        <v>17897.88</v>
      </c>
      <c r="K5801" s="136" t="s">
        <v>335</v>
      </c>
      <c r="L5801" s="33"/>
      <c r="M5801" s="141" t="s">
        <v>21</v>
      </c>
      <c r="N5801" s="142" t="s">
        <v>42</v>
      </c>
      <c r="P5801" s="143">
        <f>O5801*H5801</f>
        <v>0</v>
      </c>
      <c r="Q5801" s="143">
        <v>2.0000000000000001E-4</v>
      </c>
      <c r="R5801" s="143">
        <f>Q5801*H5801</f>
        <v>1.54E-2</v>
      </c>
      <c r="S5801" s="143">
        <v>0</v>
      </c>
      <c r="T5801" s="144">
        <f>S5801*H5801</f>
        <v>0</v>
      </c>
      <c r="AR5801" s="145" t="s">
        <v>444</v>
      </c>
      <c r="AT5801" s="145" t="s">
        <v>332</v>
      </c>
      <c r="AU5801" s="145" t="s">
        <v>80</v>
      </c>
      <c r="AY5801" s="18" t="s">
        <v>330</v>
      </c>
      <c r="BE5801" s="146">
        <f>IF(N5801="základní",J5801,0)</f>
        <v>17897.88</v>
      </c>
      <c r="BF5801" s="146">
        <f>IF(N5801="snížená",J5801,0)</f>
        <v>0</v>
      </c>
      <c r="BG5801" s="146">
        <f>IF(N5801="zákl. přenesená",J5801,0)</f>
        <v>0</v>
      </c>
      <c r="BH5801" s="146">
        <f>IF(N5801="sníž. přenesená",J5801,0)</f>
        <v>0</v>
      </c>
      <c r="BI5801" s="146">
        <f>IF(N5801="nulová",J5801,0)</f>
        <v>0</v>
      </c>
      <c r="BJ5801" s="18" t="s">
        <v>78</v>
      </c>
      <c r="BK5801" s="146">
        <f>ROUND(I5801*H5801,2)</f>
        <v>17897.88</v>
      </c>
      <c r="BL5801" s="18" t="s">
        <v>444</v>
      </c>
      <c r="BM5801" s="145" t="s">
        <v>4759</v>
      </c>
    </row>
    <row r="5802" spans="2:65" s="1" customFormat="1">
      <c r="B5802" s="33"/>
      <c r="D5802" s="147" t="s">
        <v>338</v>
      </c>
      <c r="F5802" s="148" t="s">
        <v>4760</v>
      </c>
      <c r="I5802" s="149"/>
      <c r="L5802" s="33"/>
      <c r="M5802" s="150"/>
      <c r="T5802" s="52"/>
      <c r="AT5802" s="18" t="s">
        <v>338</v>
      </c>
      <c r="AU5802" s="18" t="s">
        <v>80</v>
      </c>
    </row>
    <row r="5803" spans="2:65" s="12" customFormat="1">
      <c r="B5803" s="151"/>
      <c r="D5803" s="152" t="s">
        <v>340</v>
      </c>
      <c r="E5803" s="153" t="s">
        <v>21</v>
      </c>
      <c r="F5803" s="154" t="s">
        <v>1003</v>
      </c>
      <c r="H5803" s="153" t="s">
        <v>21</v>
      </c>
      <c r="I5803" s="155"/>
      <c r="L5803" s="151"/>
      <c r="M5803" s="156"/>
      <c r="T5803" s="157"/>
      <c r="AT5803" s="153" t="s">
        <v>340</v>
      </c>
      <c r="AU5803" s="153" t="s">
        <v>80</v>
      </c>
      <c r="AV5803" s="12" t="s">
        <v>78</v>
      </c>
      <c r="AW5803" s="12" t="s">
        <v>32</v>
      </c>
      <c r="AX5803" s="12" t="s">
        <v>71</v>
      </c>
      <c r="AY5803" s="153" t="s">
        <v>330</v>
      </c>
    </row>
    <row r="5804" spans="2:65" s="12" customFormat="1">
      <c r="B5804" s="151"/>
      <c r="D5804" s="152" t="s">
        <v>340</v>
      </c>
      <c r="E5804" s="153" t="s">
        <v>21</v>
      </c>
      <c r="F5804" s="154" t="s">
        <v>1545</v>
      </c>
      <c r="H5804" s="153" t="s">
        <v>21</v>
      </c>
      <c r="I5804" s="155"/>
      <c r="L5804" s="151"/>
      <c r="M5804" s="156"/>
      <c r="T5804" s="157"/>
      <c r="AT5804" s="153" t="s">
        <v>340</v>
      </c>
      <c r="AU5804" s="153" t="s">
        <v>80</v>
      </c>
      <c r="AV5804" s="12" t="s">
        <v>78</v>
      </c>
      <c r="AW5804" s="12" t="s">
        <v>32</v>
      </c>
      <c r="AX5804" s="12" t="s">
        <v>71</v>
      </c>
      <c r="AY5804" s="153" t="s">
        <v>330</v>
      </c>
    </row>
    <row r="5805" spans="2:65" s="13" customFormat="1">
      <c r="B5805" s="158"/>
      <c r="D5805" s="152" t="s">
        <v>340</v>
      </c>
      <c r="E5805" s="159" t="s">
        <v>21</v>
      </c>
      <c r="F5805" s="160" t="s">
        <v>171</v>
      </c>
      <c r="H5805" s="161">
        <v>3</v>
      </c>
      <c r="I5805" s="162"/>
      <c r="L5805" s="158"/>
      <c r="M5805" s="163"/>
      <c r="T5805" s="164"/>
      <c r="AT5805" s="159" t="s">
        <v>340</v>
      </c>
      <c r="AU5805" s="159" t="s">
        <v>80</v>
      </c>
      <c r="AV5805" s="13" t="s">
        <v>80</v>
      </c>
      <c r="AW5805" s="13" t="s">
        <v>32</v>
      </c>
      <c r="AX5805" s="13" t="s">
        <v>71</v>
      </c>
      <c r="AY5805" s="159" t="s">
        <v>330</v>
      </c>
    </row>
    <row r="5806" spans="2:65" s="12" customFormat="1">
      <c r="B5806" s="151"/>
      <c r="D5806" s="152" t="s">
        <v>340</v>
      </c>
      <c r="E5806" s="153" t="s">
        <v>21</v>
      </c>
      <c r="F5806" s="154" t="s">
        <v>1476</v>
      </c>
      <c r="H5806" s="153" t="s">
        <v>21</v>
      </c>
      <c r="I5806" s="155"/>
      <c r="L5806" s="151"/>
      <c r="M5806" s="156"/>
      <c r="T5806" s="157"/>
      <c r="AT5806" s="153" t="s">
        <v>340</v>
      </c>
      <c r="AU5806" s="153" t="s">
        <v>80</v>
      </c>
      <c r="AV5806" s="12" t="s">
        <v>78</v>
      </c>
      <c r="AW5806" s="12" t="s">
        <v>32</v>
      </c>
      <c r="AX5806" s="12" t="s">
        <v>71</v>
      </c>
      <c r="AY5806" s="153" t="s">
        <v>330</v>
      </c>
    </row>
    <row r="5807" spans="2:65" s="13" customFormat="1">
      <c r="B5807" s="158"/>
      <c r="D5807" s="152" t="s">
        <v>340</v>
      </c>
      <c r="E5807" s="159" t="s">
        <v>21</v>
      </c>
      <c r="F5807" s="160" t="s">
        <v>80</v>
      </c>
      <c r="H5807" s="161">
        <v>2</v>
      </c>
      <c r="I5807" s="162"/>
      <c r="L5807" s="158"/>
      <c r="M5807" s="163"/>
      <c r="T5807" s="164"/>
      <c r="AT5807" s="159" t="s">
        <v>340</v>
      </c>
      <c r="AU5807" s="159" t="s">
        <v>80</v>
      </c>
      <c r="AV5807" s="13" t="s">
        <v>80</v>
      </c>
      <c r="AW5807" s="13" t="s">
        <v>32</v>
      </c>
      <c r="AX5807" s="13" t="s">
        <v>71</v>
      </c>
      <c r="AY5807" s="159" t="s">
        <v>330</v>
      </c>
    </row>
    <row r="5808" spans="2:65" s="12" customFormat="1">
      <c r="B5808" s="151"/>
      <c r="D5808" s="152" t="s">
        <v>340</v>
      </c>
      <c r="E5808" s="153" t="s">
        <v>21</v>
      </c>
      <c r="F5808" s="154" t="s">
        <v>1554</v>
      </c>
      <c r="H5808" s="153" t="s">
        <v>21</v>
      </c>
      <c r="I5808" s="155"/>
      <c r="L5808" s="151"/>
      <c r="M5808" s="156"/>
      <c r="T5808" s="157"/>
      <c r="AT5808" s="153" t="s">
        <v>340</v>
      </c>
      <c r="AU5808" s="153" t="s">
        <v>80</v>
      </c>
      <c r="AV5808" s="12" t="s">
        <v>78</v>
      </c>
      <c r="AW5808" s="12" t="s">
        <v>32</v>
      </c>
      <c r="AX5808" s="12" t="s">
        <v>71</v>
      </c>
      <c r="AY5808" s="153" t="s">
        <v>330</v>
      </c>
    </row>
    <row r="5809" spans="2:51" s="13" customFormat="1">
      <c r="B5809" s="158"/>
      <c r="D5809" s="152" t="s">
        <v>340</v>
      </c>
      <c r="E5809" s="159" t="s">
        <v>21</v>
      </c>
      <c r="F5809" s="160" t="s">
        <v>80</v>
      </c>
      <c r="H5809" s="161">
        <v>2</v>
      </c>
      <c r="I5809" s="162"/>
      <c r="L5809" s="158"/>
      <c r="M5809" s="163"/>
      <c r="T5809" s="164"/>
      <c r="AT5809" s="159" t="s">
        <v>340</v>
      </c>
      <c r="AU5809" s="159" t="s">
        <v>80</v>
      </c>
      <c r="AV5809" s="13" t="s">
        <v>80</v>
      </c>
      <c r="AW5809" s="13" t="s">
        <v>32</v>
      </c>
      <c r="AX5809" s="13" t="s">
        <v>71</v>
      </c>
      <c r="AY5809" s="159" t="s">
        <v>330</v>
      </c>
    </row>
    <row r="5810" spans="2:51" s="12" customFormat="1">
      <c r="B5810" s="151"/>
      <c r="D5810" s="152" t="s">
        <v>340</v>
      </c>
      <c r="E5810" s="153" t="s">
        <v>21</v>
      </c>
      <c r="F5810" s="154" t="s">
        <v>2246</v>
      </c>
      <c r="H5810" s="153" t="s">
        <v>21</v>
      </c>
      <c r="I5810" s="155"/>
      <c r="L5810" s="151"/>
      <c r="M5810" s="156"/>
      <c r="T5810" s="157"/>
      <c r="AT5810" s="153" t="s">
        <v>340</v>
      </c>
      <c r="AU5810" s="153" t="s">
        <v>80</v>
      </c>
      <c r="AV5810" s="12" t="s">
        <v>78</v>
      </c>
      <c r="AW5810" s="12" t="s">
        <v>32</v>
      </c>
      <c r="AX5810" s="12" t="s">
        <v>71</v>
      </c>
      <c r="AY5810" s="153" t="s">
        <v>330</v>
      </c>
    </row>
    <row r="5811" spans="2:51" s="13" customFormat="1">
      <c r="B5811" s="158"/>
      <c r="D5811" s="152" t="s">
        <v>340</v>
      </c>
      <c r="E5811" s="159" t="s">
        <v>21</v>
      </c>
      <c r="F5811" s="160" t="s">
        <v>78</v>
      </c>
      <c r="H5811" s="161">
        <v>1</v>
      </c>
      <c r="I5811" s="162"/>
      <c r="L5811" s="158"/>
      <c r="M5811" s="163"/>
      <c r="T5811" s="164"/>
      <c r="AT5811" s="159" t="s">
        <v>340</v>
      </c>
      <c r="AU5811" s="159" t="s">
        <v>80</v>
      </c>
      <c r="AV5811" s="13" t="s">
        <v>80</v>
      </c>
      <c r="AW5811" s="13" t="s">
        <v>32</v>
      </c>
      <c r="AX5811" s="13" t="s">
        <v>71</v>
      </c>
      <c r="AY5811" s="159" t="s">
        <v>330</v>
      </c>
    </row>
    <row r="5812" spans="2:51" s="12" customFormat="1">
      <c r="B5812" s="151"/>
      <c r="D5812" s="152" t="s">
        <v>340</v>
      </c>
      <c r="E5812" s="153" t="s">
        <v>21</v>
      </c>
      <c r="F5812" s="154" t="s">
        <v>1568</v>
      </c>
      <c r="H5812" s="153" t="s">
        <v>21</v>
      </c>
      <c r="I5812" s="155"/>
      <c r="L5812" s="151"/>
      <c r="M5812" s="156"/>
      <c r="T5812" s="157"/>
      <c r="AT5812" s="153" t="s">
        <v>340</v>
      </c>
      <c r="AU5812" s="153" t="s">
        <v>80</v>
      </c>
      <c r="AV5812" s="12" t="s">
        <v>78</v>
      </c>
      <c r="AW5812" s="12" t="s">
        <v>32</v>
      </c>
      <c r="AX5812" s="12" t="s">
        <v>71</v>
      </c>
      <c r="AY5812" s="153" t="s">
        <v>330</v>
      </c>
    </row>
    <row r="5813" spans="2:51" s="13" customFormat="1">
      <c r="B5813" s="158"/>
      <c r="D5813" s="152" t="s">
        <v>340</v>
      </c>
      <c r="E5813" s="159" t="s">
        <v>21</v>
      </c>
      <c r="F5813" s="160" t="s">
        <v>78</v>
      </c>
      <c r="H5813" s="161">
        <v>1</v>
      </c>
      <c r="I5813" s="162"/>
      <c r="L5813" s="158"/>
      <c r="M5813" s="163"/>
      <c r="T5813" s="164"/>
      <c r="AT5813" s="159" t="s">
        <v>340</v>
      </c>
      <c r="AU5813" s="159" t="s">
        <v>80</v>
      </c>
      <c r="AV5813" s="13" t="s">
        <v>80</v>
      </c>
      <c r="AW5813" s="13" t="s">
        <v>32</v>
      </c>
      <c r="AX5813" s="13" t="s">
        <v>71</v>
      </c>
      <c r="AY5813" s="159" t="s">
        <v>330</v>
      </c>
    </row>
    <row r="5814" spans="2:51" s="12" customFormat="1">
      <c r="B5814" s="151"/>
      <c r="D5814" s="152" t="s">
        <v>340</v>
      </c>
      <c r="E5814" s="153" t="s">
        <v>21</v>
      </c>
      <c r="F5814" s="154" t="s">
        <v>1569</v>
      </c>
      <c r="H5814" s="153" t="s">
        <v>21</v>
      </c>
      <c r="I5814" s="155"/>
      <c r="L5814" s="151"/>
      <c r="M5814" s="156"/>
      <c r="T5814" s="157"/>
      <c r="AT5814" s="153" t="s">
        <v>340</v>
      </c>
      <c r="AU5814" s="153" t="s">
        <v>80</v>
      </c>
      <c r="AV5814" s="12" t="s">
        <v>78</v>
      </c>
      <c r="AW5814" s="12" t="s">
        <v>32</v>
      </c>
      <c r="AX5814" s="12" t="s">
        <v>71</v>
      </c>
      <c r="AY5814" s="153" t="s">
        <v>330</v>
      </c>
    </row>
    <row r="5815" spans="2:51" s="13" customFormat="1">
      <c r="B5815" s="158"/>
      <c r="D5815" s="152" t="s">
        <v>340</v>
      </c>
      <c r="E5815" s="159" t="s">
        <v>21</v>
      </c>
      <c r="F5815" s="160" t="s">
        <v>80</v>
      </c>
      <c r="H5815" s="161">
        <v>2</v>
      </c>
      <c r="I5815" s="162"/>
      <c r="L5815" s="158"/>
      <c r="M5815" s="163"/>
      <c r="T5815" s="164"/>
      <c r="AT5815" s="159" t="s">
        <v>340</v>
      </c>
      <c r="AU5815" s="159" t="s">
        <v>80</v>
      </c>
      <c r="AV5815" s="13" t="s">
        <v>80</v>
      </c>
      <c r="AW5815" s="13" t="s">
        <v>32</v>
      </c>
      <c r="AX5815" s="13" t="s">
        <v>71</v>
      </c>
      <c r="AY5815" s="159" t="s">
        <v>330</v>
      </c>
    </row>
    <row r="5816" spans="2:51" s="12" customFormat="1">
      <c r="B5816" s="151"/>
      <c r="D5816" s="152" t="s">
        <v>340</v>
      </c>
      <c r="E5816" s="153" t="s">
        <v>21</v>
      </c>
      <c r="F5816" s="154" t="s">
        <v>1505</v>
      </c>
      <c r="H5816" s="153" t="s">
        <v>21</v>
      </c>
      <c r="I5816" s="155"/>
      <c r="L5816" s="151"/>
      <c r="M5816" s="156"/>
      <c r="T5816" s="157"/>
      <c r="AT5816" s="153" t="s">
        <v>340</v>
      </c>
      <c r="AU5816" s="153" t="s">
        <v>80</v>
      </c>
      <c r="AV5816" s="12" t="s">
        <v>78</v>
      </c>
      <c r="AW5816" s="12" t="s">
        <v>32</v>
      </c>
      <c r="AX5816" s="12" t="s">
        <v>71</v>
      </c>
      <c r="AY5816" s="153" t="s">
        <v>330</v>
      </c>
    </row>
    <row r="5817" spans="2:51" s="13" customFormat="1">
      <c r="B5817" s="158"/>
      <c r="D5817" s="152" t="s">
        <v>340</v>
      </c>
      <c r="E5817" s="159" t="s">
        <v>21</v>
      </c>
      <c r="F5817" s="160" t="s">
        <v>80</v>
      </c>
      <c r="H5817" s="161">
        <v>2</v>
      </c>
      <c r="I5817" s="162"/>
      <c r="L5817" s="158"/>
      <c r="M5817" s="163"/>
      <c r="T5817" s="164"/>
      <c r="AT5817" s="159" t="s">
        <v>340</v>
      </c>
      <c r="AU5817" s="159" t="s">
        <v>80</v>
      </c>
      <c r="AV5817" s="13" t="s">
        <v>80</v>
      </c>
      <c r="AW5817" s="13" t="s">
        <v>32</v>
      </c>
      <c r="AX5817" s="13" t="s">
        <v>71</v>
      </c>
      <c r="AY5817" s="159" t="s">
        <v>330</v>
      </c>
    </row>
    <row r="5818" spans="2:51" s="12" customFormat="1">
      <c r="B5818" s="151"/>
      <c r="D5818" s="152" t="s">
        <v>340</v>
      </c>
      <c r="E5818" s="153" t="s">
        <v>21</v>
      </c>
      <c r="F5818" s="154" t="s">
        <v>1581</v>
      </c>
      <c r="H5818" s="153" t="s">
        <v>21</v>
      </c>
      <c r="I5818" s="155"/>
      <c r="L5818" s="151"/>
      <c r="M5818" s="156"/>
      <c r="T5818" s="157"/>
      <c r="AT5818" s="153" t="s">
        <v>340</v>
      </c>
      <c r="AU5818" s="153" t="s">
        <v>80</v>
      </c>
      <c r="AV5818" s="12" t="s">
        <v>78</v>
      </c>
      <c r="AW5818" s="12" t="s">
        <v>32</v>
      </c>
      <c r="AX5818" s="12" t="s">
        <v>71</v>
      </c>
      <c r="AY5818" s="153" t="s">
        <v>330</v>
      </c>
    </row>
    <row r="5819" spans="2:51" s="13" customFormat="1">
      <c r="B5819" s="158"/>
      <c r="D5819" s="152" t="s">
        <v>340</v>
      </c>
      <c r="E5819" s="159" t="s">
        <v>21</v>
      </c>
      <c r="F5819" s="160" t="s">
        <v>80</v>
      </c>
      <c r="H5819" s="161">
        <v>2</v>
      </c>
      <c r="I5819" s="162"/>
      <c r="L5819" s="158"/>
      <c r="M5819" s="163"/>
      <c r="T5819" s="164"/>
      <c r="AT5819" s="159" t="s">
        <v>340</v>
      </c>
      <c r="AU5819" s="159" t="s">
        <v>80</v>
      </c>
      <c r="AV5819" s="13" t="s">
        <v>80</v>
      </c>
      <c r="AW5819" s="13" t="s">
        <v>32</v>
      </c>
      <c r="AX5819" s="13" t="s">
        <v>71</v>
      </c>
      <c r="AY5819" s="159" t="s">
        <v>330</v>
      </c>
    </row>
    <row r="5820" spans="2:51" s="12" customFormat="1">
      <c r="B5820" s="151"/>
      <c r="D5820" s="152" t="s">
        <v>340</v>
      </c>
      <c r="E5820" s="153" t="s">
        <v>21</v>
      </c>
      <c r="F5820" s="154" t="s">
        <v>1507</v>
      </c>
      <c r="H5820" s="153" t="s">
        <v>21</v>
      </c>
      <c r="I5820" s="155"/>
      <c r="L5820" s="151"/>
      <c r="M5820" s="156"/>
      <c r="T5820" s="157"/>
      <c r="AT5820" s="153" t="s">
        <v>340</v>
      </c>
      <c r="AU5820" s="153" t="s">
        <v>80</v>
      </c>
      <c r="AV5820" s="12" t="s">
        <v>78</v>
      </c>
      <c r="AW5820" s="12" t="s">
        <v>32</v>
      </c>
      <c r="AX5820" s="12" t="s">
        <v>71</v>
      </c>
      <c r="AY5820" s="153" t="s">
        <v>330</v>
      </c>
    </row>
    <row r="5821" spans="2:51" s="13" customFormat="1">
      <c r="B5821" s="158"/>
      <c r="D5821" s="152" t="s">
        <v>340</v>
      </c>
      <c r="E5821" s="159" t="s">
        <v>21</v>
      </c>
      <c r="F5821" s="160" t="s">
        <v>80</v>
      </c>
      <c r="H5821" s="161">
        <v>2</v>
      </c>
      <c r="I5821" s="162"/>
      <c r="L5821" s="158"/>
      <c r="M5821" s="163"/>
      <c r="T5821" s="164"/>
      <c r="AT5821" s="159" t="s">
        <v>340</v>
      </c>
      <c r="AU5821" s="159" t="s">
        <v>80</v>
      </c>
      <c r="AV5821" s="13" t="s">
        <v>80</v>
      </c>
      <c r="AW5821" s="13" t="s">
        <v>32</v>
      </c>
      <c r="AX5821" s="13" t="s">
        <v>71</v>
      </c>
      <c r="AY5821" s="159" t="s">
        <v>330</v>
      </c>
    </row>
    <row r="5822" spans="2:51" s="12" customFormat="1">
      <c r="B5822" s="151"/>
      <c r="D5822" s="152" t="s">
        <v>340</v>
      </c>
      <c r="E5822" s="153" t="s">
        <v>21</v>
      </c>
      <c r="F5822" s="154" t="s">
        <v>1511</v>
      </c>
      <c r="H5822" s="153" t="s">
        <v>21</v>
      </c>
      <c r="I5822" s="155"/>
      <c r="L5822" s="151"/>
      <c r="M5822" s="156"/>
      <c r="T5822" s="157"/>
      <c r="AT5822" s="153" t="s">
        <v>340</v>
      </c>
      <c r="AU5822" s="153" t="s">
        <v>80</v>
      </c>
      <c r="AV5822" s="12" t="s">
        <v>78</v>
      </c>
      <c r="AW5822" s="12" t="s">
        <v>32</v>
      </c>
      <c r="AX5822" s="12" t="s">
        <v>71</v>
      </c>
      <c r="AY5822" s="153" t="s">
        <v>330</v>
      </c>
    </row>
    <row r="5823" spans="2:51" s="13" customFormat="1">
      <c r="B5823" s="158"/>
      <c r="D5823" s="152" t="s">
        <v>340</v>
      </c>
      <c r="E5823" s="159" t="s">
        <v>21</v>
      </c>
      <c r="F5823" s="160" t="s">
        <v>78</v>
      </c>
      <c r="H5823" s="161">
        <v>1</v>
      </c>
      <c r="I5823" s="162"/>
      <c r="L5823" s="158"/>
      <c r="M5823" s="163"/>
      <c r="T5823" s="164"/>
      <c r="AT5823" s="159" t="s">
        <v>340</v>
      </c>
      <c r="AU5823" s="159" t="s">
        <v>80</v>
      </c>
      <c r="AV5823" s="13" t="s">
        <v>80</v>
      </c>
      <c r="AW5823" s="13" t="s">
        <v>32</v>
      </c>
      <c r="AX5823" s="13" t="s">
        <v>71</v>
      </c>
      <c r="AY5823" s="159" t="s">
        <v>330</v>
      </c>
    </row>
    <row r="5824" spans="2:51" s="12" customFormat="1">
      <c r="B5824" s="151"/>
      <c r="D5824" s="152" t="s">
        <v>340</v>
      </c>
      <c r="E5824" s="153" t="s">
        <v>21</v>
      </c>
      <c r="F5824" s="154" t="s">
        <v>1513</v>
      </c>
      <c r="H5824" s="153" t="s">
        <v>21</v>
      </c>
      <c r="I5824" s="155"/>
      <c r="L5824" s="151"/>
      <c r="M5824" s="156"/>
      <c r="T5824" s="157"/>
      <c r="AT5824" s="153" t="s">
        <v>340</v>
      </c>
      <c r="AU5824" s="153" t="s">
        <v>80</v>
      </c>
      <c r="AV5824" s="12" t="s">
        <v>78</v>
      </c>
      <c r="AW5824" s="12" t="s">
        <v>32</v>
      </c>
      <c r="AX5824" s="12" t="s">
        <v>71</v>
      </c>
      <c r="AY5824" s="153" t="s">
        <v>330</v>
      </c>
    </row>
    <row r="5825" spans="2:51" s="13" customFormat="1">
      <c r="B5825" s="158"/>
      <c r="D5825" s="152" t="s">
        <v>340</v>
      </c>
      <c r="E5825" s="159" t="s">
        <v>21</v>
      </c>
      <c r="F5825" s="160" t="s">
        <v>80</v>
      </c>
      <c r="H5825" s="161">
        <v>2</v>
      </c>
      <c r="I5825" s="162"/>
      <c r="L5825" s="158"/>
      <c r="M5825" s="163"/>
      <c r="T5825" s="164"/>
      <c r="AT5825" s="159" t="s">
        <v>340</v>
      </c>
      <c r="AU5825" s="159" t="s">
        <v>80</v>
      </c>
      <c r="AV5825" s="13" t="s">
        <v>80</v>
      </c>
      <c r="AW5825" s="13" t="s">
        <v>32</v>
      </c>
      <c r="AX5825" s="13" t="s">
        <v>71</v>
      </c>
      <c r="AY5825" s="159" t="s">
        <v>330</v>
      </c>
    </row>
    <row r="5826" spans="2:51" s="12" customFormat="1">
      <c r="B5826" s="151"/>
      <c r="D5826" s="152" t="s">
        <v>340</v>
      </c>
      <c r="E5826" s="153" t="s">
        <v>21</v>
      </c>
      <c r="F5826" s="154" t="s">
        <v>1523</v>
      </c>
      <c r="H5826" s="153" t="s">
        <v>21</v>
      </c>
      <c r="I5826" s="155"/>
      <c r="L5826" s="151"/>
      <c r="M5826" s="156"/>
      <c r="T5826" s="157"/>
      <c r="AT5826" s="153" t="s">
        <v>340</v>
      </c>
      <c r="AU5826" s="153" t="s">
        <v>80</v>
      </c>
      <c r="AV5826" s="12" t="s">
        <v>78</v>
      </c>
      <c r="AW5826" s="12" t="s">
        <v>32</v>
      </c>
      <c r="AX5826" s="12" t="s">
        <v>71</v>
      </c>
      <c r="AY5826" s="153" t="s">
        <v>330</v>
      </c>
    </row>
    <row r="5827" spans="2:51" s="13" customFormat="1">
      <c r="B5827" s="158"/>
      <c r="D5827" s="152" t="s">
        <v>340</v>
      </c>
      <c r="E5827" s="159" t="s">
        <v>21</v>
      </c>
      <c r="F5827" s="160" t="s">
        <v>78</v>
      </c>
      <c r="H5827" s="161">
        <v>1</v>
      </c>
      <c r="I5827" s="162"/>
      <c r="L5827" s="158"/>
      <c r="M5827" s="163"/>
      <c r="T5827" s="164"/>
      <c r="AT5827" s="159" t="s">
        <v>340</v>
      </c>
      <c r="AU5827" s="159" t="s">
        <v>80</v>
      </c>
      <c r="AV5827" s="13" t="s">
        <v>80</v>
      </c>
      <c r="AW5827" s="13" t="s">
        <v>32</v>
      </c>
      <c r="AX5827" s="13" t="s">
        <v>71</v>
      </c>
      <c r="AY5827" s="159" t="s">
        <v>330</v>
      </c>
    </row>
    <row r="5828" spans="2:51" s="15" customFormat="1">
      <c r="B5828" s="183"/>
      <c r="D5828" s="152" t="s">
        <v>340</v>
      </c>
      <c r="E5828" s="184" t="s">
        <v>21</v>
      </c>
      <c r="F5828" s="185" t="s">
        <v>769</v>
      </c>
      <c r="H5828" s="186">
        <v>21</v>
      </c>
      <c r="I5828" s="187"/>
      <c r="L5828" s="183"/>
      <c r="M5828" s="188"/>
      <c r="T5828" s="189"/>
      <c r="AT5828" s="184" t="s">
        <v>340</v>
      </c>
      <c r="AU5828" s="184" t="s">
        <v>80</v>
      </c>
      <c r="AV5828" s="15" t="s">
        <v>171</v>
      </c>
      <c r="AW5828" s="15" t="s">
        <v>32</v>
      </c>
      <c r="AX5828" s="15" t="s">
        <v>71</v>
      </c>
      <c r="AY5828" s="184" t="s">
        <v>330</v>
      </c>
    </row>
    <row r="5829" spans="2:51" s="12" customFormat="1">
      <c r="B5829" s="151"/>
      <c r="D5829" s="152" t="s">
        <v>340</v>
      </c>
      <c r="E5829" s="153" t="s">
        <v>21</v>
      </c>
      <c r="F5829" s="154" t="s">
        <v>770</v>
      </c>
      <c r="H5829" s="153" t="s">
        <v>21</v>
      </c>
      <c r="I5829" s="155"/>
      <c r="L5829" s="151"/>
      <c r="M5829" s="156"/>
      <c r="T5829" s="157"/>
      <c r="AT5829" s="153" t="s">
        <v>340</v>
      </c>
      <c r="AU5829" s="153" t="s">
        <v>80</v>
      </c>
      <c r="AV5829" s="12" t="s">
        <v>78</v>
      </c>
      <c r="AW5829" s="12" t="s">
        <v>32</v>
      </c>
      <c r="AX5829" s="12" t="s">
        <v>71</v>
      </c>
      <c r="AY5829" s="153" t="s">
        <v>330</v>
      </c>
    </row>
    <row r="5830" spans="2:51" s="12" customFormat="1">
      <c r="B5830" s="151"/>
      <c r="D5830" s="152" t="s">
        <v>340</v>
      </c>
      <c r="E5830" s="153" t="s">
        <v>21</v>
      </c>
      <c r="F5830" s="154" t="s">
        <v>1672</v>
      </c>
      <c r="H5830" s="153" t="s">
        <v>21</v>
      </c>
      <c r="I5830" s="155"/>
      <c r="L5830" s="151"/>
      <c r="M5830" s="156"/>
      <c r="T5830" s="157"/>
      <c r="AT5830" s="153" t="s">
        <v>340</v>
      </c>
      <c r="AU5830" s="153" t="s">
        <v>80</v>
      </c>
      <c r="AV5830" s="12" t="s">
        <v>78</v>
      </c>
      <c r="AW5830" s="12" t="s">
        <v>32</v>
      </c>
      <c r="AX5830" s="12" t="s">
        <v>71</v>
      </c>
      <c r="AY5830" s="153" t="s">
        <v>330</v>
      </c>
    </row>
    <row r="5831" spans="2:51" s="13" customFormat="1">
      <c r="B5831" s="158"/>
      <c r="D5831" s="152" t="s">
        <v>340</v>
      </c>
      <c r="E5831" s="159" t="s">
        <v>21</v>
      </c>
      <c r="F5831" s="160" t="s">
        <v>171</v>
      </c>
      <c r="H5831" s="161">
        <v>3</v>
      </c>
      <c r="I5831" s="162"/>
      <c r="L5831" s="158"/>
      <c r="M5831" s="163"/>
      <c r="T5831" s="164"/>
      <c r="AT5831" s="159" t="s">
        <v>340</v>
      </c>
      <c r="AU5831" s="159" t="s">
        <v>80</v>
      </c>
      <c r="AV5831" s="13" t="s">
        <v>80</v>
      </c>
      <c r="AW5831" s="13" t="s">
        <v>32</v>
      </c>
      <c r="AX5831" s="13" t="s">
        <v>71</v>
      </c>
      <c r="AY5831" s="159" t="s">
        <v>330</v>
      </c>
    </row>
    <row r="5832" spans="2:51" s="12" customFormat="1">
      <c r="B5832" s="151"/>
      <c r="D5832" s="152" t="s">
        <v>340</v>
      </c>
      <c r="E5832" s="153" t="s">
        <v>21</v>
      </c>
      <c r="F5832" s="154" t="s">
        <v>1554</v>
      </c>
      <c r="H5832" s="153" t="s">
        <v>21</v>
      </c>
      <c r="I5832" s="155"/>
      <c r="L5832" s="151"/>
      <c r="M5832" s="156"/>
      <c r="T5832" s="157"/>
      <c r="AT5832" s="153" t="s">
        <v>340</v>
      </c>
      <c r="AU5832" s="153" t="s">
        <v>80</v>
      </c>
      <c r="AV5832" s="12" t="s">
        <v>78</v>
      </c>
      <c r="AW5832" s="12" t="s">
        <v>32</v>
      </c>
      <c r="AX5832" s="12" t="s">
        <v>71</v>
      </c>
      <c r="AY5832" s="153" t="s">
        <v>330</v>
      </c>
    </row>
    <row r="5833" spans="2:51" s="13" customFormat="1">
      <c r="B5833" s="158"/>
      <c r="D5833" s="152" t="s">
        <v>340</v>
      </c>
      <c r="E5833" s="159" t="s">
        <v>21</v>
      </c>
      <c r="F5833" s="160" t="s">
        <v>336</v>
      </c>
      <c r="H5833" s="161">
        <v>4</v>
      </c>
      <c r="I5833" s="162"/>
      <c r="L5833" s="158"/>
      <c r="M5833" s="163"/>
      <c r="T5833" s="164"/>
      <c r="AT5833" s="159" t="s">
        <v>340</v>
      </c>
      <c r="AU5833" s="159" t="s">
        <v>80</v>
      </c>
      <c r="AV5833" s="13" t="s">
        <v>80</v>
      </c>
      <c r="AW5833" s="13" t="s">
        <v>32</v>
      </c>
      <c r="AX5833" s="13" t="s">
        <v>71</v>
      </c>
      <c r="AY5833" s="159" t="s">
        <v>330</v>
      </c>
    </row>
    <row r="5834" spans="2:51" s="12" customFormat="1">
      <c r="B5834" s="151"/>
      <c r="D5834" s="152" t="s">
        <v>340</v>
      </c>
      <c r="E5834" s="153" t="s">
        <v>21</v>
      </c>
      <c r="F5834" s="154" t="s">
        <v>2243</v>
      </c>
      <c r="H5834" s="153" t="s">
        <v>21</v>
      </c>
      <c r="I5834" s="155"/>
      <c r="L5834" s="151"/>
      <c r="M5834" s="156"/>
      <c r="T5834" s="157"/>
      <c r="AT5834" s="153" t="s">
        <v>340</v>
      </c>
      <c r="AU5834" s="153" t="s">
        <v>80</v>
      </c>
      <c r="AV5834" s="12" t="s">
        <v>78</v>
      </c>
      <c r="AW5834" s="12" t="s">
        <v>32</v>
      </c>
      <c r="AX5834" s="12" t="s">
        <v>71</v>
      </c>
      <c r="AY5834" s="153" t="s">
        <v>330</v>
      </c>
    </row>
    <row r="5835" spans="2:51" s="13" customFormat="1">
      <c r="B5835" s="158"/>
      <c r="D5835" s="152" t="s">
        <v>340</v>
      </c>
      <c r="E5835" s="159" t="s">
        <v>21</v>
      </c>
      <c r="F5835" s="160" t="s">
        <v>80</v>
      </c>
      <c r="H5835" s="161">
        <v>2</v>
      </c>
      <c r="I5835" s="162"/>
      <c r="L5835" s="158"/>
      <c r="M5835" s="163"/>
      <c r="T5835" s="164"/>
      <c r="AT5835" s="159" t="s">
        <v>340</v>
      </c>
      <c r="AU5835" s="159" t="s">
        <v>80</v>
      </c>
      <c r="AV5835" s="13" t="s">
        <v>80</v>
      </c>
      <c r="AW5835" s="13" t="s">
        <v>32</v>
      </c>
      <c r="AX5835" s="13" t="s">
        <v>71</v>
      </c>
      <c r="AY5835" s="159" t="s">
        <v>330</v>
      </c>
    </row>
    <row r="5836" spans="2:51" s="12" customFormat="1">
      <c r="B5836" s="151"/>
      <c r="D5836" s="152" t="s">
        <v>340</v>
      </c>
      <c r="E5836" s="153" t="s">
        <v>21</v>
      </c>
      <c r="F5836" s="154" t="s">
        <v>1478</v>
      </c>
      <c r="H5836" s="153" t="s">
        <v>21</v>
      </c>
      <c r="I5836" s="155"/>
      <c r="L5836" s="151"/>
      <c r="M5836" s="156"/>
      <c r="T5836" s="157"/>
      <c r="AT5836" s="153" t="s">
        <v>340</v>
      </c>
      <c r="AU5836" s="153" t="s">
        <v>80</v>
      </c>
      <c r="AV5836" s="12" t="s">
        <v>78</v>
      </c>
      <c r="AW5836" s="12" t="s">
        <v>32</v>
      </c>
      <c r="AX5836" s="12" t="s">
        <v>71</v>
      </c>
      <c r="AY5836" s="153" t="s">
        <v>330</v>
      </c>
    </row>
    <row r="5837" spans="2:51" s="13" customFormat="1">
      <c r="B5837" s="158"/>
      <c r="D5837" s="152" t="s">
        <v>340</v>
      </c>
      <c r="E5837" s="159" t="s">
        <v>21</v>
      </c>
      <c r="F5837" s="160" t="s">
        <v>78</v>
      </c>
      <c r="H5837" s="161">
        <v>1</v>
      </c>
      <c r="I5837" s="162"/>
      <c r="L5837" s="158"/>
      <c r="M5837" s="163"/>
      <c r="T5837" s="164"/>
      <c r="AT5837" s="159" t="s">
        <v>340</v>
      </c>
      <c r="AU5837" s="159" t="s">
        <v>80</v>
      </c>
      <c r="AV5837" s="13" t="s">
        <v>80</v>
      </c>
      <c r="AW5837" s="13" t="s">
        <v>32</v>
      </c>
      <c r="AX5837" s="13" t="s">
        <v>71</v>
      </c>
      <c r="AY5837" s="159" t="s">
        <v>330</v>
      </c>
    </row>
    <row r="5838" spans="2:51" s="12" customFormat="1">
      <c r="B5838" s="151"/>
      <c r="D5838" s="152" t="s">
        <v>340</v>
      </c>
      <c r="E5838" s="153" t="s">
        <v>21</v>
      </c>
      <c r="F5838" s="154" t="s">
        <v>1505</v>
      </c>
      <c r="H5838" s="153" t="s">
        <v>21</v>
      </c>
      <c r="I5838" s="155"/>
      <c r="L5838" s="151"/>
      <c r="M5838" s="156"/>
      <c r="T5838" s="157"/>
      <c r="AT5838" s="153" t="s">
        <v>340</v>
      </c>
      <c r="AU5838" s="153" t="s">
        <v>80</v>
      </c>
      <c r="AV5838" s="12" t="s">
        <v>78</v>
      </c>
      <c r="AW5838" s="12" t="s">
        <v>32</v>
      </c>
      <c r="AX5838" s="12" t="s">
        <v>71</v>
      </c>
      <c r="AY5838" s="153" t="s">
        <v>330</v>
      </c>
    </row>
    <row r="5839" spans="2:51" s="13" customFormat="1">
      <c r="B5839" s="158"/>
      <c r="D5839" s="152" t="s">
        <v>340</v>
      </c>
      <c r="E5839" s="159" t="s">
        <v>21</v>
      </c>
      <c r="F5839" s="160" t="s">
        <v>78</v>
      </c>
      <c r="H5839" s="161">
        <v>1</v>
      </c>
      <c r="I5839" s="162"/>
      <c r="L5839" s="158"/>
      <c r="M5839" s="163"/>
      <c r="T5839" s="164"/>
      <c r="AT5839" s="159" t="s">
        <v>340</v>
      </c>
      <c r="AU5839" s="159" t="s">
        <v>80</v>
      </c>
      <c r="AV5839" s="13" t="s">
        <v>80</v>
      </c>
      <c r="AW5839" s="13" t="s">
        <v>32</v>
      </c>
      <c r="AX5839" s="13" t="s">
        <v>71</v>
      </c>
      <c r="AY5839" s="159" t="s">
        <v>330</v>
      </c>
    </row>
    <row r="5840" spans="2:51" s="15" customFormat="1">
      <c r="B5840" s="183"/>
      <c r="D5840" s="152" t="s">
        <v>340</v>
      </c>
      <c r="E5840" s="184" t="s">
        <v>21</v>
      </c>
      <c r="F5840" s="185" t="s">
        <v>769</v>
      </c>
      <c r="H5840" s="186">
        <v>11</v>
      </c>
      <c r="I5840" s="187"/>
      <c r="L5840" s="183"/>
      <c r="M5840" s="188"/>
      <c r="T5840" s="189"/>
      <c r="AT5840" s="184" t="s">
        <v>340</v>
      </c>
      <c r="AU5840" s="184" t="s">
        <v>80</v>
      </c>
      <c r="AV5840" s="15" t="s">
        <v>171</v>
      </c>
      <c r="AW5840" s="15" t="s">
        <v>32</v>
      </c>
      <c r="AX5840" s="15" t="s">
        <v>71</v>
      </c>
      <c r="AY5840" s="184" t="s">
        <v>330</v>
      </c>
    </row>
    <row r="5841" spans="2:51" s="12" customFormat="1">
      <c r="B5841" s="151"/>
      <c r="D5841" s="152" t="s">
        <v>340</v>
      </c>
      <c r="E5841" s="153" t="s">
        <v>21</v>
      </c>
      <c r="F5841" s="154" t="s">
        <v>789</v>
      </c>
      <c r="H5841" s="153" t="s">
        <v>21</v>
      </c>
      <c r="I5841" s="155"/>
      <c r="L5841" s="151"/>
      <c r="M5841" s="156"/>
      <c r="T5841" s="157"/>
      <c r="AT5841" s="153" t="s">
        <v>340</v>
      </c>
      <c r="AU5841" s="153" t="s">
        <v>80</v>
      </c>
      <c r="AV5841" s="12" t="s">
        <v>78</v>
      </c>
      <c r="AW5841" s="12" t="s">
        <v>32</v>
      </c>
      <c r="AX5841" s="12" t="s">
        <v>71</v>
      </c>
      <c r="AY5841" s="153" t="s">
        <v>330</v>
      </c>
    </row>
    <row r="5842" spans="2:51" s="12" customFormat="1">
      <c r="B5842" s="151"/>
      <c r="D5842" s="152" t="s">
        <v>340</v>
      </c>
      <c r="E5842" s="153" t="s">
        <v>21</v>
      </c>
      <c r="F5842" s="154" t="s">
        <v>1470</v>
      </c>
      <c r="H5842" s="153" t="s">
        <v>21</v>
      </c>
      <c r="I5842" s="155"/>
      <c r="L5842" s="151"/>
      <c r="M5842" s="156"/>
      <c r="T5842" s="157"/>
      <c r="AT5842" s="153" t="s">
        <v>340</v>
      </c>
      <c r="AU5842" s="153" t="s">
        <v>80</v>
      </c>
      <c r="AV5842" s="12" t="s">
        <v>78</v>
      </c>
      <c r="AW5842" s="12" t="s">
        <v>32</v>
      </c>
      <c r="AX5842" s="12" t="s">
        <v>71</v>
      </c>
      <c r="AY5842" s="153" t="s">
        <v>330</v>
      </c>
    </row>
    <row r="5843" spans="2:51" s="13" customFormat="1">
      <c r="B5843" s="158"/>
      <c r="D5843" s="152" t="s">
        <v>340</v>
      </c>
      <c r="E5843" s="159" t="s">
        <v>21</v>
      </c>
      <c r="F5843" s="160" t="s">
        <v>78</v>
      </c>
      <c r="H5843" s="161">
        <v>1</v>
      </c>
      <c r="I5843" s="162"/>
      <c r="L5843" s="158"/>
      <c r="M5843" s="163"/>
      <c r="T5843" s="164"/>
      <c r="AT5843" s="159" t="s">
        <v>340</v>
      </c>
      <c r="AU5843" s="159" t="s">
        <v>80</v>
      </c>
      <c r="AV5843" s="13" t="s">
        <v>80</v>
      </c>
      <c r="AW5843" s="13" t="s">
        <v>32</v>
      </c>
      <c r="AX5843" s="13" t="s">
        <v>71</v>
      </c>
      <c r="AY5843" s="159" t="s">
        <v>330</v>
      </c>
    </row>
    <row r="5844" spans="2:51" s="12" customFormat="1">
      <c r="B5844" s="151"/>
      <c r="D5844" s="152" t="s">
        <v>340</v>
      </c>
      <c r="E5844" s="153" t="s">
        <v>21</v>
      </c>
      <c r="F5844" s="154" t="s">
        <v>1672</v>
      </c>
      <c r="H5844" s="153" t="s">
        <v>21</v>
      </c>
      <c r="I5844" s="155"/>
      <c r="L5844" s="151"/>
      <c r="M5844" s="156"/>
      <c r="T5844" s="157"/>
      <c r="AT5844" s="153" t="s">
        <v>340</v>
      </c>
      <c r="AU5844" s="153" t="s">
        <v>80</v>
      </c>
      <c r="AV5844" s="12" t="s">
        <v>78</v>
      </c>
      <c r="AW5844" s="12" t="s">
        <v>32</v>
      </c>
      <c r="AX5844" s="12" t="s">
        <v>71</v>
      </c>
      <c r="AY5844" s="153" t="s">
        <v>330</v>
      </c>
    </row>
    <row r="5845" spans="2:51" s="13" customFormat="1">
      <c r="B5845" s="158"/>
      <c r="D5845" s="152" t="s">
        <v>340</v>
      </c>
      <c r="E5845" s="159" t="s">
        <v>21</v>
      </c>
      <c r="F5845" s="160" t="s">
        <v>78</v>
      </c>
      <c r="H5845" s="161">
        <v>1</v>
      </c>
      <c r="I5845" s="162"/>
      <c r="L5845" s="158"/>
      <c r="M5845" s="163"/>
      <c r="T5845" s="164"/>
      <c r="AT5845" s="159" t="s">
        <v>340</v>
      </c>
      <c r="AU5845" s="159" t="s">
        <v>80</v>
      </c>
      <c r="AV5845" s="13" t="s">
        <v>80</v>
      </c>
      <c r="AW5845" s="13" t="s">
        <v>32</v>
      </c>
      <c r="AX5845" s="13" t="s">
        <v>71</v>
      </c>
      <c r="AY5845" s="159" t="s">
        <v>330</v>
      </c>
    </row>
    <row r="5846" spans="2:51" s="12" customFormat="1">
      <c r="B5846" s="151"/>
      <c r="D5846" s="152" t="s">
        <v>340</v>
      </c>
      <c r="E5846" s="153" t="s">
        <v>21</v>
      </c>
      <c r="F5846" s="154" t="s">
        <v>1472</v>
      </c>
      <c r="H5846" s="153" t="s">
        <v>21</v>
      </c>
      <c r="I5846" s="155"/>
      <c r="L5846" s="151"/>
      <c r="M5846" s="156"/>
      <c r="T5846" s="157"/>
      <c r="AT5846" s="153" t="s">
        <v>340</v>
      </c>
      <c r="AU5846" s="153" t="s">
        <v>80</v>
      </c>
      <c r="AV5846" s="12" t="s">
        <v>78</v>
      </c>
      <c r="AW5846" s="12" t="s">
        <v>32</v>
      </c>
      <c r="AX5846" s="12" t="s">
        <v>71</v>
      </c>
      <c r="AY5846" s="153" t="s">
        <v>330</v>
      </c>
    </row>
    <row r="5847" spans="2:51" s="13" customFormat="1">
      <c r="B5847" s="158"/>
      <c r="D5847" s="152" t="s">
        <v>340</v>
      </c>
      <c r="E5847" s="159" t="s">
        <v>21</v>
      </c>
      <c r="F5847" s="160" t="s">
        <v>80</v>
      </c>
      <c r="H5847" s="161">
        <v>2</v>
      </c>
      <c r="I5847" s="162"/>
      <c r="L5847" s="158"/>
      <c r="M5847" s="163"/>
      <c r="T5847" s="164"/>
      <c r="AT5847" s="159" t="s">
        <v>340</v>
      </c>
      <c r="AU5847" s="159" t="s">
        <v>80</v>
      </c>
      <c r="AV5847" s="13" t="s">
        <v>80</v>
      </c>
      <c r="AW5847" s="13" t="s">
        <v>32</v>
      </c>
      <c r="AX5847" s="13" t="s">
        <v>71</v>
      </c>
      <c r="AY5847" s="159" t="s">
        <v>330</v>
      </c>
    </row>
    <row r="5848" spans="2:51" s="12" customFormat="1">
      <c r="B5848" s="151"/>
      <c r="D5848" s="152" t="s">
        <v>340</v>
      </c>
      <c r="E5848" s="153" t="s">
        <v>21</v>
      </c>
      <c r="F5848" s="154" t="s">
        <v>1554</v>
      </c>
      <c r="H5848" s="153" t="s">
        <v>21</v>
      </c>
      <c r="I5848" s="155"/>
      <c r="L5848" s="151"/>
      <c r="M5848" s="156"/>
      <c r="T5848" s="157"/>
      <c r="AT5848" s="153" t="s">
        <v>340</v>
      </c>
      <c r="AU5848" s="153" t="s">
        <v>80</v>
      </c>
      <c r="AV5848" s="12" t="s">
        <v>78</v>
      </c>
      <c r="AW5848" s="12" t="s">
        <v>32</v>
      </c>
      <c r="AX5848" s="12" t="s">
        <v>71</v>
      </c>
      <c r="AY5848" s="153" t="s">
        <v>330</v>
      </c>
    </row>
    <row r="5849" spans="2:51" s="13" customFormat="1">
      <c r="B5849" s="158"/>
      <c r="D5849" s="152" t="s">
        <v>340</v>
      </c>
      <c r="E5849" s="159" t="s">
        <v>21</v>
      </c>
      <c r="F5849" s="160" t="s">
        <v>336</v>
      </c>
      <c r="H5849" s="161">
        <v>4</v>
      </c>
      <c r="I5849" s="162"/>
      <c r="L5849" s="158"/>
      <c r="M5849" s="163"/>
      <c r="T5849" s="164"/>
      <c r="AT5849" s="159" t="s">
        <v>340</v>
      </c>
      <c r="AU5849" s="159" t="s">
        <v>80</v>
      </c>
      <c r="AV5849" s="13" t="s">
        <v>80</v>
      </c>
      <c r="AW5849" s="13" t="s">
        <v>32</v>
      </c>
      <c r="AX5849" s="13" t="s">
        <v>71</v>
      </c>
      <c r="AY5849" s="159" t="s">
        <v>330</v>
      </c>
    </row>
    <row r="5850" spans="2:51" s="12" customFormat="1">
      <c r="B5850" s="151"/>
      <c r="D5850" s="152" t="s">
        <v>340</v>
      </c>
      <c r="E5850" s="153" t="s">
        <v>21</v>
      </c>
      <c r="F5850" s="154" t="s">
        <v>2241</v>
      </c>
      <c r="H5850" s="153" t="s">
        <v>21</v>
      </c>
      <c r="I5850" s="155"/>
      <c r="L5850" s="151"/>
      <c r="M5850" s="156"/>
      <c r="T5850" s="157"/>
      <c r="AT5850" s="153" t="s">
        <v>340</v>
      </c>
      <c r="AU5850" s="153" t="s">
        <v>80</v>
      </c>
      <c r="AV5850" s="12" t="s">
        <v>78</v>
      </c>
      <c r="AW5850" s="12" t="s">
        <v>32</v>
      </c>
      <c r="AX5850" s="12" t="s">
        <v>71</v>
      </c>
      <c r="AY5850" s="153" t="s">
        <v>330</v>
      </c>
    </row>
    <row r="5851" spans="2:51" s="13" customFormat="1">
      <c r="B5851" s="158"/>
      <c r="D5851" s="152" t="s">
        <v>340</v>
      </c>
      <c r="E5851" s="159" t="s">
        <v>21</v>
      </c>
      <c r="F5851" s="160" t="s">
        <v>80</v>
      </c>
      <c r="H5851" s="161">
        <v>2</v>
      </c>
      <c r="I5851" s="162"/>
      <c r="L5851" s="158"/>
      <c r="M5851" s="163"/>
      <c r="T5851" s="164"/>
      <c r="AT5851" s="159" t="s">
        <v>340</v>
      </c>
      <c r="AU5851" s="159" t="s">
        <v>80</v>
      </c>
      <c r="AV5851" s="13" t="s">
        <v>80</v>
      </c>
      <c r="AW5851" s="13" t="s">
        <v>32</v>
      </c>
      <c r="AX5851" s="13" t="s">
        <v>71</v>
      </c>
      <c r="AY5851" s="159" t="s">
        <v>330</v>
      </c>
    </row>
    <row r="5852" spans="2:51" s="12" customFormat="1">
      <c r="B5852" s="151"/>
      <c r="D5852" s="152" t="s">
        <v>340</v>
      </c>
      <c r="E5852" s="153" t="s">
        <v>21</v>
      </c>
      <c r="F5852" s="154" t="s">
        <v>1682</v>
      </c>
      <c r="H5852" s="153" t="s">
        <v>21</v>
      </c>
      <c r="I5852" s="155"/>
      <c r="L5852" s="151"/>
      <c r="M5852" s="156"/>
      <c r="T5852" s="157"/>
      <c r="AT5852" s="153" t="s">
        <v>340</v>
      </c>
      <c r="AU5852" s="153" t="s">
        <v>80</v>
      </c>
      <c r="AV5852" s="12" t="s">
        <v>78</v>
      </c>
      <c r="AW5852" s="12" t="s">
        <v>32</v>
      </c>
      <c r="AX5852" s="12" t="s">
        <v>71</v>
      </c>
      <c r="AY5852" s="153" t="s">
        <v>330</v>
      </c>
    </row>
    <row r="5853" spans="2:51" s="13" customFormat="1">
      <c r="B5853" s="158"/>
      <c r="D5853" s="152" t="s">
        <v>340</v>
      </c>
      <c r="E5853" s="159" t="s">
        <v>21</v>
      </c>
      <c r="F5853" s="160" t="s">
        <v>78</v>
      </c>
      <c r="H5853" s="161">
        <v>1</v>
      </c>
      <c r="I5853" s="162"/>
      <c r="L5853" s="158"/>
      <c r="M5853" s="163"/>
      <c r="T5853" s="164"/>
      <c r="AT5853" s="159" t="s">
        <v>340</v>
      </c>
      <c r="AU5853" s="159" t="s">
        <v>80</v>
      </c>
      <c r="AV5853" s="13" t="s">
        <v>80</v>
      </c>
      <c r="AW5853" s="13" t="s">
        <v>32</v>
      </c>
      <c r="AX5853" s="13" t="s">
        <v>71</v>
      </c>
      <c r="AY5853" s="159" t="s">
        <v>330</v>
      </c>
    </row>
    <row r="5854" spans="2:51" s="12" customFormat="1">
      <c r="B5854" s="151"/>
      <c r="D5854" s="152" t="s">
        <v>340</v>
      </c>
      <c r="E5854" s="153" t="s">
        <v>21</v>
      </c>
      <c r="F5854" s="154" t="s">
        <v>1578</v>
      </c>
      <c r="H5854" s="153" t="s">
        <v>21</v>
      </c>
      <c r="I5854" s="155"/>
      <c r="L5854" s="151"/>
      <c r="M5854" s="156"/>
      <c r="T5854" s="157"/>
      <c r="AT5854" s="153" t="s">
        <v>340</v>
      </c>
      <c r="AU5854" s="153" t="s">
        <v>80</v>
      </c>
      <c r="AV5854" s="12" t="s">
        <v>78</v>
      </c>
      <c r="AW5854" s="12" t="s">
        <v>32</v>
      </c>
      <c r="AX5854" s="12" t="s">
        <v>71</v>
      </c>
      <c r="AY5854" s="153" t="s">
        <v>330</v>
      </c>
    </row>
    <row r="5855" spans="2:51" s="13" customFormat="1">
      <c r="B5855" s="158"/>
      <c r="D5855" s="152" t="s">
        <v>340</v>
      </c>
      <c r="E5855" s="159" t="s">
        <v>21</v>
      </c>
      <c r="F5855" s="160" t="s">
        <v>80</v>
      </c>
      <c r="H5855" s="161">
        <v>2</v>
      </c>
      <c r="I5855" s="162"/>
      <c r="L5855" s="158"/>
      <c r="M5855" s="163"/>
      <c r="T5855" s="164"/>
      <c r="AT5855" s="159" t="s">
        <v>340</v>
      </c>
      <c r="AU5855" s="159" t="s">
        <v>80</v>
      </c>
      <c r="AV5855" s="13" t="s">
        <v>80</v>
      </c>
      <c r="AW5855" s="13" t="s">
        <v>32</v>
      </c>
      <c r="AX5855" s="13" t="s">
        <v>71</v>
      </c>
      <c r="AY5855" s="159" t="s">
        <v>330</v>
      </c>
    </row>
    <row r="5856" spans="2:51" s="12" customFormat="1">
      <c r="B5856" s="151"/>
      <c r="D5856" s="152" t="s">
        <v>340</v>
      </c>
      <c r="E5856" s="153" t="s">
        <v>21</v>
      </c>
      <c r="F5856" s="154" t="s">
        <v>1509</v>
      </c>
      <c r="H5856" s="153" t="s">
        <v>21</v>
      </c>
      <c r="I5856" s="155"/>
      <c r="L5856" s="151"/>
      <c r="M5856" s="156"/>
      <c r="T5856" s="157"/>
      <c r="AT5856" s="153" t="s">
        <v>340</v>
      </c>
      <c r="AU5856" s="153" t="s">
        <v>80</v>
      </c>
      <c r="AV5856" s="12" t="s">
        <v>78</v>
      </c>
      <c r="AW5856" s="12" t="s">
        <v>32</v>
      </c>
      <c r="AX5856" s="12" t="s">
        <v>71</v>
      </c>
      <c r="AY5856" s="153" t="s">
        <v>330</v>
      </c>
    </row>
    <row r="5857" spans="2:51" s="13" customFormat="1">
      <c r="B5857" s="158"/>
      <c r="D5857" s="152" t="s">
        <v>340</v>
      </c>
      <c r="E5857" s="159" t="s">
        <v>21</v>
      </c>
      <c r="F5857" s="160" t="s">
        <v>80</v>
      </c>
      <c r="H5857" s="161">
        <v>2</v>
      </c>
      <c r="I5857" s="162"/>
      <c r="L5857" s="158"/>
      <c r="M5857" s="163"/>
      <c r="T5857" s="164"/>
      <c r="AT5857" s="159" t="s">
        <v>340</v>
      </c>
      <c r="AU5857" s="159" t="s">
        <v>80</v>
      </c>
      <c r="AV5857" s="13" t="s">
        <v>80</v>
      </c>
      <c r="AW5857" s="13" t="s">
        <v>32</v>
      </c>
      <c r="AX5857" s="13" t="s">
        <v>71</v>
      </c>
      <c r="AY5857" s="159" t="s">
        <v>330</v>
      </c>
    </row>
    <row r="5858" spans="2:51" s="15" customFormat="1">
      <c r="B5858" s="183"/>
      <c r="D5858" s="152" t="s">
        <v>340</v>
      </c>
      <c r="E5858" s="184" t="s">
        <v>21</v>
      </c>
      <c r="F5858" s="185" t="s">
        <v>769</v>
      </c>
      <c r="H5858" s="186">
        <v>15</v>
      </c>
      <c r="I5858" s="187"/>
      <c r="L5858" s="183"/>
      <c r="M5858" s="188"/>
      <c r="T5858" s="189"/>
      <c r="AT5858" s="184" t="s">
        <v>340</v>
      </c>
      <c r="AU5858" s="184" t="s">
        <v>80</v>
      </c>
      <c r="AV5858" s="15" t="s">
        <v>171</v>
      </c>
      <c r="AW5858" s="15" t="s">
        <v>32</v>
      </c>
      <c r="AX5858" s="15" t="s">
        <v>71</v>
      </c>
      <c r="AY5858" s="184" t="s">
        <v>330</v>
      </c>
    </row>
    <row r="5859" spans="2:51" s="12" customFormat="1">
      <c r="B5859" s="151"/>
      <c r="D5859" s="152" t="s">
        <v>340</v>
      </c>
      <c r="E5859" s="153" t="s">
        <v>21</v>
      </c>
      <c r="F5859" s="154" t="s">
        <v>800</v>
      </c>
      <c r="H5859" s="153" t="s">
        <v>21</v>
      </c>
      <c r="I5859" s="155"/>
      <c r="L5859" s="151"/>
      <c r="M5859" s="156"/>
      <c r="T5859" s="157"/>
      <c r="AT5859" s="153" t="s">
        <v>340</v>
      </c>
      <c r="AU5859" s="153" t="s">
        <v>80</v>
      </c>
      <c r="AV5859" s="12" t="s">
        <v>78</v>
      </c>
      <c r="AW5859" s="12" t="s">
        <v>32</v>
      </c>
      <c r="AX5859" s="12" t="s">
        <v>71</v>
      </c>
      <c r="AY5859" s="153" t="s">
        <v>330</v>
      </c>
    </row>
    <row r="5860" spans="2:51" s="12" customFormat="1">
      <c r="B5860" s="151"/>
      <c r="D5860" s="152" t="s">
        <v>340</v>
      </c>
      <c r="E5860" s="153" t="s">
        <v>21</v>
      </c>
      <c r="F5860" s="154" t="s">
        <v>1672</v>
      </c>
      <c r="H5860" s="153" t="s">
        <v>21</v>
      </c>
      <c r="I5860" s="155"/>
      <c r="L5860" s="151"/>
      <c r="M5860" s="156"/>
      <c r="T5860" s="157"/>
      <c r="AT5860" s="153" t="s">
        <v>340</v>
      </c>
      <c r="AU5860" s="153" t="s">
        <v>80</v>
      </c>
      <c r="AV5860" s="12" t="s">
        <v>78</v>
      </c>
      <c r="AW5860" s="12" t="s">
        <v>32</v>
      </c>
      <c r="AX5860" s="12" t="s">
        <v>71</v>
      </c>
      <c r="AY5860" s="153" t="s">
        <v>330</v>
      </c>
    </row>
    <row r="5861" spans="2:51" s="13" customFormat="1">
      <c r="B5861" s="158"/>
      <c r="D5861" s="152" t="s">
        <v>340</v>
      </c>
      <c r="E5861" s="159" t="s">
        <v>21</v>
      </c>
      <c r="F5861" s="160" t="s">
        <v>78</v>
      </c>
      <c r="H5861" s="161">
        <v>1</v>
      </c>
      <c r="I5861" s="162"/>
      <c r="L5861" s="158"/>
      <c r="M5861" s="163"/>
      <c r="T5861" s="164"/>
      <c r="AT5861" s="159" t="s">
        <v>340</v>
      </c>
      <c r="AU5861" s="159" t="s">
        <v>80</v>
      </c>
      <c r="AV5861" s="13" t="s">
        <v>80</v>
      </c>
      <c r="AW5861" s="13" t="s">
        <v>32</v>
      </c>
      <c r="AX5861" s="13" t="s">
        <v>71</v>
      </c>
      <c r="AY5861" s="159" t="s">
        <v>330</v>
      </c>
    </row>
    <row r="5862" spans="2:51" s="12" customFormat="1">
      <c r="B5862" s="151"/>
      <c r="D5862" s="152" t="s">
        <v>340</v>
      </c>
      <c r="E5862" s="153" t="s">
        <v>21</v>
      </c>
      <c r="F5862" s="154" t="s">
        <v>1554</v>
      </c>
      <c r="H5862" s="153" t="s">
        <v>21</v>
      </c>
      <c r="I5862" s="155"/>
      <c r="L5862" s="151"/>
      <c r="M5862" s="156"/>
      <c r="T5862" s="157"/>
      <c r="AT5862" s="153" t="s">
        <v>340</v>
      </c>
      <c r="AU5862" s="153" t="s">
        <v>80</v>
      </c>
      <c r="AV5862" s="12" t="s">
        <v>78</v>
      </c>
      <c r="AW5862" s="12" t="s">
        <v>32</v>
      </c>
      <c r="AX5862" s="12" t="s">
        <v>71</v>
      </c>
      <c r="AY5862" s="153" t="s">
        <v>330</v>
      </c>
    </row>
    <row r="5863" spans="2:51" s="13" customFormat="1">
      <c r="B5863" s="158"/>
      <c r="D5863" s="152" t="s">
        <v>340</v>
      </c>
      <c r="E5863" s="159" t="s">
        <v>21</v>
      </c>
      <c r="F5863" s="160" t="s">
        <v>336</v>
      </c>
      <c r="H5863" s="161">
        <v>4</v>
      </c>
      <c r="I5863" s="162"/>
      <c r="L5863" s="158"/>
      <c r="M5863" s="163"/>
      <c r="T5863" s="164"/>
      <c r="AT5863" s="159" t="s">
        <v>340</v>
      </c>
      <c r="AU5863" s="159" t="s">
        <v>80</v>
      </c>
      <c r="AV5863" s="13" t="s">
        <v>80</v>
      </c>
      <c r="AW5863" s="13" t="s">
        <v>32</v>
      </c>
      <c r="AX5863" s="13" t="s">
        <v>71</v>
      </c>
      <c r="AY5863" s="159" t="s">
        <v>330</v>
      </c>
    </row>
    <row r="5864" spans="2:51" s="12" customFormat="1">
      <c r="B5864" s="151"/>
      <c r="D5864" s="152" t="s">
        <v>340</v>
      </c>
      <c r="E5864" s="153" t="s">
        <v>21</v>
      </c>
      <c r="F5864" s="154" t="s">
        <v>1490</v>
      </c>
      <c r="H5864" s="153" t="s">
        <v>21</v>
      </c>
      <c r="I5864" s="155"/>
      <c r="L5864" s="151"/>
      <c r="M5864" s="156"/>
      <c r="T5864" s="157"/>
      <c r="AT5864" s="153" t="s">
        <v>340</v>
      </c>
      <c r="AU5864" s="153" t="s">
        <v>80</v>
      </c>
      <c r="AV5864" s="12" t="s">
        <v>78</v>
      </c>
      <c r="AW5864" s="12" t="s">
        <v>32</v>
      </c>
      <c r="AX5864" s="12" t="s">
        <v>71</v>
      </c>
      <c r="AY5864" s="153" t="s">
        <v>330</v>
      </c>
    </row>
    <row r="5865" spans="2:51" s="13" customFormat="1">
      <c r="B5865" s="158"/>
      <c r="D5865" s="152" t="s">
        <v>340</v>
      </c>
      <c r="E5865" s="159" t="s">
        <v>21</v>
      </c>
      <c r="F5865" s="160" t="s">
        <v>171</v>
      </c>
      <c r="H5865" s="161">
        <v>3</v>
      </c>
      <c r="I5865" s="162"/>
      <c r="L5865" s="158"/>
      <c r="M5865" s="163"/>
      <c r="T5865" s="164"/>
      <c r="AT5865" s="159" t="s">
        <v>340</v>
      </c>
      <c r="AU5865" s="159" t="s">
        <v>80</v>
      </c>
      <c r="AV5865" s="13" t="s">
        <v>80</v>
      </c>
      <c r="AW5865" s="13" t="s">
        <v>32</v>
      </c>
      <c r="AX5865" s="13" t="s">
        <v>71</v>
      </c>
      <c r="AY5865" s="159" t="s">
        <v>330</v>
      </c>
    </row>
    <row r="5866" spans="2:51" s="15" customFormat="1">
      <c r="B5866" s="183"/>
      <c r="D5866" s="152" t="s">
        <v>340</v>
      </c>
      <c r="E5866" s="184" t="s">
        <v>21</v>
      </c>
      <c r="F5866" s="185" t="s">
        <v>769</v>
      </c>
      <c r="H5866" s="186">
        <v>8</v>
      </c>
      <c r="I5866" s="187"/>
      <c r="L5866" s="183"/>
      <c r="M5866" s="188"/>
      <c r="T5866" s="189"/>
      <c r="AT5866" s="184" t="s">
        <v>340</v>
      </c>
      <c r="AU5866" s="184" t="s">
        <v>80</v>
      </c>
      <c r="AV5866" s="15" t="s">
        <v>171</v>
      </c>
      <c r="AW5866" s="15" t="s">
        <v>32</v>
      </c>
      <c r="AX5866" s="15" t="s">
        <v>71</v>
      </c>
      <c r="AY5866" s="184" t="s">
        <v>330</v>
      </c>
    </row>
    <row r="5867" spans="2:51" s="12" customFormat="1">
      <c r="B5867" s="151"/>
      <c r="D5867" s="152" t="s">
        <v>340</v>
      </c>
      <c r="E5867" s="153" t="s">
        <v>21</v>
      </c>
      <c r="F5867" s="154" t="s">
        <v>808</v>
      </c>
      <c r="H5867" s="153" t="s">
        <v>21</v>
      </c>
      <c r="I5867" s="155"/>
      <c r="L5867" s="151"/>
      <c r="M5867" s="156"/>
      <c r="T5867" s="157"/>
      <c r="AT5867" s="153" t="s">
        <v>340</v>
      </c>
      <c r="AU5867" s="153" t="s">
        <v>80</v>
      </c>
      <c r="AV5867" s="12" t="s">
        <v>78</v>
      </c>
      <c r="AW5867" s="12" t="s">
        <v>32</v>
      </c>
      <c r="AX5867" s="12" t="s">
        <v>71</v>
      </c>
      <c r="AY5867" s="153" t="s">
        <v>330</v>
      </c>
    </row>
    <row r="5868" spans="2:51" s="12" customFormat="1">
      <c r="B5868" s="151"/>
      <c r="D5868" s="152" t="s">
        <v>340</v>
      </c>
      <c r="E5868" s="153" t="s">
        <v>21</v>
      </c>
      <c r="F5868" s="154" t="s">
        <v>1472</v>
      </c>
      <c r="H5868" s="153" t="s">
        <v>21</v>
      </c>
      <c r="I5868" s="155"/>
      <c r="L5868" s="151"/>
      <c r="M5868" s="156"/>
      <c r="T5868" s="157"/>
      <c r="AT5868" s="153" t="s">
        <v>340</v>
      </c>
      <c r="AU5868" s="153" t="s">
        <v>80</v>
      </c>
      <c r="AV5868" s="12" t="s">
        <v>78</v>
      </c>
      <c r="AW5868" s="12" t="s">
        <v>32</v>
      </c>
      <c r="AX5868" s="12" t="s">
        <v>71</v>
      </c>
      <c r="AY5868" s="153" t="s">
        <v>330</v>
      </c>
    </row>
    <row r="5869" spans="2:51" s="13" customFormat="1">
      <c r="B5869" s="158"/>
      <c r="D5869" s="152" t="s">
        <v>340</v>
      </c>
      <c r="E5869" s="159" t="s">
        <v>21</v>
      </c>
      <c r="F5869" s="160" t="s">
        <v>171</v>
      </c>
      <c r="H5869" s="161">
        <v>3</v>
      </c>
      <c r="I5869" s="162"/>
      <c r="L5869" s="158"/>
      <c r="M5869" s="163"/>
      <c r="T5869" s="164"/>
      <c r="AT5869" s="159" t="s">
        <v>340</v>
      </c>
      <c r="AU5869" s="159" t="s">
        <v>80</v>
      </c>
      <c r="AV5869" s="13" t="s">
        <v>80</v>
      </c>
      <c r="AW5869" s="13" t="s">
        <v>32</v>
      </c>
      <c r="AX5869" s="13" t="s">
        <v>71</v>
      </c>
      <c r="AY5869" s="159" t="s">
        <v>330</v>
      </c>
    </row>
    <row r="5870" spans="2:51" s="12" customFormat="1">
      <c r="B5870" s="151"/>
      <c r="D5870" s="152" t="s">
        <v>340</v>
      </c>
      <c r="E5870" s="153" t="s">
        <v>21</v>
      </c>
      <c r="F5870" s="154" t="s">
        <v>1554</v>
      </c>
      <c r="H5870" s="153" t="s">
        <v>21</v>
      </c>
      <c r="I5870" s="155"/>
      <c r="L5870" s="151"/>
      <c r="M5870" s="156"/>
      <c r="T5870" s="157"/>
      <c r="AT5870" s="153" t="s">
        <v>340</v>
      </c>
      <c r="AU5870" s="153" t="s">
        <v>80</v>
      </c>
      <c r="AV5870" s="12" t="s">
        <v>78</v>
      </c>
      <c r="AW5870" s="12" t="s">
        <v>32</v>
      </c>
      <c r="AX5870" s="12" t="s">
        <v>71</v>
      </c>
      <c r="AY5870" s="153" t="s">
        <v>330</v>
      </c>
    </row>
    <row r="5871" spans="2:51" s="13" customFormat="1">
      <c r="B5871" s="158"/>
      <c r="D5871" s="152" t="s">
        <v>340</v>
      </c>
      <c r="E5871" s="159" t="s">
        <v>21</v>
      </c>
      <c r="F5871" s="160" t="s">
        <v>80</v>
      </c>
      <c r="H5871" s="161">
        <v>2</v>
      </c>
      <c r="I5871" s="162"/>
      <c r="L5871" s="158"/>
      <c r="M5871" s="163"/>
      <c r="T5871" s="164"/>
      <c r="AT5871" s="159" t="s">
        <v>340</v>
      </c>
      <c r="AU5871" s="159" t="s">
        <v>80</v>
      </c>
      <c r="AV5871" s="13" t="s">
        <v>80</v>
      </c>
      <c r="AW5871" s="13" t="s">
        <v>32</v>
      </c>
      <c r="AX5871" s="13" t="s">
        <v>71</v>
      </c>
      <c r="AY5871" s="159" t="s">
        <v>330</v>
      </c>
    </row>
    <row r="5872" spans="2:51" s="12" customFormat="1">
      <c r="B5872" s="151"/>
      <c r="D5872" s="152" t="s">
        <v>340</v>
      </c>
      <c r="E5872" s="153" t="s">
        <v>21</v>
      </c>
      <c r="F5872" s="154" t="s">
        <v>1677</v>
      </c>
      <c r="H5872" s="153" t="s">
        <v>21</v>
      </c>
      <c r="I5872" s="155"/>
      <c r="L5872" s="151"/>
      <c r="M5872" s="156"/>
      <c r="T5872" s="157"/>
      <c r="AT5872" s="153" t="s">
        <v>340</v>
      </c>
      <c r="AU5872" s="153" t="s">
        <v>80</v>
      </c>
      <c r="AV5872" s="12" t="s">
        <v>78</v>
      </c>
      <c r="AW5872" s="12" t="s">
        <v>32</v>
      </c>
      <c r="AX5872" s="12" t="s">
        <v>71</v>
      </c>
      <c r="AY5872" s="153" t="s">
        <v>330</v>
      </c>
    </row>
    <row r="5873" spans="2:65" s="13" customFormat="1">
      <c r="B5873" s="158"/>
      <c r="D5873" s="152" t="s">
        <v>340</v>
      </c>
      <c r="E5873" s="159" t="s">
        <v>21</v>
      </c>
      <c r="F5873" s="160" t="s">
        <v>336</v>
      </c>
      <c r="H5873" s="161">
        <v>4</v>
      </c>
      <c r="I5873" s="162"/>
      <c r="L5873" s="158"/>
      <c r="M5873" s="163"/>
      <c r="T5873" s="164"/>
      <c r="AT5873" s="159" t="s">
        <v>340</v>
      </c>
      <c r="AU5873" s="159" t="s">
        <v>80</v>
      </c>
      <c r="AV5873" s="13" t="s">
        <v>80</v>
      </c>
      <c r="AW5873" s="13" t="s">
        <v>32</v>
      </c>
      <c r="AX5873" s="13" t="s">
        <v>71</v>
      </c>
      <c r="AY5873" s="159" t="s">
        <v>330</v>
      </c>
    </row>
    <row r="5874" spans="2:65" s="12" customFormat="1">
      <c r="B5874" s="151"/>
      <c r="D5874" s="152" t="s">
        <v>340</v>
      </c>
      <c r="E5874" s="153" t="s">
        <v>21</v>
      </c>
      <c r="F5874" s="154" t="s">
        <v>2246</v>
      </c>
      <c r="H5874" s="153" t="s">
        <v>21</v>
      </c>
      <c r="I5874" s="155"/>
      <c r="L5874" s="151"/>
      <c r="M5874" s="156"/>
      <c r="T5874" s="157"/>
      <c r="AT5874" s="153" t="s">
        <v>340</v>
      </c>
      <c r="AU5874" s="153" t="s">
        <v>80</v>
      </c>
      <c r="AV5874" s="12" t="s">
        <v>78</v>
      </c>
      <c r="AW5874" s="12" t="s">
        <v>32</v>
      </c>
      <c r="AX5874" s="12" t="s">
        <v>71</v>
      </c>
      <c r="AY5874" s="153" t="s">
        <v>330</v>
      </c>
    </row>
    <row r="5875" spans="2:65" s="13" customFormat="1">
      <c r="B5875" s="158"/>
      <c r="D5875" s="152" t="s">
        <v>340</v>
      </c>
      <c r="E5875" s="159" t="s">
        <v>21</v>
      </c>
      <c r="F5875" s="160" t="s">
        <v>80</v>
      </c>
      <c r="H5875" s="161">
        <v>2</v>
      </c>
      <c r="I5875" s="162"/>
      <c r="L5875" s="158"/>
      <c r="M5875" s="163"/>
      <c r="T5875" s="164"/>
      <c r="AT5875" s="159" t="s">
        <v>340</v>
      </c>
      <c r="AU5875" s="159" t="s">
        <v>80</v>
      </c>
      <c r="AV5875" s="13" t="s">
        <v>80</v>
      </c>
      <c r="AW5875" s="13" t="s">
        <v>32</v>
      </c>
      <c r="AX5875" s="13" t="s">
        <v>71</v>
      </c>
      <c r="AY5875" s="159" t="s">
        <v>330</v>
      </c>
    </row>
    <row r="5876" spans="2:65" s="12" customFormat="1">
      <c r="B5876" s="151"/>
      <c r="D5876" s="152" t="s">
        <v>340</v>
      </c>
      <c r="E5876" s="153" t="s">
        <v>21</v>
      </c>
      <c r="F5876" s="154" t="s">
        <v>1505</v>
      </c>
      <c r="H5876" s="153" t="s">
        <v>21</v>
      </c>
      <c r="I5876" s="155"/>
      <c r="L5876" s="151"/>
      <c r="M5876" s="156"/>
      <c r="T5876" s="157"/>
      <c r="AT5876" s="153" t="s">
        <v>340</v>
      </c>
      <c r="AU5876" s="153" t="s">
        <v>80</v>
      </c>
      <c r="AV5876" s="12" t="s">
        <v>78</v>
      </c>
      <c r="AW5876" s="12" t="s">
        <v>32</v>
      </c>
      <c r="AX5876" s="12" t="s">
        <v>71</v>
      </c>
      <c r="AY5876" s="153" t="s">
        <v>330</v>
      </c>
    </row>
    <row r="5877" spans="2:65" s="13" customFormat="1">
      <c r="B5877" s="158"/>
      <c r="D5877" s="152" t="s">
        <v>340</v>
      </c>
      <c r="E5877" s="159" t="s">
        <v>21</v>
      </c>
      <c r="F5877" s="160" t="s">
        <v>171</v>
      </c>
      <c r="H5877" s="161">
        <v>3</v>
      </c>
      <c r="I5877" s="162"/>
      <c r="L5877" s="158"/>
      <c r="M5877" s="163"/>
      <c r="T5877" s="164"/>
      <c r="AT5877" s="159" t="s">
        <v>340</v>
      </c>
      <c r="AU5877" s="159" t="s">
        <v>80</v>
      </c>
      <c r="AV5877" s="13" t="s">
        <v>80</v>
      </c>
      <c r="AW5877" s="13" t="s">
        <v>32</v>
      </c>
      <c r="AX5877" s="13" t="s">
        <v>71</v>
      </c>
      <c r="AY5877" s="159" t="s">
        <v>330</v>
      </c>
    </row>
    <row r="5878" spans="2:65" s="12" customFormat="1">
      <c r="B5878" s="151"/>
      <c r="D5878" s="152" t="s">
        <v>340</v>
      </c>
      <c r="E5878" s="153" t="s">
        <v>21</v>
      </c>
      <c r="F5878" s="154" t="s">
        <v>1515</v>
      </c>
      <c r="H5878" s="153" t="s">
        <v>21</v>
      </c>
      <c r="I5878" s="155"/>
      <c r="L5878" s="151"/>
      <c r="M5878" s="156"/>
      <c r="T5878" s="157"/>
      <c r="AT5878" s="153" t="s">
        <v>340</v>
      </c>
      <c r="AU5878" s="153" t="s">
        <v>80</v>
      </c>
      <c r="AV5878" s="12" t="s">
        <v>78</v>
      </c>
      <c r="AW5878" s="12" t="s">
        <v>32</v>
      </c>
      <c r="AX5878" s="12" t="s">
        <v>71</v>
      </c>
      <c r="AY5878" s="153" t="s">
        <v>330</v>
      </c>
    </row>
    <row r="5879" spans="2:65" s="13" customFormat="1">
      <c r="B5879" s="158"/>
      <c r="D5879" s="152" t="s">
        <v>340</v>
      </c>
      <c r="E5879" s="159" t="s">
        <v>21</v>
      </c>
      <c r="F5879" s="160" t="s">
        <v>171</v>
      </c>
      <c r="H5879" s="161">
        <v>3</v>
      </c>
      <c r="I5879" s="162"/>
      <c r="L5879" s="158"/>
      <c r="M5879" s="163"/>
      <c r="T5879" s="164"/>
      <c r="AT5879" s="159" t="s">
        <v>340</v>
      </c>
      <c r="AU5879" s="159" t="s">
        <v>80</v>
      </c>
      <c r="AV5879" s="13" t="s">
        <v>80</v>
      </c>
      <c r="AW5879" s="13" t="s">
        <v>32</v>
      </c>
      <c r="AX5879" s="13" t="s">
        <v>71</v>
      </c>
      <c r="AY5879" s="159" t="s">
        <v>330</v>
      </c>
    </row>
    <row r="5880" spans="2:65" s="12" customFormat="1">
      <c r="B5880" s="151"/>
      <c r="D5880" s="152" t="s">
        <v>340</v>
      </c>
      <c r="E5880" s="153" t="s">
        <v>21</v>
      </c>
      <c r="F5880" s="154" t="s">
        <v>1523</v>
      </c>
      <c r="H5880" s="153" t="s">
        <v>21</v>
      </c>
      <c r="I5880" s="155"/>
      <c r="L5880" s="151"/>
      <c r="M5880" s="156"/>
      <c r="T5880" s="157"/>
      <c r="AT5880" s="153" t="s">
        <v>340</v>
      </c>
      <c r="AU5880" s="153" t="s">
        <v>80</v>
      </c>
      <c r="AV5880" s="12" t="s">
        <v>78</v>
      </c>
      <c r="AW5880" s="12" t="s">
        <v>32</v>
      </c>
      <c r="AX5880" s="12" t="s">
        <v>71</v>
      </c>
      <c r="AY5880" s="153" t="s">
        <v>330</v>
      </c>
    </row>
    <row r="5881" spans="2:65" s="13" customFormat="1">
      <c r="B5881" s="158"/>
      <c r="D5881" s="152" t="s">
        <v>340</v>
      </c>
      <c r="E5881" s="159" t="s">
        <v>21</v>
      </c>
      <c r="F5881" s="160" t="s">
        <v>364</v>
      </c>
      <c r="H5881" s="161">
        <v>5</v>
      </c>
      <c r="I5881" s="162"/>
      <c r="L5881" s="158"/>
      <c r="M5881" s="163"/>
      <c r="T5881" s="164"/>
      <c r="AT5881" s="159" t="s">
        <v>340</v>
      </c>
      <c r="AU5881" s="159" t="s">
        <v>80</v>
      </c>
      <c r="AV5881" s="13" t="s">
        <v>80</v>
      </c>
      <c r="AW5881" s="13" t="s">
        <v>32</v>
      </c>
      <c r="AX5881" s="13" t="s">
        <v>71</v>
      </c>
      <c r="AY5881" s="159" t="s">
        <v>330</v>
      </c>
    </row>
    <row r="5882" spans="2:65" s="14" customFormat="1">
      <c r="B5882" s="166"/>
      <c r="D5882" s="152" t="s">
        <v>340</v>
      </c>
      <c r="E5882" s="167" t="s">
        <v>21</v>
      </c>
      <c r="F5882" s="168" t="s">
        <v>443</v>
      </c>
      <c r="H5882" s="169">
        <v>77</v>
      </c>
      <c r="I5882" s="170"/>
      <c r="L5882" s="166"/>
      <c r="M5882" s="171"/>
      <c r="T5882" s="172"/>
      <c r="AT5882" s="167" t="s">
        <v>340</v>
      </c>
      <c r="AU5882" s="167" t="s">
        <v>80</v>
      </c>
      <c r="AV5882" s="14" t="s">
        <v>336</v>
      </c>
      <c r="AW5882" s="14" t="s">
        <v>32</v>
      </c>
      <c r="AX5882" s="14" t="s">
        <v>78</v>
      </c>
      <c r="AY5882" s="167" t="s">
        <v>330</v>
      </c>
    </row>
    <row r="5883" spans="2:65" s="1" customFormat="1" ht="16.5" customHeight="1">
      <c r="B5883" s="33"/>
      <c r="C5883" s="134" t="s">
        <v>4761</v>
      </c>
      <c r="D5883" s="134" t="s">
        <v>332</v>
      </c>
      <c r="E5883" s="135" t="s">
        <v>4762</v>
      </c>
      <c r="F5883" s="136" t="s">
        <v>4763</v>
      </c>
      <c r="G5883" s="137" t="s">
        <v>353</v>
      </c>
      <c r="H5883" s="138">
        <v>1245.1400000000001</v>
      </c>
      <c r="I5883" s="139">
        <v>132.82</v>
      </c>
      <c r="J5883" s="140">
        <f>ROUND(I5883*H5883,2)</f>
        <v>165379.49</v>
      </c>
      <c r="K5883" s="136" t="s">
        <v>335</v>
      </c>
      <c r="L5883" s="33"/>
      <c r="M5883" s="141" t="s">
        <v>21</v>
      </c>
      <c r="N5883" s="142" t="s">
        <v>42</v>
      </c>
      <c r="P5883" s="143">
        <f>O5883*H5883</f>
        <v>0</v>
      </c>
      <c r="Q5883" s="143">
        <v>3.2000000000000003E-4</v>
      </c>
      <c r="R5883" s="143">
        <f>Q5883*H5883</f>
        <v>0.39844480000000004</v>
      </c>
      <c r="S5883" s="143">
        <v>0</v>
      </c>
      <c r="T5883" s="144">
        <f>S5883*H5883</f>
        <v>0</v>
      </c>
      <c r="AR5883" s="145" t="s">
        <v>444</v>
      </c>
      <c r="AT5883" s="145" t="s">
        <v>332</v>
      </c>
      <c r="AU5883" s="145" t="s">
        <v>80</v>
      </c>
      <c r="AY5883" s="18" t="s">
        <v>330</v>
      </c>
      <c r="BE5883" s="146">
        <f>IF(N5883="základní",J5883,0)</f>
        <v>165379.49</v>
      </c>
      <c r="BF5883" s="146">
        <f>IF(N5883="snížená",J5883,0)</f>
        <v>0</v>
      </c>
      <c r="BG5883" s="146">
        <f>IF(N5883="zákl. přenesená",J5883,0)</f>
        <v>0</v>
      </c>
      <c r="BH5883" s="146">
        <f>IF(N5883="sníž. přenesená",J5883,0)</f>
        <v>0</v>
      </c>
      <c r="BI5883" s="146">
        <f>IF(N5883="nulová",J5883,0)</f>
        <v>0</v>
      </c>
      <c r="BJ5883" s="18" t="s">
        <v>78</v>
      </c>
      <c r="BK5883" s="146">
        <f>ROUND(I5883*H5883,2)</f>
        <v>165379.49</v>
      </c>
      <c r="BL5883" s="18" t="s">
        <v>444</v>
      </c>
      <c r="BM5883" s="145" t="s">
        <v>4764</v>
      </c>
    </row>
    <row r="5884" spans="2:65" s="1" customFormat="1">
      <c r="B5884" s="33"/>
      <c r="D5884" s="147" t="s">
        <v>338</v>
      </c>
      <c r="F5884" s="148" t="s">
        <v>4765</v>
      </c>
      <c r="I5884" s="149"/>
      <c r="L5884" s="33"/>
      <c r="M5884" s="150"/>
      <c r="T5884" s="52"/>
      <c r="AT5884" s="18" t="s">
        <v>338</v>
      </c>
      <c r="AU5884" s="18" t="s">
        <v>80</v>
      </c>
    </row>
    <row r="5885" spans="2:65" s="12" customFormat="1">
      <c r="B5885" s="151"/>
      <c r="D5885" s="152" t="s">
        <v>340</v>
      </c>
      <c r="E5885" s="153" t="s">
        <v>21</v>
      </c>
      <c r="F5885" s="154" t="s">
        <v>1003</v>
      </c>
      <c r="H5885" s="153" t="s">
        <v>21</v>
      </c>
      <c r="I5885" s="155"/>
      <c r="L5885" s="151"/>
      <c r="M5885" s="156"/>
      <c r="T5885" s="157"/>
      <c r="AT5885" s="153" t="s">
        <v>340</v>
      </c>
      <c r="AU5885" s="153" t="s">
        <v>80</v>
      </c>
      <c r="AV5885" s="12" t="s">
        <v>78</v>
      </c>
      <c r="AW5885" s="12" t="s">
        <v>32</v>
      </c>
      <c r="AX5885" s="12" t="s">
        <v>71</v>
      </c>
      <c r="AY5885" s="153" t="s">
        <v>330</v>
      </c>
    </row>
    <row r="5886" spans="2:65" s="12" customFormat="1">
      <c r="B5886" s="151"/>
      <c r="D5886" s="152" t="s">
        <v>340</v>
      </c>
      <c r="E5886" s="153" t="s">
        <v>21</v>
      </c>
      <c r="F5886" s="154" t="s">
        <v>1545</v>
      </c>
      <c r="H5886" s="153" t="s">
        <v>21</v>
      </c>
      <c r="I5886" s="155"/>
      <c r="L5886" s="151"/>
      <c r="M5886" s="156"/>
      <c r="T5886" s="157"/>
      <c r="AT5886" s="153" t="s">
        <v>340</v>
      </c>
      <c r="AU5886" s="153" t="s">
        <v>80</v>
      </c>
      <c r="AV5886" s="12" t="s">
        <v>78</v>
      </c>
      <c r="AW5886" s="12" t="s">
        <v>32</v>
      </c>
      <c r="AX5886" s="12" t="s">
        <v>71</v>
      </c>
      <c r="AY5886" s="153" t="s">
        <v>330</v>
      </c>
    </row>
    <row r="5887" spans="2:65" s="13" customFormat="1">
      <c r="B5887" s="158"/>
      <c r="D5887" s="152" t="s">
        <v>340</v>
      </c>
      <c r="E5887" s="159" t="s">
        <v>21</v>
      </c>
      <c r="F5887" s="160" t="s">
        <v>2236</v>
      </c>
      <c r="H5887" s="161">
        <v>10.199999999999999</v>
      </c>
      <c r="I5887" s="162"/>
      <c r="L5887" s="158"/>
      <c r="M5887" s="163"/>
      <c r="T5887" s="164"/>
      <c r="AT5887" s="159" t="s">
        <v>340</v>
      </c>
      <c r="AU5887" s="159" t="s">
        <v>80</v>
      </c>
      <c r="AV5887" s="13" t="s">
        <v>80</v>
      </c>
      <c r="AW5887" s="13" t="s">
        <v>32</v>
      </c>
      <c r="AX5887" s="13" t="s">
        <v>71</v>
      </c>
      <c r="AY5887" s="159" t="s">
        <v>330</v>
      </c>
    </row>
    <row r="5888" spans="2:65" s="13" customFormat="1">
      <c r="B5888" s="158"/>
      <c r="D5888" s="152" t="s">
        <v>340</v>
      </c>
      <c r="E5888" s="159" t="s">
        <v>21</v>
      </c>
      <c r="F5888" s="160" t="s">
        <v>4465</v>
      </c>
      <c r="H5888" s="161">
        <v>-0.9</v>
      </c>
      <c r="I5888" s="162"/>
      <c r="L5888" s="158"/>
      <c r="M5888" s="163"/>
      <c r="T5888" s="164"/>
      <c r="AT5888" s="159" t="s">
        <v>340</v>
      </c>
      <c r="AU5888" s="159" t="s">
        <v>80</v>
      </c>
      <c r="AV5888" s="13" t="s">
        <v>80</v>
      </c>
      <c r="AW5888" s="13" t="s">
        <v>32</v>
      </c>
      <c r="AX5888" s="13" t="s">
        <v>71</v>
      </c>
      <c r="AY5888" s="159" t="s">
        <v>330</v>
      </c>
    </row>
    <row r="5889" spans="2:51" s="12" customFormat="1">
      <c r="B5889" s="151"/>
      <c r="D5889" s="152" t="s">
        <v>340</v>
      </c>
      <c r="E5889" s="153" t="s">
        <v>21</v>
      </c>
      <c r="F5889" s="154" t="s">
        <v>1470</v>
      </c>
      <c r="H5889" s="153" t="s">
        <v>21</v>
      </c>
      <c r="I5889" s="155"/>
      <c r="L5889" s="151"/>
      <c r="M5889" s="156"/>
      <c r="T5889" s="157"/>
      <c r="AT5889" s="153" t="s">
        <v>340</v>
      </c>
      <c r="AU5889" s="153" t="s">
        <v>80</v>
      </c>
      <c r="AV5889" s="12" t="s">
        <v>78</v>
      </c>
      <c r="AW5889" s="12" t="s">
        <v>32</v>
      </c>
      <c r="AX5889" s="12" t="s">
        <v>71</v>
      </c>
      <c r="AY5889" s="153" t="s">
        <v>330</v>
      </c>
    </row>
    <row r="5890" spans="2:51" s="13" customFormat="1">
      <c r="B5890" s="158"/>
      <c r="D5890" s="152" t="s">
        <v>340</v>
      </c>
      <c r="E5890" s="159" t="s">
        <v>21</v>
      </c>
      <c r="F5890" s="160" t="s">
        <v>2237</v>
      </c>
      <c r="H5890" s="161">
        <v>8</v>
      </c>
      <c r="I5890" s="162"/>
      <c r="L5890" s="158"/>
      <c r="M5890" s="163"/>
      <c r="T5890" s="164"/>
      <c r="AT5890" s="159" t="s">
        <v>340</v>
      </c>
      <c r="AU5890" s="159" t="s">
        <v>80</v>
      </c>
      <c r="AV5890" s="13" t="s">
        <v>80</v>
      </c>
      <c r="AW5890" s="13" t="s">
        <v>32</v>
      </c>
      <c r="AX5890" s="13" t="s">
        <v>71</v>
      </c>
      <c r="AY5890" s="159" t="s">
        <v>330</v>
      </c>
    </row>
    <row r="5891" spans="2:51" s="13" customFormat="1">
      <c r="B5891" s="158"/>
      <c r="D5891" s="152" t="s">
        <v>340</v>
      </c>
      <c r="E5891" s="159" t="s">
        <v>21</v>
      </c>
      <c r="F5891" s="160" t="s">
        <v>4594</v>
      </c>
      <c r="H5891" s="161">
        <v>-2.1</v>
      </c>
      <c r="I5891" s="162"/>
      <c r="L5891" s="158"/>
      <c r="M5891" s="163"/>
      <c r="T5891" s="164"/>
      <c r="AT5891" s="159" t="s">
        <v>340</v>
      </c>
      <c r="AU5891" s="159" t="s">
        <v>80</v>
      </c>
      <c r="AV5891" s="13" t="s">
        <v>80</v>
      </c>
      <c r="AW5891" s="13" t="s">
        <v>32</v>
      </c>
      <c r="AX5891" s="13" t="s">
        <v>71</v>
      </c>
      <c r="AY5891" s="159" t="s">
        <v>330</v>
      </c>
    </row>
    <row r="5892" spans="2:51" s="12" customFormat="1">
      <c r="B5892" s="151"/>
      <c r="D5892" s="152" t="s">
        <v>340</v>
      </c>
      <c r="E5892" s="153" t="s">
        <v>21</v>
      </c>
      <c r="F5892" s="154" t="s">
        <v>1672</v>
      </c>
      <c r="H5892" s="153" t="s">
        <v>21</v>
      </c>
      <c r="I5892" s="155"/>
      <c r="L5892" s="151"/>
      <c r="M5892" s="156"/>
      <c r="T5892" s="157"/>
      <c r="AT5892" s="153" t="s">
        <v>340</v>
      </c>
      <c r="AU5892" s="153" t="s">
        <v>80</v>
      </c>
      <c r="AV5892" s="12" t="s">
        <v>78</v>
      </c>
      <c r="AW5892" s="12" t="s">
        <v>32</v>
      </c>
      <c r="AX5892" s="12" t="s">
        <v>71</v>
      </c>
      <c r="AY5892" s="153" t="s">
        <v>330</v>
      </c>
    </row>
    <row r="5893" spans="2:51" s="13" customFormat="1">
      <c r="B5893" s="158"/>
      <c r="D5893" s="152" t="s">
        <v>340</v>
      </c>
      <c r="E5893" s="159" t="s">
        <v>21</v>
      </c>
      <c r="F5893" s="160" t="s">
        <v>2238</v>
      </c>
      <c r="H5893" s="161">
        <v>4</v>
      </c>
      <c r="I5893" s="162"/>
      <c r="L5893" s="158"/>
      <c r="M5893" s="163"/>
      <c r="T5893" s="164"/>
      <c r="AT5893" s="159" t="s">
        <v>340</v>
      </c>
      <c r="AU5893" s="159" t="s">
        <v>80</v>
      </c>
      <c r="AV5893" s="13" t="s">
        <v>80</v>
      </c>
      <c r="AW5893" s="13" t="s">
        <v>32</v>
      </c>
      <c r="AX5893" s="13" t="s">
        <v>71</v>
      </c>
      <c r="AY5893" s="159" t="s">
        <v>330</v>
      </c>
    </row>
    <row r="5894" spans="2:51" s="13" customFormat="1">
      <c r="B5894" s="158"/>
      <c r="D5894" s="152" t="s">
        <v>340</v>
      </c>
      <c r="E5894" s="159" t="s">
        <v>21</v>
      </c>
      <c r="F5894" s="160" t="s">
        <v>4588</v>
      </c>
      <c r="H5894" s="161">
        <v>-0.7</v>
      </c>
      <c r="I5894" s="162"/>
      <c r="L5894" s="158"/>
      <c r="M5894" s="163"/>
      <c r="T5894" s="164"/>
      <c r="AT5894" s="159" t="s">
        <v>340</v>
      </c>
      <c r="AU5894" s="159" t="s">
        <v>80</v>
      </c>
      <c r="AV5894" s="13" t="s">
        <v>80</v>
      </c>
      <c r="AW5894" s="13" t="s">
        <v>32</v>
      </c>
      <c r="AX5894" s="13" t="s">
        <v>71</v>
      </c>
      <c r="AY5894" s="159" t="s">
        <v>330</v>
      </c>
    </row>
    <row r="5895" spans="2:51" s="12" customFormat="1">
      <c r="B5895" s="151"/>
      <c r="D5895" s="152" t="s">
        <v>340</v>
      </c>
      <c r="E5895" s="153" t="s">
        <v>21</v>
      </c>
      <c r="F5895" s="154" t="s">
        <v>1550</v>
      </c>
      <c r="H5895" s="153" t="s">
        <v>21</v>
      </c>
      <c r="I5895" s="155"/>
      <c r="L5895" s="151"/>
      <c r="M5895" s="156"/>
      <c r="T5895" s="157"/>
      <c r="AT5895" s="153" t="s">
        <v>340</v>
      </c>
      <c r="AU5895" s="153" t="s">
        <v>80</v>
      </c>
      <c r="AV5895" s="12" t="s">
        <v>78</v>
      </c>
      <c r="AW5895" s="12" t="s">
        <v>32</v>
      </c>
      <c r="AX5895" s="12" t="s">
        <v>71</v>
      </c>
      <c r="AY5895" s="153" t="s">
        <v>330</v>
      </c>
    </row>
    <row r="5896" spans="2:51" s="13" customFormat="1">
      <c r="B5896" s="158"/>
      <c r="D5896" s="152" t="s">
        <v>340</v>
      </c>
      <c r="E5896" s="159" t="s">
        <v>21</v>
      </c>
      <c r="F5896" s="160" t="s">
        <v>2238</v>
      </c>
      <c r="H5896" s="161">
        <v>4</v>
      </c>
      <c r="I5896" s="162"/>
      <c r="L5896" s="158"/>
      <c r="M5896" s="163"/>
      <c r="T5896" s="164"/>
      <c r="AT5896" s="159" t="s">
        <v>340</v>
      </c>
      <c r="AU5896" s="159" t="s">
        <v>80</v>
      </c>
      <c r="AV5896" s="13" t="s">
        <v>80</v>
      </c>
      <c r="AW5896" s="13" t="s">
        <v>32</v>
      </c>
      <c r="AX5896" s="13" t="s">
        <v>71</v>
      </c>
      <c r="AY5896" s="159" t="s">
        <v>330</v>
      </c>
    </row>
    <row r="5897" spans="2:51" s="13" customFormat="1">
      <c r="B5897" s="158"/>
      <c r="D5897" s="152" t="s">
        <v>340</v>
      </c>
      <c r="E5897" s="159" t="s">
        <v>21</v>
      </c>
      <c r="F5897" s="160" t="s">
        <v>4588</v>
      </c>
      <c r="H5897" s="161">
        <v>-0.7</v>
      </c>
      <c r="I5897" s="162"/>
      <c r="L5897" s="158"/>
      <c r="M5897" s="163"/>
      <c r="T5897" s="164"/>
      <c r="AT5897" s="159" t="s">
        <v>340</v>
      </c>
      <c r="AU5897" s="159" t="s">
        <v>80</v>
      </c>
      <c r="AV5897" s="13" t="s">
        <v>80</v>
      </c>
      <c r="AW5897" s="13" t="s">
        <v>32</v>
      </c>
      <c r="AX5897" s="13" t="s">
        <v>71</v>
      </c>
      <c r="AY5897" s="159" t="s">
        <v>330</v>
      </c>
    </row>
    <row r="5898" spans="2:51" s="12" customFormat="1">
      <c r="B5898" s="151"/>
      <c r="D5898" s="152" t="s">
        <v>340</v>
      </c>
      <c r="E5898" s="153" t="s">
        <v>21</v>
      </c>
      <c r="F5898" s="154" t="s">
        <v>1472</v>
      </c>
      <c r="H5898" s="153" t="s">
        <v>21</v>
      </c>
      <c r="I5898" s="155"/>
      <c r="L5898" s="151"/>
      <c r="M5898" s="156"/>
      <c r="T5898" s="157"/>
      <c r="AT5898" s="153" t="s">
        <v>340</v>
      </c>
      <c r="AU5898" s="153" t="s">
        <v>80</v>
      </c>
      <c r="AV5898" s="12" t="s">
        <v>78</v>
      </c>
      <c r="AW5898" s="12" t="s">
        <v>32</v>
      </c>
      <c r="AX5898" s="12" t="s">
        <v>71</v>
      </c>
      <c r="AY5898" s="153" t="s">
        <v>330</v>
      </c>
    </row>
    <row r="5899" spans="2:51" s="13" customFormat="1">
      <c r="B5899" s="158"/>
      <c r="D5899" s="152" t="s">
        <v>340</v>
      </c>
      <c r="E5899" s="159" t="s">
        <v>21</v>
      </c>
      <c r="F5899" s="160" t="s">
        <v>2239</v>
      </c>
      <c r="H5899" s="161">
        <v>8.2200000000000006</v>
      </c>
      <c r="I5899" s="162"/>
      <c r="L5899" s="158"/>
      <c r="M5899" s="163"/>
      <c r="T5899" s="164"/>
      <c r="AT5899" s="159" t="s">
        <v>340</v>
      </c>
      <c r="AU5899" s="159" t="s">
        <v>80</v>
      </c>
      <c r="AV5899" s="13" t="s">
        <v>80</v>
      </c>
      <c r="AW5899" s="13" t="s">
        <v>32</v>
      </c>
      <c r="AX5899" s="13" t="s">
        <v>71</v>
      </c>
      <c r="AY5899" s="159" t="s">
        <v>330</v>
      </c>
    </row>
    <row r="5900" spans="2:51" s="13" customFormat="1">
      <c r="B5900" s="158"/>
      <c r="D5900" s="152" t="s">
        <v>340</v>
      </c>
      <c r="E5900" s="159" t="s">
        <v>21</v>
      </c>
      <c r="F5900" s="160" t="s">
        <v>4594</v>
      </c>
      <c r="H5900" s="161">
        <v>-2.1</v>
      </c>
      <c r="I5900" s="162"/>
      <c r="L5900" s="158"/>
      <c r="M5900" s="163"/>
      <c r="T5900" s="164"/>
      <c r="AT5900" s="159" t="s">
        <v>340</v>
      </c>
      <c r="AU5900" s="159" t="s">
        <v>80</v>
      </c>
      <c r="AV5900" s="13" t="s">
        <v>80</v>
      </c>
      <c r="AW5900" s="13" t="s">
        <v>32</v>
      </c>
      <c r="AX5900" s="13" t="s">
        <v>71</v>
      </c>
      <c r="AY5900" s="159" t="s">
        <v>330</v>
      </c>
    </row>
    <row r="5901" spans="2:51" s="12" customFormat="1">
      <c r="B5901" s="151"/>
      <c r="D5901" s="152" t="s">
        <v>340</v>
      </c>
      <c r="E5901" s="153" t="s">
        <v>21</v>
      </c>
      <c r="F5901" s="154" t="s">
        <v>1476</v>
      </c>
      <c r="H5901" s="153" t="s">
        <v>21</v>
      </c>
      <c r="I5901" s="155"/>
      <c r="L5901" s="151"/>
      <c r="M5901" s="156"/>
      <c r="T5901" s="157"/>
      <c r="AT5901" s="153" t="s">
        <v>340</v>
      </c>
      <c r="AU5901" s="153" t="s">
        <v>80</v>
      </c>
      <c r="AV5901" s="12" t="s">
        <v>78</v>
      </c>
      <c r="AW5901" s="12" t="s">
        <v>32</v>
      </c>
      <c r="AX5901" s="12" t="s">
        <v>71</v>
      </c>
      <c r="AY5901" s="153" t="s">
        <v>330</v>
      </c>
    </row>
    <row r="5902" spans="2:51" s="13" customFormat="1">
      <c r="B5902" s="158"/>
      <c r="D5902" s="152" t="s">
        <v>340</v>
      </c>
      <c r="E5902" s="159" t="s">
        <v>21</v>
      </c>
      <c r="F5902" s="160" t="s">
        <v>2240</v>
      </c>
      <c r="H5902" s="161">
        <v>4.2</v>
      </c>
      <c r="I5902" s="162"/>
      <c r="L5902" s="158"/>
      <c r="M5902" s="163"/>
      <c r="T5902" s="164"/>
      <c r="AT5902" s="159" t="s">
        <v>340</v>
      </c>
      <c r="AU5902" s="159" t="s">
        <v>80</v>
      </c>
      <c r="AV5902" s="13" t="s">
        <v>80</v>
      </c>
      <c r="AW5902" s="13" t="s">
        <v>32</v>
      </c>
      <c r="AX5902" s="13" t="s">
        <v>71</v>
      </c>
      <c r="AY5902" s="159" t="s">
        <v>330</v>
      </c>
    </row>
    <row r="5903" spans="2:51" s="13" customFormat="1">
      <c r="B5903" s="158"/>
      <c r="D5903" s="152" t="s">
        <v>340</v>
      </c>
      <c r="E5903" s="159" t="s">
        <v>21</v>
      </c>
      <c r="F5903" s="160" t="s">
        <v>4588</v>
      </c>
      <c r="H5903" s="161">
        <v>-0.7</v>
      </c>
      <c r="I5903" s="162"/>
      <c r="L5903" s="158"/>
      <c r="M5903" s="163"/>
      <c r="T5903" s="164"/>
      <c r="AT5903" s="159" t="s">
        <v>340</v>
      </c>
      <c r="AU5903" s="159" t="s">
        <v>80</v>
      </c>
      <c r="AV5903" s="13" t="s">
        <v>80</v>
      </c>
      <c r="AW5903" s="13" t="s">
        <v>32</v>
      </c>
      <c r="AX5903" s="13" t="s">
        <v>71</v>
      </c>
      <c r="AY5903" s="159" t="s">
        <v>330</v>
      </c>
    </row>
    <row r="5904" spans="2:51" s="12" customFormat="1">
      <c r="B5904" s="151"/>
      <c r="D5904" s="152" t="s">
        <v>340</v>
      </c>
      <c r="E5904" s="153" t="s">
        <v>21</v>
      </c>
      <c r="F5904" s="154" t="s">
        <v>1554</v>
      </c>
      <c r="H5904" s="153" t="s">
        <v>21</v>
      </c>
      <c r="I5904" s="155"/>
      <c r="L5904" s="151"/>
      <c r="M5904" s="156"/>
      <c r="T5904" s="157"/>
      <c r="AT5904" s="153" t="s">
        <v>340</v>
      </c>
      <c r="AU5904" s="153" t="s">
        <v>80</v>
      </c>
      <c r="AV5904" s="12" t="s">
        <v>78</v>
      </c>
      <c r="AW5904" s="12" t="s">
        <v>32</v>
      </c>
      <c r="AX5904" s="12" t="s">
        <v>71</v>
      </c>
      <c r="AY5904" s="153" t="s">
        <v>330</v>
      </c>
    </row>
    <row r="5905" spans="2:51" s="13" customFormat="1">
      <c r="B5905" s="158"/>
      <c r="D5905" s="152" t="s">
        <v>340</v>
      </c>
      <c r="E5905" s="159" t="s">
        <v>21</v>
      </c>
      <c r="F5905" s="160" t="s">
        <v>2240</v>
      </c>
      <c r="H5905" s="161">
        <v>4.2</v>
      </c>
      <c r="I5905" s="162"/>
      <c r="L5905" s="158"/>
      <c r="M5905" s="163"/>
      <c r="T5905" s="164"/>
      <c r="AT5905" s="159" t="s">
        <v>340</v>
      </c>
      <c r="AU5905" s="159" t="s">
        <v>80</v>
      </c>
      <c r="AV5905" s="13" t="s">
        <v>80</v>
      </c>
      <c r="AW5905" s="13" t="s">
        <v>32</v>
      </c>
      <c r="AX5905" s="13" t="s">
        <v>71</v>
      </c>
      <c r="AY5905" s="159" t="s">
        <v>330</v>
      </c>
    </row>
    <row r="5906" spans="2:51" s="13" customFormat="1">
      <c r="B5906" s="158"/>
      <c r="D5906" s="152" t="s">
        <v>340</v>
      </c>
      <c r="E5906" s="159" t="s">
        <v>21</v>
      </c>
      <c r="F5906" s="160" t="s">
        <v>4588</v>
      </c>
      <c r="H5906" s="161">
        <v>-0.7</v>
      </c>
      <c r="I5906" s="162"/>
      <c r="L5906" s="158"/>
      <c r="M5906" s="163"/>
      <c r="T5906" s="164"/>
      <c r="AT5906" s="159" t="s">
        <v>340</v>
      </c>
      <c r="AU5906" s="159" t="s">
        <v>80</v>
      </c>
      <c r="AV5906" s="13" t="s">
        <v>80</v>
      </c>
      <c r="AW5906" s="13" t="s">
        <v>32</v>
      </c>
      <c r="AX5906" s="13" t="s">
        <v>71</v>
      </c>
      <c r="AY5906" s="159" t="s">
        <v>330</v>
      </c>
    </row>
    <row r="5907" spans="2:51" s="12" customFormat="1">
      <c r="B5907" s="151"/>
      <c r="D5907" s="152" t="s">
        <v>340</v>
      </c>
      <c r="E5907" s="153" t="s">
        <v>21</v>
      </c>
      <c r="F5907" s="154" t="s">
        <v>2241</v>
      </c>
      <c r="H5907" s="153" t="s">
        <v>21</v>
      </c>
      <c r="I5907" s="155"/>
      <c r="L5907" s="151"/>
      <c r="M5907" s="156"/>
      <c r="T5907" s="157"/>
      <c r="AT5907" s="153" t="s">
        <v>340</v>
      </c>
      <c r="AU5907" s="153" t="s">
        <v>80</v>
      </c>
      <c r="AV5907" s="12" t="s">
        <v>78</v>
      </c>
      <c r="AW5907" s="12" t="s">
        <v>32</v>
      </c>
      <c r="AX5907" s="12" t="s">
        <v>71</v>
      </c>
      <c r="AY5907" s="153" t="s">
        <v>330</v>
      </c>
    </row>
    <row r="5908" spans="2:51" s="13" customFormat="1">
      <c r="B5908" s="158"/>
      <c r="D5908" s="152" t="s">
        <v>340</v>
      </c>
      <c r="E5908" s="159" t="s">
        <v>21</v>
      </c>
      <c r="F5908" s="160" t="s">
        <v>2239</v>
      </c>
      <c r="H5908" s="161">
        <v>8.2200000000000006</v>
      </c>
      <c r="I5908" s="162"/>
      <c r="L5908" s="158"/>
      <c r="M5908" s="163"/>
      <c r="T5908" s="164"/>
      <c r="AT5908" s="159" t="s">
        <v>340</v>
      </c>
      <c r="AU5908" s="159" t="s">
        <v>80</v>
      </c>
      <c r="AV5908" s="13" t="s">
        <v>80</v>
      </c>
      <c r="AW5908" s="13" t="s">
        <v>32</v>
      </c>
      <c r="AX5908" s="13" t="s">
        <v>71</v>
      </c>
      <c r="AY5908" s="159" t="s">
        <v>330</v>
      </c>
    </row>
    <row r="5909" spans="2:51" s="13" customFormat="1">
      <c r="B5909" s="158"/>
      <c r="D5909" s="152" t="s">
        <v>340</v>
      </c>
      <c r="E5909" s="159" t="s">
        <v>21</v>
      </c>
      <c r="F5909" s="160" t="s">
        <v>4594</v>
      </c>
      <c r="H5909" s="161">
        <v>-2.1</v>
      </c>
      <c r="I5909" s="162"/>
      <c r="L5909" s="158"/>
      <c r="M5909" s="163"/>
      <c r="T5909" s="164"/>
      <c r="AT5909" s="159" t="s">
        <v>340</v>
      </c>
      <c r="AU5909" s="159" t="s">
        <v>80</v>
      </c>
      <c r="AV5909" s="13" t="s">
        <v>80</v>
      </c>
      <c r="AW5909" s="13" t="s">
        <v>32</v>
      </c>
      <c r="AX5909" s="13" t="s">
        <v>71</v>
      </c>
      <c r="AY5909" s="159" t="s">
        <v>330</v>
      </c>
    </row>
    <row r="5910" spans="2:51" s="12" customFormat="1">
      <c r="B5910" s="151"/>
      <c r="D5910" s="152" t="s">
        <v>340</v>
      </c>
      <c r="E5910" s="153" t="s">
        <v>21</v>
      </c>
      <c r="F5910" s="154" t="s">
        <v>1677</v>
      </c>
      <c r="H5910" s="153" t="s">
        <v>21</v>
      </c>
      <c r="I5910" s="155"/>
      <c r="L5910" s="151"/>
      <c r="M5910" s="156"/>
      <c r="T5910" s="157"/>
      <c r="AT5910" s="153" t="s">
        <v>340</v>
      </c>
      <c r="AU5910" s="153" t="s">
        <v>80</v>
      </c>
      <c r="AV5910" s="12" t="s">
        <v>78</v>
      </c>
      <c r="AW5910" s="12" t="s">
        <v>32</v>
      </c>
      <c r="AX5910" s="12" t="s">
        <v>71</v>
      </c>
      <c r="AY5910" s="153" t="s">
        <v>330</v>
      </c>
    </row>
    <row r="5911" spans="2:51" s="13" customFormat="1">
      <c r="B5911" s="158"/>
      <c r="D5911" s="152" t="s">
        <v>340</v>
      </c>
      <c r="E5911" s="159" t="s">
        <v>21</v>
      </c>
      <c r="F5911" s="160" t="s">
        <v>2240</v>
      </c>
      <c r="H5911" s="161">
        <v>4.2</v>
      </c>
      <c r="I5911" s="162"/>
      <c r="L5911" s="158"/>
      <c r="M5911" s="163"/>
      <c r="T5911" s="164"/>
      <c r="AT5911" s="159" t="s">
        <v>340</v>
      </c>
      <c r="AU5911" s="159" t="s">
        <v>80</v>
      </c>
      <c r="AV5911" s="13" t="s">
        <v>80</v>
      </c>
      <c r="AW5911" s="13" t="s">
        <v>32</v>
      </c>
      <c r="AX5911" s="13" t="s">
        <v>71</v>
      </c>
      <c r="AY5911" s="159" t="s">
        <v>330</v>
      </c>
    </row>
    <row r="5912" spans="2:51" s="13" customFormat="1">
      <c r="B5912" s="158"/>
      <c r="D5912" s="152" t="s">
        <v>340</v>
      </c>
      <c r="E5912" s="159" t="s">
        <v>21</v>
      </c>
      <c r="F5912" s="160" t="s">
        <v>4588</v>
      </c>
      <c r="H5912" s="161">
        <v>-0.7</v>
      </c>
      <c r="I5912" s="162"/>
      <c r="L5912" s="158"/>
      <c r="M5912" s="163"/>
      <c r="T5912" s="164"/>
      <c r="AT5912" s="159" t="s">
        <v>340</v>
      </c>
      <c r="AU5912" s="159" t="s">
        <v>80</v>
      </c>
      <c r="AV5912" s="13" t="s">
        <v>80</v>
      </c>
      <c r="AW5912" s="13" t="s">
        <v>32</v>
      </c>
      <c r="AX5912" s="13" t="s">
        <v>71</v>
      </c>
      <c r="AY5912" s="159" t="s">
        <v>330</v>
      </c>
    </row>
    <row r="5913" spans="2:51" s="12" customFormat="1">
      <c r="B5913" s="151"/>
      <c r="D5913" s="152" t="s">
        <v>340</v>
      </c>
      <c r="E5913" s="153" t="s">
        <v>21</v>
      </c>
      <c r="F5913" s="154" t="s">
        <v>2242</v>
      </c>
      <c r="H5913" s="153" t="s">
        <v>21</v>
      </c>
      <c r="I5913" s="155"/>
      <c r="L5913" s="151"/>
      <c r="M5913" s="156"/>
      <c r="T5913" s="157"/>
      <c r="AT5913" s="153" t="s">
        <v>340</v>
      </c>
      <c r="AU5913" s="153" t="s">
        <v>80</v>
      </c>
      <c r="AV5913" s="12" t="s">
        <v>78</v>
      </c>
      <c r="AW5913" s="12" t="s">
        <v>32</v>
      </c>
      <c r="AX5913" s="12" t="s">
        <v>71</v>
      </c>
      <c r="AY5913" s="153" t="s">
        <v>330</v>
      </c>
    </row>
    <row r="5914" spans="2:51" s="13" customFormat="1">
      <c r="B5914" s="158"/>
      <c r="D5914" s="152" t="s">
        <v>340</v>
      </c>
      <c r="E5914" s="159" t="s">
        <v>21</v>
      </c>
      <c r="F5914" s="160" t="s">
        <v>2240</v>
      </c>
      <c r="H5914" s="161">
        <v>4.2</v>
      </c>
      <c r="I5914" s="162"/>
      <c r="L5914" s="158"/>
      <c r="M5914" s="163"/>
      <c r="T5914" s="164"/>
      <c r="AT5914" s="159" t="s">
        <v>340</v>
      </c>
      <c r="AU5914" s="159" t="s">
        <v>80</v>
      </c>
      <c r="AV5914" s="13" t="s">
        <v>80</v>
      </c>
      <c r="AW5914" s="13" t="s">
        <v>32</v>
      </c>
      <c r="AX5914" s="13" t="s">
        <v>71</v>
      </c>
      <c r="AY5914" s="159" t="s">
        <v>330</v>
      </c>
    </row>
    <row r="5915" spans="2:51" s="13" customFormat="1">
      <c r="B5915" s="158"/>
      <c r="D5915" s="152" t="s">
        <v>340</v>
      </c>
      <c r="E5915" s="159" t="s">
        <v>21</v>
      </c>
      <c r="F5915" s="160" t="s">
        <v>4588</v>
      </c>
      <c r="H5915" s="161">
        <v>-0.7</v>
      </c>
      <c r="I5915" s="162"/>
      <c r="L5915" s="158"/>
      <c r="M5915" s="163"/>
      <c r="T5915" s="164"/>
      <c r="AT5915" s="159" t="s">
        <v>340</v>
      </c>
      <c r="AU5915" s="159" t="s">
        <v>80</v>
      </c>
      <c r="AV5915" s="13" t="s">
        <v>80</v>
      </c>
      <c r="AW5915" s="13" t="s">
        <v>32</v>
      </c>
      <c r="AX5915" s="13" t="s">
        <v>71</v>
      </c>
      <c r="AY5915" s="159" t="s">
        <v>330</v>
      </c>
    </row>
    <row r="5916" spans="2:51" s="12" customFormat="1">
      <c r="B5916" s="151"/>
      <c r="D5916" s="152" t="s">
        <v>340</v>
      </c>
      <c r="E5916" s="153" t="s">
        <v>21</v>
      </c>
      <c r="F5916" s="154" t="s">
        <v>2243</v>
      </c>
      <c r="H5916" s="153" t="s">
        <v>21</v>
      </c>
      <c r="I5916" s="155"/>
      <c r="L5916" s="151"/>
      <c r="M5916" s="156"/>
      <c r="T5916" s="157"/>
      <c r="AT5916" s="153" t="s">
        <v>340</v>
      </c>
      <c r="AU5916" s="153" t="s">
        <v>80</v>
      </c>
      <c r="AV5916" s="12" t="s">
        <v>78</v>
      </c>
      <c r="AW5916" s="12" t="s">
        <v>32</v>
      </c>
      <c r="AX5916" s="12" t="s">
        <v>71</v>
      </c>
      <c r="AY5916" s="153" t="s">
        <v>330</v>
      </c>
    </row>
    <row r="5917" spans="2:51" s="13" customFormat="1">
      <c r="B5917" s="158"/>
      <c r="D5917" s="152" t="s">
        <v>340</v>
      </c>
      <c r="E5917" s="159" t="s">
        <v>21</v>
      </c>
      <c r="F5917" s="160" t="s">
        <v>2244</v>
      </c>
      <c r="H5917" s="161">
        <v>5.2</v>
      </c>
      <c r="I5917" s="162"/>
      <c r="L5917" s="158"/>
      <c r="M5917" s="163"/>
      <c r="T5917" s="164"/>
      <c r="AT5917" s="159" t="s">
        <v>340</v>
      </c>
      <c r="AU5917" s="159" t="s">
        <v>80</v>
      </c>
      <c r="AV5917" s="13" t="s">
        <v>80</v>
      </c>
      <c r="AW5917" s="13" t="s">
        <v>32</v>
      </c>
      <c r="AX5917" s="13" t="s">
        <v>71</v>
      </c>
      <c r="AY5917" s="159" t="s">
        <v>330</v>
      </c>
    </row>
    <row r="5918" spans="2:51" s="13" customFormat="1">
      <c r="B5918" s="158"/>
      <c r="D5918" s="152" t="s">
        <v>340</v>
      </c>
      <c r="E5918" s="159" t="s">
        <v>21</v>
      </c>
      <c r="F5918" s="160" t="s">
        <v>4604</v>
      </c>
      <c r="H5918" s="161">
        <v>-1.4</v>
      </c>
      <c r="I5918" s="162"/>
      <c r="L5918" s="158"/>
      <c r="M5918" s="163"/>
      <c r="T5918" s="164"/>
      <c r="AT5918" s="159" t="s">
        <v>340</v>
      </c>
      <c r="AU5918" s="159" t="s">
        <v>80</v>
      </c>
      <c r="AV5918" s="13" t="s">
        <v>80</v>
      </c>
      <c r="AW5918" s="13" t="s">
        <v>32</v>
      </c>
      <c r="AX5918" s="13" t="s">
        <v>71</v>
      </c>
      <c r="AY5918" s="159" t="s">
        <v>330</v>
      </c>
    </row>
    <row r="5919" spans="2:51" s="12" customFormat="1">
      <c r="B5919" s="151"/>
      <c r="D5919" s="152" t="s">
        <v>340</v>
      </c>
      <c r="E5919" s="153" t="s">
        <v>21</v>
      </c>
      <c r="F5919" s="154" t="s">
        <v>1599</v>
      </c>
      <c r="H5919" s="153" t="s">
        <v>21</v>
      </c>
      <c r="I5919" s="155"/>
      <c r="L5919" s="151"/>
      <c r="M5919" s="156"/>
      <c r="T5919" s="157"/>
      <c r="AT5919" s="153" t="s">
        <v>340</v>
      </c>
      <c r="AU5919" s="153" t="s">
        <v>80</v>
      </c>
      <c r="AV5919" s="12" t="s">
        <v>78</v>
      </c>
      <c r="AW5919" s="12" t="s">
        <v>32</v>
      </c>
      <c r="AX5919" s="12" t="s">
        <v>71</v>
      </c>
      <c r="AY5919" s="153" t="s">
        <v>330</v>
      </c>
    </row>
    <row r="5920" spans="2:51" s="13" customFormat="1">
      <c r="B5920" s="158"/>
      <c r="D5920" s="152" t="s">
        <v>340</v>
      </c>
      <c r="E5920" s="159" t="s">
        <v>21</v>
      </c>
      <c r="F5920" s="160" t="s">
        <v>2245</v>
      </c>
      <c r="H5920" s="161">
        <v>4.9000000000000004</v>
      </c>
      <c r="I5920" s="162"/>
      <c r="L5920" s="158"/>
      <c r="M5920" s="163"/>
      <c r="T5920" s="164"/>
      <c r="AT5920" s="159" t="s">
        <v>340</v>
      </c>
      <c r="AU5920" s="159" t="s">
        <v>80</v>
      </c>
      <c r="AV5920" s="13" t="s">
        <v>80</v>
      </c>
      <c r="AW5920" s="13" t="s">
        <v>32</v>
      </c>
      <c r="AX5920" s="13" t="s">
        <v>71</v>
      </c>
      <c r="AY5920" s="159" t="s">
        <v>330</v>
      </c>
    </row>
    <row r="5921" spans="2:51" s="13" customFormat="1">
      <c r="B5921" s="158"/>
      <c r="D5921" s="152" t="s">
        <v>340</v>
      </c>
      <c r="E5921" s="159" t="s">
        <v>21</v>
      </c>
      <c r="F5921" s="160" t="s">
        <v>4588</v>
      </c>
      <c r="H5921" s="161">
        <v>-0.7</v>
      </c>
      <c r="I5921" s="162"/>
      <c r="L5921" s="158"/>
      <c r="M5921" s="163"/>
      <c r="T5921" s="164"/>
      <c r="AT5921" s="159" t="s">
        <v>340</v>
      </c>
      <c r="AU5921" s="159" t="s">
        <v>80</v>
      </c>
      <c r="AV5921" s="13" t="s">
        <v>80</v>
      </c>
      <c r="AW5921" s="13" t="s">
        <v>32</v>
      </c>
      <c r="AX5921" s="13" t="s">
        <v>71</v>
      </c>
      <c r="AY5921" s="159" t="s">
        <v>330</v>
      </c>
    </row>
    <row r="5922" spans="2:51" s="12" customFormat="1">
      <c r="B5922" s="151"/>
      <c r="D5922" s="152" t="s">
        <v>340</v>
      </c>
      <c r="E5922" s="153" t="s">
        <v>21</v>
      </c>
      <c r="F5922" s="154" t="s">
        <v>2246</v>
      </c>
      <c r="H5922" s="153" t="s">
        <v>21</v>
      </c>
      <c r="I5922" s="155"/>
      <c r="L5922" s="151"/>
      <c r="M5922" s="156"/>
      <c r="T5922" s="157"/>
      <c r="AT5922" s="153" t="s">
        <v>340</v>
      </c>
      <c r="AU5922" s="153" t="s">
        <v>80</v>
      </c>
      <c r="AV5922" s="12" t="s">
        <v>78</v>
      </c>
      <c r="AW5922" s="12" t="s">
        <v>32</v>
      </c>
      <c r="AX5922" s="12" t="s">
        <v>71</v>
      </c>
      <c r="AY5922" s="153" t="s">
        <v>330</v>
      </c>
    </row>
    <row r="5923" spans="2:51" s="13" customFormat="1">
      <c r="B5923" s="158"/>
      <c r="D5923" s="152" t="s">
        <v>340</v>
      </c>
      <c r="E5923" s="159" t="s">
        <v>21</v>
      </c>
      <c r="F5923" s="160" t="s">
        <v>2247</v>
      </c>
      <c r="H5923" s="161">
        <v>6.62</v>
      </c>
      <c r="I5923" s="162"/>
      <c r="L5923" s="158"/>
      <c r="M5923" s="163"/>
      <c r="T5923" s="164"/>
      <c r="AT5923" s="159" t="s">
        <v>340</v>
      </c>
      <c r="AU5923" s="159" t="s">
        <v>80</v>
      </c>
      <c r="AV5923" s="13" t="s">
        <v>80</v>
      </c>
      <c r="AW5923" s="13" t="s">
        <v>32</v>
      </c>
      <c r="AX5923" s="13" t="s">
        <v>71</v>
      </c>
      <c r="AY5923" s="159" t="s">
        <v>330</v>
      </c>
    </row>
    <row r="5924" spans="2:51" s="13" customFormat="1">
      <c r="B5924" s="158"/>
      <c r="D5924" s="152" t="s">
        <v>340</v>
      </c>
      <c r="E5924" s="159" t="s">
        <v>21</v>
      </c>
      <c r="F5924" s="160" t="s">
        <v>4588</v>
      </c>
      <c r="H5924" s="161">
        <v>-0.7</v>
      </c>
      <c r="I5924" s="162"/>
      <c r="L5924" s="158"/>
      <c r="M5924" s="163"/>
      <c r="T5924" s="164"/>
      <c r="AT5924" s="159" t="s">
        <v>340</v>
      </c>
      <c r="AU5924" s="159" t="s">
        <v>80</v>
      </c>
      <c r="AV5924" s="13" t="s">
        <v>80</v>
      </c>
      <c r="AW5924" s="13" t="s">
        <v>32</v>
      </c>
      <c r="AX5924" s="13" t="s">
        <v>71</v>
      </c>
      <c r="AY5924" s="159" t="s">
        <v>330</v>
      </c>
    </row>
    <row r="5925" spans="2:51" s="12" customFormat="1">
      <c r="B5925" s="151"/>
      <c r="D5925" s="152" t="s">
        <v>340</v>
      </c>
      <c r="E5925" s="153" t="s">
        <v>21</v>
      </c>
      <c r="F5925" s="154" t="s">
        <v>1480</v>
      </c>
      <c r="H5925" s="153" t="s">
        <v>21</v>
      </c>
      <c r="I5925" s="155"/>
      <c r="L5925" s="151"/>
      <c r="M5925" s="156"/>
      <c r="T5925" s="157"/>
      <c r="AT5925" s="153" t="s">
        <v>340</v>
      </c>
      <c r="AU5925" s="153" t="s">
        <v>80</v>
      </c>
      <c r="AV5925" s="12" t="s">
        <v>78</v>
      </c>
      <c r="AW5925" s="12" t="s">
        <v>32</v>
      </c>
      <c r="AX5925" s="12" t="s">
        <v>71</v>
      </c>
      <c r="AY5925" s="153" t="s">
        <v>330</v>
      </c>
    </row>
    <row r="5926" spans="2:51" s="13" customFormat="1">
      <c r="B5926" s="158"/>
      <c r="D5926" s="152" t="s">
        <v>340</v>
      </c>
      <c r="E5926" s="159" t="s">
        <v>21</v>
      </c>
      <c r="F5926" s="160" t="s">
        <v>4766</v>
      </c>
      <c r="H5926" s="161">
        <v>1.7</v>
      </c>
      <c r="I5926" s="162"/>
      <c r="L5926" s="158"/>
      <c r="M5926" s="163"/>
      <c r="T5926" s="164"/>
      <c r="AT5926" s="159" t="s">
        <v>340</v>
      </c>
      <c r="AU5926" s="159" t="s">
        <v>80</v>
      </c>
      <c r="AV5926" s="13" t="s">
        <v>80</v>
      </c>
      <c r="AW5926" s="13" t="s">
        <v>32</v>
      </c>
      <c r="AX5926" s="13" t="s">
        <v>71</v>
      </c>
      <c r="AY5926" s="159" t="s">
        <v>330</v>
      </c>
    </row>
    <row r="5927" spans="2:51" s="12" customFormat="1">
      <c r="B5927" s="151"/>
      <c r="D5927" s="152" t="s">
        <v>340</v>
      </c>
      <c r="E5927" s="153" t="s">
        <v>21</v>
      </c>
      <c r="F5927" s="154" t="s">
        <v>1484</v>
      </c>
      <c r="H5927" s="153" t="s">
        <v>21</v>
      </c>
      <c r="I5927" s="155"/>
      <c r="L5927" s="151"/>
      <c r="M5927" s="156"/>
      <c r="T5927" s="157"/>
      <c r="AT5927" s="153" t="s">
        <v>340</v>
      </c>
      <c r="AU5927" s="153" t="s">
        <v>80</v>
      </c>
      <c r="AV5927" s="12" t="s">
        <v>78</v>
      </c>
      <c r="AW5927" s="12" t="s">
        <v>32</v>
      </c>
      <c r="AX5927" s="12" t="s">
        <v>71</v>
      </c>
      <c r="AY5927" s="153" t="s">
        <v>330</v>
      </c>
    </row>
    <row r="5928" spans="2:51" s="13" customFormat="1">
      <c r="B5928" s="158"/>
      <c r="D5928" s="152" t="s">
        <v>340</v>
      </c>
      <c r="E5928" s="159" t="s">
        <v>21</v>
      </c>
      <c r="F5928" s="160" t="s">
        <v>4766</v>
      </c>
      <c r="H5928" s="161">
        <v>1.7</v>
      </c>
      <c r="I5928" s="162"/>
      <c r="L5928" s="158"/>
      <c r="M5928" s="163"/>
      <c r="T5928" s="164"/>
      <c r="AT5928" s="159" t="s">
        <v>340</v>
      </c>
      <c r="AU5928" s="159" t="s">
        <v>80</v>
      </c>
      <c r="AV5928" s="13" t="s">
        <v>80</v>
      </c>
      <c r="AW5928" s="13" t="s">
        <v>32</v>
      </c>
      <c r="AX5928" s="13" t="s">
        <v>71</v>
      </c>
      <c r="AY5928" s="159" t="s">
        <v>330</v>
      </c>
    </row>
    <row r="5929" spans="2:51" s="12" customFormat="1">
      <c r="B5929" s="151"/>
      <c r="D5929" s="152" t="s">
        <v>340</v>
      </c>
      <c r="E5929" s="153" t="s">
        <v>21</v>
      </c>
      <c r="F5929" s="154" t="s">
        <v>1568</v>
      </c>
      <c r="H5929" s="153" t="s">
        <v>21</v>
      </c>
      <c r="I5929" s="155"/>
      <c r="L5929" s="151"/>
      <c r="M5929" s="156"/>
      <c r="T5929" s="157"/>
      <c r="AT5929" s="153" t="s">
        <v>340</v>
      </c>
      <c r="AU5929" s="153" t="s">
        <v>80</v>
      </c>
      <c r="AV5929" s="12" t="s">
        <v>78</v>
      </c>
      <c r="AW5929" s="12" t="s">
        <v>32</v>
      </c>
      <c r="AX5929" s="12" t="s">
        <v>71</v>
      </c>
      <c r="AY5929" s="153" t="s">
        <v>330</v>
      </c>
    </row>
    <row r="5930" spans="2:51" s="13" customFormat="1">
      <c r="B5930" s="158"/>
      <c r="D5930" s="152" t="s">
        <v>340</v>
      </c>
      <c r="E5930" s="159" t="s">
        <v>21</v>
      </c>
      <c r="F5930" s="160" t="s">
        <v>2253</v>
      </c>
      <c r="H5930" s="161">
        <v>12.95</v>
      </c>
      <c r="I5930" s="162"/>
      <c r="L5930" s="158"/>
      <c r="M5930" s="163"/>
      <c r="T5930" s="164"/>
      <c r="AT5930" s="159" t="s">
        <v>340</v>
      </c>
      <c r="AU5930" s="159" t="s">
        <v>80</v>
      </c>
      <c r="AV5930" s="13" t="s">
        <v>80</v>
      </c>
      <c r="AW5930" s="13" t="s">
        <v>32</v>
      </c>
      <c r="AX5930" s="13" t="s">
        <v>71</v>
      </c>
      <c r="AY5930" s="159" t="s">
        <v>330</v>
      </c>
    </row>
    <row r="5931" spans="2:51" s="13" customFormat="1">
      <c r="B5931" s="158"/>
      <c r="D5931" s="152" t="s">
        <v>340</v>
      </c>
      <c r="E5931" s="159" t="s">
        <v>21</v>
      </c>
      <c r="F5931" s="160" t="s">
        <v>4604</v>
      </c>
      <c r="H5931" s="161">
        <v>-1.4</v>
      </c>
      <c r="I5931" s="162"/>
      <c r="L5931" s="158"/>
      <c r="M5931" s="163"/>
      <c r="T5931" s="164"/>
      <c r="AT5931" s="159" t="s">
        <v>340</v>
      </c>
      <c r="AU5931" s="159" t="s">
        <v>80</v>
      </c>
      <c r="AV5931" s="13" t="s">
        <v>80</v>
      </c>
      <c r="AW5931" s="13" t="s">
        <v>32</v>
      </c>
      <c r="AX5931" s="13" t="s">
        <v>71</v>
      </c>
      <c r="AY5931" s="159" t="s">
        <v>330</v>
      </c>
    </row>
    <row r="5932" spans="2:51" s="12" customFormat="1">
      <c r="B5932" s="151"/>
      <c r="D5932" s="152" t="s">
        <v>340</v>
      </c>
      <c r="E5932" s="153" t="s">
        <v>21</v>
      </c>
      <c r="F5932" s="154" t="s">
        <v>1569</v>
      </c>
      <c r="H5932" s="153" t="s">
        <v>21</v>
      </c>
      <c r="I5932" s="155"/>
      <c r="L5932" s="151"/>
      <c r="M5932" s="156"/>
      <c r="T5932" s="157"/>
      <c r="AT5932" s="153" t="s">
        <v>340</v>
      </c>
      <c r="AU5932" s="153" t="s">
        <v>80</v>
      </c>
      <c r="AV5932" s="12" t="s">
        <v>78</v>
      </c>
      <c r="AW5932" s="12" t="s">
        <v>32</v>
      </c>
      <c r="AX5932" s="12" t="s">
        <v>71</v>
      </c>
      <c r="AY5932" s="153" t="s">
        <v>330</v>
      </c>
    </row>
    <row r="5933" spans="2:51" s="13" customFormat="1">
      <c r="B5933" s="158"/>
      <c r="D5933" s="152" t="s">
        <v>340</v>
      </c>
      <c r="E5933" s="159" t="s">
        <v>21</v>
      </c>
      <c r="F5933" s="160" t="s">
        <v>2254</v>
      </c>
      <c r="H5933" s="161">
        <v>4.9000000000000004</v>
      </c>
      <c r="I5933" s="162"/>
      <c r="L5933" s="158"/>
      <c r="M5933" s="163"/>
      <c r="T5933" s="164"/>
      <c r="AT5933" s="159" t="s">
        <v>340</v>
      </c>
      <c r="AU5933" s="159" t="s">
        <v>80</v>
      </c>
      <c r="AV5933" s="13" t="s">
        <v>80</v>
      </c>
      <c r="AW5933" s="13" t="s">
        <v>32</v>
      </c>
      <c r="AX5933" s="13" t="s">
        <v>71</v>
      </c>
      <c r="AY5933" s="159" t="s">
        <v>330</v>
      </c>
    </row>
    <row r="5934" spans="2:51" s="13" customFormat="1">
      <c r="B5934" s="158"/>
      <c r="D5934" s="152" t="s">
        <v>340</v>
      </c>
      <c r="E5934" s="159" t="s">
        <v>21</v>
      </c>
      <c r="F5934" s="160" t="s">
        <v>4588</v>
      </c>
      <c r="H5934" s="161">
        <v>-0.7</v>
      </c>
      <c r="I5934" s="162"/>
      <c r="L5934" s="158"/>
      <c r="M5934" s="163"/>
      <c r="T5934" s="164"/>
      <c r="AT5934" s="159" t="s">
        <v>340</v>
      </c>
      <c r="AU5934" s="159" t="s">
        <v>80</v>
      </c>
      <c r="AV5934" s="13" t="s">
        <v>80</v>
      </c>
      <c r="AW5934" s="13" t="s">
        <v>32</v>
      </c>
      <c r="AX5934" s="13" t="s">
        <v>71</v>
      </c>
      <c r="AY5934" s="159" t="s">
        <v>330</v>
      </c>
    </row>
    <row r="5935" spans="2:51" s="12" customFormat="1">
      <c r="B5935" s="151"/>
      <c r="D5935" s="152" t="s">
        <v>340</v>
      </c>
      <c r="E5935" s="153" t="s">
        <v>21</v>
      </c>
      <c r="F5935" s="154" t="s">
        <v>1492</v>
      </c>
      <c r="H5935" s="153" t="s">
        <v>21</v>
      </c>
      <c r="I5935" s="155"/>
      <c r="L5935" s="151"/>
      <c r="M5935" s="156"/>
      <c r="T5935" s="157"/>
      <c r="AT5935" s="153" t="s">
        <v>340</v>
      </c>
      <c r="AU5935" s="153" t="s">
        <v>80</v>
      </c>
      <c r="AV5935" s="12" t="s">
        <v>78</v>
      </c>
      <c r="AW5935" s="12" t="s">
        <v>32</v>
      </c>
      <c r="AX5935" s="12" t="s">
        <v>71</v>
      </c>
      <c r="AY5935" s="153" t="s">
        <v>330</v>
      </c>
    </row>
    <row r="5936" spans="2:51" s="13" customFormat="1">
      <c r="B5936" s="158"/>
      <c r="D5936" s="152" t="s">
        <v>340</v>
      </c>
      <c r="E5936" s="159" t="s">
        <v>21</v>
      </c>
      <c r="F5936" s="160" t="s">
        <v>4767</v>
      </c>
      <c r="H5936" s="161">
        <v>0.6</v>
      </c>
      <c r="I5936" s="162"/>
      <c r="L5936" s="158"/>
      <c r="M5936" s="163"/>
      <c r="T5936" s="164"/>
      <c r="AT5936" s="159" t="s">
        <v>340</v>
      </c>
      <c r="AU5936" s="159" t="s">
        <v>80</v>
      </c>
      <c r="AV5936" s="13" t="s">
        <v>80</v>
      </c>
      <c r="AW5936" s="13" t="s">
        <v>32</v>
      </c>
      <c r="AX5936" s="13" t="s">
        <v>71</v>
      </c>
      <c r="AY5936" s="159" t="s">
        <v>330</v>
      </c>
    </row>
    <row r="5937" spans="2:51" s="12" customFormat="1">
      <c r="B5937" s="151"/>
      <c r="D5937" s="152" t="s">
        <v>340</v>
      </c>
      <c r="E5937" s="153" t="s">
        <v>21</v>
      </c>
      <c r="F5937" s="154" t="s">
        <v>1505</v>
      </c>
      <c r="H5937" s="153" t="s">
        <v>21</v>
      </c>
      <c r="I5937" s="155"/>
      <c r="L5937" s="151"/>
      <c r="M5937" s="156"/>
      <c r="T5937" s="157"/>
      <c r="AT5937" s="153" t="s">
        <v>340</v>
      </c>
      <c r="AU5937" s="153" t="s">
        <v>80</v>
      </c>
      <c r="AV5937" s="12" t="s">
        <v>78</v>
      </c>
      <c r="AW5937" s="12" t="s">
        <v>32</v>
      </c>
      <c r="AX5937" s="12" t="s">
        <v>71</v>
      </c>
      <c r="AY5937" s="153" t="s">
        <v>330</v>
      </c>
    </row>
    <row r="5938" spans="2:51" s="13" customFormat="1">
      <c r="B5938" s="158"/>
      <c r="D5938" s="152" t="s">
        <v>340</v>
      </c>
      <c r="E5938" s="159" t="s">
        <v>21</v>
      </c>
      <c r="F5938" s="160" t="s">
        <v>2264</v>
      </c>
      <c r="H5938" s="161">
        <v>23.98</v>
      </c>
      <c r="I5938" s="162"/>
      <c r="L5938" s="158"/>
      <c r="M5938" s="163"/>
      <c r="T5938" s="164"/>
      <c r="AT5938" s="159" t="s">
        <v>340</v>
      </c>
      <c r="AU5938" s="159" t="s">
        <v>80</v>
      </c>
      <c r="AV5938" s="13" t="s">
        <v>80</v>
      </c>
      <c r="AW5938" s="13" t="s">
        <v>32</v>
      </c>
      <c r="AX5938" s="13" t="s">
        <v>71</v>
      </c>
      <c r="AY5938" s="159" t="s">
        <v>330</v>
      </c>
    </row>
    <row r="5939" spans="2:51" s="13" customFormat="1">
      <c r="B5939" s="158"/>
      <c r="D5939" s="152" t="s">
        <v>340</v>
      </c>
      <c r="E5939" s="159" t="s">
        <v>21</v>
      </c>
      <c r="F5939" s="160" t="s">
        <v>4594</v>
      </c>
      <c r="H5939" s="161">
        <v>-2.1</v>
      </c>
      <c r="I5939" s="162"/>
      <c r="L5939" s="158"/>
      <c r="M5939" s="163"/>
      <c r="T5939" s="164"/>
      <c r="AT5939" s="159" t="s">
        <v>340</v>
      </c>
      <c r="AU5939" s="159" t="s">
        <v>80</v>
      </c>
      <c r="AV5939" s="13" t="s">
        <v>80</v>
      </c>
      <c r="AW5939" s="13" t="s">
        <v>32</v>
      </c>
      <c r="AX5939" s="13" t="s">
        <v>71</v>
      </c>
      <c r="AY5939" s="159" t="s">
        <v>330</v>
      </c>
    </row>
    <row r="5940" spans="2:51" s="12" customFormat="1">
      <c r="B5940" s="151"/>
      <c r="D5940" s="152" t="s">
        <v>340</v>
      </c>
      <c r="E5940" s="153" t="s">
        <v>21</v>
      </c>
      <c r="F5940" s="154" t="s">
        <v>1581</v>
      </c>
      <c r="H5940" s="153" t="s">
        <v>21</v>
      </c>
      <c r="I5940" s="155"/>
      <c r="L5940" s="151"/>
      <c r="M5940" s="156"/>
      <c r="T5940" s="157"/>
      <c r="AT5940" s="153" t="s">
        <v>340</v>
      </c>
      <c r="AU5940" s="153" t="s">
        <v>80</v>
      </c>
      <c r="AV5940" s="12" t="s">
        <v>78</v>
      </c>
      <c r="AW5940" s="12" t="s">
        <v>32</v>
      </c>
      <c r="AX5940" s="12" t="s">
        <v>71</v>
      </c>
      <c r="AY5940" s="153" t="s">
        <v>330</v>
      </c>
    </row>
    <row r="5941" spans="2:51" s="13" customFormat="1">
      <c r="B5941" s="158"/>
      <c r="D5941" s="152" t="s">
        <v>340</v>
      </c>
      <c r="E5941" s="159" t="s">
        <v>21</v>
      </c>
      <c r="F5941" s="160" t="s">
        <v>2265</v>
      </c>
      <c r="H5941" s="161">
        <v>5</v>
      </c>
      <c r="I5941" s="162"/>
      <c r="L5941" s="158"/>
      <c r="M5941" s="163"/>
      <c r="T5941" s="164"/>
      <c r="AT5941" s="159" t="s">
        <v>340</v>
      </c>
      <c r="AU5941" s="159" t="s">
        <v>80</v>
      </c>
      <c r="AV5941" s="13" t="s">
        <v>80</v>
      </c>
      <c r="AW5941" s="13" t="s">
        <v>32</v>
      </c>
      <c r="AX5941" s="13" t="s">
        <v>71</v>
      </c>
      <c r="AY5941" s="159" t="s">
        <v>330</v>
      </c>
    </row>
    <row r="5942" spans="2:51" s="13" customFormat="1">
      <c r="B5942" s="158"/>
      <c r="D5942" s="152" t="s">
        <v>340</v>
      </c>
      <c r="E5942" s="159" t="s">
        <v>21</v>
      </c>
      <c r="F5942" s="160" t="s">
        <v>4588</v>
      </c>
      <c r="H5942" s="161">
        <v>-0.7</v>
      </c>
      <c r="I5942" s="162"/>
      <c r="L5942" s="158"/>
      <c r="M5942" s="163"/>
      <c r="T5942" s="164"/>
      <c r="AT5942" s="159" t="s">
        <v>340</v>
      </c>
      <c r="AU5942" s="159" t="s">
        <v>80</v>
      </c>
      <c r="AV5942" s="13" t="s">
        <v>80</v>
      </c>
      <c r="AW5942" s="13" t="s">
        <v>32</v>
      </c>
      <c r="AX5942" s="13" t="s">
        <v>71</v>
      </c>
      <c r="AY5942" s="159" t="s">
        <v>330</v>
      </c>
    </row>
    <row r="5943" spans="2:51" s="12" customFormat="1">
      <c r="B5943" s="151"/>
      <c r="D5943" s="152" t="s">
        <v>340</v>
      </c>
      <c r="E5943" s="153" t="s">
        <v>21</v>
      </c>
      <c r="F5943" s="154" t="s">
        <v>1507</v>
      </c>
      <c r="H5943" s="153" t="s">
        <v>21</v>
      </c>
      <c r="I5943" s="155"/>
      <c r="L5943" s="151"/>
      <c r="M5943" s="156"/>
      <c r="T5943" s="157"/>
      <c r="AT5943" s="153" t="s">
        <v>340</v>
      </c>
      <c r="AU5943" s="153" t="s">
        <v>80</v>
      </c>
      <c r="AV5943" s="12" t="s">
        <v>78</v>
      </c>
      <c r="AW5943" s="12" t="s">
        <v>32</v>
      </c>
      <c r="AX5943" s="12" t="s">
        <v>71</v>
      </c>
      <c r="AY5943" s="153" t="s">
        <v>330</v>
      </c>
    </row>
    <row r="5944" spans="2:51" s="13" customFormat="1">
      <c r="B5944" s="158"/>
      <c r="D5944" s="152" t="s">
        <v>340</v>
      </c>
      <c r="E5944" s="159" t="s">
        <v>21</v>
      </c>
      <c r="F5944" s="160" t="s">
        <v>2266</v>
      </c>
      <c r="H5944" s="161">
        <v>5.15</v>
      </c>
      <c r="I5944" s="162"/>
      <c r="L5944" s="158"/>
      <c r="M5944" s="163"/>
      <c r="T5944" s="164"/>
      <c r="AT5944" s="159" t="s">
        <v>340</v>
      </c>
      <c r="AU5944" s="159" t="s">
        <v>80</v>
      </c>
      <c r="AV5944" s="13" t="s">
        <v>80</v>
      </c>
      <c r="AW5944" s="13" t="s">
        <v>32</v>
      </c>
      <c r="AX5944" s="13" t="s">
        <v>71</v>
      </c>
      <c r="AY5944" s="159" t="s">
        <v>330</v>
      </c>
    </row>
    <row r="5945" spans="2:51" s="13" customFormat="1">
      <c r="B5945" s="158"/>
      <c r="D5945" s="152" t="s">
        <v>340</v>
      </c>
      <c r="E5945" s="159" t="s">
        <v>21</v>
      </c>
      <c r="F5945" s="160" t="s">
        <v>4588</v>
      </c>
      <c r="H5945" s="161">
        <v>-0.7</v>
      </c>
      <c r="I5945" s="162"/>
      <c r="L5945" s="158"/>
      <c r="M5945" s="163"/>
      <c r="T5945" s="164"/>
      <c r="AT5945" s="159" t="s">
        <v>340</v>
      </c>
      <c r="AU5945" s="159" t="s">
        <v>80</v>
      </c>
      <c r="AV5945" s="13" t="s">
        <v>80</v>
      </c>
      <c r="AW5945" s="13" t="s">
        <v>32</v>
      </c>
      <c r="AX5945" s="13" t="s">
        <v>71</v>
      </c>
      <c r="AY5945" s="159" t="s">
        <v>330</v>
      </c>
    </row>
    <row r="5946" spans="2:51" s="12" customFormat="1">
      <c r="B5946" s="151"/>
      <c r="D5946" s="152" t="s">
        <v>340</v>
      </c>
      <c r="E5946" s="153" t="s">
        <v>21</v>
      </c>
      <c r="F5946" s="154" t="s">
        <v>1511</v>
      </c>
      <c r="H5946" s="153" t="s">
        <v>21</v>
      </c>
      <c r="I5946" s="155"/>
      <c r="L5946" s="151"/>
      <c r="M5946" s="156"/>
      <c r="T5946" s="157"/>
      <c r="AT5946" s="153" t="s">
        <v>340</v>
      </c>
      <c r="AU5946" s="153" t="s">
        <v>80</v>
      </c>
      <c r="AV5946" s="12" t="s">
        <v>78</v>
      </c>
      <c r="AW5946" s="12" t="s">
        <v>32</v>
      </c>
      <c r="AX5946" s="12" t="s">
        <v>71</v>
      </c>
      <c r="AY5946" s="153" t="s">
        <v>330</v>
      </c>
    </row>
    <row r="5947" spans="2:51" s="13" customFormat="1">
      <c r="B5947" s="158"/>
      <c r="D5947" s="152" t="s">
        <v>340</v>
      </c>
      <c r="E5947" s="159" t="s">
        <v>21</v>
      </c>
      <c r="F5947" s="160" t="s">
        <v>2268</v>
      </c>
      <c r="H5947" s="161">
        <v>15</v>
      </c>
      <c r="I5947" s="162"/>
      <c r="L5947" s="158"/>
      <c r="M5947" s="163"/>
      <c r="T5947" s="164"/>
      <c r="AT5947" s="159" t="s">
        <v>340</v>
      </c>
      <c r="AU5947" s="159" t="s">
        <v>80</v>
      </c>
      <c r="AV5947" s="13" t="s">
        <v>80</v>
      </c>
      <c r="AW5947" s="13" t="s">
        <v>32</v>
      </c>
      <c r="AX5947" s="13" t="s">
        <v>71</v>
      </c>
      <c r="AY5947" s="159" t="s">
        <v>330</v>
      </c>
    </row>
    <row r="5948" spans="2:51" s="13" customFormat="1">
      <c r="B5948" s="158"/>
      <c r="D5948" s="152" t="s">
        <v>340</v>
      </c>
      <c r="E5948" s="159" t="s">
        <v>21</v>
      </c>
      <c r="F5948" s="160" t="s">
        <v>4604</v>
      </c>
      <c r="H5948" s="161">
        <v>-1.4</v>
      </c>
      <c r="I5948" s="162"/>
      <c r="L5948" s="158"/>
      <c r="M5948" s="163"/>
      <c r="T5948" s="164"/>
      <c r="AT5948" s="159" t="s">
        <v>340</v>
      </c>
      <c r="AU5948" s="159" t="s">
        <v>80</v>
      </c>
      <c r="AV5948" s="13" t="s">
        <v>80</v>
      </c>
      <c r="AW5948" s="13" t="s">
        <v>32</v>
      </c>
      <c r="AX5948" s="13" t="s">
        <v>71</v>
      </c>
      <c r="AY5948" s="159" t="s">
        <v>330</v>
      </c>
    </row>
    <row r="5949" spans="2:51" s="12" customFormat="1">
      <c r="B5949" s="151"/>
      <c r="D5949" s="152" t="s">
        <v>340</v>
      </c>
      <c r="E5949" s="153" t="s">
        <v>21</v>
      </c>
      <c r="F5949" s="154" t="s">
        <v>1513</v>
      </c>
      <c r="H5949" s="153" t="s">
        <v>21</v>
      </c>
      <c r="I5949" s="155"/>
      <c r="L5949" s="151"/>
      <c r="M5949" s="156"/>
      <c r="T5949" s="157"/>
      <c r="AT5949" s="153" t="s">
        <v>340</v>
      </c>
      <c r="AU5949" s="153" t="s">
        <v>80</v>
      </c>
      <c r="AV5949" s="12" t="s">
        <v>78</v>
      </c>
      <c r="AW5949" s="12" t="s">
        <v>32</v>
      </c>
      <c r="AX5949" s="12" t="s">
        <v>71</v>
      </c>
      <c r="AY5949" s="153" t="s">
        <v>330</v>
      </c>
    </row>
    <row r="5950" spans="2:51" s="13" customFormat="1">
      <c r="B5950" s="158"/>
      <c r="D5950" s="152" t="s">
        <v>340</v>
      </c>
      <c r="E5950" s="159" t="s">
        <v>21</v>
      </c>
      <c r="F5950" s="160" t="s">
        <v>2269</v>
      </c>
      <c r="H5950" s="161">
        <v>5.4</v>
      </c>
      <c r="I5950" s="162"/>
      <c r="L5950" s="158"/>
      <c r="M5950" s="163"/>
      <c r="T5950" s="164"/>
      <c r="AT5950" s="159" t="s">
        <v>340</v>
      </c>
      <c r="AU5950" s="159" t="s">
        <v>80</v>
      </c>
      <c r="AV5950" s="13" t="s">
        <v>80</v>
      </c>
      <c r="AW5950" s="13" t="s">
        <v>32</v>
      </c>
      <c r="AX5950" s="13" t="s">
        <v>71</v>
      </c>
      <c r="AY5950" s="159" t="s">
        <v>330</v>
      </c>
    </row>
    <row r="5951" spans="2:51" s="13" customFormat="1">
      <c r="B5951" s="158"/>
      <c r="D5951" s="152" t="s">
        <v>340</v>
      </c>
      <c r="E5951" s="159" t="s">
        <v>21</v>
      </c>
      <c r="F5951" s="160" t="s">
        <v>4588</v>
      </c>
      <c r="H5951" s="161">
        <v>-0.7</v>
      </c>
      <c r="I5951" s="162"/>
      <c r="L5951" s="158"/>
      <c r="M5951" s="163"/>
      <c r="T5951" s="164"/>
      <c r="AT5951" s="159" t="s">
        <v>340</v>
      </c>
      <c r="AU5951" s="159" t="s">
        <v>80</v>
      </c>
      <c r="AV5951" s="13" t="s">
        <v>80</v>
      </c>
      <c r="AW5951" s="13" t="s">
        <v>32</v>
      </c>
      <c r="AX5951" s="13" t="s">
        <v>71</v>
      </c>
      <c r="AY5951" s="159" t="s">
        <v>330</v>
      </c>
    </row>
    <row r="5952" spans="2:51" s="12" customFormat="1">
      <c r="B5952" s="151"/>
      <c r="D5952" s="152" t="s">
        <v>340</v>
      </c>
      <c r="E5952" s="153" t="s">
        <v>21</v>
      </c>
      <c r="F5952" s="154" t="s">
        <v>1515</v>
      </c>
      <c r="H5952" s="153" t="s">
        <v>21</v>
      </c>
      <c r="I5952" s="155"/>
      <c r="L5952" s="151"/>
      <c r="M5952" s="156"/>
      <c r="T5952" s="157"/>
      <c r="AT5952" s="153" t="s">
        <v>340</v>
      </c>
      <c r="AU5952" s="153" t="s">
        <v>80</v>
      </c>
      <c r="AV5952" s="12" t="s">
        <v>78</v>
      </c>
      <c r="AW5952" s="12" t="s">
        <v>32</v>
      </c>
      <c r="AX5952" s="12" t="s">
        <v>71</v>
      </c>
      <c r="AY5952" s="153" t="s">
        <v>330</v>
      </c>
    </row>
    <row r="5953" spans="2:51" s="13" customFormat="1">
      <c r="B5953" s="158"/>
      <c r="D5953" s="152" t="s">
        <v>340</v>
      </c>
      <c r="E5953" s="159" t="s">
        <v>21</v>
      </c>
      <c r="F5953" s="160" t="s">
        <v>4768</v>
      </c>
      <c r="H5953" s="161">
        <v>1.6</v>
      </c>
      <c r="I5953" s="162"/>
      <c r="L5953" s="158"/>
      <c r="M5953" s="163"/>
      <c r="T5953" s="164"/>
      <c r="AT5953" s="159" t="s">
        <v>340</v>
      </c>
      <c r="AU5953" s="159" t="s">
        <v>80</v>
      </c>
      <c r="AV5953" s="13" t="s">
        <v>80</v>
      </c>
      <c r="AW5953" s="13" t="s">
        <v>32</v>
      </c>
      <c r="AX5953" s="13" t="s">
        <v>71</v>
      </c>
      <c r="AY5953" s="159" t="s">
        <v>330</v>
      </c>
    </row>
    <row r="5954" spans="2:51" s="12" customFormat="1">
      <c r="B5954" s="151"/>
      <c r="D5954" s="152" t="s">
        <v>340</v>
      </c>
      <c r="E5954" s="153" t="s">
        <v>21</v>
      </c>
      <c r="F5954" s="154" t="s">
        <v>1519</v>
      </c>
      <c r="H5954" s="153" t="s">
        <v>21</v>
      </c>
      <c r="I5954" s="155"/>
      <c r="L5954" s="151"/>
      <c r="M5954" s="156"/>
      <c r="T5954" s="157"/>
      <c r="AT5954" s="153" t="s">
        <v>340</v>
      </c>
      <c r="AU5954" s="153" t="s">
        <v>80</v>
      </c>
      <c r="AV5954" s="12" t="s">
        <v>78</v>
      </c>
      <c r="AW5954" s="12" t="s">
        <v>32</v>
      </c>
      <c r="AX5954" s="12" t="s">
        <v>71</v>
      </c>
      <c r="AY5954" s="153" t="s">
        <v>330</v>
      </c>
    </row>
    <row r="5955" spans="2:51" s="13" customFormat="1">
      <c r="B5955" s="158"/>
      <c r="D5955" s="152" t="s">
        <v>340</v>
      </c>
      <c r="E5955" s="159" t="s">
        <v>21</v>
      </c>
      <c r="F5955" s="160" t="s">
        <v>4768</v>
      </c>
      <c r="H5955" s="161">
        <v>1.6</v>
      </c>
      <c r="I5955" s="162"/>
      <c r="L5955" s="158"/>
      <c r="M5955" s="163"/>
      <c r="T5955" s="164"/>
      <c r="AT5955" s="159" t="s">
        <v>340</v>
      </c>
      <c r="AU5955" s="159" t="s">
        <v>80</v>
      </c>
      <c r="AV5955" s="13" t="s">
        <v>80</v>
      </c>
      <c r="AW5955" s="13" t="s">
        <v>32</v>
      </c>
      <c r="AX5955" s="13" t="s">
        <v>71</v>
      </c>
      <c r="AY5955" s="159" t="s">
        <v>330</v>
      </c>
    </row>
    <row r="5956" spans="2:51" s="12" customFormat="1">
      <c r="B5956" s="151"/>
      <c r="D5956" s="152" t="s">
        <v>340</v>
      </c>
      <c r="E5956" s="153" t="s">
        <v>21</v>
      </c>
      <c r="F5956" s="154" t="s">
        <v>1523</v>
      </c>
      <c r="H5956" s="153" t="s">
        <v>21</v>
      </c>
      <c r="I5956" s="155"/>
      <c r="L5956" s="151"/>
      <c r="M5956" s="156"/>
      <c r="T5956" s="157"/>
      <c r="AT5956" s="153" t="s">
        <v>340</v>
      </c>
      <c r="AU5956" s="153" t="s">
        <v>80</v>
      </c>
      <c r="AV5956" s="12" t="s">
        <v>78</v>
      </c>
      <c r="AW5956" s="12" t="s">
        <v>32</v>
      </c>
      <c r="AX5956" s="12" t="s">
        <v>71</v>
      </c>
      <c r="AY5956" s="153" t="s">
        <v>330</v>
      </c>
    </row>
    <row r="5957" spans="2:51" s="13" customFormat="1">
      <c r="B5957" s="158"/>
      <c r="D5957" s="152" t="s">
        <v>340</v>
      </c>
      <c r="E5957" s="159" t="s">
        <v>21</v>
      </c>
      <c r="F5957" s="160" t="s">
        <v>4768</v>
      </c>
      <c r="H5957" s="161">
        <v>1.6</v>
      </c>
      <c r="I5957" s="162"/>
      <c r="L5957" s="158"/>
      <c r="M5957" s="163"/>
      <c r="T5957" s="164"/>
      <c r="AT5957" s="159" t="s">
        <v>340</v>
      </c>
      <c r="AU5957" s="159" t="s">
        <v>80</v>
      </c>
      <c r="AV5957" s="13" t="s">
        <v>80</v>
      </c>
      <c r="AW5957" s="13" t="s">
        <v>32</v>
      </c>
      <c r="AX5957" s="13" t="s">
        <v>71</v>
      </c>
      <c r="AY5957" s="159" t="s">
        <v>330</v>
      </c>
    </row>
    <row r="5958" spans="2:51" s="12" customFormat="1">
      <c r="B5958" s="151"/>
      <c r="D5958" s="152" t="s">
        <v>340</v>
      </c>
      <c r="E5958" s="153" t="s">
        <v>21</v>
      </c>
      <c r="F5958" s="154" t="s">
        <v>770</v>
      </c>
      <c r="H5958" s="153" t="s">
        <v>21</v>
      </c>
      <c r="I5958" s="155"/>
      <c r="L5958" s="151"/>
      <c r="M5958" s="156"/>
      <c r="T5958" s="157"/>
      <c r="AT5958" s="153" t="s">
        <v>340</v>
      </c>
      <c r="AU5958" s="153" t="s">
        <v>80</v>
      </c>
      <c r="AV5958" s="12" t="s">
        <v>78</v>
      </c>
      <c r="AW5958" s="12" t="s">
        <v>32</v>
      </c>
      <c r="AX5958" s="12" t="s">
        <v>71</v>
      </c>
      <c r="AY5958" s="153" t="s">
        <v>330</v>
      </c>
    </row>
    <row r="5959" spans="2:51" s="12" customFormat="1">
      <c r="B5959" s="151"/>
      <c r="D5959" s="152" t="s">
        <v>340</v>
      </c>
      <c r="E5959" s="153" t="s">
        <v>21</v>
      </c>
      <c r="F5959" s="154" t="s">
        <v>1545</v>
      </c>
      <c r="H5959" s="153" t="s">
        <v>21</v>
      </c>
      <c r="I5959" s="155"/>
      <c r="L5959" s="151"/>
      <c r="M5959" s="156"/>
      <c r="T5959" s="157"/>
      <c r="AT5959" s="153" t="s">
        <v>340</v>
      </c>
      <c r="AU5959" s="153" t="s">
        <v>80</v>
      </c>
      <c r="AV5959" s="12" t="s">
        <v>78</v>
      </c>
      <c r="AW5959" s="12" t="s">
        <v>32</v>
      </c>
      <c r="AX5959" s="12" t="s">
        <v>71</v>
      </c>
      <c r="AY5959" s="153" t="s">
        <v>330</v>
      </c>
    </row>
    <row r="5960" spans="2:51" s="13" customFormat="1">
      <c r="B5960" s="158"/>
      <c r="D5960" s="152" t="s">
        <v>340</v>
      </c>
      <c r="E5960" s="159" t="s">
        <v>21</v>
      </c>
      <c r="F5960" s="160" t="s">
        <v>4769</v>
      </c>
      <c r="H5960" s="161">
        <v>1.7</v>
      </c>
      <c r="I5960" s="162"/>
      <c r="L5960" s="158"/>
      <c r="M5960" s="163"/>
      <c r="T5960" s="164"/>
      <c r="AT5960" s="159" t="s">
        <v>340</v>
      </c>
      <c r="AU5960" s="159" t="s">
        <v>80</v>
      </c>
      <c r="AV5960" s="13" t="s">
        <v>80</v>
      </c>
      <c r="AW5960" s="13" t="s">
        <v>32</v>
      </c>
      <c r="AX5960" s="13" t="s">
        <v>71</v>
      </c>
      <c r="AY5960" s="159" t="s">
        <v>330</v>
      </c>
    </row>
    <row r="5961" spans="2:51" s="12" customFormat="1">
      <c r="B5961" s="151"/>
      <c r="D5961" s="152" t="s">
        <v>340</v>
      </c>
      <c r="E5961" s="153" t="s">
        <v>21</v>
      </c>
      <c r="F5961" s="154" t="s">
        <v>1672</v>
      </c>
      <c r="H5961" s="153" t="s">
        <v>21</v>
      </c>
      <c r="I5961" s="155"/>
      <c r="L5961" s="151"/>
      <c r="M5961" s="156"/>
      <c r="T5961" s="157"/>
      <c r="AT5961" s="153" t="s">
        <v>340</v>
      </c>
      <c r="AU5961" s="153" t="s">
        <v>80</v>
      </c>
      <c r="AV5961" s="12" t="s">
        <v>78</v>
      </c>
      <c r="AW5961" s="12" t="s">
        <v>32</v>
      </c>
      <c r="AX5961" s="12" t="s">
        <v>71</v>
      </c>
      <c r="AY5961" s="153" t="s">
        <v>330</v>
      </c>
    </row>
    <row r="5962" spans="2:51" s="13" customFormat="1">
      <c r="B5962" s="158"/>
      <c r="D5962" s="152" t="s">
        <v>340</v>
      </c>
      <c r="E5962" s="159" t="s">
        <v>21</v>
      </c>
      <c r="F5962" s="160" t="s">
        <v>2278</v>
      </c>
      <c r="H5962" s="161">
        <v>8.1</v>
      </c>
      <c r="I5962" s="162"/>
      <c r="L5962" s="158"/>
      <c r="M5962" s="163"/>
      <c r="T5962" s="164"/>
      <c r="AT5962" s="159" t="s">
        <v>340</v>
      </c>
      <c r="AU5962" s="159" t="s">
        <v>80</v>
      </c>
      <c r="AV5962" s="13" t="s">
        <v>80</v>
      </c>
      <c r="AW5962" s="13" t="s">
        <v>32</v>
      </c>
      <c r="AX5962" s="13" t="s">
        <v>71</v>
      </c>
      <c r="AY5962" s="159" t="s">
        <v>330</v>
      </c>
    </row>
    <row r="5963" spans="2:51" s="13" customFormat="1">
      <c r="B5963" s="158"/>
      <c r="D5963" s="152" t="s">
        <v>340</v>
      </c>
      <c r="E5963" s="159" t="s">
        <v>21</v>
      </c>
      <c r="F5963" s="160" t="s">
        <v>4465</v>
      </c>
      <c r="H5963" s="161">
        <v>-0.9</v>
      </c>
      <c r="I5963" s="162"/>
      <c r="L5963" s="158"/>
      <c r="M5963" s="163"/>
      <c r="T5963" s="164"/>
      <c r="AT5963" s="159" t="s">
        <v>340</v>
      </c>
      <c r="AU5963" s="159" t="s">
        <v>80</v>
      </c>
      <c r="AV5963" s="13" t="s">
        <v>80</v>
      </c>
      <c r="AW5963" s="13" t="s">
        <v>32</v>
      </c>
      <c r="AX5963" s="13" t="s">
        <v>71</v>
      </c>
      <c r="AY5963" s="159" t="s">
        <v>330</v>
      </c>
    </row>
    <row r="5964" spans="2:51" s="12" customFormat="1">
      <c r="B5964" s="151"/>
      <c r="D5964" s="152" t="s">
        <v>340</v>
      </c>
      <c r="E5964" s="153" t="s">
        <v>21</v>
      </c>
      <c r="F5964" s="154" t="s">
        <v>1550</v>
      </c>
      <c r="H5964" s="153" t="s">
        <v>21</v>
      </c>
      <c r="I5964" s="155"/>
      <c r="L5964" s="151"/>
      <c r="M5964" s="156"/>
      <c r="T5964" s="157"/>
      <c r="AT5964" s="153" t="s">
        <v>340</v>
      </c>
      <c r="AU5964" s="153" t="s">
        <v>80</v>
      </c>
      <c r="AV5964" s="12" t="s">
        <v>78</v>
      </c>
      <c r="AW5964" s="12" t="s">
        <v>32</v>
      </c>
      <c r="AX5964" s="12" t="s">
        <v>71</v>
      </c>
      <c r="AY5964" s="153" t="s">
        <v>330</v>
      </c>
    </row>
    <row r="5965" spans="2:51" s="13" customFormat="1">
      <c r="B5965" s="158"/>
      <c r="D5965" s="152" t="s">
        <v>340</v>
      </c>
      <c r="E5965" s="159" t="s">
        <v>21</v>
      </c>
      <c r="F5965" s="160" t="s">
        <v>2237</v>
      </c>
      <c r="H5965" s="161">
        <v>8</v>
      </c>
      <c r="I5965" s="162"/>
      <c r="L5965" s="158"/>
      <c r="M5965" s="163"/>
      <c r="T5965" s="164"/>
      <c r="AT5965" s="159" t="s">
        <v>340</v>
      </c>
      <c r="AU5965" s="159" t="s">
        <v>80</v>
      </c>
      <c r="AV5965" s="13" t="s">
        <v>80</v>
      </c>
      <c r="AW5965" s="13" t="s">
        <v>32</v>
      </c>
      <c r="AX5965" s="13" t="s">
        <v>71</v>
      </c>
      <c r="AY5965" s="159" t="s">
        <v>330</v>
      </c>
    </row>
    <row r="5966" spans="2:51" s="13" customFormat="1">
      <c r="B5966" s="158"/>
      <c r="D5966" s="152" t="s">
        <v>340</v>
      </c>
      <c r="E5966" s="159" t="s">
        <v>21</v>
      </c>
      <c r="F5966" s="160" t="s">
        <v>4594</v>
      </c>
      <c r="H5966" s="161">
        <v>-2.1</v>
      </c>
      <c r="I5966" s="162"/>
      <c r="L5966" s="158"/>
      <c r="M5966" s="163"/>
      <c r="T5966" s="164"/>
      <c r="AT5966" s="159" t="s">
        <v>340</v>
      </c>
      <c r="AU5966" s="159" t="s">
        <v>80</v>
      </c>
      <c r="AV5966" s="13" t="s">
        <v>80</v>
      </c>
      <c r="AW5966" s="13" t="s">
        <v>32</v>
      </c>
      <c r="AX5966" s="13" t="s">
        <v>71</v>
      </c>
      <c r="AY5966" s="159" t="s">
        <v>330</v>
      </c>
    </row>
    <row r="5967" spans="2:51" s="12" customFormat="1">
      <c r="B5967" s="151"/>
      <c r="D5967" s="152" t="s">
        <v>340</v>
      </c>
      <c r="E5967" s="153" t="s">
        <v>21</v>
      </c>
      <c r="F5967" s="154" t="s">
        <v>1472</v>
      </c>
      <c r="H5967" s="153" t="s">
        <v>21</v>
      </c>
      <c r="I5967" s="155"/>
      <c r="L5967" s="151"/>
      <c r="M5967" s="156"/>
      <c r="T5967" s="157"/>
      <c r="AT5967" s="153" t="s">
        <v>340</v>
      </c>
      <c r="AU5967" s="153" t="s">
        <v>80</v>
      </c>
      <c r="AV5967" s="12" t="s">
        <v>78</v>
      </c>
      <c r="AW5967" s="12" t="s">
        <v>32</v>
      </c>
      <c r="AX5967" s="12" t="s">
        <v>71</v>
      </c>
      <c r="AY5967" s="153" t="s">
        <v>330</v>
      </c>
    </row>
    <row r="5968" spans="2:51" s="13" customFormat="1">
      <c r="B5968" s="158"/>
      <c r="D5968" s="152" t="s">
        <v>340</v>
      </c>
      <c r="E5968" s="159" t="s">
        <v>21</v>
      </c>
      <c r="F5968" s="160" t="s">
        <v>2238</v>
      </c>
      <c r="H5968" s="161">
        <v>4</v>
      </c>
      <c r="I5968" s="162"/>
      <c r="L5968" s="158"/>
      <c r="M5968" s="163"/>
      <c r="T5968" s="164"/>
      <c r="AT5968" s="159" t="s">
        <v>340</v>
      </c>
      <c r="AU5968" s="159" t="s">
        <v>80</v>
      </c>
      <c r="AV5968" s="13" t="s">
        <v>80</v>
      </c>
      <c r="AW5968" s="13" t="s">
        <v>32</v>
      </c>
      <c r="AX5968" s="13" t="s">
        <v>71</v>
      </c>
      <c r="AY5968" s="159" t="s">
        <v>330</v>
      </c>
    </row>
    <row r="5969" spans="2:51" s="13" customFormat="1">
      <c r="B5969" s="158"/>
      <c r="D5969" s="152" t="s">
        <v>340</v>
      </c>
      <c r="E5969" s="159" t="s">
        <v>21</v>
      </c>
      <c r="F5969" s="160" t="s">
        <v>4588</v>
      </c>
      <c r="H5969" s="161">
        <v>-0.7</v>
      </c>
      <c r="I5969" s="162"/>
      <c r="L5969" s="158"/>
      <c r="M5969" s="163"/>
      <c r="T5969" s="164"/>
      <c r="AT5969" s="159" t="s">
        <v>340</v>
      </c>
      <c r="AU5969" s="159" t="s">
        <v>80</v>
      </c>
      <c r="AV5969" s="13" t="s">
        <v>80</v>
      </c>
      <c r="AW5969" s="13" t="s">
        <v>32</v>
      </c>
      <c r="AX5969" s="13" t="s">
        <v>71</v>
      </c>
      <c r="AY5969" s="159" t="s">
        <v>330</v>
      </c>
    </row>
    <row r="5970" spans="2:51" s="12" customFormat="1">
      <c r="B5970" s="151"/>
      <c r="D5970" s="152" t="s">
        <v>340</v>
      </c>
      <c r="E5970" s="153" t="s">
        <v>21</v>
      </c>
      <c r="F5970" s="154" t="s">
        <v>1476</v>
      </c>
      <c r="H5970" s="153" t="s">
        <v>21</v>
      </c>
      <c r="I5970" s="155"/>
      <c r="L5970" s="151"/>
      <c r="M5970" s="156"/>
      <c r="T5970" s="157"/>
      <c r="AT5970" s="153" t="s">
        <v>340</v>
      </c>
      <c r="AU5970" s="153" t="s">
        <v>80</v>
      </c>
      <c r="AV5970" s="12" t="s">
        <v>78</v>
      </c>
      <c r="AW5970" s="12" t="s">
        <v>32</v>
      </c>
      <c r="AX5970" s="12" t="s">
        <v>71</v>
      </c>
      <c r="AY5970" s="153" t="s">
        <v>330</v>
      </c>
    </row>
    <row r="5971" spans="2:51" s="13" customFormat="1">
      <c r="B5971" s="158"/>
      <c r="D5971" s="152" t="s">
        <v>340</v>
      </c>
      <c r="E5971" s="159" t="s">
        <v>21</v>
      </c>
      <c r="F5971" s="160" t="s">
        <v>2238</v>
      </c>
      <c r="H5971" s="161">
        <v>4</v>
      </c>
      <c r="I5971" s="162"/>
      <c r="L5971" s="158"/>
      <c r="M5971" s="163"/>
      <c r="T5971" s="164"/>
      <c r="AT5971" s="159" t="s">
        <v>340</v>
      </c>
      <c r="AU5971" s="159" t="s">
        <v>80</v>
      </c>
      <c r="AV5971" s="13" t="s">
        <v>80</v>
      </c>
      <c r="AW5971" s="13" t="s">
        <v>32</v>
      </c>
      <c r="AX5971" s="13" t="s">
        <v>71</v>
      </c>
      <c r="AY5971" s="159" t="s">
        <v>330</v>
      </c>
    </row>
    <row r="5972" spans="2:51" s="13" customFormat="1">
      <c r="B5972" s="158"/>
      <c r="D5972" s="152" t="s">
        <v>340</v>
      </c>
      <c r="E5972" s="159" t="s">
        <v>21</v>
      </c>
      <c r="F5972" s="160" t="s">
        <v>4588</v>
      </c>
      <c r="H5972" s="161">
        <v>-0.7</v>
      </c>
      <c r="I5972" s="162"/>
      <c r="L5972" s="158"/>
      <c r="M5972" s="163"/>
      <c r="T5972" s="164"/>
      <c r="AT5972" s="159" t="s">
        <v>340</v>
      </c>
      <c r="AU5972" s="159" t="s">
        <v>80</v>
      </c>
      <c r="AV5972" s="13" t="s">
        <v>80</v>
      </c>
      <c r="AW5972" s="13" t="s">
        <v>32</v>
      </c>
      <c r="AX5972" s="13" t="s">
        <v>71</v>
      </c>
      <c r="AY5972" s="159" t="s">
        <v>330</v>
      </c>
    </row>
    <row r="5973" spans="2:51" s="12" customFormat="1">
      <c r="B5973" s="151"/>
      <c r="D5973" s="152" t="s">
        <v>340</v>
      </c>
      <c r="E5973" s="153" t="s">
        <v>21</v>
      </c>
      <c r="F5973" s="154" t="s">
        <v>1554</v>
      </c>
      <c r="H5973" s="153" t="s">
        <v>21</v>
      </c>
      <c r="I5973" s="155"/>
      <c r="L5973" s="151"/>
      <c r="M5973" s="156"/>
      <c r="T5973" s="157"/>
      <c r="AT5973" s="153" t="s">
        <v>340</v>
      </c>
      <c r="AU5973" s="153" t="s">
        <v>80</v>
      </c>
      <c r="AV5973" s="12" t="s">
        <v>78</v>
      </c>
      <c r="AW5973" s="12" t="s">
        <v>32</v>
      </c>
      <c r="AX5973" s="12" t="s">
        <v>71</v>
      </c>
      <c r="AY5973" s="153" t="s">
        <v>330</v>
      </c>
    </row>
    <row r="5974" spans="2:51" s="13" customFormat="1">
      <c r="B5974" s="158"/>
      <c r="D5974" s="152" t="s">
        <v>340</v>
      </c>
      <c r="E5974" s="159" t="s">
        <v>21</v>
      </c>
      <c r="F5974" s="160" t="s">
        <v>2279</v>
      </c>
      <c r="H5974" s="161">
        <v>11.1</v>
      </c>
      <c r="I5974" s="162"/>
      <c r="L5974" s="158"/>
      <c r="M5974" s="163"/>
      <c r="T5974" s="164"/>
      <c r="AT5974" s="159" t="s">
        <v>340</v>
      </c>
      <c r="AU5974" s="159" t="s">
        <v>80</v>
      </c>
      <c r="AV5974" s="13" t="s">
        <v>80</v>
      </c>
      <c r="AW5974" s="13" t="s">
        <v>32</v>
      </c>
      <c r="AX5974" s="13" t="s">
        <v>71</v>
      </c>
      <c r="AY5974" s="159" t="s">
        <v>330</v>
      </c>
    </row>
    <row r="5975" spans="2:51" s="13" customFormat="1">
      <c r="B5975" s="158"/>
      <c r="D5975" s="152" t="s">
        <v>340</v>
      </c>
      <c r="E5975" s="159" t="s">
        <v>21</v>
      </c>
      <c r="F5975" s="160" t="s">
        <v>4604</v>
      </c>
      <c r="H5975" s="161">
        <v>-1.4</v>
      </c>
      <c r="I5975" s="162"/>
      <c r="L5975" s="158"/>
      <c r="M5975" s="163"/>
      <c r="T5975" s="164"/>
      <c r="AT5975" s="159" t="s">
        <v>340</v>
      </c>
      <c r="AU5975" s="159" t="s">
        <v>80</v>
      </c>
      <c r="AV5975" s="13" t="s">
        <v>80</v>
      </c>
      <c r="AW5975" s="13" t="s">
        <v>32</v>
      </c>
      <c r="AX5975" s="13" t="s">
        <v>71</v>
      </c>
      <c r="AY5975" s="159" t="s">
        <v>330</v>
      </c>
    </row>
    <row r="5976" spans="2:51" s="12" customFormat="1">
      <c r="B5976" s="151"/>
      <c r="D5976" s="152" t="s">
        <v>340</v>
      </c>
      <c r="E5976" s="153" t="s">
        <v>21</v>
      </c>
      <c r="F5976" s="154" t="s">
        <v>2241</v>
      </c>
      <c r="H5976" s="153" t="s">
        <v>21</v>
      </c>
      <c r="I5976" s="155"/>
      <c r="L5976" s="151"/>
      <c r="M5976" s="156"/>
      <c r="T5976" s="157"/>
      <c r="AT5976" s="153" t="s">
        <v>340</v>
      </c>
      <c r="AU5976" s="153" t="s">
        <v>80</v>
      </c>
      <c r="AV5976" s="12" t="s">
        <v>78</v>
      </c>
      <c r="AW5976" s="12" t="s">
        <v>32</v>
      </c>
      <c r="AX5976" s="12" t="s">
        <v>71</v>
      </c>
      <c r="AY5976" s="153" t="s">
        <v>330</v>
      </c>
    </row>
    <row r="5977" spans="2:51" s="13" customFormat="1">
      <c r="B5977" s="158"/>
      <c r="D5977" s="152" t="s">
        <v>340</v>
      </c>
      <c r="E5977" s="159" t="s">
        <v>21</v>
      </c>
      <c r="F5977" s="160" t="s">
        <v>2280</v>
      </c>
      <c r="H5977" s="161">
        <v>5.42</v>
      </c>
      <c r="I5977" s="162"/>
      <c r="L5977" s="158"/>
      <c r="M5977" s="163"/>
      <c r="T5977" s="164"/>
      <c r="AT5977" s="159" t="s">
        <v>340</v>
      </c>
      <c r="AU5977" s="159" t="s">
        <v>80</v>
      </c>
      <c r="AV5977" s="13" t="s">
        <v>80</v>
      </c>
      <c r="AW5977" s="13" t="s">
        <v>32</v>
      </c>
      <c r="AX5977" s="13" t="s">
        <v>71</v>
      </c>
      <c r="AY5977" s="159" t="s">
        <v>330</v>
      </c>
    </row>
    <row r="5978" spans="2:51" s="13" customFormat="1">
      <c r="B5978" s="158"/>
      <c r="D5978" s="152" t="s">
        <v>340</v>
      </c>
      <c r="E5978" s="159" t="s">
        <v>21</v>
      </c>
      <c r="F5978" s="160" t="s">
        <v>4588</v>
      </c>
      <c r="H5978" s="161">
        <v>-0.7</v>
      </c>
      <c r="I5978" s="162"/>
      <c r="L5978" s="158"/>
      <c r="M5978" s="163"/>
      <c r="T5978" s="164"/>
      <c r="AT5978" s="159" t="s">
        <v>340</v>
      </c>
      <c r="AU5978" s="159" t="s">
        <v>80</v>
      </c>
      <c r="AV5978" s="13" t="s">
        <v>80</v>
      </c>
      <c r="AW5978" s="13" t="s">
        <v>32</v>
      </c>
      <c r="AX5978" s="13" t="s">
        <v>71</v>
      </c>
      <c r="AY5978" s="159" t="s">
        <v>330</v>
      </c>
    </row>
    <row r="5979" spans="2:51" s="12" customFormat="1">
      <c r="B5979" s="151"/>
      <c r="D5979" s="152" t="s">
        <v>340</v>
      </c>
      <c r="E5979" s="153" t="s">
        <v>21</v>
      </c>
      <c r="F5979" s="154" t="s">
        <v>1677</v>
      </c>
      <c r="H5979" s="153" t="s">
        <v>21</v>
      </c>
      <c r="I5979" s="155"/>
      <c r="L5979" s="151"/>
      <c r="M5979" s="156"/>
      <c r="T5979" s="157"/>
      <c r="AT5979" s="153" t="s">
        <v>340</v>
      </c>
      <c r="AU5979" s="153" t="s">
        <v>80</v>
      </c>
      <c r="AV5979" s="12" t="s">
        <v>78</v>
      </c>
      <c r="AW5979" s="12" t="s">
        <v>32</v>
      </c>
      <c r="AX5979" s="12" t="s">
        <v>71</v>
      </c>
      <c r="AY5979" s="153" t="s">
        <v>330</v>
      </c>
    </row>
    <row r="5980" spans="2:51" s="13" customFormat="1">
      <c r="B5980" s="158"/>
      <c r="D5980" s="152" t="s">
        <v>340</v>
      </c>
      <c r="E5980" s="159" t="s">
        <v>21</v>
      </c>
      <c r="F5980" s="160" t="s">
        <v>2239</v>
      </c>
      <c r="H5980" s="161">
        <v>8.2200000000000006</v>
      </c>
      <c r="I5980" s="162"/>
      <c r="L5980" s="158"/>
      <c r="M5980" s="163"/>
      <c r="T5980" s="164"/>
      <c r="AT5980" s="159" t="s">
        <v>340</v>
      </c>
      <c r="AU5980" s="159" t="s">
        <v>80</v>
      </c>
      <c r="AV5980" s="13" t="s">
        <v>80</v>
      </c>
      <c r="AW5980" s="13" t="s">
        <v>32</v>
      </c>
      <c r="AX5980" s="13" t="s">
        <v>71</v>
      </c>
      <c r="AY5980" s="159" t="s">
        <v>330</v>
      </c>
    </row>
    <row r="5981" spans="2:51" s="13" customFormat="1">
      <c r="B5981" s="158"/>
      <c r="D5981" s="152" t="s">
        <v>340</v>
      </c>
      <c r="E5981" s="159" t="s">
        <v>21</v>
      </c>
      <c r="F5981" s="160" t="s">
        <v>4594</v>
      </c>
      <c r="H5981" s="161">
        <v>-2.1</v>
      </c>
      <c r="I5981" s="162"/>
      <c r="L5981" s="158"/>
      <c r="M5981" s="163"/>
      <c r="T5981" s="164"/>
      <c r="AT5981" s="159" t="s">
        <v>340</v>
      </c>
      <c r="AU5981" s="159" t="s">
        <v>80</v>
      </c>
      <c r="AV5981" s="13" t="s">
        <v>80</v>
      </c>
      <c r="AW5981" s="13" t="s">
        <v>32</v>
      </c>
      <c r="AX5981" s="13" t="s">
        <v>71</v>
      </c>
      <c r="AY5981" s="159" t="s">
        <v>330</v>
      </c>
    </row>
    <row r="5982" spans="2:51" s="12" customFormat="1">
      <c r="B5982" s="151"/>
      <c r="D5982" s="152" t="s">
        <v>340</v>
      </c>
      <c r="E5982" s="153" t="s">
        <v>21</v>
      </c>
      <c r="F5982" s="154" t="s">
        <v>2242</v>
      </c>
      <c r="H5982" s="153" t="s">
        <v>21</v>
      </c>
      <c r="I5982" s="155"/>
      <c r="L5982" s="151"/>
      <c r="M5982" s="156"/>
      <c r="T5982" s="157"/>
      <c r="AT5982" s="153" t="s">
        <v>340</v>
      </c>
      <c r="AU5982" s="153" t="s">
        <v>80</v>
      </c>
      <c r="AV5982" s="12" t="s">
        <v>78</v>
      </c>
      <c r="AW5982" s="12" t="s">
        <v>32</v>
      </c>
      <c r="AX5982" s="12" t="s">
        <v>71</v>
      </c>
      <c r="AY5982" s="153" t="s">
        <v>330</v>
      </c>
    </row>
    <row r="5983" spans="2:51" s="13" customFormat="1">
      <c r="B5983" s="158"/>
      <c r="D5983" s="152" t="s">
        <v>340</v>
      </c>
      <c r="E5983" s="159" t="s">
        <v>21</v>
      </c>
      <c r="F5983" s="160" t="s">
        <v>2240</v>
      </c>
      <c r="H5983" s="161">
        <v>4.2</v>
      </c>
      <c r="I5983" s="162"/>
      <c r="L5983" s="158"/>
      <c r="M5983" s="163"/>
      <c r="T5983" s="164"/>
      <c r="AT5983" s="159" t="s">
        <v>340</v>
      </c>
      <c r="AU5983" s="159" t="s">
        <v>80</v>
      </c>
      <c r="AV5983" s="13" t="s">
        <v>80</v>
      </c>
      <c r="AW5983" s="13" t="s">
        <v>32</v>
      </c>
      <c r="AX5983" s="13" t="s">
        <v>71</v>
      </c>
      <c r="AY5983" s="159" t="s">
        <v>330</v>
      </c>
    </row>
    <row r="5984" spans="2:51" s="13" customFormat="1">
      <c r="B5984" s="158"/>
      <c r="D5984" s="152" t="s">
        <v>340</v>
      </c>
      <c r="E5984" s="159" t="s">
        <v>21</v>
      </c>
      <c r="F5984" s="160" t="s">
        <v>4588</v>
      </c>
      <c r="H5984" s="161">
        <v>-0.7</v>
      </c>
      <c r="I5984" s="162"/>
      <c r="L5984" s="158"/>
      <c r="M5984" s="163"/>
      <c r="T5984" s="164"/>
      <c r="AT5984" s="159" t="s">
        <v>340</v>
      </c>
      <c r="AU5984" s="159" t="s">
        <v>80</v>
      </c>
      <c r="AV5984" s="13" t="s">
        <v>80</v>
      </c>
      <c r="AW5984" s="13" t="s">
        <v>32</v>
      </c>
      <c r="AX5984" s="13" t="s">
        <v>71</v>
      </c>
      <c r="AY5984" s="159" t="s">
        <v>330</v>
      </c>
    </row>
    <row r="5985" spans="2:51" s="12" customFormat="1">
      <c r="B5985" s="151"/>
      <c r="D5985" s="152" t="s">
        <v>340</v>
      </c>
      <c r="E5985" s="153" t="s">
        <v>21</v>
      </c>
      <c r="F5985" s="154" t="s">
        <v>2243</v>
      </c>
      <c r="H5985" s="153" t="s">
        <v>21</v>
      </c>
      <c r="I5985" s="155"/>
      <c r="L5985" s="151"/>
      <c r="M5985" s="156"/>
      <c r="T5985" s="157"/>
      <c r="AT5985" s="153" t="s">
        <v>340</v>
      </c>
      <c r="AU5985" s="153" t="s">
        <v>80</v>
      </c>
      <c r="AV5985" s="12" t="s">
        <v>78</v>
      </c>
      <c r="AW5985" s="12" t="s">
        <v>32</v>
      </c>
      <c r="AX5985" s="12" t="s">
        <v>71</v>
      </c>
      <c r="AY5985" s="153" t="s">
        <v>330</v>
      </c>
    </row>
    <row r="5986" spans="2:51" s="13" customFormat="1">
      <c r="B5986" s="158"/>
      <c r="D5986" s="152" t="s">
        <v>340</v>
      </c>
      <c r="E5986" s="159" t="s">
        <v>21</v>
      </c>
      <c r="F5986" s="160" t="s">
        <v>2281</v>
      </c>
      <c r="H5986" s="161">
        <v>4.5</v>
      </c>
      <c r="I5986" s="162"/>
      <c r="L5986" s="158"/>
      <c r="M5986" s="163"/>
      <c r="T5986" s="164"/>
      <c r="AT5986" s="159" t="s">
        <v>340</v>
      </c>
      <c r="AU5986" s="159" t="s">
        <v>80</v>
      </c>
      <c r="AV5986" s="13" t="s">
        <v>80</v>
      </c>
      <c r="AW5986" s="13" t="s">
        <v>32</v>
      </c>
      <c r="AX5986" s="13" t="s">
        <v>71</v>
      </c>
      <c r="AY5986" s="159" t="s">
        <v>330</v>
      </c>
    </row>
    <row r="5987" spans="2:51" s="13" customFormat="1">
      <c r="B5987" s="158"/>
      <c r="D5987" s="152" t="s">
        <v>340</v>
      </c>
      <c r="E5987" s="159" t="s">
        <v>21</v>
      </c>
      <c r="F5987" s="160" t="s">
        <v>4588</v>
      </c>
      <c r="H5987" s="161">
        <v>-0.7</v>
      </c>
      <c r="I5987" s="162"/>
      <c r="L5987" s="158"/>
      <c r="M5987" s="163"/>
      <c r="T5987" s="164"/>
      <c r="AT5987" s="159" t="s">
        <v>340</v>
      </c>
      <c r="AU5987" s="159" t="s">
        <v>80</v>
      </c>
      <c r="AV5987" s="13" t="s">
        <v>80</v>
      </c>
      <c r="AW5987" s="13" t="s">
        <v>32</v>
      </c>
      <c r="AX5987" s="13" t="s">
        <v>71</v>
      </c>
      <c r="AY5987" s="159" t="s">
        <v>330</v>
      </c>
    </row>
    <row r="5988" spans="2:51" s="12" customFormat="1">
      <c r="B5988" s="151"/>
      <c r="D5988" s="152" t="s">
        <v>340</v>
      </c>
      <c r="E5988" s="153" t="s">
        <v>21</v>
      </c>
      <c r="F5988" s="154" t="s">
        <v>1599</v>
      </c>
      <c r="H5988" s="153" t="s">
        <v>21</v>
      </c>
      <c r="I5988" s="155"/>
      <c r="L5988" s="151"/>
      <c r="M5988" s="156"/>
      <c r="T5988" s="157"/>
      <c r="AT5988" s="153" t="s">
        <v>340</v>
      </c>
      <c r="AU5988" s="153" t="s">
        <v>80</v>
      </c>
      <c r="AV5988" s="12" t="s">
        <v>78</v>
      </c>
      <c r="AW5988" s="12" t="s">
        <v>32</v>
      </c>
      <c r="AX5988" s="12" t="s">
        <v>71</v>
      </c>
      <c r="AY5988" s="153" t="s">
        <v>330</v>
      </c>
    </row>
    <row r="5989" spans="2:51" s="13" customFormat="1">
      <c r="B5989" s="158"/>
      <c r="D5989" s="152" t="s">
        <v>340</v>
      </c>
      <c r="E5989" s="159" t="s">
        <v>21</v>
      </c>
      <c r="F5989" s="160" t="s">
        <v>2244</v>
      </c>
      <c r="H5989" s="161">
        <v>5.2</v>
      </c>
      <c r="I5989" s="162"/>
      <c r="L5989" s="158"/>
      <c r="M5989" s="163"/>
      <c r="T5989" s="164"/>
      <c r="AT5989" s="159" t="s">
        <v>340</v>
      </c>
      <c r="AU5989" s="159" t="s">
        <v>80</v>
      </c>
      <c r="AV5989" s="13" t="s">
        <v>80</v>
      </c>
      <c r="AW5989" s="13" t="s">
        <v>32</v>
      </c>
      <c r="AX5989" s="13" t="s">
        <v>71</v>
      </c>
      <c r="AY5989" s="159" t="s">
        <v>330</v>
      </c>
    </row>
    <row r="5990" spans="2:51" s="13" customFormat="1">
      <c r="B5990" s="158"/>
      <c r="D5990" s="152" t="s">
        <v>340</v>
      </c>
      <c r="E5990" s="159" t="s">
        <v>21</v>
      </c>
      <c r="F5990" s="160" t="s">
        <v>4604</v>
      </c>
      <c r="H5990" s="161">
        <v>-1.4</v>
      </c>
      <c r="I5990" s="162"/>
      <c r="L5990" s="158"/>
      <c r="M5990" s="163"/>
      <c r="T5990" s="164"/>
      <c r="AT5990" s="159" t="s">
        <v>340</v>
      </c>
      <c r="AU5990" s="159" t="s">
        <v>80</v>
      </c>
      <c r="AV5990" s="13" t="s">
        <v>80</v>
      </c>
      <c r="AW5990" s="13" t="s">
        <v>32</v>
      </c>
      <c r="AX5990" s="13" t="s">
        <v>71</v>
      </c>
      <c r="AY5990" s="159" t="s">
        <v>330</v>
      </c>
    </row>
    <row r="5991" spans="2:51" s="12" customFormat="1">
      <c r="B5991" s="151"/>
      <c r="D5991" s="152" t="s">
        <v>340</v>
      </c>
      <c r="E5991" s="153" t="s">
        <v>21</v>
      </c>
      <c r="F5991" s="154" t="s">
        <v>2246</v>
      </c>
      <c r="H5991" s="153" t="s">
        <v>21</v>
      </c>
      <c r="I5991" s="155"/>
      <c r="L5991" s="151"/>
      <c r="M5991" s="156"/>
      <c r="T5991" s="157"/>
      <c r="AT5991" s="153" t="s">
        <v>340</v>
      </c>
      <c r="AU5991" s="153" t="s">
        <v>80</v>
      </c>
      <c r="AV5991" s="12" t="s">
        <v>78</v>
      </c>
      <c r="AW5991" s="12" t="s">
        <v>32</v>
      </c>
      <c r="AX5991" s="12" t="s">
        <v>71</v>
      </c>
      <c r="AY5991" s="153" t="s">
        <v>330</v>
      </c>
    </row>
    <row r="5992" spans="2:51" s="13" customFormat="1">
      <c r="B5992" s="158"/>
      <c r="D5992" s="152" t="s">
        <v>340</v>
      </c>
      <c r="E5992" s="159" t="s">
        <v>21</v>
      </c>
      <c r="F5992" s="160" t="s">
        <v>2282</v>
      </c>
      <c r="H5992" s="161">
        <v>5.0999999999999996</v>
      </c>
      <c r="I5992" s="162"/>
      <c r="L5992" s="158"/>
      <c r="M5992" s="163"/>
      <c r="T5992" s="164"/>
      <c r="AT5992" s="159" t="s">
        <v>340</v>
      </c>
      <c r="AU5992" s="159" t="s">
        <v>80</v>
      </c>
      <c r="AV5992" s="13" t="s">
        <v>80</v>
      </c>
      <c r="AW5992" s="13" t="s">
        <v>32</v>
      </c>
      <c r="AX5992" s="13" t="s">
        <v>71</v>
      </c>
      <c r="AY5992" s="159" t="s">
        <v>330</v>
      </c>
    </row>
    <row r="5993" spans="2:51" s="13" customFormat="1">
      <c r="B5993" s="158"/>
      <c r="D5993" s="152" t="s">
        <v>340</v>
      </c>
      <c r="E5993" s="159" t="s">
        <v>21</v>
      </c>
      <c r="F5993" s="160" t="s">
        <v>4588</v>
      </c>
      <c r="H5993" s="161">
        <v>-0.7</v>
      </c>
      <c r="I5993" s="162"/>
      <c r="L5993" s="158"/>
      <c r="M5993" s="163"/>
      <c r="T5993" s="164"/>
      <c r="AT5993" s="159" t="s">
        <v>340</v>
      </c>
      <c r="AU5993" s="159" t="s">
        <v>80</v>
      </c>
      <c r="AV5993" s="13" t="s">
        <v>80</v>
      </c>
      <c r="AW5993" s="13" t="s">
        <v>32</v>
      </c>
      <c r="AX5993" s="13" t="s">
        <v>71</v>
      </c>
      <c r="AY5993" s="159" t="s">
        <v>330</v>
      </c>
    </row>
    <row r="5994" spans="2:51" s="12" customFormat="1">
      <c r="B5994" s="151"/>
      <c r="D5994" s="152" t="s">
        <v>340</v>
      </c>
      <c r="E5994" s="153" t="s">
        <v>21</v>
      </c>
      <c r="F5994" s="154" t="s">
        <v>1478</v>
      </c>
      <c r="H5994" s="153" t="s">
        <v>21</v>
      </c>
      <c r="I5994" s="155"/>
      <c r="L5994" s="151"/>
      <c r="M5994" s="156"/>
      <c r="T5994" s="157"/>
      <c r="AT5994" s="153" t="s">
        <v>340</v>
      </c>
      <c r="AU5994" s="153" t="s">
        <v>80</v>
      </c>
      <c r="AV5994" s="12" t="s">
        <v>78</v>
      </c>
      <c r="AW5994" s="12" t="s">
        <v>32</v>
      </c>
      <c r="AX5994" s="12" t="s">
        <v>71</v>
      </c>
      <c r="AY5994" s="153" t="s">
        <v>330</v>
      </c>
    </row>
    <row r="5995" spans="2:51" s="13" customFormat="1">
      <c r="B5995" s="158"/>
      <c r="D5995" s="152" t="s">
        <v>340</v>
      </c>
      <c r="E5995" s="159" t="s">
        <v>21</v>
      </c>
      <c r="F5995" s="160" t="s">
        <v>2283</v>
      </c>
      <c r="H5995" s="161">
        <v>6.5</v>
      </c>
      <c r="I5995" s="162"/>
      <c r="L5995" s="158"/>
      <c r="M5995" s="163"/>
      <c r="T5995" s="164"/>
      <c r="AT5995" s="159" t="s">
        <v>340</v>
      </c>
      <c r="AU5995" s="159" t="s">
        <v>80</v>
      </c>
      <c r="AV5995" s="13" t="s">
        <v>80</v>
      </c>
      <c r="AW5995" s="13" t="s">
        <v>32</v>
      </c>
      <c r="AX5995" s="13" t="s">
        <v>71</v>
      </c>
      <c r="AY5995" s="159" t="s">
        <v>330</v>
      </c>
    </row>
    <row r="5996" spans="2:51" s="13" customFormat="1">
      <c r="B5996" s="158"/>
      <c r="D5996" s="152" t="s">
        <v>340</v>
      </c>
      <c r="E5996" s="159" t="s">
        <v>21</v>
      </c>
      <c r="F5996" s="160" t="s">
        <v>4588</v>
      </c>
      <c r="H5996" s="161">
        <v>-0.7</v>
      </c>
      <c r="I5996" s="162"/>
      <c r="L5996" s="158"/>
      <c r="M5996" s="163"/>
      <c r="T5996" s="164"/>
      <c r="AT5996" s="159" t="s">
        <v>340</v>
      </c>
      <c r="AU5996" s="159" t="s">
        <v>80</v>
      </c>
      <c r="AV5996" s="13" t="s">
        <v>80</v>
      </c>
      <c r="AW5996" s="13" t="s">
        <v>32</v>
      </c>
      <c r="AX5996" s="13" t="s">
        <v>71</v>
      </c>
      <c r="AY5996" s="159" t="s">
        <v>330</v>
      </c>
    </row>
    <row r="5997" spans="2:51" s="12" customFormat="1">
      <c r="B5997" s="151"/>
      <c r="D5997" s="152" t="s">
        <v>340</v>
      </c>
      <c r="E5997" s="153" t="s">
        <v>21</v>
      </c>
      <c r="F5997" s="154" t="s">
        <v>1480</v>
      </c>
      <c r="H5997" s="153" t="s">
        <v>21</v>
      </c>
      <c r="I5997" s="155"/>
      <c r="L5997" s="151"/>
      <c r="M5997" s="156"/>
      <c r="T5997" s="157"/>
      <c r="AT5997" s="153" t="s">
        <v>340</v>
      </c>
      <c r="AU5997" s="153" t="s">
        <v>80</v>
      </c>
      <c r="AV5997" s="12" t="s">
        <v>78</v>
      </c>
      <c r="AW5997" s="12" t="s">
        <v>32</v>
      </c>
      <c r="AX5997" s="12" t="s">
        <v>71</v>
      </c>
      <c r="AY5997" s="153" t="s">
        <v>330</v>
      </c>
    </row>
    <row r="5998" spans="2:51" s="13" customFormat="1">
      <c r="B5998" s="158"/>
      <c r="D5998" s="152" t="s">
        <v>340</v>
      </c>
      <c r="E5998" s="159" t="s">
        <v>21</v>
      </c>
      <c r="F5998" s="160" t="s">
        <v>4770</v>
      </c>
      <c r="H5998" s="161">
        <v>1.6</v>
      </c>
      <c r="I5998" s="162"/>
      <c r="L5998" s="158"/>
      <c r="M5998" s="163"/>
      <c r="T5998" s="164"/>
      <c r="AT5998" s="159" t="s">
        <v>340</v>
      </c>
      <c r="AU5998" s="159" t="s">
        <v>80</v>
      </c>
      <c r="AV5998" s="13" t="s">
        <v>80</v>
      </c>
      <c r="AW5998" s="13" t="s">
        <v>32</v>
      </c>
      <c r="AX5998" s="13" t="s">
        <v>71</v>
      </c>
      <c r="AY5998" s="159" t="s">
        <v>330</v>
      </c>
    </row>
    <row r="5999" spans="2:51" s="12" customFormat="1">
      <c r="B5999" s="151"/>
      <c r="D5999" s="152" t="s">
        <v>340</v>
      </c>
      <c r="E5999" s="153" t="s">
        <v>21</v>
      </c>
      <c r="F5999" s="154" t="s">
        <v>1484</v>
      </c>
      <c r="H5999" s="153" t="s">
        <v>21</v>
      </c>
      <c r="I5999" s="155"/>
      <c r="L5999" s="151"/>
      <c r="M5999" s="156"/>
      <c r="T5999" s="157"/>
      <c r="AT5999" s="153" t="s">
        <v>340</v>
      </c>
      <c r="AU5999" s="153" t="s">
        <v>80</v>
      </c>
      <c r="AV5999" s="12" t="s">
        <v>78</v>
      </c>
      <c r="AW5999" s="12" t="s">
        <v>32</v>
      </c>
      <c r="AX5999" s="12" t="s">
        <v>71</v>
      </c>
      <c r="AY5999" s="153" t="s">
        <v>330</v>
      </c>
    </row>
    <row r="6000" spans="2:51" s="13" customFormat="1">
      <c r="B6000" s="158"/>
      <c r="D6000" s="152" t="s">
        <v>340</v>
      </c>
      <c r="E6000" s="159" t="s">
        <v>21</v>
      </c>
      <c r="F6000" s="160" t="s">
        <v>4771</v>
      </c>
      <c r="H6000" s="161">
        <v>1</v>
      </c>
      <c r="I6000" s="162"/>
      <c r="L6000" s="158"/>
      <c r="M6000" s="163"/>
      <c r="T6000" s="164"/>
      <c r="AT6000" s="159" t="s">
        <v>340</v>
      </c>
      <c r="AU6000" s="159" t="s">
        <v>80</v>
      </c>
      <c r="AV6000" s="13" t="s">
        <v>80</v>
      </c>
      <c r="AW6000" s="13" t="s">
        <v>32</v>
      </c>
      <c r="AX6000" s="13" t="s">
        <v>71</v>
      </c>
      <c r="AY6000" s="159" t="s">
        <v>330</v>
      </c>
    </row>
    <row r="6001" spans="2:51" s="12" customFormat="1">
      <c r="B6001" s="151"/>
      <c r="D6001" s="152" t="s">
        <v>340</v>
      </c>
      <c r="E6001" s="153" t="s">
        <v>21</v>
      </c>
      <c r="F6001" s="154" t="s">
        <v>1488</v>
      </c>
      <c r="H6001" s="153" t="s">
        <v>21</v>
      </c>
      <c r="I6001" s="155"/>
      <c r="L6001" s="151"/>
      <c r="M6001" s="156"/>
      <c r="T6001" s="157"/>
      <c r="AT6001" s="153" t="s">
        <v>340</v>
      </c>
      <c r="AU6001" s="153" t="s">
        <v>80</v>
      </c>
      <c r="AV6001" s="12" t="s">
        <v>78</v>
      </c>
      <c r="AW6001" s="12" t="s">
        <v>32</v>
      </c>
      <c r="AX6001" s="12" t="s">
        <v>71</v>
      </c>
      <c r="AY6001" s="153" t="s">
        <v>330</v>
      </c>
    </row>
    <row r="6002" spans="2:51" s="13" customFormat="1">
      <c r="B6002" s="158"/>
      <c r="D6002" s="152" t="s">
        <v>340</v>
      </c>
      <c r="E6002" s="159" t="s">
        <v>21</v>
      </c>
      <c r="F6002" s="160" t="s">
        <v>4770</v>
      </c>
      <c r="H6002" s="161">
        <v>1.6</v>
      </c>
      <c r="I6002" s="162"/>
      <c r="L6002" s="158"/>
      <c r="M6002" s="163"/>
      <c r="T6002" s="164"/>
      <c r="AT6002" s="159" t="s">
        <v>340</v>
      </c>
      <c r="AU6002" s="159" t="s">
        <v>80</v>
      </c>
      <c r="AV6002" s="13" t="s">
        <v>80</v>
      </c>
      <c r="AW6002" s="13" t="s">
        <v>32</v>
      </c>
      <c r="AX6002" s="13" t="s">
        <v>71</v>
      </c>
      <c r="AY6002" s="159" t="s">
        <v>330</v>
      </c>
    </row>
    <row r="6003" spans="2:51" s="12" customFormat="1">
      <c r="B6003" s="151"/>
      <c r="D6003" s="152" t="s">
        <v>340</v>
      </c>
      <c r="E6003" s="153" t="s">
        <v>21</v>
      </c>
      <c r="F6003" s="154" t="s">
        <v>1490</v>
      </c>
      <c r="H6003" s="153" t="s">
        <v>21</v>
      </c>
      <c r="I6003" s="155"/>
      <c r="L6003" s="151"/>
      <c r="M6003" s="156"/>
      <c r="T6003" s="157"/>
      <c r="AT6003" s="153" t="s">
        <v>340</v>
      </c>
      <c r="AU6003" s="153" t="s">
        <v>80</v>
      </c>
      <c r="AV6003" s="12" t="s">
        <v>78</v>
      </c>
      <c r="AW6003" s="12" t="s">
        <v>32</v>
      </c>
      <c r="AX6003" s="12" t="s">
        <v>71</v>
      </c>
      <c r="AY6003" s="153" t="s">
        <v>330</v>
      </c>
    </row>
    <row r="6004" spans="2:51" s="13" customFormat="1">
      <c r="B6004" s="158"/>
      <c r="D6004" s="152" t="s">
        <v>340</v>
      </c>
      <c r="E6004" s="159" t="s">
        <v>21</v>
      </c>
      <c r="F6004" s="160" t="s">
        <v>4772</v>
      </c>
      <c r="H6004" s="161">
        <v>1.25</v>
      </c>
      <c r="I6004" s="162"/>
      <c r="L6004" s="158"/>
      <c r="M6004" s="163"/>
      <c r="T6004" s="164"/>
      <c r="AT6004" s="159" t="s">
        <v>340</v>
      </c>
      <c r="AU6004" s="159" t="s">
        <v>80</v>
      </c>
      <c r="AV6004" s="13" t="s">
        <v>80</v>
      </c>
      <c r="AW6004" s="13" t="s">
        <v>32</v>
      </c>
      <c r="AX6004" s="13" t="s">
        <v>71</v>
      </c>
      <c r="AY6004" s="159" t="s">
        <v>330</v>
      </c>
    </row>
    <row r="6005" spans="2:51" s="12" customFormat="1">
      <c r="B6005" s="151"/>
      <c r="D6005" s="152" t="s">
        <v>340</v>
      </c>
      <c r="E6005" s="153" t="s">
        <v>21</v>
      </c>
      <c r="F6005" s="154" t="s">
        <v>1568</v>
      </c>
      <c r="H6005" s="153" t="s">
        <v>21</v>
      </c>
      <c r="I6005" s="155"/>
      <c r="L6005" s="151"/>
      <c r="M6005" s="156"/>
      <c r="T6005" s="157"/>
      <c r="AT6005" s="153" t="s">
        <v>340</v>
      </c>
      <c r="AU6005" s="153" t="s">
        <v>80</v>
      </c>
      <c r="AV6005" s="12" t="s">
        <v>78</v>
      </c>
      <c r="AW6005" s="12" t="s">
        <v>32</v>
      </c>
      <c r="AX6005" s="12" t="s">
        <v>71</v>
      </c>
      <c r="AY6005" s="153" t="s">
        <v>330</v>
      </c>
    </row>
    <row r="6006" spans="2:51" s="13" customFormat="1">
      <c r="B6006" s="158"/>
      <c r="D6006" s="152" t="s">
        <v>340</v>
      </c>
      <c r="E6006" s="159" t="s">
        <v>21</v>
      </c>
      <c r="F6006" s="160" t="s">
        <v>4770</v>
      </c>
      <c r="H6006" s="161">
        <v>1.6</v>
      </c>
      <c r="I6006" s="162"/>
      <c r="L6006" s="158"/>
      <c r="M6006" s="163"/>
      <c r="T6006" s="164"/>
      <c r="AT6006" s="159" t="s">
        <v>340</v>
      </c>
      <c r="AU6006" s="159" t="s">
        <v>80</v>
      </c>
      <c r="AV6006" s="13" t="s">
        <v>80</v>
      </c>
      <c r="AW6006" s="13" t="s">
        <v>32</v>
      </c>
      <c r="AX6006" s="13" t="s">
        <v>71</v>
      </c>
      <c r="AY6006" s="159" t="s">
        <v>330</v>
      </c>
    </row>
    <row r="6007" spans="2:51" s="12" customFormat="1">
      <c r="B6007" s="151"/>
      <c r="D6007" s="152" t="s">
        <v>340</v>
      </c>
      <c r="E6007" s="153" t="s">
        <v>21</v>
      </c>
      <c r="F6007" s="154" t="s">
        <v>1569</v>
      </c>
      <c r="H6007" s="153" t="s">
        <v>21</v>
      </c>
      <c r="I6007" s="155"/>
      <c r="L6007" s="151"/>
      <c r="M6007" s="156"/>
      <c r="T6007" s="157"/>
      <c r="AT6007" s="153" t="s">
        <v>340</v>
      </c>
      <c r="AU6007" s="153" t="s">
        <v>80</v>
      </c>
      <c r="AV6007" s="12" t="s">
        <v>78</v>
      </c>
      <c r="AW6007" s="12" t="s">
        <v>32</v>
      </c>
      <c r="AX6007" s="12" t="s">
        <v>71</v>
      </c>
      <c r="AY6007" s="153" t="s">
        <v>330</v>
      </c>
    </row>
    <row r="6008" spans="2:51" s="13" customFormat="1">
      <c r="B6008" s="158"/>
      <c r="D6008" s="152" t="s">
        <v>340</v>
      </c>
      <c r="E6008" s="159" t="s">
        <v>21</v>
      </c>
      <c r="F6008" s="160" t="s">
        <v>4770</v>
      </c>
      <c r="H6008" s="161">
        <v>1.6</v>
      </c>
      <c r="I6008" s="162"/>
      <c r="L6008" s="158"/>
      <c r="M6008" s="163"/>
      <c r="T6008" s="164"/>
      <c r="AT6008" s="159" t="s">
        <v>340</v>
      </c>
      <c r="AU6008" s="159" t="s">
        <v>80</v>
      </c>
      <c r="AV6008" s="13" t="s">
        <v>80</v>
      </c>
      <c r="AW6008" s="13" t="s">
        <v>32</v>
      </c>
      <c r="AX6008" s="13" t="s">
        <v>71</v>
      </c>
      <c r="AY6008" s="159" t="s">
        <v>330</v>
      </c>
    </row>
    <row r="6009" spans="2:51" s="12" customFormat="1">
      <c r="B6009" s="151"/>
      <c r="D6009" s="152" t="s">
        <v>340</v>
      </c>
      <c r="E6009" s="153" t="s">
        <v>21</v>
      </c>
      <c r="F6009" s="154" t="s">
        <v>1492</v>
      </c>
      <c r="H6009" s="153" t="s">
        <v>21</v>
      </c>
      <c r="I6009" s="155"/>
      <c r="L6009" s="151"/>
      <c r="M6009" s="156"/>
      <c r="T6009" s="157"/>
      <c r="AT6009" s="153" t="s">
        <v>340</v>
      </c>
      <c r="AU6009" s="153" t="s">
        <v>80</v>
      </c>
      <c r="AV6009" s="12" t="s">
        <v>78</v>
      </c>
      <c r="AW6009" s="12" t="s">
        <v>32</v>
      </c>
      <c r="AX6009" s="12" t="s">
        <v>71</v>
      </c>
      <c r="AY6009" s="153" t="s">
        <v>330</v>
      </c>
    </row>
    <row r="6010" spans="2:51" s="13" customFormat="1">
      <c r="B6010" s="158"/>
      <c r="D6010" s="152" t="s">
        <v>340</v>
      </c>
      <c r="E6010" s="159" t="s">
        <v>21</v>
      </c>
      <c r="F6010" s="160" t="s">
        <v>4770</v>
      </c>
      <c r="H6010" s="161">
        <v>1.6</v>
      </c>
      <c r="I6010" s="162"/>
      <c r="L6010" s="158"/>
      <c r="M6010" s="163"/>
      <c r="T6010" s="164"/>
      <c r="AT6010" s="159" t="s">
        <v>340</v>
      </c>
      <c r="AU6010" s="159" t="s">
        <v>80</v>
      </c>
      <c r="AV6010" s="13" t="s">
        <v>80</v>
      </c>
      <c r="AW6010" s="13" t="s">
        <v>32</v>
      </c>
      <c r="AX6010" s="13" t="s">
        <v>71</v>
      </c>
      <c r="AY6010" s="159" t="s">
        <v>330</v>
      </c>
    </row>
    <row r="6011" spans="2:51" s="12" customFormat="1">
      <c r="B6011" s="151"/>
      <c r="D6011" s="152" t="s">
        <v>340</v>
      </c>
      <c r="E6011" s="153" t="s">
        <v>21</v>
      </c>
      <c r="F6011" s="154" t="s">
        <v>1572</v>
      </c>
      <c r="H6011" s="153" t="s">
        <v>21</v>
      </c>
      <c r="I6011" s="155"/>
      <c r="L6011" s="151"/>
      <c r="M6011" s="156"/>
      <c r="T6011" s="157"/>
      <c r="AT6011" s="153" t="s">
        <v>340</v>
      </c>
      <c r="AU6011" s="153" t="s">
        <v>80</v>
      </c>
      <c r="AV6011" s="12" t="s">
        <v>78</v>
      </c>
      <c r="AW6011" s="12" t="s">
        <v>32</v>
      </c>
      <c r="AX6011" s="12" t="s">
        <v>71</v>
      </c>
      <c r="AY6011" s="153" t="s">
        <v>330</v>
      </c>
    </row>
    <row r="6012" spans="2:51" s="13" customFormat="1">
      <c r="B6012" s="158"/>
      <c r="D6012" s="152" t="s">
        <v>340</v>
      </c>
      <c r="E6012" s="159" t="s">
        <v>21</v>
      </c>
      <c r="F6012" s="160" t="s">
        <v>4773</v>
      </c>
      <c r="H6012" s="161">
        <v>1.5</v>
      </c>
      <c r="I6012" s="162"/>
      <c r="L6012" s="158"/>
      <c r="M6012" s="163"/>
      <c r="T6012" s="164"/>
      <c r="AT6012" s="159" t="s">
        <v>340</v>
      </c>
      <c r="AU6012" s="159" t="s">
        <v>80</v>
      </c>
      <c r="AV6012" s="13" t="s">
        <v>80</v>
      </c>
      <c r="AW6012" s="13" t="s">
        <v>32</v>
      </c>
      <c r="AX6012" s="13" t="s">
        <v>71</v>
      </c>
      <c r="AY6012" s="159" t="s">
        <v>330</v>
      </c>
    </row>
    <row r="6013" spans="2:51" s="12" customFormat="1">
      <c r="B6013" s="151"/>
      <c r="D6013" s="152" t="s">
        <v>340</v>
      </c>
      <c r="E6013" s="153" t="s">
        <v>21</v>
      </c>
      <c r="F6013" s="154" t="s">
        <v>1578</v>
      </c>
      <c r="H6013" s="153" t="s">
        <v>21</v>
      </c>
      <c r="I6013" s="155"/>
      <c r="L6013" s="151"/>
      <c r="M6013" s="156"/>
      <c r="T6013" s="157"/>
      <c r="AT6013" s="153" t="s">
        <v>340</v>
      </c>
      <c r="AU6013" s="153" t="s">
        <v>80</v>
      </c>
      <c r="AV6013" s="12" t="s">
        <v>78</v>
      </c>
      <c r="AW6013" s="12" t="s">
        <v>32</v>
      </c>
      <c r="AX6013" s="12" t="s">
        <v>71</v>
      </c>
      <c r="AY6013" s="153" t="s">
        <v>330</v>
      </c>
    </row>
    <row r="6014" spans="2:51" s="13" customFormat="1">
      <c r="B6014" s="158"/>
      <c r="D6014" s="152" t="s">
        <v>340</v>
      </c>
      <c r="E6014" s="159" t="s">
        <v>21</v>
      </c>
      <c r="F6014" s="160" t="s">
        <v>4770</v>
      </c>
      <c r="H6014" s="161">
        <v>1.6</v>
      </c>
      <c r="I6014" s="162"/>
      <c r="L6014" s="158"/>
      <c r="M6014" s="163"/>
      <c r="T6014" s="164"/>
      <c r="AT6014" s="159" t="s">
        <v>340</v>
      </c>
      <c r="AU6014" s="159" t="s">
        <v>80</v>
      </c>
      <c r="AV6014" s="13" t="s">
        <v>80</v>
      </c>
      <c r="AW6014" s="13" t="s">
        <v>32</v>
      </c>
      <c r="AX6014" s="13" t="s">
        <v>71</v>
      </c>
      <c r="AY6014" s="159" t="s">
        <v>330</v>
      </c>
    </row>
    <row r="6015" spans="2:51" s="12" customFormat="1">
      <c r="B6015" s="151"/>
      <c r="D6015" s="152" t="s">
        <v>340</v>
      </c>
      <c r="E6015" s="153" t="s">
        <v>21</v>
      </c>
      <c r="F6015" s="154" t="s">
        <v>1505</v>
      </c>
      <c r="H6015" s="153" t="s">
        <v>21</v>
      </c>
      <c r="I6015" s="155"/>
      <c r="L6015" s="151"/>
      <c r="M6015" s="156"/>
      <c r="T6015" s="157"/>
      <c r="AT6015" s="153" t="s">
        <v>340</v>
      </c>
      <c r="AU6015" s="153" t="s">
        <v>80</v>
      </c>
      <c r="AV6015" s="12" t="s">
        <v>78</v>
      </c>
      <c r="AW6015" s="12" t="s">
        <v>32</v>
      </c>
      <c r="AX6015" s="12" t="s">
        <v>71</v>
      </c>
      <c r="AY6015" s="153" t="s">
        <v>330</v>
      </c>
    </row>
    <row r="6016" spans="2:51" s="13" customFormat="1">
      <c r="B6016" s="158"/>
      <c r="D6016" s="152" t="s">
        <v>340</v>
      </c>
      <c r="E6016" s="159" t="s">
        <v>21</v>
      </c>
      <c r="F6016" s="160" t="s">
        <v>4770</v>
      </c>
      <c r="H6016" s="161">
        <v>1.6</v>
      </c>
      <c r="I6016" s="162"/>
      <c r="L6016" s="158"/>
      <c r="M6016" s="163"/>
      <c r="T6016" s="164"/>
      <c r="AT6016" s="159" t="s">
        <v>340</v>
      </c>
      <c r="AU6016" s="159" t="s">
        <v>80</v>
      </c>
      <c r="AV6016" s="13" t="s">
        <v>80</v>
      </c>
      <c r="AW6016" s="13" t="s">
        <v>32</v>
      </c>
      <c r="AX6016" s="13" t="s">
        <v>71</v>
      </c>
      <c r="AY6016" s="159" t="s">
        <v>330</v>
      </c>
    </row>
    <row r="6017" spans="2:51" s="12" customFormat="1">
      <c r="B6017" s="151"/>
      <c r="D6017" s="152" t="s">
        <v>340</v>
      </c>
      <c r="E6017" s="153" t="s">
        <v>21</v>
      </c>
      <c r="F6017" s="154" t="s">
        <v>1507</v>
      </c>
      <c r="H6017" s="153" t="s">
        <v>21</v>
      </c>
      <c r="I6017" s="155"/>
      <c r="L6017" s="151"/>
      <c r="M6017" s="156"/>
      <c r="T6017" s="157"/>
      <c r="AT6017" s="153" t="s">
        <v>340</v>
      </c>
      <c r="AU6017" s="153" t="s">
        <v>80</v>
      </c>
      <c r="AV6017" s="12" t="s">
        <v>78</v>
      </c>
      <c r="AW6017" s="12" t="s">
        <v>32</v>
      </c>
      <c r="AX6017" s="12" t="s">
        <v>71</v>
      </c>
      <c r="AY6017" s="153" t="s">
        <v>330</v>
      </c>
    </row>
    <row r="6018" spans="2:51" s="13" customFormat="1">
      <c r="B6018" s="158"/>
      <c r="D6018" s="152" t="s">
        <v>340</v>
      </c>
      <c r="E6018" s="159" t="s">
        <v>21</v>
      </c>
      <c r="F6018" s="160" t="s">
        <v>4770</v>
      </c>
      <c r="H6018" s="161">
        <v>1.6</v>
      </c>
      <c r="I6018" s="162"/>
      <c r="L6018" s="158"/>
      <c r="M6018" s="163"/>
      <c r="T6018" s="164"/>
      <c r="AT6018" s="159" t="s">
        <v>340</v>
      </c>
      <c r="AU6018" s="159" t="s">
        <v>80</v>
      </c>
      <c r="AV6018" s="13" t="s">
        <v>80</v>
      </c>
      <c r="AW6018" s="13" t="s">
        <v>32</v>
      </c>
      <c r="AX6018" s="13" t="s">
        <v>71</v>
      </c>
      <c r="AY6018" s="159" t="s">
        <v>330</v>
      </c>
    </row>
    <row r="6019" spans="2:51" s="12" customFormat="1">
      <c r="B6019" s="151"/>
      <c r="D6019" s="152" t="s">
        <v>340</v>
      </c>
      <c r="E6019" s="153" t="s">
        <v>21</v>
      </c>
      <c r="F6019" s="154" t="s">
        <v>1509</v>
      </c>
      <c r="H6019" s="153" t="s">
        <v>21</v>
      </c>
      <c r="I6019" s="155"/>
      <c r="L6019" s="151"/>
      <c r="M6019" s="156"/>
      <c r="T6019" s="157"/>
      <c r="AT6019" s="153" t="s">
        <v>340</v>
      </c>
      <c r="AU6019" s="153" t="s">
        <v>80</v>
      </c>
      <c r="AV6019" s="12" t="s">
        <v>78</v>
      </c>
      <c r="AW6019" s="12" t="s">
        <v>32</v>
      </c>
      <c r="AX6019" s="12" t="s">
        <v>71</v>
      </c>
      <c r="AY6019" s="153" t="s">
        <v>330</v>
      </c>
    </row>
    <row r="6020" spans="2:51" s="13" customFormat="1">
      <c r="B6020" s="158"/>
      <c r="D6020" s="152" t="s">
        <v>340</v>
      </c>
      <c r="E6020" s="159" t="s">
        <v>21</v>
      </c>
      <c r="F6020" s="160" t="s">
        <v>4770</v>
      </c>
      <c r="H6020" s="161">
        <v>1.6</v>
      </c>
      <c r="I6020" s="162"/>
      <c r="L6020" s="158"/>
      <c r="M6020" s="163"/>
      <c r="T6020" s="164"/>
      <c r="AT6020" s="159" t="s">
        <v>340</v>
      </c>
      <c r="AU6020" s="159" t="s">
        <v>80</v>
      </c>
      <c r="AV6020" s="13" t="s">
        <v>80</v>
      </c>
      <c r="AW6020" s="13" t="s">
        <v>32</v>
      </c>
      <c r="AX6020" s="13" t="s">
        <v>71</v>
      </c>
      <c r="AY6020" s="159" t="s">
        <v>330</v>
      </c>
    </row>
    <row r="6021" spans="2:51" s="12" customFormat="1">
      <c r="B6021" s="151"/>
      <c r="D6021" s="152" t="s">
        <v>340</v>
      </c>
      <c r="E6021" s="153" t="s">
        <v>21</v>
      </c>
      <c r="F6021" s="154" t="s">
        <v>1513</v>
      </c>
      <c r="H6021" s="153" t="s">
        <v>21</v>
      </c>
      <c r="I6021" s="155"/>
      <c r="L6021" s="151"/>
      <c r="M6021" s="156"/>
      <c r="T6021" s="157"/>
      <c r="AT6021" s="153" t="s">
        <v>340</v>
      </c>
      <c r="AU6021" s="153" t="s">
        <v>80</v>
      </c>
      <c r="AV6021" s="12" t="s">
        <v>78</v>
      </c>
      <c r="AW6021" s="12" t="s">
        <v>32</v>
      </c>
      <c r="AX6021" s="12" t="s">
        <v>71</v>
      </c>
      <c r="AY6021" s="153" t="s">
        <v>330</v>
      </c>
    </row>
    <row r="6022" spans="2:51" s="13" customFormat="1">
      <c r="B6022" s="158"/>
      <c r="D6022" s="152" t="s">
        <v>340</v>
      </c>
      <c r="E6022" s="159" t="s">
        <v>21</v>
      </c>
      <c r="F6022" s="160" t="s">
        <v>4770</v>
      </c>
      <c r="H6022" s="161">
        <v>1.6</v>
      </c>
      <c r="I6022" s="162"/>
      <c r="L6022" s="158"/>
      <c r="M6022" s="163"/>
      <c r="T6022" s="164"/>
      <c r="AT6022" s="159" t="s">
        <v>340</v>
      </c>
      <c r="AU6022" s="159" t="s">
        <v>80</v>
      </c>
      <c r="AV6022" s="13" t="s">
        <v>80</v>
      </c>
      <c r="AW6022" s="13" t="s">
        <v>32</v>
      </c>
      <c r="AX6022" s="13" t="s">
        <v>71</v>
      </c>
      <c r="AY6022" s="159" t="s">
        <v>330</v>
      </c>
    </row>
    <row r="6023" spans="2:51" s="12" customFormat="1">
      <c r="B6023" s="151"/>
      <c r="D6023" s="152" t="s">
        <v>340</v>
      </c>
      <c r="E6023" s="153" t="s">
        <v>21</v>
      </c>
      <c r="F6023" s="154" t="s">
        <v>789</v>
      </c>
      <c r="H6023" s="153" t="s">
        <v>21</v>
      </c>
      <c r="I6023" s="155"/>
      <c r="L6023" s="151"/>
      <c r="M6023" s="156"/>
      <c r="T6023" s="157"/>
      <c r="AT6023" s="153" t="s">
        <v>340</v>
      </c>
      <c r="AU6023" s="153" t="s">
        <v>80</v>
      </c>
      <c r="AV6023" s="12" t="s">
        <v>78</v>
      </c>
      <c r="AW6023" s="12" t="s">
        <v>32</v>
      </c>
      <c r="AX6023" s="12" t="s">
        <v>71</v>
      </c>
      <c r="AY6023" s="153" t="s">
        <v>330</v>
      </c>
    </row>
    <row r="6024" spans="2:51" s="12" customFormat="1">
      <c r="B6024" s="151"/>
      <c r="D6024" s="152" t="s">
        <v>340</v>
      </c>
      <c r="E6024" s="153" t="s">
        <v>21</v>
      </c>
      <c r="F6024" s="154" t="s">
        <v>1545</v>
      </c>
      <c r="H6024" s="153" t="s">
        <v>21</v>
      </c>
      <c r="I6024" s="155"/>
      <c r="L6024" s="151"/>
      <c r="M6024" s="156"/>
      <c r="T6024" s="157"/>
      <c r="AT6024" s="153" t="s">
        <v>340</v>
      </c>
      <c r="AU6024" s="153" t="s">
        <v>80</v>
      </c>
      <c r="AV6024" s="12" t="s">
        <v>78</v>
      </c>
      <c r="AW6024" s="12" t="s">
        <v>32</v>
      </c>
      <c r="AX6024" s="12" t="s">
        <v>71</v>
      </c>
      <c r="AY6024" s="153" t="s">
        <v>330</v>
      </c>
    </row>
    <row r="6025" spans="2:51" s="13" customFormat="1">
      <c r="B6025" s="158"/>
      <c r="D6025" s="152" t="s">
        <v>340</v>
      </c>
      <c r="E6025" s="159" t="s">
        <v>21</v>
      </c>
      <c r="F6025" s="160" t="s">
        <v>4770</v>
      </c>
      <c r="H6025" s="161">
        <v>1.6</v>
      </c>
      <c r="I6025" s="162"/>
      <c r="L6025" s="158"/>
      <c r="M6025" s="163"/>
      <c r="T6025" s="164"/>
      <c r="AT6025" s="159" t="s">
        <v>340</v>
      </c>
      <c r="AU6025" s="159" t="s">
        <v>80</v>
      </c>
      <c r="AV6025" s="13" t="s">
        <v>80</v>
      </c>
      <c r="AW6025" s="13" t="s">
        <v>32</v>
      </c>
      <c r="AX6025" s="13" t="s">
        <v>71</v>
      </c>
      <c r="AY6025" s="159" t="s">
        <v>330</v>
      </c>
    </row>
    <row r="6026" spans="2:51" s="12" customFormat="1">
      <c r="B6026" s="151"/>
      <c r="D6026" s="152" t="s">
        <v>340</v>
      </c>
      <c r="E6026" s="153" t="s">
        <v>21</v>
      </c>
      <c r="F6026" s="154" t="s">
        <v>1470</v>
      </c>
      <c r="H6026" s="153" t="s">
        <v>21</v>
      </c>
      <c r="I6026" s="155"/>
      <c r="L6026" s="151"/>
      <c r="M6026" s="156"/>
      <c r="T6026" s="157"/>
      <c r="AT6026" s="153" t="s">
        <v>340</v>
      </c>
      <c r="AU6026" s="153" t="s">
        <v>80</v>
      </c>
      <c r="AV6026" s="12" t="s">
        <v>78</v>
      </c>
      <c r="AW6026" s="12" t="s">
        <v>32</v>
      </c>
      <c r="AX6026" s="12" t="s">
        <v>71</v>
      </c>
      <c r="AY6026" s="153" t="s">
        <v>330</v>
      </c>
    </row>
    <row r="6027" spans="2:51" s="13" customFormat="1">
      <c r="B6027" s="158"/>
      <c r="D6027" s="152" t="s">
        <v>340</v>
      </c>
      <c r="E6027" s="159" t="s">
        <v>21</v>
      </c>
      <c r="F6027" s="160" t="s">
        <v>4774</v>
      </c>
      <c r="H6027" s="161">
        <v>2.1</v>
      </c>
      <c r="I6027" s="162"/>
      <c r="L6027" s="158"/>
      <c r="M6027" s="163"/>
      <c r="T6027" s="164"/>
      <c r="AT6027" s="159" t="s">
        <v>340</v>
      </c>
      <c r="AU6027" s="159" t="s">
        <v>80</v>
      </c>
      <c r="AV6027" s="13" t="s">
        <v>80</v>
      </c>
      <c r="AW6027" s="13" t="s">
        <v>32</v>
      </c>
      <c r="AX6027" s="13" t="s">
        <v>71</v>
      </c>
      <c r="AY6027" s="159" t="s">
        <v>330</v>
      </c>
    </row>
    <row r="6028" spans="2:51" s="12" customFormat="1">
      <c r="B6028" s="151"/>
      <c r="D6028" s="152" t="s">
        <v>340</v>
      </c>
      <c r="E6028" s="153" t="s">
        <v>21</v>
      </c>
      <c r="F6028" s="154" t="s">
        <v>1672</v>
      </c>
      <c r="H6028" s="153" t="s">
        <v>21</v>
      </c>
      <c r="I6028" s="155"/>
      <c r="L6028" s="151"/>
      <c r="M6028" s="156"/>
      <c r="T6028" s="157"/>
      <c r="AT6028" s="153" t="s">
        <v>340</v>
      </c>
      <c r="AU6028" s="153" t="s">
        <v>80</v>
      </c>
      <c r="AV6028" s="12" t="s">
        <v>78</v>
      </c>
      <c r="AW6028" s="12" t="s">
        <v>32</v>
      </c>
      <c r="AX6028" s="12" t="s">
        <v>71</v>
      </c>
      <c r="AY6028" s="153" t="s">
        <v>330</v>
      </c>
    </row>
    <row r="6029" spans="2:51" s="13" customFormat="1">
      <c r="B6029" s="158"/>
      <c r="D6029" s="152" t="s">
        <v>340</v>
      </c>
      <c r="E6029" s="159" t="s">
        <v>21</v>
      </c>
      <c r="F6029" s="160" t="s">
        <v>2278</v>
      </c>
      <c r="H6029" s="161">
        <v>8.1</v>
      </c>
      <c r="I6029" s="162"/>
      <c r="L6029" s="158"/>
      <c r="M6029" s="163"/>
      <c r="T6029" s="164"/>
      <c r="AT6029" s="159" t="s">
        <v>340</v>
      </c>
      <c r="AU6029" s="159" t="s">
        <v>80</v>
      </c>
      <c r="AV6029" s="13" t="s">
        <v>80</v>
      </c>
      <c r="AW6029" s="13" t="s">
        <v>32</v>
      </c>
      <c r="AX6029" s="13" t="s">
        <v>71</v>
      </c>
      <c r="AY6029" s="159" t="s">
        <v>330</v>
      </c>
    </row>
    <row r="6030" spans="2:51" s="13" customFormat="1">
      <c r="B6030" s="158"/>
      <c r="D6030" s="152" t="s">
        <v>340</v>
      </c>
      <c r="E6030" s="159" t="s">
        <v>21</v>
      </c>
      <c r="F6030" s="160" t="s">
        <v>4583</v>
      </c>
      <c r="H6030" s="161">
        <v>-0.8</v>
      </c>
      <c r="I6030" s="162"/>
      <c r="L6030" s="158"/>
      <c r="M6030" s="163"/>
      <c r="T6030" s="164"/>
      <c r="AT6030" s="159" t="s">
        <v>340</v>
      </c>
      <c r="AU6030" s="159" t="s">
        <v>80</v>
      </c>
      <c r="AV6030" s="13" t="s">
        <v>80</v>
      </c>
      <c r="AW6030" s="13" t="s">
        <v>32</v>
      </c>
      <c r="AX6030" s="13" t="s">
        <v>71</v>
      </c>
      <c r="AY6030" s="159" t="s">
        <v>330</v>
      </c>
    </row>
    <row r="6031" spans="2:51" s="12" customFormat="1">
      <c r="B6031" s="151"/>
      <c r="D6031" s="152" t="s">
        <v>340</v>
      </c>
      <c r="E6031" s="153" t="s">
        <v>21</v>
      </c>
      <c r="F6031" s="154" t="s">
        <v>1550</v>
      </c>
      <c r="H6031" s="153" t="s">
        <v>21</v>
      </c>
      <c r="I6031" s="155"/>
      <c r="L6031" s="151"/>
      <c r="M6031" s="156"/>
      <c r="T6031" s="157"/>
      <c r="AT6031" s="153" t="s">
        <v>340</v>
      </c>
      <c r="AU6031" s="153" t="s">
        <v>80</v>
      </c>
      <c r="AV6031" s="12" t="s">
        <v>78</v>
      </c>
      <c r="AW6031" s="12" t="s">
        <v>32</v>
      </c>
      <c r="AX6031" s="12" t="s">
        <v>71</v>
      </c>
      <c r="AY6031" s="153" t="s">
        <v>330</v>
      </c>
    </row>
    <row r="6032" spans="2:51" s="13" customFormat="1">
      <c r="B6032" s="158"/>
      <c r="D6032" s="152" t="s">
        <v>340</v>
      </c>
      <c r="E6032" s="159" t="s">
        <v>21</v>
      </c>
      <c r="F6032" s="160" t="s">
        <v>2237</v>
      </c>
      <c r="H6032" s="161">
        <v>8</v>
      </c>
      <c r="I6032" s="162"/>
      <c r="L6032" s="158"/>
      <c r="M6032" s="163"/>
      <c r="T6032" s="164"/>
      <c r="AT6032" s="159" t="s">
        <v>340</v>
      </c>
      <c r="AU6032" s="159" t="s">
        <v>80</v>
      </c>
      <c r="AV6032" s="13" t="s">
        <v>80</v>
      </c>
      <c r="AW6032" s="13" t="s">
        <v>32</v>
      </c>
      <c r="AX6032" s="13" t="s">
        <v>71</v>
      </c>
      <c r="AY6032" s="159" t="s">
        <v>330</v>
      </c>
    </row>
    <row r="6033" spans="2:51" s="13" customFormat="1">
      <c r="B6033" s="158"/>
      <c r="D6033" s="152" t="s">
        <v>340</v>
      </c>
      <c r="E6033" s="159" t="s">
        <v>21</v>
      </c>
      <c r="F6033" s="160" t="s">
        <v>4594</v>
      </c>
      <c r="H6033" s="161">
        <v>-2.1</v>
      </c>
      <c r="I6033" s="162"/>
      <c r="L6033" s="158"/>
      <c r="M6033" s="163"/>
      <c r="T6033" s="164"/>
      <c r="AT6033" s="159" t="s">
        <v>340</v>
      </c>
      <c r="AU6033" s="159" t="s">
        <v>80</v>
      </c>
      <c r="AV6033" s="13" t="s">
        <v>80</v>
      </c>
      <c r="AW6033" s="13" t="s">
        <v>32</v>
      </c>
      <c r="AX6033" s="13" t="s">
        <v>71</v>
      </c>
      <c r="AY6033" s="159" t="s">
        <v>330</v>
      </c>
    </row>
    <row r="6034" spans="2:51" s="12" customFormat="1">
      <c r="B6034" s="151"/>
      <c r="D6034" s="152" t="s">
        <v>340</v>
      </c>
      <c r="E6034" s="153" t="s">
        <v>21</v>
      </c>
      <c r="F6034" s="154" t="s">
        <v>1472</v>
      </c>
      <c r="H6034" s="153" t="s">
        <v>21</v>
      </c>
      <c r="I6034" s="155"/>
      <c r="L6034" s="151"/>
      <c r="M6034" s="156"/>
      <c r="T6034" s="157"/>
      <c r="AT6034" s="153" t="s">
        <v>340</v>
      </c>
      <c r="AU6034" s="153" t="s">
        <v>80</v>
      </c>
      <c r="AV6034" s="12" t="s">
        <v>78</v>
      </c>
      <c r="AW6034" s="12" t="s">
        <v>32</v>
      </c>
      <c r="AX6034" s="12" t="s">
        <v>71</v>
      </c>
      <c r="AY6034" s="153" t="s">
        <v>330</v>
      </c>
    </row>
    <row r="6035" spans="2:51" s="13" customFormat="1">
      <c r="B6035" s="158"/>
      <c r="D6035" s="152" t="s">
        <v>340</v>
      </c>
      <c r="E6035" s="159" t="s">
        <v>21</v>
      </c>
      <c r="F6035" s="160" t="s">
        <v>2299</v>
      </c>
      <c r="H6035" s="161">
        <v>4.3</v>
      </c>
      <c r="I6035" s="162"/>
      <c r="L6035" s="158"/>
      <c r="M6035" s="163"/>
      <c r="T6035" s="164"/>
      <c r="AT6035" s="159" t="s">
        <v>340</v>
      </c>
      <c r="AU6035" s="159" t="s">
        <v>80</v>
      </c>
      <c r="AV6035" s="13" t="s">
        <v>80</v>
      </c>
      <c r="AW6035" s="13" t="s">
        <v>32</v>
      </c>
      <c r="AX6035" s="13" t="s">
        <v>71</v>
      </c>
      <c r="AY6035" s="159" t="s">
        <v>330</v>
      </c>
    </row>
    <row r="6036" spans="2:51" s="13" customFormat="1">
      <c r="B6036" s="158"/>
      <c r="D6036" s="152" t="s">
        <v>340</v>
      </c>
      <c r="E6036" s="159" t="s">
        <v>21</v>
      </c>
      <c r="F6036" s="160" t="s">
        <v>4588</v>
      </c>
      <c r="H6036" s="161">
        <v>-0.7</v>
      </c>
      <c r="I6036" s="162"/>
      <c r="L6036" s="158"/>
      <c r="M6036" s="163"/>
      <c r="T6036" s="164"/>
      <c r="AT6036" s="159" t="s">
        <v>340</v>
      </c>
      <c r="AU6036" s="159" t="s">
        <v>80</v>
      </c>
      <c r="AV6036" s="13" t="s">
        <v>80</v>
      </c>
      <c r="AW6036" s="13" t="s">
        <v>32</v>
      </c>
      <c r="AX6036" s="13" t="s">
        <v>71</v>
      </c>
      <c r="AY6036" s="159" t="s">
        <v>330</v>
      </c>
    </row>
    <row r="6037" spans="2:51" s="12" customFormat="1">
      <c r="B6037" s="151"/>
      <c r="D6037" s="152" t="s">
        <v>340</v>
      </c>
      <c r="E6037" s="153" t="s">
        <v>21</v>
      </c>
      <c r="F6037" s="154" t="s">
        <v>1476</v>
      </c>
      <c r="H6037" s="153" t="s">
        <v>21</v>
      </c>
      <c r="I6037" s="155"/>
      <c r="L6037" s="151"/>
      <c r="M6037" s="156"/>
      <c r="T6037" s="157"/>
      <c r="AT6037" s="153" t="s">
        <v>340</v>
      </c>
      <c r="AU6037" s="153" t="s">
        <v>80</v>
      </c>
      <c r="AV6037" s="12" t="s">
        <v>78</v>
      </c>
      <c r="AW6037" s="12" t="s">
        <v>32</v>
      </c>
      <c r="AX6037" s="12" t="s">
        <v>71</v>
      </c>
      <c r="AY6037" s="153" t="s">
        <v>330</v>
      </c>
    </row>
    <row r="6038" spans="2:51" s="13" customFormat="1">
      <c r="B6038" s="158"/>
      <c r="D6038" s="152" t="s">
        <v>340</v>
      </c>
      <c r="E6038" s="159" t="s">
        <v>21</v>
      </c>
      <c r="F6038" s="160" t="s">
        <v>2238</v>
      </c>
      <c r="H6038" s="161">
        <v>4</v>
      </c>
      <c r="I6038" s="162"/>
      <c r="L6038" s="158"/>
      <c r="M6038" s="163"/>
      <c r="T6038" s="164"/>
      <c r="AT6038" s="159" t="s">
        <v>340</v>
      </c>
      <c r="AU6038" s="159" t="s">
        <v>80</v>
      </c>
      <c r="AV6038" s="13" t="s">
        <v>80</v>
      </c>
      <c r="AW6038" s="13" t="s">
        <v>32</v>
      </c>
      <c r="AX6038" s="13" t="s">
        <v>71</v>
      </c>
      <c r="AY6038" s="159" t="s">
        <v>330</v>
      </c>
    </row>
    <row r="6039" spans="2:51" s="13" customFormat="1">
      <c r="B6039" s="158"/>
      <c r="D6039" s="152" t="s">
        <v>340</v>
      </c>
      <c r="E6039" s="159" t="s">
        <v>21</v>
      </c>
      <c r="F6039" s="160" t="s">
        <v>4588</v>
      </c>
      <c r="H6039" s="161">
        <v>-0.7</v>
      </c>
      <c r="I6039" s="162"/>
      <c r="L6039" s="158"/>
      <c r="M6039" s="163"/>
      <c r="T6039" s="164"/>
      <c r="AT6039" s="159" t="s">
        <v>340</v>
      </c>
      <c r="AU6039" s="159" t="s">
        <v>80</v>
      </c>
      <c r="AV6039" s="13" t="s">
        <v>80</v>
      </c>
      <c r="AW6039" s="13" t="s">
        <v>32</v>
      </c>
      <c r="AX6039" s="13" t="s">
        <v>71</v>
      </c>
      <c r="AY6039" s="159" t="s">
        <v>330</v>
      </c>
    </row>
    <row r="6040" spans="2:51" s="12" customFormat="1">
      <c r="B6040" s="151"/>
      <c r="D6040" s="152" t="s">
        <v>340</v>
      </c>
      <c r="E6040" s="153" t="s">
        <v>21</v>
      </c>
      <c r="F6040" s="154" t="s">
        <v>1554</v>
      </c>
      <c r="H6040" s="153" t="s">
        <v>21</v>
      </c>
      <c r="I6040" s="155"/>
      <c r="L6040" s="151"/>
      <c r="M6040" s="156"/>
      <c r="T6040" s="157"/>
      <c r="AT6040" s="153" t="s">
        <v>340</v>
      </c>
      <c r="AU6040" s="153" t="s">
        <v>80</v>
      </c>
      <c r="AV6040" s="12" t="s">
        <v>78</v>
      </c>
      <c r="AW6040" s="12" t="s">
        <v>32</v>
      </c>
      <c r="AX6040" s="12" t="s">
        <v>71</v>
      </c>
      <c r="AY6040" s="153" t="s">
        <v>330</v>
      </c>
    </row>
    <row r="6041" spans="2:51" s="13" customFormat="1">
      <c r="B6041" s="158"/>
      <c r="D6041" s="152" t="s">
        <v>340</v>
      </c>
      <c r="E6041" s="159" t="s">
        <v>21</v>
      </c>
      <c r="F6041" s="160" t="s">
        <v>2279</v>
      </c>
      <c r="H6041" s="161">
        <v>11.1</v>
      </c>
      <c r="I6041" s="162"/>
      <c r="L6041" s="158"/>
      <c r="M6041" s="163"/>
      <c r="T6041" s="164"/>
      <c r="AT6041" s="159" t="s">
        <v>340</v>
      </c>
      <c r="AU6041" s="159" t="s">
        <v>80</v>
      </c>
      <c r="AV6041" s="13" t="s">
        <v>80</v>
      </c>
      <c r="AW6041" s="13" t="s">
        <v>32</v>
      </c>
      <c r="AX6041" s="13" t="s">
        <v>71</v>
      </c>
      <c r="AY6041" s="159" t="s">
        <v>330</v>
      </c>
    </row>
    <row r="6042" spans="2:51" s="13" customFormat="1">
      <c r="B6042" s="158"/>
      <c r="D6042" s="152" t="s">
        <v>340</v>
      </c>
      <c r="E6042" s="159" t="s">
        <v>21</v>
      </c>
      <c r="F6042" s="160" t="s">
        <v>4604</v>
      </c>
      <c r="H6042" s="161">
        <v>-1.4</v>
      </c>
      <c r="I6042" s="162"/>
      <c r="L6042" s="158"/>
      <c r="M6042" s="163"/>
      <c r="T6042" s="164"/>
      <c r="AT6042" s="159" t="s">
        <v>340</v>
      </c>
      <c r="AU6042" s="159" t="s">
        <v>80</v>
      </c>
      <c r="AV6042" s="13" t="s">
        <v>80</v>
      </c>
      <c r="AW6042" s="13" t="s">
        <v>32</v>
      </c>
      <c r="AX6042" s="13" t="s">
        <v>71</v>
      </c>
      <c r="AY6042" s="159" t="s">
        <v>330</v>
      </c>
    </row>
    <row r="6043" spans="2:51" s="12" customFormat="1">
      <c r="B6043" s="151"/>
      <c r="D6043" s="152" t="s">
        <v>340</v>
      </c>
      <c r="E6043" s="153" t="s">
        <v>21</v>
      </c>
      <c r="F6043" s="154" t="s">
        <v>2241</v>
      </c>
      <c r="H6043" s="153" t="s">
        <v>21</v>
      </c>
      <c r="I6043" s="155"/>
      <c r="L6043" s="151"/>
      <c r="M6043" s="156"/>
      <c r="T6043" s="157"/>
      <c r="AT6043" s="153" t="s">
        <v>340</v>
      </c>
      <c r="AU6043" s="153" t="s">
        <v>80</v>
      </c>
      <c r="AV6043" s="12" t="s">
        <v>78</v>
      </c>
      <c r="AW6043" s="12" t="s">
        <v>32</v>
      </c>
      <c r="AX6043" s="12" t="s">
        <v>71</v>
      </c>
      <c r="AY6043" s="153" t="s">
        <v>330</v>
      </c>
    </row>
    <row r="6044" spans="2:51" s="13" customFormat="1">
      <c r="B6044" s="158"/>
      <c r="D6044" s="152" t="s">
        <v>340</v>
      </c>
      <c r="E6044" s="159" t="s">
        <v>21</v>
      </c>
      <c r="F6044" s="160" t="s">
        <v>2300</v>
      </c>
      <c r="H6044" s="161">
        <v>5.72</v>
      </c>
      <c r="I6044" s="162"/>
      <c r="L6044" s="158"/>
      <c r="M6044" s="163"/>
      <c r="T6044" s="164"/>
      <c r="AT6044" s="159" t="s">
        <v>340</v>
      </c>
      <c r="AU6044" s="159" t="s">
        <v>80</v>
      </c>
      <c r="AV6044" s="13" t="s">
        <v>80</v>
      </c>
      <c r="AW6044" s="13" t="s">
        <v>32</v>
      </c>
      <c r="AX6044" s="13" t="s">
        <v>71</v>
      </c>
      <c r="AY6044" s="159" t="s">
        <v>330</v>
      </c>
    </row>
    <row r="6045" spans="2:51" s="13" customFormat="1">
      <c r="B6045" s="158"/>
      <c r="D6045" s="152" t="s">
        <v>340</v>
      </c>
      <c r="E6045" s="159" t="s">
        <v>21</v>
      </c>
      <c r="F6045" s="160" t="s">
        <v>4588</v>
      </c>
      <c r="H6045" s="161">
        <v>-0.7</v>
      </c>
      <c r="I6045" s="162"/>
      <c r="L6045" s="158"/>
      <c r="M6045" s="163"/>
      <c r="T6045" s="164"/>
      <c r="AT6045" s="159" t="s">
        <v>340</v>
      </c>
      <c r="AU6045" s="159" t="s">
        <v>80</v>
      </c>
      <c r="AV6045" s="13" t="s">
        <v>80</v>
      </c>
      <c r="AW6045" s="13" t="s">
        <v>32</v>
      </c>
      <c r="AX6045" s="13" t="s">
        <v>71</v>
      </c>
      <c r="AY6045" s="159" t="s">
        <v>330</v>
      </c>
    </row>
    <row r="6046" spans="2:51" s="12" customFormat="1">
      <c r="B6046" s="151"/>
      <c r="D6046" s="152" t="s">
        <v>340</v>
      </c>
      <c r="E6046" s="153" t="s">
        <v>21</v>
      </c>
      <c r="F6046" s="154" t="s">
        <v>2242</v>
      </c>
      <c r="H6046" s="153" t="s">
        <v>21</v>
      </c>
      <c r="I6046" s="155"/>
      <c r="L6046" s="151"/>
      <c r="M6046" s="156"/>
      <c r="T6046" s="157"/>
      <c r="AT6046" s="153" t="s">
        <v>340</v>
      </c>
      <c r="AU6046" s="153" t="s">
        <v>80</v>
      </c>
      <c r="AV6046" s="12" t="s">
        <v>78</v>
      </c>
      <c r="AW6046" s="12" t="s">
        <v>32</v>
      </c>
      <c r="AX6046" s="12" t="s">
        <v>71</v>
      </c>
      <c r="AY6046" s="153" t="s">
        <v>330</v>
      </c>
    </row>
    <row r="6047" spans="2:51" s="13" customFormat="1">
      <c r="B6047" s="158"/>
      <c r="D6047" s="152" t="s">
        <v>340</v>
      </c>
      <c r="E6047" s="159" t="s">
        <v>21</v>
      </c>
      <c r="F6047" s="160" t="s">
        <v>2302</v>
      </c>
      <c r="H6047" s="161">
        <v>5.7</v>
      </c>
      <c r="I6047" s="162"/>
      <c r="L6047" s="158"/>
      <c r="M6047" s="163"/>
      <c r="T6047" s="164"/>
      <c r="AT6047" s="159" t="s">
        <v>340</v>
      </c>
      <c r="AU6047" s="159" t="s">
        <v>80</v>
      </c>
      <c r="AV6047" s="13" t="s">
        <v>80</v>
      </c>
      <c r="AW6047" s="13" t="s">
        <v>32</v>
      </c>
      <c r="AX6047" s="13" t="s">
        <v>71</v>
      </c>
      <c r="AY6047" s="159" t="s">
        <v>330</v>
      </c>
    </row>
    <row r="6048" spans="2:51" s="13" customFormat="1">
      <c r="B6048" s="158"/>
      <c r="D6048" s="152" t="s">
        <v>340</v>
      </c>
      <c r="E6048" s="159" t="s">
        <v>21</v>
      </c>
      <c r="F6048" s="160" t="s">
        <v>4604</v>
      </c>
      <c r="H6048" s="161">
        <v>-1.4</v>
      </c>
      <c r="I6048" s="162"/>
      <c r="L6048" s="158"/>
      <c r="M6048" s="163"/>
      <c r="T6048" s="164"/>
      <c r="AT6048" s="159" t="s">
        <v>340</v>
      </c>
      <c r="AU6048" s="159" t="s">
        <v>80</v>
      </c>
      <c r="AV6048" s="13" t="s">
        <v>80</v>
      </c>
      <c r="AW6048" s="13" t="s">
        <v>32</v>
      </c>
      <c r="AX6048" s="13" t="s">
        <v>71</v>
      </c>
      <c r="AY6048" s="159" t="s">
        <v>330</v>
      </c>
    </row>
    <row r="6049" spans="2:51" s="12" customFormat="1">
      <c r="B6049" s="151"/>
      <c r="D6049" s="152" t="s">
        <v>340</v>
      </c>
      <c r="E6049" s="153" t="s">
        <v>21</v>
      </c>
      <c r="F6049" s="154" t="s">
        <v>2243</v>
      </c>
      <c r="H6049" s="153" t="s">
        <v>21</v>
      </c>
      <c r="I6049" s="155"/>
      <c r="L6049" s="151"/>
      <c r="M6049" s="156"/>
      <c r="T6049" s="157"/>
      <c r="AT6049" s="153" t="s">
        <v>340</v>
      </c>
      <c r="AU6049" s="153" t="s">
        <v>80</v>
      </c>
      <c r="AV6049" s="12" t="s">
        <v>78</v>
      </c>
      <c r="AW6049" s="12" t="s">
        <v>32</v>
      </c>
      <c r="AX6049" s="12" t="s">
        <v>71</v>
      </c>
      <c r="AY6049" s="153" t="s">
        <v>330</v>
      </c>
    </row>
    <row r="6050" spans="2:51" s="13" customFormat="1">
      <c r="B6050" s="158"/>
      <c r="D6050" s="152" t="s">
        <v>340</v>
      </c>
      <c r="E6050" s="159" t="s">
        <v>21</v>
      </c>
      <c r="F6050" s="160" t="s">
        <v>2303</v>
      </c>
      <c r="H6050" s="161">
        <v>5.5</v>
      </c>
      <c r="I6050" s="162"/>
      <c r="L6050" s="158"/>
      <c r="M6050" s="163"/>
      <c r="T6050" s="164"/>
      <c r="AT6050" s="159" t="s">
        <v>340</v>
      </c>
      <c r="AU6050" s="159" t="s">
        <v>80</v>
      </c>
      <c r="AV6050" s="13" t="s">
        <v>80</v>
      </c>
      <c r="AW6050" s="13" t="s">
        <v>32</v>
      </c>
      <c r="AX6050" s="13" t="s">
        <v>71</v>
      </c>
      <c r="AY6050" s="159" t="s">
        <v>330</v>
      </c>
    </row>
    <row r="6051" spans="2:51" s="13" customFormat="1">
      <c r="B6051" s="158"/>
      <c r="D6051" s="152" t="s">
        <v>340</v>
      </c>
      <c r="E6051" s="159" t="s">
        <v>21</v>
      </c>
      <c r="F6051" s="160" t="s">
        <v>4588</v>
      </c>
      <c r="H6051" s="161">
        <v>-0.7</v>
      </c>
      <c r="I6051" s="162"/>
      <c r="L6051" s="158"/>
      <c r="M6051" s="163"/>
      <c r="T6051" s="164"/>
      <c r="AT6051" s="159" t="s">
        <v>340</v>
      </c>
      <c r="AU6051" s="159" t="s">
        <v>80</v>
      </c>
      <c r="AV6051" s="13" t="s">
        <v>80</v>
      </c>
      <c r="AW6051" s="13" t="s">
        <v>32</v>
      </c>
      <c r="AX6051" s="13" t="s">
        <v>71</v>
      </c>
      <c r="AY6051" s="159" t="s">
        <v>330</v>
      </c>
    </row>
    <row r="6052" spans="2:51" s="12" customFormat="1">
      <c r="B6052" s="151"/>
      <c r="D6052" s="152" t="s">
        <v>340</v>
      </c>
      <c r="E6052" s="153" t="s">
        <v>21</v>
      </c>
      <c r="F6052" s="154" t="s">
        <v>1488</v>
      </c>
      <c r="H6052" s="153" t="s">
        <v>21</v>
      </c>
      <c r="I6052" s="155"/>
      <c r="L6052" s="151"/>
      <c r="M6052" s="156"/>
      <c r="T6052" s="157"/>
      <c r="AT6052" s="153" t="s">
        <v>340</v>
      </c>
      <c r="AU6052" s="153" t="s">
        <v>80</v>
      </c>
      <c r="AV6052" s="12" t="s">
        <v>78</v>
      </c>
      <c r="AW6052" s="12" t="s">
        <v>32</v>
      </c>
      <c r="AX6052" s="12" t="s">
        <v>71</v>
      </c>
      <c r="AY6052" s="153" t="s">
        <v>330</v>
      </c>
    </row>
    <row r="6053" spans="2:51" s="13" customFormat="1">
      <c r="B6053" s="158"/>
      <c r="D6053" s="152" t="s">
        <v>340</v>
      </c>
      <c r="E6053" s="159" t="s">
        <v>21</v>
      </c>
      <c r="F6053" s="160" t="s">
        <v>2311</v>
      </c>
      <c r="H6053" s="161">
        <v>6.5</v>
      </c>
      <c r="I6053" s="162"/>
      <c r="L6053" s="158"/>
      <c r="M6053" s="163"/>
      <c r="T6053" s="164"/>
      <c r="AT6053" s="159" t="s">
        <v>340</v>
      </c>
      <c r="AU6053" s="159" t="s">
        <v>80</v>
      </c>
      <c r="AV6053" s="13" t="s">
        <v>80</v>
      </c>
      <c r="AW6053" s="13" t="s">
        <v>32</v>
      </c>
      <c r="AX6053" s="13" t="s">
        <v>71</v>
      </c>
      <c r="AY6053" s="159" t="s">
        <v>330</v>
      </c>
    </row>
    <row r="6054" spans="2:51" s="13" customFormat="1">
      <c r="B6054" s="158"/>
      <c r="D6054" s="152" t="s">
        <v>340</v>
      </c>
      <c r="E6054" s="159" t="s">
        <v>21</v>
      </c>
      <c r="F6054" s="160" t="s">
        <v>4604</v>
      </c>
      <c r="H6054" s="161">
        <v>-1.4</v>
      </c>
      <c r="I6054" s="162"/>
      <c r="L6054" s="158"/>
      <c r="M6054" s="163"/>
      <c r="T6054" s="164"/>
      <c r="AT6054" s="159" t="s">
        <v>340</v>
      </c>
      <c r="AU6054" s="159" t="s">
        <v>80</v>
      </c>
      <c r="AV6054" s="13" t="s">
        <v>80</v>
      </c>
      <c r="AW6054" s="13" t="s">
        <v>32</v>
      </c>
      <c r="AX6054" s="13" t="s">
        <v>71</v>
      </c>
      <c r="AY6054" s="159" t="s">
        <v>330</v>
      </c>
    </row>
    <row r="6055" spans="2:51" s="12" customFormat="1">
      <c r="B6055" s="151"/>
      <c r="D6055" s="152" t="s">
        <v>340</v>
      </c>
      <c r="E6055" s="153" t="s">
        <v>21</v>
      </c>
      <c r="F6055" s="154" t="s">
        <v>1490</v>
      </c>
      <c r="H6055" s="153" t="s">
        <v>21</v>
      </c>
      <c r="I6055" s="155"/>
      <c r="L6055" s="151"/>
      <c r="M6055" s="156"/>
      <c r="T6055" s="157"/>
      <c r="AT6055" s="153" t="s">
        <v>340</v>
      </c>
      <c r="AU6055" s="153" t="s">
        <v>80</v>
      </c>
      <c r="AV6055" s="12" t="s">
        <v>78</v>
      </c>
      <c r="AW6055" s="12" t="s">
        <v>32</v>
      </c>
      <c r="AX6055" s="12" t="s">
        <v>71</v>
      </c>
      <c r="AY6055" s="153" t="s">
        <v>330</v>
      </c>
    </row>
    <row r="6056" spans="2:51" s="13" customFormat="1">
      <c r="B6056" s="158"/>
      <c r="D6056" s="152" t="s">
        <v>340</v>
      </c>
      <c r="E6056" s="159" t="s">
        <v>21</v>
      </c>
      <c r="F6056" s="160" t="s">
        <v>2312</v>
      </c>
      <c r="H6056" s="161">
        <v>4.7</v>
      </c>
      <c r="I6056" s="162"/>
      <c r="L6056" s="158"/>
      <c r="M6056" s="163"/>
      <c r="T6056" s="164"/>
      <c r="AT6056" s="159" t="s">
        <v>340</v>
      </c>
      <c r="AU6056" s="159" t="s">
        <v>80</v>
      </c>
      <c r="AV6056" s="13" t="s">
        <v>80</v>
      </c>
      <c r="AW6056" s="13" t="s">
        <v>32</v>
      </c>
      <c r="AX6056" s="13" t="s">
        <v>71</v>
      </c>
      <c r="AY6056" s="159" t="s">
        <v>330</v>
      </c>
    </row>
    <row r="6057" spans="2:51" s="13" customFormat="1">
      <c r="B6057" s="158"/>
      <c r="D6057" s="152" t="s">
        <v>340</v>
      </c>
      <c r="E6057" s="159" t="s">
        <v>21</v>
      </c>
      <c r="F6057" s="160" t="s">
        <v>4588</v>
      </c>
      <c r="H6057" s="161">
        <v>-0.7</v>
      </c>
      <c r="I6057" s="162"/>
      <c r="L6057" s="158"/>
      <c r="M6057" s="163"/>
      <c r="T6057" s="164"/>
      <c r="AT6057" s="159" t="s">
        <v>340</v>
      </c>
      <c r="AU6057" s="159" t="s">
        <v>80</v>
      </c>
      <c r="AV6057" s="13" t="s">
        <v>80</v>
      </c>
      <c r="AW6057" s="13" t="s">
        <v>32</v>
      </c>
      <c r="AX6057" s="13" t="s">
        <v>71</v>
      </c>
      <c r="AY6057" s="159" t="s">
        <v>330</v>
      </c>
    </row>
    <row r="6058" spans="2:51" s="12" customFormat="1">
      <c r="B6058" s="151"/>
      <c r="D6058" s="152" t="s">
        <v>340</v>
      </c>
      <c r="E6058" s="153" t="s">
        <v>21</v>
      </c>
      <c r="F6058" s="154" t="s">
        <v>1568</v>
      </c>
      <c r="H6058" s="153" t="s">
        <v>21</v>
      </c>
      <c r="I6058" s="155"/>
      <c r="L6058" s="151"/>
      <c r="M6058" s="156"/>
      <c r="T6058" s="157"/>
      <c r="AT6058" s="153" t="s">
        <v>340</v>
      </c>
      <c r="AU6058" s="153" t="s">
        <v>80</v>
      </c>
      <c r="AV6058" s="12" t="s">
        <v>78</v>
      </c>
      <c r="AW6058" s="12" t="s">
        <v>32</v>
      </c>
      <c r="AX6058" s="12" t="s">
        <v>71</v>
      </c>
      <c r="AY6058" s="153" t="s">
        <v>330</v>
      </c>
    </row>
    <row r="6059" spans="2:51" s="13" customFormat="1">
      <c r="B6059" s="158"/>
      <c r="D6059" s="152" t="s">
        <v>340</v>
      </c>
      <c r="E6059" s="159" t="s">
        <v>21</v>
      </c>
      <c r="F6059" s="160" t="s">
        <v>2313</v>
      </c>
      <c r="H6059" s="161">
        <v>6.6</v>
      </c>
      <c r="I6059" s="162"/>
      <c r="L6059" s="158"/>
      <c r="M6059" s="163"/>
      <c r="T6059" s="164"/>
      <c r="AT6059" s="159" t="s">
        <v>340</v>
      </c>
      <c r="AU6059" s="159" t="s">
        <v>80</v>
      </c>
      <c r="AV6059" s="13" t="s">
        <v>80</v>
      </c>
      <c r="AW6059" s="13" t="s">
        <v>32</v>
      </c>
      <c r="AX6059" s="13" t="s">
        <v>71</v>
      </c>
      <c r="AY6059" s="159" t="s">
        <v>330</v>
      </c>
    </row>
    <row r="6060" spans="2:51" s="13" customFormat="1">
      <c r="B6060" s="158"/>
      <c r="D6060" s="152" t="s">
        <v>340</v>
      </c>
      <c r="E6060" s="159" t="s">
        <v>21</v>
      </c>
      <c r="F6060" s="160" t="s">
        <v>4604</v>
      </c>
      <c r="H6060" s="161">
        <v>-1.4</v>
      </c>
      <c r="I6060" s="162"/>
      <c r="L6060" s="158"/>
      <c r="M6060" s="163"/>
      <c r="T6060" s="164"/>
      <c r="AT6060" s="159" t="s">
        <v>340</v>
      </c>
      <c r="AU6060" s="159" t="s">
        <v>80</v>
      </c>
      <c r="AV6060" s="13" t="s">
        <v>80</v>
      </c>
      <c r="AW6060" s="13" t="s">
        <v>32</v>
      </c>
      <c r="AX6060" s="13" t="s">
        <v>71</v>
      </c>
      <c r="AY6060" s="159" t="s">
        <v>330</v>
      </c>
    </row>
    <row r="6061" spans="2:51" s="12" customFormat="1">
      <c r="B6061" s="151"/>
      <c r="D6061" s="152" t="s">
        <v>340</v>
      </c>
      <c r="E6061" s="153" t="s">
        <v>21</v>
      </c>
      <c r="F6061" s="154" t="s">
        <v>1569</v>
      </c>
      <c r="H6061" s="153" t="s">
        <v>21</v>
      </c>
      <c r="I6061" s="155"/>
      <c r="L6061" s="151"/>
      <c r="M6061" s="156"/>
      <c r="T6061" s="157"/>
      <c r="AT6061" s="153" t="s">
        <v>340</v>
      </c>
      <c r="AU6061" s="153" t="s">
        <v>80</v>
      </c>
      <c r="AV6061" s="12" t="s">
        <v>78</v>
      </c>
      <c r="AW6061" s="12" t="s">
        <v>32</v>
      </c>
      <c r="AX6061" s="12" t="s">
        <v>71</v>
      </c>
      <c r="AY6061" s="153" t="s">
        <v>330</v>
      </c>
    </row>
    <row r="6062" spans="2:51" s="13" customFormat="1">
      <c r="B6062" s="158"/>
      <c r="D6062" s="152" t="s">
        <v>340</v>
      </c>
      <c r="E6062" s="159" t="s">
        <v>21</v>
      </c>
      <c r="F6062" s="160" t="s">
        <v>2312</v>
      </c>
      <c r="H6062" s="161">
        <v>4.7</v>
      </c>
      <c r="I6062" s="162"/>
      <c r="L6062" s="158"/>
      <c r="M6062" s="163"/>
      <c r="T6062" s="164"/>
      <c r="AT6062" s="159" t="s">
        <v>340</v>
      </c>
      <c r="AU6062" s="159" t="s">
        <v>80</v>
      </c>
      <c r="AV6062" s="13" t="s">
        <v>80</v>
      </c>
      <c r="AW6062" s="13" t="s">
        <v>32</v>
      </c>
      <c r="AX6062" s="13" t="s">
        <v>71</v>
      </c>
      <c r="AY6062" s="159" t="s">
        <v>330</v>
      </c>
    </row>
    <row r="6063" spans="2:51" s="13" customFormat="1">
      <c r="B6063" s="158"/>
      <c r="D6063" s="152" t="s">
        <v>340</v>
      </c>
      <c r="E6063" s="159" t="s">
        <v>21</v>
      </c>
      <c r="F6063" s="160" t="s">
        <v>4588</v>
      </c>
      <c r="H6063" s="161">
        <v>-0.7</v>
      </c>
      <c r="I6063" s="162"/>
      <c r="L6063" s="158"/>
      <c r="M6063" s="163"/>
      <c r="T6063" s="164"/>
      <c r="AT6063" s="159" t="s">
        <v>340</v>
      </c>
      <c r="AU6063" s="159" t="s">
        <v>80</v>
      </c>
      <c r="AV6063" s="13" t="s">
        <v>80</v>
      </c>
      <c r="AW6063" s="13" t="s">
        <v>32</v>
      </c>
      <c r="AX6063" s="13" t="s">
        <v>71</v>
      </c>
      <c r="AY6063" s="159" t="s">
        <v>330</v>
      </c>
    </row>
    <row r="6064" spans="2:51" s="12" customFormat="1">
      <c r="B6064" s="151"/>
      <c r="D6064" s="152" t="s">
        <v>340</v>
      </c>
      <c r="E6064" s="153" t="s">
        <v>21</v>
      </c>
      <c r="F6064" s="154" t="s">
        <v>1682</v>
      </c>
      <c r="H6064" s="153" t="s">
        <v>21</v>
      </c>
      <c r="I6064" s="155"/>
      <c r="L6064" s="151"/>
      <c r="M6064" s="156"/>
      <c r="T6064" s="157"/>
      <c r="AT6064" s="153" t="s">
        <v>340</v>
      </c>
      <c r="AU6064" s="153" t="s">
        <v>80</v>
      </c>
      <c r="AV6064" s="12" t="s">
        <v>78</v>
      </c>
      <c r="AW6064" s="12" t="s">
        <v>32</v>
      </c>
      <c r="AX6064" s="12" t="s">
        <v>71</v>
      </c>
      <c r="AY6064" s="153" t="s">
        <v>330</v>
      </c>
    </row>
    <row r="6065" spans="2:51" s="13" customFormat="1">
      <c r="B6065" s="158"/>
      <c r="D6065" s="152" t="s">
        <v>340</v>
      </c>
      <c r="E6065" s="159" t="s">
        <v>21</v>
      </c>
      <c r="F6065" s="160" t="s">
        <v>2314</v>
      </c>
      <c r="H6065" s="161">
        <v>8</v>
      </c>
      <c r="I6065" s="162"/>
      <c r="L6065" s="158"/>
      <c r="M6065" s="163"/>
      <c r="T6065" s="164"/>
      <c r="AT6065" s="159" t="s">
        <v>340</v>
      </c>
      <c r="AU6065" s="159" t="s">
        <v>80</v>
      </c>
      <c r="AV6065" s="13" t="s">
        <v>80</v>
      </c>
      <c r="AW6065" s="13" t="s">
        <v>32</v>
      </c>
      <c r="AX6065" s="13" t="s">
        <v>71</v>
      </c>
      <c r="AY6065" s="159" t="s">
        <v>330</v>
      </c>
    </row>
    <row r="6066" spans="2:51" s="13" customFormat="1">
      <c r="B6066" s="158"/>
      <c r="D6066" s="152" t="s">
        <v>340</v>
      </c>
      <c r="E6066" s="159" t="s">
        <v>21</v>
      </c>
      <c r="F6066" s="160" t="s">
        <v>4465</v>
      </c>
      <c r="H6066" s="161">
        <v>-0.9</v>
      </c>
      <c r="I6066" s="162"/>
      <c r="L6066" s="158"/>
      <c r="M6066" s="163"/>
      <c r="T6066" s="164"/>
      <c r="AT6066" s="159" t="s">
        <v>340</v>
      </c>
      <c r="AU6066" s="159" t="s">
        <v>80</v>
      </c>
      <c r="AV6066" s="13" t="s">
        <v>80</v>
      </c>
      <c r="AW6066" s="13" t="s">
        <v>32</v>
      </c>
      <c r="AX6066" s="13" t="s">
        <v>71</v>
      </c>
      <c r="AY6066" s="159" t="s">
        <v>330</v>
      </c>
    </row>
    <row r="6067" spans="2:51" s="12" customFormat="1">
      <c r="B6067" s="151"/>
      <c r="D6067" s="152" t="s">
        <v>340</v>
      </c>
      <c r="E6067" s="153" t="s">
        <v>21</v>
      </c>
      <c r="F6067" s="154" t="s">
        <v>1492</v>
      </c>
      <c r="H6067" s="153" t="s">
        <v>21</v>
      </c>
      <c r="I6067" s="155"/>
      <c r="L6067" s="151"/>
      <c r="M6067" s="156"/>
      <c r="T6067" s="157"/>
      <c r="AT6067" s="153" t="s">
        <v>340</v>
      </c>
      <c r="AU6067" s="153" t="s">
        <v>80</v>
      </c>
      <c r="AV6067" s="12" t="s">
        <v>78</v>
      </c>
      <c r="AW6067" s="12" t="s">
        <v>32</v>
      </c>
      <c r="AX6067" s="12" t="s">
        <v>71</v>
      </c>
      <c r="AY6067" s="153" t="s">
        <v>330</v>
      </c>
    </row>
    <row r="6068" spans="2:51" s="13" customFormat="1">
      <c r="B6068" s="158"/>
      <c r="D6068" s="152" t="s">
        <v>340</v>
      </c>
      <c r="E6068" s="159" t="s">
        <v>21</v>
      </c>
      <c r="F6068" s="160" t="s">
        <v>2315</v>
      </c>
      <c r="H6068" s="161">
        <v>11.3</v>
      </c>
      <c r="I6068" s="162"/>
      <c r="L6068" s="158"/>
      <c r="M6068" s="163"/>
      <c r="T6068" s="164"/>
      <c r="AT6068" s="159" t="s">
        <v>340</v>
      </c>
      <c r="AU6068" s="159" t="s">
        <v>80</v>
      </c>
      <c r="AV6068" s="13" t="s">
        <v>80</v>
      </c>
      <c r="AW6068" s="13" t="s">
        <v>32</v>
      </c>
      <c r="AX6068" s="13" t="s">
        <v>71</v>
      </c>
      <c r="AY6068" s="159" t="s">
        <v>330</v>
      </c>
    </row>
    <row r="6069" spans="2:51" s="13" customFormat="1">
      <c r="B6069" s="158"/>
      <c r="D6069" s="152" t="s">
        <v>340</v>
      </c>
      <c r="E6069" s="159" t="s">
        <v>21</v>
      </c>
      <c r="F6069" s="160" t="s">
        <v>4583</v>
      </c>
      <c r="H6069" s="161">
        <v>-0.8</v>
      </c>
      <c r="I6069" s="162"/>
      <c r="L6069" s="158"/>
      <c r="M6069" s="163"/>
      <c r="T6069" s="164"/>
      <c r="AT6069" s="159" t="s">
        <v>340</v>
      </c>
      <c r="AU6069" s="159" t="s">
        <v>80</v>
      </c>
      <c r="AV6069" s="13" t="s">
        <v>80</v>
      </c>
      <c r="AW6069" s="13" t="s">
        <v>32</v>
      </c>
      <c r="AX6069" s="13" t="s">
        <v>71</v>
      </c>
      <c r="AY6069" s="159" t="s">
        <v>330</v>
      </c>
    </row>
    <row r="6070" spans="2:51" s="12" customFormat="1">
      <c r="B6070" s="151"/>
      <c r="D6070" s="152" t="s">
        <v>340</v>
      </c>
      <c r="E6070" s="153" t="s">
        <v>21</v>
      </c>
      <c r="F6070" s="154" t="s">
        <v>1572</v>
      </c>
      <c r="H6070" s="153" t="s">
        <v>21</v>
      </c>
      <c r="I6070" s="155"/>
      <c r="L6070" s="151"/>
      <c r="M6070" s="156"/>
      <c r="T6070" s="157"/>
      <c r="AT6070" s="153" t="s">
        <v>340</v>
      </c>
      <c r="AU6070" s="153" t="s">
        <v>80</v>
      </c>
      <c r="AV6070" s="12" t="s">
        <v>78</v>
      </c>
      <c r="AW6070" s="12" t="s">
        <v>32</v>
      </c>
      <c r="AX6070" s="12" t="s">
        <v>71</v>
      </c>
      <c r="AY6070" s="153" t="s">
        <v>330</v>
      </c>
    </row>
    <row r="6071" spans="2:51" s="13" customFormat="1">
      <c r="B6071" s="158"/>
      <c r="D6071" s="152" t="s">
        <v>340</v>
      </c>
      <c r="E6071" s="159" t="s">
        <v>21</v>
      </c>
      <c r="F6071" s="160" t="s">
        <v>2316</v>
      </c>
      <c r="H6071" s="161">
        <v>6.88</v>
      </c>
      <c r="I6071" s="162"/>
      <c r="L6071" s="158"/>
      <c r="M6071" s="163"/>
      <c r="T6071" s="164"/>
      <c r="AT6071" s="159" t="s">
        <v>340</v>
      </c>
      <c r="AU6071" s="159" t="s">
        <v>80</v>
      </c>
      <c r="AV6071" s="13" t="s">
        <v>80</v>
      </c>
      <c r="AW6071" s="13" t="s">
        <v>32</v>
      </c>
      <c r="AX6071" s="13" t="s">
        <v>71</v>
      </c>
      <c r="AY6071" s="159" t="s">
        <v>330</v>
      </c>
    </row>
    <row r="6072" spans="2:51" s="13" customFormat="1">
      <c r="B6072" s="158"/>
      <c r="D6072" s="152" t="s">
        <v>340</v>
      </c>
      <c r="E6072" s="159" t="s">
        <v>21</v>
      </c>
      <c r="F6072" s="160" t="s">
        <v>4583</v>
      </c>
      <c r="H6072" s="161">
        <v>-0.8</v>
      </c>
      <c r="I6072" s="162"/>
      <c r="L6072" s="158"/>
      <c r="M6072" s="163"/>
      <c r="T6072" s="164"/>
      <c r="AT6072" s="159" t="s">
        <v>340</v>
      </c>
      <c r="AU6072" s="159" t="s">
        <v>80</v>
      </c>
      <c r="AV6072" s="13" t="s">
        <v>80</v>
      </c>
      <c r="AW6072" s="13" t="s">
        <v>32</v>
      </c>
      <c r="AX6072" s="13" t="s">
        <v>71</v>
      </c>
      <c r="AY6072" s="159" t="s">
        <v>330</v>
      </c>
    </row>
    <row r="6073" spans="2:51" s="12" customFormat="1">
      <c r="B6073" s="151"/>
      <c r="D6073" s="152" t="s">
        <v>340</v>
      </c>
      <c r="E6073" s="153" t="s">
        <v>21</v>
      </c>
      <c r="F6073" s="154" t="s">
        <v>1578</v>
      </c>
      <c r="H6073" s="153" t="s">
        <v>21</v>
      </c>
      <c r="I6073" s="155"/>
      <c r="L6073" s="151"/>
      <c r="M6073" s="156"/>
      <c r="T6073" s="157"/>
      <c r="AT6073" s="153" t="s">
        <v>340</v>
      </c>
      <c r="AU6073" s="153" t="s">
        <v>80</v>
      </c>
      <c r="AV6073" s="12" t="s">
        <v>78</v>
      </c>
      <c r="AW6073" s="12" t="s">
        <v>32</v>
      </c>
      <c r="AX6073" s="12" t="s">
        <v>71</v>
      </c>
      <c r="AY6073" s="153" t="s">
        <v>330</v>
      </c>
    </row>
    <row r="6074" spans="2:51" s="13" customFormat="1">
      <c r="B6074" s="158"/>
      <c r="D6074" s="152" t="s">
        <v>340</v>
      </c>
      <c r="E6074" s="159" t="s">
        <v>21</v>
      </c>
      <c r="F6074" s="160" t="s">
        <v>2318</v>
      </c>
      <c r="H6074" s="161">
        <v>7.9</v>
      </c>
      <c r="I6074" s="162"/>
      <c r="L6074" s="158"/>
      <c r="M6074" s="163"/>
      <c r="T6074" s="164"/>
      <c r="AT6074" s="159" t="s">
        <v>340</v>
      </c>
      <c r="AU6074" s="159" t="s">
        <v>80</v>
      </c>
      <c r="AV6074" s="13" t="s">
        <v>80</v>
      </c>
      <c r="AW6074" s="13" t="s">
        <v>32</v>
      </c>
      <c r="AX6074" s="13" t="s">
        <v>71</v>
      </c>
      <c r="AY6074" s="159" t="s">
        <v>330</v>
      </c>
    </row>
    <row r="6075" spans="2:51" s="13" customFormat="1">
      <c r="B6075" s="158"/>
      <c r="D6075" s="152" t="s">
        <v>340</v>
      </c>
      <c r="E6075" s="159" t="s">
        <v>21</v>
      </c>
      <c r="F6075" s="160" t="s">
        <v>4604</v>
      </c>
      <c r="H6075" s="161">
        <v>-1.4</v>
      </c>
      <c r="I6075" s="162"/>
      <c r="L6075" s="158"/>
      <c r="M6075" s="163"/>
      <c r="T6075" s="164"/>
      <c r="AT6075" s="159" t="s">
        <v>340</v>
      </c>
      <c r="AU6075" s="159" t="s">
        <v>80</v>
      </c>
      <c r="AV6075" s="13" t="s">
        <v>80</v>
      </c>
      <c r="AW6075" s="13" t="s">
        <v>32</v>
      </c>
      <c r="AX6075" s="13" t="s">
        <v>71</v>
      </c>
      <c r="AY6075" s="159" t="s">
        <v>330</v>
      </c>
    </row>
    <row r="6076" spans="2:51" s="12" customFormat="1">
      <c r="B6076" s="151"/>
      <c r="D6076" s="152" t="s">
        <v>340</v>
      </c>
      <c r="E6076" s="153" t="s">
        <v>21</v>
      </c>
      <c r="F6076" s="154" t="s">
        <v>1581</v>
      </c>
      <c r="H6076" s="153" t="s">
        <v>21</v>
      </c>
      <c r="I6076" s="155"/>
      <c r="L6076" s="151"/>
      <c r="M6076" s="156"/>
      <c r="T6076" s="157"/>
      <c r="AT6076" s="153" t="s">
        <v>340</v>
      </c>
      <c r="AU6076" s="153" t="s">
        <v>80</v>
      </c>
      <c r="AV6076" s="12" t="s">
        <v>78</v>
      </c>
      <c r="AW6076" s="12" t="s">
        <v>32</v>
      </c>
      <c r="AX6076" s="12" t="s">
        <v>71</v>
      </c>
      <c r="AY6076" s="153" t="s">
        <v>330</v>
      </c>
    </row>
    <row r="6077" spans="2:51" s="13" customFormat="1">
      <c r="B6077" s="158"/>
      <c r="D6077" s="152" t="s">
        <v>340</v>
      </c>
      <c r="E6077" s="159" t="s">
        <v>21</v>
      </c>
      <c r="F6077" s="160" t="s">
        <v>4775</v>
      </c>
      <c r="H6077" s="161">
        <v>0.9</v>
      </c>
      <c r="I6077" s="162"/>
      <c r="L6077" s="158"/>
      <c r="M6077" s="163"/>
      <c r="T6077" s="164"/>
      <c r="AT6077" s="159" t="s">
        <v>340</v>
      </c>
      <c r="AU6077" s="159" t="s">
        <v>80</v>
      </c>
      <c r="AV6077" s="13" t="s">
        <v>80</v>
      </c>
      <c r="AW6077" s="13" t="s">
        <v>32</v>
      </c>
      <c r="AX6077" s="13" t="s">
        <v>71</v>
      </c>
      <c r="AY6077" s="159" t="s">
        <v>330</v>
      </c>
    </row>
    <row r="6078" spans="2:51" s="12" customFormat="1">
      <c r="B6078" s="151"/>
      <c r="D6078" s="152" t="s">
        <v>340</v>
      </c>
      <c r="E6078" s="153" t="s">
        <v>21</v>
      </c>
      <c r="F6078" s="154" t="s">
        <v>1507</v>
      </c>
      <c r="H6078" s="153" t="s">
        <v>21</v>
      </c>
      <c r="I6078" s="155"/>
      <c r="L6078" s="151"/>
      <c r="M6078" s="156"/>
      <c r="T6078" s="157"/>
      <c r="AT6078" s="153" t="s">
        <v>340</v>
      </c>
      <c r="AU6078" s="153" t="s">
        <v>80</v>
      </c>
      <c r="AV6078" s="12" t="s">
        <v>78</v>
      </c>
      <c r="AW6078" s="12" t="s">
        <v>32</v>
      </c>
      <c r="AX6078" s="12" t="s">
        <v>71</v>
      </c>
      <c r="AY6078" s="153" t="s">
        <v>330</v>
      </c>
    </row>
    <row r="6079" spans="2:51" s="13" customFormat="1">
      <c r="B6079" s="158"/>
      <c r="D6079" s="152" t="s">
        <v>340</v>
      </c>
      <c r="E6079" s="159" t="s">
        <v>21</v>
      </c>
      <c r="F6079" s="160" t="s">
        <v>2322</v>
      </c>
      <c r="H6079" s="161">
        <v>5.2</v>
      </c>
      <c r="I6079" s="162"/>
      <c r="L6079" s="158"/>
      <c r="M6079" s="163"/>
      <c r="T6079" s="164"/>
      <c r="AT6079" s="159" t="s">
        <v>340</v>
      </c>
      <c r="AU6079" s="159" t="s">
        <v>80</v>
      </c>
      <c r="AV6079" s="13" t="s">
        <v>80</v>
      </c>
      <c r="AW6079" s="13" t="s">
        <v>32</v>
      </c>
      <c r="AX6079" s="13" t="s">
        <v>71</v>
      </c>
      <c r="AY6079" s="159" t="s">
        <v>330</v>
      </c>
    </row>
    <row r="6080" spans="2:51" s="13" customFormat="1">
      <c r="B6080" s="158"/>
      <c r="D6080" s="152" t="s">
        <v>340</v>
      </c>
      <c r="E6080" s="159" t="s">
        <v>21</v>
      </c>
      <c r="F6080" s="160" t="s">
        <v>4604</v>
      </c>
      <c r="H6080" s="161">
        <v>-1.4</v>
      </c>
      <c r="I6080" s="162"/>
      <c r="L6080" s="158"/>
      <c r="M6080" s="163"/>
      <c r="T6080" s="164"/>
      <c r="AT6080" s="159" t="s">
        <v>340</v>
      </c>
      <c r="AU6080" s="159" t="s">
        <v>80</v>
      </c>
      <c r="AV6080" s="13" t="s">
        <v>80</v>
      </c>
      <c r="AW6080" s="13" t="s">
        <v>32</v>
      </c>
      <c r="AX6080" s="13" t="s">
        <v>71</v>
      </c>
      <c r="AY6080" s="159" t="s">
        <v>330</v>
      </c>
    </row>
    <row r="6081" spans="2:51" s="12" customFormat="1">
      <c r="B6081" s="151"/>
      <c r="D6081" s="152" t="s">
        <v>340</v>
      </c>
      <c r="E6081" s="153" t="s">
        <v>21</v>
      </c>
      <c r="F6081" s="154" t="s">
        <v>1509</v>
      </c>
      <c r="H6081" s="153" t="s">
        <v>21</v>
      </c>
      <c r="I6081" s="155"/>
      <c r="L6081" s="151"/>
      <c r="M6081" s="156"/>
      <c r="T6081" s="157"/>
      <c r="AT6081" s="153" t="s">
        <v>340</v>
      </c>
      <c r="AU6081" s="153" t="s">
        <v>80</v>
      </c>
      <c r="AV6081" s="12" t="s">
        <v>78</v>
      </c>
      <c r="AW6081" s="12" t="s">
        <v>32</v>
      </c>
      <c r="AX6081" s="12" t="s">
        <v>71</v>
      </c>
      <c r="AY6081" s="153" t="s">
        <v>330</v>
      </c>
    </row>
    <row r="6082" spans="2:51" s="13" customFormat="1">
      <c r="B6082" s="158"/>
      <c r="D6082" s="152" t="s">
        <v>340</v>
      </c>
      <c r="E6082" s="159" t="s">
        <v>21</v>
      </c>
      <c r="F6082" s="160" t="s">
        <v>2322</v>
      </c>
      <c r="H6082" s="161">
        <v>5.2</v>
      </c>
      <c r="I6082" s="162"/>
      <c r="L6082" s="158"/>
      <c r="M6082" s="163"/>
      <c r="T6082" s="164"/>
      <c r="AT6082" s="159" t="s">
        <v>340</v>
      </c>
      <c r="AU6082" s="159" t="s">
        <v>80</v>
      </c>
      <c r="AV6082" s="13" t="s">
        <v>80</v>
      </c>
      <c r="AW6082" s="13" t="s">
        <v>32</v>
      </c>
      <c r="AX6082" s="13" t="s">
        <v>71</v>
      </c>
      <c r="AY6082" s="159" t="s">
        <v>330</v>
      </c>
    </row>
    <row r="6083" spans="2:51" s="13" customFormat="1">
      <c r="B6083" s="158"/>
      <c r="D6083" s="152" t="s">
        <v>340</v>
      </c>
      <c r="E6083" s="159" t="s">
        <v>21</v>
      </c>
      <c r="F6083" s="160" t="s">
        <v>4588</v>
      </c>
      <c r="H6083" s="161">
        <v>-0.7</v>
      </c>
      <c r="I6083" s="162"/>
      <c r="L6083" s="158"/>
      <c r="M6083" s="163"/>
      <c r="T6083" s="164"/>
      <c r="AT6083" s="159" t="s">
        <v>340</v>
      </c>
      <c r="AU6083" s="159" t="s">
        <v>80</v>
      </c>
      <c r="AV6083" s="13" t="s">
        <v>80</v>
      </c>
      <c r="AW6083" s="13" t="s">
        <v>32</v>
      </c>
      <c r="AX6083" s="13" t="s">
        <v>71</v>
      </c>
      <c r="AY6083" s="159" t="s">
        <v>330</v>
      </c>
    </row>
    <row r="6084" spans="2:51" s="12" customFormat="1">
      <c r="B6084" s="151"/>
      <c r="D6084" s="152" t="s">
        <v>340</v>
      </c>
      <c r="E6084" s="153" t="s">
        <v>21</v>
      </c>
      <c r="F6084" s="154" t="s">
        <v>800</v>
      </c>
      <c r="H6084" s="153" t="s">
        <v>21</v>
      </c>
      <c r="I6084" s="155"/>
      <c r="L6084" s="151"/>
      <c r="M6084" s="156"/>
      <c r="T6084" s="157"/>
      <c r="AT6084" s="153" t="s">
        <v>340</v>
      </c>
      <c r="AU6084" s="153" t="s">
        <v>80</v>
      </c>
      <c r="AV6084" s="12" t="s">
        <v>78</v>
      </c>
      <c r="AW6084" s="12" t="s">
        <v>32</v>
      </c>
      <c r="AX6084" s="12" t="s">
        <v>71</v>
      </c>
      <c r="AY6084" s="153" t="s">
        <v>330</v>
      </c>
    </row>
    <row r="6085" spans="2:51" s="12" customFormat="1">
      <c r="B6085" s="151"/>
      <c r="D6085" s="152" t="s">
        <v>340</v>
      </c>
      <c r="E6085" s="153" t="s">
        <v>21</v>
      </c>
      <c r="F6085" s="154" t="s">
        <v>1470</v>
      </c>
      <c r="H6085" s="153" t="s">
        <v>21</v>
      </c>
      <c r="I6085" s="155"/>
      <c r="L6085" s="151"/>
      <c r="M6085" s="156"/>
      <c r="T6085" s="157"/>
      <c r="AT6085" s="153" t="s">
        <v>340</v>
      </c>
      <c r="AU6085" s="153" t="s">
        <v>80</v>
      </c>
      <c r="AV6085" s="12" t="s">
        <v>78</v>
      </c>
      <c r="AW6085" s="12" t="s">
        <v>32</v>
      </c>
      <c r="AX6085" s="12" t="s">
        <v>71</v>
      </c>
      <c r="AY6085" s="153" t="s">
        <v>330</v>
      </c>
    </row>
    <row r="6086" spans="2:51" s="13" customFormat="1">
      <c r="B6086" s="158"/>
      <c r="D6086" s="152" t="s">
        <v>340</v>
      </c>
      <c r="E6086" s="159" t="s">
        <v>21</v>
      </c>
      <c r="F6086" s="160" t="s">
        <v>3300</v>
      </c>
      <c r="H6086" s="161">
        <v>1.4</v>
      </c>
      <c r="I6086" s="162"/>
      <c r="L6086" s="158"/>
      <c r="M6086" s="163"/>
      <c r="T6086" s="164"/>
      <c r="AT6086" s="159" t="s">
        <v>340</v>
      </c>
      <c r="AU6086" s="159" t="s">
        <v>80</v>
      </c>
      <c r="AV6086" s="13" t="s">
        <v>80</v>
      </c>
      <c r="AW6086" s="13" t="s">
        <v>32</v>
      </c>
      <c r="AX6086" s="13" t="s">
        <v>71</v>
      </c>
      <c r="AY6086" s="159" t="s">
        <v>330</v>
      </c>
    </row>
    <row r="6087" spans="2:51" s="12" customFormat="1">
      <c r="B6087" s="151"/>
      <c r="D6087" s="152" t="s">
        <v>340</v>
      </c>
      <c r="E6087" s="153" t="s">
        <v>21</v>
      </c>
      <c r="F6087" s="154" t="s">
        <v>1672</v>
      </c>
      <c r="H6087" s="153" t="s">
        <v>21</v>
      </c>
      <c r="I6087" s="155"/>
      <c r="L6087" s="151"/>
      <c r="M6087" s="156"/>
      <c r="T6087" s="157"/>
      <c r="AT6087" s="153" t="s">
        <v>340</v>
      </c>
      <c r="AU6087" s="153" t="s">
        <v>80</v>
      </c>
      <c r="AV6087" s="12" t="s">
        <v>78</v>
      </c>
      <c r="AW6087" s="12" t="s">
        <v>32</v>
      </c>
      <c r="AX6087" s="12" t="s">
        <v>71</v>
      </c>
      <c r="AY6087" s="153" t="s">
        <v>330</v>
      </c>
    </row>
    <row r="6088" spans="2:51" s="13" customFormat="1">
      <c r="B6088" s="158"/>
      <c r="D6088" s="152" t="s">
        <v>340</v>
      </c>
      <c r="E6088" s="159" t="s">
        <v>21</v>
      </c>
      <c r="F6088" s="160" t="s">
        <v>2278</v>
      </c>
      <c r="H6088" s="161">
        <v>8.1</v>
      </c>
      <c r="I6088" s="162"/>
      <c r="L6088" s="158"/>
      <c r="M6088" s="163"/>
      <c r="T6088" s="164"/>
      <c r="AT6088" s="159" t="s">
        <v>340</v>
      </c>
      <c r="AU6088" s="159" t="s">
        <v>80</v>
      </c>
      <c r="AV6088" s="13" t="s">
        <v>80</v>
      </c>
      <c r="AW6088" s="13" t="s">
        <v>32</v>
      </c>
      <c r="AX6088" s="13" t="s">
        <v>71</v>
      </c>
      <c r="AY6088" s="159" t="s">
        <v>330</v>
      </c>
    </row>
    <row r="6089" spans="2:51" s="13" customFormat="1">
      <c r="B6089" s="158"/>
      <c r="D6089" s="152" t="s">
        <v>340</v>
      </c>
      <c r="E6089" s="159" t="s">
        <v>21</v>
      </c>
      <c r="F6089" s="160" t="s">
        <v>4465</v>
      </c>
      <c r="H6089" s="161">
        <v>-0.9</v>
      </c>
      <c r="I6089" s="162"/>
      <c r="L6089" s="158"/>
      <c r="M6089" s="163"/>
      <c r="T6089" s="164"/>
      <c r="AT6089" s="159" t="s">
        <v>340</v>
      </c>
      <c r="AU6089" s="159" t="s">
        <v>80</v>
      </c>
      <c r="AV6089" s="13" t="s">
        <v>80</v>
      </c>
      <c r="AW6089" s="13" t="s">
        <v>32</v>
      </c>
      <c r="AX6089" s="13" t="s">
        <v>71</v>
      </c>
      <c r="AY6089" s="159" t="s">
        <v>330</v>
      </c>
    </row>
    <row r="6090" spans="2:51" s="12" customFormat="1">
      <c r="B6090" s="151"/>
      <c r="D6090" s="152" t="s">
        <v>340</v>
      </c>
      <c r="E6090" s="153" t="s">
        <v>21</v>
      </c>
      <c r="F6090" s="154" t="s">
        <v>1550</v>
      </c>
      <c r="H6090" s="153" t="s">
        <v>21</v>
      </c>
      <c r="I6090" s="155"/>
      <c r="L6090" s="151"/>
      <c r="M6090" s="156"/>
      <c r="T6090" s="157"/>
      <c r="AT6090" s="153" t="s">
        <v>340</v>
      </c>
      <c r="AU6090" s="153" t="s">
        <v>80</v>
      </c>
      <c r="AV6090" s="12" t="s">
        <v>78</v>
      </c>
      <c r="AW6090" s="12" t="s">
        <v>32</v>
      </c>
      <c r="AX6090" s="12" t="s">
        <v>71</v>
      </c>
      <c r="AY6090" s="153" t="s">
        <v>330</v>
      </c>
    </row>
    <row r="6091" spans="2:51" s="13" customFormat="1">
      <c r="B6091" s="158"/>
      <c r="D6091" s="152" t="s">
        <v>340</v>
      </c>
      <c r="E6091" s="159" t="s">
        <v>21</v>
      </c>
      <c r="F6091" s="160" t="s">
        <v>2237</v>
      </c>
      <c r="H6091" s="161">
        <v>8</v>
      </c>
      <c r="I6091" s="162"/>
      <c r="L6091" s="158"/>
      <c r="M6091" s="163"/>
      <c r="T6091" s="164"/>
      <c r="AT6091" s="159" t="s">
        <v>340</v>
      </c>
      <c r="AU6091" s="159" t="s">
        <v>80</v>
      </c>
      <c r="AV6091" s="13" t="s">
        <v>80</v>
      </c>
      <c r="AW6091" s="13" t="s">
        <v>32</v>
      </c>
      <c r="AX6091" s="13" t="s">
        <v>71</v>
      </c>
      <c r="AY6091" s="159" t="s">
        <v>330</v>
      </c>
    </row>
    <row r="6092" spans="2:51" s="13" customFormat="1">
      <c r="B6092" s="158"/>
      <c r="D6092" s="152" t="s">
        <v>340</v>
      </c>
      <c r="E6092" s="159" t="s">
        <v>21</v>
      </c>
      <c r="F6092" s="160" t="s">
        <v>4594</v>
      </c>
      <c r="H6092" s="161">
        <v>-2.1</v>
      </c>
      <c r="I6092" s="162"/>
      <c r="L6092" s="158"/>
      <c r="M6092" s="163"/>
      <c r="T6092" s="164"/>
      <c r="AT6092" s="159" t="s">
        <v>340</v>
      </c>
      <c r="AU6092" s="159" t="s">
        <v>80</v>
      </c>
      <c r="AV6092" s="13" t="s">
        <v>80</v>
      </c>
      <c r="AW6092" s="13" t="s">
        <v>32</v>
      </c>
      <c r="AX6092" s="13" t="s">
        <v>71</v>
      </c>
      <c r="AY6092" s="159" t="s">
        <v>330</v>
      </c>
    </row>
    <row r="6093" spans="2:51" s="12" customFormat="1">
      <c r="B6093" s="151"/>
      <c r="D6093" s="152" t="s">
        <v>340</v>
      </c>
      <c r="E6093" s="153" t="s">
        <v>21</v>
      </c>
      <c r="F6093" s="154" t="s">
        <v>1472</v>
      </c>
      <c r="H6093" s="153" t="s">
        <v>21</v>
      </c>
      <c r="I6093" s="155"/>
      <c r="L6093" s="151"/>
      <c r="M6093" s="156"/>
      <c r="T6093" s="157"/>
      <c r="AT6093" s="153" t="s">
        <v>340</v>
      </c>
      <c r="AU6093" s="153" t="s">
        <v>80</v>
      </c>
      <c r="AV6093" s="12" t="s">
        <v>78</v>
      </c>
      <c r="AW6093" s="12" t="s">
        <v>32</v>
      </c>
      <c r="AX6093" s="12" t="s">
        <v>71</v>
      </c>
      <c r="AY6093" s="153" t="s">
        <v>330</v>
      </c>
    </row>
    <row r="6094" spans="2:51" s="13" customFormat="1">
      <c r="B6094" s="158"/>
      <c r="D6094" s="152" t="s">
        <v>340</v>
      </c>
      <c r="E6094" s="159" t="s">
        <v>21</v>
      </c>
      <c r="F6094" s="160" t="s">
        <v>2238</v>
      </c>
      <c r="H6094" s="161">
        <v>4</v>
      </c>
      <c r="I6094" s="162"/>
      <c r="L6094" s="158"/>
      <c r="M6094" s="163"/>
      <c r="T6094" s="164"/>
      <c r="AT6094" s="159" t="s">
        <v>340</v>
      </c>
      <c r="AU6094" s="159" t="s">
        <v>80</v>
      </c>
      <c r="AV6094" s="13" t="s">
        <v>80</v>
      </c>
      <c r="AW6094" s="13" t="s">
        <v>32</v>
      </c>
      <c r="AX6094" s="13" t="s">
        <v>71</v>
      </c>
      <c r="AY6094" s="159" t="s">
        <v>330</v>
      </c>
    </row>
    <row r="6095" spans="2:51" s="13" customFormat="1">
      <c r="B6095" s="158"/>
      <c r="D6095" s="152" t="s">
        <v>340</v>
      </c>
      <c r="E6095" s="159" t="s">
        <v>21</v>
      </c>
      <c r="F6095" s="160" t="s">
        <v>4588</v>
      </c>
      <c r="H6095" s="161">
        <v>-0.7</v>
      </c>
      <c r="I6095" s="162"/>
      <c r="L6095" s="158"/>
      <c r="M6095" s="163"/>
      <c r="T6095" s="164"/>
      <c r="AT6095" s="159" t="s">
        <v>340</v>
      </c>
      <c r="AU6095" s="159" t="s">
        <v>80</v>
      </c>
      <c r="AV6095" s="13" t="s">
        <v>80</v>
      </c>
      <c r="AW6095" s="13" t="s">
        <v>32</v>
      </c>
      <c r="AX6095" s="13" t="s">
        <v>71</v>
      </c>
      <c r="AY6095" s="159" t="s">
        <v>330</v>
      </c>
    </row>
    <row r="6096" spans="2:51" s="12" customFormat="1">
      <c r="B6096" s="151"/>
      <c r="D6096" s="152" t="s">
        <v>340</v>
      </c>
      <c r="E6096" s="153" t="s">
        <v>21</v>
      </c>
      <c r="F6096" s="154" t="s">
        <v>1476</v>
      </c>
      <c r="H6096" s="153" t="s">
        <v>21</v>
      </c>
      <c r="I6096" s="155"/>
      <c r="L6096" s="151"/>
      <c r="M6096" s="156"/>
      <c r="T6096" s="157"/>
      <c r="AT6096" s="153" t="s">
        <v>340</v>
      </c>
      <c r="AU6096" s="153" t="s">
        <v>80</v>
      </c>
      <c r="AV6096" s="12" t="s">
        <v>78</v>
      </c>
      <c r="AW6096" s="12" t="s">
        <v>32</v>
      </c>
      <c r="AX6096" s="12" t="s">
        <v>71</v>
      </c>
      <c r="AY6096" s="153" t="s">
        <v>330</v>
      </c>
    </row>
    <row r="6097" spans="2:51" s="13" customFormat="1">
      <c r="B6097" s="158"/>
      <c r="D6097" s="152" t="s">
        <v>340</v>
      </c>
      <c r="E6097" s="159" t="s">
        <v>21</v>
      </c>
      <c r="F6097" s="160" t="s">
        <v>2238</v>
      </c>
      <c r="H6097" s="161">
        <v>4</v>
      </c>
      <c r="I6097" s="162"/>
      <c r="L6097" s="158"/>
      <c r="M6097" s="163"/>
      <c r="T6097" s="164"/>
      <c r="AT6097" s="159" t="s">
        <v>340</v>
      </c>
      <c r="AU6097" s="159" t="s">
        <v>80</v>
      </c>
      <c r="AV6097" s="13" t="s">
        <v>80</v>
      </c>
      <c r="AW6097" s="13" t="s">
        <v>32</v>
      </c>
      <c r="AX6097" s="13" t="s">
        <v>71</v>
      </c>
      <c r="AY6097" s="159" t="s">
        <v>330</v>
      </c>
    </row>
    <row r="6098" spans="2:51" s="13" customFormat="1">
      <c r="B6098" s="158"/>
      <c r="D6098" s="152" t="s">
        <v>340</v>
      </c>
      <c r="E6098" s="159" t="s">
        <v>21</v>
      </c>
      <c r="F6098" s="160" t="s">
        <v>4588</v>
      </c>
      <c r="H6098" s="161">
        <v>-0.7</v>
      </c>
      <c r="I6098" s="162"/>
      <c r="L6098" s="158"/>
      <c r="M6098" s="163"/>
      <c r="T6098" s="164"/>
      <c r="AT6098" s="159" t="s">
        <v>340</v>
      </c>
      <c r="AU6098" s="159" t="s">
        <v>80</v>
      </c>
      <c r="AV6098" s="13" t="s">
        <v>80</v>
      </c>
      <c r="AW6098" s="13" t="s">
        <v>32</v>
      </c>
      <c r="AX6098" s="13" t="s">
        <v>71</v>
      </c>
      <c r="AY6098" s="159" t="s">
        <v>330</v>
      </c>
    </row>
    <row r="6099" spans="2:51" s="12" customFormat="1">
      <c r="B6099" s="151"/>
      <c r="D6099" s="152" t="s">
        <v>340</v>
      </c>
      <c r="E6099" s="153" t="s">
        <v>21</v>
      </c>
      <c r="F6099" s="154" t="s">
        <v>1554</v>
      </c>
      <c r="H6099" s="153" t="s">
        <v>21</v>
      </c>
      <c r="I6099" s="155"/>
      <c r="L6099" s="151"/>
      <c r="M6099" s="156"/>
      <c r="T6099" s="157"/>
      <c r="AT6099" s="153" t="s">
        <v>340</v>
      </c>
      <c r="AU6099" s="153" t="s">
        <v>80</v>
      </c>
      <c r="AV6099" s="12" t="s">
        <v>78</v>
      </c>
      <c r="AW6099" s="12" t="s">
        <v>32</v>
      </c>
      <c r="AX6099" s="12" t="s">
        <v>71</v>
      </c>
      <c r="AY6099" s="153" t="s">
        <v>330</v>
      </c>
    </row>
    <row r="6100" spans="2:51" s="13" customFormat="1">
      <c r="B6100" s="158"/>
      <c r="D6100" s="152" t="s">
        <v>340</v>
      </c>
      <c r="E6100" s="159" t="s">
        <v>21</v>
      </c>
      <c r="F6100" s="160" t="s">
        <v>2329</v>
      </c>
      <c r="H6100" s="161">
        <v>11.2</v>
      </c>
      <c r="I6100" s="162"/>
      <c r="L6100" s="158"/>
      <c r="M6100" s="163"/>
      <c r="T6100" s="164"/>
      <c r="AT6100" s="159" t="s">
        <v>340</v>
      </c>
      <c r="AU6100" s="159" t="s">
        <v>80</v>
      </c>
      <c r="AV6100" s="13" t="s">
        <v>80</v>
      </c>
      <c r="AW6100" s="13" t="s">
        <v>32</v>
      </c>
      <c r="AX6100" s="13" t="s">
        <v>71</v>
      </c>
      <c r="AY6100" s="159" t="s">
        <v>330</v>
      </c>
    </row>
    <row r="6101" spans="2:51" s="13" customFormat="1">
      <c r="B6101" s="158"/>
      <c r="D6101" s="152" t="s">
        <v>340</v>
      </c>
      <c r="E6101" s="159" t="s">
        <v>21</v>
      </c>
      <c r="F6101" s="160" t="s">
        <v>4604</v>
      </c>
      <c r="H6101" s="161">
        <v>-1.4</v>
      </c>
      <c r="I6101" s="162"/>
      <c r="L6101" s="158"/>
      <c r="M6101" s="163"/>
      <c r="T6101" s="164"/>
      <c r="AT6101" s="159" t="s">
        <v>340</v>
      </c>
      <c r="AU6101" s="159" t="s">
        <v>80</v>
      </c>
      <c r="AV6101" s="13" t="s">
        <v>80</v>
      </c>
      <c r="AW6101" s="13" t="s">
        <v>32</v>
      </c>
      <c r="AX6101" s="13" t="s">
        <v>71</v>
      </c>
      <c r="AY6101" s="159" t="s">
        <v>330</v>
      </c>
    </row>
    <row r="6102" spans="2:51" s="13" customFormat="1">
      <c r="B6102" s="158"/>
      <c r="D6102" s="152" t="s">
        <v>340</v>
      </c>
      <c r="E6102" s="159" t="s">
        <v>21</v>
      </c>
      <c r="F6102" s="160" t="s">
        <v>4776</v>
      </c>
      <c r="H6102" s="161">
        <v>-1.4</v>
      </c>
      <c r="I6102" s="162"/>
      <c r="L6102" s="158"/>
      <c r="M6102" s="163"/>
      <c r="T6102" s="164"/>
      <c r="AT6102" s="159" t="s">
        <v>340</v>
      </c>
      <c r="AU6102" s="159" t="s">
        <v>80</v>
      </c>
      <c r="AV6102" s="13" t="s">
        <v>80</v>
      </c>
      <c r="AW6102" s="13" t="s">
        <v>32</v>
      </c>
      <c r="AX6102" s="13" t="s">
        <v>71</v>
      </c>
      <c r="AY6102" s="159" t="s">
        <v>330</v>
      </c>
    </row>
    <row r="6103" spans="2:51" s="12" customFormat="1">
      <c r="B6103" s="151"/>
      <c r="D6103" s="152" t="s">
        <v>340</v>
      </c>
      <c r="E6103" s="153" t="s">
        <v>21</v>
      </c>
      <c r="F6103" s="154" t="s">
        <v>2241</v>
      </c>
      <c r="H6103" s="153" t="s">
        <v>21</v>
      </c>
      <c r="I6103" s="155"/>
      <c r="L6103" s="151"/>
      <c r="M6103" s="156"/>
      <c r="T6103" s="157"/>
      <c r="AT6103" s="153" t="s">
        <v>340</v>
      </c>
      <c r="AU6103" s="153" t="s">
        <v>80</v>
      </c>
      <c r="AV6103" s="12" t="s">
        <v>78</v>
      </c>
      <c r="AW6103" s="12" t="s">
        <v>32</v>
      </c>
      <c r="AX6103" s="12" t="s">
        <v>71</v>
      </c>
      <c r="AY6103" s="153" t="s">
        <v>330</v>
      </c>
    </row>
    <row r="6104" spans="2:51" s="13" customFormat="1">
      <c r="B6104" s="158"/>
      <c r="D6104" s="152" t="s">
        <v>340</v>
      </c>
      <c r="E6104" s="159" t="s">
        <v>21</v>
      </c>
      <c r="F6104" s="160" t="s">
        <v>2330</v>
      </c>
      <c r="H6104" s="161">
        <v>5.3</v>
      </c>
      <c r="I6104" s="162"/>
      <c r="L6104" s="158"/>
      <c r="M6104" s="163"/>
      <c r="T6104" s="164"/>
      <c r="AT6104" s="159" t="s">
        <v>340</v>
      </c>
      <c r="AU6104" s="159" t="s">
        <v>80</v>
      </c>
      <c r="AV6104" s="13" t="s">
        <v>80</v>
      </c>
      <c r="AW6104" s="13" t="s">
        <v>32</v>
      </c>
      <c r="AX6104" s="13" t="s">
        <v>71</v>
      </c>
      <c r="AY6104" s="159" t="s">
        <v>330</v>
      </c>
    </row>
    <row r="6105" spans="2:51" s="13" customFormat="1">
      <c r="B6105" s="158"/>
      <c r="D6105" s="152" t="s">
        <v>340</v>
      </c>
      <c r="E6105" s="159" t="s">
        <v>21</v>
      </c>
      <c r="F6105" s="160" t="s">
        <v>4588</v>
      </c>
      <c r="H6105" s="161">
        <v>-0.7</v>
      </c>
      <c r="I6105" s="162"/>
      <c r="L6105" s="158"/>
      <c r="M6105" s="163"/>
      <c r="T6105" s="164"/>
      <c r="AT6105" s="159" t="s">
        <v>340</v>
      </c>
      <c r="AU6105" s="159" t="s">
        <v>80</v>
      </c>
      <c r="AV6105" s="13" t="s">
        <v>80</v>
      </c>
      <c r="AW6105" s="13" t="s">
        <v>32</v>
      </c>
      <c r="AX6105" s="13" t="s">
        <v>71</v>
      </c>
      <c r="AY6105" s="159" t="s">
        <v>330</v>
      </c>
    </row>
    <row r="6106" spans="2:51" s="12" customFormat="1">
      <c r="B6106" s="151"/>
      <c r="D6106" s="152" t="s">
        <v>340</v>
      </c>
      <c r="E6106" s="153" t="s">
        <v>21</v>
      </c>
      <c r="F6106" s="154" t="s">
        <v>1677</v>
      </c>
      <c r="H6106" s="153" t="s">
        <v>21</v>
      </c>
      <c r="I6106" s="155"/>
      <c r="L6106" s="151"/>
      <c r="M6106" s="156"/>
      <c r="T6106" s="157"/>
      <c r="AT6106" s="153" t="s">
        <v>340</v>
      </c>
      <c r="AU6106" s="153" t="s">
        <v>80</v>
      </c>
      <c r="AV6106" s="12" t="s">
        <v>78</v>
      </c>
      <c r="AW6106" s="12" t="s">
        <v>32</v>
      </c>
      <c r="AX6106" s="12" t="s">
        <v>71</v>
      </c>
      <c r="AY6106" s="153" t="s">
        <v>330</v>
      </c>
    </row>
    <row r="6107" spans="2:51" s="13" customFormat="1">
      <c r="B6107" s="158"/>
      <c r="D6107" s="152" t="s">
        <v>340</v>
      </c>
      <c r="E6107" s="159" t="s">
        <v>21</v>
      </c>
      <c r="F6107" s="160" t="s">
        <v>2239</v>
      </c>
      <c r="H6107" s="161">
        <v>8.2200000000000006</v>
      </c>
      <c r="I6107" s="162"/>
      <c r="L6107" s="158"/>
      <c r="M6107" s="163"/>
      <c r="T6107" s="164"/>
      <c r="AT6107" s="159" t="s">
        <v>340</v>
      </c>
      <c r="AU6107" s="159" t="s">
        <v>80</v>
      </c>
      <c r="AV6107" s="13" t="s">
        <v>80</v>
      </c>
      <c r="AW6107" s="13" t="s">
        <v>32</v>
      </c>
      <c r="AX6107" s="13" t="s">
        <v>71</v>
      </c>
      <c r="AY6107" s="159" t="s">
        <v>330</v>
      </c>
    </row>
    <row r="6108" spans="2:51" s="13" customFormat="1">
      <c r="B6108" s="158"/>
      <c r="D6108" s="152" t="s">
        <v>340</v>
      </c>
      <c r="E6108" s="159" t="s">
        <v>21</v>
      </c>
      <c r="F6108" s="160" t="s">
        <v>4594</v>
      </c>
      <c r="H6108" s="161">
        <v>-2.1</v>
      </c>
      <c r="I6108" s="162"/>
      <c r="L6108" s="158"/>
      <c r="M6108" s="163"/>
      <c r="T6108" s="164"/>
      <c r="AT6108" s="159" t="s">
        <v>340</v>
      </c>
      <c r="AU6108" s="159" t="s">
        <v>80</v>
      </c>
      <c r="AV6108" s="13" t="s">
        <v>80</v>
      </c>
      <c r="AW6108" s="13" t="s">
        <v>32</v>
      </c>
      <c r="AX6108" s="13" t="s">
        <v>71</v>
      </c>
      <c r="AY6108" s="159" t="s">
        <v>330</v>
      </c>
    </row>
    <row r="6109" spans="2:51" s="12" customFormat="1">
      <c r="B6109" s="151"/>
      <c r="D6109" s="152" t="s">
        <v>340</v>
      </c>
      <c r="E6109" s="153" t="s">
        <v>21</v>
      </c>
      <c r="F6109" s="154" t="s">
        <v>2242</v>
      </c>
      <c r="H6109" s="153" t="s">
        <v>21</v>
      </c>
      <c r="I6109" s="155"/>
      <c r="L6109" s="151"/>
      <c r="M6109" s="156"/>
      <c r="T6109" s="157"/>
      <c r="AT6109" s="153" t="s">
        <v>340</v>
      </c>
      <c r="AU6109" s="153" t="s">
        <v>80</v>
      </c>
      <c r="AV6109" s="12" t="s">
        <v>78</v>
      </c>
      <c r="AW6109" s="12" t="s">
        <v>32</v>
      </c>
      <c r="AX6109" s="12" t="s">
        <v>71</v>
      </c>
      <c r="AY6109" s="153" t="s">
        <v>330</v>
      </c>
    </row>
    <row r="6110" spans="2:51" s="13" customFormat="1">
      <c r="B6110" s="158"/>
      <c r="D6110" s="152" t="s">
        <v>340</v>
      </c>
      <c r="E6110" s="159" t="s">
        <v>21</v>
      </c>
      <c r="F6110" s="160" t="s">
        <v>2240</v>
      </c>
      <c r="H6110" s="161">
        <v>4.2</v>
      </c>
      <c r="I6110" s="162"/>
      <c r="L6110" s="158"/>
      <c r="M6110" s="163"/>
      <c r="T6110" s="164"/>
      <c r="AT6110" s="159" t="s">
        <v>340</v>
      </c>
      <c r="AU6110" s="159" t="s">
        <v>80</v>
      </c>
      <c r="AV6110" s="13" t="s">
        <v>80</v>
      </c>
      <c r="AW6110" s="13" t="s">
        <v>32</v>
      </c>
      <c r="AX6110" s="13" t="s">
        <v>71</v>
      </c>
      <c r="AY6110" s="159" t="s">
        <v>330</v>
      </c>
    </row>
    <row r="6111" spans="2:51" s="13" customFormat="1">
      <c r="B6111" s="158"/>
      <c r="D6111" s="152" t="s">
        <v>340</v>
      </c>
      <c r="E6111" s="159" t="s">
        <v>21</v>
      </c>
      <c r="F6111" s="160" t="s">
        <v>4588</v>
      </c>
      <c r="H6111" s="161">
        <v>-0.7</v>
      </c>
      <c r="I6111" s="162"/>
      <c r="L6111" s="158"/>
      <c r="M6111" s="163"/>
      <c r="T6111" s="164"/>
      <c r="AT6111" s="159" t="s">
        <v>340</v>
      </c>
      <c r="AU6111" s="159" t="s">
        <v>80</v>
      </c>
      <c r="AV6111" s="13" t="s">
        <v>80</v>
      </c>
      <c r="AW6111" s="13" t="s">
        <v>32</v>
      </c>
      <c r="AX6111" s="13" t="s">
        <v>71</v>
      </c>
      <c r="AY6111" s="159" t="s">
        <v>330</v>
      </c>
    </row>
    <row r="6112" spans="2:51" s="12" customFormat="1">
      <c r="B6112" s="151"/>
      <c r="D6112" s="152" t="s">
        <v>340</v>
      </c>
      <c r="E6112" s="153" t="s">
        <v>21</v>
      </c>
      <c r="F6112" s="154" t="s">
        <v>2243</v>
      </c>
      <c r="H6112" s="153" t="s">
        <v>21</v>
      </c>
      <c r="I6112" s="155"/>
      <c r="L6112" s="151"/>
      <c r="M6112" s="156"/>
      <c r="T6112" s="157"/>
      <c r="AT6112" s="153" t="s">
        <v>340</v>
      </c>
      <c r="AU6112" s="153" t="s">
        <v>80</v>
      </c>
      <c r="AV6112" s="12" t="s">
        <v>78</v>
      </c>
      <c r="AW6112" s="12" t="s">
        <v>32</v>
      </c>
      <c r="AX6112" s="12" t="s">
        <v>71</v>
      </c>
      <c r="AY6112" s="153" t="s">
        <v>330</v>
      </c>
    </row>
    <row r="6113" spans="2:51" s="13" customFormat="1">
      <c r="B6113" s="158"/>
      <c r="D6113" s="152" t="s">
        <v>340</v>
      </c>
      <c r="E6113" s="159" t="s">
        <v>21</v>
      </c>
      <c r="F6113" s="160" t="s">
        <v>2240</v>
      </c>
      <c r="H6113" s="161">
        <v>4.2</v>
      </c>
      <c r="I6113" s="162"/>
      <c r="L6113" s="158"/>
      <c r="M6113" s="163"/>
      <c r="T6113" s="164"/>
      <c r="AT6113" s="159" t="s">
        <v>340</v>
      </c>
      <c r="AU6113" s="159" t="s">
        <v>80</v>
      </c>
      <c r="AV6113" s="13" t="s">
        <v>80</v>
      </c>
      <c r="AW6113" s="13" t="s">
        <v>32</v>
      </c>
      <c r="AX6113" s="13" t="s">
        <v>71</v>
      </c>
      <c r="AY6113" s="159" t="s">
        <v>330</v>
      </c>
    </row>
    <row r="6114" spans="2:51" s="13" customFormat="1">
      <c r="B6114" s="158"/>
      <c r="D6114" s="152" t="s">
        <v>340</v>
      </c>
      <c r="E6114" s="159" t="s">
        <v>21</v>
      </c>
      <c r="F6114" s="160" t="s">
        <v>4588</v>
      </c>
      <c r="H6114" s="161">
        <v>-0.7</v>
      </c>
      <c r="I6114" s="162"/>
      <c r="L6114" s="158"/>
      <c r="M6114" s="163"/>
      <c r="T6114" s="164"/>
      <c r="AT6114" s="159" t="s">
        <v>340</v>
      </c>
      <c r="AU6114" s="159" t="s">
        <v>80</v>
      </c>
      <c r="AV6114" s="13" t="s">
        <v>80</v>
      </c>
      <c r="AW6114" s="13" t="s">
        <v>32</v>
      </c>
      <c r="AX6114" s="13" t="s">
        <v>71</v>
      </c>
      <c r="AY6114" s="159" t="s">
        <v>330</v>
      </c>
    </row>
    <row r="6115" spans="2:51" s="12" customFormat="1">
      <c r="B6115" s="151"/>
      <c r="D6115" s="152" t="s">
        <v>340</v>
      </c>
      <c r="E6115" s="153" t="s">
        <v>21</v>
      </c>
      <c r="F6115" s="154" t="s">
        <v>1599</v>
      </c>
      <c r="H6115" s="153" t="s">
        <v>21</v>
      </c>
      <c r="I6115" s="155"/>
      <c r="L6115" s="151"/>
      <c r="M6115" s="156"/>
      <c r="T6115" s="157"/>
      <c r="AT6115" s="153" t="s">
        <v>340</v>
      </c>
      <c r="AU6115" s="153" t="s">
        <v>80</v>
      </c>
      <c r="AV6115" s="12" t="s">
        <v>78</v>
      </c>
      <c r="AW6115" s="12" t="s">
        <v>32</v>
      </c>
      <c r="AX6115" s="12" t="s">
        <v>71</v>
      </c>
      <c r="AY6115" s="153" t="s">
        <v>330</v>
      </c>
    </row>
    <row r="6116" spans="2:51" s="13" customFormat="1">
      <c r="B6116" s="158"/>
      <c r="D6116" s="152" t="s">
        <v>340</v>
      </c>
      <c r="E6116" s="159" t="s">
        <v>21</v>
      </c>
      <c r="F6116" s="160" t="s">
        <v>2244</v>
      </c>
      <c r="H6116" s="161">
        <v>5.2</v>
      </c>
      <c r="I6116" s="162"/>
      <c r="L6116" s="158"/>
      <c r="M6116" s="163"/>
      <c r="T6116" s="164"/>
      <c r="AT6116" s="159" t="s">
        <v>340</v>
      </c>
      <c r="AU6116" s="159" t="s">
        <v>80</v>
      </c>
      <c r="AV6116" s="13" t="s">
        <v>80</v>
      </c>
      <c r="AW6116" s="13" t="s">
        <v>32</v>
      </c>
      <c r="AX6116" s="13" t="s">
        <v>71</v>
      </c>
      <c r="AY6116" s="159" t="s">
        <v>330</v>
      </c>
    </row>
    <row r="6117" spans="2:51" s="13" customFormat="1">
      <c r="B6117" s="158"/>
      <c r="D6117" s="152" t="s">
        <v>340</v>
      </c>
      <c r="E6117" s="159" t="s">
        <v>21</v>
      </c>
      <c r="F6117" s="160" t="s">
        <v>4604</v>
      </c>
      <c r="H6117" s="161">
        <v>-1.4</v>
      </c>
      <c r="I6117" s="162"/>
      <c r="L6117" s="158"/>
      <c r="M6117" s="163"/>
      <c r="T6117" s="164"/>
      <c r="AT6117" s="159" t="s">
        <v>340</v>
      </c>
      <c r="AU6117" s="159" t="s">
        <v>80</v>
      </c>
      <c r="AV6117" s="13" t="s">
        <v>80</v>
      </c>
      <c r="AW6117" s="13" t="s">
        <v>32</v>
      </c>
      <c r="AX6117" s="13" t="s">
        <v>71</v>
      </c>
      <c r="AY6117" s="159" t="s">
        <v>330</v>
      </c>
    </row>
    <row r="6118" spans="2:51" s="12" customFormat="1">
      <c r="B6118" s="151"/>
      <c r="D6118" s="152" t="s">
        <v>340</v>
      </c>
      <c r="E6118" s="153" t="s">
        <v>21</v>
      </c>
      <c r="F6118" s="154" t="s">
        <v>2246</v>
      </c>
      <c r="H6118" s="153" t="s">
        <v>21</v>
      </c>
      <c r="I6118" s="155"/>
      <c r="L6118" s="151"/>
      <c r="M6118" s="156"/>
      <c r="T6118" s="157"/>
      <c r="AT6118" s="153" t="s">
        <v>340</v>
      </c>
      <c r="AU6118" s="153" t="s">
        <v>80</v>
      </c>
      <c r="AV6118" s="12" t="s">
        <v>78</v>
      </c>
      <c r="AW6118" s="12" t="s">
        <v>32</v>
      </c>
      <c r="AX6118" s="12" t="s">
        <v>71</v>
      </c>
      <c r="AY6118" s="153" t="s">
        <v>330</v>
      </c>
    </row>
    <row r="6119" spans="2:51" s="13" customFormat="1">
      <c r="B6119" s="158"/>
      <c r="D6119" s="152" t="s">
        <v>340</v>
      </c>
      <c r="E6119" s="159" t="s">
        <v>21</v>
      </c>
      <c r="F6119" s="160" t="s">
        <v>2331</v>
      </c>
      <c r="H6119" s="161">
        <v>5</v>
      </c>
      <c r="I6119" s="162"/>
      <c r="L6119" s="158"/>
      <c r="M6119" s="163"/>
      <c r="T6119" s="164"/>
      <c r="AT6119" s="159" t="s">
        <v>340</v>
      </c>
      <c r="AU6119" s="159" t="s">
        <v>80</v>
      </c>
      <c r="AV6119" s="13" t="s">
        <v>80</v>
      </c>
      <c r="AW6119" s="13" t="s">
        <v>32</v>
      </c>
      <c r="AX6119" s="13" t="s">
        <v>71</v>
      </c>
      <c r="AY6119" s="159" t="s">
        <v>330</v>
      </c>
    </row>
    <row r="6120" spans="2:51" s="13" customFormat="1">
      <c r="B6120" s="158"/>
      <c r="D6120" s="152" t="s">
        <v>340</v>
      </c>
      <c r="E6120" s="159" t="s">
        <v>21</v>
      </c>
      <c r="F6120" s="160" t="s">
        <v>4588</v>
      </c>
      <c r="H6120" s="161">
        <v>-0.7</v>
      </c>
      <c r="I6120" s="162"/>
      <c r="L6120" s="158"/>
      <c r="M6120" s="163"/>
      <c r="T6120" s="164"/>
      <c r="AT6120" s="159" t="s">
        <v>340</v>
      </c>
      <c r="AU6120" s="159" t="s">
        <v>80</v>
      </c>
      <c r="AV6120" s="13" t="s">
        <v>80</v>
      </c>
      <c r="AW6120" s="13" t="s">
        <v>32</v>
      </c>
      <c r="AX6120" s="13" t="s">
        <v>71</v>
      </c>
      <c r="AY6120" s="159" t="s">
        <v>330</v>
      </c>
    </row>
    <row r="6121" spans="2:51" s="12" customFormat="1">
      <c r="B6121" s="151"/>
      <c r="D6121" s="152" t="s">
        <v>340</v>
      </c>
      <c r="E6121" s="153" t="s">
        <v>21</v>
      </c>
      <c r="F6121" s="154" t="s">
        <v>1478</v>
      </c>
      <c r="H6121" s="153" t="s">
        <v>21</v>
      </c>
      <c r="I6121" s="155"/>
      <c r="L6121" s="151"/>
      <c r="M6121" s="156"/>
      <c r="T6121" s="157"/>
      <c r="AT6121" s="153" t="s">
        <v>340</v>
      </c>
      <c r="AU6121" s="153" t="s">
        <v>80</v>
      </c>
      <c r="AV6121" s="12" t="s">
        <v>78</v>
      </c>
      <c r="AW6121" s="12" t="s">
        <v>32</v>
      </c>
      <c r="AX6121" s="12" t="s">
        <v>71</v>
      </c>
      <c r="AY6121" s="153" t="s">
        <v>330</v>
      </c>
    </row>
    <row r="6122" spans="2:51" s="13" customFormat="1">
      <c r="B6122" s="158"/>
      <c r="D6122" s="152" t="s">
        <v>340</v>
      </c>
      <c r="E6122" s="159" t="s">
        <v>21</v>
      </c>
      <c r="F6122" s="160" t="s">
        <v>2332</v>
      </c>
      <c r="H6122" s="161">
        <v>6.6</v>
      </c>
      <c r="I6122" s="162"/>
      <c r="L6122" s="158"/>
      <c r="M6122" s="163"/>
      <c r="T6122" s="164"/>
      <c r="AT6122" s="159" t="s">
        <v>340</v>
      </c>
      <c r="AU6122" s="159" t="s">
        <v>80</v>
      </c>
      <c r="AV6122" s="13" t="s">
        <v>80</v>
      </c>
      <c r="AW6122" s="13" t="s">
        <v>32</v>
      </c>
      <c r="AX6122" s="13" t="s">
        <v>71</v>
      </c>
      <c r="AY6122" s="159" t="s">
        <v>330</v>
      </c>
    </row>
    <row r="6123" spans="2:51" s="13" customFormat="1">
      <c r="B6123" s="158"/>
      <c r="D6123" s="152" t="s">
        <v>340</v>
      </c>
      <c r="E6123" s="159" t="s">
        <v>21</v>
      </c>
      <c r="F6123" s="160" t="s">
        <v>4465</v>
      </c>
      <c r="H6123" s="161">
        <v>-0.9</v>
      </c>
      <c r="I6123" s="162"/>
      <c r="L6123" s="158"/>
      <c r="M6123" s="163"/>
      <c r="T6123" s="164"/>
      <c r="AT6123" s="159" t="s">
        <v>340</v>
      </c>
      <c r="AU6123" s="159" t="s">
        <v>80</v>
      </c>
      <c r="AV6123" s="13" t="s">
        <v>80</v>
      </c>
      <c r="AW6123" s="13" t="s">
        <v>32</v>
      </c>
      <c r="AX6123" s="13" t="s">
        <v>71</v>
      </c>
      <c r="AY6123" s="159" t="s">
        <v>330</v>
      </c>
    </row>
    <row r="6124" spans="2:51" s="12" customFormat="1">
      <c r="B6124" s="151"/>
      <c r="D6124" s="152" t="s">
        <v>340</v>
      </c>
      <c r="E6124" s="153" t="s">
        <v>21</v>
      </c>
      <c r="F6124" s="154" t="s">
        <v>1480</v>
      </c>
      <c r="H6124" s="153" t="s">
        <v>21</v>
      </c>
      <c r="I6124" s="155"/>
      <c r="L6124" s="151"/>
      <c r="M6124" s="156"/>
      <c r="T6124" s="157"/>
      <c r="AT6124" s="153" t="s">
        <v>340</v>
      </c>
      <c r="AU6124" s="153" t="s">
        <v>80</v>
      </c>
      <c r="AV6124" s="12" t="s">
        <v>78</v>
      </c>
      <c r="AW6124" s="12" t="s">
        <v>32</v>
      </c>
      <c r="AX6124" s="12" t="s">
        <v>71</v>
      </c>
      <c r="AY6124" s="153" t="s">
        <v>330</v>
      </c>
    </row>
    <row r="6125" spans="2:51" s="13" customFormat="1">
      <c r="B6125" s="158"/>
      <c r="D6125" s="152" t="s">
        <v>340</v>
      </c>
      <c r="E6125" s="159" t="s">
        <v>21</v>
      </c>
      <c r="F6125" s="160" t="s">
        <v>4777</v>
      </c>
      <c r="H6125" s="161">
        <v>1.2</v>
      </c>
      <c r="I6125" s="162"/>
      <c r="L6125" s="158"/>
      <c r="M6125" s="163"/>
      <c r="T6125" s="164"/>
      <c r="AT6125" s="159" t="s">
        <v>340</v>
      </c>
      <c r="AU6125" s="159" t="s">
        <v>80</v>
      </c>
      <c r="AV6125" s="13" t="s">
        <v>80</v>
      </c>
      <c r="AW6125" s="13" t="s">
        <v>32</v>
      </c>
      <c r="AX6125" s="13" t="s">
        <v>71</v>
      </c>
      <c r="AY6125" s="159" t="s">
        <v>330</v>
      </c>
    </row>
    <row r="6126" spans="2:51" s="12" customFormat="1">
      <c r="B6126" s="151"/>
      <c r="D6126" s="152" t="s">
        <v>340</v>
      </c>
      <c r="E6126" s="153" t="s">
        <v>21</v>
      </c>
      <c r="F6126" s="154" t="s">
        <v>1490</v>
      </c>
      <c r="H6126" s="153" t="s">
        <v>21</v>
      </c>
      <c r="I6126" s="155"/>
      <c r="L6126" s="151"/>
      <c r="M6126" s="156"/>
      <c r="T6126" s="157"/>
      <c r="AT6126" s="153" t="s">
        <v>340</v>
      </c>
      <c r="AU6126" s="153" t="s">
        <v>80</v>
      </c>
      <c r="AV6126" s="12" t="s">
        <v>78</v>
      </c>
      <c r="AW6126" s="12" t="s">
        <v>32</v>
      </c>
      <c r="AX6126" s="12" t="s">
        <v>71</v>
      </c>
      <c r="AY6126" s="153" t="s">
        <v>330</v>
      </c>
    </row>
    <row r="6127" spans="2:51" s="13" customFormat="1">
      <c r="B6127" s="158"/>
      <c r="D6127" s="152" t="s">
        <v>340</v>
      </c>
      <c r="E6127" s="159" t="s">
        <v>21</v>
      </c>
      <c r="F6127" s="160" t="s">
        <v>2335</v>
      </c>
      <c r="H6127" s="161">
        <v>12.85</v>
      </c>
      <c r="I6127" s="162"/>
      <c r="L6127" s="158"/>
      <c r="M6127" s="163"/>
      <c r="T6127" s="164"/>
      <c r="AT6127" s="159" t="s">
        <v>340</v>
      </c>
      <c r="AU6127" s="159" t="s">
        <v>80</v>
      </c>
      <c r="AV6127" s="13" t="s">
        <v>80</v>
      </c>
      <c r="AW6127" s="13" t="s">
        <v>32</v>
      </c>
      <c r="AX6127" s="13" t="s">
        <v>71</v>
      </c>
      <c r="AY6127" s="159" t="s">
        <v>330</v>
      </c>
    </row>
    <row r="6128" spans="2:51" s="13" customFormat="1">
      <c r="B6128" s="158"/>
      <c r="D6128" s="152" t="s">
        <v>340</v>
      </c>
      <c r="E6128" s="159" t="s">
        <v>21</v>
      </c>
      <c r="F6128" s="160" t="s">
        <v>4465</v>
      </c>
      <c r="H6128" s="161">
        <v>-0.9</v>
      </c>
      <c r="I6128" s="162"/>
      <c r="L6128" s="158"/>
      <c r="M6128" s="163"/>
      <c r="T6128" s="164"/>
      <c r="AT6128" s="159" t="s">
        <v>340</v>
      </c>
      <c r="AU6128" s="159" t="s">
        <v>80</v>
      </c>
      <c r="AV6128" s="13" t="s">
        <v>80</v>
      </c>
      <c r="AW6128" s="13" t="s">
        <v>32</v>
      </c>
      <c r="AX6128" s="13" t="s">
        <v>71</v>
      </c>
      <c r="AY6128" s="159" t="s">
        <v>330</v>
      </c>
    </row>
    <row r="6129" spans="2:51" s="12" customFormat="1">
      <c r="B6129" s="151"/>
      <c r="D6129" s="152" t="s">
        <v>340</v>
      </c>
      <c r="E6129" s="153" t="s">
        <v>21</v>
      </c>
      <c r="F6129" s="154" t="s">
        <v>1682</v>
      </c>
      <c r="H6129" s="153" t="s">
        <v>21</v>
      </c>
      <c r="I6129" s="155"/>
      <c r="L6129" s="151"/>
      <c r="M6129" s="156"/>
      <c r="T6129" s="157"/>
      <c r="AT6129" s="153" t="s">
        <v>340</v>
      </c>
      <c r="AU6129" s="153" t="s">
        <v>80</v>
      </c>
      <c r="AV6129" s="12" t="s">
        <v>78</v>
      </c>
      <c r="AW6129" s="12" t="s">
        <v>32</v>
      </c>
      <c r="AX6129" s="12" t="s">
        <v>71</v>
      </c>
      <c r="AY6129" s="153" t="s">
        <v>330</v>
      </c>
    </row>
    <row r="6130" spans="2:51" s="13" customFormat="1">
      <c r="B6130" s="158"/>
      <c r="D6130" s="152" t="s">
        <v>340</v>
      </c>
      <c r="E6130" s="159" t="s">
        <v>21</v>
      </c>
      <c r="F6130" s="160" t="s">
        <v>4769</v>
      </c>
      <c r="H6130" s="161">
        <v>1.7</v>
      </c>
      <c r="I6130" s="162"/>
      <c r="L6130" s="158"/>
      <c r="M6130" s="163"/>
      <c r="T6130" s="164"/>
      <c r="AT6130" s="159" t="s">
        <v>340</v>
      </c>
      <c r="AU6130" s="159" t="s">
        <v>80</v>
      </c>
      <c r="AV6130" s="13" t="s">
        <v>80</v>
      </c>
      <c r="AW6130" s="13" t="s">
        <v>32</v>
      </c>
      <c r="AX6130" s="13" t="s">
        <v>71</v>
      </c>
      <c r="AY6130" s="159" t="s">
        <v>330</v>
      </c>
    </row>
    <row r="6131" spans="2:51" s="12" customFormat="1">
      <c r="B6131" s="151"/>
      <c r="D6131" s="152" t="s">
        <v>340</v>
      </c>
      <c r="E6131" s="153" t="s">
        <v>21</v>
      </c>
      <c r="F6131" s="154" t="s">
        <v>1572</v>
      </c>
      <c r="H6131" s="153" t="s">
        <v>21</v>
      </c>
      <c r="I6131" s="155"/>
      <c r="L6131" s="151"/>
      <c r="M6131" s="156"/>
      <c r="T6131" s="157"/>
      <c r="AT6131" s="153" t="s">
        <v>340</v>
      </c>
      <c r="AU6131" s="153" t="s">
        <v>80</v>
      </c>
      <c r="AV6131" s="12" t="s">
        <v>78</v>
      </c>
      <c r="AW6131" s="12" t="s">
        <v>32</v>
      </c>
      <c r="AX6131" s="12" t="s">
        <v>71</v>
      </c>
      <c r="AY6131" s="153" t="s">
        <v>330</v>
      </c>
    </row>
    <row r="6132" spans="2:51" s="13" customFormat="1">
      <c r="B6132" s="158"/>
      <c r="D6132" s="152" t="s">
        <v>340</v>
      </c>
      <c r="E6132" s="159" t="s">
        <v>21</v>
      </c>
      <c r="F6132" s="160" t="s">
        <v>4771</v>
      </c>
      <c r="H6132" s="161">
        <v>1</v>
      </c>
      <c r="I6132" s="162"/>
      <c r="L6132" s="158"/>
      <c r="M6132" s="163"/>
      <c r="T6132" s="164"/>
      <c r="AT6132" s="159" t="s">
        <v>340</v>
      </c>
      <c r="AU6132" s="159" t="s">
        <v>80</v>
      </c>
      <c r="AV6132" s="13" t="s">
        <v>80</v>
      </c>
      <c r="AW6132" s="13" t="s">
        <v>32</v>
      </c>
      <c r="AX6132" s="13" t="s">
        <v>71</v>
      </c>
      <c r="AY6132" s="159" t="s">
        <v>330</v>
      </c>
    </row>
    <row r="6133" spans="2:51" s="12" customFormat="1">
      <c r="B6133" s="151"/>
      <c r="D6133" s="152" t="s">
        <v>340</v>
      </c>
      <c r="E6133" s="153" t="s">
        <v>21</v>
      </c>
      <c r="F6133" s="154" t="s">
        <v>1576</v>
      </c>
      <c r="H6133" s="153" t="s">
        <v>21</v>
      </c>
      <c r="I6133" s="155"/>
      <c r="L6133" s="151"/>
      <c r="M6133" s="156"/>
      <c r="T6133" s="157"/>
      <c r="AT6133" s="153" t="s">
        <v>340</v>
      </c>
      <c r="AU6133" s="153" t="s">
        <v>80</v>
      </c>
      <c r="AV6133" s="12" t="s">
        <v>78</v>
      </c>
      <c r="AW6133" s="12" t="s">
        <v>32</v>
      </c>
      <c r="AX6133" s="12" t="s">
        <v>71</v>
      </c>
      <c r="AY6133" s="153" t="s">
        <v>330</v>
      </c>
    </row>
    <row r="6134" spans="2:51" s="13" customFormat="1">
      <c r="B6134" s="158"/>
      <c r="D6134" s="152" t="s">
        <v>340</v>
      </c>
      <c r="E6134" s="159" t="s">
        <v>21</v>
      </c>
      <c r="F6134" s="160" t="s">
        <v>4778</v>
      </c>
      <c r="H6134" s="161">
        <v>1.1000000000000001</v>
      </c>
      <c r="I6134" s="162"/>
      <c r="L6134" s="158"/>
      <c r="M6134" s="163"/>
      <c r="T6134" s="164"/>
      <c r="AT6134" s="159" t="s">
        <v>340</v>
      </c>
      <c r="AU6134" s="159" t="s">
        <v>80</v>
      </c>
      <c r="AV6134" s="13" t="s">
        <v>80</v>
      </c>
      <c r="AW6134" s="13" t="s">
        <v>32</v>
      </c>
      <c r="AX6134" s="13" t="s">
        <v>71</v>
      </c>
      <c r="AY6134" s="159" t="s">
        <v>330</v>
      </c>
    </row>
    <row r="6135" spans="2:51" s="12" customFormat="1">
      <c r="B6135" s="151"/>
      <c r="D6135" s="152" t="s">
        <v>340</v>
      </c>
      <c r="E6135" s="153" t="s">
        <v>21</v>
      </c>
      <c r="F6135" s="154" t="s">
        <v>808</v>
      </c>
      <c r="H6135" s="153" t="s">
        <v>21</v>
      </c>
      <c r="I6135" s="155"/>
      <c r="L6135" s="151"/>
      <c r="M6135" s="156"/>
      <c r="T6135" s="157"/>
      <c r="AT6135" s="153" t="s">
        <v>340</v>
      </c>
      <c r="AU6135" s="153" t="s">
        <v>80</v>
      </c>
      <c r="AV6135" s="12" t="s">
        <v>78</v>
      </c>
      <c r="AW6135" s="12" t="s">
        <v>32</v>
      </c>
      <c r="AX6135" s="12" t="s">
        <v>71</v>
      </c>
      <c r="AY6135" s="153" t="s">
        <v>330</v>
      </c>
    </row>
    <row r="6136" spans="2:51" s="12" customFormat="1">
      <c r="B6136" s="151"/>
      <c r="D6136" s="152" t="s">
        <v>340</v>
      </c>
      <c r="E6136" s="153" t="s">
        <v>21</v>
      </c>
      <c r="F6136" s="154" t="s">
        <v>1470</v>
      </c>
      <c r="H6136" s="153" t="s">
        <v>21</v>
      </c>
      <c r="I6136" s="155"/>
      <c r="L6136" s="151"/>
      <c r="M6136" s="156"/>
      <c r="T6136" s="157"/>
      <c r="AT6136" s="153" t="s">
        <v>340</v>
      </c>
      <c r="AU6136" s="153" t="s">
        <v>80</v>
      </c>
      <c r="AV6136" s="12" t="s">
        <v>78</v>
      </c>
      <c r="AW6136" s="12" t="s">
        <v>32</v>
      </c>
      <c r="AX6136" s="12" t="s">
        <v>71</v>
      </c>
      <c r="AY6136" s="153" t="s">
        <v>330</v>
      </c>
    </row>
    <row r="6137" spans="2:51" s="13" customFormat="1">
      <c r="B6137" s="158"/>
      <c r="D6137" s="152" t="s">
        <v>340</v>
      </c>
      <c r="E6137" s="159" t="s">
        <v>21</v>
      </c>
      <c r="F6137" s="160" t="s">
        <v>4768</v>
      </c>
      <c r="H6137" s="161">
        <v>1.6</v>
      </c>
      <c r="I6137" s="162"/>
      <c r="L6137" s="158"/>
      <c r="M6137" s="163"/>
      <c r="T6137" s="164"/>
      <c r="AT6137" s="159" t="s">
        <v>340</v>
      </c>
      <c r="AU6137" s="159" t="s">
        <v>80</v>
      </c>
      <c r="AV6137" s="13" t="s">
        <v>80</v>
      </c>
      <c r="AW6137" s="13" t="s">
        <v>32</v>
      </c>
      <c r="AX6137" s="13" t="s">
        <v>71</v>
      </c>
      <c r="AY6137" s="159" t="s">
        <v>330</v>
      </c>
    </row>
    <row r="6138" spans="2:51" s="12" customFormat="1">
      <c r="B6138" s="151"/>
      <c r="D6138" s="152" t="s">
        <v>340</v>
      </c>
      <c r="E6138" s="153" t="s">
        <v>21</v>
      </c>
      <c r="F6138" s="154" t="s">
        <v>1672</v>
      </c>
      <c r="H6138" s="153" t="s">
        <v>21</v>
      </c>
      <c r="I6138" s="155"/>
      <c r="L6138" s="151"/>
      <c r="M6138" s="156"/>
      <c r="T6138" s="157"/>
      <c r="AT6138" s="153" t="s">
        <v>340</v>
      </c>
      <c r="AU6138" s="153" t="s">
        <v>80</v>
      </c>
      <c r="AV6138" s="12" t="s">
        <v>78</v>
      </c>
      <c r="AW6138" s="12" t="s">
        <v>32</v>
      </c>
      <c r="AX6138" s="12" t="s">
        <v>71</v>
      </c>
      <c r="AY6138" s="153" t="s">
        <v>330</v>
      </c>
    </row>
    <row r="6139" spans="2:51" s="13" customFormat="1">
      <c r="B6139" s="158"/>
      <c r="D6139" s="152" t="s">
        <v>340</v>
      </c>
      <c r="E6139" s="159" t="s">
        <v>21</v>
      </c>
      <c r="F6139" s="160" t="s">
        <v>4768</v>
      </c>
      <c r="H6139" s="161">
        <v>1.6</v>
      </c>
      <c r="I6139" s="162"/>
      <c r="L6139" s="158"/>
      <c r="M6139" s="163"/>
      <c r="T6139" s="164"/>
      <c r="AT6139" s="159" t="s">
        <v>340</v>
      </c>
      <c r="AU6139" s="159" t="s">
        <v>80</v>
      </c>
      <c r="AV6139" s="13" t="s">
        <v>80</v>
      </c>
      <c r="AW6139" s="13" t="s">
        <v>32</v>
      </c>
      <c r="AX6139" s="13" t="s">
        <v>71</v>
      </c>
      <c r="AY6139" s="159" t="s">
        <v>330</v>
      </c>
    </row>
    <row r="6140" spans="2:51" s="12" customFormat="1">
      <c r="B6140" s="151"/>
      <c r="D6140" s="152" t="s">
        <v>340</v>
      </c>
      <c r="E6140" s="153" t="s">
        <v>21</v>
      </c>
      <c r="F6140" s="154" t="s">
        <v>1550</v>
      </c>
      <c r="H6140" s="153" t="s">
        <v>21</v>
      </c>
      <c r="I6140" s="155"/>
      <c r="L6140" s="151"/>
      <c r="M6140" s="156"/>
      <c r="T6140" s="157"/>
      <c r="AT6140" s="153" t="s">
        <v>340</v>
      </c>
      <c r="AU6140" s="153" t="s">
        <v>80</v>
      </c>
      <c r="AV6140" s="12" t="s">
        <v>78</v>
      </c>
      <c r="AW6140" s="12" t="s">
        <v>32</v>
      </c>
      <c r="AX6140" s="12" t="s">
        <v>71</v>
      </c>
      <c r="AY6140" s="153" t="s">
        <v>330</v>
      </c>
    </row>
    <row r="6141" spans="2:51" s="13" customFormat="1">
      <c r="B6141" s="158"/>
      <c r="D6141" s="152" t="s">
        <v>340</v>
      </c>
      <c r="E6141" s="159" t="s">
        <v>21</v>
      </c>
      <c r="F6141" s="160" t="s">
        <v>4768</v>
      </c>
      <c r="H6141" s="161">
        <v>1.6</v>
      </c>
      <c r="I6141" s="162"/>
      <c r="L6141" s="158"/>
      <c r="M6141" s="163"/>
      <c r="T6141" s="164"/>
      <c r="AT6141" s="159" t="s">
        <v>340</v>
      </c>
      <c r="AU6141" s="159" t="s">
        <v>80</v>
      </c>
      <c r="AV6141" s="13" t="s">
        <v>80</v>
      </c>
      <c r="AW6141" s="13" t="s">
        <v>32</v>
      </c>
      <c r="AX6141" s="13" t="s">
        <v>71</v>
      </c>
      <c r="AY6141" s="159" t="s">
        <v>330</v>
      </c>
    </row>
    <row r="6142" spans="2:51" s="12" customFormat="1">
      <c r="B6142" s="151"/>
      <c r="D6142" s="152" t="s">
        <v>340</v>
      </c>
      <c r="E6142" s="153" t="s">
        <v>21</v>
      </c>
      <c r="F6142" s="154" t="s">
        <v>1472</v>
      </c>
      <c r="H6142" s="153" t="s">
        <v>21</v>
      </c>
      <c r="I6142" s="155"/>
      <c r="L6142" s="151"/>
      <c r="M6142" s="156"/>
      <c r="T6142" s="157"/>
      <c r="AT6142" s="153" t="s">
        <v>340</v>
      </c>
      <c r="AU6142" s="153" t="s">
        <v>80</v>
      </c>
      <c r="AV6142" s="12" t="s">
        <v>78</v>
      </c>
      <c r="AW6142" s="12" t="s">
        <v>32</v>
      </c>
      <c r="AX6142" s="12" t="s">
        <v>71</v>
      </c>
      <c r="AY6142" s="153" t="s">
        <v>330</v>
      </c>
    </row>
    <row r="6143" spans="2:51" s="13" customFormat="1">
      <c r="B6143" s="158"/>
      <c r="D6143" s="152" t="s">
        <v>340</v>
      </c>
      <c r="E6143" s="159" t="s">
        <v>21</v>
      </c>
      <c r="F6143" s="160" t="s">
        <v>2278</v>
      </c>
      <c r="H6143" s="161">
        <v>8.1</v>
      </c>
      <c r="I6143" s="162"/>
      <c r="L6143" s="158"/>
      <c r="M6143" s="163"/>
      <c r="T6143" s="164"/>
      <c r="AT6143" s="159" t="s">
        <v>340</v>
      </c>
      <c r="AU6143" s="159" t="s">
        <v>80</v>
      </c>
      <c r="AV6143" s="13" t="s">
        <v>80</v>
      </c>
      <c r="AW6143" s="13" t="s">
        <v>32</v>
      </c>
      <c r="AX6143" s="13" t="s">
        <v>71</v>
      </c>
      <c r="AY6143" s="159" t="s">
        <v>330</v>
      </c>
    </row>
    <row r="6144" spans="2:51" s="13" customFormat="1">
      <c r="B6144" s="158"/>
      <c r="D6144" s="152" t="s">
        <v>340</v>
      </c>
      <c r="E6144" s="159" t="s">
        <v>21</v>
      </c>
      <c r="F6144" s="160" t="s">
        <v>4465</v>
      </c>
      <c r="H6144" s="161">
        <v>-0.9</v>
      </c>
      <c r="I6144" s="162"/>
      <c r="L6144" s="158"/>
      <c r="M6144" s="163"/>
      <c r="T6144" s="164"/>
      <c r="AT6144" s="159" t="s">
        <v>340</v>
      </c>
      <c r="AU6144" s="159" t="s">
        <v>80</v>
      </c>
      <c r="AV6144" s="13" t="s">
        <v>80</v>
      </c>
      <c r="AW6144" s="13" t="s">
        <v>32</v>
      </c>
      <c r="AX6144" s="13" t="s">
        <v>71</v>
      </c>
      <c r="AY6144" s="159" t="s">
        <v>330</v>
      </c>
    </row>
    <row r="6145" spans="2:51" s="12" customFormat="1">
      <c r="B6145" s="151"/>
      <c r="D6145" s="152" t="s">
        <v>340</v>
      </c>
      <c r="E6145" s="153" t="s">
        <v>21</v>
      </c>
      <c r="F6145" s="154" t="s">
        <v>1476</v>
      </c>
      <c r="H6145" s="153" t="s">
        <v>21</v>
      </c>
      <c r="I6145" s="155"/>
      <c r="L6145" s="151"/>
      <c r="M6145" s="156"/>
      <c r="T6145" s="157"/>
      <c r="AT6145" s="153" t="s">
        <v>340</v>
      </c>
      <c r="AU6145" s="153" t="s">
        <v>80</v>
      </c>
      <c r="AV6145" s="12" t="s">
        <v>78</v>
      </c>
      <c r="AW6145" s="12" t="s">
        <v>32</v>
      </c>
      <c r="AX6145" s="12" t="s">
        <v>71</v>
      </c>
      <c r="AY6145" s="153" t="s">
        <v>330</v>
      </c>
    </row>
    <row r="6146" spans="2:51" s="13" customFormat="1">
      <c r="B6146" s="158"/>
      <c r="D6146" s="152" t="s">
        <v>340</v>
      </c>
      <c r="E6146" s="159" t="s">
        <v>21</v>
      </c>
      <c r="F6146" s="160" t="s">
        <v>2237</v>
      </c>
      <c r="H6146" s="161">
        <v>8</v>
      </c>
      <c r="I6146" s="162"/>
      <c r="L6146" s="158"/>
      <c r="M6146" s="163"/>
      <c r="T6146" s="164"/>
      <c r="AT6146" s="159" t="s">
        <v>340</v>
      </c>
      <c r="AU6146" s="159" t="s">
        <v>80</v>
      </c>
      <c r="AV6146" s="13" t="s">
        <v>80</v>
      </c>
      <c r="AW6146" s="13" t="s">
        <v>32</v>
      </c>
      <c r="AX6146" s="13" t="s">
        <v>71</v>
      </c>
      <c r="AY6146" s="159" t="s">
        <v>330</v>
      </c>
    </row>
    <row r="6147" spans="2:51" s="13" customFormat="1">
      <c r="B6147" s="158"/>
      <c r="D6147" s="152" t="s">
        <v>340</v>
      </c>
      <c r="E6147" s="159" t="s">
        <v>21</v>
      </c>
      <c r="F6147" s="160" t="s">
        <v>4594</v>
      </c>
      <c r="H6147" s="161">
        <v>-2.1</v>
      </c>
      <c r="I6147" s="162"/>
      <c r="L6147" s="158"/>
      <c r="M6147" s="163"/>
      <c r="T6147" s="164"/>
      <c r="AT6147" s="159" t="s">
        <v>340</v>
      </c>
      <c r="AU6147" s="159" t="s">
        <v>80</v>
      </c>
      <c r="AV6147" s="13" t="s">
        <v>80</v>
      </c>
      <c r="AW6147" s="13" t="s">
        <v>32</v>
      </c>
      <c r="AX6147" s="13" t="s">
        <v>71</v>
      </c>
      <c r="AY6147" s="159" t="s">
        <v>330</v>
      </c>
    </row>
    <row r="6148" spans="2:51" s="12" customFormat="1">
      <c r="B6148" s="151"/>
      <c r="D6148" s="152" t="s">
        <v>340</v>
      </c>
      <c r="E6148" s="153" t="s">
        <v>21</v>
      </c>
      <c r="F6148" s="154" t="s">
        <v>1554</v>
      </c>
      <c r="H6148" s="153" t="s">
        <v>21</v>
      </c>
      <c r="I6148" s="155"/>
      <c r="L6148" s="151"/>
      <c r="M6148" s="156"/>
      <c r="T6148" s="157"/>
      <c r="AT6148" s="153" t="s">
        <v>340</v>
      </c>
      <c r="AU6148" s="153" t="s">
        <v>80</v>
      </c>
      <c r="AV6148" s="12" t="s">
        <v>78</v>
      </c>
      <c r="AW6148" s="12" t="s">
        <v>32</v>
      </c>
      <c r="AX6148" s="12" t="s">
        <v>71</v>
      </c>
      <c r="AY6148" s="153" t="s">
        <v>330</v>
      </c>
    </row>
    <row r="6149" spans="2:51" s="13" customFormat="1">
      <c r="B6149" s="158"/>
      <c r="D6149" s="152" t="s">
        <v>340</v>
      </c>
      <c r="E6149" s="159" t="s">
        <v>21</v>
      </c>
      <c r="F6149" s="160" t="s">
        <v>2299</v>
      </c>
      <c r="H6149" s="161">
        <v>4.3</v>
      </c>
      <c r="I6149" s="162"/>
      <c r="L6149" s="158"/>
      <c r="M6149" s="163"/>
      <c r="T6149" s="164"/>
      <c r="AT6149" s="159" t="s">
        <v>340</v>
      </c>
      <c r="AU6149" s="159" t="s">
        <v>80</v>
      </c>
      <c r="AV6149" s="13" t="s">
        <v>80</v>
      </c>
      <c r="AW6149" s="13" t="s">
        <v>32</v>
      </c>
      <c r="AX6149" s="13" t="s">
        <v>71</v>
      </c>
      <c r="AY6149" s="159" t="s">
        <v>330</v>
      </c>
    </row>
    <row r="6150" spans="2:51" s="13" customFormat="1">
      <c r="B6150" s="158"/>
      <c r="D6150" s="152" t="s">
        <v>340</v>
      </c>
      <c r="E6150" s="159" t="s">
        <v>21</v>
      </c>
      <c r="F6150" s="160" t="s">
        <v>4588</v>
      </c>
      <c r="H6150" s="161">
        <v>-0.7</v>
      </c>
      <c r="I6150" s="162"/>
      <c r="L6150" s="158"/>
      <c r="M6150" s="163"/>
      <c r="T6150" s="164"/>
      <c r="AT6150" s="159" t="s">
        <v>340</v>
      </c>
      <c r="AU6150" s="159" t="s">
        <v>80</v>
      </c>
      <c r="AV6150" s="13" t="s">
        <v>80</v>
      </c>
      <c r="AW6150" s="13" t="s">
        <v>32</v>
      </c>
      <c r="AX6150" s="13" t="s">
        <v>71</v>
      </c>
      <c r="AY6150" s="159" t="s">
        <v>330</v>
      </c>
    </row>
    <row r="6151" spans="2:51" s="12" customFormat="1">
      <c r="B6151" s="151"/>
      <c r="D6151" s="152" t="s">
        <v>340</v>
      </c>
      <c r="E6151" s="153" t="s">
        <v>21</v>
      </c>
      <c r="F6151" s="154" t="s">
        <v>2241</v>
      </c>
      <c r="H6151" s="153" t="s">
        <v>21</v>
      </c>
      <c r="I6151" s="155"/>
      <c r="L6151" s="151"/>
      <c r="M6151" s="156"/>
      <c r="T6151" s="157"/>
      <c r="AT6151" s="153" t="s">
        <v>340</v>
      </c>
      <c r="AU6151" s="153" t="s">
        <v>80</v>
      </c>
      <c r="AV6151" s="12" t="s">
        <v>78</v>
      </c>
      <c r="AW6151" s="12" t="s">
        <v>32</v>
      </c>
      <c r="AX6151" s="12" t="s">
        <v>71</v>
      </c>
      <c r="AY6151" s="153" t="s">
        <v>330</v>
      </c>
    </row>
    <row r="6152" spans="2:51" s="13" customFormat="1">
      <c r="B6152" s="158"/>
      <c r="D6152" s="152" t="s">
        <v>340</v>
      </c>
      <c r="E6152" s="159" t="s">
        <v>21</v>
      </c>
      <c r="F6152" s="160" t="s">
        <v>2238</v>
      </c>
      <c r="H6152" s="161">
        <v>4</v>
      </c>
      <c r="I6152" s="162"/>
      <c r="L6152" s="158"/>
      <c r="M6152" s="163"/>
      <c r="T6152" s="164"/>
      <c r="AT6152" s="159" t="s">
        <v>340</v>
      </c>
      <c r="AU6152" s="159" t="s">
        <v>80</v>
      </c>
      <c r="AV6152" s="13" t="s">
        <v>80</v>
      </c>
      <c r="AW6152" s="13" t="s">
        <v>32</v>
      </c>
      <c r="AX6152" s="13" t="s">
        <v>71</v>
      </c>
      <c r="AY6152" s="159" t="s">
        <v>330</v>
      </c>
    </row>
    <row r="6153" spans="2:51" s="13" customFormat="1">
      <c r="B6153" s="158"/>
      <c r="D6153" s="152" t="s">
        <v>340</v>
      </c>
      <c r="E6153" s="159" t="s">
        <v>21</v>
      </c>
      <c r="F6153" s="160" t="s">
        <v>4588</v>
      </c>
      <c r="H6153" s="161">
        <v>-0.7</v>
      </c>
      <c r="I6153" s="162"/>
      <c r="L6153" s="158"/>
      <c r="M6153" s="163"/>
      <c r="T6153" s="164"/>
      <c r="AT6153" s="159" t="s">
        <v>340</v>
      </c>
      <c r="AU6153" s="159" t="s">
        <v>80</v>
      </c>
      <c r="AV6153" s="13" t="s">
        <v>80</v>
      </c>
      <c r="AW6153" s="13" t="s">
        <v>32</v>
      </c>
      <c r="AX6153" s="13" t="s">
        <v>71</v>
      </c>
      <c r="AY6153" s="159" t="s">
        <v>330</v>
      </c>
    </row>
    <row r="6154" spans="2:51" s="12" customFormat="1">
      <c r="B6154" s="151"/>
      <c r="D6154" s="152" t="s">
        <v>340</v>
      </c>
      <c r="E6154" s="153" t="s">
        <v>21</v>
      </c>
      <c r="F6154" s="154" t="s">
        <v>1677</v>
      </c>
      <c r="H6154" s="153" t="s">
        <v>21</v>
      </c>
      <c r="I6154" s="155"/>
      <c r="L6154" s="151"/>
      <c r="M6154" s="156"/>
      <c r="T6154" s="157"/>
      <c r="AT6154" s="153" t="s">
        <v>340</v>
      </c>
      <c r="AU6154" s="153" t="s">
        <v>80</v>
      </c>
      <c r="AV6154" s="12" t="s">
        <v>78</v>
      </c>
      <c r="AW6154" s="12" t="s">
        <v>32</v>
      </c>
      <c r="AX6154" s="12" t="s">
        <v>71</v>
      </c>
      <c r="AY6154" s="153" t="s">
        <v>330</v>
      </c>
    </row>
    <row r="6155" spans="2:51" s="13" customFormat="1">
      <c r="B6155" s="158"/>
      <c r="D6155" s="152" t="s">
        <v>340</v>
      </c>
      <c r="E6155" s="159" t="s">
        <v>21</v>
      </c>
      <c r="F6155" s="160" t="s">
        <v>2348</v>
      </c>
      <c r="H6155" s="161">
        <v>11.22</v>
      </c>
      <c r="I6155" s="162"/>
      <c r="L6155" s="158"/>
      <c r="M6155" s="163"/>
      <c r="T6155" s="164"/>
      <c r="AT6155" s="159" t="s">
        <v>340</v>
      </c>
      <c r="AU6155" s="159" t="s">
        <v>80</v>
      </c>
      <c r="AV6155" s="13" t="s">
        <v>80</v>
      </c>
      <c r="AW6155" s="13" t="s">
        <v>32</v>
      </c>
      <c r="AX6155" s="13" t="s">
        <v>71</v>
      </c>
      <c r="AY6155" s="159" t="s">
        <v>330</v>
      </c>
    </row>
    <row r="6156" spans="2:51" s="13" customFormat="1">
      <c r="B6156" s="158"/>
      <c r="D6156" s="152" t="s">
        <v>340</v>
      </c>
      <c r="E6156" s="159" t="s">
        <v>21</v>
      </c>
      <c r="F6156" s="160" t="s">
        <v>4604</v>
      </c>
      <c r="H6156" s="161">
        <v>-1.4</v>
      </c>
      <c r="I6156" s="162"/>
      <c r="L6156" s="158"/>
      <c r="M6156" s="163"/>
      <c r="T6156" s="164"/>
      <c r="AT6156" s="159" t="s">
        <v>340</v>
      </c>
      <c r="AU6156" s="159" t="s">
        <v>80</v>
      </c>
      <c r="AV6156" s="13" t="s">
        <v>80</v>
      </c>
      <c r="AW6156" s="13" t="s">
        <v>32</v>
      </c>
      <c r="AX6156" s="13" t="s">
        <v>71</v>
      </c>
      <c r="AY6156" s="159" t="s">
        <v>330</v>
      </c>
    </row>
    <row r="6157" spans="2:51" s="12" customFormat="1">
      <c r="B6157" s="151"/>
      <c r="D6157" s="152" t="s">
        <v>340</v>
      </c>
      <c r="E6157" s="153" t="s">
        <v>21</v>
      </c>
      <c r="F6157" s="154" t="s">
        <v>2242</v>
      </c>
      <c r="H6157" s="153" t="s">
        <v>21</v>
      </c>
      <c r="I6157" s="155"/>
      <c r="L6157" s="151"/>
      <c r="M6157" s="156"/>
      <c r="T6157" s="157"/>
      <c r="AT6157" s="153" t="s">
        <v>340</v>
      </c>
      <c r="AU6157" s="153" t="s">
        <v>80</v>
      </c>
      <c r="AV6157" s="12" t="s">
        <v>78</v>
      </c>
      <c r="AW6157" s="12" t="s">
        <v>32</v>
      </c>
      <c r="AX6157" s="12" t="s">
        <v>71</v>
      </c>
      <c r="AY6157" s="153" t="s">
        <v>330</v>
      </c>
    </row>
    <row r="6158" spans="2:51" s="13" customFormat="1">
      <c r="B6158" s="158"/>
      <c r="D6158" s="152" t="s">
        <v>340</v>
      </c>
      <c r="E6158" s="159" t="s">
        <v>21</v>
      </c>
      <c r="F6158" s="160" t="s">
        <v>2330</v>
      </c>
      <c r="H6158" s="161">
        <v>5.3</v>
      </c>
      <c r="I6158" s="162"/>
      <c r="L6158" s="158"/>
      <c r="M6158" s="163"/>
      <c r="T6158" s="164"/>
      <c r="AT6158" s="159" t="s">
        <v>340</v>
      </c>
      <c r="AU6158" s="159" t="s">
        <v>80</v>
      </c>
      <c r="AV6158" s="13" t="s">
        <v>80</v>
      </c>
      <c r="AW6158" s="13" t="s">
        <v>32</v>
      </c>
      <c r="AX6158" s="13" t="s">
        <v>71</v>
      </c>
      <c r="AY6158" s="159" t="s">
        <v>330</v>
      </c>
    </row>
    <row r="6159" spans="2:51" s="13" customFormat="1">
      <c r="B6159" s="158"/>
      <c r="D6159" s="152" t="s">
        <v>340</v>
      </c>
      <c r="E6159" s="159" t="s">
        <v>21</v>
      </c>
      <c r="F6159" s="160" t="s">
        <v>4588</v>
      </c>
      <c r="H6159" s="161">
        <v>-0.7</v>
      </c>
      <c r="I6159" s="162"/>
      <c r="L6159" s="158"/>
      <c r="M6159" s="163"/>
      <c r="T6159" s="164"/>
      <c r="AT6159" s="159" t="s">
        <v>340</v>
      </c>
      <c r="AU6159" s="159" t="s">
        <v>80</v>
      </c>
      <c r="AV6159" s="13" t="s">
        <v>80</v>
      </c>
      <c r="AW6159" s="13" t="s">
        <v>32</v>
      </c>
      <c r="AX6159" s="13" t="s">
        <v>71</v>
      </c>
      <c r="AY6159" s="159" t="s">
        <v>330</v>
      </c>
    </row>
    <row r="6160" spans="2:51" s="12" customFormat="1">
      <c r="B6160" s="151"/>
      <c r="D6160" s="152" t="s">
        <v>340</v>
      </c>
      <c r="E6160" s="153" t="s">
        <v>21</v>
      </c>
      <c r="F6160" s="154" t="s">
        <v>2243</v>
      </c>
      <c r="H6160" s="153" t="s">
        <v>21</v>
      </c>
      <c r="I6160" s="155"/>
      <c r="L6160" s="151"/>
      <c r="M6160" s="156"/>
      <c r="T6160" s="157"/>
      <c r="AT6160" s="153" t="s">
        <v>340</v>
      </c>
      <c r="AU6160" s="153" t="s">
        <v>80</v>
      </c>
      <c r="AV6160" s="12" t="s">
        <v>78</v>
      </c>
      <c r="AW6160" s="12" t="s">
        <v>32</v>
      </c>
      <c r="AX6160" s="12" t="s">
        <v>71</v>
      </c>
      <c r="AY6160" s="153" t="s">
        <v>330</v>
      </c>
    </row>
    <row r="6161" spans="2:51" s="13" customFormat="1">
      <c r="B6161" s="158"/>
      <c r="D6161" s="152" t="s">
        <v>340</v>
      </c>
      <c r="E6161" s="159" t="s">
        <v>21</v>
      </c>
      <c r="F6161" s="160" t="s">
        <v>2239</v>
      </c>
      <c r="H6161" s="161">
        <v>8.2200000000000006</v>
      </c>
      <c r="I6161" s="162"/>
      <c r="L6161" s="158"/>
      <c r="M6161" s="163"/>
      <c r="T6161" s="164"/>
      <c r="AT6161" s="159" t="s">
        <v>340</v>
      </c>
      <c r="AU6161" s="159" t="s">
        <v>80</v>
      </c>
      <c r="AV6161" s="13" t="s">
        <v>80</v>
      </c>
      <c r="AW6161" s="13" t="s">
        <v>32</v>
      </c>
      <c r="AX6161" s="13" t="s">
        <v>71</v>
      </c>
      <c r="AY6161" s="159" t="s">
        <v>330</v>
      </c>
    </row>
    <row r="6162" spans="2:51" s="13" customFormat="1">
      <c r="B6162" s="158"/>
      <c r="D6162" s="152" t="s">
        <v>340</v>
      </c>
      <c r="E6162" s="159" t="s">
        <v>21</v>
      </c>
      <c r="F6162" s="160" t="s">
        <v>4594</v>
      </c>
      <c r="H6162" s="161">
        <v>-2.1</v>
      </c>
      <c r="I6162" s="162"/>
      <c r="L6162" s="158"/>
      <c r="M6162" s="163"/>
      <c r="T6162" s="164"/>
      <c r="AT6162" s="159" t="s">
        <v>340</v>
      </c>
      <c r="AU6162" s="159" t="s">
        <v>80</v>
      </c>
      <c r="AV6162" s="13" t="s">
        <v>80</v>
      </c>
      <c r="AW6162" s="13" t="s">
        <v>32</v>
      </c>
      <c r="AX6162" s="13" t="s">
        <v>71</v>
      </c>
      <c r="AY6162" s="159" t="s">
        <v>330</v>
      </c>
    </row>
    <row r="6163" spans="2:51" s="12" customFormat="1">
      <c r="B6163" s="151"/>
      <c r="D6163" s="152" t="s">
        <v>340</v>
      </c>
      <c r="E6163" s="153" t="s">
        <v>21</v>
      </c>
      <c r="F6163" s="154" t="s">
        <v>1599</v>
      </c>
      <c r="H6163" s="153" t="s">
        <v>21</v>
      </c>
      <c r="I6163" s="155"/>
      <c r="L6163" s="151"/>
      <c r="M6163" s="156"/>
      <c r="T6163" s="157"/>
      <c r="AT6163" s="153" t="s">
        <v>340</v>
      </c>
      <c r="AU6163" s="153" t="s">
        <v>80</v>
      </c>
      <c r="AV6163" s="12" t="s">
        <v>78</v>
      </c>
      <c r="AW6163" s="12" t="s">
        <v>32</v>
      </c>
      <c r="AX6163" s="12" t="s">
        <v>71</v>
      </c>
      <c r="AY6163" s="153" t="s">
        <v>330</v>
      </c>
    </row>
    <row r="6164" spans="2:51" s="13" customFormat="1">
      <c r="B6164" s="158"/>
      <c r="D6164" s="152" t="s">
        <v>340</v>
      </c>
      <c r="E6164" s="159" t="s">
        <v>21</v>
      </c>
      <c r="F6164" s="160" t="s">
        <v>2240</v>
      </c>
      <c r="H6164" s="161">
        <v>4.2</v>
      </c>
      <c r="I6164" s="162"/>
      <c r="L6164" s="158"/>
      <c r="M6164" s="163"/>
      <c r="T6164" s="164"/>
      <c r="AT6164" s="159" t="s">
        <v>340</v>
      </c>
      <c r="AU6164" s="159" t="s">
        <v>80</v>
      </c>
      <c r="AV6164" s="13" t="s">
        <v>80</v>
      </c>
      <c r="AW6164" s="13" t="s">
        <v>32</v>
      </c>
      <c r="AX6164" s="13" t="s">
        <v>71</v>
      </c>
      <c r="AY6164" s="159" t="s">
        <v>330</v>
      </c>
    </row>
    <row r="6165" spans="2:51" s="13" customFormat="1">
      <c r="B6165" s="158"/>
      <c r="D6165" s="152" t="s">
        <v>340</v>
      </c>
      <c r="E6165" s="159" t="s">
        <v>21</v>
      </c>
      <c r="F6165" s="160" t="s">
        <v>4588</v>
      </c>
      <c r="H6165" s="161">
        <v>-0.7</v>
      </c>
      <c r="I6165" s="162"/>
      <c r="L6165" s="158"/>
      <c r="M6165" s="163"/>
      <c r="T6165" s="164"/>
      <c r="AT6165" s="159" t="s">
        <v>340</v>
      </c>
      <c r="AU6165" s="159" t="s">
        <v>80</v>
      </c>
      <c r="AV6165" s="13" t="s">
        <v>80</v>
      </c>
      <c r="AW6165" s="13" t="s">
        <v>32</v>
      </c>
      <c r="AX6165" s="13" t="s">
        <v>71</v>
      </c>
      <c r="AY6165" s="159" t="s">
        <v>330</v>
      </c>
    </row>
    <row r="6166" spans="2:51" s="12" customFormat="1">
      <c r="B6166" s="151"/>
      <c r="D6166" s="152" t="s">
        <v>340</v>
      </c>
      <c r="E6166" s="153" t="s">
        <v>21</v>
      </c>
      <c r="F6166" s="154" t="s">
        <v>2246</v>
      </c>
      <c r="H6166" s="153" t="s">
        <v>21</v>
      </c>
      <c r="I6166" s="155"/>
      <c r="L6166" s="151"/>
      <c r="M6166" s="156"/>
      <c r="T6166" s="157"/>
      <c r="AT6166" s="153" t="s">
        <v>340</v>
      </c>
      <c r="AU6166" s="153" t="s">
        <v>80</v>
      </c>
      <c r="AV6166" s="12" t="s">
        <v>78</v>
      </c>
      <c r="AW6166" s="12" t="s">
        <v>32</v>
      </c>
      <c r="AX6166" s="12" t="s">
        <v>71</v>
      </c>
      <c r="AY6166" s="153" t="s">
        <v>330</v>
      </c>
    </row>
    <row r="6167" spans="2:51" s="13" customFormat="1">
      <c r="B6167" s="158"/>
      <c r="D6167" s="152" t="s">
        <v>340</v>
      </c>
      <c r="E6167" s="159" t="s">
        <v>21</v>
      </c>
      <c r="F6167" s="160" t="s">
        <v>2281</v>
      </c>
      <c r="H6167" s="161">
        <v>4.5</v>
      </c>
      <c r="I6167" s="162"/>
      <c r="L6167" s="158"/>
      <c r="M6167" s="163"/>
      <c r="T6167" s="164"/>
      <c r="AT6167" s="159" t="s">
        <v>340</v>
      </c>
      <c r="AU6167" s="159" t="s">
        <v>80</v>
      </c>
      <c r="AV6167" s="13" t="s">
        <v>80</v>
      </c>
      <c r="AW6167" s="13" t="s">
        <v>32</v>
      </c>
      <c r="AX6167" s="13" t="s">
        <v>71</v>
      </c>
      <c r="AY6167" s="159" t="s">
        <v>330</v>
      </c>
    </row>
    <row r="6168" spans="2:51" s="13" customFormat="1">
      <c r="B6168" s="158"/>
      <c r="D6168" s="152" t="s">
        <v>340</v>
      </c>
      <c r="E6168" s="159" t="s">
        <v>21</v>
      </c>
      <c r="F6168" s="160" t="s">
        <v>4588</v>
      </c>
      <c r="H6168" s="161">
        <v>-0.7</v>
      </c>
      <c r="I6168" s="162"/>
      <c r="L6168" s="158"/>
      <c r="M6168" s="163"/>
      <c r="T6168" s="164"/>
      <c r="AT6168" s="159" t="s">
        <v>340</v>
      </c>
      <c r="AU6168" s="159" t="s">
        <v>80</v>
      </c>
      <c r="AV6168" s="13" t="s">
        <v>80</v>
      </c>
      <c r="AW6168" s="13" t="s">
        <v>32</v>
      </c>
      <c r="AX6168" s="13" t="s">
        <v>71</v>
      </c>
      <c r="AY6168" s="159" t="s">
        <v>330</v>
      </c>
    </row>
    <row r="6169" spans="2:51" s="12" customFormat="1">
      <c r="B6169" s="151"/>
      <c r="D6169" s="152" t="s">
        <v>340</v>
      </c>
      <c r="E6169" s="153" t="s">
        <v>21</v>
      </c>
      <c r="F6169" s="154" t="s">
        <v>1478</v>
      </c>
      <c r="H6169" s="153" t="s">
        <v>21</v>
      </c>
      <c r="I6169" s="155"/>
      <c r="L6169" s="151"/>
      <c r="M6169" s="156"/>
      <c r="T6169" s="157"/>
      <c r="AT6169" s="153" t="s">
        <v>340</v>
      </c>
      <c r="AU6169" s="153" t="s">
        <v>80</v>
      </c>
      <c r="AV6169" s="12" t="s">
        <v>78</v>
      </c>
      <c r="AW6169" s="12" t="s">
        <v>32</v>
      </c>
      <c r="AX6169" s="12" t="s">
        <v>71</v>
      </c>
      <c r="AY6169" s="153" t="s">
        <v>330</v>
      </c>
    </row>
    <row r="6170" spans="2:51" s="13" customFormat="1">
      <c r="B6170" s="158"/>
      <c r="D6170" s="152" t="s">
        <v>340</v>
      </c>
      <c r="E6170" s="159" t="s">
        <v>21</v>
      </c>
      <c r="F6170" s="160" t="s">
        <v>2244</v>
      </c>
      <c r="H6170" s="161">
        <v>5.2</v>
      </c>
      <c r="I6170" s="162"/>
      <c r="L6170" s="158"/>
      <c r="M6170" s="163"/>
      <c r="T6170" s="164"/>
      <c r="AT6170" s="159" t="s">
        <v>340</v>
      </c>
      <c r="AU6170" s="159" t="s">
        <v>80</v>
      </c>
      <c r="AV6170" s="13" t="s">
        <v>80</v>
      </c>
      <c r="AW6170" s="13" t="s">
        <v>32</v>
      </c>
      <c r="AX6170" s="13" t="s">
        <v>71</v>
      </c>
      <c r="AY6170" s="159" t="s">
        <v>330</v>
      </c>
    </row>
    <row r="6171" spans="2:51" s="13" customFormat="1">
      <c r="B6171" s="158"/>
      <c r="D6171" s="152" t="s">
        <v>340</v>
      </c>
      <c r="E6171" s="159" t="s">
        <v>21</v>
      </c>
      <c r="F6171" s="160" t="s">
        <v>4604</v>
      </c>
      <c r="H6171" s="161">
        <v>-1.4</v>
      </c>
      <c r="I6171" s="162"/>
      <c r="L6171" s="158"/>
      <c r="M6171" s="163"/>
      <c r="T6171" s="164"/>
      <c r="AT6171" s="159" t="s">
        <v>340</v>
      </c>
      <c r="AU6171" s="159" t="s">
        <v>80</v>
      </c>
      <c r="AV6171" s="13" t="s">
        <v>80</v>
      </c>
      <c r="AW6171" s="13" t="s">
        <v>32</v>
      </c>
      <c r="AX6171" s="13" t="s">
        <v>71</v>
      </c>
      <c r="AY6171" s="159" t="s">
        <v>330</v>
      </c>
    </row>
    <row r="6172" spans="2:51" s="12" customFormat="1">
      <c r="B6172" s="151"/>
      <c r="D6172" s="152" t="s">
        <v>340</v>
      </c>
      <c r="E6172" s="153" t="s">
        <v>21</v>
      </c>
      <c r="F6172" s="154" t="s">
        <v>1480</v>
      </c>
      <c r="H6172" s="153" t="s">
        <v>21</v>
      </c>
      <c r="I6172" s="155"/>
      <c r="L6172" s="151"/>
      <c r="M6172" s="156"/>
      <c r="T6172" s="157"/>
      <c r="AT6172" s="153" t="s">
        <v>340</v>
      </c>
      <c r="AU6172" s="153" t="s">
        <v>80</v>
      </c>
      <c r="AV6172" s="12" t="s">
        <v>78</v>
      </c>
      <c r="AW6172" s="12" t="s">
        <v>32</v>
      </c>
      <c r="AX6172" s="12" t="s">
        <v>71</v>
      </c>
      <c r="AY6172" s="153" t="s">
        <v>330</v>
      </c>
    </row>
    <row r="6173" spans="2:51" s="13" customFormat="1">
      <c r="B6173" s="158"/>
      <c r="D6173" s="152" t="s">
        <v>340</v>
      </c>
      <c r="E6173" s="159" t="s">
        <v>21</v>
      </c>
      <c r="F6173" s="160" t="s">
        <v>2245</v>
      </c>
      <c r="H6173" s="161">
        <v>4.9000000000000004</v>
      </c>
      <c r="I6173" s="162"/>
      <c r="L6173" s="158"/>
      <c r="M6173" s="163"/>
      <c r="T6173" s="164"/>
      <c r="AT6173" s="159" t="s">
        <v>340</v>
      </c>
      <c r="AU6173" s="159" t="s">
        <v>80</v>
      </c>
      <c r="AV6173" s="13" t="s">
        <v>80</v>
      </c>
      <c r="AW6173" s="13" t="s">
        <v>32</v>
      </c>
      <c r="AX6173" s="13" t="s">
        <v>71</v>
      </c>
      <c r="AY6173" s="159" t="s">
        <v>330</v>
      </c>
    </row>
    <row r="6174" spans="2:51" s="13" customFormat="1">
      <c r="B6174" s="158"/>
      <c r="D6174" s="152" t="s">
        <v>340</v>
      </c>
      <c r="E6174" s="159" t="s">
        <v>21</v>
      </c>
      <c r="F6174" s="160" t="s">
        <v>4588</v>
      </c>
      <c r="H6174" s="161">
        <v>-0.7</v>
      </c>
      <c r="I6174" s="162"/>
      <c r="L6174" s="158"/>
      <c r="M6174" s="163"/>
      <c r="T6174" s="164"/>
      <c r="AT6174" s="159" t="s">
        <v>340</v>
      </c>
      <c r="AU6174" s="159" t="s">
        <v>80</v>
      </c>
      <c r="AV6174" s="13" t="s">
        <v>80</v>
      </c>
      <c r="AW6174" s="13" t="s">
        <v>32</v>
      </c>
      <c r="AX6174" s="13" t="s">
        <v>71</v>
      </c>
      <c r="AY6174" s="159" t="s">
        <v>330</v>
      </c>
    </row>
    <row r="6175" spans="2:51" s="12" customFormat="1">
      <c r="B6175" s="151"/>
      <c r="D6175" s="152" t="s">
        <v>340</v>
      </c>
      <c r="E6175" s="153" t="s">
        <v>21</v>
      </c>
      <c r="F6175" s="154" t="s">
        <v>1484</v>
      </c>
      <c r="H6175" s="153" t="s">
        <v>21</v>
      </c>
      <c r="I6175" s="155"/>
      <c r="L6175" s="151"/>
      <c r="M6175" s="156"/>
      <c r="T6175" s="157"/>
      <c r="AT6175" s="153" t="s">
        <v>340</v>
      </c>
      <c r="AU6175" s="153" t="s">
        <v>80</v>
      </c>
      <c r="AV6175" s="12" t="s">
        <v>78</v>
      </c>
      <c r="AW6175" s="12" t="s">
        <v>32</v>
      </c>
      <c r="AX6175" s="12" t="s">
        <v>71</v>
      </c>
      <c r="AY6175" s="153" t="s">
        <v>330</v>
      </c>
    </row>
    <row r="6176" spans="2:51" s="13" customFormat="1">
      <c r="B6176" s="158"/>
      <c r="D6176" s="152" t="s">
        <v>340</v>
      </c>
      <c r="E6176" s="159" t="s">
        <v>21</v>
      </c>
      <c r="F6176" s="160" t="s">
        <v>2349</v>
      </c>
      <c r="H6176" s="161">
        <v>6.7</v>
      </c>
      <c r="I6176" s="162"/>
      <c r="L6176" s="158"/>
      <c r="M6176" s="163"/>
      <c r="T6176" s="164"/>
      <c r="AT6176" s="159" t="s">
        <v>340</v>
      </c>
      <c r="AU6176" s="159" t="s">
        <v>80</v>
      </c>
      <c r="AV6176" s="13" t="s">
        <v>80</v>
      </c>
      <c r="AW6176" s="13" t="s">
        <v>32</v>
      </c>
      <c r="AX6176" s="13" t="s">
        <v>71</v>
      </c>
      <c r="AY6176" s="159" t="s">
        <v>330</v>
      </c>
    </row>
    <row r="6177" spans="2:51" s="13" customFormat="1">
      <c r="B6177" s="158"/>
      <c r="D6177" s="152" t="s">
        <v>340</v>
      </c>
      <c r="E6177" s="159" t="s">
        <v>21</v>
      </c>
      <c r="F6177" s="160" t="s">
        <v>4583</v>
      </c>
      <c r="H6177" s="161">
        <v>-0.8</v>
      </c>
      <c r="I6177" s="162"/>
      <c r="L6177" s="158"/>
      <c r="M6177" s="163"/>
      <c r="T6177" s="164"/>
      <c r="AT6177" s="159" t="s">
        <v>340</v>
      </c>
      <c r="AU6177" s="159" t="s">
        <v>80</v>
      </c>
      <c r="AV6177" s="13" t="s">
        <v>80</v>
      </c>
      <c r="AW6177" s="13" t="s">
        <v>32</v>
      </c>
      <c r="AX6177" s="13" t="s">
        <v>71</v>
      </c>
      <c r="AY6177" s="159" t="s">
        <v>330</v>
      </c>
    </row>
    <row r="6178" spans="2:51" s="12" customFormat="1">
      <c r="B6178" s="151"/>
      <c r="D6178" s="152" t="s">
        <v>340</v>
      </c>
      <c r="E6178" s="153" t="s">
        <v>21</v>
      </c>
      <c r="F6178" s="154" t="s">
        <v>1682</v>
      </c>
      <c r="H6178" s="153" t="s">
        <v>21</v>
      </c>
      <c r="I6178" s="155"/>
      <c r="L6178" s="151"/>
      <c r="M6178" s="156"/>
      <c r="T6178" s="157"/>
      <c r="AT6178" s="153" t="s">
        <v>340</v>
      </c>
      <c r="AU6178" s="153" t="s">
        <v>80</v>
      </c>
      <c r="AV6178" s="12" t="s">
        <v>78</v>
      </c>
      <c r="AW6178" s="12" t="s">
        <v>32</v>
      </c>
      <c r="AX6178" s="12" t="s">
        <v>71</v>
      </c>
      <c r="AY6178" s="153" t="s">
        <v>330</v>
      </c>
    </row>
    <row r="6179" spans="2:51" s="13" customFormat="1">
      <c r="B6179" s="158"/>
      <c r="D6179" s="152" t="s">
        <v>340</v>
      </c>
      <c r="E6179" s="159" t="s">
        <v>21</v>
      </c>
      <c r="F6179" s="160" t="s">
        <v>4775</v>
      </c>
      <c r="H6179" s="161">
        <v>0.9</v>
      </c>
      <c r="I6179" s="162"/>
      <c r="L6179" s="158"/>
      <c r="M6179" s="163"/>
      <c r="T6179" s="164"/>
      <c r="AT6179" s="159" t="s">
        <v>340</v>
      </c>
      <c r="AU6179" s="159" t="s">
        <v>80</v>
      </c>
      <c r="AV6179" s="13" t="s">
        <v>80</v>
      </c>
      <c r="AW6179" s="13" t="s">
        <v>32</v>
      </c>
      <c r="AX6179" s="13" t="s">
        <v>71</v>
      </c>
      <c r="AY6179" s="159" t="s">
        <v>330</v>
      </c>
    </row>
    <row r="6180" spans="2:51" s="12" customFormat="1">
      <c r="B6180" s="151"/>
      <c r="D6180" s="152" t="s">
        <v>340</v>
      </c>
      <c r="E6180" s="153" t="s">
        <v>21</v>
      </c>
      <c r="F6180" s="154" t="s">
        <v>1505</v>
      </c>
      <c r="H6180" s="153" t="s">
        <v>21</v>
      </c>
      <c r="I6180" s="155"/>
      <c r="L6180" s="151"/>
      <c r="M6180" s="156"/>
      <c r="T6180" s="157"/>
      <c r="AT6180" s="153" t="s">
        <v>340</v>
      </c>
      <c r="AU6180" s="153" t="s">
        <v>80</v>
      </c>
      <c r="AV6180" s="12" t="s">
        <v>78</v>
      </c>
      <c r="AW6180" s="12" t="s">
        <v>32</v>
      </c>
      <c r="AX6180" s="12" t="s">
        <v>71</v>
      </c>
      <c r="AY6180" s="153" t="s">
        <v>330</v>
      </c>
    </row>
    <row r="6181" spans="2:51" s="13" customFormat="1">
      <c r="B6181" s="158"/>
      <c r="D6181" s="152" t="s">
        <v>340</v>
      </c>
      <c r="E6181" s="159" t="s">
        <v>21</v>
      </c>
      <c r="F6181" s="160" t="s">
        <v>2355</v>
      </c>
      <c r="H6181" s="161">
        <v>8.6999999999999975</v>
      </c>
      <c r="I6181" s="162"/>
      <c r="L6181" s="158"/>
      <c r="M6181" s="163"/>
      <c r="T6181" s="164"/>
      <c r="AT6181" s="159" t="s">
        <v>340</v>
      </c>
      <c r="AU6181" s="159" t="s">
        <v>80</v>
      </c>
      <c r="AV6181" s="13" t="s">
        <v>80</v>
      </c>
      <c r="AW6181" s="13" t="s">
        <v>32</v>
      </c>
      <c r="AX6181" s="13" t="s">
        <v>71</v>
      </c>
      <c r="AY6181" s="159" t="s">
        <v>330</v>
      </c>
    </row>
    <row r="6182" spans="2:51" s="13" customFormat="1">
      <c r="B6182" s="158"/>
      <c r="D6182" s="152" t="s">
        <v>340</v>
      </c>
      <c r="E6182" s="159" t="s">
        <v>21</v>
      </c>
      <c r="F6182" s="160" t="s">
        <v>4588</v>
      </c>
      <c r="H6182" s="161">
        <v>-0.7</v>
      </c>
      <c r="I6182" s="162"/>
      <c r="L6182" s="158"/>
      <c r="M6182" s="163"/>
      <c r="T6182" s="164"/>
      <c r="AT6182" s="159" t="s">
        <v>340</v>
      </c>
      <c r="AU6182" s="159" t="s">
        <v>80</v>
      </c>
      <c r="AV6182" s="13" t="s">
        <v>80</v>
      </c>
      <c r="AW6182" s="13" t="s">
        <v>32</v>
      </c>
      <c r="AX6182" s="13" t="s">
        <v>71</v>
      </c>
      <c r="AY6182" s="159" t="s">
        <v>330</v>
      </c>
    </row>
    <row r="6183" spans="2:51" s="12" customFormat="1">
      <c r="B6183" s="151"/>
      <c r="D6183" s="152" t="s">
        <v>340</v>
      </c>
      <c r="E6183" s="153" t="s">
        <v>21</v>
      </c>
      <c r="F6183" s="154" t="s">
        <v>1581</v>
      </c>
      <c r="H6183" s="153" t="s">
        <v>21</v>
      </c>
      <c r="I6183" s="155"/>
      <c r="L6183" s="151"/>
      <c r="M6183" s="156"/>
      <c r="T6183" s="157"/>
      <c r="AT6183" s="153" t="s">
        <v>340</v>
      </c>
      <c r="AU6183" s="153" t="s">
        <v>80</v>
      </c>
      <c r="AV6183" s="12" t="s">
        <v>78</v>
      </c>
      <c r="AW6183" s="12" t="s">
        <v>32</v>
      </c>
      <c r="AX6183" s="12" t="s">
        <v>71</v>
      </c>
      <c r="AY6183" s="153" t="s">
        <v>330</v>
      </c>
    </row>
    <row r="6184" spans="2:51" s="13" customFormat="1">
      <c r="B6184" s="158"/>
      <c r="D6184" s="152" t="s">
        <v>340</v>
      </c>
      <c r="E6184" s="159" t="s">
        <v>21</v>
      </c>
      <c r="F6184" s="160" t="s">
        <v>4778</v>
      </c>
      <c r="H6184" s="161">
        <v>1.1000000000000001</v>
      </c>
      <c r="I6184" s="162"/>
      <c r="L6184" s="158"/>
      <c r="M6184" s="163"/>
      <c r="T6184" s="164"/>
      <c r="AT6184" s="159" t="s">
        <v>340</v>
      </c>
      <c r="AU6184" s="159" t="s">
        <v>80</v>
      </c>
      <c r="AV6184" s="13" t="s">
        <v>80</v>
      </c>
      <c r="AW6184" s="13" t="s">
        <v>32</v>
      </c>
      <c r="AX6184" s="13" t="s">
        <v>71</v>
      </c>
      <c r="AY6184" s="159" t="s">
        <v>330</v>
      </c>
    </row>
    <row r="6185" spans="2:51" s="12" customFormat="1">
      <c r="B6185" s="151"/>
      <c r="D6185" s="152" t="s">
        <v>340</v>
      </c>
      <c r="E6185" s="153" t="s">
        <v>21</v>
      </c>
      <c r="F6185" s="154" t="s">
        <v>1515</v>
      </c>
      <c r="H6185" s="153" t="s">
        <v>21</v>
      </c>
      <c r="I6185" s="155"/>
      <c r="L6185" s="151"/>
      <c r="M6185" s="156"/>
      <c r="T6185" s="157"/>
      <c r="AT6185" s="153" t="s">
        <v>340</v>
      </c>
      <c r="AU6185" s="153" t="s">
        <v>80</v>
      </c>
      <c r="AV6185" s="12" t="s">
        <v>78</v>
      </c>
      <c r="AW6185" s="12" t="s">
        <v>32</v>
      </c>
      <c r="AX6185" s="12" t="s">
        <v>71</v>
      </c>
      <c r="AY6185" s="153" t="s">
        <v>330</v>
      </c>
    </row>
    <row r="6186" spans="2:51" s="13" customFormat="1">
      <c r="B6186" s="158"/>
      <c r="D6186" s="152" t="s">
        <v>340</v>
      </c>
      <c r="E6186" s="159" t="s">
        <v>21</v>
      </c>
      <c r="F6186" s="160" t="s">
        <v>2355</v>
      </c>
      <c r="H6186" s="161">
        <v>8.6999999999999975</v>
      </c>
      <c r="I6186" s="162"/>
      <c r="L6186" s="158"/>
      <c r="M6186" s="163"/>
      <c r="T6186" s="164"/>
      <c r="AT6186" s="159" t="s">
        <v>340</v>
      </c>
      <c r="AU6186" s="159" t="s">
        <v>80</v>
      </c>
      <c r="AV6186" s="13" t="s">
        <v>80</v>
      </c>
      <c r="AW6186" s="13" t="s">
        <v>32</v>
      </c>
      <c r="AX6186" s="13" t="s">
        <v>71</v>
      </c>
      <c r="AY6186" s="159" t="s">
        <v>330</v>
      </c>
    </row>
    <row r="6187" spans="2:51" s="13" customFormat="1">
      <c r="B6187" s="158"/>
      <c r="D6187" s="152" t="s">
        <v>340</v>
      </c>
      <c r="E6187" s="159" t="s">
        <v>21</v>
      </c>
      <c r="F6187" s="160" t="s">
        <v>4588</v>
      </c>
      <c r="H6187" s="161">
        <v>-0.7</v>
      </c>
      <c r="I6187" s="162"/>
      <c r="L6187" s="158"/>
      <c r="M6187" s="163"/>
      <c r="T6187" s="164"/>
      <c r="AT6187" s="159" t="s">
        <v>340</v>
      </c>
      <c r="AU6187" s="159" t="s">
        <v>80</v>
      </c>
      <c r="AV6187" s="13" t="s">
        <v>80</v>
      </c>
      <c r="AW6187" s="13" t="s">
        <v>32</v>
      </c>
      <c r="AX6187" s="13" t="s">
        <v>71</v>
      </c>
      <c r="AY6187" s="159" t="s">
        <v>330</v>
      </c>
    </row>
    <row r="6188" spans="2:51" s="12" customFormat="1">
      <c r="B6188" s="151"/>
      <c r="D6188" s="152" t="s">
        <v>340</v>
      </c>
      <c r="E6188" s="153" t="s">
        <v>21</v>
      </c>
      <c r="F6188" s="154" t="s">
        <v>1523</v>
      </c>
      <c r="H6188" s="153" t="s">
        <v>21</v>
      </c>
      <c r="I6188" s="155"/>
      <c r="L6188" s="151"/>
      <c r="M6188" s="156"/>
      <c r="T6188" s="157"/>
      <c r="AT6188" s="153" t="s">
        <v>340</v>
      </c>
      <c r="AU6188" s="153" t="s">
        <v>80</v>
      </c>
      <c r="AV6188" s="12" t="s">
        <v>78</v>
      </c>
      <c r="AW6188" s="12" t="s">
        <v>32</v>
      </c>
      <c r="AX6188" s="12" t="s">
        <v>71</v>
      </c>
      <c r="AY6188" s="153" t="s">
        <v>330</v>
      </c>
    </row>
    <row r="6189" spans="2:51" s="13" customFormat="1">
      <c r="B6189" s="158"/>
      <c r="D6189" s="152" t="s">
        <v>340</v>
      </c>
      <c r="E6189" s="159" t="s">
        <v>21</v>
      </c>
      <c r="F6189" s="160" t="s">
        <v>2362</v>
      </c>
      <c r="H6189" s="161">
        <v>8.8000000000000007</v>
      </c>
      <c r="I6189" s="162"/>
      <c r="L6189" s="158"/>
      <c r="M6189" s="163"/>
      <c r="T6189" s="164"/>
      <c r="AT6189" s="159" t="s">
        <v>340</v>
      </c>
      <c r="AU6189" s="159" t="s">
        <v>80</v>
      </c>
      <c r="AV6189" s="13" t="s">
        <v>80</v>
      </c>
      <c r="AW6189" s="13" t="s">
        <v>32</v>
      </c>
      <c r="AX6189" s="13" t="s">
        <v>71</v>
      </c>
      <c r="AY6189" s="159" t="s">
        <v>330</v>
      </c>
    </row>
    <row r="6190" spans="2:51" s="13" customFormat="1">
      <c r="B6190" s="158"/>
      <c r="D6190" s="152" t="s">
        <v>340</v>
      </c>
      <c r="E6190" s="159" t="s">
        <v>21</v>
      </c>
      <c r="F6190" s="160" t="s">
        <v>4588</v>
      </c>
      <c r="H6190" s="161">
        <v>-0.7</v>
      </c>
      <c r="I6190" s="162"/>
      <c r="L6190" s="158"/>
      <c r="M6190" s="163"/>
      <c r="T6190" s="164"/>
      <c r="AT6190" s="159" t="s">
        <v>340</v>
      </c>
      <c r="AU6190" s="159" t="s">
        <v>80</v>
      </c>
      <c r="AV6190" s="13" t="s">
        <v>80</v>
      </c>
      <c r="AW6190" s="13" t="s">
        <v>32</v>
      </c>
      <c r="AX6190" s="13" t="s">
        <v>71</v>
      </c>
      <c r="AY6190" s="159" t="s">
        <v>330</v>
      </c>
    </row>
    <row r="6191" spans="2:51" s="15" customFormat="1">
      <c r="B6191" s="183"/>
      <c r="D6191" s="152" t="s">
        <v>340</v>
      </c>
      <c r="E6191" s="184" t="s">
        <v>21</v>
      </c>
      <c r="F6191" s="185" t="s">
        <v>769</v>
      </c>
      <c r="H6191" s="186">
        <v>494.34</v>
      </c>
      <c r="I6191" s="187"/>
      <c r="L6191" s="183"/>
      <c r="M6191" s="188"/>
      <c r="T6191" s="189"/>
      <c r="AT6191" s="184" t="s">
        <v>340</v>
      </c>
      <c r="AU6191" s="184" t="s">
        <v>80</v>
      </c>
      <c r="AV6191" s="15" t="s">
        <v>171</v>
      </c>
      <c r="AW6191" s="15" t="s">
        <v>32</v>
      </c>
      <c r="AX6191" s="15" t="s">
        <v>71</v>
      </c>
      <c r="AY6191" s="184" t="s">
        <v>330</v>
      </c>
    </row>
    <row r="6192" spans="2:51" s="12" customFormat="1">
      <c r="B6192" s="151"/>
      <c r="D6192" s="152" t="s">
        <v>340</v>
      </c>
      <c r="E6192" s="153" t="s">
        <v>21</v>
      </c>
      <c r="F6192" s="154" t="s">
        <v>4779</v>
      </c>
      <c r="H6192" s="153" t="s">
        <v>21</v>
      </c>
      <c r="I6192" s="155"/>
      <c r="L6192" s="151"/>
      <c r="M6192" s="156"/>
      <c r="T6192" s="157"/>
      <c r="AT6192" s="153" t="s">
        <v>340</v>
      </c>
      <c r="AU6192" s="153" t="s">
        <v>80</v>
      </c>
      <c r="AV6192" s="12" t="s">
        <v>78</v>
      </c>
      <c r="AW6192" s="12" t="s">
        <v>32</v>
      </c>
      <c r="AX6192" s="12" t="s">
        <v>71</v>
      </c>
      <c r="AY6192" s="153" t="s">
        <v>330</v>
      </c>
    </row>
    <row r="6193" spans="2:51" s="12" customFormat="1">
      <c r="B6193" s="151"/>
      <c r="D6193" s="152" t="s">
        <v>340</v>
      </c>
      <c r="E6193" s="153" t="s">
        <v>21</v>
      </c>
      <c r="F6193" s="154" t="s">
        <v>1003</v>
      </c>
      <c r="H6193" s="153" t="s">
        <v>21</v>
      </c>
      <c r="I6193" s="155"/>
      <c r="L6193" s="151"/>
      <c r="M6193" s="156"/>
      <c r="T6193" s="157"/>
      <c r="AT6193" s="153" t="s">
        <v>340</v>
      </c>
      <c r="AU6193" s="153" t="s">
        <v>80</v>
      </c>
      <c r="AV6193" s="12" t="s">
        <v>78</v>
      </c>
      <c r="AW6193" s="12" t="s">
        <v>32</v>
      </c>
      <c r="AX6193" s="12" t="s">
        <v>71</v>
      </c>
      <c r="AY6193" s="153" t="s">
        <v>330</v>
      </c>
    </row>
    <row r="6194" spans="2:51" s="12" customFormat="1">
      <c r="B6194" s="151"/>
      <c r="D6194" s="152" t="s">
        <v>340</v>
      </c>
      <c r="E6194" s="153" t="s">
        <v>21</v>
      </c>
      <c r="F6194" s="154" t="s">
        <v>1545</v>
      </c>
      <c r="H6194" s="153" t="s">
        <v>21</v>
      </c>
      <c r="I6194" s="155"/>
      <c r="L6194" s="151"/>
      <c r="M6194" s="156"/>
      <c r="T6194" s="157"/>
      <c r="AT6194" s="153" t="s">
        <v>340</v>
      </c>
      <c r="AU6194" s="153" t="s">
        <v>80</v>
      </c>
      <c r="AV6194" s="12" t="s">
        <v>78</v>
      </c>
      <c r="AW6194" s="12" t="s">
        <v>32</v>
      </c>
      <c r="AX6194" s="12" t="s">
        <v>71</v>
      </c>
      <c r="AY6194" s="153" t="s">
        <v>330</v>
      </c>
    </row>
    <row r="6195" spans="2:51" s="13" customFormat="1">
      <c r="B6195" s="158"/>
      <c r="D6195" s="152" t="s">
        <v>340</v>
      </c>
      <c r="E6195" s="159" t="s">
        <v>21</v>
      </c>
      <c r="F6195" s="160" t="s">
        <v>4780</v>
      </c>
      <c r="H6195" s="161">
        <v>12</v>
      </c>
      <c r="I6195" s="162"/>
      <c r="L6195" s="158"/>
      <c r="M6195" s="163"/>
      <c r="T6195" s="164"/>
      <c r="AT6195" s="159" t="s">
        <v>340</v>
      </c>
      <c r="AU6195" s="159" t="s">
        <v>80</v>
      </c>
      <c r="AV6195" s="13" t="s">
        <v>80</v>
      </c>
      <c r="AW6195" s="13" t="s">
        <v>32</v>
      </c>
      <c r="AX6195" s="13" t="s">
        <v>71</v>
      </c>
      <c r="AY6195" s="159" t="s">
        <v>330</v>
      </c>
    </row>
    <row r="6196" spans="2:51" s="12" customFormat="1">
      <c r="B6196" s="151"/>
      <c r="D6196" s="152" t="s">
        <v>340</v>
      </c>
      <c r="E6196" s="153" t="s">
        <v>21</v>
      </c>
      <c r="F6196" s="154" t="s">
        <v>1470</v>
      </c>
      <c r="H6196" s="153" t="s">
        <v>21</v>
      </c>
      <c r="I6196" s="155"/>
      <c r="L6196" s="151"/>
      <c r="M6196" s="156"/>
      <c r="T6196" s="157"/>
      <c r="AT6196" s="153" t="s">
        <v>340</v>
      </c>
      <c r="AU6196" s="153" t="s">
        <v>80</v>
      </c>
      <c r="AV6196" s="12" t="s">
        <v>78</v>
      </c>
      <c r="AW6196" s="12" t="s">
        <v>32</v>
      </c>
      <c r="AX6196" s="12" t="s">
        <v>71</v>
      </c>
      <c r="AY6196" s="153" t="s">
        <v>330</v>
      </c>
    </row>
    <row r="6197" spans="2:51" s="13" customFormat="1">
      <c r="B6197" s="158"/>
      <c r="D6197" s="152" t="s">
        <v>340</v>
      </c>
      <c r="E6197" s="159" t="s">
        <v>21</v>
      </c>
      <c r="F6197" s="160" t="s">
        <v>4781</v>
      </c>
      <c r="H6197" s="161">
        <v>4.8</v>
      </c>
      <c r="I6197" s="162"/>
      <c r="L6197" s="158"/>
      <c r="M6197" s="163"/>
      <c r="T6197" s="164"/>
      <c r="AT6197" s="159" t="s">
        <v>340</v>
      </c>
      <c r="AU6197" s="159" t="s">
        <v>80</v>
      </c>
      <c r="AV6197" s="13" t="s">
        <v>80</v>
      </c>
      <c r="AW6197" s="13" t="s">
        <v>32</v>
      </c>
      <c r="AX6197" s="13" t="s">
        <v>71</v>
      </c>
      <c r="AY6197" s="159" t="s">
        <v>330</v>
      </c>
    </row>
    <row r="6198" spans="2:51" s="12" customFormat="1">
      <c r="B6198" s="151"/>
      <c r="D6198" s="152" t="s">
        <v>340</v>
      </c>
      <c r="E6198" s="153" t="s">
        <v>21</v>
      </c>
      <c r="F6198" s="154" t="s">
        <v>1672</v>
      </c>
      <c r="H6198" s="153" t="s">
        <v>21</v>
      </c>
      <c r="I6198" s="155"/>
      <c r="L6198" s="151"/>
      <c r="M6198" s="156"/>
      <c r="T6198" s="157"/>
      <c r="AT6198" s="153" t="s">
        <v>340</v>
      </c>
      <c r="AU6198" s="153" t="s">
        <v>80</v>
      </c>
      <c r="AV6198" s="12" t="s">
        <v>78</v>
      </c>
      <c r="AW6198" s="12" t="s">
        <v>32</v>
      </c>
      <c r="AX6198" s="12" t="s">
        <v>71</v>
      </c>
      <c r="AY6198" s="153" t="s">
        <v>330</v>
      </c>
    </row>
    <row r="6199" spans="2:51" s="13" customFormat="1">
      <c r="B6199" s="158"/>
      <c r="D6199" s="152" t="s">
        <v>340</v>
      </c>
      <c r="E6199" s="159" t="s">
        <v>21</v>
      </c>
      <c r="F6199" s="160" t="s">
        <v>4782</v>
      </c>
      <c r="H6199" s="161">
        <v>9.6</v>
      </c>
      <c r="I6199" s="162"/>
      <c r="L6199" s="158"/>
      <c r="M6199" s="163"/>
      <c r="T6199" s="164"/>
      <c r="AT6199" s="159" t="s">
        <v>340</v>
      </c>
      <c r="AU6199" s="159" t="s">
        <v>80</v>
      </c>
      <c r="AV6199" s="13" t="s">
        <v>80</v>
      </c>
      <c r="AW6199" s="13" t="s">
        <v>32</v>
      </c>
      <c r="AX6199" s="13" t="s">
        <v>71</v>
      </c>
      <c r="AY6199" s="159" t="s">
        <v>330</v>
      </c>
    </row>
    <row r="6200" spans="2:51" s="12" customFormat="1">
      <c r="B6200" s="151"/>
      <c r="D6200" s="152" t="s">
        <v>340</v>
      </c>
      <c r="E6200" s="153" t="s">
        <v>21</v>
      </c>
      <c r="F6200" s="154" t="s">
        <v>1550</v>
      </c>
      <c r="H6200" s="153" t="s">
        <v>21</v>
      </c>
      <c r="I6200" s="155"/>
      <c r="L6200" s="151"/>
      <c r="M6200" s="156"/>
      <c r="T6200" s="157"/>
      <c r="AT6200" s="153" t="s">
        <v>340</v>
      </c>
      <c r="AU6200" s="153" t="s">
        <v>80</v>
      </c>
      <c r="AV6200" s="12" t="s">
        <v>78</v>
      </c>
      <c r="AW6200" s="12" t="s">
        <v>32</v>
      </c>
      <c r="AX6200" s="12" t="s">
        <v>71</v>
      </c>
      <c r="AY6200" s="153" t="s">
        <v>330</v>
      </c>
    </row>
    <row r="6201" spans="2:51" s="13" customFormat="1">
      <c r="B6201" s="158"/>
      <c r="D6201" s="152" t="s">
        <v>340</v>
      </c>
      <c r="E6201" s="159" t="s">
        <v>21</v>
      </c>
      <c r="F6201" s="160" t="s">
        <v>4782</v>
      </c>
      <c r="H6201" s="161">
        <v>9.6</v>
      </c>
      <c r="I6201" s="162"/>
      <c r="L6201" s="158"/>
      <c r="M6201" s="163"/>
      <c r="T6201" s="164"/>
      <c r="AT6201" s="159" t="s">
        <v>340</v>
      </c>
      <c r="AU6201" s="159" t="s">
        <v>80</v>
      </c>
      <c r="AV6201" s="13" t="s">
        <v>80</v>
      </c>
      <c r="AW6201" s="13" t="s">
        <v>32</v>
      </c>
      <c r="AX6201" s="13" t="s">
        <v>71</v>
      </c>
      <c r="AY6201" s="159" t="s">
        <v>330</v>
      </c>
    </row>
    <row r="6202" spans="2:51" s="12" customFormat="1">
      <c r="B6202" s="151"/>
      <c r="D6202" s="152" t="s">
        <v>340</v>
      </c>
      <c r="E6202" s="153" t="s">
        <v>21</v>
      </c>
      <c r="F6202" s="154" t="s">
        <v>1472</v>
      </c>
      <c r="H6202" s="153" t="s">
        <v>21</v>
      </c>
      <c r="I6202" s="155"/>
      <c r="L6202" s="151"/>
      <c r="M6202" s="156"/>
      <c r="T6202" s="157"/>
      <c r="AT6202" s="153" t="s">
        <v>340</v>
      </c>
      <c r="AU6202" s="153" t="s">
        <v>80</v>
      </c>
      <c r="AV6202" s="12" t="s">
        <v>78</v>
      </c>
      <c r="AW6202" s="12" t="s">
        <v>32</v>
      </c>
      <c r="AX6202" s="12" t="s">
        <v>71</v>
      </c>
      <c r="AY6202" s="153" t="s">
        <v>330</v>
      </c>
    </row>
    <row r="6203" spans="2:51" s="13" customFormat="1">
      <c r="B6203" s="158"/>
      <c r="D6203" s="152" t="s">
        <v>340</v>
      </c>
      <c r="E6203" s="159" t="s">
        <v>21</v>
      </c>
      <c r="F6203" s="160" t="s">
        <v>4781</v>
      </c>
      <c r="H6203" s="161">
        <v>4.8</v>
      </c>
      <c r="I6203" s="162"/>
      <c r="L6203" s="158"/>
      <c r="M6203" s="163"/>
      <c r="T6203" s="164"/>
      <c r="AT6203" s="159" t="s">
        <v>340</v>
      </c>
      <c r="AU6203" s="159" t="s">
        <v>80</v>
      </c>
      <c r="AV6203" s="13" t="s">
        <v>80</v>
      </c>
      <c r="AW6203" s="13" t="s">
        <v>32</v>
      </c>
      <c r="AX6203" s="13" t="s">
        <v>71</v>
      </c>
      <c r="AY6203" s="159" t="s">
        <v>330</v>
      </c>
    </row>
    <row r="6204" spans="2:51" s="12" customFormat="1">
      <c r="B6204" s="151"/>
      <c r="D6204" s="152" t="s">
        <v>340</v>
      </c>
      <c r="E6204" s="153" t="s">
        <v>21</v>
      </c>
      <c r="F6204" s="154" t="s">
        <v>1476</v>
      </c>
      <c r="H6204" s="153" t="s">
        <v>21</v>
      </c>
      <c r="I6204" s="155"/>
      <c r="L6204" s="151"/>
      <c r="M6204" s="156"/>
      <c r="T6204" s="157"/>
      <c r="AT6204" s="153" t="s">
        <v>340</v>
      </c>
      <c r="AU6204" s="153" t="s">
        <v>80</v>
      </c>
      <c r="AV6204" s="12" t="s">
        <v>78</v>
      </c>
      <c r="AW6204" s="12" t="s">
        <v>32</v>
      </c>
      <c r="AX6204" s="12" t="s">
        <v>71</v>
      </c>
      <c r="AY6204" s="153" t="s">
        <v>330</v>
      </c>
    </row>
    <row r="6205" spans="2:51" s="13" customFormat="1">
      <c r="B6205" s="158"/>
      <c r="D6205" s="152" t="s">
        <v>340</v>
      </c>
      <c r="E6205" s="159" t="s">
        <v>21</v>
      </c>
      <c r="F6205" s="160" t="s">
        <v>4782</v>
      </c>
      <c r="H6205" s="161">
        <v>9.6</v>
      </c>
      <c r="I6205" s="162"/>
      <c r="L6205" s="158"/>
      <c r="M6205" s="163"/>
      <c r="T6205" s="164"/>
      <c r="AT6205" s="159" t="s">
        <v>340</v>
      </c>
      <c r="AU6205" s="159" t="s">
        <v>80</v>
      </c>
      <c r="AV6205" s="13" t="s">
        <v>80</v>
      </c>
      <c r="AW6205" s="13" t="s">
        <v>32</v>
      </c>
      <c r="AX6205" s="13" t="s">
        <v>71</v>
      </c>
      <c r="AY6205" s="159" t="s">
        <v>330</v>
      </c>
    </row>
    <row r="6206" spans="2:51" s="12" customFormat="1">
      <c r="B6206" s="151"/>
      <c r="D6206" s="152" t="s">
        <v>340</v>
      </c>
      <c r="E6206" s="153" t="s">
        <v>21</v>
      </c>
      <c r="F6206" s="154" t="s">
        <v>1554</v>
      </c>
      <c r="H6206" s="153" t="s">
        <v>21</v>
      </c>
      <c r="I6206" s="155"/>
      <c r="L6206" s="151"/>
      <c r="M6206" s="156"/>
      <c r="T6206" s="157"/>
      <c r="AT6206" s="153" t="s">
        <v>340</v>
      </c>
      <c r="AU6206" s="153" t="s">
        <v>80</v>
      </c>
      <c r="AV6206" s="12" t="s">
        <v>78</v>
      </c>
      <c r="AW6206" s="12" t="s">
        <v>32</v>
      </c>
      <c r="AX6206" s="12" t="s">
        <v>71</v>
      </c>
      <c r="AY6206" s="153" t="s">
        <v>330</v>
      </c>
    </row>
    <row r="6207" spans="2:51" s="13" customFormat="1">
      <c r="B6207" s="158"/>
      <c r="D6207" s="152" t="s">
        <v>340</v>
      </c>
      <c r="E6207" s="159" t="s">
        <v>21</v>
      </c>
      <c r="F6207" s="160" t="s">
        <v>4782</v>
      </c>
      <c r="H6207" s="161">
        <v>9.6</v>
      </c>
      <c r="I6207" s="162"/>
      <c r="L6207" s="158"/>
      <c r="M6207" s="163"/>
      <c r="T6207" s="164"/>
      <c r="AT6207" s="159" t="s">
        <v>340</v>
      </c>
      <c r="AU6207" s="159" t="s">
        <v>80</v>
      </c>
      <c r="AV6207" s="13" t="s">
        <v>80</v>
      </c>
      <c r="AW6207" s="13" t="s">
        <v>32</v>
      </c>
      <c r="AX6207" s="13" t="s">
        <v>71</v>
      </c>
      <c r="AY6207" s="159" t="s">
        <v>330</v>
      </c>
    </row>
    <row r="6208" spans="2:51" s="12" customFormat="1">
      <c r="B6208" s="151"/>
      <c r="D6208" s="152" t="s">
        <v>340</v>
      </c>
      <c r="E6208" s="153" t="s">
        <v>21</v>
      </c>
      <c r="F6208" s="154" t="s">
        <v>2241</v>
      </c>
      <c r="H6208" s="153" t="s">
        <v>21</v>
      </c>
      <c r="I6208" s="155"/>
      <c r="L6208" s="151"/>
      <c r="M6208" s="156"/>
      <c r="T6208" s="157"/>
      <c r="AT6208" s="153" t="s">
        <v>340</v>
      </c>
      <c r="AU6208" s="153" t="s">
        <v>80</v>
      </c>
      <c r="AV6208" s="12" t="s">
        <v>78</v>
      </c>
      <c r="AW6208" s="12" t="s">
        <v>32</v>
      </c>
      <c r="AX6208" s="12" t="s">
        <v>71</v>
      </c>
      <c r="AY6208" s="153" t="s">
        <v>330</v>
      </c>
    </row>
    <row r="6209" spans="2:51" s="13" customFormat="1">
      <c r="B6209" s="158"/>
      <c r="D6209" s="152" t="s">
        <v>340</v>
      </c>
      <c r="E6209" s="159" t="s">
        <v>21</v>
      </c>
      <c r="F6209" s="160" t="s">
        <v>4781</v>
      </c>
      <c r="H6209" s="161">
        <v>4.8</v>
      </c>
      <c r="I6209" s="162"/>
      <c r="L6209" s="158"/>
      <c r="M6209" s="163"/>
      <c r="T6209" s="164"/>
      <c r="AT6209" s="159" t="s">
        <v>340</v>
      </c>
      <c r="AU6209" s="159" t="s">
        <v>80</v>
      </c>
      <c r="AV6209" s="13" t="s">
        <v>80</v>
      </c>
      <c r="AW6209" s="13" t="s">
        <v>32</v>
      </c>
      <c r="AX6209" s="13" t="s">
        <v>71</v>
      </c>
      <c r="AY6209" s="159" t="s">
        <v>330</v>
      </c>
    </row>
    <row r="6210" spans="2:51" s="12" customFormat="1">
      <c r="B6210" s="151"/>
      <c r="D6210" s="152" t="s">
        <v>340</v>
      </c>
      <c r="E6210" s="153" t="s">
        <v>21</v>
      </c>
      <c r="F6210" s="154" t="s">
        <v>1677</v>
      </c>
      <c r="H6210" s="153" t="s">
        <v>21</v>
      </c>
      <c r="I6210" s="155"/>
      <c r="L6210" s="151"/>
      <c r="M6210" s="156"/>
      <c r="T6210" s="157"/>
      <c r="AT6210" s="153" t="s">
        <v>340</v>
      </c>
      <c r="AU6210" s="153" t="s">
        <v>80</v>
      </c>
      <c r="AV6210" s="12" t="s">
        <v>78</v>
      </c>
      <c r="AW6210" s="12" t="s">
        <v>32</v>
      </c>
      <c r="AX6210" s="12" t="s">
        <v>71</v>
      </c>
      <c r="AY6210" s="153" t="s">
        <v>330</v>
      </c>
    </row>
    <row r="6211" spans="2:51" s="13" customFormat="1">
      <c r="B6211" s="158"/>
      <c r="D6211" s="152" t="s">
        <v>340</v>
      </c>
      <c r="E6211" s="159" t="s">
        <v>21</v>
      </c>
      <c r="F6211" s="160" t="s">
        <v>4782</v>
      </c>
      <c r="H6211" s="161">
        <v>9.6</v>
      </c>
      <c r="I6211" s="162"/>
      <c r="L6211" s="158"/>
      <c r="M6211" s="163"/>
      <c r="T6211" s="164"/>
      <c r="AT6211" s="159" t="s">
        <v>340</v>
      </c>
      <c r="AU6211" s="159" t="s">
        <v>80</v>
      </c>
      <c r="AV6211" s="13" t="s">
        <v>80</v>
      </c>
      <c r="AW6211" s="13" t="s">
        <v>32</v>
      </c>
      <c r="AX6211" s="13" t="s">
        <v>71</v>
      </c>
      <c r="AY6211" s="159" t="s">
        <v>330</v>
      </c>
    </row>
    <row r="6212" spans="2:51" s="12" customFormat="1">
      <c r="B6212" s="151"/>
      <c r="D6212" s="152" t="s">
        <v>340</v>
      </c>
      <c r="E6212" s="153" t="s">
        <v>21</v>
      </c>
      <c r="F6212" s="154" t="s">
        <v>2242</v>
      </c>
      <c r="H6212" s="153" t="s">
        <v>21</v>
      </c>
      <c r="I6212" s="155"/>
      <c r="L6212" s="151"/>
      <c r="M6212" s="156"/>
      <c r="T6212" s="157"/>
      <c r="AT6212" s="153" t="s">
        <v>340</v>
      </c>
      <c r="AU6212" s="153" t="s">
        <v>80</v>
      </c>
      <c r="AV6212" s="12" t="s">
        <v>78</v>
      </c>
      <c r="AW6212" s="12" t="s">
        <v>32</v>
      </c>
      <c r="AX6212" s="12" t="s">
        <v>71</v>
      </c>
      <c r="AY6212" s="153" t="s">
        <v>330</v>
      </c>
    </row>
    <row r="6213" spans="2:51" s="13" customFormat="1">
      <c r="B6213" s="158"/>
      <c r="D6213" s="152" t="s">
        <v>340</v>
      </c>
      <c r="E6213" s="159" t="s">
        <v>21</v>
      </c>
      <c r="F6213" s="160" t="s">
        <v>4782</v>
      </c>
      <c r="H6213" s="161">
        <v>9.6</v>
      </c>
      <c r="I6213" s="162"/>
      <c r="L6213" s="158"/>
      <c r="M6213" s="163"/>
      <c r="T6213" s="164"/>
      <c r="AT6213" s="159" t="s">
        <v>340</v>
      </c>
      <c r="AU6213" s="159" t="s">
        <v>80</v>
      </c>
      <c r="AV6213" s="13" t="s">
        <v>80</v>
      </c>
      <c r="AW6213" s="13" t="s">
        <v>32</v>
      </c>
      <c r="AX6213" s="13" t="s">
        <v>71</v>
      </c>
      <c r="AY6213" s="159" t="s">
        <v>330</v>
      </c>
    </row>
    <row r="6214" spans="2:51" s="12" customFormat="1">
      <c r="B6214" s="151"/>
      <c r="D6214" s="152" t="s">
        <v>340</v>
      </c>
      <c r="E6214" s="153" t="s">
        <v>21</v>
      </c>
      <c r="F6214" s="154" t="s">
        <v>2243</v>
      </c>
      <c r="H6214" s="153" t="s">
        <v>21</v>
      </c>
      <c r="I6214" s="155"/>
      <c r="L6214" s="151"/>
      <c r="M6214" s="156"/>
      <c r="T6214" s="157"/>
      <c r="AT6214" s="153" t="s">
        <v>340</v>
      </c>
      <c r="AU6214" s="153" t="s">
        <v>80</v>
      </c>
      <c r="AV6214" s="12" t="s">
        <v>78</v>
      </c>
      <c r="AW6214" s="12" t="s">
        <v>32</v>
      </c>
      <c r="AX6214" s="12" t="s">
        <v>71</v>
      </c>
      <c r="AY6214" s="153" t="s">
        <v>330</v>
      </c>
    </row>
    <row r="6215" spans="2:51" s="13" customFormat="1">
      <c r="B6215" s="158"/>
      <c r="D6215" s="152" t="s">
        <v>340</v>
      </c>
      <c r="E6215" s="159" t="s">
        <v>21</v>
      </c>
      <c r="F6215" s="160" t="s">
        <v>4781</v>
      </c>
      <c r="H6215" s="161">
        <v>4.8</v>
      </c>
      <c r="I6215" s="162"/>
      <c r="L6215" s="158"/>
      <c r="M6215" s="163"/>
      <c r="T6215" s="164"/>
      <c r="AT6215" s="159" t="s">
        <v>340</v>
      </c>
      <c r="AU6215" s="159" t="s">
        <v>80</v>
      </c>
      <c r="AV6215" s="13" t="s">
        <v>80</v>
      </c>
      <c r="AW6215" s="13" t="s">
        <v>32</v>
      </c>
      <c r="AX6215" s="13" t="s">
        <v>71</v>
      </c>
      <c r="AY6215" s="159" t="s">
        <v>330</v>
      </c>
    </row>
    <row r="6216" spans="2:51" s="12" customFormat="1">
      <c r="B6216" s="151"/>
      <c r="D6216" s="152" t="s">
        <v>340</v>
      </c>
      <c r="E6216" s="153" t="s">
        <v>21</v>
      </c>
      <c r="F6216" s="154" t="s">
        <v>1599</v>
      </c>
      <c r="H6216" s="153" t="s">
        <v>21</v>
      </c>
      <c r="I6216" s="155"/>
      <c r="L6216" s="151"/>
      <c r="M6216" s="156"/>
      <c r="T6216" s="157"/>
      <c r="AT6216" s="153" t="s">
        <v>340</v>
      </c>
      <c r="AU6216" s="153" t="s">
        <v>80</v>
      </c>
      <c r="AV6216" s="12" t="s">
        <v>78</v>
      </c>
      <c r="AW6216" s="12" t="s">
        <v>32</v>
      </c>
      <c r="AX6216" s="12" t="s">
        <v>71</v>
      </c>
      <c r="AY6216" s="153" t="s">
        <v>330</v>
      </c>
    </row>
    <row r="6217" spans="2:51" s="13" customFormat="1">
      <c r="B6217" s="158"/>
      <c r="D6217" s="152" t="s">
        <v>340</v>
      </c>
      <c r="E6217" s="159" t="s">
        <v>21</v>
      </c>
      <c r="F6217" s="160" t="s">
        <v>4782</v>
      </c>
      <c r="H6217" s="161">
        <v>9.6</v>
      </c>
      <c r="I6217" s="162"/>
      <c r="L6217" s="158"/>
      <c r="M6217" s="163"/>
      <c r="T6217" s="164"/>
      <c r="AT6217" s="159" t="s">
        <v>340</v>
      </c>
      <c r="AU6217" s="159" t="s">
        <v>80</v>
      </c>
      <c r="AV6217" s="13" t="s">
        <v>80</v>
      </c>
      <c r="AW6217" s="13" t="s">
        <v>32</v>
      </c>
      <c r="AX6217" s="13" t="s">
        <v>71</v>
      </c>
      <c r="AY6217" s="159" t="s">
        <v>330</v>
      </c>
    </row>
    <row r="6218" spans="2:51" s="12" customFormat="1">
      <c r="B6218" s="151"/>
      <c r="D6218" s="152" t="s">
        <v>340</v>
      </c>
      <c r="E6218" s="153" t="s">
        <v>21</v>
      </c>
      <c r="F6218" s="154" t="s">
        <v>2246</v>
      </c>
      <c r="H6218" s="153" t="s">
        <v>21</v>
      </c>
      <c r="I6218" s="155"/>
      <c r="L6218" s="151"/>
      <c r="M6218" s="156"/>
      <c r="T6218" s="157"/>
      <c r="AT6218" s="153" t="s">
        <v>340</v>
      </c>
      <c r="AU6218" s="153" t="s">
        <v>80</v>
      </c>
      <c r="AV6218" s="12" t="s">
        <v>78</v>
      </c>
      <c r="AW6218" s="12" t="s">
        <v>32</v>
      </c>
      <c r="AX6218" s="12" t="s">
        <v>71</v>
      </c>
      <c r="AY6218" s="153" t="s">
        <v>330</v>
      </c>
    </row>
    <row r="6219" spans="2:51" s="13" customFormat="1">
      <c r="B6219" s="158"/>
      <c r="D6219" s="152" t="s">
        <v>340</v>
      </c>
      <c r="E6219" s="159" t="s">
        <v>21</v>
      </c>
      <c r="F6219" s="160" t="s">
        <v>4780</v>
      </c>
      <c r="H6219" s="161">
        <v>12</v>
      </c>
      <c r="I6219" s="162"/>
      <c r="L6219" s="158"/>
      <c r="M6219" s="163"/>
      <c r="T6219" s="164"/>
      <c r="AT6219" s="159" t="s">
        <v>340</v>
      </c>
      <c r="AU6219" s="159" t="s">
        <v>80</v>
      </c>
      <c r="AV6219" s="13" t="s">
        <v>80</v>
      </c>
      <c r="AW6219" s="13" t="s">
        <v>32</v>
      </c>
      <c r="AX6219" s="13" t="s">
        <v>71</v>
      </c>
      <c r="AY6219" s="159" t="s">
        <v>330</v>
      </c>
    </row>
    <row r="6220" spans="2:51" s="12" customFormat="1">
      <c r="B6220" s="151"/>
      <c r="D6220" s="152" t="s">
        <v>340</v>
      </c>
      <c r="E6220" s="153" t="s">
        <v>21</v>
      </c>
      <c r="F6220" s="154" t="s">
        <v>1480</v>
      </c>
      <c r="H6220" s="153" t="s">
        <v>21</v>
      </c>
      <c r="I6220" s="155"/>
      <c r="L6220" s="151"/>
      <c r="M6220" s="156"/>
      <c r="T6220" s="157"/>
      <c r="AT6220" s="153" t="s">
        <v>340</v>
      </c>
      <c r="AU6220" s="153" t="s">
        <v>80</v>
      </c>
      <c r="AV6220" s="12" t="s">
        <v>78</v>
      </c>
      <c r="AW6220" s="12" t="s">
        <v>32</v>
      </c>
      <c r="AX6220" s="12" t="s">
        <v>71</v>
      </c>
      <c r="AY6220" s="153" t="s">
        <v>330</v>
      </c>
    </row>
    <row r="6221" spans="2:51" s="13" customFormat="1">
      <c r="B6221" s="158"/>
      <c r="D6221" s="152" t="s">
        <v>340</v>
      </c>
      <c r="E6221" s="159" t="s">
        <v>21</v>
      </c>
      <c r="F6221" s="160" t="s">
        <v>4783</v>
      </c>
      <c r="H6221" s="161">
        <v>1.2</v>
      </c>
      <c r="I6221" s="162"/>
      <c r="L6221" s="158"/>
      <c r="M6221" s="163"/>
      <c r="T6221" s="164"/>
      <c r="AT6221" s="159" t="s">
        <v>340</v>
      </c>
      <c r="AU6221" s="159" t="s">
        <v>80</v>
      </c>
      <c r="AV6221" s="13" t="s">
        <v>80</v>
      </c>
      <c r="AW6221" s="13" t="s">
        <v>32</v>
      </c>
      <c r="AX6221" s="13" t="s">
        <v>71</v>
      </c>
      <c r="AY6221" s="159" t="s">
        <v>330</v>
      </c>
    </row>
    <row r="6222" spans="2:51" s="12" customFormat="1">
      <c r="B6222" s="151"/>
      <c r="D6222" s="152" t="s">
        <v>340</v>
      </c>
      <c r="E6222" s="153" t="s">
        <v>21</v>
      </c>
      <c r="F6222" s="154" t="s">
        <v>1484</v>
      </c>
      <c r="H6222" s="153" t="s">
        <v>21</v>
      </c>
      <c r="I6222" s="155"/>
      <c r="L6222" s="151"/>
      <c r="M6222" s="156"/>
      <c r="T6222" s="157"/>
      <c r="AT6222" s="153" t="s">
        <v>340</v>
      </c>
      <c r="AU6222" s="153" t="s">
        <v>80</v>
      </c>
      <c r="AV6222" s="12" t="s">
        <v>78</v>
      </c>
      <c r="AW6222" s="12" t="s">
        <v>32</v>
      </c>
      <c r="AX6222" s="12" t="s">
        <v>71</v>
      </c>
      <c r="AY6222" s="153" t="s">
        <v>330</v>
      </c>
    </row>
    <row r="6223" spans="2:51" s="13" customFormat="1">
      <c r="B6223" s="158"/>
      <c r="D6223" s="152" t="s">
        <v>340</v>
      </c>
      <c r="E6223" s="159" t="s">
        <v>21</v>
      </c>
      <c r="F6223" s="160" t="s">
        <v>4783</v>
      </c>
      <c r="H6223" s="161">
        <v>1.2</v>
      </c>
      <c r="I6223" s="162"/>
      <c r="L6223" s="158"/>
      <c r="M6223" s="163"/>
      <c r="T6223" s="164"/>
      <c r="AT6223" s="159" t="s">
        <v>340</v>
      </c>
      <c r="AU6223" s="159" t="s">
        <v>80</v>
      </c>
      <c r="AV6223" s="13" t="s">
        <v>80</v>
      </c>
      <c r="AW6223" s="13" t="s">
        <v>32</v>
      </c>
      <c r="AX6223" s="13" t="s">
        <v>71</v>
      </c>
      <c r="AY6223" s="159" t="s">
        <v>330</v>
      </c>
    </row>
    <row r="6224" spans="2:51" s="12" customFormat="1">
      <c r="B6224" s="151"/>
      <c r="D6224" s="152" t="s">
        <v>340</v>
      </c>
      <c r="E6224" s="153" t="s">
        <v>21</v>
      </c>
      <c r="F6224" s="154" t="s">
        <v>1568</v>
      </c>
      <c r="H6224" s="153" t="s">
        <v>21</v>
      </c>
      <c r="I6224" s="155"/>
      <c r="L6224" s="151"/>
      <c r="M6224" s="156"/>
      <c r="T6224" s="157"/>
      <c r="AT6224" s="153" t="s">
        <v>340</v>
      </c>
      <c r="AU6224" s="153" t="s">
        <v>80</v>
      </c>
      <c r="AV6224" s="12" t="s">
        <v>78</v>
      </c>
      <c r="AW6224" s="12" t="s">
        <v>32</v>
      </c>
      <c r="AX6224" s="12" t="s">
        <v>71</v>
      </c>
      <c r="AY6224" s="153" t="s">
        <v>330</v>
      </c>
    </row>
    <row r="6225" spans="2:51" s="13" customFormat="1">
      <c r="B6225" s="158"/>
      <c r="D6225" s="152" t="s">
        <v>340</v>
      </c>
      <c r="E6225" s="159" t="s">
        <v>21</v>
      </c>
      <c r="F6225" s="160" t="s">
        <v>4780</v>
      </c>
      <c r="H6225" s="161">
        <v>12</v>
      </c>
      <c r="I6225" s="162"/>
      <c r="L6225" s="158"/>
      <c r="M6225" s="163"/>
      <c r="T6225" s="164"/>
      <c r="AT6225" s="159" t="s">
        <v>340</v>
      </c>
      <c r="AU6225" s="159" t="s">
        <v>80</v>
      </c>
      <c r="AV6225" s="13" t="s">
        <v>80</v>
      </c>
      <c r="AW6225" s="13" t="s">
        <v>32</v>
      </c>
      <c r="AX6225" s="13" t="s">
        <v>71</v>
      </c>
      <c r="AY6225" s="159" t="s">
        <v>330</v>
      </c>
    </row>
    <row r="6226" spans="2:51" s="12" customFormat="1">
      <c r="B6226" s="151"/>
      <c r="D6226" s="152" t="s">
        <v>340</v>
      </c>
      <c r="E6226" s="153" t="s">
        <v>21</v>
      </c>
      <c r="F6226" s="154" t="s">
        <v>1569</v>
      </c>
      <c r="H6226" s="153" t="s">
        <v>21</v>
      </c>
      <c r="I6226" s="155"/>
      <c r="L6226" s="151"/>
      <c r="M6226" s="156"/>
      <c r="T6226" s="157"/>
      <c r="AT6226" s="153" t="s">
        <v>340</v>
      </c>
      <c r="AU6226" s="153" t="s">
        <v>80</v>
      </c>
      <c r="AV6226" s="12" t="s">
        <v>78</v>
      </c>
      <c r="AW6226" s="12" t="s">
        <v>32</v>
      </c>
      <c r="AX6226" s="12" t="s">
        <v>71</v>
      </c>
      <c r="AY6226" s="153" t="s">
        <v>330</v>
      </c>
    </row>
    <row r="6227" spans="2:51" s="13" customFormat="1">
      <c r="B6227" s="158"/>
      <c r="D6227" s="152" t="s">
        <v>340</v>
      </c>
      <c r="E6227" s="159" t="s">
        <v>21</v>
      </c>
      <c r="F6227" s="160" t="s">
        <v>4782</v>
      </c>
      <c r="H6227" s="161">
        <v>9.6</v>
      </c>
      <c r="I6227" s="162"/>
      <c r="L6227" s="158"/>
      <c r="M6227" s="163"/>
      <c r="T6227" s="164"/>
      <c r="AT6227" s="159" t="s">
        <v>340</v>
      </c>
      <c r="AU6227" s="159" t="s">
        <v>80</v>
      </c>
      <c r="AV6227" s="13" t="s">
        <v>80</v>
      </c>
      <c r="AW6227" s="13" t="s">
        <v>32</v>
      </c>
      <c r="AX6227" s="13" t="s">
        <v>71</v>
      </c>
      <c r="AY6227" s="159" t="s">
        <v>330</v>
      </c>
    </row>
    <row r="6228" spans="2:51" s="12" customFormat="1">
      <c r="B6228" s="151"/>
      <c r="D6228" s="152" t="s">
        <v>340</v>
      </c>
      <c r="E6228" s="153" t="s">
        <v>21</v>
      </c>
      <c r="F6228" s="154" t="s">
        <v>1505</v>
      </c>
      <c r="H6228" s="153" t="s">
        <v>21</v>
      </c>
      <c r="I6228" s="155"/>
      <c r="L6228" s="151"/>
      <c r="M6228" s="156"/>
      <c r="T6228" s="157"/>
      <c r="AT6228" s="153" t="s">
        <v>340</v>
      </c>
      <c r="AU6228" s="153" t="s">
        <v>80</v>
      </c>
      <c r="AV6228" s="12" t="s">
        <v>78</v>
      </c>
      <c r="AW6228" s="12" t="s">
        <v>32</v>
      </c>
      <c r="AX6228" s="12" t="s">
        <v>71</v>
      </c>
      <c r="AY6228" s="153" t="s">
        <v>330</v>
      </c>
    </row>
    <row r="6229" spans="2:51" s="13" customFormat="1">
      <c r="B6229" s="158"/>
      <c r="D6229" s="152" t="s">
        <v>340</v>
      </c>
      <c r="E6229" s="159" t="s">
        <v>21</v>
      </c>
      <c r="F6229" s="160" t="s">
        <v>4784</v>
      </c>
      <c r="H6229" s="161">
        <v>14.4</v>
      </c>
      <c r="I6229" s="162"/>
      <c r="L6229" s="158"/>
      <c r="M6229" s="163"/>
      <c r="T6229" s="164"/>
      <c r="AT6229" s="159" t="s">
        <v>340</v>
      </c>
      <c r="AU6229" s="159" t="s">
        <v>80</v>
      </c>
      <c r="AV6229" s="13" t="s">
        <v>80</v>
      </c>
      <c r="AW6229" s="13" t="s">
        <v>32</v>
      </c>
      <c r="AX6229" s="13" t="s">
        <v>71</v>
      </c>
      <c r="AY6229" s="159" t="s">
        <v>330</v>
      </c>
    </row>
    <row r="6230" spans="2:51" s="12" customFormat="1">
      <c r="B6230" s="151"/>
      <c r="D6230" s="152" t="s">
        <v>340</v>
      </c>
      <c r="E6230" s="153" t="s">
        <v>21</v>
      </c>
      <c r="F6230" s="154" t="s">
        <v>1581</v>
      </c>
      <c r="H6230" s="153" t="s">
        <v>21</v>
      </c>
      <c r="I6230" s="155"/>
      <c r="L6230" s="151"/>
      <c r="M6230" s="156"/>
      <c r="T6230" s="157"/>
      <c r="AT6230" s="153" t="s">
        <v>340</v>
      </c>
      <c r="AU6230" s="153" t="s">
        <v>80</v>
      </c>
      <c r="AV6230" s="12" t="s">
        <v>78</v>
      </c>
      <c r="AW6230" s="12" t="s">
        <v>32</v>
      </c>
      <c r="AX6230" s="12" t="s">
        <v>71</v>
      </c>
      <c r="AY6230" s="153" t="s">
        <v>330</v>
      </c>
    </row>
    <row r="6231" spans="2:51" s="13" customFormat="1">
      <c r="B6231" s="158"/>
      <c r="D6231" s="152" t="s">
        <v>340</v>
      </c>
      <c r="E6231" s="159" t="s">
        <v>21</v>
      </c>
      <c r="F6231" s="160" t="s">
        <v>4782</v>
      </c>
      <c r="H6231" s="161">
        <v>9.6</v>
      </c>
      <c r="I6231" s="162"/>
      <c r="L6231" s="158"/>
      <c r="M6231" s="163"/>
      <c r="T6231" s="164"/>
      <c r="AT6231" s="159" t="s">
        <v>340</v>
      </c>
      <c r="AU6231" s="159" t="s">
        <v>80</v>
      </c>
      <c r="AV6231" s="13" t="s">
        <v>80</v>
      </c>
      <c r="AW6231" s="13" t="s">
        <v>32</v>
      </c>
      <c r="AX6231" s="13" t="s">
        <v>71</v>
      </c>
      <c r="AY6231" s="159" t="s">
        <v>330</v>
      </c>
    </row>
    <row r="6232" spans="2:51" s="12" customFormat="1">
      <c r="B6232" s="151"/>
      <c r="D6232" s="152" t="s">
        <v>340</v>
      </c>
      <c r="E6232" s="153" t="s">
        <v>21</v>
      </c>
      <c r="F6232" s="154" t="s">
        <v>1507</v>
      </c>
      <c r="H6232" s="153" t="s">
        <v>21</v>
      </c>
      <c r="I6232" s="155"/>
      <c r="L6232" s="151"/>
      <c r="M6232" s="156"/>
      <c r="T6232" s="157"/>
      <c r="AT6232" s="153" t="s">
        <v>340</v>
      </c>
      <c r="AU6232" s="153" t="s">
        <v>80</v>
      </c>
      <c r="AV6232" s="12" t="s">
        <v>78</v>
      </c>
      <c r="AW6232" s="12" t="s">
        <v>32</v>
      </c>
      <c r="AX6232" s="12" t="s">
        <v>71</v>
      </c>
      <c r="AY6232" s="153" t="s">
        <v>330</v>
      </c>
    </row>
    <row r="6233" spans="2:51" s="13" customFormat="1">
      <c r="B6233" s="158"/>
      <c r="D6233" s="152" t="s">
        <v>340</v>
      </c>
      <c r="E6233" s="159" t="s">
        <v>21</v>
      </c>
      <c r="F6233" s="160" t="s">
        <v>4782</v>
      </c>
      <c r="H6233" s="161">
        <v>9.6</v>
      </c>
      <c r="I6233" s="162"/>
      <c r="L6233" s="158"/>
      <c r="M6233" s="163"/>
      <c r="T6233" s="164"/>
      <c r="AT6233" s="159" t="s">
        <v>340</v>
      </c>
      <c r="AU6233" s="159" t="s">
        <v>80</v>
      </c>
      <c r="AV6233" s="13" t="s">
        <v>80</v>
      </c>
      <c r="AW6233" s="13" t="s">
        <v>32</v>
      </c>
      <c r="AX6233" s="13" t="s">
        <v>71</v>
      </c>
      <c r="AY6233" s="159" t="s">
        <v>330</v>
      </c>
    </row>
    <row r="6234" spans="2:51" s="12" customFormat="1">
      <c r="B6234" s="151"/>
      <c r="D6234" s="152" t="s">
        <v>340</v>
      </c>
      <c r="E6234" s="153" t="s">
        <v>21</v>
      </c>
      <c r="F6234" s="154" t="s">
        <v>1511</v>
      </c>
      <c r="H6234" s="153" t="s">
        <v>21</v>
      </c>
      <c r="I6234" s="155"/>
      <c r="L6234" s="151"/>
      <c r="M6234" s="156"/>
      <c r="T6234" s="157"/>
      <c r="AT6234" s="153" t="s">
        <v>340</v>
      </c>
      <c r="AU6234" s="153" t="s">
        <v>80</v>
      </c>
      <c r="AV6234" s="12" t="s">
        <v>78</v>
      </c>
      <c r="AW6234" s="12" t="s">
        <v>32</v>
      </c>
      <c r="AX6234" s="12" t="s">
        <v>71</v>
      </c>
      <c r="AY6234" s="153" t="s">
        <v>330</v>
      </c>
    </row>
    <row r="6235" spans="2:51" s="13" customFormat="1">
      <c r="B6235" s="158"/>
      <c r="D6235" s="152" t="s">
        <v>340</v>
      </c>
      <c r="E6235" s="159" t="s">
        <v>21</v>
      </c>
      <c r="F6235" s="160" t="s">
        <v>4780</v>
      </c>
      <c r="H6235" s="161">
        <v>12</v>
      </c>
      <c r="I6235" s="162"/>
      <c r="L6235" s="158"/>
      <c r="M6235" s="163"/>
      <c r="T6235" s="164"/>
      <c r="AT6235" s="159" t="s">
        <v>340</v>
      </c>
      <c r="AU6235" s="159" t="s">
        <v>80</v>
      </c>
      <c r="AV6235" s="13" t="s">
        <v>80</v>
      </c>
      <c r="AW6235" s="13" t="s">
        <v>32</v>
      </c>
      <c r="AX6235" s="13" t="s">
        <v>71</v>
      </c>
      <c r="AY6235" s="159" t="s">
        <v>330</v>
      </c>
    </row>
    <row r="6236" spans="2:51" s="12" customFormat="1">
      <c r="B6236" s="151"/>
      <c r="D6236" s="152" t="s">
        <v>340</v>
      </c>
      <c r="E6236" s="153" t="s">
        <v>21</v>
      </c>
      <c r="F6236" s="154" t="s">
        <v>1513</v>
      </c>
      <c r="H6236" s="153" t="s">
        <v>21</v>
      </c>
      <c r="I6236" s="155"/>
      <c r="L6236" s="151"/>
      <c r="M6236" s="156"/>
      <c r="T6236" s="157"/>
      <c r="AT6236" s="153" t="s">
        <v>340</v>
      </c>
      <c r="AU6236" s="153" t="s">
        <v>80</v>
      </c>
      <c r="AV6236" s="12" t="s">
        <v>78</v>
      </c>
      <c r="AW6236" s="12" t="s">
        <v>32</v>
      </c>
      <c r="AX6236" s="12" t="s">
        <v>71</v>
      </c>
      <c r="AY6236" s="153" t="s">
        <v>330</v>
      </c>
    </row>
    <row r="6237" spans="2:51" s="13" customFormat="1">
      <c r="B6237" s="158"/>
      <c r="D6237" s="152" t="s">
        <v>340</v>
      </c>
      <c r="E6237" s="159" t="s">
        <v>21</v>
      </c>
      <c r="F6237" s="160" t="s">
        <v>4782</v>
      </c>
      <c r="H6237" s="161">
        <v>9.6</v>
      </c>
      <c r="I6237" s="162"/>
      <c r="L6237" s="158"/>
      <c r="M6237" s="163"/>
      <c r="T6237" s="164"/>
      <c r="AT6237" s="159" t="s">
        <v>340</v>
      </c>
      <c r="AU6237" s="159" t="s">
        <v>80</v>
      </c>
      <c r="AV6237" s="13" t="s">
        <v>80</v>
      </c>
      <c r="AW6237" s="13" t="s">
        <v>32</v>
      </c>
      <c r="AX6237" s="13" t="s">
        <v>71</v>
      </c>
      <c r="AY6237" s="159" t="s">
        <v>330</v>
      </c>
    </row>
    <row r="6238" spans="2:51" s="12" customFormat="1">
      <c r="B6238" s="151"/>
      <c r="D6238" s="152" t="s">
        <v>340</v>
      </c>
      <c r="E6238" s="153" t="s">
        <v>21</v>
      </c>
      <c r="F6238" s="154" t="s">
        <v>1515</v>
      </c>
      <c r="H6238" s="153" t="s">
        <v>21</v>
      </c>
      <c r="I6238" s="155"/>
      <c r="L6238" s="151"/>
      <c r="M6238" s="156"/>
      <c r="T6238" s="157"/>
      <c r="AT6238" s="153" t="s">
        <v>340</v>
      </c>
      <c r="AU6238" s="153" t="s">
        <v>80</v>
      </c>
      <c r="AV6238" s="12" t="s">
        <v>78</v>
      </c>
      <c r="AW6238" s="12" t="s">
        <v>32</v>
      </c>
      <c r="AX6238" s="12" t="s">
        <v>71</v>
      </c>
      <c r="AY6238" s="153" t="s">
        <v>330</v>
      </c>
    </row>
    <row r="6239" spans="2:51" s="13" customFormat="1">
      <c r="B6239" s="158"/>
      <c r="D6239" s="152" t="s">
        <v>340</v>
      </c>
      <c r="E6239" s="159" t="s">
        <v>21</v>
      </c>
      <c r="F6239" s="160" t="s">
        <v>4783</v>
      </c>
      <c r="H6239" s="161">
        <v>1.2</v>
      </c>
      <c r="I6239" s="162"/>
      <c r="L6239" s="158"/>
      <c r="M6239" s="163"/>
      <c r="T6239" s="164"/>
      <c r="AT6239" s="159" t="s">
        <v>340</v>
      </c>
      <c r="AU6239" s="159" t="s">
        <v>80</v>
      </c>
      <c r="AV6239" s="13" t="s">
        <v>80</v>
      </c>
      <c r="AW6239" s="13" t="s">
        <v>32</v>
      </c>
      <c r="AX6239" s="13" t="s">
        <v>71</v>
      </c>
      <c r="AY6239" s="159" t="s">
        <v>330</v>
      </c>
    </row>
    <row r="6240" spans="2:51" s="12" customFormat="1">
      <c r="B6240" s="151"/>
      <c r="D6240" s="152" t="s">
        <v>340</v>
      </c>
      <c r="E6240" s="153" t="s">
        <v>21</v>
      </c>
      <c r="F6240" s="154" t="s">
        <v>1519</v>
      </c>
      <c r="H6240" s="153" t="s">
        <v>21</v>
      </c>
      <c r="I6240" s="155"/>
      <c r="L6240" s="151"/>
      <c r="M6240" s="156"/>
      <c r="T6240" s="157"/>
      <c r="AT6240" s="153" t="s">
        <v>340</v>
      </c>
      <c r="AU6240" s="153" t="s">
        <v>80</v>
      </c>
      <c r="AV6240" s="12" t="s">
        <v>78</v>
      </c>
      <c r="AW6240" s="12" t="s">
        <v>32</v>
      </c>
      <c r="AX6240" s="12" t="s">
        <v>71</v>
      </c>
      <c r="AY6240" s="153" t="s">
        <v>330</v>
      </c>
    </row>
    <row r="6241" spans="2:51" s="13" customFormat="1">
      <c r="B6241" s="158"/>
      <c r="D6241" s="152" t="s">
        <v>340</v>
      </c>
      <c r="E6241" s="159" t="s">
        <v>21</v>
      </c>
      <c r="F6241" s="160" t="s">
        <v>4783</v>
      </c>
      <c r="H6241" s="161">
        <v>1.2</v>
      </c>
      <c r="I6241" s="162"/>
      <c r="L6241" s="158"/>
      <c r="M6241" s="163"/>
      <c r="T6241" s="164"/>
      <c r="AT6241" s="159" t="s">
        <v>340</v>
      </c>
      <c r="AU6241" s="159" t="s">
        <v>80</v>
      </c>
      <c r="AV6241" s="13" t="s">
        <v>80</v>
      </c>
      <c r="AW6241" s="13" t="s">
        <v>32</v>
      </c>
      <c r="AX6241" s="13" t="s">
        <v>71</v>
      </c>
      <c r="AY6241" s="159" t="s">
        <v>330</v>
      </c>
    </row>
    <row r="6242" spans="2:51" s="12" customFormat="1">
      <c r="B6242" s="151"/>
      <c r="D6242" s="152" t="s">
        <v>340</v>
      </c>
      <c r="E6242" s="153" t="s">
        <v>21</v>
      </c>
      <c r="F6242" s="154" t="s">
        <v>1523</v>
      </c>
      <c r="H6242" s="153" t="s">
        <v>21</v>
      </c>
      <c r="I6242" s="155"/>
      <c r="L6242" s="151"/>
      <c r="M6242" s="156"/>
      <c r="T6242" s="157"/>
      <c r="AT6242" s="153" t="s">
        <v>340</v>
      </c>
      <c r="AU6242" s="153" t="s">
        <v>80</v>
      </c>
      <c r="AV6242" s="12" t="s">
        <v>78</v>
      </c>
      <c r="AW6242" s="12" t="s">
        <v>32</v>
      </c>
      <c r="AX6242" s="12" t="s">
        <v>71</v>
      </c>
      <c r="AY6242" s="153" t="s">
        <v>330</v>
      </c>
    </row>
    <row r="6243" spans="2:51" s="13" customFormat="1">
      <c r="B6243" s="158"/>
      <c r="D6243" s="152" t="s">
        <v>340</v>
      </c>
      <c r="E6243" s="159" t="s">
        <v>21</v>
      </c>
      <c r="F6243" s="160" t="s">
        <v>4785</v>
      </c>
      <c r="H6243" s="161">
        <v>2.4</v>
      </c>
      <c r="I6243" s="162"/>
      <c r="L6243" s="158"/>
      <c r="M6243" s="163"/>
      <c r="T6243" s="164"/>
      <c r="AT6243" s="159" t="s">
        <v>340</v>
      </c>
      <c r="AU6243" s="159" t="s">
        <v>80</v>
      </c>
      <c r="AV6243" s="13" t="s">
        <v>80</v>
      </c>
      <c r="AW6243" s="13" t="s">
        <v>32</v>
      </c>
      <c r="AX6243" s="13" t="s">
        <v>71</v>
      </c>
      <c r="AY6243" s="159" t="s">
        <v>330</v>
      </c>
    </row>
    <row r="6244" spans="2:51" s="12" customFormat="1">
      <c r="B6244" s="151"/>
      <c r="D6244" s="152" t="s">
        <v>340</v>
      </c>
      <c r="E6244" s="153" t="s">
        <v>21</v>
      </c>
      <c r="F6244" s="154" t="s">
        <v>770</v>
      </c>
      <c r="H6244" s="153" t="s">
        <v>21</v>
      </c>
      <c r="I6244" s="155"/>
      <c r="L6244" s="151"/>
      <c r="M6244" s="156"/>
      <c r="T6244" s="157"/>
      <c r="AT6244" s="153" t="s">
        <v>340</v>
      </c>
      <c r="AU6244" s="153" t="s">
        <v>80</v>
      </c>
      <c r="AV6244" s="12" t="s">
        <v>78</v>
      </c>
      <c r="AW6244" s="12" t="s">
        <v>32</v>
      </c>
      <c r="AX6244" s="12" t="s">
        <v>71</v>
      </c>
      <c r="AY6244" s="153" t="s">
        <v>330</v>
      </c>
    </row>
    <row r="6245" spans="2:51" s="12" customFormat="1">
      <c r="B6245" s="151"/>
      <c r="D6245" s="152" t="s">
        <v>340</v>
      </c>
      <c r="E6245" s="153" t="s">
        <v>21</v>
      </c>
      <c r="F6245" s="154" t="s">
        <v>1545</v>
      </c>
      <c r="H6245" s="153" t="s">
        <v>21</v>
      </c>
      <c r="I6245" s="155"/>
      <c r="L6245" s="151"/>
      <c r="M6245" s="156"/>
      <c r="T6245" s="157"/>
      <c r="AT6245" s="153" t="s">
        <v>340</v>
      </c>
      <c r="AU6245" s="153" t="s">
        <v>80</v>
      </c>
      <c r="AV6245" s="12" t="s">
        <v>78</v>
      </c>
      <c r="AW6245" s="12" t="s">
        <v>32</v>
      </c>
      <c r="AX6245" s="12" t="s">
        <v>71</v>
      </c>
      <c r="AY6245" s="153" t="s">
        <v>330</v>
      </c>
    </row>
    <row r="6246" spans="2:51" s="13" customFormat="1">
      <c r="B6246" s="158"/>
      <c r="D6246" s="152" t="s">
        <v>340</v>
      </c>
      <c r="E6246" s="159" t="s">
        <v>21</v>
      </c>
      <c r="F6246" s="160" t="s">
        <v>4783</v>
      </c>
      <c r="H6246" s="161">
        <v>1.2</v>
      </c>
      <c r="I6246" s="162"/>
      <c r="L6246" s="158"/>
      <c r="M6246" s="163"/>
      <c r="T6246" s="164"/>
      <c r="AT6246" s="159" t="s">
        <v>340</v>
      </c>
      <c r="AU6246" s="159" t="s">
        <v>80</v>
      </c>
      <c r="AV6246" s="13" t="s">
        <v>80</v>
      </c>
      <c r="AW6246" s="13" t="s">
        <v>32</v>
      </c>
      <c r="AX6246" s="13" t="s">
        <v>71</v>
      </c>
      <c r="AY6246" s="159" t="s">
        <v>330</v>
      </c>
    </row>
    <row r="6247" spans="2:51" s="12" customFormat="1">
      <c r="B6247" s="151"/>
      <c r="D6247" s="152" t="s">
        <v>340</v>
      </c>
      <c r="E6247" s="153" t="s">
        <v>21</v>
      </c>
      <c r="F6247" s="154" t="s">
        <v>1672</v>
      </c>
      <c r="H6247" s="153" t="s">
        <v>21</v>
      </c>
      <c r="I6247" s="155"/>
      <c r="L6247" s="151"/>
      <c r="M6247" s="156"/>
      <c r="T6247" s="157"/>
      <c r="AT6247" s="153" t="s">
        <v>340</v>
      </c>
      <c r="AU6247" s="153" t="s">
        <v>80</v>
      </c>
      <c r="AV6247" s="12" t="s">
        <v>78</v>
      </c>
      <c r="AW6247" s="12" t="s">
        <v>32</v>
      </c>
      <c r="AX6247" s="12" t="s">
        <v>71</v>
      </c>
      <c r="AY6247" s="153" t="s">
        <v>330</v>
      </c>
    </row>
    <row r="6248" spans="2:51" s="13" customFormat="1">
      <c r="B6248" s="158"/>
      <c r="D6248" s="152" t="s">
        <v>340</v>
      </c>
      <c r="E6248" s="159" t="s">
        <v>21</v>
      </c>
      <c r="F6248" s="160" t="s">
        <v>4780</v>
      </c>
      <c r="H6248" s="161">
        <v>12</v>
      </c>
      <c r="I6248" s="162"/>
      <c r="L6248" s="158"/>
      <c r="M6248" s="163"/>
      <c r="T6248" s="164"/>
      <c r="AT6248" s="159" t="s">
        <v>340</v>
      </c>
      <c r="AU6248" s="159" t="s">
        <v>80</v>
      </c>
      <c r="AV6248" s="13" t="s">
        <v>80</v>
      </c>
      <c r="AW6248" s="13" t="s">
        <v>32</v>
      </c>
      <c r="AX6248" s="13" t="s">
        <v>71</v>
      </c>
      <c r="AY6248" s="159" t="s">
        <v>330</v>
      </c>
    </row>
    <row r="6249" spans="2:51" s="12" customFormat="1">
      <c r="B6249" s="151"/>
      <c r="D6249" s="152" t="s">
        <v>340</v>
      </c>
      <c r="E6249" s="153" t="s">
        <v>21</v>
      </c>
      <c r="F6249" s="154" t="s">
        <v>1550</v>
      </c>
      <c r="H6249" s="153" t="s">
        <v>21</v>
      </c>
      <c r="I6249" s="155"/>
      <c r="L6249" s="151"/>
      <c r="M6249" s="156"/>
      <c r="T6249" s="157"/>
      <c r="AT6249" s="153" t="s">
        <v>340</v>
      </c>
      <c r="AU6249" s="153" t="s">
        <v>80</v>
      </c>
      <c r="AV6249" s="12" t="s">
        <v>78</v>
      </c>
      <c r="AW6249" s="12" t="s">
        <v>32</v>
      </c>
      <c r="AX6249" s="12" t="s">
        <v>71</v>
      </c>
      <c r="AY6249" s="153" t="s">
        <v>330</v>
      </c>
    </row>
    <row r="6250" spans="2:51" s="13" customFormat="1">
      <c r="B6250" s="158"/>
      <c r="D6250" s="152" t="s">
        <v>340</v>
      </c>
      <c r="E6250" s="159" t="s">
        <v>21</v>
      </c>
      <c r="F6250" s="160" t="s">
        <v>4786</v>
      </c>
      <c r="H6250" s="161">
        <v>11.6</v>
      </c>
      <c r="I6250" s="162"/>
      <c r="L6250" s="158"/>
      <c r="M6250" s="163"/>
      <c r="T6250" s="164"/>
      <c r="AT6250" s="159" t="s">
        <v>340</v>
      </c>
      <c r="AU6250" s="159" t="s">
        <v>80</v>
      </c>
      <c r="AV6250" s="13" t="s">
        <v>80</v>
      </c>
      <c r="AW6250" s="13" t="s">
        <v>32</v>
      </c>
      <c r="AX6250" s="13" t="s">
        <v>71</v>
      </c>
      <c r="AY6250" s="159" t="s">
        <v>330</v>
      </c>
    </row>
    <row r="6251" spans="2:51" s="12" customFormat="1">
      <c r="B6251" s="151"/>
      <c r="D6251" s="152" t="s">
        <v>340</v>
      </c>
      <c r="E6251" s="153" t="s">
        <v>21</v>
      </c>
      <c r="F6251" s="154" t="s">
        <v>1472</v>
      </c>
      <c r="H6251" s="153" t="s">
        <v>21</v>
      </c>
      <c r="I6251" s="155"/>
      <c r="L6251" s="151"/>
      <c r="M6251" s="156"/>
      <c r="T6251" s="157"/>
      <c r="AT6251" s="153" t="s">
        <v>340</v>
      </c>
      <c r="AU6251" s="153" t="s">
        <v>80</v>
      </c>
      <c r="AV6251" s="12" t="s">
        <v>78</v>
      </c>
      <c r="AW6251" s="12" t="s">
        <v>32</v>
      </c>
      <c r="AX6251" s="12" t="s">
        <v>71</v>
      </c>
      <c r="AY6251" s="153" t="s">
        <v>330</v>
      </c>
    </row>
    <row r="6252" spans="2:51" s="13" customFormat="1">
      <c r="B6252" s="158"/>
      <c r="D6252" s="152" t="s">
        <v>340</v>
      </c>
      <c r="E6252" s="159" t="s">
        <v>21</v>
      </c>
      <c r="F6252" s="160" t="s">
        <v>4782</v>
      </c>
      <c r="H6252" s="161">
        <v>9.6</v>
      </c>
      <c r="I6252" s="162"/>
      <c r="L6252" s="158"/>
      <c r="M6252" s="163"/>
      <c r="T6252" s="164"/>
      <c r="AT6252" s="159" t="s">
        <v>340</v>
      </c>
      <c r="AU6252" s="159" t="s">
        <v>80</v>
      </c>
      <c r="AV6252" s="13" t="s">
        <v>80</v>
      </c>
      <c r="AW6252" s="13" t="s">
        <v>32</v>
      </c>
      <c r="AX6252" s="13" t="s">
        <v>71</v>
      </c>
      <c r="AY6252" s="159" t="s">
        <v>330</v>
      </c>
    </row>
    <row r="6253" spans="2:51" s="12" customFormat="1">
      <c r="B6253" s="151"/>
      <c r="D6253" s="152" t="s">
        <v>340</v>
      </c>
      <c r="E6253" s="153" t="s">
        <v>21</v>
      </c>
      <c r="F6253" s="154" t="s">
        <v>1476</v>
      </c>
      <c r="H6253" s="153" t="s">
        <v>21</v>
      </c>
      <c r="I6253" s="155"/>
      <c r="L6253" s="151"/>
      <c r="M6253" s="156"/>
      <c r="T6253" s="157"/>
      <c r="AT6253" s="153" t="s">
        <v>340</v>
      </c>
      <c r="AU6253" s="153" t="s">
        <v>80</v>
      </c>
      <c r="AV6253" s="12" t="s">
        <v>78</v>
      </c>
      <c r="AW6253" s="12" t="s">
        <v>32</v>
      </c>
      <c r="AX6253" s="12" t="s">
        <v>71</v>
      </c>
      <c r="AY6253" s="153" t="s">
        <v>330</v>
      </c>
    </row>
    <row r="6254" spans="2:51" s="13" customFormat="1">
      <c r="B6254" s="158"/>
      <c r="D6254" s="152" t="s">
        <v>340</v>
      </c>
      <c r="E6254" s="159" t="s">
        <v>21</v>
      </c>
      <c r="F6254" s="160" t="s">
        <v>4782</v>
      </c>
      <c r="H6254" s="161">
        <v>9.6</v>
      </c>
      <c r="I6254" s="162"/>
      <c r="L6254" s="158"/>
      <c r="M6254" s="163"/>
      <c r="T6254" s="164"/>
      <c r="AT6254" s="159" t="s">
        <v>340</v>
      </c>
      <c r="AU6254" s="159" t="s">
        <v>80</v>
      </c>
      <c r="AV6254" s="13" t="s">
        <v>80</v>
      </c>
      <c r="AW6254" s="13" t="s">
        <v>32</v>
      </c>
      <c r="AX6254" s="13" t="s">
        <v>71</v>
      </c>
      <c r="AY6254" s="159" t="s">
        <v>330</v>
      </c>
    </row>
    <row r="6255" spans="2:51" s="12" customFormat="1">
      <c r="B6255" s="151"/>
      <c r="D6255" s="152" t="s">
        <v>340</v>
      </c>
      <c r="E6255" s="153" t="s">
        <v>21</v>
      </c>
      <c r="F6255" s="154" t="s">
        <v>1554</v>
      </c>
      <c r="H6255" s="153" t="s">
        <v>21</v>
      </c>
      <c r="I6255" s="155"/>
      <c r="L6255" s="151"/>
      <c r="M6255" s="156"/>
      <c r="T6255" s="157"/>
      <c r="AT6255" s="153" t="s">
        <v>340</v>
      </c>
      <c r="AU6255" s="153" t="s">
        <v>80</v>
      </c>
      <c r="AV6255" s="12" t="s">
        <v>78</v>
      </c>
      <c r="AW6255" s="12" t="s">
        <v>32</v>
      </c>
      <c r="AX6255" s="12" t="s">
        <v>71</v>
      </c>
      <c r="AY6255" s="153" t="s">
        <v>330</v>
      </c>
    </row>
    <row r="6256" spans="2:51" s="13" customFormat="1">
      <c r="B6256" s="158"/>
      <c r="D6256" s="152" t="s">
        <v>340</v>
      </c>
      <c r="E6256" s="159" t="s">
        <v>21</v>
      </c>
      <c r="F6256" s="160" t="s">
        <v>4782</v>
      </c>
      <c r="H6256" s="161">
        <v>9.6</v>
      </c>
      <c r="I6256" s="162"/>
      <c r="L6256" s="158"/>
      <c r="M6256" s="163"/>
      <c r="T6256" s="164"/>
      <c r="AT6256" s="159" t="s">
        <v>340</v>
      </c>
      <c r="AU6256" s="159" t="s">
        <v>80</v>
      </c>
      <c r="AV6256" s="13" t="s">
        <v>80</v>
      </c>
      <c r="AW6256" s="13" t="s">
        <v>32</v>
      </c>
      <c r="AX6256" s="13" t="s">
        <v>71</v>
      </c>
      <c r="AY6256" s="159" t="s">
        <v>330</v>
      </c>
    </row>
    <row r="6257" spans="2:51" s="13" customFormat="1">
      <c r="B6257" s="158"/>
      <c r="D6257" s="152" t="s">
        <v>340</v>
      </c>
      <c r="E6257" s="159" t="s">
        <v>21</v>
      </c>
      <c r="F6257" s="160" t="s">
        <v>4785</v>
      </c>
      <c r="H6257" s="161">
        <v>2.4</v>
      </c>
      <c r="I6257" s="162"/>
      <c r="L6257" s="158"/>
      <c r="M6257" s="163"/>
      <c r="T6257" s="164"/>
      <c r="AT6257" s="159" t="s">
        <v>340</v>
      </c>
      <c r="AU6257" s="159" t="s">
        <v>80</v>
      </c>
      <c r="AV6257" s="13" t="s">
        <v>80</v>
      </c>
      <c r="AW6257" s="13" t="s">
        <v>32</v>
      </c>
      <c r="AX6257" s="13" t="s">
        <v>71</v>
      </c>
      <c r="AY6257" s="159" t="s">
        <v>330</v>
      </c>
    </row>
    <row r="6258" spans="2:51" s="12" customFormat="1">
      <c r="B6258" s="151"/>
      <c r="D6258" s="152" t="s">
        <v>340</v>
      </c>
      <c r="E6258" s="153" t="s">
        <v>21</v>
      </c>
      <c r="F6258" s="154" t="s">
        <v>2241</v>
      </c>
      <c r="H6258" s="153" t="s">
        <v>21</v>
      </c>
      <c r="I6258" s="155"/>
      <c r="L6258" s="151"/>
      <c r="M6258" s="156"/>
      <c r="T6258" s="157"/>
      <c r="AT6258" s="153" t="s">
        <v>340</v>
      </c>
      <c r="AU6258" s="153" t="s">
        <v>80</v>
      </c>
      <c r="AV6258" s="12" t="s">
        <v>78</v>
      </c>
      <c r="AW6258" s="12" t="s">
        <v>32</v>
      </c>
      <c r="AX6258" s="12" t="s">
        <v>71</v>
      </c>
      <c r="AY6258" s="153" t="s">
        <v>330</v>
      </c>
    </row>
    <row r="6259" spans="2:51" s="13" customFormat="1">
      <c r="B6259" s="158"/>
      <c r="D6259" s="152" t="s">
        <v>340</v>
      </c>
      <c r="E6259" s="159" t="s">
        <v>21</v>
      </c>
      <c r="F6259" s="160" t="s">
        <v>4782</v>
      </c>
      <c r="H6259" s="161">
        <v>9.6</v>
      </c>
      <c r="I6259" s="162"/>
      <c r="L6259" s="158"/>
      <c r="M6259" s="163"/>
      <c r="T6259" s="164"/>
      <c r="AT6259" s="159" t="s">
        <v>340</v>
      </c>
      <c r="AU6259" s="159" t="s">
        <v>80</v>
      </c>
      <c r="AV6259" s="13" t="s">
        <v>80</v>
      </c>
      <c r="AW6259" s="13" t="s">
        <v>32</v>
      </c>
      <c r="AX6259" s="13" t="s">
        <v>71</v>
      </c>
      <c r="AY6259" s="159" t="s">
        <v>330</v>
      </c>
    </row>
    <row r="6260" spans="2:51" s="12" customFormat="1">
      <c r="B6260" s="151"/>
      <c r="D6260" s="152" t="s">
        <v>340</v>
      </c>
      <c r="E6260" s="153" t="s">
        <v>21</v>
      </c>
      <c r="F6260" s="154" t="s">
        <v>1677</v>
      </c>
      <c r="H6260" s="153" t="s">
        <v>21</v>
      </c>
      <c r="I6260" s="155"/>
      <c r="L6260" s="151"/>
      <c r="M6260" s="156"/>
      <c r="T6260" s="157"/>
      <c r="AT6260" s="153" t="s">
        <v>340</v>
      </c>
      <c r="AU6260" s="153" t="s">
        <v>80</v>
      </c>
      <c r="AV6260" s="12" t="s">
        <v>78</v>
      </c>
      <c r="AW6260" s="12" t="s">
        <v>32</v>
      </c>
      <c r="AX6260" s="12" t="s">
        <v>71</v>
      </c>
      <c r="AY6260" s="153" t="s">
        <v>330</v>
      </c>
    </row>
    <row r="6261" spans="2:51" s="13" customFormat="1">
      <c r="B6261" s="158"/>
      <c r="D6261" s="152" t="s">
        <v>340</v>
      </c>
      <c r="E6261" s="159" t="s">
        <v>21</v>
      </c>
      <c r="F6261" s="160" t="s">
        <v>4781</v>
      </c>
      <c r="H6261" s="161">
        <v>4.8</v>
      </c>
      <c r="I6261" s="162"/>
      <c r="L6261" s="158"/>
      <c r="M6261" s="163"/>
      <c r="T6261" s="164"/>
      <c r="AT6261" s="159" t="s">
        <v>340</v>
      </c>
      <c r="AU6261" s="159" t="s">
        <v>80</v>
      </c>
      <c r="AV6261" s="13" t="s">
        <v>80</v>
      </c>
      <c r="AW6261" s="13" t="s">
        <v>32</v>
      </c>
      <c r="AX6261" s="13" t="s">
        <v>71</v>
      </c>
      <c r="AY6261" s="159" t="s">
        <v>330</v>
      </c>
    </row>
    <row r="6262" spans="2:51" s="12" customFormat="1">
      <c r="B6262" s="151"/>
      <c r="D6262" s="152" t="s">
        <v>340</v>
      </c>
      <c r="E6262" s="153" t="s">
        <v>21</v>
      </c>
      <c r="F6262" s="154" t="s">
        <v>2242</v>
      </c>
      <c r="H6262" s="153" t="s">
        <v>21</v>
      </c>
      <c r="I6262" s="155"/>
      <c r="L6262" s="151"/>
      <c r="M6262" s="156"/>
      <c r="T6262" s="157"/>
      <c r="AT6262" s="153" t="s">
        <v>340</v>
      </c>
      <c r="AU6262" s="153" t="s">
        <v>80</v>
      </c>
      <c r="AV6262" s="12" t="s">
        <v>78</v>
      </c>
      <c r="AW6262" s="12" t="s">
        <v>32</v>
      </c>
      <c r="AX6262" s="12" t="s">
        <v>71</v>
      </c>
      <c r="AY6262" s="153" t="s">
        <v>330</v>
      </c>
    </row>
    <row r="6263" spans="2:51" s="13" customFormat="1">
      <c r="B6263" s="158"/>
      <c r="D6263" s="152" t="s">
        <v>340</v>
      </c>
      <c r="E6263" s="159" t="s">
        <v>21</v>
      </c>
      <c r="F6263" s="160" t="s">
        <v>4782</v>
      </c>
      <c r="H6263" s="161">
        <v>9.6</v>
      </c>
      <c r="I6263" s="162"/>
      <c r="L6263" s="158"/>
      <c r="M6263" s="163"/>
      <c r="T6263" s="164"/>
      <c r="AT6263" s="159" t="s">
        <v>340</v>
      </c>
      <c r="AU6263" s="159" t="s">
        <v>80</v>
      </c>
      <c r="AV6263" s="13" t="s">
        <v>80</v>
      </c>
      <c r="AW6263" s="13" t="s">
        <v>32</v>
      </c>
      <c r="AX6263" s="13" t="s">
        <v>71</v>
      </c>
      <c r="AY6263" s="159" t="s">
        <v>330</v>
      </c>
    </row>
    <row r="6264" spans="2:51" s="12" customFormat="1">
      <c r="B6264" s="151"/>
      <c r="D6264" s="152" t="s">
        <v>340</v>
      </c>
      <c r="E6264" s="153" t="s">
        <v>21</v>
      </c>
      <c r="F6264" s="154" t="s">
        <v>2243</v>
      </c>
      <c r="H6264" s="153" t="s">
        <v>21</v>
      </c>
      <c r="I6264" s="155"/>
      <c r="L6264" s="151"/>
      <c r="M6264" s="156"/>
      <c r="T6264" s="157"/>
      <c r="AT6264" s="153" t="s">
        <v>340</v>
      </c>
      <c r="AU6264" s="153" t="s">
        <v>80</v>
      </c>
      <c r="AV6264" s="12" t="s">
        <v>78</v>
      </c>
      <c r="AW6264" s="12" t="s">
        <v>32</v>
      </c>
      <c r="AX6264" s="12" t="s">
        <v>71</v>
      </c>
      <c r="AY6264" s="153" t="s">
        <v>330</v>
      </c>
    </row>
    <row r="6265" spans="2:51" s="13" customFormat="1">
      <c r="B6265" s="158"/>
      <c r="D6265" s="152" t="s">
        <v>340</v>
      </c>
      <c r="E6265" s="159" t="s">
        <v>21</v>
      </c>
      <c r="F6265" s="160" t="s">
        <v>4782</v>
      </c>
      <c r="H6265" s="161">
        <v>9.6</v>
      </c>
      <c r="I6265" s="162"/>
      <c r="L6265" s="158"/>
      <c r="M6265" s="163"/>
      <c r="T6265" s="164"/>
      <c r="AT6265" s="159" t="s">
        <v>340</v>
      </c>
      <c r="AU6265" s="159" t="s">
        <v>80</v>
      </c>
      <c r="AV6265" s="13" t="s">
        <v>80</v>
      </c>
      <c r="AW6265" s="13" t="s">
        <v>32</v>
      </c>
      <c r="AX6265" s="13" t="s">
        <v>71</v>
      </c>
      <c r="AY6265" s="159" t="s">
        <v>330</v>
      </c>
    </row>
    <row r="6266" spans="2:51" s="12" customFormat="1">
      <c r="B6266" s="151"/>
      <c r="D6266" s="152" t="s">
        <v>340</v>
      </c>
      <c r="E6266" s="153" t="s">
        <v>21</v>
      </c>
      <c r="F6266" s="154" t="s">
        <v>1599</v>
      </c>
      <c r="H6266" s="153" t="s">
        <v>21</v>
      </c>
      <c r="I6266" s="155"/>
      <c r="L6266" s="151"/>
      <c r="M6266" s="156"/>
      <c r="T6266" s="157"/>
      <c r="AT6266" s="153" t="s">
        <v>340</v>
      </c>
      <c r="AU6266" s="153" t="s">
        <v>80</v>
      </c>
      <c r="AV6266" s="12" t="s">
        <v>78</v>
      </c>
      <c r="AW6266" s="12" t="s">
        <v>32</v>
      </c>
      <c r="AX6266" s="12" t="s">
        <v>71</v>
      </c>
      <c r="AY6266" s="153" t="s">
        <v>330</v>
      </c>
    </row>
    <row r="6267" spans="2:51" s="13" customFormat="1">
      <c r="B6267" s="158"/>
      <c r="D6267" s="152" t="s">
        <v>340</v>
      </c>
      <c r="E6267" s="159" t="s">
        <v>21</v>
      </c>
      <c r="F6267" s="160" t="s">
        <v>4782</v>
      </c>
      <c r="H6267" s="161">
        <v>9.6</v>
      </c>
      <c r="I6267" s="162"/>
      <c r="L6267" s="158"/>
      <c r="M6267" s="163"/>
      <c r="T6267" s="164"/>
      <c r="AT6267" s="159" t="s">
        <v>340</v>
      </c>
      <c r="AU6267" s="159" t="s">
        <v>80</v>
      </c>
      <c r="AV6267" s="13" t="s">
        <v>80</v>
      </c>
      <c r="AW6267" s="13" t="s">
        <v>32</v>
      </c>
      <c r="AX6267" s="13" t="s">
        <v>71</v>
      </c>
      <c r="AY6267" s="159" t="s">
        <v>330</v>
      </c>
    </row>
    <row r="6268" spans="2:51" s="12" customFormat="1">
      <c r="B6268" s="151"/>
      <c r="D6268" s="152" t="s">
        <v>340</v>
      </c>
      <c r="E6268" s="153" t="s">
        <v>21</v>
      </c>
      <c r="F6268" s="154" t="s">
        <v>2246</v>
      </c>
      <c r="H6268" s="153" t="s">
        <v>21</v>
      </c>
      <c r="I6268" s="155"/>
      <c r="L6268" s="151"/>
      <c r="M6268" s="156"/>
      <c r="T6268" s="157"/>
      <c r="AT6268" s="153" t="s">
        <v>340</v>
      </c>
      <c r="AU6268" s="153" t="s">
        <v>80</v>
      </c>
      <c r="AV6268" s="12" t="s">
        <v>78</v>
      </c>
      <c r="AW6268" s="12" t="s">
        <v>32</v>
      </c>
      <c r="AX6268" s="12" t="s">
        <v>71</v>
      </c>
      <c r="AY6268" s="153" t="s">
        <v>330</v>
      </c>
    </row>
    <row r="6269" spans="2:51" s="13" customFormat="1">
      <c r="B6269" s="158"/>
      <c r="D6269" s="152" t="s">
        <v>340</v>
      </c>
      <c r="E6269" s="159" t="s">
        <v>21</v>
      </c>
      <c r="F6269" s="160" t="s">
        <v>4782</v>
      </c>
      <c r="H6269" s="161">
        <v>9.6</v>
      </c>
      <c r="I6269" s="162"/>
      <c r="L6269" s="158"/>
      <c r="M6269" s="163"/>
      <c r="T6269" s="164"/>
      <c r="AT6269" s="159" t="s">
        <v>340</v>
      </c>
      <c r="AU6269" s="159" t="s">
        <v>80</v>
      </c>
      <c r="AV6269" s="13" t="s">
        <v>80</v>
      </c>
      <c r="AW6269" s="13" t="s">
        <v>32</v>
      </c>
      <c r="AX6269" s="13" t="s">
        <v>71</v>
      </c>
      <c r="AY6269" s="159" t="s">
        <v>330</v>
      </c>
    </row>
    <row r="6270" spans="2:51" s="12" customFormat="1">
      <c r="B6270" s="151"/>
      <c r="D6270" s="152" t="s">
        <v>340</v>
      </c>
      <c r="E6270" s="153" t="s">
        <v>21</v>
      </c>
      <c r="F6270" s="154" t="s">
        <v>1478</v>
      </c>
      <c r="H6270" s="153" t="s">
        <v>21</v>
      </c>
      <c r="I6270" s="155"/>
      <c r="L6270" s="151"/>
      <c r="M6270" s="156"/>
      <c r="T6270" s="157"/>
      <c r="AT6270" s="153" t="s">
        <v>340</v>
      </c>
      <c r="AU6270" s="153" t="s">
        <v>80</v>
      </c>
      <c r="AV6270" s="12" t="s">
        <v>78</v>
      </c>
      <c r="AW6270" s="12" t="s">
        <v>32</v>
      </c>
      <c r="AX6270" s="12" t="s">
        <v>71</v>
      </c>
      <c r="AY6270" s="153" t="s">
        <v>330</v>
      </c>
    </row>
    <row r="6271" spans="2:51" s="13" customFormat="1">
      <c r="B6271" s="158"/>
      <c r="D6271" s="152" t="s">
        <v>340</v>
      </c>
      <c r="E6271" s="159" t="s">
        <v>21</v>
      </c>
      <c r="F6271" s="160" t="s">
        <v>4780</v>
      </c>
      <c r="H6271" s="161">
        <v>12</v>
      </c>
      <c r="I6271" s="162"/>
      <c r="L6271" s="158"/>
      <c r="M6271" s="163"/>
      <c r="T6271" s="164"/>
      <c r="AT6271" s="159" t="s">
        <v>340</v>
      </c>
      <c r="AU6271" s="159" t="s">
        <v>80</v>
      </c>
      <c r="AV6271" s="13" t="s">
        <v>80</v>
      </c>
      <c r="AW6271" s="13" t="s">
        <v>32</v>
      </c>
      <c r="AX6271" s="13" t="s">
        <v>71</v>
      </c>
      <c r="AY6271" s="159" t="s">
        <v>330</v>
      </c>
    </row>
    <row r="6272" spans="2:51" s="12" customFormat="1">
      <c r="B6272" s="151"/>
      <c r="D6272" s="152" t="s">
        <v>340</v>
      </c>
      <c r="E6272" s="153" t="s">
        <v>21</v>
      </c>
      <c r="F6272" s="154" t="s">
        <v>1480</v>
      </c>
      <c r="H6272" s="153" t="s">
        <v>21</v>
      </c>
      <c r="I6272" s="155"/>
      <c r="L6272" s="151"/>
      <c r="M6272" s="156"/>
      <c r="T6272" s="157"/>
      <c r="AT6272" s="153" t="s">
        <v>340</v>
      </c>
      <c r="AU6272" s="153" t="s">
        <v>80</v>
      </c>
      <c r="AV6272" s="12" t="s">
        <v>78</v>
      </c>
      <c r="AW6272" s="12" t="s">
        <v>32</v>
      </c>
      <c r="AX6272" s="12" t="s">
        <v>71</v>
      </c>
      <c r="AY6272" s="153" t="s">
        <v>330</v>
      </c>
    </row>
    <row r="6273" spans="2:51" s="13" customFormat="1">
      <c r="B6273" s="158"/>
      <c r="D6273" s="152" t="s">
        <v>340</v>
      </c>
      <c r="E6273" s="159" t="s">
        <v>21</v>
      </c>
      <c r="F6273" s="160" t="s">
        <v>4783</v>
      </c>
      <c r="H6273" s="161">
        <v>1.2</v>
      </c>
      <c r="I6273" s="162"/>
      <c r="L6273" s="158"/>
      <c r="M6273" s="163"/>
      <c r="T6273" s="164"/>
      <c r="AT6273" s="159" t="s">
        <v>340</v>
      </c>
      <c r="AU6273" s="159" t="s">
        <v>80</v>
      </c>
      <c r="AV6273" s="13" t="s">
        <v>80</v>
      </c>
      <c r="AW6273" s="13" t="s">
        <v>32</v>
      </c>
      <c r="AX6273" s="13" t="s">
        <v>71</v>
      </c>
      <c r="AY6273" s="159" t="s">
        <v>330</v>
      </c>
    </row>
    <row r="6274" spans="2:51" s="12" customFormat="1">
      <c r="B6274" s="151"/>
      <c r="D6274" s="152" t="s">
        <v>340</v>
      </c>
      <c r="E6274" s="153" t="s">
        <v>21</v>
      </c>
      <c r="F6274" s="154" t="s">
        <v>1488</v>
      </c>
      <c r="H6274" s="153" t="s">
        <v>21</v>
      </c>
      <c r="I6274" s="155"/>
      <c r="L6274" s="151"/>
      <c r="M6274" s="156"/>
      <c r="T6274" s="157"/>
      <c r="AT6274" s="153" t="s">
        <v>340</v>
      </c>
      <c r="AU6274" s="153" t="s">
        <v>80</v>
      </c>
      <c r="AV6274" s="12" t="s">
        <v>78</v>
      </c>
      <c r="AW6274" s="12" t="s">
        <v>32</v>
      </c>
      <c r="AX6274" s="12" t="s">
        <v>71</v>
      </c>
      <c r="AY6274" s="153" t="s">
        <v>330</v>
      </c>
    </row>
    <row r="6275" spans="2:51" s="13" customFormat="1">
      <c r="B6275" s="158"/>
      <c r="D6275" s="152" t="s">
        <v>340</v>
      </c>
      <c r="E6275" s="159" t="s">
        <v>21</v>
      </c>
      <c r="F6275" s="160" t="s">
        <v>4783</v>
      </c>
      <c r="H6275" s="161">
        <v>1.2</v>
      </c>
      <c r="I6275" s="162"/>
      <c r="L6275" s="158"/>
      <c r="M6275" s="163"/>
      <c r="T6275" s="164"/>
      <c r="AT6275" s="159" t="s">
        <v>340</v>
      </c>
      <c r="AU6275" s="159" t="s">
        <v>80</v>
      </c>
      <c r="AV6275" s="13" t="s">
        <v>80</v>
      </c>
      <c r="AW6275" s="13" t="s">
        <v>32</v>
      </c>
      <c r="AX6275" s="13" t="s">
        <v>71</v>
      </c>
      <c r="AY6275" s="159" t="s">
        <v>330</v>
      </c>
    </row>
    <row r="6276" spans="2:51" s="12" customFormat="1">
      <c r="B6276" s="151"/>
      <c r="D6276" s="152" t="s">
        <v>340</v>
      </c>
      <c r="E6276" s="153" t="s">
        <v>21</v>
      </c>
      <c r="F6276" s="154" t="s">
        <v>1490</v>
      </c>
      <c r="H6276" s="153" t="s">
        <v>21</v>
      </c>
      <c r="I6276" s="155"/>
      <c r="L6276" s="151"/>
      <c r="M6276" s="156"/>
      <c r="T6276" s="157"/>
      <c r="AT6276" s="153" t="s">
        <v>340</v>
      </c>
      <c r="AU6276" s="153" t="s">
        <v>80</v>
      </c>
      <c r="AV6276" s="12" t="s">
        <v>78</v>
      </c>
      <c r="AW6276" s="12" t="s">
        <v>32</v>
      </c>
      <c r="AX6276" s="12" t="s">
        <v>71</v>
      </c>
      <c r="AY6276" s="153" t="s">
        <v>330</v>
      </c>
    </row>
    <row r="6277" spans="2:51" s="13" customFormat="1">
      <c r="B6277" s="158"/>
      <c r="D6277" s="152" t="s">
        <v>340</v>
      </c>
      <c r="E6277" s="159" t="s">
        <v>21</v>
      </c>
      <c r="F6277" s="160" t="s">
        <v>4783</v>
      </c>
      <c r="H6277" s="161">
        <v>1.2</v>
      </c>
      <c r="I6277" s="162"/>
      <c r="L6277" s="158"/>
      <c r="M6277" s="163"/>
      <c r="T6277" s="164"/>
      <c r="AT6277" s="159" t="s">
        <v>340</v>
      </c>
      <c r="AU6277" s="159" t="s">
        <v>80</v>
      </c>
      <c r="AV6277" s="13" t="s">
        <v>80</v>
      </c>
      <c r="AW6277" s="13" t="s">
        <v>32</v>
      </c>
      <c r="AX6277" s="13" t="s">
        <v>71</v>
      </c>
      <c r="AY6277" s="159" t="s">
        <v>330</v>
      </c>
    </row>
    <row r="6278" spans="2:51" s="12" customFormat="1">
      <c r="B6278" s="151"/>
      <c r="D6278" s="152" t="s">
        <v>340</v>
      </c>
      <c r="E6278" s="153" t="s">
        <v>21</v>
      </c>
      <c r="F6278" s="154" t="s">
        <v>1568</v>
      </c>
      <c r="H6278" s="153" t="s">
        <v>21</v>
      </c>
      <c r="I6278" s="155"/>
      <c r="L6278" s="151"/>
      <c r="M6278" s="156"/>
      <c r="T6278" s="157"/>
      <c r="AT6278" s="153" t="s">
        <v>340</v>
      </c>
      <c r="AU6278" s="153" t="s">
        <v>80</v>
      </c>
      <c r="AV6278" s="12" t="s">
        <v>78</v>
      </c>
      <c r="AW6278" s="12" t="s">
        <v>32</v>
      </c>
      <c r="AX6278" s="12" t="s">
        <v>71</v>
      </c>
      <c r="AY6278" s="153" t="s">
        <v>330</v>
      </c>
    </row>
    <row r="6279" spans="2:51" s="13" customFormat="1">
      <c r="B6279" s="158"/>
      <c r="D6279" s="152" t="s">
        <v>340</v>
      </c>
      <c r="E6279" s="159" t="s">
        <v>21</v>
      </c>
      <c r="F6279" s="160" t="s">
        <v>4783</v>
      </c>
      <c r="H6279" s="161">
        <v>1.2</v>
      </c>
      <c r="I6279" s="162"/>
      <c r="L6279" s="158"/>
      <c r="M6279" s="163"/>
      <c r="T6279" s="164"/>
      <c r="AT6279" s="159" t="s">
        <v>340</v>
      </c>
      <c r="AU6279" s="159" t="s">
        <v>80</v>
      </c>
      <c r="AV6279" s="13" t="s">
        <v>80</v>
      </c>
      <c r="AW6279" s="13" t="s">
        <v>32</v>
      </c>
      <c r="AX6279" s="13" t="s">
        <v>71</v>
      </c>
      <c r="AY6279" s="159" t="s">
        <v>330</v>
      </c>
    </row>
    <row r="6280" spans="2:51" s="12" customFormat="1">
      <c r="B6280" s="151"/>
      <c r="D6280" s="152" t="s">
        <v>340</v>
      </c>
      <c r="E6280" s="153" t="s">
        <v>21</v>
      </c>
      <c r="F6280" s="154" t="s">
        <v>1569</v>
      </c>
      <c r="H6280" s="153" t="s">
        <v>21</v>
      </c>
      <c r="I6280" s="155"/>
      <c r="L6280" s="151"/>
      <c r="M6280" s="156"/>
      <c r="T6280" s="157"/>
      <c r="AT6280" s="153" t="s">
        <v>340</v>
      </c>
      <c r="AU6280" s="153" t="s">
        <v>80</v>
      </c>
      <c r="AV6280" s="12" t="s">
        <v>78</v>
      </c>
      <c r="AW6280" s="12" t="s">
        <v>32</v>
      </c>
      <c r="AX6280" s="12" t="s">
        <v>71</v>
      </c>
      <c r="AY6280" s="153" t="s">
        <v>330</v>
      </c>
    </row>
    <row r="6281" spans="2:51" s="13" customFormat="1">
      <c r="B6281" s="158"/>
      <c r="D6281" s="152" t="s">
        <v>340</v>
      </c>
      <c r="E6281" s="159" t="s">
        <v>21</v>
      </c>
      <c r="F6281" s="160" t="s">
        <v>4783</v>
      </c>
      <c r="H6281" s="161">
        <v>1.2</v>
      </c>
      <c r="I6281" s="162"/>
      <c r="L6281" s="158"/>
      <c r="M6281" s="163"/>
      <c r="T6281" s="164"/>
      <c r="AT6281" s="159" t="s">
        <v>340</v>
      </c>
      <c r="AU6281" s="159" t="s">
        <v>80</v>
      </c>
      <c r="AV6281" s="13" t="s">
        <v>80</v>
      </c>
      <c r="AW6281" s="13" t="s">
        <v>32</v>
      </c>
      <c r="AX6281" s="13" t="s">
        <v>71</v>
      </c>
      <c r="AY6281" s="159" t="s">
        <v>330</v>
      </c>
    </row>
    <row r="6282" spans="2:51" s="12" customFormat="1">
      <c r="B6282" s="151"/>
      <c r="D6282" s="152" t="s">
        <v>340</v>
      </c>
      <c r="E6282" s="153" t="s">
        <v>21</v>
      </c>
      <c r="F6282" s="154" t="s">
        <v>1492</v>
      </c>
      <c r="H6282" s="153" t="s">
        <v>21</v>
      </c>
      <c r="I6282" s="155"/>
      <c r="L6282" s="151"/>
      <c r="M6282" s="156"/>
      <c r="T6282" s="157"/>
      <c r="AT6282" s="153" t="s">
        <v>340</v>
      </c>
      <c r="AU6282" s="153" t="s">
        <v>80</v>
      </c>
      <c r="AV6282" s="12" t="s">
        <v>78</v>
      </c>
      <c r="AW6282" s="12" t="s">
        <v>32</v>
      </c>
      <c r="AX6282" s="12" t="s">
        <v>71</v>
      </c>
      <c r="AY6282" s="153" t="s">
        <v>330</v>
      </c>
    </row>
    <row r="6283" spans="2:51" s="13" customFormat="1">
      <c r="B6283" s="158"/>
      <c r="D6283" s="152" t="s">
        <v>340</v>
      </c>
      <c r="E6283" s="159" t="s">
        <v>21</v>
      </c>
      <c r="F6283" s="160" t="s">
        <v>4783</v>
      </c>
      <c r="H6283" s="161">
        <v>1.2</v>
      </c>
      <c r="I6283" s="162"/>
      <c r="L6283" s="158"/>
      <c r="M6283" s="163"/>
      <c r="T6283" s="164"/>
      <c r="AT6283" s="159" t="s">
        <v>340</v>
      </c>
      <c r="AU6283" s="159" t="s">
        <v>80</v>
      </c>
      <c r="AV6283" s="13" t="s">
        <v>80</v>
      </c>
      <c r="AW6283" s="13" t="s">
        <v>32</v>
      </c>
      <c r="AX6283" s="13" t="s">
        <v>71</v>
      </c>
      <c r="AY6283" s="159" t="s">
        <v>330</v>
      </c>
    </row>
    <row r="6284" spans="2:51" s="12" customFormat="1">
      <c r="B6284" s="151"/>
      <c r="D6284" s="152" t="s">
        <v>340</v>
      </c>
      <c r="E6284" s="153" t="s">
        <v>21</v>
      </c>
      <c r="F6284" s="154" t="s">
        <v>1572</v>
      </c>
      <c r="H6284" s="153" t="s">
        <v>21</v>
      </c>
      <c r="I6284" s="155"/>
      <c r="L6284" s="151"/>
      <c r="M6284" s="156"/>
      <c r="T6284" s="157"/>
      <c r="AT6284" s="153" t="s">
        <v>340</v>
      </c>
      <c r="AU6284" s="153" t="s">
        <v>80</v>
      </c>
      <c r="AV6284" s="12" t="s">
        <v>78</v>
      </c>
      <c r="AW6284" s="12" t="s">
        <v>32</v>
      </c>
      <c r="AX6284" s="12" t="s">
        <v>71</v>
      </c>
      <c r="AY6284" s="153" t="s">
        <v>330</v>
      </c>
    </row>
    <row r="6285" spans="2:51" s="13" customFormat="1">
      <c r="B6285" s="158"/>
      <c r="D6285" s="152" t="s">
        <v>340</v>
      </c>
      <c r="E6285" s="159" t="s">
        <v>21</v>
      </c>
      <c r="F6285" s="160" t="s">
        <v>4783</v>
      </c>
      <c r="H6285" s="161">
        <v>1.2</v>
      </c>
      <c r="I6285" s="162"/>
      <c r="L6285" s="158"/>
      <c r="M6285" s="163"/>
      <c r="T6285" s="164"/>
      <c r="AT6285" s="159" t="s">
        <v>340</v>
      </c>
      <c r="AU6285" s="159" t="s">
        <v>80</v>
      </c>
      <c r="AV6285" s="13" t="s">
        <v>80</v>
      </c>
      <c r="AW6285" s="13" t="s">
        <v>32</v>
      </c>
      <c r="AX6285" s="13" t="s">
        <v>71</v>
      </c>
      <c r="AY6285" s="159" t="s">
        <v>330</v>
      </c>
    </row>
    <row r="6286" spans="2:51" s="12" customFormat="1">
      <c r="B6286" s="151"/>
      <c r="D6286" s="152" t="s">
        <v>340</v>
      </c>
      <c r="E6286" s="153" t="s">
        <v>21</v>
      </c>
      <c r="F6286" s="154" t="s">
        <v>1578</v>
      </c>
      <c r="H6286" s="153" t="s">
        <v>21</v>
      </c>
      <c r="I6286" s="155"/>
      <c r="L6286" s="151"/>
      <c r="M6286" s="156"/>
      <c r="T6286" s="157"/>
      <c r="AT6286" s="153" t="s">
        <v>340</v>
      </c>
      <c r="AU6286" s="153" t="s">
        <v>80</v>
      </c>
      <c r="AV6286" s="12" t="s">
        <v>78</v>
      </c>
      <c r="AW6286" s="12" t="s">
        <v>32</v>
      </c>
      <c r="AX6286" s="12" t="s">
        <v>71</v>
      </c>
      <c r="AY6286" s="153" t="s">
        <v>330</v>
      </c>
    </row>
    <row r="6287" spans="2:51" s="13" customFormat="1">
      <c r="B6287" s="158"/>
      <c r="D6287" s="152" t="s">
        <v>340</v>
      </c>
      <c r="E6287" s="159" t="s">
        <v>21</v>
      </c>
      <c r="F6287" s="160" t="s">
        <v>4783</v>
      </c>
      <c r="H6287" s="161">
        <v>1.2</v>
      </c>
      <c r="I6287" s="162"/>
      <c r="L6287" s="158"/>
      <c r="M6287" s="163"/>
      <c r="T6287" s="164"/>
      <c r="AT6287" s="159" t="s">
        <v>340</v>
      </c>
      <c r="AU6287" s="159" t="s">
        <v>80</v>
      </c>
      <c r="AV6287" s="13" t="s">
        <v>80</v>
      </c>
      <c r="AW6287" s="13" t="s">
        <v>32</v>
      </c>
      <c r="AX6287" s="13" t="s">
        <v>71</v>
      </c>
      <c r="AY6287" s="159" t="s">
        <v>330</v>
      </c>
    </row>
    <row r="6288" spans="2:51" s="12" customFormat="1">
      <c r="B6288" s="151"/>
      <c r="D6288" s="152" t="s">
        <v>340</v>
      </c>
      <c r="E6288" s="153" t="s">
        <v>21</v>
      </c>
      <c r="F6288" s="154" t="s">
        <v>1505</v>
      </c>
      <c r="H6288" s="153" t="s">
        <v>21</v>
      </c>
      <c r="I6288" s="155"/>
      <c r="L6288" s="151"/>
      <c r="M6288" s="156"/>
      <c r="T6288" s="157"/>
      <c r="AT6288" s="153" t="s">
        <v>340</v>
      </c>
      <c r="AU6288" s="153" t="s">
        <v>80</v>
      </c>
      <c r="AV6288" s="12" t="s">
        <v>78</v>
      </c>
      <c r="AW6288" s="12" t="s">
        <v>32</v>
      </c>
      <c r="AX6288" s="12" t="s">
        <v>71</v>
      </c>
      <c r="AY6288" s="153" t="s">
        <v>330</v>
      </c>
    </row>
    <row r="6289" spans="2:51" s="13" customFormat="1">
      <c r="B6289" s="158"/>
      <c r="D6289" s="152" t="s">
        <v>340</v>
      </c>
      <c r="E6289" s="159" t="s">
        <v>21</v>
      </c>
      <c r="F6289" s="160" t="s">
        <v>4785</v>
      </c>
      <c r="H6289" s="161">
        <v>2.4</v>
      </c>
      <c r="I6289" s="162"/>
      <c r="L6289" s="158"/>
      <c r="M6289" s="163"/>
      <c r="T6289" s="164"/>
      <c r="AT6289" s="159" t="s">
        <v>340</v>
      </c>
      <c r="AU6289" s="159" t="s">
        <v>80</v>
      </c>
      <c r="AV6289" s="13" t="s">
        <v>80</v>
      </c>
      <c r="AW6289" s="13" t="s">
        <v>32</v>
      </c>
      <c r="AX6289" s="13" t="s">
        <v>71</v>
      </c>
      <c r="AY6289" s="159" t="s">
        <v>330</v>
      </c>
    </row>
    <row r="6290" spans="2:51" s="12" customFormat="1">
      <c r="B6290" s="151"/>
      <c r="D6290" s="152" t="s">
        <v>340</v>
      </c>
      <c r="E6290" s="153" t="s">
        <v>21</v>
      </c>
      <c r="F6290" s="154" t="s">
        <v>1507</v>
      </c>
      <c r="H6290" s="153" t="s">
        <v>21</v>
      </c>
      <c r="I6290" s="155"/>
      <c r="L6290" s="151"/>
      <c r="M6290" s="156"/>
      <c r="T6290" s="157"/>
      <c r="AT6290" s="153" t="s">
        <v>340</v>
      </c>
      <c r="AU6290" s="153" t="s">
        <v>80</v>
      </c>
      <c r="AV6290" s="12" t="s">
        <v>78</v>
      </c>
      <c r="AW6290" s="12" t="s">
        <v>32</v>
      </c>
      <c r="AX6290" s="12" t="s">
        <v>71</v>
      </c>
      <c r="AY6290" s="153" t="s">
        <v>330</v>
      </c>
    </row>
    <row r="6291" spans="2:51" s="13" customFormat="1">
      <c r="B6291" s="158"/>
      <c r="D6291" s="152" t="s">
        <v>340</v>
      </c>
      <c r="E6291" s="159" t="s">
        <v>21</v>
      </c>
      <c r="F6291" s="160" t="s">
        <v>4783</v>
      </c>
      <c r="H6291" s="161">
        <v>1.2</v>
      </c>
      <c r="I6291" s="162"/>
      <c r="L6291" s="158"/>
      <c r="M6291" s="163"/>
      <c r="T6291" s="164"/>
      <c r="AT6291" s="159" t="s">
        <v>340</v>
      </c>
      <c r="AU6291" s="159" t="s">
        <v>80</v>
      </c>
      <c r="AV6291" s="13" t="s">
        <v>80</v>
      </c>
      <c r="AW6291" s="13" t="s">
        <v>32</v>
      </c>
      <c r="AX6291" s="13" t="s">
        <v>71</v>
      </c>
      <c r="AY6291" s="159" t="s">
        <v>330</v>
      </c>
    </row>
    <row r="6292" spans="2:51" s="12" customFormat="1">
      <c r="B6292" s="151"/>
      <c r="D6292" s="152" t="s">
        <v>340</v>
      </c>
      <c r="E6292" s="153" t="s">
        <v>21</v>
      </c>
      <c r="F6292" s="154" t="s">
        <v>1509</v>
      </c>
      <c r="H6292" s="153" t="s">
        <v>21</v>
      </c>
      <c r="I6292" s="155"/>
      <c r="L6292" s="151"/>
      <c r="M6292" s="156"/>
      <c r="T6292" s="157"/>
      <c r="AT6292" s="153" t="s">
        <v>340</v>
      </c>
      <c r="AU6292" s="153" t="s">
        <v>80</v>
      </c>
      <c r="AV6292" s="12" t="s">
        <v>78</v>
      </c>
      <c r="AW6292" s="12" t="s">
        <v>32</v>
      </c>
      <c r="AX6292" s="12" t="s">
        <v>71</v>
      </c>
      <c r="AY6292" s="153" t="s">
        <v>330</v>
      </c>
    </row>
    <row r="6293" spans="2:51" s="13" customFormat="1">
      <c r="B6293" s="158"/>
      <c r="D6293" s="152" t="s">
        <v>340</v>
      </c>
      <c r="E6293" s="159" t="s">
        <v>21</v>
      </c>
      <c r="F6293" s="160" t="s">
        <v>4783</v>
      </c>
      <c r="H6293" s="161">
        <v>1.2</v>
      </c>
      <c r="I6293" s="162"/>
      <c r="L6293" s="158"/>
      <c r="M6293" s="163"/>
      <c r="T6293" s="164"/>
      <c r="AT6293" s="159" t="s">
        <v>340</v>
      </c>
      <c r="AU6293" s="159" t="s">
        <v>80</v>
      </c>
      <c r="AV6293" s="13" t="s">
        <v>80</v>
      </c>
      <c r="AW6293" s="13" t="s">
        <v>32</v>
      </c>
      <c r="AX6293" s="13" t="s">
        <v>71</v>
      </c>
      <c r="AY6293" s="159" t="s">
        <v>330</v>
      </c>
    </row>
    <row r="6294" spans="2:51" s="12" customFormat="1">
      <c r="B6294" s="151"/>
      <c r="D6294" s="152" t="s">
        <v>340</v>
      </c>
      <c r="E6294" s="153" t="s">
        <v>21</v>
      </c>
      <c r="F6294" s="154" t="s">
        <v>1513</v>
      </c>
      <c r="H6294" s="153" t="s">
        <v>21</v>
      </c>
      <c r="I6294" s="155"/>
      <c r="L6294" s="151"/>
      <c r="M6294" s="156"/>
      <c r="T6294" s="157"/>
      <c r="AT6294" s="153" t="s">
        <v>340</v>
      </c>
      <c r="AU6294" s="153" t="s">
        <v>80</v>
      </c>
      <c r="AV6294" s="12" t="s">
        <v>78</v>
      </c>
      <c r="AW6294" s="12" t="s">
        <v>32</v>
      </c>
      <c r="AX6294" s="12" t="s">
        <v>71</v>
      </c>
      <c r="AY6294" s="153" t="s">
        <v>330</v>
      </c>
    </row>
    <row r="6295" spans="2:51" s="13" customFormat="1">
      <c r="B6295" s="158"/>
      <c r="D6295" s="152" t="s">
        <v>340</v>
      </c>
      <c r="E6295" s="159" t="s">
        <v>21</v>
      </c>
      <c r="F6295" s="160" t="s">
        <v>4783</v>
      </c>
      <c r="H6295" s="161">
        <v>1.2</v>
      </c>
      <c r="I6295" s="162"/>
      <c r="L6295" s="158"/>
      <c r="M6295" s="163"/>
      <c r="T6295" s="164"/>
      <c r="AT6295" s="159" t="s">
        <v>340</v>
      </c>
      <c r="AU6295" s="159" t="s">
        <v>80</v>
      </c>
      <c r="AV6295" s="13" t="s">
        <v>80</v>
      </c>
      <c r="AW6295" s="13" t="s">
        <v>32</v>
      </c>
      <c r="AX6295" s="13" t="s">
        <v>71</v>
      </c>
      <c r="AY6295" s="159" t="s">
        <v>330</v>
      </c>
    </row>
    <row r="6296" spans="2:51" s="12" customFormat="1">
      <c r="B6296" s="151"/>
      <c r="D6296" s="152" t="s">
        <v>340</v>
      </c>
      <c r="E6296" s="153" t="s">
        <v>21</v>
      </c>
      <c r="F6296" s="154" t="s">
        <v>789</v>
      </c>
      <c r="H6296" s="153" t="s">
        <v>21</v>
      </c>
      <c r="I6296" s="155"/>
      <c r="L6296" s="151"/>
      <c r="M6296" s="156"/>
      <c r="T6296" s="157"/>
      <c r="AT6296" s="153" t="s">
        <v>340</v>
      </c>
      <c r="AU6296" s="153" t="s">
        <v>80</v>
      </c>
      <c r="AV6296" s="12" t="s">
        <v>78</v>
      </c>
      <c r="AW6296" s="12" t="s">
        <v>32</v>
      </c>
      <c r="AX6296" s="12" t="s">
        <v>71</v>
      </c>
      <c r="AY6296" s="153" t="s">
        <v>330</v>
      </c>
    </row>
    <row r="6297" spans="2:51" s="12" customFormat="1">
      <c r="B6297" s="151"/>
      <c r="D6297" s="152" t="s">
        <v>340</v>
      </c>
      <c r="E6297" s="153" t="s">
        <v>21</v>
      </c>
      <c r="F6297" s="154" t="s">
        <v>1545</v>
      </c>
      <c r="H6297" s="153" t="s">
        <v>21</v>
      </c>
      <c r="I6297" s="155"/>
      <c r="L6297" s="151"/>
      <c r="M6297" s="156"/>
      <c r="T6297" s="157"/>
      <c r="AT6297" s="153" t="s">
        <v>340</v>
      </c>
      <c r="AU6297" s="153" t="s">
        <v>80</v>
      </c>
      <c r="AV6297" s="12" t="s">
        <v>78</v>
      </c>
      <c r="AW6297" s="12" t="s">
        <v>32</v>
      </c>
      <c r="AX6297" s="12" t="s">
        <v>71</v>
      </c>
      <c r="AY6297" s="153" t="s">
        <v>330</v>
      </c>
    </row>
    <row r="6298" spans="2:51" s="13" customFormat="1">
      <c r="B6298" s="158"/>
      <c r="D6298" s="152" t="s">
        <v>340</v>
      </c>
      <c r="E6298" s="159" t="s">
        <v>21</v>
      </c>
      <c r="F6298" s="160" t="s">
        <v>4783</v>
      </c>
      <c r="H6298" s="161">
        <v>1.2</v>
      </c>
      <c r="I6298" s="162"/>
      <c r="L6298" s="158"/>
      <c r="M6298" s="163"/>
      <c r="T6298" s="164"/>
      <c r="AT6298" s="159" t="s">
        <v>340</v>
      </c>
      <c r="AU6298" s="159" t="s">
        <v>80</v>
      </c>
      <c r="AV6298" s="13" t="s">
        <v>80</v>
      </c>
      <c r="AW6298" s="13" t="s">
        <v>32</v>
      </c>
      <c r="AX6298" s="13" t="s">
        <v>71</v>
      </c>
      <c r="AY6298" s="159" t="s">
        <v>330</v>
      </c>
    </row>
    <row r="6299" spans="2:51" s="12" customFormat="1">
      <c r="B6299" s="151"/>
      <c r="D6299" s="152" t="s">
        <v>340</v>
      </c>
      <c r="E6299" s="153" t="s">
        <v>21</v>
      </c>
      <c r="F6299" s="154" t="s">
        <v>1470</v>
      </c>
      <c r="H6299" s="153" t="s">
        <v>21</v>
      </c>
      <c r="I6299" s="155"/>
      <c r="L6299" s="151"/>
      <c r="M6299" s="156"/>
      <c r="T6299" s="157"/>
      <c r="AT6299" s="153" t="s">
        <v>340</v>
      </c>
      <c r="AU6299" s="153" t="s">
        <v>80</v>
      </c>
      <c r="AV6299" s="12" t="s">
        <v>78</v>
      </c>
      <c r="AW6299" s="12" t="s">
        <v>32</v>
      </c>
      <c r="AX6299" s="12" t="s">
        <v>71</v>
      </c>
      <c r="AY6299" s="153" t="s">
        <v>330</v>
      </c>
    </row>
    <row r="6300" spans="2:51" s="13" customFormat="1">
      <c r="B6300" s="158"/>
      <c r="D6300" s="152" t="s">
        <v>340</v>
      </c>
      <c r="E6300" s="159" t="s">
        <v>21</v>
      </c>
      <c r="F6300" s="160" t="s">
        <v>4785</v>
      </c>
      <c r="H6300" s="161">
        <v>2.4</v>
      </c>
      <c r="I6300" s="162"/>
      <c r="L6300" s="158"/>
      <c r="M6300" s="163"/>
      <c r="T6300" s="164"/>
      <c r="AT6300" s="159" t="s">
        <v>340</v>
      </c>
      <c r="AU6300" s="159" t="s">
        <v>80</v>
      </c>
      <c r="AV6300" s="13" t="s">
        <v>80</v>
      </c>
      <c r="AW6300" s="13" t="s">
        <v>32</v>
      </c>
      <c r="AX6300" s="13" t="s">
        <v>71</v>
      </c>
      <c r="AY6300" s="159" t="s">
        <v>330</v>
      </c>
    </row>
    <row r="6301" spans="2:51" s="12" customFormat="1">
      <c r="B6301" s="151"/>
      <c r="D6301" s="152" t="s">
        <v>340</v>
      </c>
      <c r="E6301" s="153" t="s">
        <v>21</v>
      </c>
      <c r="F6301" s="154" t="s">
        <v>1672</v>
      </c>
      <c r="H6301" s="153" t="s">
        <v>21</v>
      </c>
      <c r="I6301" s="155"/>
      <c r="L6301" s="151"/>
      <c r="M6301" s="156"/>
      <c r="T6301" s="157"/>
      <c r="AT6301" s="153" t="s">
        <v>340</v>
      </c>
      <c r="AU6301" s="153" t="s">
        <v>80</v>
      </c>
      <c r="AV6301" s="12" t="s">
        <v>78</v>
      </c>
      <c r="AW6301" s="12" t="s">
        <v>32</v>
      </c>
      <c r="AX6301" s="12" t="s">
        <v>71</v>
      </c>
      <c r="AY6301" s="153" t="s">
        <v>330</v>
      </c>
    </row>
    <row r="6302" spans="2:51" s="13" customFormat="1">
      <c r="B6302" s="158"/>
      <c r="D6302" s="152" t="s">
        <v>340</v>
      </c>
      <c r="E6302" s="159" t="s">
        <v>21</v>
      </c>
      <c r="F6302" s="160" t="s">
        <v>4780</v>
      </c>
      <c r="H6302" s="161">
        <v>12</v>
      </c>
      <c r="I6302" s="162"/>
      <c r="L6302" s="158"/>
      <c r="M6302" s="163"/>
      <c r="T6302" s="164"/>
      <c r="AT6302" s="159" t="s">
        <v>340</v>
      </c>
      <c r="AU6302" s="159" t="s">
        <v>80</v>
      </c>
      <c r="AV6302" s="13" t="s">
        <v>80</v>
      </c>
      <c r="AW6302" s="13" t="s">
        <v>32</v>
      </c>
      <c r="AX6302" s="13" t="s">
        <v>71</v>
      </c>
      <c r="AY6302" s="159" t="s">
        <v>330</v>
      </c>
    </row>
    <row r="6303" spans="2:51" s="12" customFormat="1">
      <c r="B6303" s="151"/>
      <c r="D6303" s="152" t="s">
        <v>340</v>
      </c>
      <c r="E6303" s="153" t="s">
        <v>21</v>
      </c>
      <c r="F6303" s="154" t="s">
        <v>1550</v>
      </c>
      <c r="H6303" s="153" t="s">
        <v>21</v>
      </c>
      <c r="I6303" s="155"/>
      <c r="L6303" s="151"/>
      <c r="M6303" s="156"/>
      <c r="T6303" s="157"/>
      <c r="AT6303" s="153" t="s">
        <v>340</v>
      </c>
      <c r="AU6303" s="153" t="s">
        <v>80</v>
      </c>
      <c r="AV6303" s="12" t="s">
        <v>78</v>
      </c>
      <c r="AW6303" s="12" t="s">
        <v>32</v>
      </c>
      <c r="AX6303" s="12" t="s">
        <v>71</v>
      </c>
      <c r="AY6303" s="153" t="s">
        <v>330</v>
      </c>
    </row>
    <row r="6304" spans="2:51" s="13" customFormat="1">
      <c r="B6304" s="158"/>
      <c r="D6304" s="152" t="s">
        <v>340</v>
      </c>
      <c r="E6304" s="159" t="s">
        <v>21</v>
      </c>
      <c r="F6304" s="160" t="s">
        <v>4781</v>
      </c>
      <c r="H6304" s="161">
        <v>4.8</v>
      </c>
      <c r="I6304" s="162"/>
      <c r="L6304" s="158"/>
      <c r="M6304" s="163"/>
      <c r="T6304" s="164"/>
      <c r="AT6304" s="159" t="s">
        <v>340</v>
      </c>
      <c r="AU6304" s="159" t="s">
        <v>80</v>
      </c>
      <c r="AV6304" s="13" t="s">
        <v>80</v>
      </c>
      <c r="AW6304" s="13" t="s">
        <v>32</v>
      </c>
      <c r="AX6304" s="13" t="s">
        <v>71</v>
      </c>
      <c r="AY6304" s="159" t="s">
        <v>330</v>
      </c>
    </row>
    <row r="6305" spans="2:51" s="12" customFormat="1">
      <c r="B6305" s="151"/>
      <c r="D6305" s="152" t="s">
        <v>340</v>
      </c>
      <c r="E6305" s="153" t="s">
        <v>21</v>
      </c>
      <c r="F6305" s="154" t="s">
        <v>1472</v>
      </c>
      <c r="H6305" s="153" t="s">
        <v>21</v>
      </c>
      <c r="I6305" s="155"/>
      <c r="L6305" s="151"/>
      <c r="M6305" s="156"/>
      <c r="T6305" s="157"/>
      <c r="AT6305" s="153" t="s">
        <v>340</v>
      </c>
      <c r="AU6305" s="153" t="s">
        <v>80</v>
      </c>
      <c r="AV6305" s="12" t="s">
        <v>78</v>
      </c>
      <c r="AW6305" s="12" t="s">
        <v>32</v>
      </c>
      <c r="AX6305" s="12" t="s">
        <v>71</v>
      </c>
      <c r="AY6305" s="153" t="s">
        <v>330</v>
      </c>
    </row>
    <row r="6306" spans="2:51" s="13" customFormat="1">
      <c r="B6306" s="158"/>
      <c r="D6306" s="152" t="s">
        <v>340</v>
      </c>
      <c r="E6306" s="159" t="s">
        <v>21</v>
      </c>
      <c r="F6306" s="160" t="s">
        <v>4782</v>
      </c>
      <c r="H6306" s="161">
        <v>9.6</v>
      </c>
      <c r="I6306" s="162"/>
      <c r="L6306" s="158"/>
      <c r="M6306" s="163"/>
      <c r="T6306" s="164"/>
      <c r="AT6306" s="159" t="s">
        <v>340</v>
      </c>
      <c r="AU6306" s="159" t="s">
        <v>80</v>
      </c>
      <c r="AV6306" s="13" t="s">
        <v>80</v>
      </c>
      <c r="AW6306" s="13" t="s">
        <v>32</v>
      </c>
      <c r="AX6306" s="13" t="s">
        <v>71</v>
      </c>
      <c r="AY6306" s="159" t="s">
        <v>330</v>
      </c>
    </row>
    <row r="6307" spans="2:51" s="12" customFormat="1">
      <c r="B6307" s="151"/>
      <c r="D6307" s="152" t="s">
        <v>340</v>
      </c>
      <c r="E6307" s="153" t="s">
        <v>21</v>
      </c>
      <c r="F6307" s="154" t="s">
        <v>1476</v>
      </c>
      <c r="H6307" s="153" t="s">
        <v>21</v>
      </c>
      <c r="I6307" s="155"/>
      <c r="L6307" s="151"/>
      <c r="M6307" s="156"/>
      <c r="T6307" s="157"/>
      <c r="AT6307" s="153" t="s">
        <v>340</v>
      </c>
      <c r="AU6307" s="153" t="s">
        <v>80</v>
      </c>
      <c r="AV6307" s="12" t="s">
        <v>78</v>
      </c>
      <c r="AW6307" s="12" t="s">
        <v>32</v>
      </c>
      <c r="AX6307" s="12" t="s">
        <v>71</v>
      </c>
      <c r="AY6307" s="153" t="s">
        <v>330</v>
      </c>
    </row>
    <row r="6308" spans="2:51" s="13" customFormat="1">
      <c r="B6308" s="158"/>
      <c r="D6308" s="152" t="s">
        <v>340</v>
      </c>
      <c r="E6308" s="159" t="s">
        <v>21</v>
      </c>
      <c r="F6308" s="160" t="s">
        <v>4782</v>
      </c>
      <c r="H6308" s="161">
        <v>9.6</v>
      </c>
      <c r="I6308" s="162"/>
      <c r="L6308" s="158"/>
      <c r="M6308" s="163"/>
      <c r="T6308" s="164"/>
      <c r="AT6308" s="159" t="s">
        <v>340</v>
      </c>
      <c r="AU6308" s="159" t="s">
        <v>80</v>
      </c>
      <c r="AV6308" s="13" t="s">
        <v>80</v>
      </c>
      <c r="AW6308" s="13" t="s">
        <v>32</v>
      </c>
      <c r="AX6308" s="13" t="s">
        <v>71</v>
      </c>
      <c r="AY6308" s="159" t="s">
        <v>330</v>
      </c>
    </row>
    <row r="6309" spans="2:51" s="12" customFormat="1">
      <c r="B6309" s="151"/>
      <c r="D6309" s="152" t="s">
        <v>340</v>
      </c>
      <c r="E6309" s="153" t="s">
        <v>21</v>
      </c>
      <c r="F6309" s="154" t="s">
        <v>1554</v>
      </c>
      <c r="H6309" s="153" t="s">
        <v>21</v>
      </c>
      <c r="I6309" s="155"/>
      <c r="L6309" s="151"/>
      <c r="M6309" s="156"/>
      <c r="T6309" s="157"/>
      <c r="AT6309" s="153" t="s">
        <v>340</v>
      </c>
      <c r="AU6309" s="153" t="s">
        <v>80</v>
      </c>
      <c r="AV6309" s="12" t="s">
        <v>78</v>
      </c>
      <c r="AW6309" s="12" t="s">
        <v>32</v>
      </c>
      <c r="AX6309" s="12" t="s">
        <v>71</v>
      </c>
      <c r="AY6309" s="153" t="s">
        <v>330</v>
      </c>
    </row>
    <row r="6310" spans="2:51" s="13" customFormat="1">
      <c r="B6310" s="158"/>
      <c r="D6310" s="152" t="s">
        <v>340</v>
      </c>
      <c r="E6310" s="159" t="s">
        <v>21</v>
      </c>
      <c r="F6310" s="160" t="s">
        <v>4782</v>
      </c>
      <c r="H6310" s="161">
        <v>9.6</v>
      </c>
      <c r="I6310" s="162"/>
      <c r="L6310" s="158"/>
      <c r="M6310" s="163"/>
      <c r="T6310" s="164"/>
      <c r="AT6310" s="159" t="s">
        <v>340</v>
      </c>
      <c r="AU6310" s="159" t="s">
        <v>80</v>
      </c>
      <c r="AV6310" s="13" t="s">
        <v>80</v>
      </c>
      <c r="AW6310" s="13" t="s">
        <v>32</v>
      </c>
      <c r="AX6310" s="13" t="s">
        <v>71</v>
      </c>
      <c r="AY6310" s="159" t="s">
        <v>330</v>
      </c>
    </row>
    <row r="6311" spans="2:51" s="13" customFormat="1">
      <c r="B6311" s="158"/>
      <c r="D6311" s="152" t="s">
        <v>340</v>
      </c>
      <c r="E6311" s="159" t="s">
        <v>21</v>
      </c>
      <c r="F6311" s="160" t="s">
        <v>4785</v>
      </c>
      <c r="H6311" s="161">
        <v>2.4</v>
      </c>
      <c r="I6311" s="162"/>
      <c r="L6311" s="158"/>
      <c r="M6311" s="163"/>
      <c r="T6311" s="164"/>
      <c r="AT6311" s="159" t="s">
        <v>340</v>
      </c>
      <c r="AU6311" s="159" t="s">
        <v>80</v>
      </c>
      <c r="AV6311" s="13" t="s">
        <v>80</v>
      </c>
      <c r="AW6311" s="13" t="s">
        <v>32</v>
      </c>
      <c r="AX6311" s="13" t="s">
        <v>71</v>
      </c>
      <c r="AY6311" s="159" t="s">
        <v>330</v>
      </c>
    </row>
    <row r="6312" spans="2:51" s="12" customFormat="1">
      <c r="B6312" s="151"/>
      <c r="D6312" s="152" t="s">
        <v>340</v>
      </c>
      <c r="E6312" s="153" t="s">
        <v>21</v>
      </c>
      <c r="F6312" s="154" t="s">
        <v>2241</v>
      </c>
      <c r="H6312" s="153" t="s">
        <v>21</v>
      </c>
      <c r="I6312" s="155"/>
      <c r="L6312" s="151"/>
      <c r="M6312" s="156"/>
      <c r="T6312" s="157"/>
      <c r="AT6312" s="153" t="s">
        <v>340</v>
      </c>
      <c r="AU6312" s="153" t="s">
        <v>80</v>
      </c>
      <c r="AV6312" s="12" t="s">
        <v>78</v>
      </c>
      <c r="AW6312" s="12" t="s">
        <v>32</v>
      </c>
      <c r="AX6312" s="12" t="s">
        <v>71</v>
      </c>
      <c r="AY6312" s="153" t="s">
        <v>330</v>
      </c>
    </row>
    <row r="6313" spans="2:51" s="13" customFormat="1">
      <c r="B6313" s="158"/>
      <c r="D6313" s="152" t="s">
        <v>340</v>
      </c>
      <c r="E6313" s="159" t="s">
        <v>21</v>
      </c>
      <c r="F6313" s="160" t="s">
        <v>4782</v>
      </c>
      <c r="H6313" s="161">
        <v>9.6</v>
      </c>
      <c r="I6313" s="162"/>
      <c r="L6313" s="158"/>
      <c r="M6313" s="163"/>
      <c r="T6313" s="164"/>
      <c r="AT6313" s="159" t="s">
        <v>340</v>
      </c>
      <c r="AU6313" s="159" t="s">
        <v>80</v>
      </c>
      <c r="AV6313" s="13" t="s">
        <v>80</v>
      </c>
      <c r="AW6313" s="13" t="s">
        <v>32</v>
      </c>
      <c r="AX6313" s="13" t="s">
        <v>71</v>
      </c>
      <c r="AY6313" s="159" t="s">
        <v>330</v>
      </c>
    </row>
    <row r="6314" spans="2:51" s="12" customFormat="1">
      <c r="B6314" s="151"/>
      <c r="D6314" s="152" t="s">
        <v>340</v>
      </c>
      <c r="E6314" s="153" t="s">
        <v>21</v>
      </c>
      <c r="F6314" s="154" t="s">
        <v>2242</v>
      </c>
      <c r="H6314" s="153" t="s">
        <v>21</v>
      </c>
      <c r="I6314" s="155"/>
      <c r="L6314" s="151"/>
      <c r="M6314" s="156"/>
      <c r="T6314" s="157"/>
      <c r="AT6314" s="153" t="s">
        <v>340</v>
      </c>
      <c r="AU6314" s="153" t="s">
        <v>80</v>
      </c>
      <c r="AV6314" s="12" t="s">
        <v>78</v>
      </c>
      <c r="AW6314" s="12" t="s">
        <v>32</v>
      </c>
      <c r="AX6314" s="12" t="s">
        <v>71</v>
      </c>
      <c r="AY6314" s="153" t="s">
        <v>330</v>
      </c>
    </row>
    <row r="6315" spans="2:51" s="13" customFormat="1">
      <c r="B6315" s="158"/>
      <c r="D6315" s="152" t="s">
        <v>340</v>
      </c>
      <c r="E6315" s="159" t="s">
        <v>21</v>
      </c>
      <c r="F6315" s="160" t="s">
        <v>4781</v>
      </c>
      <c r="H6315" s="161">
        <v>4.8</v>
      </c>
      <c r="I6315" s="162"/>
      <c r="L6315" s="158"/>
      <c r="M6315" s="163"/>
      <c r="T6315" s="164"/>
      <c r="AT6315" s="159" t="s">
        <v>340</v>
      </c>
      <c r="AU6315" s="159" t="s">
        <v>80</v>
      </c>
      <c r="AV6315" s="13" t="s">
        <v>80</v>
      </c>
      <c r="AW6315" s="13" t="s">
        <v>32</v>
      </c>
      <c r="AX6315" s="13" t="s">
        <v>71</v>
      </c>
      <c r="AY6315" s="159" t="s">
        <v>330</v>
      </c>
    </row>
    <row r="6316" spans="2:51" s="12" customFormat="1">
      <c r="B6316" s="151"/>
      <c r="D6316" s="152" t="s">
        <v>340</v>
      </c>
      <c r="E6316" s="153" t="s">
        <v>21</v>
      </c>
      <c r="F6316" s="154" t="s">
        <v>2243</v>
      </c>
      <c r="H6316" s="153" t="s">
        <v>21</v>
      </c>
      <c r="I6316" s="155"/>
      <c r="L6316" s="151"/>
      <c r="M6316" s="156"/>
      <c r="T6316" s="157"/>
      <c r="AT6316" s="153" t="s">
        <v>340</v>
      </c>
      <c r="AU6316" s="153" t="s">
        <v>80</v>
      </c>
      <c r="AV6316" s="12" t="s">
        <v>78</v>
      </c>
      <c r="AW6316" s="12" t="s">
        <v>32</v>
      </c>
      <c r="AX6316" s="12" t="s">
        <v>71</v>
      </c>
      <c r="AY6316" s="153" t="s">
        <v>330</v>
      </c>
    </row>
    <row r="6317" spans="2:51" s="13" customFormat="1">
      <c r="B6317" s="158"/>
      <c r="D6317" s="152" t="s">
        <v>340</v>
      </c>
      <c r="E6317" s="159" t="s">
        <v>21</v>
      </c>
      <c r="F6317" s="160" t="s">
        <v>4782</v>
      </c>
      <c r="H6317" s="161">
        <v>9.6</v>
      </c>
      <c r="I6317" s="162"/>
      <c r="L6317" s="158"/>
      <c r="M6317" s="163"/>
      <c r="T6317" s="164"/>
      <c r="AT6317" s="159" t="s">
        <v>340</v>
      </c>
      <c r="AU6317" s="159" t="s">
        <v>80</v>
      </c>
      <c r="AV6317" s="13" t="s">
        <v>80</v>
      </c>
      <c r="AW6317" s="13" t="s">
        <v>32</v>
      </c>
      <c r="AX6317" s="13" t="s">
        <v>71</v>
      </c>
      <c r="AY6317" s="159" t="s">
        <v>330</v>
      </c>
    </row>
    <row r="6318" spans="2:51" s="12" customFormat="1">
      <c r="B6318" s="151"/>
      <c r="D6318" s="152" t="s">
        <v>340</v>
      </c>
      <c r="E6318" s="153" t="s">
        <v>21</v>
      </c>
      <c r="F6318" s="154" t="s">
        <v>1488</v>
      </c>
      <c r="H6318" s="153" t="s">
        <v>21</v>
      </c>
      <c r="I6318" s="155"/>
      <c r="L6318" s="151"/>
      <c r="M6318" s="156"/>
      <c r="T6318" s="157"/>
      <c r="AT6318" s="153" t="s">
        <v>340</v>
      </c>
      <c r="AU6318" s="153" t="s">
        <v>80</v>
      </c>
      <c r="AV6318" s="12" t="s">
        <v>78</v>
      </c>
      <c r="AW6318" s="12" t="s">
        <v>32</v>
      </c>
      <c r="AX6318" s="12" t="s">
        <v>71</v>
      </c>
      <c r="AY6318" s="153" t="s">
        <v>330</v>
      </c>
    </row>
    <row r="6319" spans="2:51" s="13" customFormat="1">
      <c r="B6319" s="158"/>
      <c r="D6319" s="152" t="s">
        <v>340</v>
      </c>
      <c r="E6319" s="159" t="s">
        <v>21</v>
      </c>
      <c r="F6319" s="160" t="s">
        <v>4781</v>
      </c>
      <c r="H6319" s="161">
        <v>4.8</v>
      </c>
      <c r="I6319" s="162"/>
      <c r="L6319" s="158"/>
      <c r="M6319" s="163"/>
      <c r="T6319" s="164"/>
      <c r="AT6319" s="159" t="s">
        <v>340</v>
      </c>
      <c r="AU6319" s="159" t="s">
        <v>80</v>
      </c>
      <c r="AV6319" s="13" t="s">
        <v>80</v>
      </c>
      <c r="AW6319" s="13" t="s">
        <v>32</v>
      </c>
      <c r="AX6319" s="13" t="s">
        <v>71</v>
      </c>
      <c r="AY6319" s="159" t="s">
        <v>330</v>
      </c>
    </row>
    <row r="6320" spans="2:51" s="12" customFormat="1">
      <c r="B6320" s="151"/>
      <c r="D6320" s="152" t="s">
        <v>340</v>
      </c>
      <c r="E6320" s="153" t="s">
        <v>21</v>
      </c>
      <c r="F6320" s="154" t="s">
        <v>1490</v>
      </c>
      <c r="H6320" s="153" t="s">
        <v>21</v>
      </c>
      <c r="I6320" s="155"/>
      <c r="L6320" s="151"/>
      <c r="M6320" s="156"/>
      <c r="T6320" s="157"/>
      <c r="AT6320" s="153" t="s">
        <v>340</v>
      </c>
      <c r="AU6320" s="153" t="s">
        <v>80</v>
      </c>
      <c r="AV6320" s="12" t="s">
        <v>78</v>
      </c>
      <c r="AW6320" s="12" t="s">
        <v>32</v>
      </c>
      <c r="AX6320" s="12" t="s">
        <v>71</v>
      </c>
      <c r="AY6320" s="153" t="s">
        <v>330</v>
      </c>
    </row>
    <row r="6321" spans="2:51" s="13" customFormat="1">
      <c r="B6321" s="158"/>
      <c r="D6321" s="152" t="s">
        <v>340</v>
      </c>
      <c r="E6321" s="159" t="s">
        <v>21</v>
      </c>
      <c r="F6321" s="160" t="s">
        <v>4782</v>
      </c>
      <c r="H6321" s="161">
        <v>9.6</v>
      </c>
      <c r="I6321" s="162"/>
      <c r="L6321" s="158"/>
      <c r="M6321" s="163"/>
      <c r="T6321" s="164"/>
      <c r="AT6321" s="159" t="s">
        <v>340</v>
      </c>
      <c r="AU6321" s="159" t="s">
        <v>80</v>
      </c>
      <c r="AV6321" s="13" t="s">
        <v>80</v>
      </c>
      <c r="AW6321" s="13" t="s">
        <v>32</v>
      </c>
      <c r="AX6321" s="13" t="s">
        <v>71</v>
      </c>
      <c r="AY6321" s="159" t="s">
        <v>330</v>
      </c>
    </row>
    <row r="6322" spans="2:51" s="12" customFormat="1">
      <c r="B6322" s="151"/>
      <c r="D6322" s="152" t="s">
        <v>340</v>
      </c>
      <c r="E6322" s="153" t="s">
        <v>21</v>
      </c>
      <c r="F6322" s="154" t="s">
        <v>1568</v>
      </c>
      <c r="H6322" s="153" t="s">
        <v>21</v>
      </c>
      <c r="I6322" s="155"/>
      <c r="L6322" s="151"/>
      <c r="M6322" s="156"/>
      <c r="T6322" s="157"/>
      <c r="AT6322" s="153" t="s">
        <v>340</v>
      </c>
      <c r="AU6322" s="153" t="s">
        <v>80</v>
      </c>
      <c r="AV6322" s="12" t="s">
        <v>78</v>
      </c>
      <c r="AW6322" s="12" t="s">
        <v>32</v>
      </c>
      <c r="AX6322" s="12" t="s">
        <v>71</v>
      </c>
      <c r="AY6322" s="153" t="s">
        <v>330</v>
      </c>
    </row>
    <row r="6323" spans="2:51" s="13" customFormat="1">
      <c r="B6323" s="158"/>
      <c r="D6323" s="152" t="s">
        <v>340</v>
      </c>
      <c r="E6323" s="159" t="s">
        <v>21</v>
      </c>
      <c r="F6323" s="160" t="s">
        <v>4781</v>
      </c>
      <c r="H6323" s="161">
        <v>4.8</v>
      </c>
      <c r="I6323" s="162"/>
      <c r="L6323" s="158"/>
      <c r="M6323" s="163"/>
      <c r="T6323" s="164"/>
      <c r="AT6323" s="159" t="s">
        <v>340</v>
      </c>
      <c r="AU6323" s="159" t="s">
        <v>80</v>
      </c>
      <c r="AV6323" s="13" t="s">
        <v>80</v>
      </c>
      <c r="AW6323" s="13" t="s">
        <v>32</v>
      </c>
      <c r="AX6323" s="13" t="s">
        <v>71</v>
      </c>
      <c r="AY6323" s="159" t="s">
        <v>330</v>
      </c>
    </row>
    <row r="6324" spans="2:51" s="12" customFormat="1">
      <c r="B6324" s="151"/>
      <c r="D6324" s="152" t="s">
        <v>340</v>
      </c>
      <c r="E6324" s="153" t="s">
        <v>21</v>
      </c>
      <c r="F6324" s="154" t="s">
        <v>1569</v>
      </c>
      <c r="H6324" s="153" t="s">
        <v>21</v>
      </c>
      <c r="I6324" s="155"/>
      <c r="L6324" s="151"/>
      <c r="M6324" s="156"/>
      <c r="T6324" s="157"/>
      <c r="AT6324" s="153" t="s">
        <v>340</v>
      </c>
      <c r="AU6324" s="153" t="s">
        <v>80</v>
      </c>
      <c r="AV6324" s="12" t="s">
        <v>78</v>
      </c>
      <c r="AW6324" s="12" t="s">
        <v>32</v>
      </c>
      <c r="AX6324" s="12" t="s">
        <v>71</v>
      </c>
      <c r="AY6324" s="153" t="s">
        <v>330</v>
      </c>
    </row>
    <row r="6325" spans="2:51" s="13" customFormat="1">
      <c r="B6325" s="158"/>
      <c r="D6325" s="152" t="s">
        <v>340</v>
      </c>
      <c r="E6325" s="159" t="s">
        <v>21</v>
      </c>
      <c r="F6325" s="160" t="s">
        <v>4782</v>
      </c>
      <c r="H6325" s="161">
        <v>9.6</v>
      </c>
      <c r="I6325" s="162"/>
      <c r="L6325" s="158"/>
      <c r="M6325" s="163"/>
      <c r="T6325" s="164"/>
      <c r="AT6325" s="159" t="s">
        <v>340</v>
      </c>
      <c r="AU6325" s="159" t="s">
        <v>80</v>
      </c>
      <c r="AV6325" s="13" t="s">
        <v>80</v>
      </c>
      <c r="AW6325" s="13" t="s">
        <v>32</v>
      </c>
      <c r="AX6325" s="13" t="s">
        <v>71</v>
      </c>
      <c r="AY6325" s="159" t="s">
        <v>330</v>
      </c>
    </row>
    <row r="6326" spans="2:51" s="12" customFormat="1">
      <c r="B6326" s="151"/>
      <c r="D6326" s="152" t="s">
        <v>340</v>
      </c>
      <c r="E6326" s="153" t="s">
        <v>21</v>
      </c>
      <c r="F6326" s="154" t="s">
        <v>1682</v>
      </c>
      <c r="H6326" s="153" t="s">
        <v>21</v>
      </c>
      <c r="I6326" s="155"/>
      <c r="L6326" s="151"/>
      <c r="M6326" s="156"/>
      <c r="T6326" s="157"/>
      <c r="AT6326" s="153" t="s">
        <v>340</v>
      </c>
      <c r="AU6326" s="153" t="s">
        <v>80</v>
      </c>
      <c r="AV6326" s="12" t="s">
        <v>78</v>
      </c>
      <c r="AW6326" s="12" t="s">
        <v>32</v>
      </c>
      <c r="AX6326" s="12" t="s">
        <v>71</v>
      </c>
      <c r="AY6326" s="153" t="s">
        <v>330</v>
      </c>
    </row>
    <row r="6327" spans="2:51" s="13" customFormat="1">
      <c r="B6327" s="158"/>
      <c r="D6327" s="152" t="s">
        <v>340</v>
      </c>
      <c r="E6327" s="159" t="s">
        <v>21</v>
      </c>
      <c r="F6327" s="160" t="s">
        <v>4780</v>
      </c>
      <c r="H6327" s="161">
        <v>12</v>
      </c>
      <c r="I6327" s="162"/>
      <c r="L6327" s="158"/>
      <c r="M6327" s="163"/>
      <c r="T6327" s="164"/>
      <c r="AT6327" s="159" t="s">
        <v>340</v>
      </c>
      <c r="AU6327" s="159" t="s">
        <v>80</v>
      </c>
      <c r="AV6327" s="13" t="s">
        <v>80</v>
      </c>
      <c r="AW6327" s="13" t="s">
        <v>32</v>
      </c>
      <c r="AX6327" s="13" t="s">
        <v>71</v>
      </c>
      <c r="AY6327" s="159" t="s">
        <v>330</v>
      </c>
    </row>
    <row r="6328" spans="2:51" s="12" customFormat="1">
      <c r="B6328" s="151"/>
      <c r="D6328" s="152" t="s">
        <v>340</v>
      </c>
      <c r="E6328" s="153" t="s">
        <v>21</v>
      </c>
      <c r="F6328" s="154" t="s">
        <v>1492</v>
      </c>
      <c r="H6328" s="153" t="s">
        <v>21</v>
      </c>
      <c r="I6328" s="155"/>
      <c r="L6328" s="151"/>
      <c r="M6328" s="156"/>
      <c r="T6328" s="157"/>
      <c r="AT6328" s="153" t="s">
        <v>340</v>
      </c>
      <c r="AU6328" s="153" t="s">
        <v>80</v>
      </c>
      <c r="AV6328" s="12" t="s">
        <v>78</v>
      </c>
      <c r="AW6328" s="12" t="s">
        <v>32</v>
      </c>
      <c r="AX6328" s="12" t="s">
        <v>71</v>
      </c>
      <c r="AY6328" s="153" t="s">
        <v>330</v>
      </c>
    </row>
    <row r="6329" spans="2:51" s="13" customFormat="1">
      <c r="B6329" s="158"/>
      <c r="D6329" s="152" t="s">
        <v>340</v>
      </c>
      <c r="E6329" s="159" t="s">
        <v>21</v>
      </c>
      <c r="F6329" s="160" t="s">
        <v>4782</v>
      </c>
      <c r="H6329" s="161">
        <v>9.6</v>
      </c>
      <c r="I6329" s="162"/>
      <c r="L6329" s="158"/>
      <c r="M6329" s="163"/>
      <c r="T6329" s="164"/>
      <c r="AT6329" s="159" t="s">
        <v>340</v>
      </c>
      <c r="AU6329" s="159" t="s">
        <v>80</v>
      </c>
      <c r="AV6329" s="13" t="s">
        <v>80</v>
      </c>
      <c r="AW6329" s="13" t="s">
        <v>32</v>
      </c>
      <c r="AX6329" s="13" t="s">
        <v>71</v>
      </c>
      <c r="AY6329" s="159" t="s">
        <v>330</v>
      </c>
    </row>
    <row r="6330" spans="2:51" s="12" customFormat="1">
      <c r="B6330" s="151"/>
      <c r="D6330" s="152" t="s">
        <v>340</v>
      </c>
      <c r="E6330" s="153" t="s">
        <v>21</v>
      </c>
      <c r="F6330" s="154" t="s">
        <v>1572</v>
      </c>
      <c r="H6330" s="153" t="s">
        <v>21</v>
      </c>
      <c r="I6330" s="155"/>
      <c r="L6330" s="151"/>
      <c r="M6330" s="156"/>
      <c r="T6330" s="157"/>
      <c r="AT6330" s="153" t="s">
        <v>340</v>
      </c>
      <c r="AU6330" s="153" t="s">
        <v>80</v>
      </c>
      <c r="AV6330" s="12" t="s">
        <v>78</v>
      </c>
      <c r="AW6330" s="12" t="s">
        <v>32</v>
      </c>
      <c r="AX6330" s="12" t="s">
        <v>71</v>
      </c>
      <c r="AY6330" s="153" t="s">
        <v>330</v>
      </c>
    </row>
    <row r="6331" spans="2:51" s="13" customFormat="1">
      <c r="B6331" s="158"/>
      <c r="D6331" s="152" t="s">
        <v>340</v>
      </c>
      <c r="E6331" s="159" t="s">
        <v>21</v>
      </c>
      <c r="F6331" s="160" t="s">
        <v>4782</v>
      </c>
      <c r="H6331" s="161">
        <v>9.6</v>
      </c>
      <c r="I6331" s="162"/>
      <c r="L6331" s="158"/>
      <c r="M6331" s="163"/>
      <c r="T6331" s="164"/>
      <c r="AT6331" s="159" t="s">
        <v>340</v>
      </c>
      <c r="AU6331" s="159" t="s">
        <v>80</v>
      </c>
      <c r="AV6331" s="13" t="s">
        <v>80</v>
      </c>
      <c r="AW6331" s="13" t="s">
        <v>32</v>
      </c>
      <c r="AX6331" s="13" t="s">
        <v>71</v>
      </c>
      <c r="AY6331" s="159" t="s">
        <v>330</v>
      </c>
    </row>
    <row r="6332" spans="2:51" s="12" customFormat="1">
      <c r="B6332" s="151"/>
      <c r="D6332" s="152" t="s">
        <v>340</v>
      </c>
      <c r="E6332" s="153" t="s">
        <v>21</v>
      </c>
      <c r="F6332" s="154" t="s">
        <v>1578</v>
      </c>
      <c r="H6332" s="153" t="s">
        <v>21</v>
      </c>
      <c r="I6332" s="155"/>
      <c r="L6332" s="151"/>
      <c r="M6332" s="156"/>
      <c r="T6332" s="157"/>
      <c r="AT6332" s="153" t="s">
        <v>340</v>
      </c>
      <c r="AU6332" s="153" t="s">
        <v>80</v>
      </c>
      <c r="AV6332" s="12" t="s">
        <v>78</v>
      </c>
      <c r="AW6332" s="12" t="s">
        <v>32</v>
      </c>
      <c r="AX6332" s="12" t="s">
        <v>71</v>
      </c>
      <c r="AY6332" s="153" t="s">
        <v>330</v>
      </c>
    </row>
    <row r="6333" spans="2:51" s="13" customFormat="1">
      <c r="B6333" s="158"/>
      <c r="D6333" s="152" t="s">
        <v>340</v>
      </c>
      <c r="E6333" s="159" t="s">
        <v>21</v>
      </c>
      <c r="F6333" s="160" t="s">
        <v>4782</v>
      </c>
      <c r="H6333" s="161">
        <v>9.6</v>
      </c>
      <c r="I6333" s="162"/>
      <c r="L6333" s="158"/>
      <c r="M6333" s="163"/>
      <c r="T6333" s="164"/>
      <c r="AT6333" s="159" t="s">
        <v>340</v>
      </c>
      <c r="AU6333" s="159" t="s">
        <v>80</v>
      </c>
      <c r="AV6333" s="13" t="s">
        <v>80</v>
      </c>
      <c r="AW6333" s="13" t="s">
        <v>32</v>
      </c>
      <c r="AX6333" s="13" t="s">
        <v>71</v>
      </c>
      <c r="AY6333" s="159" t="s">
        <v>330</v>
      </c>
    </row>
    <row r="6334" spans="2:51" s="12" customFormat="1">
      <c r="B6334" s="151"/>
      <c r="D6334" s="152" t="s">
        <v>340</v>
      </c>
      <c r="E6334" s="153" t="s">
        <v>21</v>
      </c>
      <c r="F6334" s="154" t="s">
        <v>1507</v>
      </c>
      <c r="H6334" s="153" t="s">
        <v>21</v>
      </c>
      <c r="I6334" s="155"/>
      <c r="L6334" s="151"/>
      <c r="M6334" s="156"/>
      <c r="T6334" s="157"/>
      <c r="AT6334" s="153" t="s">
        <v>340</v>
      </c>
      <c r="AU6334" s="153" t="s">
        <v>80</v>
      </c>
      <c r="AV6334" s="12" t="s">
        <v>78</v>
      </c>
      <c r="AW6334" s="12" t="s">
        <v>32</v>
      </c>
      <c r="AX6334" s="12" t="s">
        <v>71</v>
      </c>
      <c r="AY6334" s="153" t="s">
        <v>330</v>
      </c>
    </row>
    <row r="6335" spans="2:51" s="13" customFormat="1">
      <c r="B6335" s="158"/>
      <c r="D6335" s="152" t="s">
        <v>340</v>
      </c>
      <c r="E6335" s="159" t="s">
        <v>21</v>
      </c>
      <c r="F6335" s="160" t="s">
        <v>4781</v>
      </c>
      <c r="H6335" s="161">
        <v>4.8</v>
      </c>
      <c r="I6335" s="162"/>
      <c r="L6335" s="158"/>
      <c r="M6335" s="163"/>
      <c r="T6335" s="164"/>
      <c r="AT6335" s="159" t="s">
        <v>340</v>
      </c>
      <c r="AU6335" s="159" t="s">
        <v>80</v>
      </c>
      <c r="AV6335" s="13" t="s">
        <v>80</v>
      </c>
      <c r="AW6335" s="13" t="s">
        <v>32</v>
      </c>
      <c r="AX6335" s="13" t="s">
        <v>71</v>
      </c>
      <c r="AY6335" s="159" t="s">
        <v>330</v>
      </c>
    </row>
    <row r="6336" spans="2:51" s="12" customFormat="1">
      <c r="B6336" s="151"/>
      <c r="D6336" s="152" t="s">
        <v>340</v>
      </c>
      <c r="E6336" s="153" t="s">
        <v>21</v>
      </c>
      <c r="F6336" s="154" t="s">
        <v>1509</v>
      </c>
      <c r="H6336" s="153" t="s">
        <v>21</v>
      </c>
      <c r="I6336" s="155"/>
      <c r="L6336" s="151"/>
      <c r="M6336" s="156"/>
      <c r="T6336" s="157"/>
      <c r="AT6336" s="153" t="s">
        <v>340</v>
      </c>
      <c r="AU6336" s="153" t="s">
        <v>80</v>
      </c>
      <c r="AV6336" s="12" t="s">
        <v>78</v>
      </c>
      <c r="AW6336" s="12" t="s">
        <v>32</v>
      </c>
      <c r="AX6336" s="12" t="s">
        <v>71</v>
      </c>
      <c r="AY6336" s="153" t="s">
        <v>330</v>
      </c>
    </row>
    <row r="6337" spans="2:51" s="13" customFormat="1">
      <c r="B6337" s="158"/>
      <c r="D6337" s="152" t="s">
        <v>340</v>
      </c>
      <c r="E6337" s="159" t="s">
        <v>21</v>
      </c>
      <c r="F6337" s="160" t="s">
        <v>4782</v>
      </c>
      <c r="H6337" s="161">
        <v>9.6</v>
      </c>
      <c r="I6337" s="162"/>
      <c r="L6337" s="158"/>
      <c r="M6337" s="163"/>
      <c r="T6337" s="164"/>
      <c r="AT6337" s="159" t="s">
        <v>340</v>
      </c>
      <c r="AU6337" s="159" t="s">
        <v>80</v>
      </c>
      <c r="AV6337" s="13" t="s">
        <v>80</v>
      </c>
      <c r="AW6337" s="13" t="s">
        <v>32</v>
      </c>
      <c r="AX6337" s="13" t="s">
        <v>71</v>
      </c>
      <c r="AY6337" s="159" t="s">
        <v>330</v>
      </c>
    </row>
    <row r="6338" spans="2:51" s="12" customFormat="1">
      <c r="B6338" s="151"/>
      <c r="D6338" s="152" t="s">
        <v>340</v>
      </c>
      <c r="E6338" s="153" t="s">
        <v>21</v>
      </c>
      <c r="F6338" s="154" t="s">
        <v>800</v>
      </c>
      <c r="H6338" s="153" t="s">
        <v>21</v>
      </c>
      <c r="I6338" s="155"/>
      <c r="L6338" s="151"/>
      <c r="M6338" s="156"/>
      <c r="T6338" s="157"/>
      <c r="AT6338" s="153" t="s">
        <v>340</v>
      </c>
      <c r="AU6338" s="153" t="s">
        <v>80</v>
      </c>
      <c r="AV6338" s="12" t="s">
        <v>78</v>
      </c>
      <c r="AW6338" s="12" t="s">
        <v>32</v>
      </c>
      <c r="AX6338" s="12" t="s">
        <v>71</v>
      </c>
      <c r="AY6338" s="153" t="s">
        <v>330</v>
      </c>
    </row>
    <row r="6339" spans="2:51" s="12" customFormat="1">
      <c r="B6339" s="151"/>
      <c r="D6339" s="152" t="s">
        <v>340</v>
      </c>
      <c r="E6339" s="153" t="s">
        <v>21</v>
      </c>
      <c r="F6339" s="154" t="s">
        <v>1672</v>
      </c>
      <c r="H6339" s="153" t="s">
        <v>21</v>
      </c>
      <c r="I6339" s="155"/>
      <c r="L6339" s="151"/>
      <c r="M6339" s="156"/>
      <c r="T6339" s="157"/>
      <c r="AT6339" s="153" t="s">
        <v>340</v>
      </c>
      <c r="AU6339" s="153" t="s">
        <v>80</v>
      </c>
      <c r="AV6339" s="12" t="s">
        <v>78</v>
      </c>
      <c r="AW6339" s="12" t="s">
        <v>32</v>
      </c>
      <c r="AX6339" s="12" t="s">
        <v>71</v>
      </c>
      <c r="AY6339" s="153" t="s">
        <v>330</v>
      </c>
    </row>
    <row r="6340" spans="2:51" s="13" customFormat="1">
      <c r="B6340" s="158"/>
      <c r="D6340" s="152" t="s">
        <v>340</v>
      </c>
      <c r="E6340" s="159" t="s">
        <v>21</v>
      </c>
      <c r="F6340" s="160" t="s">
        <v>4780</v>
      </c>
      <c r="H6340" s="161">
        <v>12</v>
      </c>
      <c r="I6340" s="162"/>
      <c r="L6340" s="158"/>
      <c r="M6340" s="163"/>
      <c r="T6340" s="164"/>
      <c r="AT6340" s="159" t="s">
        <v>340</v>
      </c>
      <c r="AU6340" s="159" t="s">
        <v>80</v>
      </c>
      <c r="AV6340" s="13" t="s">
        <v>80</v>
      </c>
      <c r="AW6340" s="13" t="s">
        <v>32</v>
      </c>
      <c r="AX6340" s="13" t="s">
        <v>71</v>
      </c>
      <c r="AY6340" s="159" t="s">
        <v>330</v>
      </c>
    </row>
    <row r="6341" spans="2:51" s="12" customFormat="1">
      <c r="B6341" s="151"/>
      <c r="D6341" s="152" t="s">
        <v>340</v>
      </c>
      <c r="E6341" s="153" t="s">
        <v>21</v>
      </c>
      <c r="F6341" s="154" t="s">
        <v>1550</v>
      </c>
      <c r="H6341" s="153" t="s">
        <v>21</v>
      </c>
      <c r="I6341" s="155"/>
      <c r="L6341" s="151"/>
      <c r="M6341" s="156"/>
      <c r="T6341" s="157"/>
      <c r="AT6341" s="153" t="s">
        <v>340</v>
      </c>
      <c r="AU6341" s="153" t="s">
        <v>80</v>
      </c>
      <c r="AV6341" s="12" t="s">
        <v>78</v>
      </c>
      <c r="AW6341" s="12" t="s">
        <v>32</v>
      </c>
      <c r="AX6341" s="12" t="s">
        <v>71</v>
      </c>
      <c r="AY6341" s="153" t="s">
        <v>330</v>
      </c>
    </row>
    <row r="6342" spans="2:51" s="13" customFormat="1">
      <c r="B6342" s="158"/>
      <c r="D6342" s="152" t="s">
        <v>340</v>
      </c>
      <c r="E6342" s="159" t="s">
        <v>21</v>
      </c>
      <c r="F6342" s="160" t="s">
        <v>4781</v>
      </c>
      <c r="H6342" s="161">
        <v>4.8</v>
      </c>
      <c r="I6342" s="162"/>
      <c r="L6342" s="158"/>
      <c r="M6342" s="163"/>
      <c r="T6342" s="164"/>
      <c r="AT6342" s="159" t="s">
        <v>340</v>
      </c>
      <c r="AU6342" s="159" t="s">
        <v>80</v>
      </c>
      <c r="AV6342" s="13" t="s">
        <v>80</v>
      </c>
      <c r="AW6342" s="13" t="s">
        <v>32</v>
      </c>
      <c r="AX6342" s="13" t="s">
        <v>71</v>
      </c>
      <c r="AY6342" s="159" t="s">
        <v>330</v>
      </c>
    </row>
    <row r="6343" spans="2:51" s="12" customFormat="1">
      <c r="B6343" s="151"/>
      <c r="D6343" s="152" t="s">
        <v>340</v>
      </c>
      <c r="E6343" s="153" t="s">
        <v>21</v>
      </c>
      <c r="F6343" s="154" t="s">
        <v>1472</v>
      </c>
      <c r="H6343" s="153" t="s">
        <v>21</v>
      </c>
      <c r="I6343" s="155"/>
      <c r="L6343" s="151"/>
      <c r="M6343" s="156"/>
      <c r="T6343" s="157"/>
      <c r="AT6343" s="153" t="s">
        <v>340</v>
      </c>
      <c r="AU6343" s="153" t="s">
        <v>80</v>
      </c>
      <c r="AV6343" s="12" t="s">
        <v>78</v>
      </c>
      <c r="AW6343" s="12" t="s">
        <v>32</v>
      </c>
      <c r="AX6343" s="12" t="s">
        <v>71</v>
      </c>
      <c r="AY6343" s="153" t="s">
        <v>330</v>
      </c>
    </row>
    <row r="6344" spans="2:51" s="13" customFormat="1">
      <c r="B6344" s="158"/>
      <c r="D6344" s="152" t="s">
        <v>340</v>
      </c>
      <c r="E6344" s="159" t="s">
        <v>21</v>
      </c>
      <c r="F6344" s="160" t="s">
        <v>4782</v>
      </c>
      <c r="H6344" s="161">
        <v>9.6</v>
      </c>
      <c r="I6344" s="162"/>
      <c r="L6344" s="158"/>
      <c r="M6344" s="163"/>
      <c r="T6344" s="164"/>
      <c r="AT6344" s="159" t="s">
        <v>340</v>
      </c>
      <c r="AU6344" s="159" t="s">
        <v>80</v>
      </c>
      <c r="AV6344" s="13" t="s">
        <v>80</v>
      </c>
      <c r="AW6344" s="13" t="s">
        <v>32</v>
      </c>
      <c r="AX6344" s="13" t="s">
        <v>71</v>
      </c>
      <c r="AY6344" s="159" t="s">
        <v>330</v>
      </c>
    </row>
    <row r="6345" spans="2:51" s="12" customFormat="1">
      <c r="B6345" s="151"/>
      <c r="D6345" s="152" t="s">
        <v>340</v>
      </c>
      <c r="E6345" s="153" t="s">
        <v>21</v>
      </c>
      <c r="F6345" s="154" t="s">
        <v>1476</v>
      </c>
      <c r="H6345" s="153" t="s">
        <v>21</v>
      </c>
      <c r="I6345" s="155"/>
      <c r="L6345" s="151"/>
      <c r="M6345" s="156"/>
      <c r="T6345" s="157"/>
      <c r="AT6345" s="153" t="s">
        <v>340</v>
      </c>
      <c r="AU6345" s="153" t="s">
        <v>80</v>
      </c>
      <c r="AV6345" s="12" t="s">
        <v>78</v>
      </c>
      <c r="AW6345" s="12" t="s">
        <v>32</v>
      </c>
      <c r="AX6345" s="12" t="s">
        <v>71</v>
      </c>
      <c r="AY6345" s="153" t="s">
        <v>330</v>
      </c>
    </row>
    <row r="6346" spans="2:51" s="13" customFormat="1">
      <c r="B6346" s="158"/>
      <c r="D6346" s="152" t="s">
        <v>340</v>
      </c>
      <c r="E6346" s="159" t="s">
        <v>21</v>
      </c>
      <c r="F6346" s="160" t="s">
        <v>4782</v>
      </c>
      <c r="H6346" s="161">
        <v>9.6</v>
      </c>
      <c r="I6346" s="162"/>
      <c r="L6346" s="158"/>
      <c r="M6346" s="163"/>
      <c r="T6346" s="164"/>
      <c r="AT6346" s="159" t="s">
        <v>340</v>
      </c>
      <c r="AU6346" s="159" t="s">
        <v>80</v>
      </c>
      <c r="AV6346" s="13" t="s">
        <v>80</v>
      </c>
      <c r="AW6346" s="13" t="s">
        <v>32</v>
      </c>
      <c r="AX6346" s="13" t="s">
        <v>71</v>
      </c>
      <c r="AY6346" s="159" t="s">
        <v>330</v>
      </c>
    </row>
    <row r="6347" spans="2:51" s="12" customFormat="1">
      <c r="B6347" s="151"/>
      <c r="D6347" s="152" t="s">
        <v>340</v>
      </c>
      <c r="E6347" s="153" t="s">
        <v>21</v>
      </c>
      <c r="F6347" s="154" t="s">
        <v>1554</v>
      </c>
      <c r="H6347" s="153" t="s">
        <v>21</v>
      </c>
      <c r="I6347" s="155"/>
      <c r="L6347" s="151"/>
      <c r="M6347" s="156"/>
      <c r="T6347" s="157"/>
      <c r="AT6347" s="153" t="s">
        <v>340</v>
      </c>
      <c r="AU6347" s="153" t="s">
        <v>80</v>
      </c>
      <c r="AV6347" s="12" t="s">
        <v>78</v>
      </c>
      <c r="AW6347" s="12" t="s">
        <v>32</v>
      </c>
      <c r="AX6347" s="12" t="s">
        <v>71</v>
      </c>
      <c r="AY6347" s="153" t="s">
        <v>330</v>
      </c>
    </row>
    <row r="6348" spans="2:51" s="13" customFormat="1">
      <c r="B6348" s="158"/>
      <c r="D6348" s="152" t="s">
        <v>340</v>
      </c>
      <c r="E6348" s="159" t="s">
        <v>21</v>
      </c>
      <c r="F6348" s="160" t="s">
        <v>4782</v>
      </c>
      <c r="H6348" s="161">
        <v>9.6</v>
      </c>
      <c r="I6348" s="162"/>
      <c r="L6348" s="158"/>
      <c r="M6348" s="163"/>
      <c r="T6348" s="164"/>
      <c r="AT6348" s="159" t="s">
        <v>340</v>
      </c>
      <c r="AU6348" s="159" t="s">
        <v>80</v>
      </c>
      <c r="AV6348" s="13" t="s">
        <v>80</v>
      </c>
      <c r="AW6348" s="13" t="s">
        <v>32</v>
      </c>
      <c r="AX6348" s="13" t="s">
        <v>71</v>
      </c>
      <c r="AY6348" s="159" t="s">
        <v>330</v>
      </c>
    </row>
    <row r="6349" spans="2:51" s="13" customFormat="1">
      <c r="B6349" s="158"/>
      <c r="D6349" s="152" t="s">
        <v>340</v>
      </c>
      <c r="E6349" s="159" t="s">
        <v>21</v>
      </c>
      <c r="F6349" s="160" t="s">
        <v>4785</v>
      </c>
      <c r="H6349" s="161">
        <v>2.4</v>
      </c>
      <c r="I6349" s="162"/>
      <c r="L6349" s="158"/>
      <c r="M6349" s="163"/>
      <c r="T6349" s="164"/>
      <c r="AT6349" s="159" t="s">
        <v>340</v>
      </c>
      <c r="AU6349" s="159" t="s">
        <v>80</v>
      </c>
      <c r="AV6349" s="13" t="s">
        <v>80</v>
      </c>
      <c r="AW6349" s="13" t="s">
        <v>32</v>
      </c>
      <c r="AX6349" s="13" t="s">
        <v>71</v>
      </c>
      <c r="AY6349" s="159" t="s">
        <v>330</v>
      </c>
    </row>
    <row r="6350" spans="2:51" s="12" customFormat="1">
      <c r="B6350" s="151"/>
      <c r="D6350" s="152" t="s">
        <v>340</v>
      </c>
      <c r="E6350" s="153" t="s">
        <v>21</v>
      </c>
      <c r="F6350" s="154" t="s">
        <v>2241</v>
      </c>
      <c r="H6350" s="153" t="s">
        <v>21</v>
      </c>
      <c r="I6350" s="155"/>
      <c r="L6350" s="151"/>
      <c r="M6350" s="156"/>
      <c r="T6350" s="157"/>
      <c r="AT6350" s="153" t="s">
        <v>340</v>
      </c>
      <c r="AU6350" s="153" t="s">
        <v>80</v>
      </c>
      <c r="AV6350" s="12" t="s">
        <v>78</v>
      </c>
      <c r="AW6350" s="12" t="s">
        <v>32</v>
      </c>
      <c r="AX6350" s="12" t="s">
        <v>71</v>
      </c>
      <c r="AY6350" s="153" t="s">
        <v>330</v>
      </c>
    </row>
    <row r="6351" spans="2:51" s="13" customFormat="1">
      <c r="B6351" s="158"/>
      <c r="D6351" s="152" t="s">
        <v>340</v>
      </c>
      <c r="E6351" s="159" t="s">
        <v>21</v>
      </c>
      <c r="F6351" s="160" t="s">
        <v>4782</v>
      </c>
      <c r="H6351" s="161">
        <v>9.6</v>
      </c>
      <c r="I6351" s="162"/>
      <c r="L6351" s="158"/>
      <c r="M6351" s="163"/>
      <c r="T6351" s="164"/>
      <c r="AT6351" s="159" t="s">
        <v>340</v>
      </c>
      <c r="AU6351" s="159" t="s">
        <v>80</v>
      </c>
      <c r="AV6351" s="13" t="s">
        <v>80</v>
      </c>
      <c r="AW6351" s="13" t="s">
        <v>32</v>
      </c>
      <c r="AX6351" s="13" t="s">
        <v>71</v>
      </c>
      <c r="AY6351" s="159" t="s">
        <v>330</v>
      </c>
    </row>
    <row r="6352" spans="2:51" s="12" customFormat="1">
      <c r="B6352" s="151"/>
      <c r="D6352" s="152" t="s">
        <v>340</v>
      </c>
      <c r="E6352" s="153" t="s">
        <v>21</v>
      </c>
      <c r="F6352" s="154" t="s">
        <v>1677</v>
      </c>
      <c r="H6352" s="153" t="s">
        <v>21</v>
      </c>
      <c r="I6352" s="155"/>
      <c r="L6352" s="151"/>
      <c r="M6352" s="156"/>
      <c r="T6352" s="157"/>
      <c r="AT6352" s="153" t="s">
        <v>340</v>
      </c>
      <c r="AU6352" s="153" t="s">
        <v>80</v>
      </c>
      <c r="AV6352" s="12" t="s">
        <v>78</v>
      </c>
      <c r="AW6352" s="12" t="s">
        <v>32</v>
      </c>
      <c r="AX6352" s="12" t="s">
        <v>71</v>
      </c>
      <c r="AY6352" s="153" t="s">
        <v>330</v>
      </c>
    </row>
    <row r="6353" spans="2:51" s="13" customFormat="1">
      <c r="B6353" s="158"/>
      <c r="D6353" s="152" t="s">
        <v>340</v>
      </c>
      <c r="E6353" s="159" t="s">
        <v>21</v>
      </c>
      <c r="F6353" s="160" t="s">
        <v>4781</v>
      </c>
      <c r="H6353" s="161">
        <v>4.8</v>
      </c>
      <c r="I6353" s="162"/>
      <c r="L6353" s="158"/>
      <c r="M6353" s="163"/>
      <c r="T6353" s="164"/>
      <c r="AT6353" s="159" t="s">
        <v>340</v>
      </c>
      <c r="AU6353" s="159" t="s">
        <v>80</v>
      </c>
      <c r="AV6353" s="13" t="s">
        <v>80</v>
      </c>
      <c r="AW6353" s="13" t="s">
        <v>32</v>
      </c>
      <c r="AX6353" s="13" t="s">
        <v>71</v>
      </c>
      <c r="AY6353" s="159" t="s">
        <v>330</v>
      </c>
    </row>
    <row r="6354" spans="2:51" s="12" customFormat="1">
      <c r="B6354" s="151"/>
      <c r="D6354" s="152" t="s">
        <v>340</v>
      </c>
      <c r="E6354" s="153" t="s">
        <v>21</v>
      </c>
      <c r="F6354" s="154" t="s">
        <v>2242</v>
      </c>
      <c r="H6354" s="153" t="s">
        <v>21</v>
      </c>
      <c r="I6354" s="155"/>
      <c r="L6354" s="151"/>
      <c r="M6354" s="156"/>
      <c r="T6354" s="157"/>
      <c r="AT6354" s="153" t="s">
        <v>340</v>
      </c>
      <c r="AU6354" s="153" t="s">
        <v>80</v>
      </c>
      <c r="AV6354" s="12" t="s">
        <v>78</v>
      </c>
      <c r="AW6354" s="12" t="s">
        <v>32</v>
      </c>
      <c r="AX6354" s="12" t="s">
        <v>71</v>
      </c>
      <c r="AY6354" s="153" t="s">
        <v>330</v>
      </c>
    </row>
    <row r="6355" spans="2:51" s="13" customFormat="1">
      <c r="B6355" s="158"/>
      <c r="D6355" s="152" t="s">
        <v>340</v>
      </c>
      <c r="E6355" s="159" t="s">
        <v>21</v>
      </c>
      <c r="F6355" s="160" t="s">
        <v>4782</v>
      </c>
      <c r="H6355" s="161">
        <v>9.6</v>
      </c>
      <c r="I6355" s="162"/>
      <c r="L6355" s="158"/>
      <c r="M6355" s="163"/>
      <c r="T6355" s="164"/>
      <c r="AT6355" s="159" t="s">
        <v>340</v>
      </c>
      <c r="AU6355" s="159" t="s">
        <v>80</v>
      </c>
      <c r="AV6355" s="13" t="s">
        <v>80</v>
      </c>
      <c r="AW6355" s="13" t="s">
        <v>32</v>
      </c>
      <c r="AX6355" s="13" t="s">
        <v>71</v>
      </c>
      <c r="AY6355" s="159" t="s">
        <v>330</v>
      </c>
    </row>
    <row r="6356" spans="2:51" s="12" customFormat="1">
      <c r="B6356" s="151"/>
      <c r="D6356" s="152" t="s">
        <v>340</v>
      </c>
      <c r="E6356" s="153" t="s">
        <v>21</v>
      </c>
      <c r="F6356" s="154" t="s">
        <v>2243</v>
      </c>
      <c r="H6356" s="153" t="s">
        <v>21</v>
      </c>
      <c r="I6356" s="155"/>
      <c r="L6356" s="151"/>
      <c r="M6356" s="156"/>
      <c r="T6356" s="157"/>
      <c r="AT6356" s="153" t="s">
        <v>340</v>
      </c>
      <c r="AU6356" s="153" t="s">
        <v>80</v>
      </c>
      <c r="AV6356" s="12" t="s">
        <v>78</v>
      </c>
      <c r="AW6356" s="12" t="s">
        <v>32</v>
      </c>
      <c r="AX6356" s="12" t="s">
        <v>71</v>
      </c>
      <c r="AY6356" s="153" t="s">
        <v>330</v>
      </c>
    </row>
    <row r="6357" spans="2:51" s="13" customFormat="1">
      <c r="B6357" s="158"/>
      <c r="D6357" s="152" t="s">
        <v>340</v>
      </c>
      <c r="E6357" s="159" t="s">
        <v>21</v>
      </c>
      <c r="F6357" s="160" t="s">
        <v>4782</v>
      </c>
      <c r="H6357" s="161">
        <v>9.6</v>
      </c>
      <c r="I6357" s="162"/>
      <c r="L6357" s="158"/>
      <c r="M6357" s="163"/>
      <c r="T6357" s="164"/>
      <c r="AT6357" s="159" t="s">
        <v>340</v>
      </c>
      <c r="AU6357" s="159" t="s">
        <v>80</v>
      </c>
      <c r="AV6357" s="13" t="s">
        <v>80</v>
      </c>
      <c r="AW6357" s="13" t="s">
        <v>32</v>
      </c>
      <c r="AX6357" s="13" t="s">
        <v>71</v>
      </c>
      <c r="AY6357" s="159" t="s">
        <v>330</v>
      </c>
    </row>
    <row r="6358" spans="2:51" s="12" customFormat="1">
      <c r="B6358" s="151"/>
      <c r="D6358" s="152" t="s">
        <v>340</v>
      </c>
      <c r="E6358" s="153" t="s">
        <v>21</v>
      </c>
      <c r="F6358" s="154" t="s">
        <v>1599</v>
      </c>
      <c r="H6358" s="153" t="s">
        <v>21</v>
      </c>
      <c r="I6358" s="155"/>
      <c r="L6358" s="151"/>
      <c r="M6358" s="156"/>
      <c r="T6358" s="157"/>
      <c r="AT6358" s="153" t="s">
        <v>340</v>
      </c>
      <c r="AU6358" s="153" t="s">
        <v>80</v>
      </c>
      <c r="AV6358" s="12" t="s">
        <v>78</v>
      </c>
      <c r="AW6358" s="12" t="s">
        <v>32</v>
      </c>
      <c r="AX6358" s="12" t="s">
        <v>71</v>
      </c>
      <c r="AY6358" s="153" t="s">
        <v>330</v>
      </c>
    </row>
    <row r="6359" spans="2:51" s="13" customFormat="1">
      <c r="B6359" s="158"/>
      <c r="D6359" s="152" t="s">
        <v>340</v>
      </c>
      <c r="E6359" s="159" t="s">
        <v>21</v>
      </c>
      <c r="F6359" s="160" t="s">
        <v>4781</v>
      </c>
      <c r="H6359" s="161">
        <v>4.8</v>
      </c>
      <c r="I6359" s="162"/>
      <c r="L6359" s="158"/>
      <c r="M6359" s="163"/>
      <c r="T6359" s="164"/>
      <c r="AT6359" s="159" t="s">
        <v>340</v>
      </c>
      <c r="AU6359" s="159" t="s">
        <v>80</v>
      </c>
      <c r="AV6359" s="13" t="s">
        <v>80</v>
      </c>
      <c r="AW6359" s="13" t="s">
        <v>32</v>
      </c>
      <c r="AX6359" s="13" t="s">
        <v>71</v>
      </c>
      <c r="AY6359" s="159" t="s">
        <v>330</v>
      </c>
    </row>
    <row r="6360" spans="2:51" s="12" customFormat="1">
      <c r="B6360" s="151"/>
      <c r="D6360" s="152" t="s">
        <v>340</v>
      </c>
      <c r="E6360" s="153" t="s">
        <v>21</v>
      </c>
      <c r="F6360" s="154" t="s">
        <v>2246</v>
      </c>
      <c r="H6360" s="153" t="s">
        <v>21</v>
      </c>
      <c r="I6360" s="155"/>
      <c r="L6360" s="151"/>
      <c r="M6360" s="156"/>
      <c r="T6360" s="157"/>
      <c r="AT6360" s="153" t="s">
        <v>340</v>
      </c>
      <c r="AU6360" s="153" t="s">
        <v>80</v>
      </c>
      <c r="AV6360" s="12" t="s">
        <v>78</v>
      </c>
      <c r="AW6360" s="12" t="s">
        <v>32</v>
      </c>
      <c r="AX6360" s="12" t="s">
        <v>71</v>
      </c>
      <c r="AY6360" s="153" t="s">
        <v>330</v>
      </c>
    </row>
    <row r="6361" spans="2:51" s="13" customFormat="1">
      <c r="B6361" s="158"/>
      <c r="D6361" s="152" t="s">
        <v>340</v>
      </c>
      <c r="E6361" s="159" t="s">
        <v>21</v>
      </c>
      <c r="F6361" s="160" t="s">
        <v>4782</v>
      </c>
      <c r="H6361" s="161">
        <v>9.6</v>
      </c>
      <c r="I6361" s="162"/>
      <c r="L6361" s="158"/>
      <c r="M6361" s="163"/>
      <c r="T6361" s="164"/>
      <c r="AT6361" s="159" t="s">
        <v>340</v>
      </c>
      <c r="AU6361" s="159" t="s">
        <v>80</v>
      </c>
      <c r="AV6361" s="13" t="s">
        <v>80</v>
      </c>
      <c r="AW6361" s="13" t="s">
        <v>32</v>
      </c>
      <c r="AX6361" s="13" t="s">
        <v>71</v>
      </c>
      <c r="AY6361" s="159" t="s">
        <v>330</v>
      </c>
    </row>
    <row r="6362" spans="2:51" s="12" customFormat="1">
      <c r="B6362" s="151"/>
      <c r="D6362" s="152" t="s">
        <v>340</v>
      </c>
      <c r="E6362" s="153" t="s">
        <v>21</v>
      </c>
      <c r="F6362" s="154" t="s">
        <v>1478</v>
      </c>
      <c r="H6362" s="153" t="s">
        <v>21</v>
      </c>
      <c r="I6362" s="155"/>
      <c r="L6362" s="151"/>
      <c r="M6362" s="156"/>
      <c r="T6362" s="157"/>
      <c r="AT6362" s="153" t="s">
        <v>340</v>
      </c>
      <c r="AU6362" s="153" t="s">
        <v>80</v>
      </c>
      <c r="AV6362" s="12" t="s">
        <v>78</v>
      </c>
      <c r="AW6362" s="12" t="s">
        <v>32</v>
      </c>
      <c r="AX6362" s="12" t="s">
        <v>71</v>
      </c>
      <c r="AY6362" s="153" t="s">
        <v>330</v>
      </c>
    </row>
    <row r="6363" spans="2:51" s="13" customFormat="1">
      <c r="B6363" s="158"/>
      <c r="D6363" s="152" t="s">
        <v>340</v>
      </c>
      <c r="E6363" s="159" t="s">
        <v>21</v>
      </c>
      <c r="F6363" s="160" t="s">
        <v>4782</v>
      </c>
      <c r="H6363" s="161">
        <v>9.6</v>
      </c>
      <c r="I6363" s="162"/>
      <c r="L6363" s="158"/>
      <c r="M6363" s="163"/>
      <c r="T6363" s="164"/>
      <c r="AT6363" s="159" t="s">
        <v>340</v>
      </c>
      <c r="AU6363" s="159" t="s">
        <v>80</v>
      </c>
      <c r="AV6363" s="13" t="s">
        <v>80</v>
      </c>
      <c r="AW6363" s="13" t="s">
        <v>32</v>
      </c>
      <c r="AX6363" s="13" t="s">
        <v>71</v>
      </c>
      <c r="AY6363" s="159" t="s">
        <v>330</v>
      </c>
    </row>
    <row r="6364" spans="2:51" s="12" customFormat="1">
      <c r="B6364" s="151"/>
      <c r="D6364" s="152" t="s">
        <v>340</v>
      </c>
      <c r="E6364" s="153" t="s">
        <v>21</v>
      </c>
      <c r="F6364" s="154" t="s">
        <v>1480</v>
      </c>
      <c r="H6364" s="153" t="s">
        <v>21</v>
      </c>
      <c r="I6364" s="155"/>
      <c r="L6364" s="151"/>
      <c r="M6364" s="156"/>
      <c r="T6364" s="157"/>
      <c r="AT6364" s="153" t="s">
        <v>340</v>
      </c>
      <c r="AU6364" s="153" t="s">
        <v>80</v>
      </c>
      <c r="AV6364" s="12" t="s">
        <v>78</v>
      </c>
      <c r="AW6364" s="12" t="s">
        <v>32</v>
      </c>
      <c r="AX6364" s="12" t="s">
        <v>71</v>
      </c>
      <c r="AY6364" s="153" t="s">
        <v>330</v>
      </c>
    </row>
    <row r="6365" spans="2:51" s="13" customFormat="1">
      <c r="B6365" s="158"/>
      <c r="D6365" s="152" t="s">
        <v>340</v>
      </c>
      <c r="E6365" s="159" t="s">
        <v>21</v>
      </c>
      <c r="F6365" s="160" t="s">
        <v>4783</v>
      </c>
      <c r="H6365" s="161">
        <v>1.2</v>
      </c>
      <c r="I6365" s="162"/>
      <c r="L6365" s="158"/>
      <c r="M6365" s="163"/>
      <c r="T6365" s="164"/>
      <c r="AT6365" s="159" t="s">
        <v>340</v>
      </c>
      <c r="AU6365" s="159" t="s">
        <v>80</v>
      </c>
      <c r="AV6365" s="13" t="s">
        <v>80</v>
      </c>
      <c r="AW6365" s="13" t="s">
        <v>32</v>
      </c>
      <c r="AX6365" s="13" t="s">
        <v>71</v>
      </c>
      <c r="AY6365" s="159" t="s">
        <v>330</v>
      </c>
    </row>
    <row r="6366" spans="2:51" s="12" customFormat="1">
      <c r="B6366" s="151"/>
      <c r="D6366" s="152" t="s">
        <v>340</v>
      </c>
      <c r="E6366" s="153" t="s">
        <v>21</v>
      </c>
      <c r="F6366" s="154" t="s">
        <v>1490</v>
      </c>
      <c r="H6366" s="153" t="s">
        <v>21</v>
      </c>
      <c r="I6366" s="155"/>
      <c r="L6366" s="151"/>
      <c r="M6366" s="156"/>
      <c r="T6366" s="157"/>
      <c r="AT6366" s="153" t="s">
        <v>340</v>
      </c>
      <c r="AU6366" s="153" t="s">
        <v>80</v>
      </c>
      <c r="AV6366" s="12" t="s">
        <v>78</v>
      </c>
      <c r="AW6366" s="12" t="s">
        <v>32</v>
      </c>
      <c r="AX6366" s="12" t="s">
        <v>71</v>
      </c>
      <c r="AY6366" s="153" t="s">
        <v>330</v>
      </c>
    </row>
    <row r="6367" spans="2:51" s="13" customFormat="1">
      <c r="B6367" s="158"/>
      <c r="D6367" s="152" t="s">
        <v>340</v>
      </c>
      <c r="E6367" s="159" t="s">
        <v>21</v>
      </c>
      <c r="F6367" s="160" t="s">
        <v>4787</v>
      </c>
      <c r="H6367" s="161">
        <v>16.8</v>
      </c>
      <c r="I6367" s="162"/>
      <c r="L6367" s="158"/>
      <c r="M6367" s="163"/>
      <c r="T6367" s="164"/>
      <c r="AT6367" s="159" t="s">
        <v>340</v>
      </c>
      <c r="AU6367" s="159" t="s">
        <v>80</v>
      </c>
      <c r="AV6367" s="13" t="s">
        <v>80</v>
      </c>
      <c r="AW6367" s="13" t="s">
        <v>32</v>
      </c>
      <c r="AX6367" s="13" t="s">
        <v>71</v>
      </c>
      <c r="AY6367" s="159" t="s">
        <v>330</v>
      </c>
    </row>
    <row r="6368" spans="2:51" s="12" customFormat="1">
      <c r="B6368" s="151"/>
      <c r="D6368" s="152" t="s">
        <v>340</v>
      </c>
      <c r="E6368" s="153" t="s">
        <v>21</v>
      </c>
      <c r="F6368" s="154" t="s">
        <v>1682</v>
      </c>
      <c r="H6368" s="153" t="s">
        <v>21</v>
      </c>
      <c r="I6368" s="155"/>
      <c r="L6368" s="151"/>
      <c r="M6368" s="156"/>
      <c r="T6368" s="157"/>
      <c r="AT6368" s="153" t="s">
        <v>340</v>
      </c>
      <c r="AU6368" s="153" t="s">
        <v>80</v>
      </c>
      <c r="AV6368" s="12" t="s">
        <v>78</v>
      </c>
      <c r="AW6368" s="12" t="s">
        <v>32</v>
      </c>
      <c r="AX6368" s="12" t="s">
        <v>71</v>
      </c>
      <c r="AY6368" s="153" t="s">
        <v>330</v>
      </c>
    </row>
    <row r="6369" spans="2:51" s="13" customFormat="1">
      <c r="B6369" s="158"/>
      <c r="D6369" s="152" t="s">
        <v>340</v>
      </c>
      <c r="E6369" s="159" t="s">
        <v>21</v>
      </c>
      <c r="F6369" s="160" t="s">
        <v>4783</v>
      </c>
      <c r="H6369" s="161">
        <v>1.2</v>
      </c>
      <c r="I6369" s="162"/>
      <c r="L6369" s="158"/>
      <c r="M6369" s="163"/>
      <c r="T6369" s="164"/>
      <c r="AT6369" s="159" t="s">
        <v>340</v>
      </c>
      <c r="AU6369" s="159" t="s">
        <v>80</v>
      </c>
      <c r="AV6369" s="13" t="s">
        <v>80</v>
      </c>
      <c r="AW6369" s="13" t="s">
        <v>32</v>
      </c>
      <c r="AX6369" s="13" t="s">
        <v>71</v>
      </c>
      <c r="AY6369" s="159" t="s">
        <v>330</v>
      </c>
    </row>
    <row r="6370" spans="2:51" s="12" customFormat="1">
      <c r="B6370" s="151"/>
      <c r="D6370" s="152" t="s">
        <v>340</v>
      </c>
      <c r="E6370" s="153" t="s">
        <v>21</v>
      </c>
      <c r="F6370" s="154" t="s">
        <v>808</v>
      </c>
      <c r="H6370" s="153" t="s">
        <v>21</v>
      </c>
      <c r="I6370" s="155"/>
      <c r="L6370" s="151"/>
      <c r="M6370" s="156"/>
      <c r="T6370" s="157"/>
      <c r="AT6370" s="153" t="s">
        <v>340</v>
      </c>
      <c r="AU6370" s="153" t="s">
        <v>80</v>
      </c>
      <c r="AV6370" s="12" t="s">
        <v>78</v>
      </c>
      <c r="AW6370" s="12" t="s">
        <v>32</v>
      </c>
      <c r="AX6370" s="12" t="s">
        <v>71</v>
      </c>
      <c r="AY6370" s="153" t="s">
        <v>330</v>
      </c>
    </row>
    <row r="6371" spans="2:51" s="12" customFormat="1">
      <c r="B6371" s="151"/>
      <c r="D6371" s="152" t="s">
        <v>340</v>
      </c>
      <c r="E6371" s="153" t="s">
        <v>21</v>
      </c>
      <c r="F6371" s="154" t="s">
        <v>1470</v>
      </c>
      <c r="H6371" s="153" t="s">
        <v>21</v>
      </c>
      <c r="I6371" s="155"/>
      <c r="L6371" s="151"/>
      <c r="M6371" s="156"/>
      <c r="T6371" s="157"/>
      <c r="AT6371" s="153" t="s">
        <v>340</v>
      </c>
      <c r="AU6371" s="153" t="s">
        <v>80</v>
      </c>
      <c r="AV6371" s="12" t="s">
        <v>78</v>
      </c>
      <c r="AW6371" s="12" t="s">
        <v>32</v>
      </c>
      <c r="AX6371" s="12" t="s">
        <v>71</v>
      </c>
      <c r="AY6371" s="153" t="s">
        <v>330</v>
      </c>
    </row>
    <row r="6372" spans="2:51" s="13" customFormat="1">
      <c r="B6372" s="158"/>
      <c r="D6372" s="152" t="s">
        <v>340</v>
      </c>
      <c r="E6372" s="159" t="s">
        <v>21</v>
      </c>
      <c r="F6372" s="160" t="s">
        <v>4783</v>
      </c>
      <c r="H6372" s="161">
        <v>1.2</v>
      </c>
      <c r="I6372" s="162"/>
      <c r="L6372" s="158"/>
      <c r="M6372" s="163"/>
      <c r="T6372" s="164"/>
      <c r="AT6372" s="159" t="s">
        <v>340</v>
      </c>
      <c r="AU6372" s="159" t="s">
        <v>80</v>
      </c>
      <c r="AV6372" s="13" t="s">
        <v>80</v>
      </c>
      <c r="AW6372" s="13" t="s">
        <v>32</v>
      </c>
      <c r="AX6372" s="13" t="s">
        <v>71</v>
      </c>
      <c r="AY6372" s="159" t="s">
        <v>330</v>
      </c>
    </row>
    <row r="6373" spans="2:51" s="12" customFormat="1">
      <c r="B6373" s="151"/>
      <c r="D6373" s="152" t="s">
        <v>340</v>
      </c>
      <c r="E6373" s="153" t="s">
        <v>21</v>
      </c>
      <c r="F6373" s="154" t="s">
        <v>1672</v>
      </c>
      <c r="H6373" s="153" t="s">
        <v>21</v>
      </c>
      <c r="I6373" s="155"/>
      <c r="L6373" s="151"/>
      <c r="M6373" s="156"/>
      <c r="T6373" s="157"/>
      <c r="AT6373" s="153" t="s">
        <v>340</v>
      </c>
      <c r="AU6373" s="153" t="s">
        <v>80</v>
      </c>
      <c r="AV6373" s="12" t="s">
        <v>78</v>
      </c>
      <c r="AW6373" s="12" t="s">
        <v>32</v>
      </c>
      <c r="AX6373" s="12" t="s">
        <v>71</v>
      </c>
      <c r="AY6373" s="153" t="s">
        <v>330</v>
      </c>
    </row>
    <row r="6374" spans="2:51" s="13" customFormat="1">
      <c r="B6374" s="158"/>
      <c r="D6374" s="152" t="s">
        <v>340</v>
      </c>
      <c r="E6374" s="159" t="s">
        <v>21</v>
      </c>
      <c r="F6374" s="160" t="s">
        <v>4783</v>
      </c>
      <c r="H6374" s="161">
        <v>1.2</v>
      </c>
      <c r="I6374" s="162"/>
      <c r="L6374" s="158"/>
      <c r="M6374" s="163"/>
      <c r="T6374" s="164"/>
      <c r="AT6374" s="159" t="s">
        <v>340</v>
      </c>
      <c r="AU6374" s="159" t="s">
        <v>80</v>
      </c>
      <c r="AV6374" s="13" t="s">
        <v>80</v>
      </c>
      <c r="AW6374" s="13" t="s">
        <v>32</v>
      </c>
      <c r="AX6374" s="13" t="s">
        <v>71</v>
      </c>
      <c r="AY6374" s="159" t="s">
        <v>330</v>
      </c>
    </row>
    <row r="6375" spans="2:51" s="12" customFormat="1">
      <c r="B6375" s="151"/>
      <c r="D6375" s="152" t="s">
        <v>340</v>
      </c>
      <c r="E6375" s="153" t="s">
        <v>21</v>
      </c>
      <c r="F6375" s="154" t="s">
        <v>4788</v>
      </c>
      <c r="H6375" s="153" t="s">
        <v>21</v>
      </c>
      <c r="I6375" s="155"/>
      <c r="L6375" s="151"/>
      <c r="M6375" s="156"/>
      <c r="T6375" s="157"/>
      <c r="AT6375" s="153" t="s">
        <v>340</v>
      </c>
      <c r="AU6375" s="153" t="s">
        <v>80</v>
      </c>
      <c r="AV6375" s="12" t="s">
        <v>78</v>
      </c>
      <c r="AW6375" s="12" t="s">
        <v>32</v>
      </c>
      <c r="AX6375" s="12" t="s">
        <v>71</v>
      </c>
      <c r="AY6375" s="153" t="s">
        <v>330</v>
      </c>
    </row>
    <row r="6376" spans="2:51" s="13" customFormat="1">
      <c r="B6376" s="158"/>
      <c r="D6376" s="152" t="s">
        <v>340</v>
      </c>
      <c r="E6376" s="159" t="s">
        <v>21</v>
      </c>
      <c r="F6376" s="160" t="s">
        <v>4783</v>
      </c>
      <c r="H6376" s="161">
        <v>1.2</v>
      </c>
      <c r="I6376" s="162"/>
      <c r="L6376" s="158"/>
      <c r="M6376" s="163"/>
      <c r="T6376" s="164"/>
      <c r="AT6376" s="159" t="s">
        <v>340</v>
      </c>
      <c r="AU6376" s="159" t="s">
        <v>80</v>
      </c>
      <c r="AV6376" s="13" t="s">
        <v>80</v>
      </c>
      <c r="AW6376" s="13" t="s">
        <v>32</v>
      </c>
      <c r="AX6376" s="13" t="s">
        <v>71</v>
      </c>
      <c r="AY6376" s="159" t="s">
        <v>330</v>
      </c>
    </row>
    <row r="6377" spans="2:51" s="12" customFormat="1">
      <c r="B6377" s="151"/>
      <c r="D6377" s="152" t="s">
        <v>340</v>
      </c>
      <c r="E6377" s="153" t="s">
        <v>21</v>
      </c>
      <c r="F6377" s="154" t="s">
        <v>1472</v>
      </c>
      <c r="H6377" s="153" t="s">
        <v>21</v>
      </c>
      <c r="I6377" s="155"/>
      <c r="L6377" s="151"/>
      <c r="M6377" s="156"/>
      <c r="T6377" s="157"/>
      <c r="AT6377" s="153" t="s">
        <v>340</v>
      </c>
      <c r="AU6377" s="153" t="s">
        <v>80</v>
      </c>
      <c r="AV6377" s="12" t="s">
        <v>78</v>
      </c>
      <c r="AW6377" s="12" t="s">
        <v>32</v>
      </c>
      <c r="AX6377" s="12" t="s">
        <v>71</v>
      </c>
      <c r="AY6377" s="153" t="s">
        <v>330</v>
      </c>
    </row>
    <row r="6378" spans="2:51" s="13" customFormat="1">
      <c r="B6378" s="158"/>
      <c r="D6378" s="152" t="s">
        <v>340</v>
      </c>
      <c r="E6378" s="159" t="s">
        <v>21</v>
      </c>
      <c r="F6378" s="160" t="s">
        <v>4782</v>
      </c>
      <c r="H6378" s="161">
        <v>9.6</v>
      </c>
      <c r="I6378" s="162"/>
      <c r="L6378" s="158"/>
      <c r="M6378" s="163"/>
      <c r="T6378" s="164"/>
      <c r="AT6378" s="159" t="s">
        <v>340</v>
      </c>
      <c r="AU6378" s="159" t="s">
        <v>80</v>
      </c>
      <c r="AV6378" s="13" t="s">
        <v>80</v>
      </c>
      <c r="AW6378" s="13" t="s">
        <v>32</v>
      </c>
      <c r="AX6378" s="13" t="s">
        <v>71</v>
      </c>
      <c r="AY6378" s="159" t="s">
        <v>330</v>
      </c>
    </row>
    <row r="6379" spans="2:51" s="12" customFormat="1">
      <c r="B6379" s="151"/>
      <c r="D6379" s="152" t="s">
        <v>340</v>
      </c>
      <c r="E6379" s="153" t="s">
        <v>21</v>
      </c>
      <c r="F6379" s="154" t="s">
        <v>1476</v>
      </c>
      <c r="H6379" s="153" t="s">
        <v>21</v>
      </c>
      <c r="I6379" s="155"/>
      <c r="L6379" s="151"/>
      <c r="M6379" s="156"/>
      <c r="T6379" s="157"/>
      <c r="AT6379" s="153" t="s">
        <v>340</v>
      </c>
      <c r="AU6379" s="153" t="s">
        <v>80</v>
      </c>
      <c r="AV6379" s="12" t="s">
        <v>78</v>
      </c>
      <c r="AW6379" s="12" t="s">
        <v>32</v>
      </c>
      <c r="AX6379" s="12" t="s">
        <v>71</v>
      </c>
      <c r="AY6379" s="153" t="s">
        <v>330</v>
      </c>
    </row>
    <row r="6380" spans="2:51" s="13" customFormat="1">
      <c r="B6380" s="158"/>
      <c r="D6380" s="152" t="s">
        <v>340</v>
      </c>
      <c r="E6380" s="159" t="s">
        <v>21</v>
      </c>
      <c r="F6380" s="160" t="s">
        <v>4781</v>
      </c>
      <c r="H6380" s="161">
        <v>4.8</v>
      </c>
      <c r="I6380" s="162"/>
      <c r="L6380" s="158"/>
      <c r="M6380" s="163"/>
      <c r="T6380" s="164"/>
      <c r="AT6380" s="159" t="s">
        <v>340</v>
      </c>
      <c r="AU6380" s="159" t="s">
        <v>80</v>
      </c>
      <c r="AV6380" s="13" t="s">
        <v>80</v>
      </c>
      <c r="AW6380" s="13" t="s">
        <v>32</v>
      </c>
      <c r="AX6380" s="13" t="s">
        <v>71</v>
      </c>
      <c r="AY6380" s="159" t="s">
        <v>330</v>
      </c>
    </row>
    <row r="6381" spans="2:51" s="12" customFormat="1">
      <c r="B6381" s="151"/>
      <c r="D6381" s="152" t="s">
        <v>340</v>
      </c>
      <c r="E6381" s="153" t="s">
        <v>21</v>
      </c>
      <c r="F6381" s="154" t="s">
        <v>1554</v>
      </c>
      <c r="H6381" s="153" t="s">
        <v>21</v>
      </c>
      <c r="I6381" s="155"/>
      <c r="L6381" s="151"/>
      <c r="M6381" s="156"/>
      <c r="T6381" s="157"/>
      <c r="AT6381" s="153" t="s">
        <v>340</v>
      </c>
      <c r="AU6381" s="153" t="s">
        <v>80</v>
      </c>
      <c r="AV6381" s="12" t="s">
        <v>78</v>
      </c>
      <c r="AW6381" s="12" t="s">
        <v>32</v>
      </c>
      <c r="AX6381" s="12" t="s">
        <v>71</v>
      </c>
      <c r="AY6381" s="153" t="s">
        <v>330</v>
      </c>
    </row>
    <row r="6382" spans="2:51" s="13" customFormat="1">
      <c r="B6382" s="158"/>
      <c r="D6382" s="152" t="s">
        <v>340</v>
      </c>
      <c r="E6382" s="159" t="s">
        <v>21</v>
      </c>
      <c r="F6382" s="160" t="s">
        <v>4782</v>
      </c>
      <c r="H6382" s="161">
        <v>9.6</v>
      </c>
      <c r="I6382" s="162"/>
      <c r="L6382" s="158"/>
      <c r="M6382" s="163"/>
      <c r="T6382" s="164"/>
      <c r="AT6382" s="159" t="s">
        <v>340</v>
      </c>
      <c r="AU6382" s="159" t="s">
        <v>80</v>
      </c>
      <c r="AV6382" s="13" t="s">
        <v>80</v>
      </c>
      <c r="AW6382" s="13" t="s">
        <v>32</v>
      </c>
      <c r="AX6382" s="13" t="s">
        <v>71</v>
      </c>
      <c r="AY6382" s="159" t="s">
        <v>330</v>
      </c>
    </row>
    <row r="6383" spans="2:51" s="12" customFormat="1">
      <c r="B6383" s="151"/>
      <c r="D6383" s="152" t="s">
        <v>340</v>
      </c>
      <c r="E6383" s="153" t="s">
        <v>21</v>
      </c>
      <c r="F6383" s="154" t="s">
        <v>2241</v>
      </c>
      <c r="H6383" s="153" t="s">
        <v>21</v>
      </c>
      <c r="I6383" s="155"/>
      <c r="L6383" s="151"/>
      <c r="M6383" s="156"/>
      <c r="T6383" s="157"/>
      <c r="AT6383" s="153" t="s">
        <v>340</v>
      </c>
      <c r="AU6383" s="153" t="s">
        <v>80</v>
      </c>
      <c r="AV6383" s="12" t="s">
        <v>78</v>
      </c>
      <c r="AW6383" s="12" t="s">
        <v>32</v>
      </c>
      <c r="AX6383" s="12" t="s">
        <v>71</v>
      </c>
      <c r="AY6383" s="153" t="s">
        <v>330</v>
      </c>
    </row>
    <row r="6384" spans="2:51" s="13" customFormat="1">
      <c r="B6384" s="158"/>
      <c r="D6384" s="152" t="s">
        <v>340</v>
      </c>
      <c r="E6384" s="159" t="s">
        <v>21</v>
      </c>
      <c r="F6384" s="160" t="s">
        <v>4782</v>
      </c>
      <c r="H6384" s="161">
        <v>9.6</v>
      </c>
      <c r="I6384" s="162"/>
      <c r="L6384" s="158"/>
      <c r="M6384" s="163"/>
      <c r="T6384" s="164"/>
      <c r="AT6384" s="159" t="s">
        <v>340</v>
      </c>
      <c r="AU6384" s="159" t="s">
        <v>80</v>
      </c>
      <c r="AV6384" s="13" t="s">
        <v>80</v>
      </c>
      <c r="AW6384" s="13" t="s">
        <v>32</v>
      </c>
      <c r="AX6384" s="13" t="s">
        <v>71</v>
      </c>
      <c r="AY6384" s="159" t="s">
        <v>330</v>
      </c>
    </row>
    <row r="6385" spans="2:51" s="12" customFormat="1">
      <c r="B6385" s="151"/>
      <c r="D6385" s="152" t="s">
        <v>340</v>
      </c>
      <c r="E6385" s="153" t="s">
        <v>21</v>
      </c>
      <c r="F6385" s="154" t="s">
        <v>1677</v>
      </c>
      <c r="H6385" s="153" t="s">
        <v>21</v>
      </c>
      <c r="I6385" s="155"/>
      <c r="L6385" s="151"/>
      <c r="M6385" s="156"/>
      <c r="T6385" s="157"/>
      <c r="AT6385" s="153" t="s">
        <v>340</v>
      </c>
      <c r="AU6385" s="153" t="s">
        <v>80</v>
      </c>
      <c r="AV6385" s="12" t="s">
        <v>78</v>
      </c>
      <c r="AW6385" s="12" t="s">
        <v>32</v>
      </c>
      <c r="AX6385" s="12" t="s">
        <v>71</v>
      </c>
      <c r="AY6385" s="153" t="s">
        <v>330</v>
      </c>
    </row>
    <row r="6386" spans="2:51" s="13" customFormat="1">
      <c r="B6386" s="158"/>
      <c r="D6386" s="152" t="s">
        <v>340</v>
      </c>
      <c r="E6386" s="159" t="s">
        <v>21</v>
      </c>
      <c r="F6386" s="160" t="s">
        <v>4782</v>
      </c>
      <c r="H6386" s="161">
        <v>9.6</v>
      </c>
      <c r="I6386" s="162"/>
      <c r="L6386" s="158"/>
      <c r="M6386" s="163"/>
      <c r="T6386" s="164"/>
      <c r="AT6386" s="159" t="s">
        <v>340</v>
      </c>
      <c r="AU6386" s="159" t="s">
        <v>80</v>
      </c>
      <c r="AV6386" s="13" t="s">
        <v>80</v>
      </c>
      <c r="AW6386" s="13" t="s">
        <v>32</v>
      </c>
      <c r="AX6386" s="13" t="s">
        <v>71</v>
      </c>
      <c r="AY6386" s="159" t="s">
        <v>330</v>
      </c>
    </row>
    <row r="6387" spans="2:51" s="13" customFormat="1">
      <c r="B6387" s="158"/>
      <c r="D6387" s="152" t="s">
        <v>340</v>
      </c>
      <c r="E6387" s="159" t="s">
        <v>21</v>
      </c>
      <c r="F6387" s="160" t="s">
        <v>4785</v>
      </c>
      <c r="H6387" s="161">
        <v>2.4</v>
      </c>
      <c r="I6387" s="162"/>
      <c r="L6387" s="158"/>
      <c r="M6387" s="163"/>
      <c r="T6387" s="164"/>
      <c r="AT6387" s="159" t="s">
        <v>340</v>
      </c>
      <c r="AU6387" s="159" t="s">
        <v>80</v>
      </c>
      <c r="AV6387" s="13" t="s">
        <v>80</v>
      </c>
      <c r="AW6387" s="13" t="s">
        <v>32</v>
      </c>
      <c r="AX6387" s="13" t="s">
        <v>71</v>
      </c>
      <c r="AY6387" s="159" t="s">
        <v>330</v>
      </c>
    </row>
    <row r="6388" spans="2:51" s="12" customFormat="1">
      <c r="B6388" s="151"/>
      <c r="D6388" s="152" t="s">
        <v>340</v>
      </c>
      <c r="E6388" s="153" t="s">
        <v>21</v>
      </c>
      <c r="F6388" s="154" t="s">
        <v>2242</v>
      </c>
      <c r="H6388" s="153" t="s">
        <v>21</v>
      </c>
      <c r="I6388" s="155"/>
      <c r="L6388" s="151"/>
      <c r="M6388" s="156"/>
      <c r="T6388" s="157"/>
      <c r="AT6388" s="153" t="s">
        <v>340</v>
      </c>
      <c r="AU6388" s="153" t="s">
        <v>80</v>
      </c>
      <c r="AV6388" s="12" t="s">
        <v>78</v>
      </c>
      <c r="AW6388" s="12" t="s">
        <v>32</v>
      </c>
      <c r="AX6388" s="12" t="s">
        <v>71</v>
      </c>
      <c r="AY6388" s="153" t="s">
        <v>330</v>
      </c>
    </row>
    <row r="6389" spans="2:51" s="13" customFormat="1">
      <c r="B6389" s="158"/>
      <c r="D6389" s="152" t="s">
        <v>340</v>
      </c>
      <c r="E6389" s="159" t="s">
        <v>21</v>
      </c>
      <c r="F6389" s="160" t="s">
        <v>4782</v>
      </c>
      <c r="H6389" s="161">
        <v>9.6</v>
      </c>
      <c r="I6389" s="162"/>
      <c r="L6389" s="158"/>
      <c r="M6389" s="163"/>
      <c r="T6389" s="164"/>
      <c r="AT6389" s="159" t="s">
        <v>340</v>
      </c>
      <c r="AU6389" s="159" t="s">
        <v>80</v>
      </c>
      <c r="AV6389" s="13" t="s">
        <v>80</v>
      </c>
      <c r="AW6389" s="13" t="s">
        <v>32</v>
      </c>
      <c r="AX6389" s="13" t="s">
        <v>71</v>
      </c>
      <c r="AY6389" s="159" t="s">
        <v>330</v>
      </c>
    </row>
    <row r="6390" spans="2:51" s="12" customFormat="1">
      <c r="B6390" s="151"/>
      <c r="D6390" s="152" t="s">
        <v>340</v>
      </c>
      <c r="E6390" s="153" t="s">
        <v>21</v>
      </c>
      <c r="F6390" s="154" t="s">
        <v>2243</v>
      </c>
      <c r="H6390" s="153" t="s">
        <v>21</v>
      </c>
      <c r="I6390" s="155"/>
      <c r="L6390" s="151"/>
      <c r="M6390" s="156"/>
      <c r="T6390" s="157"/>
      <c r="AT6390" s="153" t="s">
        <v>340</v>
      </c>
      <c r="AU6390" s="153" t="s">
        <v>80</v>
      </c>
      <c r="AV6390" s="12" t="s">
        <v>78</v>
      </c>
      <c r="AW6390" s="12" t="s">
        <v>32</v>
      </c>
      <c r="AX6390" s="12" t="s">
        <v>71</v>
      </c>
      <c r="AY6390" s="153" t="s">
        <v>330</v>
      </c>
    </row>
    <row r="6391" spans="2:51" s="13" customFormat="1">
      <c r="B6391" s="158"/>
      <c r="D6391" s="152" t="s">
        <v>340</v>
      </c>
      <c r="E6391" s="159" t="s">
        <v>21</v>
      </c>
      <c r="F6391" s="160" t="s">
        <v>4781</v>
      </c>
      <c r="H6391" s="161">
        <v>4.8</v>
      </c>
      <c r="I6391" s="162"/>
      <c r="L6391" s="158"/>
      <c r="M6391" s="163"/>
      <c r="T6391" s="164"/>
      <c r="AT6391" s="159" t="s">
        <v>340</v>
      </c>
      <c r="AU6391" s="159" t="s">
        <v>80</v>
      </c>
      <c r="AV6391" s="13" t="s">
        <v>80</v>
      </c>
      <c r="AW6391" s="13" t="s">
        <v>32</v>
      </c>
      <c r="AX6391" s="13" t="s">
        <v>71</v>
      </c>
      <c r="AY6391" s="159" t="s">
        <v>330</v>
      </c>
    </row>
    <row r="6392" spans="2:51" s="12" customFormat="1">
      <c r="B6392" s="151"/>
      <c r="D6392" s="152" t="s">
        <v>340</v>
      </c>
      <c r="E6392" s="153" t="s">
        <v>21</v>
      </c>
      <c r="F6392" s="154" t="s">
        <v>1599</v>
      </c>
      <c r="H6392" s="153" t="s">
        <v>21</v>
      </c>
      <c r="I6392" s="155"/>
      <c r="L6392" s="151"/>
      <c r="M6392" s="156"/>
      <c r="T6392" s="157"/>
      <c r="AT6392" s="153" t="s">
        <v>340</v>
      </c>
      <c r="AU6392" s="153" t="s">
        <v>80</v>
      </c>
      <c r="AV6392" s="12" t="s">
        <v>78</v>
      </c>
      <c r="AW6392" s="12" t="s">
        <v>32</v>
      </c>
      <c r="AX6392" s="12" t="s">
        <v>71</v>
      </c>
      <c r="AY6392" s="153" t="s">
        <v>330</v>
      </c>
    </row>
    <row r="6393" spans="2:51" s="13" customFormat="1">
      <c r="B6393" s="158"/>
      <c r="D6393" s="152" t="s">
        <v>340</v>
      </c>
      <c r="E6393" s="159" t="s">
        <v>21</v>
      </c>
      <c r="F6393" s="160" t="s">
        <v>4782</v>
      </c>
      <c r="H6393" s="161">
        <v>9.6</v>
      </c>
      <c r="I6393" s="162"/>
      <c r="L6393" s="158"/>
      <c r="M6393" s="163"/>
      <c r="T6393" s="164"/>
      <c r="AT6393" s="159" t="s">
        <v>340</v>
      </c>
      <c r="AU6393" s="159" t="s">
        <v>80</v>
      </c>
      <c r="AV6393" s="13" t="s">
        <v>80</v>
      </c>
      <c r="AW6393" s="13" t="s">
        <v>32</v>
      </c>
      <c r="AX6393" s="13" t="s">
        <v>71</v>
      </c>
      <c r="AY6393" s="159" t="s">
        <v>330</v>
      </c>
    </row>
    <row r="6394" spans="2:51" s="12" customFormat="1">
      <c r="B6394" s="151"/>
      <c r="D6394" s="152" t="s">
        <v>340</v>
      </c>
      <c r="E6394" s="153" t="s">
        <v>21</v>
      </c>
      <c r="F6394" s="154" t="s">
        <v>2246</v>
      </c>
      <c r="H6394" s="153" t="s">
        <v>21</v>
      </c>
      <c r="I6394" s="155"/>
      <c r="L6394" s="151"/>
      <c r="M6394" s="156"/>
      <c r="T6394" s="157"/>
      <c r="AT6394" s="153" t="s">
        <v>340</v>
      </c>
      <c r="AU6394" s="153" t="s">
        <v>80</v>
      </c>
      <c r="AV6394" s="12" t="s">
        <v>78</v>
      </c>
      <c r="AW6394" s="12" t="s">
        <v>32</v>
      </c>
      <c r="AX6394" s="12" t="s">
        <v>71</v>
      </c>
      <c r="AY6394" s="153" t="s">
        <v>330</v>
      </c>
    </row>
    <row r="6395" spans="2:51" s="13" customFormat="1">
      <c r="B6395" s="158"/>
      <c r="D6395" s="152" t="s">
        <v>340</v>
      </c>
      <c r="E6395" s="159" t="s">
        <v>21</v>
      </c>
      <c r="F6395" s="160" t="s">
        <v>4782</v>
      </c>
      <c r="H6395" s="161">
        <v>9.6</v>
      </c>
      <c r="I6395" s="162"/>
      <c r="L6395" s="158"/>
      <c r="M6395" s="163"/>
      <c r="T6395" s="164"/>
      <c r="AT6395" s="159" t="s">
        <v>340</v>
      </c>
      <c r="AU6395" s="159" t="s">
        <v>80</v>
      </c>
      <c r="AV6395" s="13" t="s">
        <v>80</v>
      </c>
      <c r="AW6395" s="13" t="s">
        <v>32</v>
      </c>
      <c r="AX6395" s="13" t="s">
        <v>71</v>
      </c>
      <c r="AY6395" s="159" t="s">
        <v>330</v>
      </c>
    </row>
    <row r="6396" spans="2:51" s="12" customFormat="1">
      <c r="B6396" s="151"/>
      <c r="D6396" s="152" t="s">
        <v>340</v>
      </c>
      <c r="E6396" s="153" t="s">
        <v>21</v>
      </c>
      <c r="F6396" s="154" t="s">
        <v>1478</v>
      </c>
      <c r="H6396" s="153" t="s">
        <v>21</v>
      </c>
      <c r="I6396" s="155"/>
      <c r="L6396" s="151"/>
      <c r="M6396" s="156"/>
      <c r="T6396" s="157"/>
      <c r="AT6396" s="153" t="s">
        <v>340</v>
      </c>
      <c r="AU6396" s="153" t="s">
        <v>80</v>
      </c>
      <c r="AV6396" s="12" t="s">
        <v>78</v>
      </c>
      <c r="AW6396" s="12" t="s">
        <v>32</v>
      </c>
      <c r="AX6396" s="12" t="s">
        <v>71</v>
      </c>
      <c r="AY6396" s="153" t="s">
        <v>330</v>
      </c>
    </row>
    <row r="6397" spans="2:51" s="13" customFormat="1">
      <c r="B6397" s="158"/>
      <c r="D6397" s="152" t="s">
        <v>340</v>
      </c>
      <c r="E6397" s="159" t="s">
        <v>21</v>
      </c>
      <c r="F6397" s="160" t="s">
        <v>4781</v>
      </c>
      <c r="H6397" s="161">
        <v>4.8</v>
      </c>
      <c r="I6397" s="162"/>
      <c r="L6397" s="158"/>
      <c r="M6397" s="163"/>
      <c r="T6397" s="164"/>
      <c r="AT6397" s="159" t="s">
        <v>340</v>
      </c>
      <c r="AU6397" s="159" t="s">
        <v>80</v>
      </c>
      <c r="AV6397" s="13" t="s">
        <v>80</v>
      </c>
      <c r="AW6397" s="13" t="s">
        <v>32</v>
      </c>
      <c r="AX6397" s="13" t="s">
        <v>71</v>
      </c>
      <c r="AY6397" s="159" t="s">
        <v>330</v>
      </c>
    </row>
    <row r="6398" spans="2:51" s="12" customFormat="1">
      <c r="B6398" s="151"/>
      <c r="D6398" s="152" t="s">
        <v>340</v>
      </c>
      <c r="E6398" s="153" t="s">
        <v>21</v>
      </c>
      <c r="F6398" s="154" t="s">
        <v>1480</v>
      </c>
      <c r="H6398" s="153" t="s">
        <v>21</v>
      </c>
      <c r="I6398" s="155"/>
      <c r="L6398" s="151"/>
      <c r="M6398" s="156"/>
      <c r="T6398" s="157"/>
      <c r="AT6398" s="153" t="s">
        <v>340</v>
      </c>
      <c r="AU6398" s="153" t="s">
        <v>80</v>
      </c>
      <c r="AV6398" s="12" t="s">
        <v>78</v>
      </c>
      <c r="AW6398" s="12" t="s">
        <v>32</v>
      </c>
      <c r="AX6398" s="12" t="s">
        <v>71</v>
      </c>
      <c r="AY6398" s="153" t="s">
        <v>330</v>
      </c>
    </row>
    <row r="6399" spans="2:51" s="13" customFormat="1">
      <c r="B6399" s="158"/>
      <c r="D6399" s="152" t="s">
        <v>340</v>
      </c>
      <c r="E6399" s="159" t="s">
        <v>21</v>
      </c>
      <c r="F6399" s="160" t="s">
        <v>4782</v>
      </c>
      <c r="H6399" s="161">
        <v>9.6</v>
      </c>
      <c r="I6399" s="162"/>
      <c r="L6399" s="158"/>
      <c r="M6399" s="163"/>
      <c r="T6399" s="164"/>
      <c r="AT6399" s="159" t="s">
        <v>340</v>
      </c>
      <c r="AU6399" s="159" t="s">
        <v>80</v>
      </c>
      <c r="AV6399" s="13" t="s">
        <v>80</v>
      </c>
      <c r="AW6399" s="13" t="s">
        <v>32</v>
      </c>
      <c r="AX6399" s="13" t="s">
        <v>71</v>
      </c>
      <c r="AY6399" s="159" t="s">
        <v>330</v>
      </c>
    </row>
    <row r="6400" spans="2:51" s="12" customFormat="1">
      <c r="B6400" s="151"/>
      <c r="D6400" s="152" t="s">
        <v>340</v>
      </c>
      <c r="E6400" s="153" t="s">
        <v>21</v>
      </c>
      <c r="F6400" s="154" t="s">
        <v>1484</v>
      </c>
      <c r="H6400" s="153" t="s">
        <v>21</v>
      </c>
      <c r="I6400" s="155"/>
      <c r="L6400" s="151"/>
      <c r="M6400" s="156"/>
      <c r="T6400" s="157"/>
      <c r="AT6400" s="153" t="s">
        <v>340</v>
      </c>
      <c r="AU6400" s="153" t="s">
        <v>80</v>
      </c>
      <c r="AV6400" s="12" t="s">
        <v>78</v>
      </c>
      <c r="AW6400" s="12" t="s">
        <v>32</v>
      </c>
      <c r="AX6400" s="12" t="s">
        <v>71</v>
      </c>
      <c r="AY6400" s="153" t="s">
        <v>330</v>
      </c>
    </row>
    <row r="6401" spans="2:65" s="13" customFormat="1">
      <c r="B6401" s="158"/>
      <c r="D6401" s="152" t="s">
        <v>340</v>
      </c>
      <c r="E6401" s="159" t="s">
        <v>21</v>
      </c>
      <c r="F6401" s="160" t="s">
        <v>4782</v>
      </c>
      <c r="H6401" s="161">
        <v>9.6</v>
      </c>
      <c r="I6401" s="162"/>
      <c r="L6401" s="158"/>
      <c r="M6401" s="163"/>
      <c r="T6401" s="164"/>
      <c r="AT6401" s="159" t="s">
        <v>340</v>
      </c>
      <c r="AU6401" s="159" t="s">
        <v>80</v>
      </c>
      <c r="AV6401" s="13" t="s">
        <v>80</v>
      </c>
      <c r="AW6401" s="13" t="s">
        <v>32</v>
      </c>
      <c r="AX6401" s="13" t="s">
        <v>71</v>
      </c>
      <c r="AY6401" s="159" t="s">
        <v>330</v>
      </c>
    </row>
    <row r="6402" spans="2:65" s="12" customFormat="1">
      <c r="B6402" s="151"/>
      <c r="D6402" s="152" t="s">
        <v>340</v>
      </c>
      <c r="E6402" s="153" t="s">
        <v>21</v>
      </c>
      <c r="F6402" s="154" t="s">
        <v>1505</v>
      </c>
      <c r="H6402" s="153" t="s">
        <v>21</v>
      </c>
      <c r="I6402" s="155"/>
      <c r="L6402" s="151"/>
      <c r="M6402" s="156"/>
      <c r="T6402" s="157"/>
      <c r="AT6402" s="153" t="s">
        <v>340</v>
      </c>
      <c r="AU6402" s="153" t="s">
        <v>80</v>
      </c>
      <c r="AV6402" s="12" t="s">
        <v>78</v>
      </c>
      <c r="AW6402" s="12" t="s">
        <v>32</v>
      </c>
      <c r="AX6402" s="12" t="s">
        <v>71</v>
      </c>
      <c r="AY6402" s="153" t="s">
        <v>330</v>
      </c>
    </row>
    <row r="6403" spans="2:65" s="13" customFormat="1">
      <c r="B6403" s="158"/>
      <c r="D6403" s="152" t="s">
        <v>340</v>
      </c>
      <c r="E6403" s="159" t="s">
        <v>21</v>
      </c>
      <c r="F6403" s="160" t="s">
        <v>4782</v>
      </c>
      <c r="H6403" s="161">
        <v>9.6</v>
      </c>
      <c r="I6403" s="162"/>
      <c r="L6403" s="158"/>
      <c r="M6403" s="163"/>
      <c r="T6403" s="164"/>
      <c r="AT6403" s="159" t="s">
        <v>340</v>
      </c>
      <c r="AU6403" s="159" t="s">
        <v>80</v>
      </c>
      <c r="AV6403" s="13" t="s">
        <v>80</v>
      </c>
      <c r="AW6403" s="13" t="s">
        <v>32</v>
      </c>
      <c r="AX6403" s="13" t="s">
        <v>71</v>
      </c>
      <c r="AY6403" s="159" t="s">
        <v>330</v>
      </c>
    </row>
    <row r="6404" spans="2:65" s="12" customFormat="1">
      <c r="B6404" s="151"/>
      <c r="D6404" s="152" t="s">
        <v>340</v>
      </c>
      <c r="E6404" s="153" t="s">
        <v>21</v>
      </c>
      <c r="F6404" s="154" t="s">
        <v>1515</v>
      </c>
      <c r="H6404" s="153" t="s">
        <v>21</v>
      </c>
      <c r="I6404" s="155"/>
      <c r="L6404" s="151"/>
      <c r="M6404" s="156"/>
      <c r="T6404" s="157"/>
      <c r="AT6404" s="153" t="s">
        <v>340</v>
      </c>
      <c r="AU6404" s="153" t="s">
        <v>80</v>
      </c>
      <c r="AV6404" s="12" t="s">
        <v>78</v>
      </c>
      <c r="AW6404" s="12" t="s">
        <v>32</v>
      </c>
      <c r="AX6404" s="12" t="s">
        <v>71</v>
      </c>
      <c r="AY6404" s="153" t="s">
        <v>330</v>
      </c>
    </row>
    <row r="6405" spans="2:65" s="13" customFormat="1">
      <c r="B6405" s="158"/>
      <c r="D6405" s="152" t="s">
        <v>340</v>
      </c>
      <c r="E6405" s="159" t="s">
        <v>21</v>
      </c>
      <c r="F6405" s="160" t="s">
        <v>4782</v>
      </c>
      <c r="H6405" s="161">
        <v>9.6</v>
      </c>
      <c r="I6405" s="162"/>
      <c r="L6405" s="158"/>
      <c r="M6405" s="163"/>
      <c r="T6405" s="164"/>
      <c r="AT6405" s="159" t="s">
        <v>340</v>
      </c>
      <c r="AU6405" s="159" t="s">
        <v>80</v>
      </c>
      <c r="AV6405" s="13" t="s">
        <v>80</v>
      </c>
      <c r="AW6405" s="13" t="s">
        <v>32</v>
      </c>
      <c r="AX6405" s="13" t="s">
        <v>71</v>
      </c>
      <c r="AY6405" s="159" t="s">
        <v>330</v>
      </c>
    </row>
    <row r="6406" spans="2:65" s="12" customFormat="1">
      <c r="B6406" s="151"/>
      <c r="D6406" s="152" t="s">
        <v>340</v>
      </c>
      <c r="E6406" s="153" t="s">
        <v>21</v>
      </c>
      <c r="F6406" s="154" t="s">
        <v>1523</v>
      </c>
      <c r="H6406" s="153" t="s">
        <v>21</v>
      </c>
      <c r="I6406" s="155"/>
      <c r="L6406" s="151"/>
      <c r="M6406" s="156"/>
      <c r="T6406" s="157"/>
      <c r="AT6406" s="153" t="s">
        <v>340</v>
      </c>
      <c r="AU6406" s="153" t="s">
        <v>80</v>
      </c>
      <c r="AV6406" s="12" t="s">
        <v>78</v>
      </c>
      <c r="AW6406" s="12" t="s">
        <v>32</v>
      </c>
      <c r="AX6406" s="12" t="s">
        <v>71</v>
      </c>
      <c r="AY6406" s="153" t="s">
        <v>330</v>
      </c>
    </row>
    <row r="6407" spans="2:65" s="13" customFormat="1">
      <c r="B6407" s="158"/>
      <c r="D6407" s="152" t="s">
        <v>340</v>
      </c>
      <c r="E6407" s="159" t="s">
        <v>21</v>
      </c>
      <c r="F6407" s="160" t="s">
        <v>4782</v>
      </c>
      <c r="H6407" s="161">
        <v>9.6</v>
      </c>
      <c r="I6407" s="162"/>
      <c r="L6407" s="158"/>
      <c r="M6407" s="163"/>
      <c r="T6407" s="164"/>
      <c r="AT6407" s="159" t="s">
        <v>340</v>
      </c>
      <c r="AU6407" s="159" t="s">
        <v>80</v>
      </c>
      <c r="AV6407" s="13" t="s">
        <v>80</v>
      </c>
      <c r="AW6407" s="13" t="s">
        <v>32</v>
      </c>
      <c r="AX6407" s="13" t="s">
        <v>71</v>
      </c>
      <c r="AY6407" s="159" t="s">
        <v>330</v>
      </c>
    </row>
    <row r="6408" spans="2:65" s="15" customFormat="1">
      <c r="B6408" s="183"/>
      <c r="D6408" s="152" t="s">
        <v>340</v>
      </c>
      <c r="E6408" s="184" t="s">
        <v>21</v>
      </c>
      <c r="F6408" s="185" t="s">
        <v>769</v>
      </c>
      <c r="H6408" s="186">
        <v>750.80000000000121</v>
      </c>
      <c r="I6408" s="187"/>
      <c r="L6408" s="183"/>
      <c r="M6408" s="188"/>
      <c r="T6408" s="189"/>
      <c r="AT6408" s="184" t="s">
        <v>340</v>
      </c>
      <c r="AU6408" s="184" t="s">
        <v>80</v>
      </c>
      <c r="AV6408" s="15" t="s">
        <v>171</v>
      </c>
      <c r="AW6408" s="15" t="s">
        <v>32</v>
      </c>
      <c r="AX6408" s="15" t="s">
        <v>71</v>
      </c>
      <c r="AY6408" s="184" t="s">
        <v>330</v>
      </c>
    </row>
    <row r="6409" spans="2:65" s="14" customFormat="1">
      <c r="B6409" s="166"/>
      <c r="D6409" s="152" t="s">
        <v>340</v>
      </c>
      <c r="E6409" s="167" t="s">
        <v>21</v>
      </c>
      <c r="F6409" s="168" t="s">
        <v>443</v>
      </c>
      <c r="H6409" s="169">
        <v>1245.1400000000001</v>
      </c>
      <c r="I6409" s="170"/>
      <c r="L6409" s="166"/>
      <c r="M6409" s="171"/>
      <c r="T6409" s="172"/>
      <c r="AT6409" s="167" t="s">
        <v>340</v>
      </c>
      <c r="AU6409" s="167" t="s">
        <v>80</v>
      </c>
      <c r="AV6409" s="14" t="s">
        <v>336</v>
      </c>
      <c r="AW6409" s="14" t="s">
        <v>32</v>
      </c>
      <c r="AX6409" s="14" t="s">
        <v>78</v>
      </c>
      <c r="AY6409" s="167" t="s">
        <v>330</v>
      </c>
    </row>
    <row r="6410" spans="2:65" s="1" customFormat="1" ht="21.75" customHeight="1">
      <c r="B6410" s="33"/>
      <c r="C6410" s="134" t="s">
        <v>4789</v>
      </c>
      <c r="D6410" s="134" t="s">
        <v>332</v>
      </c>
      <c r="E6410" s="135" t="s">
        <v>4790</v>
      </c>
      <c r="F6410" s="136" t="s">
        <v>4791</v>
      </c>
      <c r="G6410" s="137" t="s">
        <v>169</v>
      </c>
      <c r="H6410" s="138">
        <v>1035.7159999999999</v>
      </c>
      <c r="I6410" s="139">
        <v>1140.07</v>
      </c>
      <c r="J6410" s="140">
        <f>ROUND(I6410*H6410,2)</f>
        <v>1180788.74</v>
      </c>
      <c r="K6410" s="136" t="s">
        <v>335</v>
      </c>
      <c r="L6410" s="33"/>
      <c r="M6410" s="141" t="s">
        <v>21</v>
      </c>
      <c r="N6410" s="142" t="s">
        <v>42</v>
      </c>
      <c r="P6410" s="143">
        <f>O6410*H6410</f>
        <v>0</v>
      </c>
      <c r="Q6410" s="143">
        <v>8.9700000000000005E-3</v>
      </c>
      <c r="R6410" s="143">
        <f>Q6410*H6410</f>
        <v>9.29037252</v>
      </c>
      <c r="S6410" s="143">
        <v>0</v>
      </c>
      <c r="T6410" s="144">
        <f>S6410*H6410</f>
        <v>0</v>
      </c>
      <c r="AR6410" s="145" t="s">
        <v>444</v>
      </c>
      <c r="AT6410" s="145" t="s">
        <v>332</v>
      </c>
      <c r="AU6410" s="145" t="s">
        <v>80</v>
      </c>
      <c r="AY6410" s="18" t="s">
        <v>330</v>
      </c>
      <c r="BE6410" s="146">
        <f>IF(N6410="základní",J6410,0)</f>
        <v>1180788.74</v>
      </c>
      <c r="BF6410" s="146">
        <f>IF(N6410="snížená",J6410,0)</f>
        <v>0</v>
      </c>
      <c r="BG6410" s="146">
        <f>IF(N6410="zákl. přenesená",J6410,0)</f>
        <v>0</v>
      </c>
      <c r="BH6410" s="146">
        <f>IF(N6410="sníž. přenesená",J6410,0)</f>
        <v>0</v>
      </c>
      <c r="BI6410" s="146">
        <f>IF(N6410="nulová",J6410,0)</f>
        <v>0</v>
      </c>
      <c r="BJ6410" s="18" t="s">
        <v>78</v>
      </c>
      <c r="BK6410" s="146">
        <f>ROUND(I6410*H6410,2)</f>
        <v>1180788.74</v>
      </c>
      <c r="BL6410" s="18" t="s">
        <v>444</v>
      </c>
      <c r="BM6410" s="145" t="s">
        <v>4792</v>
      </c>
    </row>
    <row r="6411" spans="2:65" s="1" customFormat="1">
      <c r="B6411" s="33"/>
      <c r="D6411" s="147" t="s">
        <v>338</v>
      </c>
      <c r="F6411" s="148" t="s">
        <v>4793</v>
      </c>
      <c r="I6411" s="149"/>
      <c r="L6411" s="33"/>
      <c r="M6411" s="150"/>
      <c r="T6411" s="52"/>
      <c r="AT6411" s="18" t="s">
        <v>338</v>
      </c>
      <c r="AU6411" s="18" t="s">
        <v>80</v>
      </c>
    </row>
    <row r="6412" spans="2:65" s="12" customFormat="1">
      <c r="B6412" s="151"/>
      <c r="D6412" s="152" t="s">
        <v>340</v>
      </c>
      <c r="E6412" s="153" t="s">
        <v>21</v>
      </c>
      <c r="F6412" s="154" t="s">
        <v>1003</v>
      </c>
      <c r="H6412" s="153" t="s">
        <v>21</v>
      </c>
      <c r="I6412" s="155"/>
      <c r="L6412" s="151"/>
      <c r="M6412" s="156"/>
      <c r="T6412" s="157"/>
      <c r="AT6412" s="153" t="s">
        <v>340</v>
      </c>
      <c r="AU6412" s="153" t="s">
        <v>80</v>
      </c>
      <c r="AV6412" s="12" t="s">
        <v>78</v>
      </c>
      <c r="AW6412" s="12" t="s">
        <v>32</v>
      </c>
      <c r="AX6412" s="12" t="s">
        <v>71</v>
      </c>
      <c r="AY6412" s="153" t="s">
        <v>330</v>
      </c>
    </row>
    <row r="6413" spans="2:65" s="12" customFormat="1">
      <c r="B6413" s="151"/>
      <c r="D6413" s="152" t="s">
        <v>340</v>
      </c>
      <c r="E6413" s="153" t="s">
        <v>21</v>
      </c>
      <c r="F6413" s="154" t="s">
        <v>1545</v>
      </c>
      <c r="H6413" s="153" t="s">
        <v>21</v>
      </c>
      <c r="I6413" s="155"/>
      <c r="L6413" s="151"/>
      <c r="M6413" s="156"/>
      <c r="T6413" s="157"/>
      <c r="AT6413" s="153" t="s">
        <v>340</v>
      </c>
      <c r="AU6413" s="153" t="s">
        <v>80</v>
      </c>
      <c r="AV6413" s="12" t="s">
        <v>78</v>
      </c>
      <c r="AW6413" s="12" t="s">
        <v>32</v>
      </c>
      <c r="AX6413" s="12" t="s">
        <v>71</v>
      </c>
      <c r="AY6413" s="153" t="s">
        <v>330</v>
      </c>
    </row>
    <row r="6414" spans="2:65" s="13" customFormat="1">
      <c r="B6414" s="158"/>
      <c r="D6414" s="152" t="s">
        <v>340</v>
      </c>
      <c r="E6414" s="159" t="s">
        <v>21</v>
      </c>
      <c r="F6414" s="160" t="s">
        <v>4794</v>
      </c>
      <c r="H6414" s="161">
        <v>24.48</v>
      </c>
      <c r="I6414" s="162"/>
      <c r="L6414" s="158"/>
      <c r="M6414" s="163"/>
      <c r="T6414" s="164"/>
      <c r="AT6414" s="159" t="s">
        <v>340</v>
      </c>
      <c r="AU6414" s="159" t="s">
        <v>80</v>
      </c>
      <c r="AV6414" s="13" t="s">
        <v>80</v>
      </c>
      <c r="AW6414" s="13" t="s">
        <v>32</v>
      </c>
      <c r="AX6414" s="13" t="s">
        <v>71</v>
      </c>
      <c r="AY6414" s="159" t="s">
        <v>330</v>
      </c>
    </row>
    <row r="6415" spans="2:65" s="13" customFormat="1">
      <c r="B6415" s="158"/>
      <c r="D6415" s="152" t="s">
        <v>340</v>
      </c>
      <c r="E6415" s="159" t="s">
        <v>21</v>
      </c>
      <c r="F6415" s="160" t="s">
        <v>4795</v>
      </c>
      <c r="H6415" s="161">
        <v>-1.89</v>
      </c>
      <c r="I6415" s="162"/>
      <c r="L6415" s="158"/>
      <c r="M6415" s="163"/>
      <c r="T6415" s="164"/>
      <c r="AT6415" s="159" t="s">
        <v>340</v>
      </c>
      <c r="AU6415" s="159" t="s">
        <v>80</v>
      </c>
      <c r="AV6415" s="13" t="s">
        <v>80</v>
      </c>
      <c r="AW6415" s="13" t="s">
        <v>32</v>
      </c>
      <c r="AX6415" s="13" t="s">
        <v>71</v>
      </c>
      <c r="AY6415" s="159" t="s">
        <v>330</v>
      </c>
    </row>
    <row r="6416" spans="2:65" s="12" customFormat="1">
      <c r="B6416" s="151"/>
      <c r="D6416" s="152" t="s">
        <v>340</v>
      </c>
      <c r="E6416" s="153" t="s">
        <v>21</v>
      </c>
      <c r="F6416" s="154" t="s">
        <v>1470</v>
      </c>
      <c r="H6416" s="153" t="s">
        <v>21</v>
      </c>
      <c r="I6416" s="155"/>
      <c r="L6416" s="151"/>
      <c r="M6416" s="156"/>
      <c r="T6416" s="157"/>
      <c r="AT6416" s="153" t="s">
        <v>340</v>
      </c>
      <c r="AU6416" s="153" t="s">
        <v>80</v>
      </c>
      <c r="AV6416" s="12" t="s">
        <v>78</v>
      </c>
      <c r="AW6416" s="12" t="s">
        <v>32</v>
      </c>
      <c r="AX6416" s="12" t="s">
        <v>71</v>
      </c>
      <c r="AY6416" s="153" t="s">
        <v>330</v>
      </c>
    </row>
    <row r="6417" spans="2:51" s="13" customFormat="1">
      <c r="B6417" s="158"/>
      <c r="D6417" s="152" t="s">
        <v>340</v>
      </c>
      <c r="E6417" s="159" t="s">
        <v>21</v>
      </c>
      <c r="F6417" s="160" t="s">
        <v>4796</v>
      </c>
      <c r="H6417" s="161">
        <v>9.6</v>
      </c>
      <c r="I6417" s="162"/>
      <c r="L6417" s="158"/>
      <c r="M6417" s="163"/>
      <c r="T6417" s="164"/>
      <c r="AT6417" s="159" t="s">
        <v>340</v>
      </c>
      <c r="AU6417" s="159" t="s">
        <v>80</v>
      </c>
      <c r="AV6417" s="13" t="s">
        <v>80</v>
      </c>
      <c r="AW6417" s="13" t="s">
        <v>32</v>
      </c>
      <c r="AX6417" s="13" t="s">
        <v>71</v>
      </c>
      <c r="AY6417" s="159" t="s">
        <v>330</v>
      </c>
    </row>
    <row r="6418" spans="2:51" s="13" customFormat="1">
      <c r="B6418" s="158"/>
      <c r="D6418" s="152" t="s">
        <v>340</v>
      </c>
      <c r="E6418" s="159" t="s">
        <v>21</v>
      </c>
      <c r="F6418" s="160" t="s">
        <v>4797</v>
      </c>
      <c r="H6418" s="161">
        <v>-2.52</v>
      </c>
      <c r="I6418" s="162"/>
      <c r="L6418" s="158"/>
      <c r="M6418" s="163"/>
      <c r="T6418" s="164"/>
      <c r="AT6418" s="159" t="s">
        <v>340</v>
      </c>
      <c r="AU6418" s="159" t="s">
        <v>80</v>
      </c>
      <c r="AV6418" s="13" t="s">
        <v>80</v>
      </c>
      <c r="AW6418" s="13" t="s">
        <v>32</v>
      </c>
      <c r="AX6418" s="13" t="s">
        <v>71</v>
      </c>
      <c r="AY6418" s="159" t="s">
        <v>330</v>
      </c>
    </row>
    <row r="6419" spans="2:51" s="12" customFormat="1">
      <c r="B6419" s="151"/>
      <c r="D6419" s="152" t="s">
        <v>340</v>
      </c>
      <c r="E6419" s="153" t="s">
        <v>21</v>
      </c>
      <c r="F6419" s="154" t="s">
        <v>1672</v>
      </c>
      <c r="H6419" s="153" t="s">
        <v>21</v>
      </c>
      <c r="I6419" s="155"/>
      <c r="L6419" s="151"/>
      <c r="M6419" s="156"/>
      <c r="T6419" s="157"/>
      <c r="AT6419" s="153" t="s">
        <v>340</v>
      </c>
      <c r="AU6419" s="153" t="s">
        <v>80</v>
      </c>
      <c r="AV6419" s="12" t="s">
        <v>78</v>
      </c>
      <c r="AW6419" s="12" t="s">
        <v>32</v>
      </c>
      <c r="AX6419" s="12" t="s">
        <v>71</v>
      </c>
      <c r="AY6419" s="153" t="s">
        <v>330</v>
      </c>
    </row>
    <row r="6420" spans="2:51" s="13" customFormat="1">
      <c r="B6420" s="158"/>
      <c r="D6420" s="152" t="s">
        <v>340</v>
      </c>
      <c r="E6420" s="159" t="s">
        <v>21</v>
      </c>
      <c r="F6420" s="160" t="s">
        <v>4798</v>
      </c>
      <c r="H6420" s="161">
        <v>9.6</v>
      </c>
      <c r="I6420" s="162"/>
      <c r="L6420" s="158"/>
      <c r="M6420" s="163"/>
      <c r="T6420" s="164"/>
      <c r="AT6420" s="159" t="s">
        <v>340</v>
      </c>
      <c r="AU6420" s="159" t="s">
        <v>80</v>
      </c>
      <c r="AV6420" s="13" t="s">
        <v>80</v>
      </c>
      <c r="AW6420" s="13" t="s">
        <v>32</v>
      </c>
      <c r="AX6420" s="13" t="s">
        <v>71</v>
      </c>
      <c r="AY6420" s="159" t="s">
        <v>330</v>
      </c>
    </row>
    <row r="6421" spans="2:51" s="13" customFormat="1">
      <c r="B6421" s="158"/>
      <c r="D6421" s="152" t="s">
        <v>340</v>
      </c>
      <c r="E6421" s="159" t="s">
        <v>21</v>
      </c>
      <c r="F6421" s="160" t="s">
        <v>4799</v>
      </c>
      <c r="H6421" s="161">
        <v>-1.47</v>
      </c>
      <c r="I6421" s="162"/>
      <c r="L6421" s="158"/>
      <c r="M6421" s="163"/>
      <c r="T6421" s="164"/>
      <c r="AT6421" s="159" t="s">
        <v>340</v>
      </c>
      <c r="AU6421" s="159" t="s">
        <v>80</v>
      </c>
      <c r="AV6421" s="13" t="s">
        <v>80</v>
      </c>
      <c r="AW6421" s="13" t="s">
        <v>32</v>
      </c>
      <c r="AX6421" s="13" t="s">
        <v>71</v>
      </c>
      <c r="AY6421" s="159" t="s">
        <v>330</v>
      </c>
    </row>
    <row r="6422" spans="2:51" s="12" customFormat="1">
      <c r="B6422" s="151"/>
      <c r="D6422" s="152" t="s">
        <v>340</v>
      </c>
      <c r="E6422" s="153" t="s">
        <v>21</v>
      </c>
      <c r="F6422" s="154" t="s">
        <v>1550</v>
      </c>
      <c r="H6422" s="153" t="s">
        <v>21</v>
      </c>
      <c r="I6422" s="155"/>
      <c r="L6422" s="151"/>
      <c r="M6422" s="156"/>
      <c r="T6422" s="157"/>
      <c r="AT6422" s="153" t="s">
        <v>340</v>
      </c>
      <c r="AU6422" s="153" t="s">
        <v>80</v>
      </c>
      <c r="AV6422" s="12" t="s">
        <v>78</v>
      </c>
      <c r="AW6422" s="12" t="s">
        <v>32</v>
      </c>
      <c r="AX6422" s="12" t="s">
        <v>71</v>
      </c>
      <c r="AY6422" s="153" t="s">
        <v>330</v>
      </c>
    </row>
    <row r="6423" spans="2:51" s="13" customFormat="1">
      <c r="B6423" s="158"/>
      <c r="D6423" s="152" t="s">
        <v>340</v>
      </c>
      <c r="E6423" s="159" t="s">
        <v>21</v>
      </c>
      <c r="F6423" s="160" t="s">
        <v>4798</v>
      </c>
      <c r="H6423" s="161">
        <v>9.6</v>
      </c>
      <c r="I6423" s="162"/>
      <c r="L6423" s="158"/>
      <c r="M6423" s="163"/>
      <c r="T6423" s="164"/>
      <c r="AT6423" s="159" t="s">
        <v>340</v>
      </c>
      <c r="AU6423" s="159" t="s">
        <v>80</v>
      </c>
      <c r="AV6423" s="13" t="s">
        <v>80</v>
      </c>
      <c r="AW6423" s="13" t="s">
        <v>32</v>
      </c>
      <c r="AX6423" s="13" t="s">
        <v>71</v>
      </c>
      <c r="AY6423" s="159" t="s">
        <v>330</v>
      </c>
    </row>
    <row r="6424" spans="2:51" s="13" customFormat="1">
      <c r="B6424" s="158"/>
      <c r="D6424" s="152" t="s">
        <v>340</v>
      </c>
      <c r="E6424" s="159" t="s">
        <v>21</v>
      </c>
      <c r="F6424" s="160" t="s">
        <v>4799</v>
      </c>
      <c r="H6424" s="161">
        <v>-1.47</v>
      </c>
      <c r="I6424" s="162"/>
      <c r="L6424" s="158"/>
      <c r="M6424" s="163"/>
      <c r="T6424" s="164"/>
      <c r="AT6424" s="159" t="s">
        <v>340</v>
      </c>
      <c r="AU6424" s="159" t="s">
        <v>80</v>
      </c>
      <c r="AV6424" s="13" t="s">
        <v>80</v>
      </c>
      <c r="AW6424" s="13" t="s">
        <v>32</v>
      </c>
      <c r="AX6424" s="13" t="s">
        <v>71</v>
      </c>
      <c r="AY6424" s="159" t="s">
        <v>330</v>
      </c>
    </row>
    <row r="6425" spans="2:51" s="12" customFormat="1">
      <c r="B6425" s="151"/>
      <c r="D6425" s="152" t="s">
        <v>340</v>
      </c>
      <c r="E6425" s="153" t="s">
        <v>21</v>
      </c>
      <c r="F6425" s="154" t="s">
        <v>1472</v>
      </c>
      <c r="H6425" s="153" t="s">
        <v>21</v>
      </c>
      <c r="I6425" s="155"/>
      <c r="L6425" s="151"/>
      <c r="M6425" s="156"/>
      <c r="T6425" s="157"/>
      <c r="AT6425" s="153" t="s">
        <v>340</v>
      </c>
      <c r="AU6425" s="153" t="s">
        <v>80</v>
      </c>
      <c r="AV6425" s="12" t="s">
        <v>78</v>
      </c>
      <c r="AW6425" s="12" t="s">
        <v>32</v>
      </c>
      <c r="AX6425" s="12" t="s">
        <v>71</v>
      </c>
      <c r="AY6425" s="153" t="s">
        <v>330</v>
      </c>
    </row>
    <row r="6426" spans="2:51" s="13" customFormat="1">
      <c r="B6426" s="158"/>
      <c r="D6426" s="152" t="s">
        <v>340</v>
      </c>
      <c r="E6426" s="159" t="s">
        <v>21</v>
      </c>
      <c r="F6426" s="160" t="s">
        <v>4800</v>
      </c>
      <c r="H6426" s="161">
        <v>9.8640000000000008</v>
      </c>
      <c r="I6426" s="162"/>
      <c r="L6426" s="158"/>
      <c r="M6426" s="163"/>
      <c r="T6426" s="164"/>
      <c r="AT6426" s="159" t="s">
        <v>340</v>
      </c>
      <c r="AU6426" s="159" t="s">
        <v>80</v>
      </c>
      <c r="AV6426" s="13" t="s">
        <v>80</v>
      </c>
      <c r="AW6426" s="13" t="s">
        <v>32</v>
      </c>
      <c r="AX6426" s="13" t="s">
        <v>71</v>
      </c>
      <c r="AY6426" s="159" t="s">
        <v>330</v>
      </c>
    </row>
    <row r="6427" spans="2:51" s="13" customFormat="1">
      <c r="B6427" s="158"/>
      <c r="D6427" s="152" t="s">
        <v>340</v>
      </c>
      <c r="E6427" s="159" t="s">
        <v>21</v>
      </c>
      <c r="F6427" s="160" t="s">
        <v>4797</v>
      </c>
      <c r="H6427" s="161">
        <v>-2.52</v>
      </c>
      <c r="I6427" s="162"/>
      <c r="L6427" s="158"/>
      <c r="M6427" s="163"/>
      <c r="T6427" s="164"/>
      <c r="AT6427" s="159" t="s">
        <v>340</v>
      </c>
      <c r="AU6427" s="159" t="s">
        <v>80</v>
      </c>
      <c r="AV6427" s="13" t="s">
        <v>80</v>
      </c>
      <c r="AW6427" s="13" t="s">
        <v>32</v>
      </c>
      <c r="AX6427" s="13" t="s">
        <v>71</v>
      </c>
      <c r="AY6427" s="159" t="s">
        <v>330</v>
      </c>
    </row>
    <row r="6428" spans="2:51" s="13" customFormat="1">
      <c r="B6428" s="158"/>
      <c r="D6428" s="152" t="s">
        <v>340</v>
      </c>
      <c r="E6428" s="159" t="s">
        <v>21</v>
      </c>
      <c r="F6428" s="160" t="s">
        <v>4801</v>
      </c>
      <c r="H6428" s="161">
        <v>-0.42</v>
      </c>
      <c r="I6428" s="162"/>
      <c r="L6428" s="158"/>
      <c r="M6428" s="163"/>
      <c r="T6428" s="164"/>
      <c r="AT6428" s="159" t="s">
        <v>340</v>
      </c>
      <c r="AU6428" s="159" t="s">
        <v>80</v>
      </c>
      <c r="AV6428" s="13" t="s">
        <v>80</v>
      </c>
      <c r="AW6428" s="13" t="s">
        <v>32</v>
      </c>
      <c r="AX6428" s="13" t="s">
        <v>71</v>
      </c>
      <c r="AY6428" s="159" t="s">
        <v>330</v>
      </c>
    </row>
    <row r="6429" spans="2:51" s="12" customFormat="1">
      <c r="B6429" s="151"/>
      <c r="D6429" s="152" t="s">
        <v>340</v>
      </c>
      <c r="E6429" s="153" t="s">
        <v>21</v>
      </c>
      <c r="F6429" s="154" t="s">
        <v>1476</v>
      </c>
      <c r="H6429" s="153" t="s">
        <v>21</v>
      </c>
      <c r="I6429" s="155"/>
      <c r="L6429" s="151"/>
      <c r="M6429" s="156"/>
      <c r="T6429" s="157"/>
      <c r="AT6429" s="153" t="s">
        <v>340</v>
      </c>
      <c r="AU6429" s="153" t="s">
        <v>80</v>
      </c>
      <c r="AV6429" s="12" t="s">
        <v>78</v>
      </c>
      <c r="AW6429" s="12" t="s">
        <v>32</v>
      </c>
      <c r="AX6429" s="12" t="s">
        <v>71</v>
      </c>
      <c r="AY6429" s="153" t="s">
        <v>330</v>
      </c>
    </row>
    <row r="6430" spans="2:51" s="13" customFormat="1">
      <c r="B6430" s="158"/>
      <c r="D6430" s="152" t="s">
        <v>340</v>
      </c>
      <c r="E6430" s="159" t="s">
        <v>21</v>
      </c>
      <c r="F6430" s="160" t="s">
        <v>4802</v>
      </c>
      <c r="H6430" s="161">
        <v>10.08</v>
      </c>
      <c r="I6430" s="162"/>
      <c r="L6430" s="158"/>
      <c r="M6430" s="163"/>
      <c r="T6430" s="164"/>
      <c r="AT6430" s="159" t="s">
        <v>340</v>
      </c>
      <c r="AU6430" s="159" t="s">
        <v>80</v>
      </c>
      <c r="AV6430" s="13" t="s">
        <v>80</v>
      </c>
      <c r="AW6430" s="13" t="s">
        <v>32</v>
      </c>
      <c r="AX6430" s="13" t="s">
        <v>71</v>
      </c>
      <c r="AY6430" s="159" t="s">
        <v>330</v>
      </c>
    </row>
    <row r="6431" spans="2:51" s="13" customFormat="1">
      <c r="B6431" s="158"/>
      <c r="D6431" s="152" t="s">
        <v>340</v>
      </c>
      <c r="E6431" s="159" t="s">
        <v>21</v>
      </c>
      <c r="F6431" s="160" t="s">
        <v>4799</v>
      </c>
      <c r="H6431" s="161">
        <v>-1.47</v>
      </c>
      <c r="I6431" s="162"/>
      <c r="L6431" s="158"/>
      <c r="M6431" s="163"/>
      <c r="T6431" s="164"/>
      <c r="AT6431" s="159" t="s">
        <v>340</v>
      </c>
      <c r="AU6431" s="159" t="s">
        <v>80</v>
      </c>
      <c r="AV6431" s="13" t="s">
        <v>80</v>
      </c>
      <c r="AW6431" s="13" t="s">
        <v>32</v>
      </c>
      <c r="AX6431" s="13" t="s">
        <v>71</v>
      </c>
      <c r="AY6431" s="159" t="s">
        <v>330</v>
      </c>
    </row>
    <row r="6432" spans="2:51" s="12" customFormat="1">
      <c r="B6432" s="151"/>
      <c r="D6432" s="152" t="s">
        <v>340</v>
      </c>
      <c r="E6432" s="153" t="s">
        <v>21</v>
      </c>
      <c r="F6432" s="154" t="s">
        <v>1554</v>
      </c>
      <c r="H6432" s="153" t="s">
        <v>21</v>
      </c>
      <c r="I6432" s="155"/>
      <c r="L6432" s="151"/>
      <c r="M6432" s="156"/>
      <c r="T6432" s="157"/>
      <c r="AT6432" s="153" t="s">
        <v>340</v>
      </c>
      <c r="AU6432" s="153" t="s">
        <v>80</v>
      </c>
      <c r="AV6432" s="12" t="s">
        <v>78</v>
      </c>
      <c r="AW6432" s="12" t="s">
        <v>32</v>
      </c>
      <c r="AX6432" s="12" t="s">
        <v>71</v>
      </c>
      <c r="AY6432" s="153" t="s">
        <v>330</v>
      </c>
    </row>
    <row r="6433" spans="2:51" s="13" customFormat="1">
      <c r="B6433" s="158"/>
      <c r="D6433" s="152" t="s">
        <v>340</v>
      </c>
      <c r="E6433" s="159" t="s">
        <v>21</v>
      </c>
      <c r="F6433" s="160" t="s">
        <v>4802</v>
      </c>
      <c r="H6433" s="161">
        <v>10.08</v>
      </c>
      <c r="I6433" s="162"/>
      <c r="L6433" s="158"/>
      <c r="M6433" s="163"/>
      <c r="T6433" s="164"/>
      <c r="AT6433" s="159" t="s">
        <v>340</v>
      </c>
      <c r="AU6433" s="159" t="s">
        <v>80</v>
      </c>
      <c r="AV6433" s="13" t="s">
        <v>80</v>
      </c>
      <c r="AW6433" s="13" t="s">
        <v>32</v>
      </c>
      <c r="AX6433" s="13" t="s">
        <v>71</v>
      </c>
      <c r="AY6433" s="159" t="s">
        <v>330</v>
      </c>
    </row>
    <row r="6434" spans="2:51" s="13" customFormat="1">
      <c r="B6434" s="158"/>
      <c r="D6434" s="152" t="s">
        <v>340</v>
      </c>
      <c r="E6434" s="159" t="s">
        <v>21</v>
      </c>
      <c r="F6434" s="160" t="s">
        <v>4799</v>
      </c>
      <c r="H6434" s="161">
        <v>-1.47</v>
      </c>
      <c r="I6434" s="162"/>
      <c r="L6434" s="158"/>
      <c r="M6434" s="163"/>
      <c r="T6434" s="164"/>
      <c r="AT6434" s="159" t="s">
        <v>340</v>
      </c>
      <c r="AU6434" s="159" t="s">
        <v>80</v>
      </c>
      <c r="AV6434" s="13" t="s">
        <v>80</v>
      </c>
      <c r="AW6434" s="13" t="s">
        <v>32</v>
      </c>
      <c r="AX6434" s="13" t="s">
        <v>71</v>
      </c>
      <c r="AY6434" s="159" t="s">
        <v>330</v>
      </c>
    </row>
    <row r="6435" spans="2:51" s="12" customFormat="1">
      <c r="B6435" s="151"/>
      <c r="D6435" s="152" t="s">
        <v>340</v>
      </c>
      <c r="E6435" s="153" t="s">
        <v>21</v>
      </c>
      <c r="F6435" s="154" t="s">
        <v>2241</v>
      </c>
      <c r="H6435" s="153" t="s">
        <v>21</v>
      </c>
      <c r="I6435" s="155"/>
      <c r="L6435" s="151"/>
      <c r="M6435" s="156"/>
      <c r="T6435" s="157"/>
      <c r="AT6435" s="153" t="s">
        <v>340</v>
      </c>
      <c r="AU6435" s="153" t="s">
        <v>80</v>
      </c>
      <c r="AV6435" s="12" t="s">
        <v>78</v>
      </c>
      <c r="AW6435" s="12" t="s">
        <v>32</v>
      </c>
      <c r="AX6435" s="12" t="s">
        <v>71</v>
      </c>
      <c r="AY6435" s="153" t="s">
        <v>330</v>
      </c>
    </row>
    <row r="6436" spans="2:51" s="13" customFormat="1">
      <c r="B6436" s="158"/>
      <c r="D6436" s="152" t="s">
        <v>340</v>
      </c>
      <c r="E6436" s="159" t="s">
        <v>21</v>
      </c>
      <c r="F6436" s="160" t="s">
        <v>4800</v>
      </c>
      <c r="H6436" s="161">
        <v>9.8640000000000008</v>
      </c>
      <c r="I6436" s="162"/>
      <c r="L6436" s="158"/>
      <c r="M6436" s="163"/>
      <c r="T6436" s="164"/>
      <c r="AT6436" s="159" t="s">
        <v>340</v>
      </c>
      <c r="AU6436" s="159" t="s">
        <v>80</v>
      </c>
      <c r="AV6436" s="13" t="s">
        <v>80</v>
      </c>
      <c r="AW6436" s="13" t="s">
        <v>32</v>
      </c>
      <c r="AX6436" s="13" t="s">
        <v>71</v>
      </c>
      <c r="AY6436" s="159" t="s">
        <v>330</v>
      </c>
    </row>
    <row r="6437" spans="2:51" s="13" customFormat="1">
      <c r="B6437" s="158"/>
      <c r="D6437" s="152" t="s">
        <v>340</v>
      </c>
      <c r="E6437" s="159" t="s">
        <v>21</v>
      </c>
      <c r="F6437" s="160" t="s">
        <v>4797</v>
      </c>
      <c r="H6437" s="161">
        <v>-2.52</v>
      </c>
      <c r="I6437" s="162"/>
      <c r="L6437" s="158"/>
      <c r="M6437" s="163"/>
      <c r="T6437" s="164"/>
      <c r="AT6437" s="159" t="s">
        <v>340</v>
      </c>
      <c r="AU6437" s="159" t="s">
        <v>80</v>
      </c>
      <c r="AV6437" s="13" t="s">
        <v>80</v>
      </c>
      <c r="AW6437" s="13" t="s">
        <v>32</v>
      </c>
      <c r="AX6437" s="13" t="s">
        <v>71</v>
      </c>
      <c r="AY6437" s="159" t="s">
        <v>330</v>
      </c>
    </row>
    <row r="6438" spans="2:51" s="12" customFormat="1">
      <c r="B6438" s="151"/>
      <c r="D6438" s="152" t="s">
        <v>340</v>
      </c>
      <c r="E6438" s="153" t="s">
        <v>21</v>
      </c>
      <c r="F6438" s="154" t="s">
        <v>1677</v>
      </c>
      <c r="H6438" s="153" t="s">
        <v>21</v>
      </c>
      <c r="I6438" s="155"/>
      <c r="L6438" s="151"/>
      <c r="M6438" s="156"/>
      <c r="T6438" s="157"/>
      <c r="AT6438" s="153" t="s">
        <v>340</v>
      </c>
      <c r="AU6438" s="153" t="s">
        <v>80</v>
      </c>
      <c r="AV6438" s="12" t="s">
        <v>78</v>
      </c>
      <c r="AW6438" s="12" t="s">
        <v>32</v>
      </c>
      <c r="AX6438" s="12" t="s">
        <v>71</v>
      </c>
      <c r="AY6438" s="153" t="s">
        <v>330</v>
      </c>
    </row>
    <row r="6439" spans="2:51" s="13" customFormat="1">
      <c r="B6439" s="158"/>
      <c r="D6439" s="152" t="s">
        <v>340</v>
      </c>
      <c r="E6439" s="159" t="s">
        <v>21</v>
      </c>
      <c r="F6439" s="160" t="s">
        <v>4802</v>
      </c>
      <c r="H6439" s="161">
        <v>10.08</v>
      </c>
      <c r="I6439" s="162"/>
      <c r="L6439" s="158"/>
      <c r="M6439" s="163"/>
      <c r="T6439" s="164"/>
      <c r="AT6439" s="159" t="s">
        <v>340</v>
      </c>
      <c r="AU6439" s="159" t="s">
        <v>80</v>
      </c>
      <c r="AV6439" s="13" t="s">
        <v>80</v>
      </c>
      <c r="AW6439" s="13" t="s">
        <v>32</v>
      </c>
      <c r="AX6439" s="13" t="s">
        <v>71</v>
      </c>
      <c r="AY6439" s="159" t="s">
        <v>330</v>
      </c>
    </row>
    <row r="6440" spans="2:51" s="13" customFormat="1">
      <c r="B6440" s="158"/>
      <c r="D6440" s="152" t="s">
        <v>340</v>
      </c>
      <c r="E6440" s="159" t="s">
        <v>21</v>
      </c>
      <c r="F6440" s="160" t="s">
        <v>4799</v>
      </c>
      <c r="H6440" s="161">
        <v>-1.47</v>
      </c>
      <c r="I6440" s="162"/>
      <c r="L6440" s="158"/>
      <c r="M6440" s="163"/>
      <c r="T6440" s="164"/>
      <c r="AT6440" s="159" t="s">
        <v>340</v>
      </c>
      <c r="AU6440" s="159" t="s">
        <v>80</v>
      </c>
      <c r="AV6440" s="13" t="s">
        <v>80</v>
      </c>
      <c r="AW6440" s="13" t="s">
        <v>32</v>
      </c>
      <c r="AX6440" s="13" t="s">
        <v>71</v>
      </c>
      <c r="AY6440" s="159" t="s">
        <v>330</v>
      </c>
    </row>
    <row r="6441" spans="2:51" s="12" customFormat="1">
      <c r="B6441" s="151"/>
      <c r="D6441" s="152" t="s">
        <v>340</v>
      </c>
      <c r="E6441" s="153" t="s">
        <v>21</v>
      </c>
      <c r="F6441" s="154" t="s">
        <v>2242</v>
      </c>
      <c r="H6441" s="153" t="s">
        <v>21</v>
      </c>
      <c r="I6441" s="155"/>
      <c r="L6441" s="151"/>
      <c r="M6441" s="156"/>
      <c r="T6441" s="157"/>
      <c r="AT6441" s="153" t="s">
        <v>340</v>
      </c>
      <c r="AU6441" s="153" t="s">
        <v>80</v>
      </c>
      <c r="AV6441" s="12" t="s">
        <v>78</v>
      </c>
      <c r="AW6441" s="12" t="s">
        <v>32</v>
      </c>
      <c r="AX6441" s="12" t="s">
        <v>71</v>
      </c>
      <c r="AY6441" s="153" t="s">
        <v>330</v>
      </c>
    </row>
    <row r="6442" spans="2:51" s="13" customFormat="1">
      <c r="B6442" s="158"/>
      <c r="D6442" s="152" t="s">
        <v>340</v>
      </c>
      <c r="E6442" s="159" t="s">
        <v>21</v>
      </c>
      <c r="F6442" s="160" t="s">
        <v>4802</v>
      </c>
      <c r="H6442" s="161">
        <v>10.08</v>
      </c>
      <c r="I6442" s="162"/>
      <c r="L6442" s="158"/>
      <c r="M6442" s="163"/>
      <c r="T6442" s="164"/>
      <c r="AT6442" s="159" t="s">
        <v>340</v>
      </c>
      <c r="AU6442" s="159" t="s">
        <v>80</v>
      </c>
      <c r="AV6442" s="13" t="s">
        <v>80</v>
      </c>
      <c r="AW6442" s="13" t="s">
        <v>32</v>
      </c>
      <c r="AX6442" s="13" t="s">
        <v>71</v>
      </c>
      <c r="AY6442" s="159" t="s">
        <v>330</v>
      </c>
    </row>
    <row r="6443" spans="2:51" s="13" customFormat="1">
      <c r="B6443" s="158"/>
      <c r="D6443" s="152" t="s">
        <v>340</v>
      </c>
      <c r="E6443" s="159" t="s">
        <v>21</v>
      </c>
      <c r="F6443" s="160" t="s">
        <v>4799</v>
      </c>
      <c r="H6443" s="161">
        <v>-1.47</v>
      </c>
      <c r="I6443" s="162"/>
      <c r="L6443" s="158"/>
      <c r="M6443" s="163"/>
      <c r="T6443" s="164"/>
      <c r="AT6443" s="159" t="s">
        <v>340</v>
      </c>
      <c r="AU6443" s="159" t="s">
        <v>80</v>
      </c>
      <c r="AV6443" s="13" t="s">
        <v>80</v>
      </c>
      <c r="AW6443" s="13" t="s">
        <v>32</v>
      </c>
      <c r="AX6443" s="13" t="s">
        <v>71</v>
      </c>
      <c r="AY6443" s="159" t="s">
        <v>330</v>
      </c>
    </row>
    <row r="6444" spans="2:51" s="12" customFormat="1">
      <c r="B6444" s="151"/>
      <c r="D6444" s="152" t="s">
        <v>340</v>
      </c>
      <c r="E6444" s="153" t="s">
        <v>21</v>
      </c>
      <c r="F6444" s="154" t="s">
        <v>2243</v>
      </c>
      <c r="H6444" s="153" t="s">
        <v>21</v>
      </c>
      <c r="I6444" s="155"/>
      <c r="L6444" s="151"/>
      <c r="M6444" s="156"/>
      <c r="T6444" s="157"/>
      <c r="AT6444" s="153" t="s">
        <v>340</v>
      </c>
      <c r="AU6444" s="153" t="s">
        <v>80</v>
      </c>
      <c r="AV6444" s="12" t="s">
        <v>78</v>
      </c>
      <c r="AW6444" s="12" t="s">
        <v>32</v>
      </c>
      <c r="AX6444" s="12" t="s">
        <v>71</v>
      </c>
      <c r="AY6444" s="153" t="s">
        <v>330</v>
      </c>
    </row>
    <row r="6445" spans="2:51" s="13" customFormat="1">
      <c r="B6445" s="158"/>
      <c r="D6445" s="152" t="s">
        <v>340</v>
      </c>
      <c r="E6445" s="159" t="s">
        <v>21</v>
      </c>
      <c r="F6445" s="160" t="s">
        <v>4803</v>
      </c>
      <c r="H6445" s="161">
        <v>6.24</v>
      </c>
      <c r="I6445" s="162"/>
      <c r="L6445" s="158"/>
      <c r="M6445" s="163"/>
      <c r="T6445" s="164"/>
      <c r="AT6445" s="159" t="s">
        <v>340</v>
      </c>
      <c r="AU6445" s="159" t="s">
        <v>80</v>
      </c>
      <c r="AV6445" s="13" t="s">
        <v>80</v>
      </c>
      <c r="AW6445" s="13" t="s">
        <v>32</v>
      </c>
      <c r="AX6445" s="13" t="s">
        <v>71</v>
      </c>
      <c r="AY6445" s="159" t="s">
        <v>330</v>
      </c>
    </row>
    <row r="6446" spans="2:51" s="13" customFormat="1">
      <c r="B6446" s="158"/>
      <c r="D6446" s="152" t="s">
        <v>340</v>
      </c>
      <c r="E6446" s="159" t="s">
        <v>21</v>
      </c>
      <c r="F6446" s="160" t="s">
        <v>4804</v>
      </c>
      <c r="H6446" s="161">
        <v>-1.68</v>
      </c>
      <c r="I6446" s="162"/>
      <c r="L6446" s="158"/>
      <c r="M6446" s="163"/>
      <c r="T6446" s="164"/>
      <c r="AT6446" s="159" t="s">
        <v>340</v>
      </c>
      <c r="AU6446" s="159" t="s">
        <v>80</v>
      </c>
      <c r="AV6446" s="13" t="s">
        <v>80</v>
      </c>
      <c r="AW6446" s="13" t="s">
        <v>32</v>
      </c>
      <c r="AX6446" s="13" t="s">
        <v>71</v>
      </c>
      <c r="AY6446" s="159" t="s">
        <v>330</v>
      </c>
    </row>
    <row r="6447" spans="2:51" s="12" customFormat="1">
      <c r="B6447" s="151"/>
      <c r="D6447" s="152" t="s">
        <v>340</v>
      </c>
      <c r="E6447" s="153" t="s">
        <v>21</v>
      </c>
      <c r="F6447" s="154" t="s">
        <v>1599</v>
      </c>
      <c r="H6447" s="153" t="s">
        <v>21</v>
      </c>
      <c r="I6447" s="155"/>
      <c r="L6447" s="151"/>
      <c r="M6447" s="156"/>
      <c r="T6447" s="157"/>
      <c r="AT6447" s="153" t="s">
        <v>340</v>
      </c>
      <c r="AU6447" s="153" t="s">
        <v>80</v>
      </c>
      <c r="AV6447" s="12" t="s">
        <v>78</v>
      </c>
      <c r="AW6447" s="12" t="s">
        <v>32</v>
      </c>
      <c r="AX6447" s="12" t="s">
        <v>71</v>
      </c>
      <c r="AY6447" s="153" t="s">
        <v>330</v>
      </c>
    </row>
    <row r="6448" spans="2:51" s="13" customFormat="1">
      <c r="B6448" s="158"/>
      <c r="D6448" s="152" t="s">
        <v>340</v>
      </c>
      <c r="E6448" s="159" t="s">
        <v>21</v>
      </c>
      <c r="F6448" s="160" t="s">
        <v>4805</v>
      </c>
      <c r="H6448" s="161">
        <v>11.76</v>
      </c>
      <c r="I6448" s="162"/>
      <c r="L6448" s="158"/>
      <c r="M6448" s="163"/>
      <c r="T6448" s="164"/>
      <c r="AT6448" s="159" t="s">
        <v>340</v>
      </c>
      <c r="AU6448" s="159" t="s">
        <v>80</v>
      </c>
      <c r="AV6448" s="13" t="s">
        <v>80</v>
      </c>
      <c r="AW6448" s="13" t="s">
        <v>32</v>
      </c>
      <c r="AX6448" s="13" t="s">
        <v>71</v>
      </c>
      <c r="AY6448" s="159" t="s">
        <v>330</v>
      </c>
    </row>
    <row r="6449" spans="2:51" s="13" customFormat="1">
      <c r="B6449" s="158"/>
      <c r="D6449" s="152" t="s">
        <v>340</v>
      </c>
      <c r="E6449" s="159" t="s">
        <v>21</v>
      </c>
      <c r="F6449" s="160" t="s">
        <v>4799</v>
      </c>
      <c r="H6449" s="161">
        <v>-1.47</v>
      </c>
      <c r="I6449" s="162"/>
      <c r="L6449" s="158"/>
      <c r="M6449" s="163"/>
      <c r="T6449" s="164"/>
      <c r="AT6449" s="159" t="s">
        <v>340</v>
      </c>
      <c r="AU6449" s="159" t="s">
        <v>80</v>
      </c>
      <c r="AV6449" s="13" t="s">
        <v>80</v>
      </c>
      <c r="AW6449" s="13" t="s">
        <v>32</v>
      </c>
      <c r="AX6449" s="13" t="s">
        <v>71</v>
      </c>
      <c r="AY6449" s="159" t="s">
        <v>330</v>
      </c>
    </row>
    <row r="6450" spans="2:51" s="12" customFormat="1">
      <c r="B6450" s="151"/>
      <c r="D6450" s="152" t="s">
        <v>340</v>
      </c>
      <c r="E6450" s="153" t="s">
        <v>21</v>
      </c>
      <c r="F6450" s="154" t="s">
        <v>2246</v>
      </c>
      <c r="H6450" s="153" t="s">
        <v>21</v>
      </c>
      <c r="I6450" s="155"/>
      <c r="L6450" s="151"/>
      <c r="M6450" s="156"/>
      <c r="T6450" s="157"/>
      <c r="AT6450" s="153" t="s">
        <v>340</v>
      </c>
      <c r="AU6450" s="153" t="s">
        <v>80</v>
      </c>
      <c r="AV6450" s="12" t="s">
        <v>78</v>
      </c>
      <c r="AW6450" s="12" t="s">
        <v>32</v>
      </c>
      <c r="AX6450" s="12" t="s">
        <v>71</v>
      </c>
      <c r="AY6450" s="153" t="s">
        <v>330</v>
      </c>
    </row>
    <row r="6451" spans="2:51" s="13" customFormat="1">
      <c r="B6451" s="158"/>
      <c r="D6451" s="152" t="s">
        <v>340</v>
      </c>
      <c r="E6451" s="159" t="s">
        <v>21</v>
      </c>
      <c r="F6451" s="160" t="s">
        <v>4806</v>
      </c>
      <c r="H6451" s="161">
        <v>15.888</v>
      </c>
      <c r="I6451" s="162"/>
      <c r="L6451" s="158"/>
      <c r="M6451" s="163"/>
      <c r="T6451" s="164"/>
      <c r="AT6451" s="159" t="s">
        <v>340</v>
      </c>
      <c r="AU6451" s="159" t="s">
        <v>80</v>
      </c>
      <c r="AV6451" s="13" t="s">
        <v>80</v>
      </c>
      <c r="AW6451" s="13" t="s">
        <v>32</v>
      </c>
      <c r="AX6451" s="13" t="s">
        <v>71</v>
      </c>
      <c r="AY6451" s="159" t="s">
        <v>330</v>
      </c>
    </row>
    <row r="6452" spans="2:51" s="13" customFormat="1">
      <c r="B6452" s="158"/>
      <c r="D6452" s="152" t="s">
        <v>340</v>
      </c>
      <c r="E6452" s="159" t="s">
        <v>21</v>
      </c>
      <c r="F6452" s="160" t="s">
        <v>4799</v>
      </c>
      <c r="H6452" s="161">
        <v>-1.47</v>
      </c>
      <c r="I6452" s="162"/>
      <c r="L6452" s="158"/>
      <c r="M6452" s="163"/>
      <c r="T6452" s="164"/>
      <c r="AT6452" s="159" t="s">
        <v>340</v>
      </c>
      <c r="AU6452" s="159" t="s">
        <v>80</v>
      </c>
      <c r="AV6452" s="13" t="s">
        <v>80</v>
      </c>
      <c r="AW6452" s="13" t="s">
        <v>32</v>
      </c>
      <c r="AX6452" s="13" t="s">
        <v>71</v>
      </c>
      <c r="AY6452" s="159" t="s">
        <v>330</v>
      </c>
    </row>
    <row r="6453" spans="2:51" s="12" customFormat="1">
      <c r="B6453" s="151"/>
      <c r="D6453" s="152" t="s">
        <v>340</v>
      </c>
      <c r="E6453" s="153" t="s">
        <v>21</v>
      </c>
      <c r="F6453" s="154" t="s">
        <v>1480</v>
      </c>
      <c r="H6453" s="153" t="s">
        <v>21</v>
      </c>
      <c r="I6453" s="155"/>
      <c r="L6453" s="151"/>
      <c r="M6453" s="156"/>
      <c r="T6453" s="157"/>
      <c r="AT6453" s="153" t="s">
        <v>340</v>
      </c>
      <c r="AU6453" s="153" t="s">
        <v>80</v>
      </c>
      <c r="AV6453" s="12" t="s">
        <v>78</v>
      </c>
      <c r="AW6453" s="12" t="s">
        <v>32</v>
      </c>
      <c r="AX6453" s="12" t="s">
        <v>71</v>
      </c>
      <c r="AY6453" s="153" t="s">
        <v>330</v>
      </c>
    </row>
    <row r="6454" spans="2:51" s="13" customFormat="1">
      <c r="B6454" s="158"/>
      <c r="D6454" s="152" t="s">
        <v>340</v>
      </c>
      <c r="E6454" s="159" t="s">
        <v>21</v>
      </c>
      <c r="F6454" s="160" t="s">
        <v>4807</v>
      </c>
      <c r="H6454" s="161">
        <v>2.04</v>
      </c>
      <c r="I6454" s="162"/>
      <c r="L6454" s="158"/>
      <c r="M6454" s="163"/>
      <c r="T6454" s="164"/>
      <c r="AT6454" s="159" t="s">
        <v>340</v>
      </c>
      <c r="AU6454" s="159" t="s">
        <v>80</v>
      </c>
      <c r="AV6454" s="13" t="s">
        <v>80</v>
      </c>
      <c r="AW6454" s="13" t="s">
        <v>32</v>
      </c>
      <c r="AX6454" s="13" t="s">
        <v>71</v>
      </c>
      <c r="AY6454" s="159" t="s">
        <v>330</v>
      </c>
    </row>
    <row r="6455" spans="2:51" s="12" customFormat="1">
      <c r="B6455" s="151"/>
      <c r="D6455" s="152" t="s">
        <v>340</v>
      </c>
      <c r="E6455" s="153" t="s">
        <v>21</v>
      </c>
      <c r="F6455" s="154" t="s">
        <v>1484</v>
      </c>
      <c r="H6455" s="153" t="s">
        <v>21</v>
      </c>
      <c r="I6455" s="155"/>
      <c r="L6455" s="151"/>
      <c r="M6455" s="156"/>
      <c r="T6455" s="157"/>
      <c r="AT6455" s="153" t="s">
        <v>340</v>
      </c>
      <c r="AU6455" s="153" t="s">
        <v>80</v>
      </c>
      <c r="AV6455" s="12" t="s">
        <v>78</v>
      </c>
      <c r="AW6455" s="12" t="s">
        <v>32</v>
      </c>
      <c r="AX6455" s="12" t="s">
        <v>71</v>
      </c>
      <c r="AY6455" s="153" t="s">
        <v>330</v>
      </c>
    </row>
    <row r="6456" spans="2:51" s="13" customFormat="1">
      <c r="B6456" s="158"/>
      <c r="D6456" s="152" t="s">
        <v>340</v>
      </c>
      <c r="E6456" s="159" t="s">
        <v>21</v>
      </c>
      <c r="F6456" s="160" t="s">
        <v>4807</v>
      </c>
      <c r="H6456" s="161">
        <v>2.04</v>
      </c>
      <c r="I6456" s="162"/>
      <c r="L6456" s="158"/>
      <c r="M6456" s="163"/>
      <c r="T6456" s="164"/>
      <c r="AT6456" s="159" t="s">
        <v>340</v>
      </c>
      <c r="AU6456" s="159" t="s">
        <v>80</v>
      </c>
      <c r="AV6456" s="13" t="s">
        <v>80</v>
      </c>
      <c r="AW6456" s="13" t="s">
        <v>32</v>
      </c>
      <c r="AX6456" s="13" t="s">
        <v>71</v>
      </c>
      <c r="AY6456" s="159" t="s">
        <v>330</v>
      </c>
    </row>
    <row r="6457" spans="2:51" s="12" customFormat="1">
      <c r="B6457" s="151"/>
      <c r="D6457" s="152" t="s">
        <v>340</v>
      </c>
      <c r="E6457" s="153" t="s">
        <v>21</v>
      </c>
      <c r="F6457" s="154" t="s">
        <v>1568</v>
      </c>
      <c r="H6457" s="153" t="s">
        <v>21</v>
      </c>
      <c r="I6457" s="155"/>
      <c r="L6457" s="151"/>
      <c r="M6457" s="156"/>
      <c r="T6457" s="157"/>
      <c r="AT6457" s="153" t="s">
        <v>340</v>
      </c>
      <c r="AU6457" s="153" t="s">
        <v>80</v>
      </c>
      <c r="AV6457" s="12" t="s">
        <v>78</v>
      </c>
      <c r="AW6457" s="12" t="s">
        <v>32</v>
      </c>
      <c r="AX6457" s="12" t="s">
        <v>71</v>
      </c>
      <c r="AY6457" s="153" t="s">
        <v>330</v>
      </c>
    </row>
    <row r="6458" spans="2:51" s="13" customFormat="1">
      <c r="B6458" s="158"/>
      <c r="D6458" s="152" t="s">
        <v>340</v>
      </c>
      <c r="E6458" s="159" t="s">
        <v>21</v>
      </c>
      <c r="F6458" s="160" t="s">
        <v>4808</v>
      </c>
      <c r="H6458" s="161">
        <v>31.08</v>
      </c>
      <c r="I6458" s="162"/>
      <c r="L6458" s="158"/>
      <c r="M6458" s="163"/>
      <c r="T6458" s="164"/>
      <c r="AT6458" s="159" t="s">
        <v>340</v>
      </c>
      <c r="AU6458" s="159" t="s">
        <v>80</v>
      </c>
      <c r="AV6458" s="13" t="s">
        <v>80</v>
      </c>
      <c r="AW6458" s="13" t="s">
        <v>32</v>
      </c>
      <c r="AX6458" s="13" t="s">
        <v>71</v>
      </c>
      <c r="AY6458" s="159" t="s">
        <v>330</v>
      </c>
    </row>
    <row r="6459" spans="2:51" s="13" customFormat="1">
      <c r="B6459" s="158"/>
      <c r="D6459" s="152" t="s">
        <v>340</v>
      </c>
      <c r="E6459" s="159" t="s">
        <v>21</v>
      </c>
      <c r="F6459" s="160" t="s">
        <v>4809</v>
      </c>
      <c r="H6459" s="161">
        <v>-2.94</v>
      </c>
      <c r="I6459" s="162"/>
      <c r="L6459" s="158"/>
      <c r="M6459" s="163"/>
      <c r="T6459" s="164"/>
      <c r="AT6459" s="159" t="s">
        <v>340</v>
      </c>
      <c r="AU6459" s="159" t="s">
        <v>80</v>
      </c>
      <c r="AV6459" s="13" t="s">
        <v>80</v>
      </c>
      <c r="AW6459" s="13" t="s">
        <v>32</v>
      </c>
      <c r="AX6459" s="13" t="s">
        <v>71</v>
      </c>
      <c r="AY6459" s="159" t="s">
        <v>330</v>
      </c>
    </row>
    <row r="6460" spans="2:51" s="12" customFormat="1">
      <c r="B6460" s="151"/>
      <c r="D6460" s="152" t="s">
        <v>340</v>
      </c>
      <c r="E6460" s="153" t="s">
        <v>21</v>
      </c>
      <c r="F6460" s="154" t="s">
        <v>1569</v>
      </c>
      <c r="H6460" s="153" t="s">
        <v>21</v>
      </c>
      <c r="I6460" s="155"/>
      <c r="L6460" s="151"/>
      <c r="M6460" s="156"/>
      <c r="T6460" s="157"/>
      <c r="AT6460" s="153" t="s">
        <v>340</v>
      </c>
      <c r="AU6460" s="153" t="s">
        <v>80</v>
      </c>
      <c r="AV6460" s="12" t="s">
        <v>78</v>
      </c>
      <c r="AW6460" s="12" t="s">
        <v>32</v>
      </c>
      <c r="AX6460" s="12" t="s">
        <v>71</v>
      </c>
      <c r="AY6460" s="153" t="s">
        <v>330</v>
      </c>
    </row>
    <row r="6461" spans="2:51" s="13" customFormat="1">
      <c r="B6461" s="158"/>
      <c r="D6461" s="152" t="s">
        <v>340</v>
      </c>
      <c r="E6461" s="159" t="s">
        <v>21</v>
      </c>
      <c r="F6461" s="160" t="s">
        <v>4810</v>
      </c>
      <c r="H6461" s="161">
        <v>11.76</v>
      </c>
      <c r="I6461" s="162"/>
      <c r="L6461" s="158"/>
      <c r="M6461" s="163"/>
      <c r="T6461" s="164"/>
      <c r="AT6461" s="159" t="s">
        <v>340</v>
      </c>
      <c r="AU6461" s="159" t="s">
        <v>80</v>
      </c>
      <c r="AV6461" s="13" t="s">
        <v>80</v>
      </c>
      <c r="AW6461" s="13" t="s">
        <v>32</v>
      </c>
      <c r="AX6461" s="13" t="s">
        <v>71</v>
      </c>
      <c r="AY6461" s="159" t="s">
        <v>330</v>
      </c>
    </row>
    <row r="6462" spans="2:51" s="13" customFormat="1">
      <c r="B6462" s="158"/>
      <c r="D6462" s="152" t="s">
        <v>340</v>
      </c>
      <c r="E6462" s="159" t="s">
        <v>21</v>
      </c>
      <c r="F6462" s="160" t="s">
        <v>4799</v>
      </c>
      <c r="H6462" s="161">
        <v>-1.47</v>
      </c>
      <c r="I6462" s="162"/>
      <c r="L6462" s="158"/>
      <c r="M6462" s="163"/>
      <c r="T6462" s="164"/>
      <c r="AT6462" s="159" t="s">
        <v>340</v>
      </c>
      <c r="AU6462" s="159" t="s">
        <v>80</v>
      </c>
      <c r="AV6462" s="13" t="s">
        <v>80</v>
      </c>
      <c r="AW6462" s="13" t="s">
        <v>32</v>
      </c>
      <c r="AX6462" s="13" t="s">
        <v>71</v>
      </c>
      <c r="AY6462" s="159" t="s">
        <v>330</v>
      </c>
    </row>
    <row r="6463" spans="2:51" s="12" customFormat="1">
      <c r="B6463" s="151"/>
      <c r="D6463" s="152" t="s">
        <v>340</v>
      </c>
      <c r="E6463" s="153" t="s">
        <v>21</v>
      </c>
      <c r="F6463" s="154" t="s">
        <v>1492</v>
      </c>
      <c r="H6463" s="153" t="s">
        <v>21</v>
      </c>
      <c r="I6463" s="155"/>
      <c r="L6463" s="151"/>
      <c r="M6463" s="156"/>
      <c r="T6463" s="157"/>
      <c r="AT6463" s="153" t="s">
        <v>340</v>
      </c>
      <c r="AU6463" s="153" t="s">
        <v>80</v>
      </c>
      <c r="AV6463" s="12" t="s">
        <v>78</v>
      </c>
      <c r="AW6463" s="12" t="s">
        <v>32</v>
      </c>
      <c r="AX6463" s="12" t="s">
        <v>71</v>
      </c>
      <c r="AY6463" s="153" t="s">
        <v>330</v>
      </c>
    </row>
    <row r="6464" spans="2:51" s="13" customFormat="1">
      <c r="B6464" s="158"/>
      <c r="D6464" s="152" t="s">
        <v>340</v>
      </c>
      <c r="E6464" s="159" t="s">
        <v>21</v>
      </c>
      <c r="F6464" s="160" t="s">
        <v>4811</v>
      </c>
      <c r="H6464" s="161">
        <v>0.72</v>
      </c>
      <c r="I6464" s="162"/>
      <c r="L6464" s="158"/>
      <c r="M6464" s="163"/>
      <c r="T6464" s="164"/>
      <c r="AT6464" s="159" t="s">
        <v>340</v>
      </c>
      <c r="AU6464" s="159" t="s">
        <v>80</v>
      </c>
      <c r="AV6464" s="13" t="s">
        <v>80</v>
      </c>
      <c r="AW6464" s="13" t="s">
        <v>32</v>
      </c>
      <c r="AX6464" s="13" t="s">
        <v>71</v>
      </c>
      <c r="AY6464" s="159" t="s">
        <v>330</v>
      </c>
    </row>
    <row r="6465" spans="2:51" s="12" customFormat="1">
      <c r="B6465" s="151"/>
      <c r="D6465" s="152" t="s">
        <v>340</v>
      </c>
      <c r="E6465" s="153" t="s">
        <v>21</v>
      </c>
      <c r="F6465" s="154" t="s">
        <v>1505</v>
      </c>
      <c r="H6465" s="153" t="s">
        <v>21</v>
      </c>
      <c r="I6465" s="155"/>
      <c r="L6465" s="151"/>
      <c r="M6465" s="156"/>
      <c r="T6465" s="157"/>
      <c r="AT6465" s="153" t="s">
        <v>340</v>
      </c>
      <c r="AU6465" s="153" t="s">
        <v>80</v>
      </c>
      <c r="AV6465" s="12" t="s">
        <v>78</v>
      </c>
      <c r="AW6465" s="12" t="s">
        <v>32</v>
      </c>
      <c r="AX6465" s="12" t="s">
        <v>71</v>
      </c>
      <c r="AY6465" s="153" t="s">
        <v>330</v>
      </c>
    </row>
    <row r="6466" spans="2:51" s="13" customFormat="1">
      <c r="B6466" s="158"/>
      <c r="D6466" s="152" t="s">
        <v>340</v>
      </c>
      <c r="E6466" s="159" t="s">
        <v>21</v>
      </c>
      <c r="F6466" s="160" t="s">
        <v>4812</v>
      </c>
      <c r="H6466" s="161">
        <v>57.552</v>
      </c>
      <c r="I6466" s="162"/>
      <c r="L6466" s="158"/>
      <c r="M6466" s="163"/>
      <c r="T6466" s="164"/>
      <c r="AT6466" s="159" t="s">
        <v>340</v>
      </c>
      <c r="AU6466" s="159" t="s">
        <v>80</v>
      </c>
      <c r="AV6466" s="13" t="s">
        <v>80</v>
      </c>
      <c r="AW6466" s="13" t="s">
        <v>32</v>
      </c>
      <c r="AX6466" s="13" t="s">
        <v>71</v>
      </c>
      <c r="AY6466" s="159" t="s">
        <v>330</v>
      </c>
    </row>
    <row r="6467" spans="2:51" s="13" customFormat="1">
      <c r="B6467" s="158"/>
      <c r="D6467" s="152" t="s">
        <v>340</v>
      </c>
      <c r="E6467" s="159" t="s">
        <v>21</v>
      </c>
      <c r="F6467" s="160" t="s">
        <v>4813</v>
      </c>
      <c r="H6467" s="161">
        <v>-4.41</v>
      </c>
      <c r="I6467" s="162"/>
      <c r="L6467" s="158"/>
      <c r="M6467" s="163"/>
      <c r="T6467" s="164"/>
      <c r="AT6467" s="159" t="s">
        <v>340</v>
      </c>
      <c r="AU6467" s="159" t="s">
        <v>80</v>
      </c>
      <c r="AV6467" s="13" t="s">
        <v>80</v>
      </c>
      <c r="AW6467" s="13" t="s">
        <v>32</v>
      </c>
      <c r="AX6467" s="13" t="s">
        <v>71</v>
      </c>
      <c r="AY6467" s="159" t="s">
        <v>330</v>
      </c>
    </row>
    <row r="6468" spans="2:51" s="12" customFormat="1">
      <c r="B6468" s="151"/>
      <c r="D6468" s="152" t="s">
        <v>340</v>
      </c>
      <c r="E6468" s="153" t="s">
        <v>21</v>
      </c>
      <c r="F6468" s="154" t="s">
        <v>1581</v>
      </c>
      <c r="H6468" s="153" t="s">
        <v>21</v>
      </c>
      <c r="I6468" s="155"/>
      <c r="L6468" s="151"/>
      <c r="M6468" s="156"/>
      <c r="T6468" s="157"/>
      <c r="AT6468" s="153" t="s">
        <v>340</v>
      </c>
      <c r="AU6468" s="153" t="s">
        <v>80</v>
      </c>
      <c r="AV6468" s="12" t="s">
        <v>78</v>
      </c>
      <c r="AW6468" s="12" t="s">
        <v>32</v>
      </c>
      <c r="AX6468" s="12" t="s">
        <v>71</v>
      </c>
      <c r="AY6468" s="153" t="s">
        <v>330</v>
      </c>
    </row>
    <row r="6469" spans="2:51" s="13" customFormat="1">
      <c r="B6469" s="158"/>
      <c r="D6469" s="152" t="s">
        <v>340</v>
      </c>
      <c r="E6469" s="159" t="s">
        <v>21</v>
      </c>
      <c r="F6469" s="160" t="s">
        <v>4814</v>
      </c>
      <c r="H6469" s="161">
        <v>12</v>
      </c>
      <c r="I6469" s="162"/>
      <c r="L6469" s="158"/>
      <c r="M6469" s="163"/>
      <c r="T6469" s="164"/>
      <c r="AT6469" s="159" t="s">
        <v>340</v>
      </c>
      <c r="AU6469" s="159" t="s">
        <v>80</v>
      </c>
      <c r="AV6469" s="13" t="s">
        <v>80</v>
      </c>
      <c r="AW6469" s="13" t="s">
        <v>32</v>
      </c>
      <c r="AX6469" s="13" t="s">
        <v>71</v>
      </c>
      <c r="AY6469" s="159" t="s">
        <v>330</v>
      </c>
    </row>
    <row r="6470" spans="2:51" s="13" customFormat="1">
      <c r="B6470" s="158"/>
      <c r="D6470" s="152" t="s">
        <v>340</v>
      </c>
      <c r="E6470" s="159" t="s">
        <v>21</v>
      </c>
      <c r="F6470" s="160" t="s">
        <v>4799</v>
      </c>
      <c r="H6470" s="161">
        <v>-1.47</v>
      </c>
      <c r="I6470" s="162"/>
      <c r="L6470" s="158"/>
      <c r="M6470" s="163"/>
      <c r="T6470" s="164"/>
      <c r="AT6470" s="159" t="s">
        <v>340</v>
      </c>
      <c r="AU6470" s="159" t="s">
        <v>80</v>
      </c>
      <c r="AV6470" s="13" t="s">
        <v>80</v>
      </c>
      <c r="AW6470" s="13" t="s">
        <v>32</v>
      </c>
      <c r="AX6470" s="13" t="s">
        <v>71</v>
      </c>
      <c r="AY6470" s="159" t="s">
        <v>330</v>
      </c>
    </row>
    <row r="6471" spans="2:51" s="12" customFormat="1">
      <c r="B6471" s="151"/>
      <c r="D6471" s="152" t="s">
        <v>340</v>
      </c>
      <c r="E6471" s="153" t="s">
        <v>21</v>
      </c>
      <c r="F6471" s="154" t="s">
        <v>1507</v>
      </c>
      <c r="H6471" s="153" t="s">
        <v>21</v>
      </c>
      <c r="I6471" s="155"/>
      <c r="L6471" s="151"/>
      <c r="M6471" s="156"/>
      <c r="T6471" s="157"/>
      <c r="AT6471" s="153" t="s">
        <v>340</v>
      </c>
      <c r="AU6471" s="153" t="s">
        <v>80</v>
      </c>
      <c r="AV6471" s="12" t="s">
        <v>78</v>
      </c>
      <c r="AW6471" s="12" t="s">
        <v>32</v>
      </c>
      <c r="AX6471" s="12" t="s">
        <v>71</v>
      </c>
      <c r="AY6471" s="153" t="s">
        <v>330</v>
      </c>
    </row>
    <row r="6472" spans="2:51" s="13" customFormat="1">
      <c r="B6472" s="158"/>
      <c r="D6472" s="152" t="s">
        <v>340</v>
      </c>
      <c r="E6472" s="159" t="s">
        <v>21</v>
      </c>
      <c r="F6472" s="160" t="s">
        <v>4815</v>
      </c>
      <c r="H6472" s="161">
        <v>12.36</v>
      </c>
      <c r="I6472" s="162"/>
      <c r="L6472" s="158"/>
      <c r="M6472" s="163"/>
      <c r="T6472" s="164"/>
      <c r="AT6472" s="159" t="s">
        <v>340</v>
      </c>
      <c r="AU6472" s="159" t="s">
        <v>80</v>
      </c>
      <c r="AV6472" s="13" t="s">
        <v>80</v>
      </c>
      <c r="AW6472" s="13" t="s">
        <v>32</v>
      </c>
      <c r="AX6472" s="13" t="s">
        <v>71</v>
      </c>
      <c r="AY6472" s="159" t="s">
        <v>330</v>
      </c>
    </row>
    <row r="6473" spans="2:51" s="13" customFormat="1">
      <c r="B6473" s="158"/>
      <c r="D6473" s="152" t="s">
        <v>340</v>
      </c>
      <c r="E6473" s="159" t="s">
        <v>21</v>
      </c>
      <c r="F6473" s="160" t="s">
        <v>4799</v>
      </c>
      <c r="H6473" s="161">
        <v>-1.47</v>
      </c>
      <c r="I6473" s="162"/>
      <c r="L6473" s="158"/>
      <c r="M6473" s="163"/>
      <c r="T6473" s="164"/>
      <c r="AT6473" s="159" t="s">
        <v>340</v>
      </c>
      <c r="AU6473" s="159" t="s">
        <v>80</v>
      </c>
      <c r="AV6473" s="13" t="s">
        <v>80</v>
      </c>
      <c r="AW6473" s="13" t="s">
        <v>32</v>
      </c>
      <c r="AX6473" s="13" t="s">
        <v>71</v>
      </c>
      <c r="AY6473" s="159" t="s">
        <v>330</v>
      </c>
    </row>
    <row r="6474" spans="2:51" s="12" customFormat="1">
      <c r="B6474" s="151"/>
      <c r="D6474" s="152" t="s">
        <v>340</v>
      </c>
      <c r="E6474" s="153" t="s">
        <v>21</v>
      </c>
      <c r="F6474" s="154" t="s">
        <v>1511</v>
      </c>
      <c r="H6474" s="153" t="s">
        <v>21</v>
      </c>
      <c r="I6474" s="155"/>
      <c r="L6474" s="151"/>
      <c r="M6474" s="156"/>
      <c r="T6474" s="157"/>
      <c r="AT6474" s="153" t="s">
        <v>340</v>
      </c>
      <c r="AU6474" s="153" t="s">
        <v>80</v>
      </c>
      <c r="AV6474" s="12" t="s">
        <v>78</v>
      </c>
      <c r="AW6474" s="12" t="s">
        <v>32</v>
      </c>
      <c r="AX6474" s="12" t="s">
        <v>71</v>
      </c>
      <c r="AY6474" s="153" t="s">
        <v>330</v>
      </c>
    </row>
    <row r="6475" spans="2:51" s="13" customFormat="1">
      <c r="B6475" s="158"/>
      <c r="D6475" s="152" t="s">
        <v>340</v>
      </c>
      <c r="E6475" s="159" t="s">
        <v>21</v>
      </c>
      <c r="F6475" s="160" t="s">
        <v>4816</v>
      </c>
      <c r="H6475" s="161">
        <v>36</v>
      </c>
      <c r="I6475" s="162"/>
      <c r="L6475" s="158"/>
      <c r="M6475" s="163"/>
      <c r="T6475" s="164"/>
      <c r="AT6475" s="159" t="s">
        <v>340</v>
      </c>
      <c r="AU6475" s="159" t="s">
        <v>80</v>
      </c>
      <c r="AV6475" s="13" t="s">
        <v>80</v>
      </c>
      <c r="AW6475" s="13" t="s">
        <v>32</v>
      </c>
      <c r="AX6475" s="13" t="s">
        <v>71</v>
      </c>
      <c r="AY6475" s="159" t="s">
        <v>330</v>
      </c>
    </row>
    <row r="6476" spans="2:51" s="13" customFormat="1">
      <c r="B6476" s="158"/>
      <c r="D6476" s="152" t="s">
        <v>340</v>
      </c>
      <c r="E6476" s="159" t="s">
        <v>21</v>
      </c>
      <c r="F6476" s="160" t="s">
        <v>4809</v>
      </c>
      <c r="H6476" s="161">
        <v>-2.94</v>
      </c>
      <c r="I6476" s="162"/>
      <c r="L6476" s="158"/>
      <c r="M6476" s="163"/>
      <c r="T6476" s="164"/>
      <c r="AT6476" s="159" t="s">
        <v>340</v>
      </c>
      <c r="AU6476" s="159" t="s">
        <v>80</v>
      </c>
      <c r="AV6476" s="13" t="s">
        <v>80</v>
      </c>
      <c r="AW6476" s="13" t="s">
        <v>32</v>
      </c>
      <c r="AX6476" s="13" t="s">
        <v>71</v>
      </c>
      <c r="AY6476" s="159" t="s">
        <v>330</v>
      </c>
    </row>
    <row r="6477" spans="2:51" s="12" customFormat="1">
      <c r="B6477" s="151"/>
      <c r="D6477" s="152" t="s">
        <v>340</v>
      </c>
      <c r="E6477" s="153" t="s">
        <v>21</v>
      </c>
      <c r="F6477" s="154" t="s">
        <v>1513</v>
      </c>
      <c r="H6477" s="153" t="s">
        <v>21</v>
      </c>
      <c r="I6477" s="155"/>
      <c r="L6477" s="151"/>
      <c r="M6477" s="156"/>
      <c r="T6477" s="157"/>
      <c r="AT6477" s="153" t="s">
        <v>340</v>
      </c>
      <c r="AU6477" s="153" t="s">
        <v>80</v>
      </c>
      <c r="AV6477" s="12" t="s">
        <v>78</v>
      </c>
      <c r="AW6477" s="12" t="s">
        <v>32</v>
      </c>
      <c r="AX6477" s="12" t="s">
        <v>71</v>
      </c>
      <c r="AY6477" s="153" t="s">
        <v>330</v>
      </c>
    </row>
    <row r="6478" spans="2:51" s="13" customFormat="1">
      <c r="B6478" s="158"/>
      <c r="D6478" s="152" t="s">
        <v>340</v>
      </c>
      <c r="E6478" s="159" t="s">
        <v>21</v>
      </c>
      <c r="F6478" s="160" t="s">
        <v>4817</v>
      </c>
      <c r="H6478" s="161">
        <v>12.96</v>
      </c>
      <c r="I6478" s="162"/>
      <c r="L6478" s="158"/>
      <c r="M6478" s="163"/>
      <c r="T6478" s="164"/>
      <c r="AT6478" s="159" t="s">
        <v>340</v>
      </c>
      <c r="AU6478" s="159" t="s">
        <v>80</v>
      </c>
      <c r="AV6478" s="13" t="s">
        <v>80</v>
      </c>
      <c r="AW6478" s="13" t="s">
        <v>32</v>
      </c>
      <c r="AX6478" s="13" t="s">
        <v>71</v>
      </c>
      <c r="AY6478" s="159" t="s">
        <v>330</v>
      </c>
    </row>
    <row r="6479" spans="2:51" s="13" customFormat="1">
      <c r="B6479" s="158"/>
      <c r="D6479" s="152" t="s">
        <v>340</v>
      </c>
      <c r="E6479" s="159" t="s">
        <v>21</v>
      </c>
      <c r="F6479" s="160" t="s">
        <v>4799</v>
      </c>
      <c r="H6479" s="161">
        <v>-1.47</v>
      </c>
      <c r="I6479" s="162"/>
      <c r="L6479" s="158"/>
      <c r="M6479" s="163"/>
      <c r="T6479" s="164"/>
      <c r="AT6479" s="159" t="s">
        <v>340</v>
      </c>
      <c r="AU6479" s="159" t="s">
        <v>80</v>
      </c>
      <c r="AV6479" s="13" t="s">
        <v>80</v>
      </c>
      <c r="AW6479" s="13" t="s">
        <v>32</v>
      </c>
      <c r="AX6479" s="13" t="s">
        <v>71</v>
      </c>
      <c r="AY6479" s="159" t="s">
        <v>330</v>
      </c>
    </row>
    <row r="6480" spans="2:51" s="12" customFormat="1">
      <c r="B6480" s="151"/>
      <c r="D6480" s="152" t="s">
        <v>340</v>
      </c>
      <c r="E6480" s="153" t="s">
        <v>21</v>
      </c>
      <c r="F6480" s="154" t="s">
        <v>1515</v>
      </c>
      <c r="H6480" s="153" t="s">
        <v>21</v>
      </c>
      <c r="I6480" s="155"/>
      <c r="L6480" s="151"/>
      <c r="M6480" s="156"/>
      <c r="T6480" s="157"/>
      <c r="AT6480" s="153" t="s">
        <v>340</v>
      </c>
      <c r="AU6480" s="153" t="s">
        <v>80</v>
      </c>
      <c r="AV6480" s="12" t="s">
        <v>78</v>
      </c>
      <c r="AW6480" s="12" t="s">
        <v>32</v>
      </c>
      <c r="AX6480" s="12" t="s">
        <v>71</v>
      </c>
      <c r="AY6480" s="153" t="s">
        <v>330</v>
      </c>
    </row>
    <row r="6481" spans="2:51" s="13" customFormat="1">
      <c r="B6481" s="158"/>
      <c r="D6481" s="152" t="s">
        <v>340</v>
      </c>
      <c r="E6481" s="159" t="s">
        <v>21</v>
      </c>
      <c r="F6481" s="160" t="s">
        <v>4818</v>
      </c>
      <c r="H6481" s="161">
        <v>1.92</v>
      </c>
      <c r="I6481" s="162"/>
      <c r="L6481" s="158"/>
      <c r="M6481" s="163"/>
      <c r="T6481" s="164"/>
      <c r="AT6481" s="159" t="s">
        <v>340</v>
      </c>
      <c r="AU6481" s="159" t="s">
        <v>80</v>
      </c>
      <c r="AV6481" s="13" t="s">
        <v>80</v>
      </c>
      <c r="AW6481" s="13" t="s">
        <v>32</v>
      </c>
      <c r="AX6481" s="13" t="s">
        <v>71</v>
      </c>
      <c r="AY6481" s="159" t="s">
        <v>330</v>
      </c>
    </row>
    <row r="6482" spans="2:51" s="12" customFormat="1">
      <c r="B6482" s="151"/>
      <c r="D6482" s="152" t="s">
        <v>340</v>
      </c>
      <c r="E6482" s="153" t="s">
        <v>21</v>
      </c>
      <c r="F6482" s="154" t="s">
        <v>1519</v>
      </c>
      <c r="H6482" s="153" t="s">
        <v>21</v>
      </c>
      <c r="I6482" s="155"/>
      <c r="L6482" s="151"/>
      <c r="M6482" s="156"/>
      <c r="T6482" s="157"/>
      <c r="AT6482" s="153" t="s">
        <v>340</v>
      </c>
      <c r="AU6482" s="153" t="s">
        <v>80</v>
      </c>
      <c r="AV6482" s="12" t="s">
        <v>78</v>
      </c>
      <c r="AW6482" s="12" t="s">
        <v>32</v>
      </c>
      <c r="AX6482" s="12" t="s">
        <v>71</v>
      </c>
      <c r="AY6482" s="153" t="s">
        <v>330</v>
      </c>
    </row>
    <row r="6483" spans="2:51" s="13" customFormat="1">
      <c r="B6483" s="158"/>
      <c r="D6483" s="152" t="s">
        <v>340</v>
      </c>
      <c r="E6483" s="159" t="s">
        <v>21</v>
      </c>
      <c r="F6483" s="160" t="s">
        <v>4818</v>
      </c>
      <c r="H6483" s="161">
        <v>1.92</v>
      </c>
      <c r="I6483" s="162"/>
      <c r="L6483" s="158"/>
      <c r="M6483" s="163"/>
      <c r="T6483" s="164"/>
      <c r="AT6483" s="159" t="s">
        <v>340</v>
      </c>
      <c r="AU6483" s="159" t="s">
        <v>80</v>
      </c>
      <c r="AV6483" s="13" t="s">
        <v>80</v>
      </c>
      <c r="AW6483" s="13" t="s">
        <v>32</v>
      </c>
      <c r="AX6483" s="13" t="s">
        <v>71</v>
      </c>
      <c r="AY6483" s="159" t="s">
        <v>330</v>
      </c>
    </row>
    <row r="6484" spans="2:51" s="12" customFormat="1">
      <c r="B6484" s="151"/>
      <c r="D6484" s="152" t="s">
        <v>340</v>
      </c>
      <c r="E6484" s="153" t="s">
        <v>21</v>
      </c>
      <c r="F6484" s="154" t="s">
        <v>1523</v>
      </c>
      <c r="H6484" s="153" t="s">
        <v>21</v>
      </c>
      <c r="I6484" s="155"/>
      <c r="L6484" s="151"/>
      <c r="M6484" s="156"/>
      <c r="T6484" s="157"/>
      <c r="AT6484" s="153" t="s">
        <v>340</v>
      </c>
      <c r="AU6484" s="153" t="s">
        <v>80</v>
      </c>
      <c r="AV6484" s="12" t="s">
        <v>78</v>
      </c>
      <c r="AW6484" s="12" t="s">
        <v>32</v>
      </c>
      <c r="AX6484" s="12" t="s">
        <v>71</v>
      </c>
      <c r="AY6484" s="153" t="s">
        <v>330</v>
      </c>
    </row>
    <row r="6485" spans="2:51" s="13" customFormat="1">
      <c r="B6485" s="158"/>
      <c r="D6485" s="152" t="s">
        <v>340</v>
      </c>
      <c r="E6485" s="159" t="s">
        <v>21</v>
      </c>
      <c r="F6485" s="160" t="s">
        <v>4818</v>
      </c>
      <c r="H6485" s="161">
        <v>1.92</v>
      </c>
      <c r="I6485" s="162"/>
      <c r="L6485" s="158"/>
      <c r="M6485" s="163"/>
      <c r="T6485" s="164"/>
      <c r="AT6485" s="159" t="s">
        <v>340</v>
      </c>
      <c r="AU6485" s="159" t="s">
        <v>80</v>
      </c>
      <c r="AV6485" s="13" t="s">
        <v>80</v>
      </c>
      <c r="AW6485" s="13" t="s">
        <v>32</v>
      </c>
      <c r="AX6485" s="13" t="s">
        <v>71</v>
      </c>
      <c r="AY6485" s="159" t="s">
        <v>330</v>
      </c>
    </row>
    <row r="6486" spans="2:51" s="15" customFormat="1">
      <c r="B6486" s="183"/>
      <c r="D6486" s="152" t="s">
        <v>340</v>
      </c>
      <c r="E6486" s="184" t="s">
        <v>21</v>
      </c>
      <c r="F6486" s="185" t="s">
        <v>769</v>
      </c>
      <c r="H6486" s="186">
        <v>292.00799999999998</v>
      </c>
      <c r="I6486" s="187"/>
      <c r="L6486" s="183"/>
      <c r="M6486" s="188"/>
      <c r="T6486" s="189"/>
      <c r="AT6486" s="184" t="s">
        <v>340</v>
      </c>
      <c r="AU6486" s="184" t="s">
        <v>80</v>
      </c>
      <c r="AV6486" s="15" t="s">
        <v>171</v>
      </c>
      <c r="AW6486" s="15" t="s">
        <v>32</v>
      </c>
      <c r="AX6486" s="15" t="s">
        <v>71</v>
      </c>
      <c r="AY6486" s="184" t="s">
        <v>330</v>
      </c>
    </row>
    <row r="6487" spans="2:51" s="12" customFormat="1">
      <c r="B6487" s="151"/>
      <c r="D6487" s="152" t="s">
        <v>340</v>
      </c>
      <c r="E6487" s="153" t="s">
        <v>21</v>
      </c>
      <c r="F6487" s="154" t="s">
        <v>770</v>
      </c>
      <c r="H6487" s="153" t="s">
        <v>21</v>
      </c>
      <c r="I6487" s="155"/>
      <c r="L6487" s="151"/>
      <c r="M6487" s="156"/>
      <c r="T6487" s="157"/>
      <c r="AT6487" s="153" t="s">
        <v>340</v>
      </c>
      <c r="AU6487" s="153" t="s">
        <v>80</v>
      </c>
      <c r="AV6487" s="12" t="s">
        <v>78</v>
      </c>
      <c r="AW6487" s="12" t="s">
        <v>32</v>
      </c>
      <c r="AX6487" s="12" t="s">
        <v>71</v>
      </c>
      <c r="AY6487" s="153" t="s">
        <v>330</v>
      </c>
    </row>
    <row r="6488" spans="2:51" s="12" customFormat="1">
      <c r="B6488" s="151"/>
      <c r="D6488" s="152" t="s">
        <v>340</v>
      </c>
      <c r="E6488" s="153" t="s">
        <v>21</v>
      </c>
      <c r="F6488" s="154" t="s">
        <v>1545</v>
      </c>
      <c r="H6488" s="153" t="s">
        <v>21</v>
      </c>
      <c r="I6488" s="155"/>
      <c r="L6488" s="151"/>
      <c r="M6488" s="156"/>
      <c r="T6488" s="157"/>
      <c r="AT6488" s="153" t="s">
        <v>340</v>
      </c>
      <c r="AU6488" s="153" t="s">
        <v>80</v>
      </c>
      <c r="AV6488" s="12" t="s">
        <v>78</v>
      </c>
      <c r="AW6488" s="12" t="s">
        <v>32</v>
      </c>
      <c r="AX6488" s="12" t="s">
        <v>71</v>
      </c>
      <c r="AY6488" s="153" t="s">
        <v>330</v>
      </c>
    </row>
    <row r="6489" spans="2:51" s="13" customFormat="1">
      <c r="B6489" s="158"/>
      <c r="D6489" s="152" t="s">
        <v>340</v>
      </c>
      <c r="E6489" s="159" t="s">
        <v>21</v>
      </c>
      <c r="F6489" s="160" t="s">
        <v>4819</v>
      </c>
      <c r="H6489" s="161">
        <v>2.04</v>
      </c>
      <c r="I6489" s="162"/>
      <c r="L6489" s="158"/>
      <c r="M6489" s="163"/>
      <c r="T6489" s="164"/>
      <c r="AT6489" s="159" t="s">
        <v>340</v>
      </c>
      <c r="AU6489" s="159" t="s">
        <v>80</v>
      </c>
      <c r="AV6489" s="13" t="s">
        <v>80</v>
      </c>
      <c r="AW6489" s="13" t="s">
        <v>32</v>
      </c>
      <c r="AX6489" s="13" t="s">
        <v>71</v>
      </c>
      <c r="AY6489" s="159" t="s">
        <v>330</v>
      </c>
    </row>
    <row r="6490" spans="2:51" s="12" customFormat="1">
      <c r="B6490" s="151"/>
      <c r="D6490" s="152" t="s">
        <v>340</v>
      </c>
      <c r="E6490" s="153" t="s">
        <v>21</v>
      </c>
      <c r="F6490" s="154" t="s">
        <v>1672</v>
      </c>
      <c r="H6490" s="153" t="s">
        <v>21</v>
      </c>
      <c r="I6490" s="155"/>
      <c r="L6490" s="151"/>
      <c r="M6490" s="156"/>
      <c r="T6490" s="157"/>
      <c r="AT6490" s="153" t="s">
        <v>340</v>
      </c>
      <c r="AU6490" s="153" t="s">
        <v>80</v>
      </c>
      <c r="AV6490" s="12" t="s">
        <v>78</v>
      </c>
      <c r="AW6490" s="12" t="s">
        <v>32</v>
      </c>
      <c r="AX6490" s="12" t="s">
        <v>71</v>
      </c>
      <c r="AY6490" s="153" t="s">
        <v>330</v>
      </c>
    </row>
    <row r="6491" spans="2:51" s="13" customFormat="1">
      <c r="B6491" s="158"/>
      <c r="D6491" s="152" t="s">
        <v>340</v>
      </c>
      <c r="E6491" s="159" t="s">
        <v>21</v>
      </c>
      <c r="F6491" s="160" t="s">
        <v>4820</v>
      </c>
      <c r="H6491" s="161">
        <v>19.440000000000001</v>
      </c>
      <c r="I6491" s="162"/>
      <c r="L6491" s="158"/>
      <c r="M6491" s="163"/>
      <c r="T6491" s="164"/>
      <c r="AT6491" s="159" t="s">
        <v>340</v>
      </c>
      <c r="AU6491" s="159" t="s">
        <v>80</v>
      </c>
      <c r="AV6491" s="13" t="s">
        <v>80</v>
      </c>
      <c r="AW6491" s="13" t="s">
        <v>32</v>
      </c>
      <c r="AX6491" s="13" t="s">
        <v>71</v>
      </c>
      <c r="AY6491" s="159" t="s">
        <v>330</v>
      </c>
    </row>
    <row r="6492" spans="2:51" s="13" customFormat="1">
      <c r="B6492" s="158"/>
      <c r="D6492" s="152" t="s">
        <v>340</v>
      </c>
      <c r="E6492" s="159" t="s">
        <v>21</v>
      </c>
      <c r="F6492" s="160" t="s">
        <v>4795</v>
      </c>
      <c r="H6492" s="161">
        <v>-1.89</v>
      </c>
      <c r="I6492" s="162"/>
      <c r="L6492" s="158"/>
      <c r="M6492" s="163"/>
      <c r="T6492" s="164"/>
      <c r="AT6492" s="159" t="s">
        <v>340</v>
      </c>
      <c r="AU6492" s="159" t="s">
        <v>80</v>
      </c>
      <c r="AV6492" s="13" t="s">
        <v>80</v>
      </c>
      <c r="AW6492" s="13" t="s">
        <v>32</v>
      </c>
      <c r="AX6492" s="13" t="s">
        <v>71</v>
      </c>
      <c r="AY6492" s="159" t="s">
        <v>330</v>
      </c>
    </row>
    <row r="6493" spans="2:51" s="12" customFormat="1">
      <c r="B6493" s="151"/>
      <c r="D6493" s="152" t="s">
        <v>340</v>
      </c>
      <c r="E6493" s="153" t="s">
        <v>21</v>
      </c>
      <c r="F6493" s="154" t="s">
        <v>1550</v>
      </c>
      <c r="H6493" s="153" t="s">
        <v>21</v>
      </c>
      <c r="I6493" s="155"/>
      <c r="L6493" s="151"/>
      <c r="M6493" s="156"/>
      <c r="T6493" s="157"/>
      <c r="AT6493" s="153" t="s">
        <v>340</v>
      </c>
      <c r="AU6493" s="153" t="s">
        <v>80</v>
      </c>
      <c r="AV6493" s="12" t="s">
        <v>78</v>
      </c>
      <c r="AW6493" s="12" t="s">
        <v>32</v>
      </c>
      <c r="AX6493" s="12" t="s">
        <v>71</v>
      </c>
      <c r="AY6493" s="153" t="s">
        <v>330</v>
      </c>
    </row>
    <row r="6494" spans="2:51" s="13" customFormat="1">
      <c r="B6494" s="158"/>
      <c r="D6494" s="152" t="s">
        <v>340</v>
      </c>
      <c r="E6494" s="159" t="s">
        <v>21</v>
      </c>
      <c r="F6494" s="160" t="s">
        <v>4821</v>
      </c>
      <c r="H6494" s="161">
        <v>23.2</v>
      </c>
      <c r="I6494" s="162"/>
      <c r="L6494" s="158"/>
      <c r="M6494" s="163"/>
      <c r="T6494" s="164"/>
      <c r="AT6494" s="159" t="s">
        <v>340</v>
      </c>
      <c r="AU6494" s="159" t="s">
        <v>80</v>
      </c>
      <c r="AV6494" s="13" t="s">
        <v>80</v>
      </c>
      <c r="AW6494" s="13" t="s">
        <v>32</v>
      </c>
      <c r="AX6494" s="13" t="s">
        <v>71</v>
      </c>
      <c r="AY6494" s="159" t="s">
        <v>330</v>
      </c>
    </row>
    <row r="6495" spans="2:51" s="13" customFormat="1">
      <c r="B6495" s="158"/>
      <c r="D6495" s="152" t="s">
        <v>340</v>
      </c>
      <c r="E6495" s="159" t="s">
        <v>21</v>
      </c>
      <c r="F6495" s="160" t="s">
        <v>4813</v>
      </c>
      <c r="H6495" s="161">
        <v>-4.41</v>
      </c>
      <c r="I6495" s="162"/>
      <c r="L6495" s="158"/>
      <c r="M6495" s="163"/>
      <c r="T6495" s="164"/>
      <c r="AT6495" s="159" t="s">
        <v>340</v>
      </c>
      <c r="AU6495" s="159" t="s">
        <v>80</v>
      </c>
      <c r="AV6495" s="13" t="s">
        <v>80</v>
      </c>
      <c r="AW6495" s="13" t="s">
        <v>32</v>
      </c>
      <c r="AX6495" s="13" t="s">
        <v>71</v>
      </c>
      <c r="AY6495" s="159" t="s">
        <v>330</v>
      </c>
    </row>
    <row r="6496" spans="2:51" s="13" customFormat="1">
      <c r="B6496" s="158"/>
      <c r="D6496" s="152" t="s">
        <v>340</v>
      </c>
      <c r="E6496" s="159" t="s">
        <v>21</v>
      </c>
      <c r="F6496" s="160" t="s">
        <v>1552</v>
      </c>
      <c r="H6496" s="161">
        <v>-3.8</v>
      </c>
      <c r="I6496" s="162"/>
      <c r="L6496" s="158"/>
      <c r="M6496" s="163"/>
      <c r="T6496" s="164"/>
      <c r="AT6496" s="159" t="s">
        <v>340</v>
      </c>
      <c r="AU6496" s="159" t="s">
        <v>80</v>
      </c>
      <c r="AV6496" s="13" t="s">
        <v>80</v>
      </c>
      <c r="AW6496" s="13" t="s">
        <v>32</v>
      </c>
      <c r="AX6496" s="13" t="s">
        <v>71</v>
      </c>
      <c r="AY6496" s="159" t="s">
        <v>330</v>
      </c>
    </row>
    <row r="6497" spans="2:51" s="12" customFormat="1">
      <c r="B6497" s="151"/>
      <c r="D6497" s="152" t="s">
        <v>340</v>
      </c>
      <c r="E6497" s="153" t="s">
        <v>21</v>
      </c>
      <c r="F6497" s="154" t="s">
        <v>1472</v>
      </c>
      <c r="H6497" s="153" t="s">
        <v>21</v>
      </c>
      <c r="I6497" s="155"/>
      <c r="L6497" s="151"/>
      <c r="M6497" s="156"/>
      <c r="T6497" s="157"/>
      <c r="AT6497" s="153" t="s">
        <v>340</v>
      </c>
      <c r="AU6497" s="153" t="s">
        <v>80</v>
      </c>
      <c r="AV6497" s="12" t="s">
        <v>78</v>
      </c>
      <c r="AW6497" s="12" t="s">
        <v>32</v>
      </c>
      <c r="AX6497" s="12" t="s">
        <v>71</v>
      </c>
      <c r="AY6497" s="153" t="s">
        <v>330</v>
      </c>
    </row>
    <row r="6498" spans="2:51" s="13" customFormat="1">
      <c r="B6498" s="158"/>
      <c r="D6498" s="152" t="s">
        <v>340</v>
      </c>
      <c r="E6498" s="159" t="s">
        <v>21</v>
      </c>
      <c r="F6498" s="160" t="s">
        <v>4798</v>
      </c>
      <c r="H6498" s="161">
        <v>9.6</v>
      </c>
      <c r="I6498" s="162"/>
      <c r="L6498" s="158"/>
      <c r="M6498" s="163"/>
      <c r="T6498" s="164"/>
      <c r="AT6498" s="159" t="s">
        <v>340</v>
      </c>
      <c r="AU6498" s="159" t="s">
        <v>80</v>
      </c>
      <c r="AV6498" s="13" t="s">
        <v>80</v>
      </c>
      <c r="AW6498" s="13" t="s">
        <v>32</v>
      </c>
      <c r="AX6498" s="13" t="s">
        <v>71</v>
      </c>
      <c r="AY6498" s="159" t="s">
        <v>330</v>
      </c>
    </row>
    <row r="6499" spans="2:51" s="13" customFormat="1">
      <c r="B6499" s="158"/>
      <c r="D6499" s="152" t="s">
        <v>340</v>
      </c>
      <c r="E6499" s="159" t="s">
        <v>21</v>
      </c>
      <c r="F6499" s="160" t="s">
        <v>4799</v>
      </c>
      <c r="H6499" s="161">
        <v>-1.47</v>
      </c>
      <c r="I6499" s="162"/>
      <c r="L6499" s="158"/>
      <c r="M6499" s="163"/>
      <c r="T6499" s="164"/>
      <c r="AT6499" s="159" t="s">
        <v>340</v>
      </c>
      <c r="AU6499" s="159" t="s">
        <v>80</v>
      </c>
      <c r="AV6499" s="13" t="s">
        <v>80</v>
      </c>
      <c r="AW6499" s="13" t="s">
        <v>32</v>
      </c>
      <c r="AX6499" s="13" t="s">
        <v>71</v>
      </c>
      <c r="AY6499" s="159" t="s">
        <v>330</v>
      </c>
    </row>
    <row r="6500" spans="2:51" s="12" customFormat="1">
      <c r="B6500" s="151"/>
      <c r="D6500" s="152" t="s">
        <v>340</v>
      </c>
      <c r="E6500" s="153" t="s">
        <v>21</v>
      </c>
      <c r="F6500" s="154" t="s">
        <v>1476</v>
      </c>
      <c r="H6500" s="153" t="s">
        <v>21</v>
      </c>
      <c r="I6500" s="155"/>
      <c r="L6500" s="151"/>
      <c r="M6500" s="156"/>
      <c r="T6500" s="157"/>
      <c r="AT6500" s="153" t="s">
        <v>340</v>
      </c>
      <c r="AU6500" s="153" t="s">
        <v>80</v>
      </c>
      <c r="AV6500" s="12" t="s">
        <v>78</v>
      </c>
      <c r="AW6500" s="12" t="s">
        <v>32</v>
      </c>
      <c r="AX6500" s="12" t="s">
        <v>71</v>
      </c>
      <c r="AY6500" s="153" t="s">
        <v>330</v>
      </c>
    </row>
    <row r="6501" spans="2:51" s="13" customFormat="1">
      <c r="B6501" s="158"/>
      <c r="D6501" s="152" t="s">
        <v>340</v>
      </c>
      <c r="E6501" s="159" t="s">
        <v>21</v>
      </c>
      <c r="F6501" s="160" t="s">
        <v>4798</v>
      </c>
      <c r="H6501" s="161">
        <v>9.6</v>
      </c>
      <c r="I6501" s="162"/>
      <c r="L6501" s="158"/>
      <c r="M6501" s="163"/>
      <c r="T6501" s="164"/>
      <c r="AT6501" s="159" t="s">
        <v>340</v>
      </c>
      <c r="AU6501" s="159" t="s">
        <v>80</v>
      </c>
      <c r="AV6501" s="13" t="s">
        <v>80</v>
      </c>
      <c r="AW6501" s="13" t="s">
        <v>32</v>
      </c>
      <c r="AX6501" s="13" t="s">
        <v>71</v>
      </c>
      <c r="AY6501" s="159" t="s">
        <v>330</v>
      </c>
    </row>
    <row r="6502" spans="2:51" s="13" customFormat="1">
      <c r="B6502" s="158"/>
      <c r="D6502" s="152" t="s">
        <v>340</v>
      </c>
      <c r="E6502" s="159" t="s">
        <v>21</v>
      </c>
      <c r="F6502" s="160" t="s">
        <v>4799</v>
      </c>
      <c r="H6502" s="161">
        <v>-1.47</v>
      </c>
      <c r="I6502" s="162"/>
      <c r="L6502" s="158"/>
      <c r="M6502" s="163"/>
      <c r="T6502" s="164"/>
      <c r="AT6502" s="159" t="s">
        <v>340</v>
      </c>
      <c r="AU6502" s="159" t="s">
        <v>80</v>
      </c>
      <c r="AV6502" s="13" t="s">
        <v>80</v>
      </c>
      <c r="AW6502" s="13" t="s">
        <v>32</v>
      </c>
      <c r="AX6502" s="13" t="s">
        <v>71</v>
      </c>
      <c r="AY6502" s="159" t="s">
        <v>330</v>
      </c>
    </row>
    <row r="6503" spans="2:51" s="12" customFormat="1">
      <c r="B6503" s="151"/>
      <c r="D6503" s="152" t="s">
        <v>340</v>
      </c>
      <c r="E6503" s="153" t="s">
        <v>21</v>
      </c>
      <c r="F6503" s="154" t="s">
        <v>1554</v>
      </c>
      <c r="H6503" s="153" t="s">
        <v>21</v>
      </c>
      <c r="I6503" s="155"/>
      <c r="L6503" s="151"/>
      <c r="M6503" s="156"/>
      <c r="T6503" s="157"/>
      <c r="AT6503" s="153" t="s">
        <v>340</v>
      </c>
      <c r="AU6503" s="153" t="s">
        <v>80</v>
      </c>
      <c r="AV6503" s="12" t="s">
        <v>78</v>
      </c>
      <c r="AW6503" s="12" t="s">
        <v>32</v>
      </c>
      <c r="AX6503" s="12" t="s">
        <v>71</v>
      </c>
      <c r="AY6503" s="153" t="s">
        <v>330</v>
      </c>
    </row>
    <row r="6504" spans="2:51" s="13" customFormat="1">
      <c r="B6504" s="158"/>
      <c r="D6504" s="152" t="s">
        <v>340</v>
      </c>
      <c r="E6504" s="159" t="s">
        <v>21</v>
      </c>
      <c r="F6504" s="160" t="s">
        <v>4822</v>
      </c>
      <c r="H6504" s="161">
        <v>26.64</v>
      </c>
      <c r="I6504" s="162"/>
      <c r="L6504" s="158"/>
      <c r="M6504" s="163"/>
      <c r="T6504" s="164"/>
      <c r="AT6504" s="159" t="s">
        <v>340</v>
      </c>
      <c r="AU6504" s="159" t="s">
        <v>80</v>
      </c>
      <c r="AV6504" s="13" t="s">
        <v>80</v>
      </c>
      <c r="AW6504" s="13" t="s">
        <v>32</v>
      </c>
      <c r="AX6504" s="13" t="s">
        <v>71</v>
      </c>
      <c r="AY6504" s="159" t="s">
        <v>330</v>
      </c>
    </row>
    <row r="6505" spans="2:51" s="13" customFormat="1">
      <c r="B6505" s="158"/>
      <c r="D6505" s="152" t="s">
        <v>340</v>
      </c>
      <c r="E6505" s="159" t="s">
        <v>21</v>
      </c>
      <c r="F6505" s="160" t="s">
        <v>4823</v>
      </c>
      <c r="H6505" s="161">
        <v>1</v>
      </c>
      <c r="I6505" s="162"/>
      <c r="L6505" s="158"/>
      <c r="M6505" s="163"/>
      <c r="T6505" s="164"/>
      <c r="AT6505" s="159" t="s">
        <v>340</v>
      </c>
      <c r="AU6505" s="159" t="s">
        <v>80</v>
      </c>
      <c r="AV6505" s="13" t="s">
        <v>80</v>
      </c>
      <c r="AW6505" s="13" t="s">
        <v>32</v>
      </c>
      <c r="AX6505" s="13" t="s">
        <v>71</v>
      </c>
      <c r="AY6505" s="159" t="s">
        <v>330</v>
      </c>
    </row>
    <row r="6506" spans="2:51" s="13" customFormat="1">
      <c r="B6506" s="158"/>
      <c r="D6506" s="152" t="s">
        <v>340</v>
      </c>
      <c r="E6506" s="159" t="s">
        <v>21</v>
      </c>
      <c r="F6506" s="160" t="s">
        <v>4809</v>
      </c>
      <c r="H6506" s="161">
        <v>-2.94</v>
      </c>
      <c r="I6506" s="162"/>
      <c r="L6506" s="158"/>
      <c r="M6506" s="163"/>
      <c r="T6506" s="164"/>
      <c r="AT6506" s="159" t="s">
        <v>340</v>
      </c>
      <c r="AU6506" s="159" t="s">
        <v>80</v>
      </c>
      <c r="AV6506" s="13" t="s">
        <v>80</v>
      </c>
      <c r="AW6506" s="13" t="s">
        <v>32</v>
      </c>
      <c r="AX6506" s="13" t="s">
        <v>71</v>
      </c>
      <c r="AY6506" s="159" t="s">
        <v>330</v>
      </c>
    </row>
    <row r="6507" spans="2:51" s="13" customFormat="1">
      <c r="B6507" s="158"/>
      <c r="D6507" s="152" t="s">
        <v>340</v>
      </c>
      <c r="E6507" s="159" t="s">
        <v>21</v>
      </c>
      <c r="F6507" s="160" t="s">
        <v>1474</v>
      </c>
      <c r="H6507" s="161">
        <v>-2.8</v>
      </c>
      <c r="I6507" s="162"/>
      <c r="L6507" s="158"/>
      <c r="M6507" s="163"/>
      <c r="T6507" s="164"/>
      <c r="AT6507" s="159" t="s">
        <v>340</v>
      </c>
      <c r="AU6507" s="159" t="s">
        <v>80</v>
      </c>
      <c r="AV6507" s="13" t="s">
        <v>80</v>
      </c>
      <c r="AW6507" s="13" t="s">
        <v>32</v>
      </c>
      <c r="AX6507" s="13" t="s">
        <v>71</v>
      </c>
      <c r="AY6507" s="159" t="s">
        <v>330</v>
      </c>
    </row>
    <row r="6508" spans="2:51" s="12" customFormat="1">
      <c r="B6508" s="151"/>
      <c r="D6508" s="152" t="s">
        <v>340</v>
      </c>
      <c r="E6508" s="153" t="s">
        <v>21</v>
      </c>
      <c r="F6508" s="154" t="s">
        <v>2241</v>
      </c>
      <c r="H6508" s="153" t="s">
        <v>21</v>
      </c>
      <c r="I6508" s="155"/>
      <c r="L6508" s="151"/>
      <c r="M6508" s="156"/>
      <c r="T6508" s="157"/>
      <c r="AT6508" s="153" t="s">
        <v>340</v>
      </c>
      <c r="AU6508" s="153" t="s">
        <v>80</v>
      </c>
      <c r="AV6508" s="12" t="s">
        <v>78</v>
      </c>
      <c r="AW6508" s="12" t="s">
        <v>32</v>
      </c>
      <c r="AX6508" s="12" t="s">
        <v>71</v>
      </c>
      <c r="AY6508" s="153" t="s">
        <v>330</v>
      </c>
    </row>
    <row r="6509" spans="2:51" s="13" customFormat="1">
      <c r="B6509" s="158"/>
      <c r="D6509" s="152" t="s">
        <v>340</v>
      </c>
      <c r="E6509" s="159" t="s">
        <v>21</v>
      </c>
      <c r="F6509" s="160" t="s">
        <v>4824</v>
      </c>
      <c r="H6509" s="161">
        <v>13.007999999999999</v>
      </c>
      <c r="I6509" s="162"/>
      <c r="L6509" s="158"/>
      <c r="M6509" s="163"/>
      <c r="T6509" s="164"/>
      <c r="AT6509" s="159" t="s">
        <v>340</v>
      </c>
      <c r="AU6509" s="159" t="s">
        <v>80</v>
      </c>
      <c r="AV6509" s="13" t="s">
        <v>80</v>
      </c>
      <c r="AW6509" s="13" t="s">
        <v>32</v>
      </c>
      <c r="AX6509" s="13" t="s">
        <v>71</v>
      </c>
      <c r="AY6509" s="159" t="s">
        <v>330</v>
      </c>
    </row>
    <row r="6510" spans="2:51" s="13" customFormat="1">
      <c r="B6510" s="158"/>
      <c r="D6510" s="152" t="s">
        <v>340</v>
      </c>
      <c r="E6510" s="159" t="s">
        <v>21</v>
      </c>
      <c r="F6510" s="160" t="s">
        <v>4799</v>
      </c>
      <c r="H6510" s="161">
        <v>-1.47</v>
      </c>
      <c r="I6510" s="162"/>
      <c r="L6510" s="158"/>
      <c r="M6510" s="163"/>
      <c r="T6510" s="164"/>
      <c r="AT6510" s="159" t="s">
        <v>340</v>
      </c>
      <c r="AU6510" s="159" t="s">
        <v>80</v>
      </c>
      <c r="AV6510" s="13" t="s">
        <v>80</v>
      </c>
      <c r="AW6510" s="13" t="s">
        <v>32</v>
      </c>
      <c r="AX6510" s="13" t="s">
        <v>71</v>
      </c>
      <c r="AY6510" s="159" t="s">
        <v>330</v>
      </c>
    </row>
    <row r="6511" spans="2:51" s="12" customFormat="1">
      <c r="B6511" s="151"/>
      <c r="D6511" s="152" t="s">
        <v>340</v>
      </c>
      <c r="E6511" s="153" t="s">
        <v>21</v>
      </c>
      <c r="F6511" s="154" t="s">
        <v>1677</v>
      </c>
      <c r="H6511" s="153" t="s">
        <v>21</v>
      </c>
      <c r="I6511" s="155"/>
      <c r="L6511" s="151"/>
      <c r="M6511" s="156"/>
      <c r="T6511" s="157"/>
      <c r="AT6511" s="153" t="s">
        <v>340</v>
      </c>
      <c r="AU6511" s="153" t="s">
        <v>80</v>
      </c>
      <c r="AV6511" s="12" t="s">
        <v>78</v>
      </c>
      <c r="AW6511" s="12" t="s">
        <v>32</v>
      </c>
      <c r="AX6511" s="12" t="s">
        <v>71</v>
      </c>
      <c r="AY6511" s="153" t="s">
        <v>330</v>
      </c>
    </row>
    <row r="6512" spans="2:51" s="13" customFormat="1">
      <c r="B6512" s="158"/>
      <c r="D6512" s="152" t="s">
        <v>340</v>
      </c>
      <c r="E6512" s="159" t="s">
        <v>21</v>
      </c>
      <c r="F6512" s="160" t="s">
        <v>4800</v>
      </c>
      <c r="H6512" s="161">
        <v>9.8640000000000008</v>
      </c>
      <c r="I6512" s="162"/>
      <c r="L6512" s="158"/>
      <c r="M6512" s="163"/>
      <c r="T6512" s="164"/>
      <c r="AT6512" s="159" t="s">
        <v>340</v>
      </c>
      <c r="AU6512" s="159" t="s">
        <v>80</v>
      </c>
      <c r="AV6512" s="13" t="s">
        <v>80</v>
      </c>
      <c r="AW6512" s="13" t="s">
        <v>32</v>
      </c>
      <c r="AX6512" s="13" t="s">
        <v>71</v>
      </c>
      <c r="AY6512" s="159" t="s">
        <v>330</v>
      </c>
    </row>
    <row r="6513" spans="2:51" s="13" customFormat="1">
      <c r="B6513" s="158"/>
      <c r="D6513" s="152" t="s">
        <v>340</v>
      </c>
      <c r="E6513" s="159" t="s">
        <v>21</v>
      </c>
      <c r="F6513" s="160" t="s">
        <v>4797</v>
      </c>
      <c r="H6513" s="161">
        <v>-2.52</v>
      </c>
      <c r="I6513" s="162"/>
      <c r="L6513" s="158"/>
      <c r="M6513" s="163"/>
      <c r="T6513" s="164"/>
      <c r="AT6513" s="159" t="s">
        <v>340</v>
      </c>
      <c r="AU6513" s="159" t="s">
        <v>80</v>
      </c>
      <c r="AV6513" s="13" t="s">
        <v>80</v>
      </c>
      <c r="AW6513" s="13" t="s">
        <v>32</v>
      </c>
      <c r="AX6513" s="13" t="s">
        <v>71</v>
      </c>
      <c r="AY6513" s="159" t="s">
        <v>330</v>
      </c>
    </row>
    <row r="6514" spans="2:51" s="12" customFormat="1">
      <c r="B6514" s="151"/>
      <c r="D6514" s="152" t="s">
        <v>340</v>
      </c>
      <c r="E6514" s="153" t="s">
        <v>21</v>
      </c>
      <c r="F6514" s="154" t="s">
        <v>2242</v>
      </c>
      <c r="H6514" s="153" t="s">
        <v>21</v>
      </c>
      <c r="I6514" s="155"/>
      <c r="L6514" s="151"/>
      <c r="M6514" s="156"/>
      <c r="T6514" s="157"/>
      <c r="AT6514" s="153" t="s">
        <v>340</v>
      </c>
      <c r="AU6514" s="153" t="s">
        <v>80</v>
      </c>
      <c r="AV6514" s="12" t="s">
        <v>78</v>
      </c>
      <c r="AW6514" s="12" t="s">
        <v>32</v>
      </c>
      <c r="AX6514" s="12" t="s">
        <v>71</v>
      </c>
      <c r="AY6514" s="153" t="s">
        <v>330</v>
      </c>
    </row>
    <row r="6515" spans="2:51" s="13" customFormat="1">
      <c r="B6515" s="158"/>
      <c r="D6515" s="152" t="s">
        <v>340</v>
      </c>
      <c r="E6515" s="159" t="s">
        <v>21</v>
      </c>
      <c r="F6515" s="160" t="s">
        <v>4802</v>
      </c>
      <c r="H6515" s="161">
        <v>10.08</v>
      </c>
      <c r="I6515" s="162"/>
      <c r="L6515" s="158"/>
      <c r="M6515" s="163"/>
      <c r="T6515" s="164"/>
      <c r="AT6515" s="159" t="s">
        <v>340</v>
      </c>
      <c r="AU6515" s="159" t="s">
        <v>80</v>
      </c>
      <c r="AV6515" s="13" t="s">
        <v>80</v>
      </c>
      <c r="AW6515" s="13" t="s">
        <v>32</v>
      </c>
      <c r="AX6515" s="13" t="s">
        <v>71</v>
      </c>
      <c r="AY6515" s="159" t="s">
        <v>330</v>
      </c>
    </row>
    <row r="6516" spans="2:51" s="13" customFormat="1">
      <c r="B6516" s="158"/>
      <c r="D6516" s="152" t="s">
        <v>340</v>
      </c>
      <c r="E6516" s="159" t="s">
        <v>21</v>
      </c>
      <c r="F6516" s="160" t="s">
        <v>4799</v>
      </c>
      <c r="H6516" s="161">
        <v>-1.47</v>
      </c>
      <c r="I6516" s="162"/>
      <c r="L6516" s="158"/>
      <c r="M6516" s="163"/>
      <c r="T6516" s="164"/>
      <c r="AT6516" s="159" t="s">
        <v>340</v>
      </c>
      <c r="AU6516" s="159" t="s">
        <v>80</v>
      </c>
      <c r="AV6516" s="13" t="s">
        <v>80</v>
      </c>
      <c r="AW6516" s="13" t="s">
        <v>32</v>
      </c>
      <c r="AX6516" s="13" t="s">
        <v>71</v>
      </c>
      <c r="AY6516" s="159" t="s">
        <v>330</v>
      </c>
    </row>
    <row r="6517" spans="2:51" s="12" customFormat="1">
      <c r="B6517" s="151"/>
      <c r="D6517" s="152" t="s">
        <v>340</v>
      </c>
      <c r="E6517" s="153" t="s">
        <v>21</v>
      </c>
      <c r="F6517" s="154" t="s">
        <v>2243</v>
      </c>
      <c r="H6517" s="153" t="s">
        <v>21</v>
      </c>
      <c r="I6517" s="155"/>
      <c r="L6517" s="151"/>
      <c r="M6517" s="156"/>
      <c r="T6517" s="157"/>
      <c r="AT6517" s="153" t="s">
        <v>340</v>
      </c>
      <c r="AU6517" s="153" t="s">
        <v>80</v>
      </c>
      <c r="AV6517" s="12" t="s">
        <v>78</v>
      </c>
      <c r="AW6517" s="12" t="s">
        <v>32</v>
      </c>
      <c r="AX6517" s="12" t="s">
        <v>71</v>
      </c>
      <c r="AY6517" s="153" t="s">
        <v>330</v>
      </c>
    </row>
    <row r="6518" spans="2:51" s="13" customFormat="1">
      <c r="B6518" s="158"/>
      <c r="D6518" s="152" t="s">
        <v>340</v>
      </c>
      <c r="E6518" s="159" t="s">
        <v>21</v>
      </c>
      <c r="F6518" s="160" t="s">
        <v>4825</v>
      </c>
      <c r="H6518" s="161">
        <v>10.8</v>
      </c>
      <c r="I6518" s="162"/>
      <c r="L6518" s="158"/>
      <c r="M6518" s="163"/>
      <c r="T6518" s="164"/>
      <c r="AT6518" s="159" t="s">
        <v>340</v>
      </c>
      <c r="AU6518" s="159" t="s">
        <v>80</v>
      </c>
      <c r="AV6518" s="13" t="s">
        <v>80</v>
      </c>
      <c r="AW6518" s="13" t="s">
        <v>32</v>
      </c>
      <c r="AX6518" s="13" t="s">
        <v>71</v>
      </c>
      <c r="AY6518" s="159" t="s">
        <v>330</v>
      </c>
    </row>
    <row r="6519" spans="2:51" s="13" customFormat="1">
      <c r="B6519" s="158"/>
      <c r="D6519" s="152" t="s">
        <v>340</v>
      </c>
      <c r="E6519" s="159" t="s">
        <v>21</v>
      </c>
      <c r="F6519" s="160" t="s">
        <v>4799</v>
      </c>
      <c r="H6519" s="161">
        <v>-1.47</v>
      </c>
      <c r="I6519" s="162"/>
      <c r="L6519" s="158"/>
      <c r="M6519" s="163"/>
      <c r="T6519" s="164"/>
      <c r="AT6519" s="159" t="s">
        <v>340</v>
      </c>
      <c r="AU6519" s="159" t="s">
        <v>80</v>
      </c>
      <c r="AV6519" s="13" t="s">
        <v>80</v>
      </c>
      <c r="AW6519" s="13" t="s">
        <v>32</v>
      </c>
      <c r="AX6519" s="13" t="s">
        <v>71</v>
      </c>
      <c r="AY6519" s="159" t="s">
        <v>330</v>
      </c>
    </row>
    <row r="6520" spans="2:51" s="12" customFormat="1">
      <c r="B6520" s="151"/>
      <c r="D6520" s="152" t="s">
        <v>340</v>
      </c>
      <c r="E6520" s="153" t="s">
        <v>21</v>
      </c>
      <c r="F6520" s="154" t="s">
        <v>1599</v>
      </c>
      <c r="H6520" s="153" t="s">
        <v>21</v>
      </c>
      <c r="I6520" s="155"/>
      <c r="L6520" s="151"/>
      <c r="M6520" s="156"/>
      <c r="T6520" s="157"/>
      <c r="AT6520" s="153" t="s">
        <v>340</v>
      </c>
      <c r="AU6520" s="153" t="s">
        <v>80</v>
      </c>
      <c r="AV6520" s="12" t="s">
        <v>78</v>
      </c>
      <c r="AW6520" s="12" t="s">
        <v>32</v>
      </c>
      <c r="AX6520" s="12" t="s">
        <v>71</v>
      </c>
      <c r="AY6520" s="153" t="s">
        <v>330</v>
      </c>
    </row>
    <row r="6521" spans="2:51" s="13" customFormat="1">
      <c r="B6521" s="158"/>
      <c r="D6521" s="152" t="s">
        <v>340</v>
      </c>
      <c r="E6521" s="159" t="s">
        <v>21</v>
      </c>
      <c r="F6521" s="160" t="s">
        <v>4826</v>
      </c>
      <c r="H6521" s="161">
        <v>12.48</v>
      </c>
      <c r="I6521" s="162"/>
      <c r="L6521" s="158"/>
      <c r="M6521" s="163"/>
      <c r="T6521" s="164"/>
      <c r="AT6521" s="159" t="s">
        <v>340</v>
      </c>
      <c r="AU6521" s="159" t="s">
        <v>80</v>
      </c>
      <c r="AV6521" s="13" t="s">
        <v>80</v>
      </c>
      <c r="AW6521" s="13" t="s">
        <v>32</v>
      </c>
      <c r="AX6521" s="13" t="s">
        <v>71</v>
      </c>
      <c r="AY6521" s="159" t="s">
        <v>330</v>
      </c>
    </row>
    <row r="6522" spans="2:51" s="13" customFormat="1">
      <c r="B6522" s="158"/>
      <c r="D6522" s="152" t="s">
        <v>340</v>
      </c>
      <c r="E6522" s="159" t="s">
        <v>21</v>
      </c>
      <c r="F6522" s="160" t="s">
        <v>4809</v>
      </c>
      <c r="H6522" s="161">
        <v>-2.94</v>
      </c>
      <c r="I6522" s="162"/>
      <c r="L6522" s="158"/>
      <c r="M6522" s="163"/>
      <c r="T6522" s="164"/>
      <c r="AT6522" s="159" t="s">
        <v>340</v>
      </c>
      <c r="AU6522" s="159" t="s">
        <v>80</v>
      </c>
      <c r="AV6522" s="13" t="s">
        <v>80</v>
      </c>
      <c r="AW6522" s="13" t="s">
        <v>32</v>
      </c>
      <c r="AX6522" s="13" t="s">
        <v>71</v>
      </c>
      <c r="AY6522" s="159" t="s">
        <v>330</v>
      </c>
    </row>
    <row r="6523" spans="2:51" s="12" customFormat="1">
      <c r="B6523" s="151"/>
      <c r="D6523" s="152" t="s">
        <v>340</v>
      </c>
      <c r="E6523" s="153" t="s">
        <v>21</v>
      </c>
      <c r="F6523" s="154" t="s">
        <v>2246</v>
      </c>
      <c r="H6523" s="153" t="s">
        <v>21</v>
      </c>
      <c r="I6523" s="155"/>
      <c r="L6523" s="151"/>
      <c r="M6523" s="156"/>
      <c r="T6523" s="157"/>
      <c r="AT6523" s="153" t="s">
        <v>340</v>
      </c>
      <c r="AU6523" s="153" t="s">
        <v>80</v>
      </c>
      <c r="AV6523" s="12" t="s">
        <v>78</v>
      </c>
      <c r="AW6523" s="12" t="s">
        <v>32</v>
      </c>
      <c r="AX6523" s="12" t="s">
        <v>71</v>
      </c>
      <c r="AY6523" s="153" t="s">
        <v>330</v>
      </c>
    </row>
    <row r="6524" spans="2:51" s="13" customFormat="1">
      <c r="B6524" s="158"/>
      <c r="D6524" s="152" t="s">
        <v>340</v>
      </c>
      <c r="E6524" s="159" t="s">
        <v>21</v>
      </c>
      <c r="F6524" s="160" t="s">
        <v>4827</v>
      </c>
      <c r="H6524" s="161">
        <v>12.24</v>
      </c>
      <c r="I6524" s="162"/>
      <c r="L6524" s="158"/>
      <c r="M6524" s="163"/>
      <c r="T6524" s="164"/>
      <c r="AT6524" s="159" t="s">
        <v>340</v>
      </c>
      <c r="AU6524" s="159" t="s">
        <v>80</v>
      </c>
      <c r="AV6524" s="13" t="s">
        <v>80</v>
      </c>
      <c r="AW6524" s="13" t="s">
        <v>32</v>
      </c>
      <c r="AX6524" s="13" t="s">
        <v>71</v>
      </c>
      <c r="AY6524" s="159" t="s">
        <v>330</v>
      </c>
    </row>
    <row r="6525" spans="2:51" s="13" customFormat="1">
      <c r="B6525" s="158"/>
      <c r="D6525" s="152" t="s">
        <v>340</v>
      </c>
      <c r="E6525" s="159" t="s">
        <v>21</v>
      </c>
      <c r="F6525" s="160" t="s">
        <v>4799</v>
      </c>
      <c r="H6525" s="161">
        <v>-1.47</v>
      </c>
      <c r="I6525" s="162"/>
      <c r="L6525" s="158"/>
      <c r="M6525" s="163"/>
      <c r="T6525" s="164"/>
      <c r="AT6525" s="159" t="s">
        <v>340</v>
      </c>
      <c r="AU6525" s="159" t="s">
        <v>80</v>
      </c>
      <c r="AV6525" s="13" t="s">
        <v>80</v>
      </c>
      <c r="AW6525" s="13" t="s">
        <v>32</v>
      </c>
      <c r="AX6525" s="13" t="s">
        <v>71</v>
      </c>
      <c r="AY6525" s="159" t="s">
        <v>330</v>
      </c>
    </row>
    <row r="6526" spans="2:51" s="12" customFormat="1">
      <c r="B6526" s="151"/>
      <c r="D6526" s="152" t="s">
        <v>340</v>
      </c>
      <c r="E6526" s="153" t="s">
        <v>21</v>
      </c>
      <c r="F6526" s="154" t="s">
        <v>1478</v>
      </c>
      <c r="H6526" s="153" t="s">
        <v>21</v>
      </c>
      <c r="I6526" s="155"/>
      <c r="L6526" s="151"/>
      <c r="M6526" s="156"/>
      <c r="T6526" s="157"/>
      <c r="AT6526" s="153" t="s">
        <v>340</v>
      </c>
      <c r="AU6526" s="153" t="s">
        <v>80</v>
      </c>
      <c r="AV6526" s="12" t="s">
        <v>78</v>
      </c>
      <c r="AW6526" s="12" t="s">
        <v>32</v>
      </c>
      <c r="AX6526" s="12" t="s">
        <v>71</v>
      </c>
      <c r="AY6526" s="153" t="s">
        <v>330</v>
      </c>
    </row>
    <row r="6527" spans="2:51" s="13" customFormat="1">
      <c r="B6527" s="158"/>
      <c r="D6527" s="152" t="s">
        <v>340</v>
      </c>
      <c r="E6527" s="159" t="s">
        <v>21</v>
      </c>
      <c r="F6527" s="160" t="s">
        <v>4828</v>
      </c>
      <c r="H6527" s="161">
        <v>15.6</v>
      </c>
      <c r="I6527" s="162"/>
      <c r="L6527" s="158"/>
      <c r="M6527" s="163"/>
      <c r="T6527" s="164"/>
      <c r="AT6527" s="159" t="s">
        <v>340</v>
      </c>
      <c r="AU6527" s="159" t="s">
        <v>80</v>
      </c>
      <c r="AV6527" s="13" t="s">
        <v>80</v>
      </c>
      <c r="AW6527" s="13" t="s">
        <v>32</v>
      </c>
      <c r="AX6527" s="13" t="s">
        <v>71</v>
      </c>
      <c r="AY6527" s="159" t="s">
        <v>330</v>
      </c>
    </row>
    <row r="6528" spans="2:51" s="13" customFormat="1">
      <c r="B6528" s="158"/>
      <c r="D6528" s="152" t="s">
        <v>340</v>
      </c>
      <c r="E6528" s="159" t="s">
        <v>21</v>
      </c>
      <c r="F6528" s="160" t="s">
        <v>4799</v>
      </c>
      <c r="H6528" s="161">
        <v>-1.47</v>
      </c>
      <c r="I6528" s="162"/>
      <c r="L6528" s="158"/>
      <c r="M6528" s="163"/>
      <c r="T6528" s="164"/>
      <c r="AT6528" s="159" t="s">
        <v>340</v>
      </c>
      <c r="AU6528" s="159" t="s">
        <v>80</v>
      </c>
      <c r="AV6528" s="13" t="s">
        <v>80</v>
      </c>
      <c r="AW6528" s="13" t="s">
        <v>32</v>
      </c>
      <c r="AX6528" s="13" t="s">
        <v>71</v>
      </c>
      <c r="AY6528" s="159" t="s">
        <v>330</v>
      </c>
    </row>
    <row r="6529" spans="2:51" s="12" customFormat="1">
      <c r="B6529" s="151"/>
      <c r="D6529" s="152" t="s">
        <v>340</v>
      </c>
      <c r="E6529" s="153" t="s">
        <v>21</v>
      </c>
      <c r="F6529" s="154" t="s">
        <v>1480</v>
      </c>
      <c r="H6529" s="153" t="s">
        <v>21</v>
      </c>
      <c r="I6529" s="155"/>
      <c r="L6529" s="151"/>
      <c r="M6529" s="156"/>
      <c r="T6529" s="157"/>
      <c r="AT6529" s="153" t="s">
        <v>340</v>
      </c>
      <c r="AU6529" s="153" t="s">
        <v>80</v>
      </c>
      <c r="AV6529" s="12" t="s">
        <v>78</v>
      </c>
      <c r="AW6529" s="12" t="s">
        <v>32</v>
      </c>
      <c r="AX6529" s="12" t="s">
        <v>71</v>
      </c>
      <c r="AY6529" s="153" t="s">
        <v>330</v>
      </c>
    </row>
    <row r="6530" spans="2:51" s="13" customFormat="1">
      <c r="B6530" s="158"/>
      <c r="D6530" s="152" t="s">
        <v>340</v>
      </c>
      <c r="E6530" s="159" t="s">
        <v>21</v>
      </c>
      <c r="F6530" s="160" t="s">
        <v>4829</v>
      </c>
      <c r="H6530" s="161">
        <v>1.92</v>
      </c>
      <c r="I6530" s="162"/>
      <c r="L6530" s="158"/>
      <c r="M6530" s="163"/>
      <c r="T6530" s="164"/>
      <c r="AT6530" s="159" t="s">
        <v>340</v>
      </c>
      <c r="AU6530" s="159" t="s">
        <v>80</v>
      </c>
      <c r="AV6530" s="13" t="s">
        <v>80</v>
      </c>
      <c r="AW6530" s="13" t="s">
        <v>32</v>
      </c>
      <c r="AX6530" s="13" t="s">
        <v>71</v>
      </c>
      <c r="AY6530" s="159" t="s">
        <v>330</v>
      </c>
    </row>
    <row r="6531" spans="2:51" s="12" customFormat="1">
      <c r="B6531" s="151"/>
      <c r="D6531" s="152" t="s">
        <v>340</v>
      </c>
      <c r="E6531" s="153" t="s">
        <v>21</v>
      </c>
      <c r="F6531" s="154" t="s">
        <v>1484</v>
      </c>
      <c r="H6531" s="153" t="s">
        <v>21</v>
      </c>
      <c r="I6531" s="155"/>
      <c r="L6531" s="151"/>
      <c r="M6531" s="156"/>
      <c r="T6531" s="157"/>
      <c r="AT6531" s="153" t="s">
        <v>340</v>
      </c>
      <c r="AU6531" s="153" t="s">
        <v>80</v>
      </c>
      <c r="AV6531" s="12" t="s">
        <v>78</v>
      </c>
      <c r="AW6531" s="12" t="s">
        <v>32</v>
      </c>
      <c r="AX6531" s="12" t="s">
        <v>71</v>
      </c>
      <c r="AY6531" s="153" t="s">
        <v>330</v>
      </c>
    </row>
    <row r="6532" spans="2:51" s="13" customFormat="1">
      <c r="B6532" s="158"/>
      <c r="D6532" s="152" t="s">
        <v>340</v>
      </c>
      <c r="E6532" s="159" t="s">
        <v>21</v>
      </c>
      <c r="F6532" s="160" t="s">
        <v>4830</v>
      </c>
      <c r="H6532" s="161">
        <v>1.2</v>
      </c>
      <c r="I6532" s="162"/>
      <c r="L6532" s="158"/>
      <c r="M6532" s="163"/>
      <c r="T6532" s="164"/>
      <c r="AT6532" s="159" t="s">
        <v>340</v>
      </c>
      <c r="AU6532" s="159" t="s">
        <v>80</v>
      </c>
      <c r="AV6532" s="13" t="s">
        <v>80</v>
      </c>
      <c r="AW6532" s="13" t="s">
        <v>32</v>
      </c>
      <c r="AX6532" s="13" t="s">
        <v>71</v>
      </c>
      <c r="AY6532" s="159" t="s">
        <v>330</v>
      </c>
    </row>
    <row r="6533" spans="2:51" s="12" customFormat="1">
      <c r="B6533" s="151"/>
      <c r="D6533" s="152" t="s">
        <v>340</v>
      </c>
      <c r="E6533" s="153" t="s">
        <v>21</v>
      </c>
      <c r="F6533" s="154" t="s">
        <v>1488</v>
      </c>
      <c r="H6533" s="153" t="s">
        <v>21</v>
      </c>
      <c r="I6533" s="155"/>
      <c r="L6533" s="151"/>
      <c r="M6533" s="156"/>
      <c r="T6533" s="157"/>
      <c r="AT6533" s="153" t="s">
        <v>340</v>
      </c>
      <c r="AU6533" s="153" t="s">
        <v>80</v>
      </c>
      <c r="AV6533" s="12" t="s">
        <v>78</v>
      </c>
      <c r="AW6533" s="12" t="s">
        <v>32</v>
      </c>
      <c r="AX6533" s="12" t="s">
        <v>71</v>
      </c>
      <c r="AY6533" s="153" t="s">
        <v>330</v>
      </c>
    </row>
    <row r="6534" spans="2:51" s="13" customFormat="1">
      <c r="B6534" s="158"/>
      <c r="D6534" s="152" t="s">
        <v>340</v>
      </c>
      <c r="E6534" s="159" t="s">
        <v>21</v>
      </c>
      <c r="F6534" s="160" t="s">
        <v>4829</v>
      </c>
      <c r="H6534" s="161">
        <v>1.92</v>
      </c>
      <c r="I6534" s="162"/>
      <c r="L6534" s="158"/>
      <c r="M6534" s="163"/>
      <c r="T6534" s="164"/>
      <c r="AT6534" s="159" t="s">
        <v>340</v>
      </c>
      <c r="AU6534" s="159" t="s">
        <v>80</v>
      </c>
      <c r="AV6534" s="13" t="s">
        <v>80</v>
      </c>
      <c r="AW6534" s="13" t="s">
        <v>32</v>
      </c>
      <c r="AX6534" s="13" t="s">
        <v>71</v>
      </c>
      <c r="AY6534" s="159" t="s">
        <v>330</v>
      </c>
    </row>
    <row r="6535" spans="2:51" s="12" customFormat="1">
      <c r="B6535" s="151"/>
      <c r="D6535" s="152" t="s">
        <v>340</v>
      </c>
      <c r="E6535" s="153" t="s">
        <v>21</v>
      </c>
      <c r="F6535" s="154" t="s">
        <v>1490</v>
      </c>
      <c r="H6535" s="153" t="s">
        <v>21</v>
      </c>
      <c r="I6535" s="155"/>
      <c r="L6535" s="151"/>
      <c r="M6535" s="156"/>
      <c r="T6535" s="157"/>
      <c r="AT6535" s="153" t="s">
        <v>340</v>
      </c>
      <c r="AU6535" s="153" t="s">
        <v>80</v>
      </c>
      <c r="AV6535" s="12" t="s">
        <v>78</v>
      </c>
      <c r="AW6535" s="12" t="s">
        <v>32</v>
      </c>
      <c r="AX6535" s="12" t="s">
        <v>71</v>
      </c>
      <c r="AY6535" s="153" t="s">
        <v>330</v>
      </c>
    </row>
    <row r="6536" spans="2:51" s="13" customFormat="1">
      <c r="B6536" s="158"/>
      <c r="D6536" s="152" t="s">
        <v>340</v>
      </c>
      <c r="E6536" s="159" t="s">
        <v>21</v>
      </c>
      <c r="F6536" s="160" t="s">
        <v>4831</v>
      </c>
      <c r="H6536" s="161">
        <v>1.5</v>
      </c>
      <c r="I6536" s="162"/>
      <c r="L6536" s="158"/>
      <c r="M6536" s="163"/>
      <c r="T6536" s="164"/>
      <c r="AT6536" s="159" t="s">
        <v>340</v>
      </c>
      <c r="AU6536" s="159" t="s">
        <v>80</v>
      </c>
      <c r="AV6536" s="13" t="s">
        <v>80</v>
      </c>
      <c r="AW6536" s="13" t="s">
        <v>32</v>
      </c>
      <c r="AX6536" s="13" t="s">
        <v>71</v>
      </c>
      <c r="AY6536" s="159" t="s">
        <v>330</v>
      </c>
    </row>
    <row r="6537" spans="2:51" s="12" customFormat="1">
      <c r="B6537" s="151"/>
      <c r="D6537" s="152" t="s">
        <v>340</v>
      </c>
      <c r="E6537" s="153" t="s">
        <v>21</v>
      </c>
      <c r="F6537" s="154" t="s">
        <v>1568</v>
      </c>
      <c r="H6537" s="153" t="s">
        <v>21</v>
      </c>
      <c r="I6537" s="155"/>
      <c r="L6537" s="151"/>
      <c r="M6537" s="156"/>
      <c r="T6537" s="157"/>
      <c r="AT6537" s="153" t="s">
        <v>340</v>
      </c>
      <c r="AU6537" s="153" t="s">
        <v>80</v>
      </c>
      <c r="AV6537" s="12" t="s">
        <v>78</v>
      </c>
      <c r="AW6537" s="12" t="s">
        <v>32</v>
      </c>
      <c r="AX6537" s="12" t="s">
        <v>71</v>
      </c>
      <c r="AY6537" s="153" t="s">
        <v>330</v>
      </c>
    </row>
    <row r="6538" spans="2:51" s="13" customFormat="1">
      <c r="B6538" s="158"/>
      <c r="D6538" s="152" t="s">
        <v>340</v>
      </c>
      <c r="E6538" s="159" t="s">
        <v>21</v>
      </c>
      <c r="F6538" s="160" t="s">
        <v>4829</v>
      </c>
      <c r="H6538" s="161">
        <v>1.92</v>
      </c>
      <c r="I6538" s="162"/>
      <c r="L6538" s="158"/>
      <c r="M6538" s="163"/>
      <c r="T6538" s="164"/>
      <c r="AT6538" s="159" t="s">
        <v>340</v>
      </c>
      <c r="AU6538" s="159" t="s">
        <v>80</v>
      </c>
      <c r="AV6538" s="13" t="s">
        <v>80</v>
      </c>
      <c r="AW6538" s="13" t="s">
        <v>32</v>
      </c>
      <c r="AX6538" s="13" t="s">
        <v>71</v>
      </c>
      <c r="AY6538" s="159" t="s">
        <v>330</v>
      </c>
    </row>
    <row r="6539" spans="2:51" s="12" customFormat="1">
      <c r="B6539" s="151"/>
      <c r="D6539" s="152" t="s">
        <v>340</v>
      </c>
      <c r="E6539" s="153" t="s">
        <v>21</v>
      </c>
      <c r="F6539" s="154" t="s">
        <v>1569</v>
      </c>
      <c r="H6539" s="153" t="s">
        <v>21</v>
      </c>
      <c r="I6539" s="155"/>
      <c r="L6539" s="151"/>
      <c r="M6539" s="156"/>
      <c r="T6539" s="157"/>
      <c r="AT6539" s="153" t="s">
        <v>340</v>
      </c>
      <c r="AU6539" s="153" t="s">
        <v>80</v>
      </c>
      <c r="AV6539" s="12" t="s">
        <v>78</v>
      </c>
      <c r="AW6539" s="12" t="s">
        <v>32</v>
      </c>
      <c r="AX6539" s="12" t="s">
        <v>71</v>
      </c>
      <c r="AY6539" s="153" t="s">
        <v>330</v>
      </c>
    </row>
    <row r="6540" spans="2:51" s="13" customFormat="1">
      <c r="B6540" s="158"/>
      <c r="D6540" s="152" t="s">
        <v>340</v>
      </c>
      <c r="E6540" s="159" t="s">
        <v>21</v>
      </c>
      <c r="F6540" s="160" t="s">
        <v>4829</v>
      </c>
      <c r="H6540" s="161">
        <v>1.92</v>
      </c>
      <c r="I6540" s="162"/>
      <c r="L6540" s="158"/>
      <c r="M6540" s="163"/>
      <c r="T6540" s="164"/>
      <c r="AT6540" s="159" t="s">
        <v>340</v>
      </c>
      <c r="AU6540" s="159" t="s">
        <v>80</v>
      </c>
      <c r="AV6540" s="13" t="s">
        <v>80</v>
      </c>
      <c r="AW6540" s="13" t="s">
        <v>32</v>
      </c>
      <c r="AX6540" s="13" t="s">
        <v>71</v>
      </c>
      <c r="AY6540" s="159" t="s">
        <v>330</v>
      </c>
    </row>
    <row r="6541" spans="2:51" s="12" customFormat="1">
      <c r="B6541" s="151"/>
      <c r="D6541" s="152" t="s">
        <v>340</v>
      </c>
      <c r="E6541" s="153" t="s">
        <v>21</v>
      </c>
      <c r="F6541" s="154" t="s">
        <v>1492</v>
      </c>
      <c r="H6541" s="153" t="s">
        <v>21</v>
      </c>
      <c r="I6541" s="155"/>
      <c r="L6541" s="151"/>
      <c r="M6541" s="156"/>
      <c r="T6541" s="157"/>
      <c r="AT6541" s="153" t="s">
        <v>340</v>
      </c>
      <c r="AU6541" s="153" t="s">
        <v>80</v>
      </c>
      <c r="AV6541" s="12" t="s">
        <v>78</v>
      </c>
      <c r="AW6541" s="12" t="s">
        <v>32</v>
      </c>
      <c r="AX6541" s="12" t="s">
        <v>71</v>
      </c>
      <c r="AY6541" s="153" t="s">
        <v>330</v>
      </c>
    </row>
    <row r="6542" spans="2:51" s="13" customFormat="1">
      <c r="B6542" s="158"/>
      <c r="D6542" s="152" t="s">
        <v>340</v>
      </c>
      <c r="E6542" s="159" t="s">
        <v>21</v>
      </c>
      <c r="F6542" s="160" t="s">
        <v>4829</v>
      </c>
      <c r="H6542" s="161">
        <v>1.92</v>
      </c>
      <c r="I6542" s="162"/>
      <c r="L6542" s="158"/>
      <c r="M6542" s="163"/>
      <c r="T6542" s="164"/>
      <c r="AT6542" s="159" t="s">
        <v>340</v>
      </c>
      <c r="AU6542" s="159" t="s">
        <v>80</v>
      </c>
      <c r="AV6542" s="13" t="s">
        <v>80</v>
      </c>
      <c r="AW6542" s="13" t="s">
        <v>32</v>
      </c>
      <c r="AX6542" s="13" t="s">
        <v>71</v>
      </c>
      <c r="AY6542" s="159" t="s">
        <v>330</v>
      </c>
    </row>
    <row r="6543" spans="2:51" s="12" customFormat="1">
      <c r="B6543" s="151"/>
      <c r="D6543" s="152" t="s">
        <v>340</v>
      </c>
      <c r="E6543" s="153" t="s">
        <v>21</v>
      </c>
      <c r="F6543" s="154" t="s">
        <v>1572</v>
      </c>
      <c r="H6543" s="153" t="s">
        <v>21</v>
      </c>
      <c r="I6543" s="155"/>
      <c r="L6543" s="151"/>
      <c r="M6543" s="156"/>
      <c r="T6543" s="157"/>
      <c r="AT6543" s="153" t="s">
        <v>340</v>
      </c>
      <c r="AU6543" s="153" t="s">
        <v>80</v>
      </c>
      <c r="AV6543" s="12" t="s">
        <v>78</v>
      </c>
      <c r="AW6543" s="12" t="s">
        <v>32</v>
      </c>
      <c r="AX6543" s="12" t="s">
        <v>71</v>
      </c>
      <c r="AY6543" s="153" t="s">
        <v>330</v>
      </c>
    </row>
    <row r="6544" spans="2:51" s="13" customFormat="1">
      <c r="B6544" s="158"/>
      <c r="D6544" s="152" t="s">
        <v>340</v>
      </c>
      <c r="E6544" s="159" t="s">
        <v>21</v>
      </c>
      <c r="F6544" s="160" t="s">
        <v>4832</v>
      </c>
      <c r="H6544" s="161">
        <v>1.8</v>
      </c>
      <c r="I6544" s="162"/>
      <c r="L6544" s="158"/>
      <c r="M6544" s="163"/>
      <c r="T6544" s="164"/>
      <c r="AT6544" s="159" t="s">
        <v>340</v>
      </c>
      <c r="AU6544" s="159" t="s">
        <v>80</v>
      </c>
      <c r="AV6544" s="13" t="s">
        <v>80</v>
      </c>
      <c r="AW6544" s="13" t="s">
        <v>32</v>
      </c>
      <c r="AX6544" s="13" t="s">
        <v>71</v>
      </c>
      <c r="AY6544" s="159" t="s">
        <v>330</v>
      </c>
    </row>
    <row r="6545" spans="2:51" s="12" customFormat="1">
      <c r="B6545" s="151"/>
      <c r="D6545" s="152" t="s">
        <v>340</v>
      </c>
      <c r="E6545" s="153" t="s">
        <v>21</v>
      </c>
      <c r="F6545" s="154" t="s">
        <v>1578</v>
      </c>
      <c r="H6545" s="153" t="s">
        <v>21</v>
      </c>
      <c r="I6545" s="155"/>
      <c r="L6545" s="151"/>
      <c r="M6545" s="156"/>
      <c r="T6545" s="157"/>
      <c r="AT6545" s="153" t="s">
        <v>340</v>
      </c>
      <c r="AU6545" s="153" t="s">
        <v>80</v>
      </c>
      <c r="AV6545" s="12" t="s">
        <v>78</v>
      </c>
      <c r="AW6545" s="12" t="s">
        <v>32</v>
      </c>
      <c r="AX6545" s="12" t="s">
        <v>71</v>
      </c>
      <c r="AY6545" s="153" t="s">
        <v>330</v>
      </c>
    </row>
    <row r="6546" spans="2:51" s="13" customFormat="1">
      <c r="B6546" s="158"/>
      <c r="D6546" s="152" t="s">
        <v>340</v>
      </c>
      <c r="E6546" s="159" t="s">
        <v>21</v>
      </c>
      <c r="F6546" s="160" t="s">
        <v>4829</v>
      </c>
      <c r="H6546" s="161">
        <v>1.92</v>
      </c>
      <c r="I6546" s="162"/>
      <c r="L6546" s="158"/>
      <c r="M6546" s="163"/>
      <c r="T6546" s="164"/>
      <c r="AT6546" s="159" t="s">
        <v>340</v>
      </c>
      <c r="AU6546" s="159" t="s">
        <v>80</v>
      </c>
      <c r="AV6546" s="13" t="s">
        <v>80</v>
      </c>
      <c r="AW6546" s="13" t="s">
        <v>32</v>
      </c>
      <c r="AX6546" s="13" t="s">
        <v>71</v>
      </c>
      <c r="AY6546" s="159" t="s">
        <v>330</v>
      </c>
    </row>
    <row r="6547" spans="2:51" s="12" customFormat="1">
      <c r="B6547" s="151"/>
      <c r="D6547" s="152" t="s">
        <v>340</v>
      </c>
      <c r="E6547" s="153" t="s">
        <v>21</v>
      </c>
      <c r="F6547" s="154" t="s">
        <v>1505</v>
      </c>
      <c r="H6547" s="153" t="s">
        <v>21</v>
      </c>
      <c r="I6547" s="155"/>
      <c r="L6547" s="151"/>
      <c r="M6547" s="156"/>
      <c r="T6547" s="157"/>
      <c r="AT6547" s="153" t="s">
        <v>340</v>
      </c>
      <c r="AU6547" s="153" t="s">
        <v>80</v>
      </c>
      <c r="AV6547" s="12" t="s">
        <v>78</v>
      </c>
      <c r="AW6547" s="12" t="s">
        <v>32</v>
      </c>
      <c r="AX6547" s="12" t="s">
        <v>71</v>
      </c>
      <c r="AY6547" s="153" t="s">
        <v>330</v>
      </c>
    </row>
    <row r="6548" spans="2:51" s="13" customFormat="1">
      <c r="B6548" s="158"/>
      <c r="D6548" s="152" t="s">
        <v>340</v>
      </c>
      <c r="E6548" s="159" t="s">
        <v>21</v>
      </c>
      <c r="F6548" s="160" t="s">
        <v>4829</v>
      </c>
      <c r="H6548" s="161">
        <v>1.92</v>
      </c>
      <c r="I6548" s="162"/>
      <c r="L6548" s="158"/>
      <c r="M6548" s="163"/>
      <c r="T6548" s="164"/>
      <c r="AT6548" s="159" t="s">
        <v>340</v>
      </c>
      <c r="AU6548" s="159" t="s">
        <v>80</v>
      </c>
      <c r="AV6548" s="13" t="s">
        <v>80</v>
      </c>
      <c r="AW6548" s="13" t="s">
        <v>32</v>
      </c>
      <c r="AX6548" s="13" t="s">
        <v>71</v>
      </c>
      <c r="AY6548" s="159" t="s">
        <v>330</v>
      </c>
    </row>
    <row r="6549" spans="2:51" s="12" customFormat="1">
      <c r="B6549" s="151"/>
      <c r="D6549" s="152" t="s">
        <v>340</v>
      </c>
      <c r="E6549" s="153" t="s">
        <v>21</v>
      </c>
      <c r="F6549" s="154" t="s">
        <v>1507</v>
      </c>
      <c r="H6549" s="153" t="s">
        <v>21</v>
      </c>
      <c r="I6549" s="155"/>
      <c r="L6549" s="151"/>
      <c r="M6549" s="156"/>
      <c r="T6549" s="157"/>
      <c r="AT6549" s="153" t="s">
        <v>340</v>
      </c>
      <c r="AU6549" s="153" t="s">
        <v>80</v>
      </c>
      <c r="AV6549" s="12" t="s">
        <v>78</v>
      </c>
      <c r="AW6549" s="12" t="s">
        <v>32</v>
      </c>
      <c r="AX6549" s="12" t="s">
        <v>71</v>
      </c>
      <c r="AY6549" s="153" t="s">
        <v>330</v>
      </c>
    </row>
    <row r="6550" spans="2:51" s="13" customFormat="1">
      <c r="B6550" s="158"/>
      <c r="D6550" s="152" t="s">
        <v>340</v>
      </c>
      <c r="E6550" s="159" t="s">
        <v>21</v>
      </c>
      <c r="F6550" s="160" t="s">
        <v>4829</v>
      </c>
      <c r="H6550" s="161">
        <v>1.92</v>
      </c>
      <c r="I6550" s="162"/>
      <c r="L6550" s="158"/>
      <c r="M6550" s="163"/>
      <c r="T6550" s="164"/>
      <c r="AT6550" s="159" t="s">
        <v>340</v>
      </c>
      <c r="AU6550" s="159" t="s">
        <v>80</v>
      </c>
      <c r="AV6550" s="13" t="s">
        <v>80</v>
      </c>
      <c r="AW6550" s="13" t="s">
        <v>32</v>
      </c>
      <c r="AX6550" s="13" t="s">
        <v>71</v>
      </c>
      <c r="AY6550" s="159" t="s">
        <v>330</v>
      </c>
    </row>
    <row r="6551" spans="2:51" s="12" customFormat="1">
      <c r="B6551" s="151"/>
      <c r="D6551" s="152" t="s">
        <v>340</v>
      </c>
      <c r="E6551" s="153" t="s">
        <v>21</v>
      </c>
      <c r="F6551" s="154" t="s">
        <v>1509</v>
      </c>
      <c r="H6551" s="153" t="s">
        <v>21</v>
      </c>
      <c r="I6551" s="155"/>
      <c r="L6551" s="151"/>
      <c r="M6551" s="156"/>
      <c r="T6551" s="157"/>
      <c r="AT6551" s="153" t="s">
        <v>340</v>
      </c>
      <c r="AU6551" s="153" t="s">
        <v>80</v>
      </c>
      <c r="AV6551" s="12" t="s">
        <v>78</v>
      </c>
      <c r="AW6551" s="12" t="s">
        <v>32</v>
      </c>
      <c r="AX6551" s="12" t="s">
        <v>71</v>
      </c>
      <c r="AY6551" s="153" t="s">
        <v>330</v>
      </c>
    </row>
    <row r="6552" spans="2:51" s="13" customFormat="1">
      <c r="B6552" s="158"/>
      <c r="D6552" s="152" t="s">
        <v>340</v>
      </c>
      <c r="E6552" s="159" t="s">
        <v>21</v>
      </c>
      <c r="F6552" s="160" t="s">
        <v>4829</v>
      </c>
      <c r="H6552" s="161">
        <v>1.92</v>
      </c>
      <c r="I6552" s="162"/>
      <c r="L6552" s="158"/>
      <c r="M6552" s="163"/>
      <c r="T6552" s="164"/>
      <c r="AT6552" s="159" t="s">
        <v>340</v>
      </c>
      <c r="AU6552" s="159" t="s">
        <v>80</v>
      </c>
      <c r="AV6552" s="13" t="s">
        <v>80</v>
      </c>
      <c r="AW6552" s="13" t="s">
        <v>32</v>
      </c>
      <c r="AX6552" s="13" t="s">
        <v>71</v>
      </c>
      <c r="AY6552" s="159" t="s">
        <v>330</v>
      </c>
    </row>
    <row r="6553" spans="2:51" s="12" customFormat="1">
      <c r="B6553" s="151"/>
      <c r="D6553" s="152" t="s">
        <v>340</v>
      </c>
      <c r="E6553" s="153" t="s">
        <v>21</v>
      </c>
      <c r="F6553" s="154" t="s">
        <v>1513</v>
      </c>
      <c r="H6553" s="153" t="s">
        <v>21</v>
      </c>
      <c r="I6553" s="155"/>
      <c r="L6553" s="151"/>
      <c r="M6553" s="156"/>
      <c r="T6553" s="157"/>
      <c r="AT6553" s="153" t="s">
        <v>340</v>
      </c>
      <c r="AU6553" s="153" t="s">
        <v>80</v>
      </c>
      <c r="AV6553" s="12" t="s">
        <v>78</v>
      </c>
      <c r="AW6553" s="12" t="s">
        <v>32</v>
      </c>
      <c r="AX6553" s="12" t="s">
        <v>71</v>
      </c>
      <c r="AY6553" s="153" t="s">
        <v>330</v>
      </c>
    </row>
    <row r="6554" spans="2:51" s="13" customFormat="1">
      <c r="B6554" s="158"/>
      <c r="D6554" s="152" t="s">
        <v>340</v>
      </c>
      <c r="E6554" s="159" t="s">
        <v>21</v>
      </c>
      <c r="F6554" s="160" t="s">
        <v>4829</v>
      </c>
      <c r="H6554" s="161">
        <v>1.92</v>
      </c>
      <c r="I6554" s="162"/>
      <c r="L6554" s="158"/>
      <c r="M6554" s="163"/>
      <c r="T6554" s="164"/>
      <c r="AT6554" s="159" t="s">
        <v>340</v>
      </c>
      <c r="AU6554" s="159" t="s">
        <v>80</v>
      </c>
      <c r="AV6554" s="13" t="s">
        <v>80</v>
      </c>
      <c r="AW6554" s="13" t="s">
        <v>32</v>
      </c>
      <c r="AX6554" s="13" t="s">
        <v>71</v>
      </c>
      <c r="AY6554" s="159" t="s">
        <v>330</v>
      </c>
    </row>
    <row r="6555" spans="2:51" s="15" customFormat="1">
      <c r="B6555" s="183"/>
      <c r="D6555" s="152" t="s">
        <v>340</v>
      </c>
      <c r="E6555" s="184" t="s">
        <v>21</v>
      </c>
      <c r="F6555" s="185" t="s">
        <v>769</v>
      </c>
      <c r="H6555" s="186">
        <v>167.702</v>
      </c>
      <c r="I6555" s="187"/>
      <c r="L6555" s="183"/>
      <c r="M6555" s="188"/>
      <c r="T6555" s="189"/>
      <c r="AT6555" s="184" t="s">
        <v>340</v>
      </c>
      <c r="AU6555" s="184" t="s">
        <v>80</v>
      </c>
      <c r="AV6555" s="15" t="s">
        <v>171</v>
      </c>
      <c r="AW6555" s="15" t="s">
        <v>32</v>
      </c>
      <c r="AX6555" s="15" t="s">
        <v>71</v>
      </c>
      <c r="AY6555" s="184" t="s">
        <v>330</v>
      </c>
    </row>
    <row r="6556" spans="2:51" s="12" customFormat="1">
      <c r="B6556" s="151"/>
      <c r="D6556" s="152" t="s">
        <v>340</v>
      </c>
      <c r="E6556" s="153" t="s">
        <v>21</v>
      </c>
      <c r="F6556" s="154" t="s">
        <v>789</v>
      </c>
      <c r="H6556" s="153" t="s">
        <v>21</v>
      </c>
      <c r="I6556" s="155"/>
      <c r="L6556" s="151"/>
      <c r="M6556" s="156"/>
      <c r="T6556" s="157"/>
      <c r="AT6556" s="153" t="s">
        <v>340</v>
      </c>
      <c r="AU6556" s="153" t="s">
        <v>80</v>
      </c>
      <c r="AV6556" s="12" t="s">
        <v>78</v>
      </c>
      <c r="AW6556" s="12" t="s">
        <v>32</v>
      </c>
      <c r="AX6556" s="12" t="s">
        <v>71</v>
      </c>
      <c r="AY6556" s="153" t="s">
        <v>330</v>
      </c>
    </row>
    <row r="6557" spans="2:51" s="12" customFormat="1">
      <c r="B6557" s="151"/>
      <c r="D6557" s="152" t="s">
        <v>340</v>
      </c>
      <c r="E6557" s="153" t="s">
        <v>21</v>
      </c>
      <c r="F6557" s="154" t="s">
        <v>1545</v>
      </c>
      <c r="H6557" s="153" t="s">
        <v>21</v>
      </c>
      <c r="I6557" s="155"/>
      <c r="L6557" s="151"/>
      <c r="M6557" s="156"/>
      <c r="T6557" s="157"/>
      <c r="AT6557" s="153" t="s">
        <v>340</v>
      </c>
      <c r="AU6557" s="153" t="s">
        <v>80</v>
      </c>
      <c r="AV6557" s="12" t="s">
        <v>78</v>
      </c>
      <c r="AW6557" s="12" t="s">
        <v>32</v>
      </c>
      <c r="AX6557" s="12" t="s">
        <v>71</v>
      </c>
      <c r="AY6557" s="153" t="s">
        <v>330</v>
      </c>
    </row>
    <row r="6558" spans="2:51" s="13" customFormat="1">
      <c r="B6558" s="158"/>
      <c r="D6558" s="152" t="s">
        <v>340</v>
      </c>
      <c r="E6558" s="159" t="s">
        <v>21</v>
      </c>
      <c r="F6558" s="160" t="s">
        <v>4829</v>
      </c>
      <c r="H6558" s="161">
        <v>1.92</v>
      </c>
      <c r="I6558" s="162"/>
      <c r="L6558" s="158"/>
      <c r="M6558" s="163"/>
      <c r="T6558" s="164"/>
      <c r="AT6558" s="159" t="s">
        <v>340</v>
      </c>
      <c r="AU6558" s="159" t="s">
        <v>80</v>
      </c>
      <c r="AV6558" s="13" t="s">
        <v>80</v>
      </c>
      <c r="AW6558" s="13" t="s">
        <v>32</v>
      </c>
      <c r="AX6558" s="13" t="s">
        <v>71</v>
      </c>
      <c r="AY6558" s="159" t="s">
        <v>330</v>
      </c>
    </row>
    <row r="6559" spans="2:51" s="12" customFormat="1">
      <c r="B6559" s="151"/>
      <c r="D6559" s="152" t="s">
        <v>340</v>
      </c>
      <c r="E6559" s="153" t="s">
        <v>21</v>
      </c>
      <c r="F6559" s="154" t="s">
        <v>1470</v>
      </c>
      <c r="H6559" s="153" t="s">
        <v>21</v>
      </c>
      <c r="I6559" s="155"/>
      <c r="L6559" s="151"/>
      <c r="M6559" s="156"/>
      <c r="T6559" s="157"/>
      <c r="AT6559" s="153" t="s">
        <v>340</v>
      </c>
      <c r="AU6559" s="153" t="s">
        <v>80</v>
      </c>
      <c r="AV6559" s="12" t="s">
        <v>78</v>
      </c>
      <c r="AW6559" s="12" t="s">
        <v>32</v>
      </c>
      <c r="AX6559" s="12" t="s">
        <v>71</v>
      </c>
      <c r="AY6559" s="153" t="s">
        <v>330</v>
      </c>
    </row>
    <row r="6560" spans="2:51" s="13" customFormat="1">
      <c r="B6560" s="158"/>
      <c r="D6560" s="152" t="s">
        <v>340</v>
      </c>
      <c r="E6560" s="159" t="s">
        <v>21</v>
      </c>
      <c r="F6560" s="160" t="s">
        <v>4833</v>
      </c>
      <c r="H6560" s="161">
        <v>2.52</v>
      </c>
      <c r="I6560" s="162"/>
      <c r="L6560" s="158"/>
      <c r="M6560" s="163"/>
      <c r="T6560" s="164"/>
      <c r="AT6560" s="159" t="s">
        <v>340</v>
      </c>
      <c r="AU6560" s="159" t="s">
        <v>80</v>
      </c>
      <c r="AV6560" s="13" t="s">
        <v>80</v>
      </c>
      <c r="AW6560" s="13" t="s">
        <v>32</v>
      </c>
      <c r="AX6560" s="13" t="s">
        <v>71</v>
      </c>
      <c r="AY6560" s="159" t="s">
        <v>330</v>
      </c>
    </row>
    <row r="6561" spans="2:51" s="12" customFormat="1">
      <c r="B6561" s="151"/>
      <c r="D6561" s="152" t="s">
        <v>340</v>
      </c>
      <c r="E6561" s="153" t="s">
        <v>21</v>
      </c>
      <c r="F6561" s="154" t="s">
        <v>1672</v>
      </c>
      <c r="H6561" s="153" t="s">
        <v>21</v>
      </c>
      <c r="I6561" s="155"/>
      <c r="L6561" s="151"/>
      <c r="M6561" s="156"/>
      <c r="T6561" s="157"/>
      <c r="AT6561" s="153" t="s">
        <v>340</v>
      </c>
      <c r="AU6561" s="153" t="s">
        <v>80</v>
      </c>
      <c r="AV6561" s="12" t="s">
        <v>78</v>
      </c>
      <c r="AW6561" s="12" t="s">
        <v>32</v>
      </c>
      <c r="AX6561" s="12" t="s">
        <v>71</v>
      </c>
      <c r="AY6561" s="153" t="s">
        <v>330</v>
      </c>
    </row>
    <row r="6562" spans="2:51" s="13" customFormat="1">
      <c r="B6562" s="158"/>
      <c r="D6562" s="152" t="s">
        <v>340</v>
      </c>
      <c r="E6562" s="159" t="s">
        <v>21</v>
      </c>
      <c r="F6562" s="160" t="s">
        <v>4820</v>
      </c>
      <c r="H6562" s="161">
        <v>19.440000000000001</v>
      </c>
      <c r="I6562" s="162"/>
      <c r="L6562" s="158"/>
      <c r="M6562" s="163"/>
      <c r="T6562" s="164"/>
      <c r="AT6562" s="159" t="s">
        <v>340</v>
      </c>
      <c r="AU6562" s="159" t="s">
        <v>80</v>
      </c>
      <c r="AV6562" s="13" t="s">
        <v>80</v>
      </c>
      <c r="AW6562" s="13" t="s">
        <v>32</v>
      </c>
      <c r="AX6562" s="13" t="s">
        <v>71</v>
      </c>
      <c r="AY6562" s="159" t="s">
        <v>330</v>
      </c>
    </row>
    <row r="6563" spans="2:51" s="13" customFormat="1">
      <c r="B6563" s="158"/>
      <c r="D6563" s="152" t="s">
        <v>340</v>
      </c>
      <c r="E6563" s="159" t="s">
        <v>21</v>
      </c>
      <c r="F6563" s="160" t="s">
        <v>4834</v>
      </c>
      <c r="H6563" s="161">
        <v>-1.68</v>
      </c>
      <c r="I6563" s="162"/>
      <c r="L6563" s="158"/>
      <c r="M6563" s="163"/>
      <c r="T6563" s="164"/>
      <c r="AT6563" s="159" t="s">
        <v>340</v>
      </c>
      <c r="AU6563" s="159" t="s">
        <v>80</v>
      </c>
      <c r="AV6563" s="13" t="s">
        <v>80</v>
      </c>
      <c r="AW6563" s="13" t="s">
        <v>32</v>
      </c>
      <c r="AX6563" s="13" t="s">
        <v>71</v>
      </c>
      <c r="AY6563" s="159" t="s">
        <v>330</v>
      </c>
    </row>
    <row r="6564" spans="2:51" s="12" customFormat="1">
      <c r="B6564" s="151"/>
      <c r="D6564" s="152" t="s">
        <v>340</v>
      </c>
      <c r="E6564" s="153" t="s">
        <v>21</v>
      </c>
      <c r="F6564" s="154" t="s">
        <v>1550</v>
      </c>
      <c r="H6564" s="153" t="s">
        <v>21</v>
      </c>
      <c r="I6564" s="155"/>
      <c r="L6564" s="151"/>
      <c r="M6564" s="156"/>
      <c r="T6564" s="157"/>
      <c r="AT6564" s="153" t="s">
        <v>340</v>
      </c>
      <c r="AU6564" s="153" t="s">
        <v>80</v>
      </c>
      <c r="AV6564" s="12" t="s">
        <v>78</v>
      </c>
      <c r="AW6564" s="12" t="s">
        <v>32</v>
      </c>
      <c r="AX6564" s="12" t="s">
        <v>71</v>
      </c>
      <c r="AY6564" s="153" t="s">
        <v>330</v>
      </c>
    </row>
    <row r="6565" spans="2:51" s="13" customFormat="1">
      <c r="B6565" s="158"/>
      <c r="D6565" s="152" t="s">
        <v>340</v>
      </c>
      <c r="E6565" s="159" t="s">
        <v>21</v>
      </c>
      <c r="F6565" s="160" t="s">
        <v>4796</v>
      </c>
      <c r="H6565" s="161">
        <v>9.6</v>
      </c>
      <c r="I6565" s="162"/>
      <c r="L6565" s="158"/>
      <c r="M6565" s="163"/>
      <c r="T6565" s="164"/>
      <c r="AT6565" s="159" t="s">
        <v>340</v>
      </c>
      <c r="AU6565" s="159" t="s">
        <v>80</v>
      </c>
      <c r="AV6565" s="13" t="s">
        <v>80</v>
      </c>
      <c r="AW6565" s="13" t="s">
        <v>32</v>
      </c>
      <c r="AX6565" s="13" t="s">
        <v>71</v>
      </c>
      <c r="AY6565" s="159" t="s">
        <v>330</v>
      </c>
    </row>
    <row r="6566" spans="2:51" s="13" customFormat="1">
      <c r="B6566" s="158"/>
      <c r="D6566" s="152" t="s">
        <v>340</v>
      </c>
      <c r="E6566" s="159" t="s">
        <v>21</v>
      </c>
      <c r="F6566" s="160" t="s">
        <v>4797</v>
      </c>
      <c r="H6566" s="161">
        <v>-2.52</v>
      </c>
      <c r="I6566" s="162"/>
      <c r="L6566" s="158"/>
      <c r="M6566" s="163"/>
      <c r="T6566" s="164"/>
      <c r="AT6566" s="159" t="s">
        <v>340</v>
      </c>
      <c r="AU6566" s="159" t="s">
        <v>80</v>
      </c>
      <c r="AV6566" s="13" t="s">
        <v>80</v>
      </c>
      <c r="AW6566" s="13" t="s">
        <v>32</v>
      </c>
      <c r="AX6566" s="13" t="s">
        <v>71</v>
      </c>
      <c r="AY6566" s="159" t="s">
        <v>330</v>
      </c>
    </row>
    <row r="6567" spans="2:51" s="12" customFormat="1">
      <c r="B6567" s="151"/>
      <c r="D6567" s="152" t="s">
        <v>340</v>
      </c>
      <c r="E6567" s="153" t="s">
        <v>21</v>
      </c>
      <c r="F6567" s="154" t="s">
        <v>1472</v>
      </c>
      <c r="H6567" s="153" t="s">
        <v>21</v>
      </c>
      <c r="I6567" s="155"/>
      <c r="L6567" s="151"/>
      <c r="M6567" s="156"/>
      <c r="T6567" s="157"/>
      <c r="AT6567" s="153" t="s">
        <v>340</v>
      </c>
      <c r="AU6567" s="153" t="s">
        <v>80</v>
      </c>
      <c r="AV6567" s="12" t="s">
        <v>78</v>
      </c>
      <c r="AW6567" s="12" t="s">
        <v>32</v>
      </c>
      <c r="AX6567" s="12" t="s">
        <v>71</v>
      </c>
      <c r="AY6567" s="153" t="s">
        <v>330</v>
      </c>
    </row>
    <row r="6568" spans="2:51" s="13" customFormat="1">
      <c r="B6568" s="158"/>
      <c r="D6568" s="152" t="s">
        <v>340</v>
      </c>
      <c r="E6568" s="159" t="s">
        <v>21</v>
      </c>
      <c r="F6568" s="160" t="s">
        <v>4835</v>
      </c>
      <c r="H6568" s="161">
        <v>10.32</v>
      </c>
      <c r="I6568" s="162"/>
      <c r="L6568" s="158"/>
      <c r="M6568" s="163"/>
      <c r="T6568" s="164"/>
      <c r="AT6568" s="159" t="s">
        <v>340</v>
      </c>
      <c r="AU6568" s="159" t="s">
        <v>80</v>
      </c>
      <c r="AV6568" s="13" t="s">
        <v>80</v>
      </c>
      <c r="AW6568" s="13" t="s">
        <v>32</v>
      </c>
      <c r="AX6568" s="13" t="s">
        <v>71</v>
      </c>
      <c r="AY6568" s="159" t="s">
        <v>330</v>
      </c>
    </row>
    <row r="6569" spans="2:51" s="13" customFormat="1">
      <c r="B6569" s="158"/>
      <c r="D6569" s="152" t="s">
        <v>340</v>
      </c>
      <c r="E6569" s="159" t="s">
        <v>21</v>
      </c>
      <c r="F6569" s="160" t="s">
        <v>4799</v>
      </c>
      <c r="H6569" s="161">
        <v>-1.47</v>
      </c>
      <c r="I6569" s="162"/>
      <c r="L6569" s="158"/>
      <c r="M6569" s="163"/>
      <c r="T6569" s="164"/>
      <c r="AT6569" s="159" t="s">
        <v>340</v>
      </c>
      <c r="AU6569" s="159" t="s">
        <v>80</v>
      </c>
      <c r="AV6569" s="13" t="s">
        <v>80</v>
      </c>
      <c r="AW6569" s="13" t="s">
        <v>32</v>
      </c>
      <c r="AX6569" s="13" t="s">
        <v>71</v>
      </c>
      <c r="AY6569" s="159" t="s">
        <v>330</v>
      </c>
    </row>
    <row r="6570" spans="2:51" s="12" customFormat="1">
      <c r="B6570" s="151"/>
      <c r="D6570" s="152" t="s">
        <v>340</v>
      </c>
      <c r="E6570" s="153" t="s">
        <v>21</v>
      </c>
      <c r="F6570" s="154" t="s">
        <v>1476</v>
      </c>
      <c r="H6570" s="153" t="s">
        <v>21</v>
      </c>
      <c r="I6570" s="155"/>
      <c r="L6570" s="151"/>
      <c r="M6570" s="156"/>
      <c r="T6570" s="157"/>
      <c r="AT6570" s="153" t="s">
        <v>340</v>
      </c>
      <c r="AU6570" s="153" t="s">
        <v>80</v>
      </c>
      <c r="AV6570" s="12" t="s">
        <v>78</v>
      </c>
      <c r="AW6570" s="12" t="s">
        <v>32</v>
      </c>
      <c r="AX6570" s="12" t="s">
        <v>71</v>
      </c>
      <c r="AY6570" s="153" t="s">
        <v>330</v>
      </c>
    </row>
    <row r="6571" spans="2:51" s="13" customFormat="1">
      <c r="B6571" s="158"/>
      <c r="D6571" s="152" t="s">
        <v>340</v>
      </c>
      <c r="E6571" s="159" t="s">
        <v>21</v>
      </c>
      <c r="F6571" s="160" t="s">
        <v>4798</v>
      </c>
      <c r="H6571" s="161">
        <v>9.6</v>
      </c>
      <c r="I6571" s="162"/>
      <c r="L6571" s="158"/>
      <c r="M6571" s="163"/>
      <c r="T6571" s="164"/>
      <c r="AT6571" s="159" t="s">
        <v>340</v>
      </c>
      <c r="AU6571" s="159" t="s">
        <v>80</v>
      </c>
      <c r="AV6571" s="13" t="s">
        <v>80</v>
      </c>
      <c r="AW6571" s="13" t="s">
        <v>32</v>
      </c>
      <c r="AX6571" s="13" t="s">
        <v>71</v>
      </c>
      <c r="AY6571" s="159" t="s">
        <v>330</v>
      </c>
    </row>
    <row r="6572" spans="2:51" s="13" customFormat="1">
      <c r="B6572" s="158"/>
      <c r="D6572" s="152" t="s">
        <v>340</v>
      </c>
      <c r="E6572" s="159" t="s">
        <v>21</v>
      </c>
      <c r="F6572" s="160" t="s">
        <v>4799</v>
      </c>
      <c r="H6572" s="161">
        <v>-1.47</v>
      </c>
      <c r="I6572" s="162"/>
      <c r="L6572" s="158"/>
      <c r="M6572" s="163"/>
      <c r="T6572" s="164"/>
      <c r="AT6572" s="159" t="s">
        <v>340</v>
      </c>
      <c r="AU6572" s="159" t="s">
        <v>80</v>
      </c>
      <c r="AV6572" s="13" t="s">
        <v>80</v>
      </c>
      <c r="AW6572" s="13" t="s">
        <v>32</v>
      </c>
      <c r="AX6572" s="13" t="s">
        <v>71</v>
      </c>
      <c r="AY6572" s="159" t="s">
        <v>330</v>
      </c>
    </row>
    <row r="6573" spans="2:51" s="12" customFormat="1">
      <c r="B6573" s="151"/>
      <c r="D6573" s="152" t="s">
        <v>340</v>
      </c>
      <c r="E6573" s="153" t="s">
        <v>21</v>
      </c>
      <c r="F6573" s="154" t="s">
        <v>1554</v>
      </c>
      <c r="H6573" s="153" t="s">
        <v>21</v>
      </c>
      <c r="I6573" s="155"/>
      <c r="L6573" s="151"/>
      <c r="M6573" s="156"/>
      <c r="T6573" s="157"/>
      <c r="AT6573" s="153" t="s">
        <v>340</v>
      </c>
      <c r="AU6573" s="153" t="s">
        <v>80</v>
      </c>
      <c r="AV6573" s="12" t="s">
        <v>78</v>
      </c>
      <c r="AW6573" s="12" t="s">
        <v>32</v>
      </c>
      <c r="AX6573" s="12" t="s">
        <v>71</v>
      </c>
      <c r="AY6573" s="153" t="s">
        <v>330</v>
      </c>
    </row>
    <row r="6574" spans="2:51" s="13" customFormat="1">
      <c r="B6574" s="158"/>
      <c r="D6574" s="152" t="s">
        <v>340</v>
      </c>
      <c r="E6574" s="159" t="s">
        <v>21</v>
      </c>
      <c r="F6574" s="160" t="s">
        <v>4822</v>
      </c>
      <c r="H6574" s="161">
        <v>26.64</v>
      </c>
      <c r="I6574" s="162"/>
      <c r="L6574" s="158"/>
      <c r="M6574" s="163"/>
      <c r="T6574" s="164"/>
      <c r="AT6574" s="159" t="s">
        <v>340</v>
      </c>
      <c r="AU6574" s="159" t="s">
        <v>80</v>
      </c>
      <c r="AV6574" s="13" t="s">
        <v>80</v>
      </c>
      <c r="AW6574" s="13" t="s">
        <v>32</v>
      </c>
      <c r="AX6574" s="13" t="s">
        <v>71</v>
      </c>
      <c r="AY6574" s="159" t="s">
        <v>330</v>
      </c>
    </row>
    <row r="6575" spans="2:51" s="13" customFormat="1">
      <c r="B6575" s="158"/>
      <c r="D6575" s="152" t="s">
        <v>340</v>
      </c>
      <c r="E6575" s="159" t="s">
        <v>21</v>
      </c>
      <c r="F6575" s="160" t="s">
        <v>4809</v>
      </c>
      <c r="H6575" s="161">
        <v>-2.94</v>
      </c>
      <c r="I6575" s="162"/>
      <c r="L6575" s="158"/>
      <c r="M6575" s="163"/>
      <c r="T6575" s="164"/>
      <c r="AT6575" s="159" t="s">
        <v>340</v>
      </c>
      <c r="AU6575" s="159" t="s">
        <v>80</v>
      </c>
      <c r="AV6575" s="13" t="s">
        <v>80</v>
      </c>
      <c r="AW6575" s="13" t="s">
        <v>32</v>
      </c>
      <c r="AX6575" s="13" t="s">
        <v>71</v>
      </c>
      <c r="AY6575" s="159" t="s">
        <v>330</v>
      </c>
    </row>
    <row r="6576" spans="2:51" s="13" customFormat="1">
      <c r="B6576" s="158"/>
      <c r="D6576" s="152" t="s">
        <v>340</v>
      </c>
      <c r="E6576" s="159" t="s">
        <v>21</v>
      </c>
      <c r="F6576" s="160" t="s">
        <v>1474</v>
      </c>
      <c r="H6576" s="161">
        <v>-2.8</v>
      </c>
      <c r="I6576" s="162"/>
      <c r="L6576" s="158"/>
      <c r="M6576" s="163"/>
      <c r="T6576" s="164"/>
      <c r="AT6576" s="159" t="s">
        <v>340</v>
      </c>
      <c r="AU6576" s="159" t="s">
        <v>80</v>
      </c>
      <c r="AV6576" s="13" t="s">
        <v>80</v>
      </c>
      <c r="AW6576" s="13" t="s">
        <v>32</v>
      </c>
      <c r="AX6576" s="13" t="s">
        <v>71</v>
      </c>
      <c r="AY6576" s="159" t="s">
        <v>330</v>
      </c>
    </row>
    <row r="6577" spans="2:51" s="12" customFormat="1">
      <c r="B6577" s="151"/>
      <c r="D6577" s="152" t="s">
        <v>340</v>
      </c>
      <c r="E6577" s="153" t="s">
        <v>21</v>
      </c>
      <c r="F6577" s="154" t="s">
        <v>2241</v>
      </c>
      <c r="H6577" s="153" t="s">
        <v>21</v>
      </c>
      <c r="I6577" s="155"/>
      <c r="L6577" s="151"/>
      <c r="M6577" s="156"/>
      <c r="T6577" s="157"/>
      <c r="AT6577" s="153" t="s">
        <v>340</v>
      </c>
      <c r="AU6577" s="153" t="s">
        <v>80</v>
      </c>
      <c r="AV6577" s="12" t="s">
        <v>78</v>
      </c>
      <c r="AW6577" s="12" t="s">
        <v>32</v>
      </c>
      <c r="AX6577" s="12" t="s">
        <v>71</v>
      </c>
      <c r="AY6577" s="153" t="s">
        <v>330</v>
      </c>
    </row>
    <row r="6578" spans="2:51" s="13" customFormat="1">
      <c r="B6578" s="158"/>
      <c r="D6578" s="152" t="s">
        <v>340</v>
      </c>
      <c r="E6578" s="159" t="s">
        <v>21</v>
      </c>
      <c r="F6578" s="160" t="s">
        <v>4836</v>
      </c>
      <c r="H6578" s="161">
        <v>13.728</v>
      </c>
      <c r="I6578" s="162"/>
      <c r="L6578" s="158"/>
      <c r="M6578" s="163"/>
      <c r="T6578" s="164"/>
      <c r="AT6578" s="159" t="s">
        <v>340</v>
      </c>
      <c r="AU6578" s="159" t="s">
        <v>80</v>
      </c>
      <c r="AV6578" s="13" t="s">
        <v>80</v>
      </c>
      <c r="AW6578" s="13" t="s">
        <v>32</v>
      </c>
      <c r="AX6578" s="13" t="s">
        <v>71</v>
      </c>
      <c r="AY6578" s="159" t="s">
        <v>330</v>
      </c>
    </row>
    <row r="6579" spans="2:51" s="13" customFormat="1">
      <c r="B6579" s="158"/>
      <c r="D6579" s="152" t="s">
        <v>340</v>
      </c>
      <c r="E6579" s="159" t="s">
        <v>21</v>
      </c>
      <c r="F6579" s="160" t="s">
        <v>4799</v>
      </c>
      <c r="H6579" s="161">
        <v>-1.47</v>
      </c>
      <c r="I6579" s="162"/>
      <c r="L6579" s="158"/>
      <c r="M6579" s="163"/>
      <c r="T6579" s="164"/>
      <c r="AT6579" s="159" t="s">
        <v>340</v>
      </c>
      <c r="AU6579" s="159" t="s">
        <v>80</v>
      </c>
      <c r="AV6579" s="13" t="s">
        <v>80</v>
      </c>
      <c r="AW6579" s="13" t="s">
        <v>32</v>
      </c>
      <c r="AX6579" s="13" t="s">
        <v>71</v>
      </c>
      <c r="AY6579" s="159" t="s">
        <v>330</v>
      </c>
    </row>
    <row r="6580" spans="2:51" s="12" customFormat="1">
      <c r="B6580" s="151"/>
      <c r="D6580" s="152" t="s">
        <v>340</v>
      </c>
      <c r="E6580" s="153" t="s">
        <v>21</v>
      </c>
      <c r="F6580" s="154" t="s">
        <v>2242</v>
      </c>
      <c r="H6580" s="153" t="s">
        <v>21</v>
      </c>
      <c r="I6580" s="155"/>
      <c r="L6580" s="151"/>
      <c r="M6580" s="156"/>
      <c r="T6580" s="157"/>
      <c r="AT6580" s="153" t="s">
        <v>340</v>
      </c>
      <c r="AU6580" s="153" t="s">
        <v>80</v>
      </c>
      <c r="AV6580" s="12" t="s">
        <v>78</v>
      </c>
      <c r="AW6580" s="12" t="s">
        <v>32</v>
      </c>
      <c r="AX6580" s="12" t="s">
        <v>71</v>
      </c>
      <c r="AY6580" s="153" t="s">
        <v>330</v>
      </c>
    </row>
    <row r="6581" spans="2:51" s="13" customFormat="1">
      <c r="B6581" s="158"/>
      <c r="D6581" s="152" t="s">
        <v>340</v>
      </c>
      <c r="E6581" s="159" t="s">
        <v>21</v>
      </c>
      <c r="F6581" s="160" t="s">
        <v>4837</v>
      </c>
      <c r="H6581" s="161">
        <v>6.84</v>
      </c>
      <c r="I6581" s="162"/>
      <c r="L6581" s="158"/>
      <c r="M6581" s="163"/>
      <c r="T6581" s="164"/>
      <c r="AT6581" s="159" t="s">
        <v>340</v>
      </c>
      <c r="AU6581" s="159" t="s">
        <v>80</v>
      </c>
      <c r="AV6581" s="13" t="s">
        <v>80</v>
      </c>
      <c r="AW6581" s="13" t="s">
        <v>32</v>
      </c>
      <c r="AX6581" s="13" t="s">
        <v>71</v>
      </c>
      <c r="AY6581" s="159" t="s">
        <v>330</v>
      </c>
    </row>
    <row r="6582" spans="2:51" s="13" customFormat="1">
      <c r="B6582" s="158"/>
      <c r="D6582" s="152" t="s">
        <v>340</v>
      </c>
      <c r="E6582" s="159" t="s">
        <v>21</v>
      </c>
      <c r="F6582" s="160" t="s">
        <v>4804</v>
      </c>
      <c r="H6582" s="161">
        <v>-1.68</v>
      </c>
      <c r="I6582" s="162"/>
      <c r="L6582" s="158"/>
      <c r="M6582" s="163"/>
      <c r="T6582" s="164"/>
      <c r="AT6582" s="159" t="s">
        <v>340</v>
      </c>
      <c r="AU6582" s="159" t="s">
        <v>80</v>
      </c>
      <c r="AV6582" s="13" t="s">
        <v>80</v>
      </c>
      <c r="AW6582" s="13" t="s">
        <v>32</v>
      </c>
      <c r="AX6582" s="13" t="s">
        <v>71</v>
      </c>
      <c r="AY6582" s="159" t="s">
        <v>330</v>
      </c>
    </row>
    <row r="6583" spans="2:51" s="12" customFormat="1">
      <c r="B6583" s="151"/>
      <c r="D6583" s="152" t="s">
        <v>340</v>
      </c>
      <c r="E6583" s="153" t="s">
        <v>21</v>
      </c>
      <c r="F6583" s="154" t="s">
        <v>2243</v>
      </c>
      <c r="H6583" s="153" t="s">
        <v>21</v>
      </c>
      <c r="I6583" s="155"/>
      <c r="L6583" s="151"/>
      <c r="M6583" s="156"/>
      <c r="T6583" s="157"/>
      <c r="AT6583" s="153" t="s">
        <v>340</v>
      </c>
      <c r="AU6583" s="153" t="s">
        <v>80</v>
      </c>
      <c r="AV6583" s="12" t="s">
        <v>78</v>
      </c>
      <c r="AW6583" s="12" t="s">
        <v>32</v>
      </c>
      <c r="AX6583" s="12" t="s">
        <v>71</v>
      </c>
      <c r="AY6583" s="153" t="s">
        <v>330</v>
      </c>
    </row>
    <row r="6584" spans="2:51" s="13" customFormat="1">
      <c r="B6584" s="158"/>
      <c r="D6584" s="152" t="s">
        <v>340</v>
      </c>
      <c r="E6584" s="159" t="s">
        <v>21</v>
      </c>
      <c r="F6584" s="160" t="s">
        <v>4838</v>
      </c>
      <c r="H6584" s="161">
        <v>13.2</v>
      </c>
      <c r="I6584" s="162"/>
      <c r="L6584" s="158"/>
      <c r="M6584" s="163"/>
      <c r="T6584" s="164"/>
      <c r="AT6584" s="159" t="s">
        <v>340</v>
      </c>
      <c r="AU6584" s="159" t="s">
        <v>80</v>
      </c>
      <c r="AV6584" s="13" t="s">
        <v>80</v>
      </c>
      <c r="AW6584" s="13" t="s">
        <v>32</v>
      </c>
      <c r="AX6584" s="13" t="s">
        <v>71</v>
      </c>
      <c r="AY6584" s="159" t="s">
        <v>330</v>
      </c>
    </row>
    <row r="6585" spans="2:51" s="13" customFormat="1">
      <c r="B6585" s="158"/>
      <c r="D6585" s="152" t="s">
        <v>340</v>
      </c>
      <c r="E6585" s="159" t="s">
        <v>21</v>
      </c>
      <c r="F6585" s="160" t="s">
        <v>4799</v>
      </c>
      <c r="H6585" s="161">
        <v>-1.47</v>
      </c>
      <c r="I6585" s="162"/>
      <c r="L6585" s="158"/>
      <c r="M6585" s="163"/>
      <c r="T6585" s="164"/>
      <c r="AT6585" s="159" t="s">
        <v>340</v>
      </c>
      <c r="AU6585" s="159" t="s">
        <v>80</v>
      </c>
      <c r="AV6585" s="13" t="s">
        <v>80</v>
      </c>
      <c r="AW6585" s="13" t="s">
        <v>32</v>
      </c>
      <c r="AX6585" s="13" t="s">
        <v>71</v>
      </c>
      <c r="AY6585" s="159" t="s">
        <v>330</v>
      </c>
    </row>
    <row r="6586" spans="2:51" s="12" customFormat="1">
      <c r="B6586" s="151"/>
      <c r="D6586" s="152" t="s">
        <v>340</v>
      </c>
      <c r="E6586" s="153" t="s">
        <v>21</v>
      </c>
      <c r="F6586" s="154" t="s">
        <v>1488</v>
      </c>
      <c r="H6586" s="153" t="s">
        <v>21</v>
      </c>
      <c r="I6586" s="155"/>
      <c r="L6586" s="151"/>
      <c r="M6586" s="156"/>
      <c r="T6586" s="157"/>
      <c r="AT6586" s="153" t="s">
        <v>340</v>
      </c>
      <c r="AU6586" s="153" t="s">
        <v>80</v>
      </c>
      <c r="AV6586" s="12" t="s">
        <v>78</v>
      </c>
      <c r="AW6586" s="12" t="s">
        <v>32</v>
      </c>
      <c r="AX6586" s="12" t="s">
        <v>71</v>
      </c>
      <c r="AY6586" s="153" t="s">
        <v>330</v>
      </c>
    </row>
    <row r="6587" spans="2:51" s="13" customFormat="1">
      <c r="B6587" s="158"/>
      <c r="D6587" s="152" t="s">
        <v>340</v>
      </c>
      <c r="E6587" s="159" t="s">
        <v>21</v>
      </c>
      <c r="F6587" s="160" t="s">
        <v>4839</v>
      </c>
      <c r="H6587" s="161">
        <v>7.8</v>
      </c>
      <c r="I6587" s="162"/>
      <c r="L6587" s="158"/>
      <c r="M6587" s="163"/>
      <c r="T6587" s="164"/>
      <c r="AT6587" s="159" t="s">
        <v>340</v>
      </c>
      <c r="AU6587" s="159" t="s">
        <v>80</v>
      </c>
      <c r="AV6587" s="13" t="s">
        <v>80</v>
      </c>
      <c r="AW6587" s="13" t="s">
        <v>32</v>
      </c>
      <c r="AX6587" s="13" t="s">
        <v>71</v>
      </c>
      <c r="AY6587" s="159" t="s">
        <v>330</v>
      </c>
    </row>
    <row r="6588" spans="2:51" s="13" customFormat="1">
      <c r="B6588" s="158"/>
      <c r="D6588" s="152" t="s">
        <v>340</v>
      </c>
      <c r="E6588" s="159" t="s">
        <v>21</v>
      </c>
      <c r="F6588" s="160" t="s">
        <v>4804</v>
      </c>
      <c r="H6588" s="161">
        <v>-1.68</v>
      </c>
      <c r="I6588" s="162"/>
      <c r="L6588" s="158"/>
      <c r="M6588" s="163"/>
      <c r="T6588" s="164"/>
      <c r="AT6588" s="159" t="s">
        <v>340</v>
      </c>
      <c r="AU6588" s="159" t="s">
        <v>80</v>
      </c>
      <c r="AV6588" s="13" t="s">
        <v>80</v>
      </c>
      <c r="AW6588" s="13" t="s">
        <v>32</v>
      </c>
      <c r="AX6588" s="13" t="s">
        <v>71</v>
      </c>
      <c r="AY6588" s="159" t="s">
        <v>330</v>
      </c>
    </row>
    <row r="6589" spans="2:51" s="12" customFormat="1">
      <c r="B6589" s="151"/>
      <c r="D6589" s="152" t="s">
        <v>340</v>
      </c>
      <c r="E6589" s="153" t="s">
        <v>21</v>
      </c>
      <c r="F6589" s="154" t="s">
        <v>1490</v>
      </c>
      <c r="H6589" s="153" t="s">
        <v>21</v>
      </c>
      <c r="I6589" s="155"/>
      <c r="L6589" s="151"/>
      <c r="M6589" s="156"/>
      <c r="T6589" s="157"/>
      <c r="AT6589" s="153" t="s">
        <v>340</v>
      </c>
      <c r="AU6589" s="153" t="s">
        <v>80</v>
      </c>
      <c r="AV6589" s="12" t="s">
        <v>78</v>
      </c>
      <c r="AW6589" s="12" t="s">
        <v>32</v>
      </c>
      <c r="AX6589" s="12" t="s">
        <v>71</v>
      </c>
      <c r="AY6589" s="153" t="s">
        <v>330</v>
      </c>
    </row>
    <row r="6590" spans="2:51" s="13" customFormat="1">
      <c r="B6590" s="158"/>
      <c r="D6590" s="152" t="s">
        <v>340</v>
      </c>
      <c r="E6590" s="159" t="s">
        <v>21</v>
      </c>
      <c r="F6590" s="160" t="s">
        <v>4840</v>
      </c>
      <c r="H6590" s="161">
        <v>11.28</v>
      </c>
      <c r="I6590" s="162"/>
      <c r="L6590" s="158"/>
      <c r="M6590" s="163"/>
      <c r="T6590" s="164"/>
      <c r="AT6590" s="159" t="s">
        <v>340</v>
      </c>
      <c r="AU6590" s="159" t="s">
        <v>80</v>
      </c>
      <c r="AV6590" s="13" t="s">
        <v>80</v>
      </c>
      <c r="AW6590" s="13" t="s">
        <v>32</v>
      </c>
      <c r="AX6590" s="13" t="s">
        <v>71</v>
      </c>
      <c r="AY6590" s="159" t="s">
        <v>330</v>
      </c>
    </row>
    <row r="6591" spans="2:51" s="13" customFormat="1">
      <c r="B6591" s="158"/>
      <c r="D6591" s="152" t="s">
        <v>340</v>
      </c>
      <c r="E6591" s="159" t="s">
        <v>21</v>
      </c>
      <c r="F6591" s="160" t="s">
        <v>4799</v>
      </c>
      <c r="H6591" s="161">
        <v>-1.47</v>
      </c>
      <c r="I6591" s="162"/>
      <c r="L6591" s="158"/>
      <c r="M6591" s="163"/>
      <c r="T6591" s="164"/>
      <c r="AT6591" s="159" t="s">
        <v>340</v>
      </c>
      <c r="AU6591" s="159" t="s">
        <v>80</v>
      </c>
      <c r="AV6591" s="13" t="s">
        <v>80</v>
      </c>
      <c r="AW6591" s="13" t="s">
        <v>32</v>
      </c>
      <c r="AX6591" s="13" t="s">
        <v>71</v>
      </c>
      <c r="AY6591" s="159" t="s">
        <v>330</v>
      </c>
    </row>
    <row r="6592" spans="2:51" s="12" customFormat="1">
      <c r="B6592" s="151"/>
      <c r="D6592" s="152" t="s">
        <v>340</v>
      </c>
      <c r="E6592" s="153" t="s">
        <v>21</v>
      </c>
      <c r="F6592" s="154" t="s">
        <v>1568</v>
      </c>
      <c r="H6592" s="153" t="s">
        <v>21</v>
      </c>
      <c r="I6592" s="155"/>
      <c r="L6592" s="151"/>
      <c r="M6592" s="156"/>
      <c r="T6592" s="157"/>
      <c r="AT6592" s="153" t="s">
        <v>340</v>
      </c>
      <c r="AU6592" s="153" t="s">
        <v>80</v>
      </c>
      <c r="AV6592" s="12" t="s">
        <v>78</v>
      </c>
      <c r="AW6592" s="12" t="s">
        <v>32</v>
      </c>
      <c r="AX6592" s="12" t="s">
        <v>71</v>
      </c>
      <c r="AY6592" s="153" t="s">
        <v>330</v>
      </c>
    </row>
    <row r="6593" spans="2:51" s="13" customFormat="1">
      <c r="B6593" s="158"/>
      <c r="D6593" s="152" t="s">
        <v>340</v>
      </c>
      <c r="E6593" s="159" t="s">
        <v>21</v>
      </c>
      <c r="F6593" s="160" t="s">
        <v>4841</v>
      </c>
      <c r="H6593" s="161">
        <v>7.92</v>
      </c>
      <c r="I6593" s="162"/>
      <c r="L6593" s="158"/>
      <c r="M6593" s="163"/>
      <c r="T6593" s="164"/>
      <c r="AT6593" s="159" t="s">
        <v>340</v>
      </c>
      <c r="AU6593" s="159" t="s">
        <v>80</v>
      </c>
      <c r="AV6593" s="13" t="s">
        <v>80</v>
      </c>
      <c r="AW6593" s="13" t="s">
        <v>32</v>
      </c>
      <c r="AX6593" s="13" t="s">
        <v>71</v>
      </c>
      <c r="AY6593" s="159" t="s">
        <v>330</v>
      </c>
    </row>
    <row r="6594" spans="2:51" s="13" customFormat="1">
      <c r="B6594" s="158"/>
      <c r="D6594" s="152" t="s">
        <v>340</v>
      </c>
      <c r="E6594" s="159" t="s">
        <v>21</v>
      </c>
      <c r="F6594" s="160" t="s">
        <v>4804</v>
      </c>
      <c r="H6594" s="161">
        <v>-1.68</v>
      </c>
      <c r="I6594" s="162"/>
      <c r="L6594" s="158"/>
      <c r="M6594" s="163"/>
      <c r="T6594" s="164"/>
      <c r="AT6594" s="159" t="s">
        <v>340</v>
      </c>
      <c r="AU6594" s="159" t="s">
        <v>80</v>
      </c>
      <c r="AV6594" s="13" t="s">
        <v>80</v>
      </c>
      <c r="AW6594" s="13" t="s">
        <v>32</v>
      </c>
      <c r="AX6594" s="13" t="s">
        <v>71</v>
      </c>
      <c r="AY6594" s="159" t="s">
        <v>330</v>
      </c>
    </row>
    <row r="6595" spans="2:51" s="12" customFormat="1">
      <c r="B6595" s="151"/>
      <c r="D6595" s="152" t="s">
        <v>340</v>
      </c>
      <c r="E6595" s="153" t="s">
        <v>21</v>
      </c>
      <c r="F6595" s="154" t="s">
        <v>1569</v>
      </c>
      <c r="H6595" s="153" t="s">
        <v>21</v>
      </c>
      <c r="I6595" s="155"/>
      <c r="L6595" s="151"/>
      <c r="M6595" s="156"/>
      <c r="T6595" s="157"/>
      <c r="AT6595" s="153" t="s">
        <v>340</v>
      </c>
      <c r="AU6595" s="153" t="s">
        <v>80</v>
      </c>
      <c r="AV6595" s="12" t="s">
        <v>78</v>
      </c>
      <c r="AW6595" s="12" t="s">
        <v>32</v>
      </c>
      <c r="AX6595" s="12" t="s">
        <v>71</v>
      </c>
      <c r="AY6595" s="153" t="s">
        <v>330</v>
      </c>
    </row>
    <row r="6596" spans="2:51" s="13" customFormat="1">
      <c r="B6596" s="158"/>
      <c r="D6596" s="152" t="s">
        <v>340</v>
      </c>
      <c r="E6596" s="159" t="s">
        <v>21</v>
      </c>
      <c r="F6596" s="160" t="s">
        <v>4840</v>
      </c>
      <c r="H6596" s="161">
        <v>11.28</v>
      </c>
      <c r="I6596" s="162"/>
      <c r="L6596" s="158"/>
      <c r="M6596" s="163"/>
      <c r="T6596" s="164"/>
      <c r="AT6596" s="159" t="s">
        <v>340</v>
      </c>
      <c r="AU6596" s="159" t="s">
        <v>80</v>
      </c>
      <c r="AV6596" s="13" t="s">
        <v>80</v>
      </c>
      <c r="AW6596" s="13" t="s">
        <v>32</v>
      </c>
      <c r="AX6596" s="13" t="s">
        <v>71</v>
      </c>
      <c r="AY6596" s="159" t="s">
        <v>330</v>
      </c>
    </row>
    <row r="6597" spans="2:51" s="13" customFormat="1">
      <c r="B6597" s="158"/>
      <c r="D6597" s="152" t="s">
        <v>340</v>
      </c>
      <c r="E6597" s="159" t="s">
        <v>21</v>
      </c>
      <c r="F6597" s="160" t="s">
        <v>4799</v>
      </c>
      <c r="H6597" s="161">
        <v>-1.47</v>
      </c>
      <c r="I6597" s="162"/>
      <c r="L6597" s="158"/>
      <c r="M6597" s="163"/>
      <c r="T6597" s="164"/>
      <c r="AT6597" s="159" t="s">
        <v>340</v>
      </c>
      <c r="AU6597" s="159" t="s">
        <v>80</v>
      </c>
      <c r="AV6597" s="13" t="s">
        <v>80</v>
      </c>
      <c r="AW6597" s="13" t="s">
        <v>32</v>
      </c>
      <c r="AX6597" s="13" t="s">
        <v>71</v>
      </c>
      <c r="AY6597" s="159" t="s">
        <v>330</v>
      </c>
    </row>
    <row r="6598" spans="2:51" s="12" customFormat="1">
      <c r="B6598" s="151"/>
      <c r="D6598" s="152" t="s">
        <v>340</v>
      </c>
      <c r="E6598" s="153" t="s">
        <v>21</v>
      </c>
      <c r="F6598" s="154" t="s">
        <v>1682</v>
      </c>
      <c r="H6598" s="153" t="s">
        <v>21</v>
      </c>
      <c r="I6598" s="155"/>
      <c r="L6598" s="151"/>
      <c r="M6598" s="156"/>
      <c r="T6598" s="157"/>
      <c r="AT6598" s="153" t="s">
        <v>340</v>
      </c>
      <c r="AU6598" s="153" t="s">
        <v>80</v>
      </c>
      <c r="AV6598" s="12" t="s">
        <v>78</v>
      </c>
      <c r="AW6598" s="12" t="s">
        <v>32</v>
      </c>
      <c r="AX6598" s="12" t="s">
        <v>71</v>
      </c>
      <c r="AY6598" s="153" t="s">
        <v>330</v>
      </c>
    </row>
    <row r="6599" spans="2:51" s="13" customFormat="1">
      <c r="B6599" s="158"/>
      <c r="D6599" s="152" t="s">
        <v>340</v>
      </c>
      <c r="E6599" s="159" t="s">
        <v>21</v>
      </c>
      <c r="F6599" s="160" t="s">
        <v>4842</v>
      </c>
      <c r="H6599" s="161">
        <v>19.2</v>
      </c>
      <c r="I6599" s="162"/>
      <c r="L6599" s="158"/>
      <c r="M6599" s="163"/>
      <c r="T6599" s="164"/>
      <c r="AT6599" s="159" t="s">
        <v>340</v>
      </c>
      <c r="AU6599" s="159" t="s">
        <v>80</v>
      </c>
      <c r="AV6599" s="13" t="s">
        <v>80</v>
      </c>
      <c r="AW6599" s="13" t="s">
        <v>32</v>
      </c>
      <c r="AX6599" s="13" t="s">
        <v>71</v>
      </c>
      <c r="AY6599" s="159" t="s">
        <v>330</v>
      </c>
    </row>
    <row r="6600" spans="2:51" s="13" customFormat="1">
      <c r="B6600" s="158"/>
      <c r="D6600" s="152" t="s">
        <v>340</v>
      </c>
      <c r="E6600" s="159" t="s">
        <v>21</v>
      </c>
      <c r="F6600" s="160" t="s">
        <v>4795</v>
      </c>
      <c r="H6600" s="161">
        <v>-1.89</v>
      </c>
      <c r="I6600" s="162"/>
      <c r="L6600" s="158"/>
      <c r="M6600" s="163"/>
      <c r="T6600" s="164"/>
      <c r="AT6600" s="159" t="s">
        <v>340</v>
      </c>
      <c r="AU6600" s="159" t="s">
        <v>80</v>
      </c>
      <c r="AV6600" s="13" t="s">
        <v>80</v>
      </c>
      <c r="AW6600" s="13" t="s">
        <v>32</v>
      </c>
      <c r="AX6600" s="13" t="s">
        <v>71</v>
      </c>
      <c r="AY6600" s="159" t="s">
        <v>330</v>
      </c>
    </row>
    <row r="6601" spans="2:51" s="12" customFormat="1">
      <c r="B6601" s="151"/>
      <c r="D6601" s="152" t="s">
        <v>340</v>
      </c>
      <c r="E6601" s="153" t="s">
        <v>21</v>
      </c>
      <c r="F6601" s="154" t="s">
        <v>1492</v>
      </c>
      <c r="H6601" s="153" t="s">
        <v>21</v>
      </c>
      <c r="I6601" s="155"/>
      <c r="L6601" s="151"/>
      <c r="M6601" s="156"/>
      <c r="T6601" s="157"/>
      <c r="AT6601" s="153" t="s">
        <v>340</v>
      </c>
      <c r="AU6601" s="153" t="s">
        <v>80</v>
      </c>
      <c r="AV6601" s="12" t="s">
        <v>78</v>
      </c>
      <c r="AW6601" s="12" t="s">
        <v>32</v>
      </c>
      <c r="AX6601" s="12" t="s">
        <v>71</v>
      </c>
      <c r="AY6601" s="153" t="s">
        <v>330</v>
      </c>
    </row>
    <row r="6602" spans="2:51" s="13" customFormat="1">
      <c r="B6602" s="158"/>
      <c r="D6602" s="152" t="s">
        <v>340</v>
      </c>
      <c r="E6602" s="159" t="s">
        <v>21</v>
      </c>
      <c r="F6602" s="160" t="s">
        <v>4843</v>
      </c>
      <c r="H6602" s="161">
        <v>27.12</v>
      </c>
      <c r="I6602" s="162"/>
      <c r="L6602" s="158"/>
      <c r="M6602" s="163"/>
      <c r="T6602" s="164"/>
      <c r="AT6602" s="159" t="s">
        <v>340</v>
      </c>
      <c r="AU6602" s="159" t="s">
        <v>80</v>
      </c>
      <c r="AV6602" s="13" t="s">
        <v>80</v>
      </c>
      <c r="AW6602" s="13" t="s">
        <v>32</v>
      </c>
      <c r="AX6602" s="13" t="s">
        <v>71</v>
      </c>
      <c r="AY6602" s="159" t="s">
        <v>330</v>
      </c>
    </row>
    <row r="6603" spans="2:51" s="13" customFormat="1">
      <c r="B6603" s="158"/>
      <c r="D6603" s="152" t="s">
        <v>340</v>
      </c>
      <c r="E6603" s="159" t="s">
        <v>21</v>
      </c>
      <c r="F6603" s="160" t="s">
        <v>4834</v>
      </c>
      <c r="H6603" s="161">
        <v>-1.68</v>
      </c>
      <c r="I6603" s="162"/>
      <c r="L6603" s="158"/>
      <c r="M6603" s="163"/>
      <c r="T6603" s="164"/>
      <c r="AT6603" s="159" t="s">
        <v>340</v>
      </c>
      <c r="AU6603" s="159" t="s">
        <v>80</v>
      </c>
      <c r="AV6603" s="13" t="s">
        <v>80</v>
      </c>
      <c r="AW6603" s="13" t="s">
        <v>32</v>
      </c>
      <c r="AX6603" s="13" t="s">
        <v>71</v>
      </c>
      <c r="AY6603" s="159" t="s">
        <v>330</v>
      </c>
    </row>
    <row r="6604" spans="2:51" s="12" customFormat="1">
      <c r="B6604" s="151"/>
      <c r="D6604" s="152" t="s">
        <v>340</v>
      </c>
      <c r="E6604" s="153" t="s">
        <v>21</v>
      </c>
      <c r="F6604" s="154" t="s">
        <v>1572</v>
      </c>
      <c r="H6604" s="153" t="s">
        <v>21</v>
      </c>
      <c r="I6604" s="155"/>
      <c r="L6604" s="151"/>
      <c r="M6604" s="156"/>
      <c r="T6604" s="157"/>
      <c r="AT6604" s="153" t="s">
        <v>340</v>
      </c>
      <c r="AU6604" s="153" t="s">
        <v>80</v>
      </c>
      <c r="AV6604" s="12" t="s">
        <v>78</v>
      </c>
      <c r="AW6604" s="12" t="s">
        <v>32</v>
      </c>
      <c r="AX6604" s="12" t="s">
        <v>71</v>
      </c>
      <c r="AY6604" s="153" t="s">
        <v>330</v>
      </c>
    </row>
    <row r="6605" spans="2:51" s="13" customFormat="1">
      <c r="B6605" s="158"/>
      <c r="D6605" s="152" t="s">
        <v>340</v>
      </c>
      <c r="E6605" s="159" t="s">
        <v>21</v>
      </c>
      <c r="F6605" s="160" t="s">
        <v>4844</v>
      </c>
      <c r="H6605" s="161">
        <v>16.512</v>
      </c>
      <c r="I6605" s="162"/>
      <c r="L6605" s="158"/>
      <c r="M6605" s="163"/>
      <c r="T6605" s="164"/>
      <c r="AT6605" s="159" t="s">
        <v>340</v>
      </c>
      <c r="AU6605" s="159" t="s">
        <v>80</v>
      </c>
      <c r="AV6605" s="13" t="s">
        <v>80</v>
      </c>
      <c r="AW6605" s="13" t="s">
        <v>32</v>
      </c>
      <c r="AX6605" s="13" t="s">
        <v>71</v>
      </c>
      <c r="AY6605" s="159" t="s">
        <v>330</v>
      </c>
    </row>
    <row r="6606" spans="2:51" s="13" customFormat="1">
      <c r="B6606" s="158"/>
      <c r="D6606" s="152" t="s">
        <v>340</v>
      </c>
      <c r="E6606" s="159" t="s">
        <v>21</v>
      </c>
      <c r="F6606" s="160" t="s">
        <v>4834</v>
      </c>
      <c r="H6606" s="161">
        <v>-1.68</v>
      </c>
      <c r="I6606" s="162"/>
      <c r="L6606" s="158"/>
      <c r="M6606" s="163"/>
      <c r="T6606" s="164"/>
      <c r="AT6606" s="159" t="s">
        <v>340</v>
      </c>
      <c r="AU6606" s="159" t="s">
        <v>80</v>
      </c>
      <c r="AV6606" s="13" t="s">
        <v>80</v>
      </c>
      <c r="AW6606" s="13" t="s">
        <v>32</v>
      </c>
      <c r="AX6606" s="13" t="s">
        <v>71</v>
      </c>
      <c r="AY6606" s="159" t="s">
        <v>330</v>
      </c>
    </row>
    <row r="6607" spans="2:51" s="12" customFormat="1">
      <c r="B6607" s="151"/>
      <c r="D6607" s="152" t="s">
        <v>340</v>
      </c>
      <c r="E6607" s="153" t="s">
        <v>21</v>
      </c>
      <c r="F6607" s="154" t="s">
        <v>1578</v>
      </c>
      <c r="H6607" s="153" t="s">
        <v>21</v>
      </c>
      <c r="I6607" s="155"/>
      <c r="L6607" s="151"/>
      <c r="M6607" s="156"/>
      <c r="T6607" s="157"/>
      <c r="AT6607" s="153" t="s">
        <v>340</v>
      </c>
      <c r="AU6607" s="153" t="s">
        <v>80</v>
      </c>
      <c r="AV6607" s="12" t="s">
        <v>78</v>
      </c>
      <c r="AW6607" s="12" t="s">
        <v>32</v>
      </c>
      <c r="AX6607" s="12" t="s">
        <v>71</v>
      </c>
      <c r="AY6607" s="153" t="s">
        <v>330</v>
      </c>
    </row>
    <row r="6608" spans="2:51" s="13" customFormat="1">
      <c r="B6608" s="158"/>
      <c r="D6608" s="152" t="s">
        <v>340</v>
      </c>
      <c r="E6608" s="159" t="s">
        <v>21</v>
      </c>
      <c r="F6608" s="160" t="s">
        <v>4845</v>
      </c>
      <c r="H6608" s="161">
        <v>18.96</v>
      </c>
      <c r="I6608" s="162"/>
      <c r="L6608" s="158"/>
      <c r="M6608" s="163"/>
      <c r="T6608" s="164"/>
      <c r="AT6608" s="159" t="s">
        <v>340</v>
      </c>
      <c r="AU6608" s="159" t="s">
        <v>80</v>
      </c>
      <c r="AV6608" s="13" t="s">
        <v>80</v>
      </c>
      <c r="AW6608" s="13" t="s">
        <v>32</v>
      </c>
      <c r="AX6608" s="13" t="s">
        <v>71</v>
      </c>
      <c r="AY6608" s="159" t="s">
        <v>330</v>
      </c>
    </row>
    <row r="6609" spans="2:51" s="13" customFormat="1">
      <c r="B6609" s="158"/>
      <c r="D6609" s="152" t="s">
        <v>340</v>
      </c>
      <c r="E6609" s="159" t="s">
        <v>21</v>
      </c>
      <c r="F6609" s="160" t="s">
        <v>4809</v>
      </c>
      <c r="H6609" s="161">
        <v>-2.94</v>
      </c>
      <c r="I6609" s="162"/>
      <c r="L6609" s="158"/>
      <c r="M6609" s="163"/>
      <c r="T6609" s="164"/>
      <c r="AT6609" s="159" t="s">
        <v>340</v>
      </c>
      <c r="AU6609" s="159" t="s">
        <v>80</v>
      </c>
      <c r="AV6609" s="13" t="s">
        <v>80</v>
      </c>
      <c r="AW6609" s="13" t="s">
        <v>32</v>
      </c>
      <c r="AX6609" s="13" t="s">
        <v>71</v>
      </c>
      <c r="AY6609" s="159" t="s">
        <v>330</v>
      </c>
    </row>
    <row r="6610" spans="2:51" s="12" customFormat="1">
      <c r="B6610" s="151"/>
      <c r="D6610" s="152" t="s">
        <v>340</v>
      </c>
      <c r="E6610" s="153" t="s">
        <v>21</v>
      </c>
      <c r="F6610" s="154" t="s">
        <v>1581</v>
      </c>
      <c r="H6610" s="153" t="s">
        <v>21</v>
      </c>
      <c r="I6610" s="155"/>
      <c r="L6610" s="151"/>
      <c r="M6610" s="156"/>
      <c r="T6610" s="157"/>
      <c r="AT6610" s="153" t="s">
        <v>340</v>
      </c>
      <c r="AU6610" s="153" t="s">
        <v>80</v>
      </c>
      <c r="AV6610" s="12" t="s">
        <v>78</v>
      </c>
      <c r="AW6610" s="12" t="s">
        <v>32</v>
      </c>
      <c r="AX6610" s="12" t="s">
        <v>71</v>
      </c>
      <c r="AY6610" s="153" t="s">
        <v>330</v>
      </c>
    </row>
    <row r="6611" spans="2:51" s="13" customFormat="1">
      <c r="B6611" s="158"/>
      <c r="D6611" s="152" t="s">
        <v>340</v>
      </c>
      <c r="E6611" s="159" t="s">
        <v>21</v>
      </c>
      <c r="F6611" s="160" t="s">
        <v>4846</v>
      </c>
      <c r="H6611" s="161">
        <v>1.08</v>
      </c>
      <c r="I6611" s="162"/>
      <c r="L6611" s="158"/>
      <c r="M6611" s="163"/>
      <c r="T6611" s="164"/>
      <c r="AT6611" s="159" t="s">
        <v>340</v>
      </c>
      <c r="AU6611" s="159" t="s">
        <v>80</v>
      </c>
      <c r="AV6611" s="13" t="s">
        <v>80</v>
      </c>
      <c r="AW6611" s="13" t="s">
        <v>32</v>
      </c>
      <c r="AX6611" s="13" t="s">
        <v>71</v>
      </c>
      <c r="AY6611" s="159" t="s">
        <v>330</v>
      </c>
    </row>
    <row r="6612" spans="2:51" s="12" customFormat="1">
      <c r="B6612" s="151"/>
      <c r="D6612" s="152" t="s">
        <v>340</v>
      </c>
      <c r="E6612" s="153" t="s">
        <v>21</v>
      </c>
      <c r="F6612" s="154" t="s">
        <v>1507</v>
      </c>
      <c r="H6612" s="153" t="s">
        <v>21</v>
      </c>
      <c r="I6612" s="155"/>
      <c r="L6612" s="151"/>
      <c r="M6612" s="156"/>
      <c r="T6612" s="157"/>
      <c r="AT6612" s="153" t="s">
        <v>340</v>
      </c>
      <c r="AU6612" s="153" t="s">
        <v>80</v>
      </c>
      <c r="AV6612" s="12" t="s">
        <v>78</v>
      </c>
      <c r="AW6612" s="12" t="s">
        <v>32</v>
      </c>
      <c r="AX6612" s="12" t="s">
        <v>71</v>
      </c>
      <c r="AY6612" s="153" t="s">
        <v>330</v>
      </c>
    </row>
    <row r="6613" spans="2:51" s="13" customFormat="1">
      <c r="B6613" s="158"/>
      <c r="D6613" s="152" t="s">
        <v>340</v>
      </c>
      <c r="E6613" s="159" t="s">
        <v>21</v>
      </c>
      <c r="F6613" s="160" t="s">
        <v>4847</v>
      </c>
      <c r="H6613" s="161">
        <v>6.24</v>
      </c>
      <c r="I6613" s="162"/>
      <c r="L6613" s="158"/>
      <c r="M6613" s="163"/>
      <c r="T6613" s="164"/>
      <c r="AT6613" s="159" t="s">
        <v>340</v>
      </c>
      <c r="AU6613" s="159" t="s">
        <v>80</v>
      </c>
      <c r="AV6613" s="13" t="s">
        <v>80</v>
      </c>
      <c r="AW6613" s="13" t="s">
        <v>32</v>
      </c>
      <c r="AX6613" s="13" t="s">
        <v>71</v>
      </c>
      <c r="AY6613" s="159" t="s">
        <v>330</v>
      </c>
    </row>
    <row r="6614" spans="2:51" s="13" customFormat="1">
      <c r="B6614" s="158"/>
      <c r="D6614" s="152" t="s">
        <v>340</v>
      </c>
      <c r="E6614" s="159" t="s">
        <v>21</v>
      </c>
      <c r="F6614" s="160" t="s">
        <v>4804</v>
      </c>
      <c r="H6614" s="161">
        <v>-1.68</v>
      </c>
      <c r="I6614" s="162"/>
      <c r="L6614" s="158"/>
      <c r="M6614" s="163"/>
      <c r="T6614" s="164"/>
      <c r="AT6614" s="159" t="s">
        <v>340</v>
      </c>
      <c r="AU6614" s="159" t="s">
        <v>80</v>
      </c>
      <c r="AV6614" s="13" t="s">
        <v>80</v>
      </c>
      <c r="AW6614" s="13" t="s">
        <v>32</v>
      </c>
      <c r="AX6614" s="13" t="s">
        <v>71</v>
      </c>
      <c r="AY6614" s="159" t="s">
        <v>330</v>
      </c>
    </row>
    <row r="6615" spans="2:51" s="12" customFormat="1">
      <c r="B6615" s="151"/>
      <c r="D6615" s="152" t="s">
        <v>340</v>
      </c>
      <c r="E6615" s="153" t="s">
        <v>21</v>
      </c>
      <c r="F6615" s="154" t="s">
        <v>1509</v>
      </c>
      <c r="H6615" s="153" t="s">
        <v>21</v>
      </c>
      <c r="I6615" s="155"/>
      <c r="L6615" s="151"/>
      <c r="M6615" s="156"/>
      <c r="T6615" s="157"/>
      <c r="AT6615" s="153" t="s">
        <v>340</v>
      </c>
      <c r="AU6615" s="153" t="s">
        <v>80</v>
      </c>
      <c r="AV6615" s="12" t="s">
        <v>78</v>
      </c>
      <c r="AW6615" s="12" t="s">
        <v>32</v>
      </c>
      <c r="AX6615" s="12" t="s">
        <v>71</v>
      </c>
      <c r="AY6615" s="153" t="s">
        <v>330</v>
      </c>
    </row>
    <row r="6616" spans="2:51" s="13" customFormat="1">
      <c r="B6616" s="158"/>
      <c r="D6616" s="152" t="s">
        <v>340</v>
      </c>
      <c r="E6616" s="159" t="s">
        <v>21</v>
      </c>
      <c r="F6616" s="160" t="s">
        <v>4848</v>
      </c>
      <c r="H6616" s="161">
        <v>12.48</v>
      </c>
      <c r="I6616" s="162"/>
      <c r="L6616" s="158"/>
      <c r="M6616" s="163"/>
      <c r="T6616" s="164"/>
      <c r="AT6616" s="159" t="s">
        <v>340</v>
      </c>
      <c r="AU6616" s="159" t="s">
        <v>80</v>
      </c>
      <c r="AV6616" s="13" t="s">
        <v>80</v>
      </c>
      <c r="AW6616" s="13" t="s">
        <v>32</v>
      </c>
      <c r="AX6616" s="13" t="s">
        <v>71</v>
      </c>
      <c r="AY6616" s="159" t="s">
        <v>330</v>
      </c>
    </row>
    <row r="6617" spans="2:51" s="13" customFormat="1">
      <c r="B6617" s="158"/>
      <c r="D6617" s="152" t="s">
        <v>340</v>
      </c>
      <c r="E6617" s="159" t="s">
        <v>21</v>
      </c>
      <c r="F6617" s="160" t="s">
        <v>4799</v>
      </c>
      <c r="H6617" s="161">
        <v>-1.47</v>
      </c>
      <c r="I6617" s="162"/>
      <c r="L6617" s="158"/>
      <c r="M6617" s="163"/>
      <c r="T6617" s="164"/>
      <c r="AT6617" s="159" t="s">
        <v>340</v>
      </c>
      <c r="AU6617" s="159" t="s">
        <v>80</v>
      </c>
      <c r="AV6617" s="13" t="s">
        <v>80</v>
      </c>
      <c r="AW6617" s="13" t="s">
        <v>32</v>
      </c>
      <c r="AX6617" s="13" t="s">
        <v>71</v>
      </c>
      <c r="AY6617" s="159" t="s">
        <v>330</v>
      </c>
    </row>
    <row r="6618" spans="2:51" s="15" customFormat="1">
      <c r="B6618" s="183"/>
      <c r="D6618" s="152" t="s">
        <v>340</v>
      </c>
      <c r="E6618" s="184" t="s">
        <v>21</v>
      </c>
      <c r="F6618" s="185" t="s">
        <v>769</v>
      </c>
      <c r="H6618" s="186">
        <v>218.54</v>
      </c>
      <c r="I6618" s="187"/>
      <c r="L6618" s="183"/>
      <c r="M6618" s="188"/>
      <c r="T6618" s="189"/>
      <c r="AT6618" s="184" t="s">
        <v>340</v>
      </c>
      <c r="AU6618" s="184" t="s">
        <v>80</v>
      </c>
      <c r="AV6618" s="15" t="s">
        <v>171</v>
      </c>
      <c r="AW6618" s="15" t="s">
        <v>32</v>
      </c>
      <c r="AX6618" s="15" t="s">
        <v>71</v>
      </c>
      <c r="AY6618" s="184" t="s">
        <v>330</v>
      </c>
    </row>
    <row r="6619" spans="2:51" s="12" customFormat="1">
      <c r="B6619" s="151"/>
      <c r="D6619" s="152" t="s">
        <v>340</v>
      </c>
      <c r="E6619" s="153" t="s">
        <v>21</v>
      </c>
      <c r="F6619" s="154" t="s">
        <v>800</v>
      </c>
      <c r="H6619" s="153" t="s">
        <v>21</v>
      </c>
      <c r="I6619" s="155"/>
      <c r="L6619" s="151"/>
      <c r="M6619" s="156"/>
      <c r="T6619" s="157"/>
      <c r="AT6619" s="153" t="s">
        <v>340</v>
      </c>
      <c r="AU6619" s="153" t="s">
        <v>80</v>
      </c>
      <c r="AV6619" s="12" t="s">
        <v>78</v>
      </c>
      <c r="AW6619" s="12" t="s">
        <v>32</v>
      </c>
      <c r="AX6619" s="12" t="s">
        <v>71</v>
      </c>
      <c r="AY6619" s="153" t="s">
        <v>330</v>
      </c>
    </row>
    <row r="6620" spans="2:51" s="12" customFormat="1">
      <c r="B6620" s="151"/>
      <c r="D6620" s="152" t="s">
        <v>340</v>
      </c>
      <c r="E6620" s="153" t="s">
        <v>21</v>
      </c>
      <c r="F6620" s="154" t="s">
        <v>1470</v>
      </c>
      <c r="H6620" s="153" t="s">
        <v>21</v>
      </c>
      <c r="I6620" s="155"/>
      <c r="L6620" s="151"/>
      <c r="M6620" s="156"/>
      <c r="T6620" s="157"/>
      <c r="AT6620" s="153" t="s">
        <v>340</v>
      </c>
      <c r="AU6620" s="153" t="s">
        <v>80</v>
      </c>
      <c r="AV6620" s="12" t="s">
        <v>78</v>
      </c>
      <c r="AW6620" s="12" t="s">
        <v>32</v>
      </c>
      <c r="AX6620" s="12" t="s">
        <v>71</v>
      </c>
      <c r="AY6620" s="153" t="s">
        <v>330</v>
      </c>
    </row>
    <row r="6621" spans="2:51" s="13" customFormat="1">
      <c r="B6621" s="158"/>
      <c r="D6621" s="152" t="s">
        <v>340</v>
      </c>
      <c r="E6621" s="159" t="s">
        <v>21</v>
      </c>
      <c r="F6621" s="160" t="s">
        <v>4849</v>
      </c>
      <c r="H6621" s="161">
        <v>1.68</v>
      </c>
      <c r="I6621" s="162"/>
      <c r="L6621" s="158"/>
      <c r="M6621" s="163"/>
      <c r="T6621" s="164"/>
      <c r="AT6621" s="159" t="s">
        <v>340</v>
      </c>
      <c r="AU6621" s="159" t="s">
        <v>80</v>
      </c>
      <c r="AV6621" s="13" t="s">
        <v>80</v>
      </c>
      <c r="AW6621" s="13" t="s">
        <v>32</v>
      </c>
      <c r="AX6621" s="13" t="s">
        <v>71</v>
      </c>
      <c r="AY6621" s="159" t="s">
        <v>330</v>
      </c>
    </row>
    <row r="6622" spans="2:51" s="12" customFormat="1">
      <c r="B6622" s="151"/>
      <c r="D6622" s="152" t="s">
        <v>340</v>
      </c>
      <c r="E6622" s="153" t="s">
        <v>21</v>
      </c>
      <c r="F6622" s="154" t="s">
        <v>1672</v>
      </c>
      <c r="H6622" s="153" t="s">
        <v>21</v>
      </c>
      <c r="I6622" s="155"/>
      <c r="L6622" s="151"/>
      <c r="M6622" s="156"/>
      <c r="T6622" s="157"/>
      <c r="AT6622" s="153" t="s">
        <v>340</v>
      </c>
      <c r="AU6622" s="153" t="s">
        <v>80</v>
      </c>
      <c r="AV6622" s="12" t="s">
        <v>78</v>
      </c>
      <c r="AW6622" s="12" t="s">
        <v>32</v>
      </c>
      <c r="AX6622" s="12" t="s">
        <v>71</v>
      </c>
      <c r="AY6622" s="153" t="s">
        <v>330</v>
      </c>
    </row>
    <row r="6623" spans="2:51" s="13" customFormat="1">
      <c r="B6623" s="158"/>
      <c r="D6623" s="152" t="s">
        <v>340</v>
      </c>
      <c r="E6623" s="159" t="s">
        <v>21</v>
      </c>
      <c r="F6623" s="160" t="s">
        <v>4820</v>
      </c>
      <c r="H6623" s="161">
        <v>19.440000000000001</v>
      </c>
      <c r="I6623" s="162"/>
      <c r="L6623" s="158"/>
      <c r="M6623" s="163"/>
      <c r="T6623" s="164"/>
      <c r="AT6623" s="159" t="s">
        <v>340</v>
      </c>
      <c r="AU6623" s="159" t="s">
        <v>80</v>
      </c>
      <c r="AV6623" s="13" t="s">
        <v>80</v>
      </c>
      <c r="AW6623" s="13" t="s">
        <v>32</v>
      </c>
      <c r="AX6623" s="13" t="s">
        <v>71</v>
      </c>
      <c r="AY6623" s="159" t="s">
        <v>330</v>
      </c>
    </row>
    <row r="6624" spans="2:51" s="13" customFormat="1">
      <c r="B6624" s="158"/>
      <c r="D6624" s="152" t="s">
        <v>340</v>
      </c>
      <c r="E6624" s="159" t="s">
        <v>21</v>
      </c>
      <c r="F6624" s="160" t="s">
        <v>4795</v>
      </c>
      <c r="H6624" s="161">
        <v>-1.89</v>
      </c>
      <c r="I6624" s="162"/>
      <c r="L6624" s="158"/>
      <c r="M6624" s="163"/>
      <c r="T6624" s="164"/>
      <c r="AT6624" s="159" t="s">
        <v>340</v>
      </c>
      <c r="AU6624" s="159" t="s">
        <v>80</v>
      </c>
      <c r="AV6624" s="13" t="s">
        <v>80</v>
      </c>
      <c r="AW6624" s="13" t="s">
        <v>32</v>
      </c>
      <c r="AX6624" s="13" t="s">
        <v>71</v>
      </c>
      <c r="AY6624" s="159" t="s">
        <v>330</v>
      </c>
    </row>
    <row r="6625" spans="2:51" s="12" customFormat="1">
      <c r="B6625" s="151"/>
      <c r="D6625" s="152" t="s">
        <v>340</v>
      </c>
      <c r="E6625" s="153" t="s">
        <v>21</v>
      </c>
      <c r="F6625" s="154" t="s">
        <v>1550</v>
      </c>
      <c r="H6625" s="153" t="s">
        <v>21</v>
      </c>
      <c r="I6625" s="155"/>
      <c r="L6625" s="151"/>
      <c r="M6625" s="156"/>
      <c r="T6625" s="157"/>
      <c r="AT6625" s="153" t="s">
        <v>340</v>
      </c>
      <c r="AU6625" s="153" t="s">
        <v>80</v>
      </c>
      <c r="AV6625" s="12" t="s">
        <v>78</v>
      </c>
      <c r="AW6625" s="12" t="s">
        <v>32</v>
      </c>
      <c r="AX6625" s="12" t="s">
        <v>71</v>
      </c>
      <c r="AY6625" s="153" t="s">
        <v>330</v>
      </c>
    </row>
    <row r="6626" spans="2:51" s="13" customFormat="1">
      <c r="B6626" s="158"/>
      <c r="D6626" s="152" t="s">
        <v>340</v>
      </c>
      <c r="E6626" s="159" t="s">
        <v>21</v>
      </c>
      <c r="F6626" s="160" t="s">
        <v>4796</v>
      </c>
      <c r="H6626" s="161">
        <v>9.6</v>
      </c>
      <c r="I6626" s="162"/>
      <c r="L6626" s="158"/>
      <c r="M6626" s="163"/>
      <c r="T6626" s="164"/>
      <c r="AT6626" s="159" t="s">
        <v>340</v>
      </c>
      <c r="AU6626" s="159" t="s">
        <v>80</v>
      </c>
      <c r="AV6626" s="13" t="s">
        <v>80</v>
      </c>
      <c r="AW6626" s="13" t="s">
        <v>32</v>
      </c>
      <c r="AX6626" s="13" t="s">
        <v>71</v>
      </c>
      <c r="AY6626" s="159" t="s">
        <v>330</v>
      </c>
    </row>
    <row r="6627" spans="2:51" s="13" customFormat="1">
      <c r="B6627" s="158"/>
      <c r="D6627" s="152" t="s">
        <v>340</v>
      </c>
      <c r="E6627" s="159" t="s">
        <v>21</v>
      </c>
      <c r="F6627" s="160" t="s">
        <v>4797</v>
      </c>
      <c r="H6627" s="161">
        <v>-2.52</v>
      </c>
      <c r="I6627" s="162"/>
      <c r="L6627" s="158"/>
      <c r="M6627" s="163"/>
      <c r="T6627" s="164"/>
      <c r="AT6627" s="159" t="s">
        <v>340</v>
      </c>
      <c r="AU6627" s="159" t="s">
        <v>80</v>
      </c>
      <c r="AV6627" s="13" t="s">
        <v>80</v>
      </c>
      <c r="AW6627" s="13" t="s">
        <v>32</v>
      </c>
      <c r="AX6627" s="13" t="s">
        <v>71</v>
      </c>
      <c r="AY6627" s="159" t="s">
        <v>330</v>
      </c>
    </row>
    <row r="6628" spans="2:51" s="12" customFormat="1">
      <c r="B6628" s="151"/>
      <c r="D6628" s="152" t="s">
        <v>340</v>
      </c>
      <c r="E6628" s="153" t="s">
        <v>21</v>
      </c>
      <c r="F6628" s="154" t="s">
        <v>1472</v>
      </c>
      <c r="H6628" s="153" t="s">
        <v>21</v>
      </c>
      <c r="I6628" s="155"/>
      <c r="L6628" s="151"/>
      <c r="M6628" s="156"/>
      <c r="T6628" s="157"/>
      <c r="AT6628" s="153" t="s">
        <v>340</v>
      </c>
      <c r="AU6628" s="153" t="s">
        <v>80</v>
      </c>
      <c r="AV6628" s="12" t="s">
        <v>78</v>
      </c>
      <c r="AW6628" s="12" t="s">
        <v>32</v>
      </c>
      <c r="AX6628" s="12" t="s">
        <v>71</v>
      </c>
      <c r="AY6628" s="153" t="s">
        <v>330</v>
      </c>
    </row>
    <row r="6629" spans="2:51" s="13" customFormat="1">
      <c r="B6629" s="158"/>
      <c r="D6629" s="152" t="s">
        <v>340</v>
      </c>
      <c r="E6629" s="159" t="s">
        <v>21</v>
      </c>
      <c r="F6629" s="160" t="s">
        <v>4798</v>
      </c>
      <c r="H6629" s="161">
        <v>9.6</v>
      </c>
      <c r="I6629" s="162"/>
      <c r="L6629" s="158"/>
      <c r="M6629" s="163"/>
      <c r="T6629" s="164"/>
      <c r="AT6629" s="159" t="s">
        <v>340</v>
      </c>
      <c r="AU6629" s="159" t="s">
        <v>80</v>
      </c>
      <c r="AV6629" s="13" t="s">
        <v>80</v>
      </c>
      <c r="AW6629" s="13" t="s">
        <v>32</v>
      </c>
      <c r="AX6629" s="13" t="s">
        <v>71</v>
      </c>
      <c r="AY6629" s="159" t="s">
        <v>330</v>
      </c>
    </row>
    <row r="6630" spans="2:51" s="13" customFormat="1">
      <c r="B6630" s="158"/>
      <c r="D6630" s="152" t="s">
        <v>340</v>
      </c>
      <c r="E6630" s="159" t="s">
        <v>21</v>
      </c>
      <c r="F6630" s="160" t="s">
        <v>4799</v>
      </c>
      <c r="H6630" s="161">
        <v>-1.47</v>
      </c>
      <c r="I6630" s="162"/>
      <c r="L6630" s="158"/>
      <c r="M6630" s="163"/>
      <c r="T6630" s="164"/>
      <c r="AT6630" s="159" t="s">
        <v>340</v>
      </c>
      <c r="AU6630" s="159" t="s">
        <v>80</v>
      </c>
      <c r="AV6630" s="13" t="s">
        <v>80</v>
      </c>
      <c r="AW6630" s="13" t="s">
        <v>32</v>
      </c>
      <c r="AX6630" s="13" t="s">
        <v>71</v>
      </c>
      <c r="AY6630" s="159" t="s">
        <v>330</v>
      </c>
    </row>
    <row r="6631" spans="2:51" s="12" customFormat="1">
      <c r="B6631" s="151"/>
      <c r="D6631" s="152" t="s">
        <v>340</v>
      </c>
      <c r="E6631" s="153" t="s">
        <v>21</v>
      </c>
      <c r="F6631" s="154" t="s">
        <v>1476</v>
      </c>
      <c r="H6631" s="153" t="s">
        <v>21</v>
      </c>
      <c r="I6631" s="155"/>
      <c r="L6631" s="151"/>
      <c r="M6631" s="156"/>
      <c r="T6631" s="157"/>
      <c r="AT6631" s="153" t="s">
        <v>340</v>
      </c>
      <c r="AU6631" s="153" t="s">
        <v>80</v>
      </c>
      <c r="AV6631" s="12" t="s">
        <v>78</v>
      </c>
      <c r="AW6631" s="12" t="s">
        <v>32</v>
      </c>
      <c r="AX6631" s="12" t="s">
        <v>71</v>
      </c>
      <c r="AY6631" s="153" t="s">
        <v>330</v>
      </c>
    </row>
    <row r="6632" spans="2:51" s="13" customFormat="1">
      <c r="B6632" s="158"/>
      <c r="D6632" s="152" t="s">
        <v>340</v>
      </c>
      <c r="E6632" s="159" t="s">
        <v>21</v>
      </c>
      <c r="F6632" s="160" t="s">
        <v>4798</v>
      </c>
      <c r="H6632" s="161">
        <v>9.6</v>
      </c>
      <c r="I6632" s="162"/>
      <c r="L6632" s="158"/>
      <c r="M6632" s="163"/>
      <c r="T6632" s="164"/>
      <c r="AT6632" s="159" t="s">
        <v>340</v>
      </c>
      <c r="AU6632" s="159" t="s">
        <v>80</v>
      </c>
      <c r="AV6632" s="13" t="s">
        <v>80</v>
      </c>
      <c r="AW6632" s="13" t="s">
        <v>32</v>
      </c>
      <c r="AX6632" s="13" t="s">
        <v>71</v>
      </c>
      <c r="AY6632" s="159" t="s">
        <v>330</v>
      </c>
    </row>
    <row r="6633" spans="2:51" s="13" customFormat="1">
      <c r="B6633" s="158"/>
      <c r="D6633" s="152" t="s">
        <v>340</v>
      </c>
      <c r="E6633" s="159" t="s">
        <v>21</v>
      </c>
      <c r="F6633" s="160" t="s">
        <v>4799</v>
      </c>
      <c r="H6633" s="161">
        <v>-1.47</v>
      </c>
      <c r="I6633" s="162"/>
      <c r="L6633" s="158"/>
      <c r="M6633" s="163"/>
      <c r="T6633" s="164"/>
      <c r="AT6633" s="159" t="s">
        <v>340</v>
      </c>
      <c r="AU6633" s="159" t="s">
        <v>80</v>
      </c>
      <c r="AV6633" s="13" t="s">
        <v>80</v>
      </c>
      <c r="AW6633" s="13" t="s">
        <v>32</v>
      </c>
      <c r="AX6633" s="13" t="s">
        <v>71</v>
      </c>
      <c r="AY6633" s="159" t="s">
        <v>330</v>
      </c>
    </row>
    <row r="6634" spans="2:51" s="12" customFormat="1">
      <c r="B6634" s="151"/>
      <c r="D6634" s="152" t="s">
        <v>340</v>
      </c>
      <c r="E6634" s="153" t="s">
        <v>21</v>
      </c>
      <c r="F6634" s="154" t="s">
        <v>1554</v>
      </c>
      <c r="H6634" s="153" t="s">
        <v>21</v>
      </c>
      <c r="I6634" s="155"/>
      <c r="L6634" s="151"/>
      <c r="M6634" s="156"/>
      <c r="T6634" s="157"/>
      <c r="AT6634" s="153" t="s">
        <v>340</v>
      </c>
      <c r="AU6634" s="153" t="s">
        <v>80</v>
      </c>
      <c r="AV6634" s="12" t="s">
        <v>78</v>
      </c>
      <c r="AW6634" s="12" t="s">
        <v>32</v>
      </c>
      <c r="AX6634" s="12" t="s">
        <v>71</v>
      </c>
      <c r="AY6634" s="153" t="s">
        <v>330</v>
      </c>
    </row>
    <row r="6635" spans="2:51" s="13" customFormat="1">
      <c r="B6635" s="158"/>
      <c r="D6635" s="152" t="s">
        <v>340</v>
      </c>
      <c r="E6635" s="159" t="s">
        <v>21</v>
      </c>
      <c r="F6635" s="160" t="s">
        <v>4850</v>
      </c>
      <c r="H6635" s="161">
        <v>26.88</v>
      </c>
      <c r="I6635" s="162"/>
      <c r="L6635" s="158"/>
      <c r="M6635" s="163"/>
      <c r="T6635" s="164"/>
      <c r="AT6635" s="159" t="s">
        <v>340</v>
      </c>
      <c r="AU6635" s="159" t="s">
        <v>80</v>
      </c>
      <c r="AV6635" s="13" t="s">
        <v>80</v>
      </c>
      <c r="AW6635" s="13" t="s">
        <v>32</v>
      </c>
      <c r="AX6635" s="13" t="s">
        <v>71</v>
      </c>
      <c r="AY6635" s="159" t="s">
        <v>330</v>
      </c>
    </row>
    <row r="6636" spans="2:51" s="13" customFormat="1">
      <c r="B6636" s="158"/>
      <c r="D6636" s="152" t="s">
        <v>340</v>
      </c>
      <c r="E6636" s="159" t="s">
        <v>21</v>
      </c>
      <c r="F6636" s="160" t="s">
        <v>4809</v>
      </c>
      <c r="H6636" s="161">
        <v>-2.94</v>
      </c>
      <c r="I6636" s="162"/>
      <c r="L6636" s="158"/>
      <c r="M6636" s="163"/>
      <c r="T6636" s="164"/>
      <c r="AT6636" s="159" t="s">
        <v>340</v>
      </c>
      <c r="AU6636" s="159" t="s">
        <v>80</v>
      </c>
      <c r="AV6636" s="13" t="s">
        <v>80</v>
      </c>
      <c r="AW6636" s="13" t="s">
        <v>32</v>
      </c>
      <c r="AX6636" s="13" t="s">
        <v>71</v>
      </c>
      <c r="AY6636" s="159" t="s">
        <v>330</v>
      </c>
    </row>
    <row r="6637" spans="2:51" s="13" customFormat="1">
      <c r="B6637" s="158"/>
      <c r="D6637" s="152" t="s">
        <v>340</v>
      </c>
      <c r="E6637" s="159" t="s">
        <v>21</v>
      </c>
      <c r="F6637" s="160" t="s">
        <v>1474</v>
      </c>
      <c r="H6637" s="161">
        <v>-2.8</v>
      </c>
      <c r="I6637" s="162"/>
      <c r="L6637" s="158"/>
      <c r="M6637" s="163"/>
      <c r="T6637" s="164"/>
      <c r="AT6637" s="159" t="s">
        <v>340</v>
      </c>
      <c r="AU6637" s="159" t="s">
        <v>80</v>
      </c>
      <c r="AV6637" s="13" t="s">
        <v>80</v>
      </c>
      <c r="AW6637" s="13" t="s">
        <v>32</v>
      </c>
      <c r="AX6637" s="13" t="s">
        <v>71</v>
      </c>
      <c r="AY6637" s="159" t="s">
        <v>330</v>
      </c>
    </row>
    <row r="6638" spans="2:51" s="12" customFormat="1">
      <c r="B6638" s="151"/>
      <c r="D6638" s="152" t="s">
        <v>340</v>
      </c>
      <c r="E6638" s="153" t="s">
        <v>21</v>
      </c>
      <c r="F6638" s="154" t="s">
        <v>2241</v>
      </c>
      <c r="H6638" s="153" t="s">
        <v>21</v>
      </c>
      <c r="I6638" s="155"/>
      <c r="L6638" s="151"/>
      <c r="M6638" s="156"/>
      <c r="T6638" s="157"/>
      <c r="AT6638" s="153" t="s">
        <v>340</v>
      </c>
      <c r="AU6638" s="153" t="s">
        <v>80</v>
      </c>
      <c r="AV6638" s="12" t="s">
        <v>78</v>
      </c>
      <c r="AW6638" s="12" t="s">
        <v>32</v>
      </c>
      <c r="AX6638" s="12" t="s">
        <v>71</v>
      </c>
      <c r="AY6638" s="153" t="s">
        <v>330</v>
      </c>
    </row>
    <row r="6639" spans="2:51" s="13" customFormat="1">
      <c r="B6639" s="158"/>
      <c r="D6639" s="152" t="s">
        <v>340</v>
      </c>
      <c r="E6639" s="159" t="s">
        <v>21</v>
      </c>
      <c r="F6639" s="160" t="s">
        <v>4851</v>
      </c>
      <c r="H6639" s="161">
        <v>12.72</v>
      </c>
      <c r="I6639" s="162"/>
      <c r="L6639" s="158"/>
      <c r="M6639" s="163"/>
      <c r="T6639" s="164"/>
      <c r="AT6639" s="159" t="s">
        <v>340</v>
      </c>
      <c r="AU6639" s="159" t="s">
        <v>80</v>
      </c>
      <c r="AV6639" s="13" t="s">
        <v>80</v>
      </c>
      <c r="AW6639" s="13" t="s">
        <v>32</v>
      </c>
      <c r="AX6639" s="13" t="s">
        <v>71</v>
      </c>
      <c r="AY6639" s="159" t="s">
        <v>330</v>
      </c>
    </row>
    <row r="6640" spans="2:51" s="13" customFormat="1">
      <c r="B6640" s="158"/>
      <c r="D6640" s="152" t="s">
        <v>340</v>
      </c>
      <c r="E6640" s="159" t="s">
        <v>21</v>
      </c>
      <c r="F6640" s="160" t="s">
        <v>4799</v>
      </c>
      <c r="H6640" s="161">
        <v>-1.47</v>
      </c>
      <c r="I6640" s="162"/>
      <c r="L6640" s="158"/>
      <c r="M6640" s="163"/>
      <c r="T6640" s="164"/>
      <c r="AT6640" s="159" t="s">
        <v>340</v>
      </c>
      <c r="AU6640" s="159" t="s">
        <v>80</v>
      </c>
      <c r="AV6640" s="13" t="s">
        <v>80</v>
      </c>
      <c r="AW6640" s="13" t="s">
        <v>32</v>
      </c>
      <c r="AX6640" s="13" t="s">
        <v>71</v>
      </c>
      <c r="AY6640" s="159" t="s">
        <v>330</v>
      </c>
    </row>
    <row r="6641" spans="2:51" s="12" customFormat="1">
      <c r="B6641" s="151"/>
      <c r="D6641" s="152" t="s">
        <v>340</v>
      </c>
      <c r="E6641" s="153" t="s">
        <v>21</v>
      </c>
      <c r="F6641" s="154" t="s">
        <v>1677</v>
      </c>
      <c r="H6641" s="153" t="s">
        <v>21</v>
      </c>
      <c r="I6641" s="155"/>
      <c r="L6641" s="151"/>
      <c r="M6641" s="156"/>
      <c r="T6641" s="157"/>
      <c r="AT6641" s="153" t="s">
        <v>340</v>
      </c>
      <c r="AU6641" s="153" t="s">
        <v>80</v>
      </c>
      <c r="AV6641" s="12" t="s">
        <v>78</v>
      </c>
      <c r="AW6641" s="12" t="s">
        <v>32</v>
      </c>
      <c r="AX6641" s="12" t="s">
        <v>71</v>
      </c>
      <c r="AY6641" s="153" t="s">
        <v>330</v>
      </c>
    </row>
    <row r="6642" spans="2:51" s="13" customFormat="1">
      <c r="B6642" s="158"/>
      <c r="D6642" s="152" t="s">
        <v>340</v>
      </c>
      <c r="E6642" s="159" t="s">
        <v>21</v>
      </c>
      <c r="F6642" s="160" t="s">
        <v>4800</v>
      </c>
      <c r="H6642" s="161">
        <v>9.8640000000000008</v>
      </c>
      <c r="I6642" s="162"/>
      <c r="L6642" s="158"/>
      <c r="M6642" s="163"/>
      <c r="T6642" s="164"/>
      <c r="AT6642" s="159" t="s">
        <v>340</v>
      </c>
      <c r="AU6642" s="159" t="s">
        <v>80</v>
      </c>
      <c r="AV6642" s="13" t="s">
        <v>80</v>
      </c>
      <c r="AW6642" s="13" t="s">
        <v>32</v>
      </c>
      <c r="AX6642" s="13" t="s">
        <v>71</v>
      </c>
      <c r="AY6642" s="159" t="s">
        <v>330</v>
      </c>
    </row>
    <row r="6643" spans="2:51" s="13" customFormat="1">
      <c r="B6643" s="158"/>
      <c r="D6643" s="152" t="s">
        <v>340</v>
      </c>
      <c r="E6643" s="159" t="s">
        <v>21</v>
      </c>
      <c r="F6643" s="160" t="s">
        <v>4797</v>
      </c>
      <c r="H6643" s="161">
        <v>-2.52</v>
      </c>
      <c r="I6643" s="162"/>
      <c r="L6643" s="158"/>
      <c r="M6643" s="163"/>
      <c r="T6643" s="164"/>
      <c r="AT6643" s="159" t="s">
        <v>340</v>
      </c>
      <c r="AU6643" s="159" t="s">
        <v>80</v>
      </c>
      <c r="AV6643" s="13" t="s">
        <v>80</v>
      </c>
      <c r="AW6643" s="13" t="s">
        <v>32</v>
      </c>
      <c r="AX6643" s="13" t="s">
        <v>71</v>
      </c>
      <c r="AY6643" s="159" t="s">
        <v>330</v>
      </c>
    </row>
    <row r="6644" spans="2:51" s="12" customFormat="1">
      <c r="B6644" s="151"/>
      <c r="D6644" s="152" t="s">
        <v>340</v>
      </c>
      <c r="E6644" s="153" t="s">
        <v>21</v>
      </c>
      <c r="F6644" s="154" t="s">
        <v>2242</v>
      </c>
      <c r="H6644" s="153" t="s">
        <v>21</v>
      </c>
      <c r="I6644" s="155"/>
      <c r="L6644" s="151"/>
      <c r="M6644" s="156"/>
      <c r="T6644" s="157"/>
      <c r="AT6644" s="153" t="s">
        <v>340</v>
      </c>
      <c r="AU6644" s="153" t="s">
        <v>80</v>
      </c>
      <c r="AV6644" s="12" t="s">
        <v>78</v>
      </c>
      <c r="AW6644" s="12" t="s">
        <v>32</v>
      </c>
      <c r="AX6644" s="12" t="s">
        <v>71</v>
      </c>
      <c r="AY6644" s="153" t="s">
        <v>330</v>
      </c>
    </row>
    <row r="6645" spans="2:51" s="13" customFormat="1">
      <c r="B6645" s="158"/>
      <c r="D6645" s="152" t="s">
        <v>340</v>
      </c>
      <c r="E6645" s="159" t="s">
        <v>21</v>
      </c>
      <c r="F6645" s="160" t="s">
        <v>4802</v>
      </c>
      <c r="H6645" s="161">
        <v>10.08</v>
      </c>
      <c r="I6645" s="162"/>
      <c r="L6645" s="158"/>
      <c r="M6645" s="163"/>
      <c r="T6645" s="164"/>
      <c r="AT6645" s="159" t="s">
        <v>340</v>
      </c>
      <c r="AU6645" s="159" t="s">
        <v>80</v>
      </c>
      <c r="AV6645" s="13" t="s">
        <v>80</v>
      </c>
      <c r="AW6645" s="13" t="s">
        <v>32</v>
      </c>
      <c r="AX6645" s="13" t="s">
        <v>71</v>
      </c>
      <c r="AY6645" s="159" t="s">
        <v>330</v>
      </c>
    </row>
    <row r="6646" spans="2:51" s="13" customFormat="1">
      <c r="B6646" s="158"/>
      <c r="D6646" s="152" t="s">
        <v>340</v>
      </c>
      <c r="E6646" s="159" t="s">
        <v>21</v>
      </c>
      <c r="F6646" s="160" t="s">
        <v>4799</v>
      </c>
      <c r="H6646" s="161">
        <v>-1.47</v>
      </c>
      <c r="I6646" s="162"/>
      <c r="L6646" s="158"/>
      <c r="M6646" s="163"/>
      <c r="T6646" s="164"/>
      <c r="AT6646" s="159" t="s">
        <v>340</v>
      </c>
      <c r="AU6646" s="159" t="s">
        <v>80</v>
      </c>
      <c r="AV6646" s="13" t="s">
        <v>80</v>
      </c>
      <c r="AW6646" s="13" t="s">
        <v>32</v>
      </c>
      <c r="AX6646" s="13" t="s">
        <v>71</v>
      </c>
      <c r="AY6646" s="159" t="s">
        <v>330</v>
      </c>
    </row>
    <row r="6647" spans="2:51" s="12" customFormat="1">
      <c r="B6647" s="151"/>
      <c r="D6647" s="152" t="s">
        <v>340</v>
      </c>
      <c r="E6647" s="153" t="s">
        <v>21</v>
      </c>
      <c r="F6647" s="154" t="s">
        <v>2243</v>
      </c>
      <c r="H6647" s="153" t="s">
        <v>21</v>
      </c>
      <c r="I6647" s="155"/>
      <c r="L6647" s="151"/>
      <c r="M6647" s="156"/>
      <c r="T6647" s="157"/>
      <c r="AT6647" s="153" t="s">
        <v>340</v>
      </c>
      <c r="AU6647" s="153" t="s">
        <v>80</v>
      </c>
      <c r="AV6647" s="12" t="s">
        <v>78</v>
      </c>
      <c r="AW6647" s="12" t="s">
        <v>32</v>
      </c>
      <c r="AX6647" s="12" t="s">
        <v>71</v>
      </c>
      <c r="AY6647" s="153" t="s">
        <v>330</v>
      </c>
    </row>
    <row r="6648" spans="2:51" s="13" customFormat="1">
      <c r="B6648" s="158"/>
      <c r="D6648" s="152" t="s">
        <v>340</v>
      </c>
      <c r="E6648" s="159" t="s">
        <v>21</v>
      </c>
      <c r="F6648" s="160" t="s">
        <v>4802</v>
      </c>
      <c r="H6648" s="161">
        <v>10.08</v>
      </c>
      <c r="I6648" s="162"/>
      <c r="L6648" s="158"/>
      <c r="M6648" s="163"/>
      <c r="T6648" s="164"/>
      <c r="AT6648" s="159" t="s">
        <v>340</v>
      </c>
      <c r="AU6648" s="159" t="s">
        <v>80</v>
      </c>
      <c r="AV6648" s="13" t="s">
        <v>80</v>
      </c>
      <c r="AW6648" s="13" t="s">
        <v>32</v>
      </c>
      <c r="AX6648" s="13" t="s">
        <v>71</v>
      </c>
      <c r="AY6648" s="159" t="s">
        <v>330</v>
      </c>
    </row>
    <row r="6649" spans="2:51" s="13" customFormat="1">
      <c r="B6649" s="158"/>
      <c r="D6649" s="152" t="s">
        <v>340</v>
      </c>
      <c r="E6649" s="159" t="s">
        <v>21</v>
      </c>
      <c r="F6649" s="160" t="s">
        <v>4799</v>
      </c>
      <c r="H6649" s="161">
        <v>-1.47</v>
      </c>
      <c r="I6649" s="162"/>
      <c r="L6649" s="158"/>
      <c r="M6649" s="163"/>
      <c r="T6649" s="164"/>
      <c r="AT6649" s="159" t="s">
        <v>340</v>
      </c>
      <c r="AU6649" s="159" t="s">
        <v>80</v>
      </c>
      <c r="AV6649" s="13" t="s">
        <v>80</v>
      </c>
      <c r="AW6649" s="13" t="s">
        <v>32</v>
      </c>
      <c r="AX6649" s="13" t="s">
        <v>71</v>
      </c>
      <c r="AY6649" s="159" t="s">
        <v>330</v>
      </c>
    </row>
    <row r="6650" spans="2:51" s="12" customFormat="1">
      <c r="B6650" s="151"/>
      <c r="D6650" s="152" t="s">
        <v>340</v>
      </c>
      <c r="E6650" s="153" t="s">
        <v>21</v>
      </c>
      <c r="F6650" s="154" t="s">
        <v>1599</v>
      </c>
      <c r="H6650" s="153" t="s">
        <v>21</v>
      </c>
      <c r="I6650" s="155"/>
      <c r="L6650" s="151"/>
      <c r="M6650" s="156"/>
      <c r="T6650" s="157"/>
      <c r="AT6650" s="153" t="s">
        <v>340</v>
      </c>
      <c r="AU6650" s="153" t="s">
        <v>80</v>
      </c>
      <c r="AV6650" s="12" t="s">
        <v>78</v>
      </c>
      <c r="AW6650" s="12" t="s">
        <v>32</v>
      </c>
      <c r="AX6650" s="12" t="s">
        <v>71</v>
      </c>
      <c r="AY6650" s="153" t="s">
        <v>330</v>
      </c>
    </row>
    <row r="6651" spans="2:51" s="13" customFormat="1">
      <c r="B6651" s="158"/>
      <c r="D6651" s="152" t="s">
        <v>340</v>
      </c>
      <c r="E6651" s="159" t="s">
        <v>21</v>
      </c>
      <c r="F6651" s="160" t="s">
        <v>4803</v>
      </c>
      <c r="H6651" s="161">
        <v>6.24</v>
      </c>
      <c r="I6651" s="162"/>
      <c r="L6651" s="158"/>
      <c r="M6651" s="163"/>
      <c r="T6651" s="164"/>
      <c r="AT6651" s="159" t="s">
        <v>340</v>
      </c>
      <c r="AU6651" s="159" t="s">
        <v>80</v>
      </c>
      <c r="AV6651" s="13" t="s">
        <v>80</v>
      </c>
      <c r="AW6651" s="13" t="s">
        <v>32</v>
      </c>
      <c r="AX6651" s="13" t="s">
        <v>71</v>
      </c>
      <c r="AY6651" s="159" t="s">
        <v>330</v>
      </c>
    </row>
    <row r="6652" spans="2:51" s="13" customFormat="1">
      <c r="B6652" s="158"/>
      <c r="D6652" s="152" t="s">
        <v>340</v>
      </c>
      <c r="E6652" s="159" t="s">
        <v>21</v>
      </c>
      <c r="F6652" s="160" t="s">
        <v>4809</v>
      </c>
      <c r="H6652" s="161">
        <v>-2.94</v>
      </c>
      <c r="I6652" s="162"/>
      <c r="L6652" s="158"/>
      <c r="M6652" s="163"/>
      <c r="T6652" s="164"/>
      <c r="AT6652" s="159" t="s">
        <v>340</v>
      </c>
      <c r="AU6652" s="159" t="s">
        <v>80</v>
      </c>
      <c r="AV6652" s="13" t="s">
        <v>80</v>
      </c>
      <c r="AW6652" s="13" t="s">
        <v>32</v>
      </c>
      <c r="AX6652" s="13" t="s">
        <v>71</v>
      </c>
      <c r="AY6652" s="159" t="s">
        <v>330</v>
      </c>
    </row>
    <row r="6653" spans="2:51" s="12" customFormat="1">
      <c r="B6653" s="151"/>
      <c r="D6653" s="152" t="s">
        <v>340</v>
      </c>
      <c r="E6653" s="153" t="s">
        <v>21</v>
      </c>
      <c r="F6653" s="154" t="s">
        <v>2246</v>
      </c>
      <c r="H6653" s="153" t="s">
        <v>21</v>
      </c>
      <c r="I6653" s="155"/>
      <c r="L6653" s="151"/>
      <c r="M6653" s="156"/>
      <c r="T6653" s="157"/>
      <c r="AT6653" s="153" t="s">
        <v>340</v>
      </c>
      <c r="AU6653" s="153" t="s">
        <v>80</v>
      </c>
      <c r="AV6653" s="12" t="s">
        <v>78</v>
      </c>
      <c r="AW6653" s="12" t="s">
        <v>32</v>
      </c>
      <c r="AX6653" s="12" t="s">
        <v>71</v>
      </c>
      <c r="AY6653" s="153" t="s">
        <v>330</v>
      </c>
    </row>
    <row r="6654" spans="2:51" s="13" customFormat="1">
      <c r="B6654" s="158"/>
      <c r="D6654" s="152" t="s">
        <v>340</v>
      </c>
      <c r="E6654" s="159" t="s">
        <v>21</v>
      </c>
      <c r="F6654" s="160" t="s">
        <v>4852</v>
      </c>
      <c r="H6654" s="161">
        <v>12</v>
      </c>
      <c r="I6654" s="162"/>
      <c r="L6654" s="158"/>
      <c r="M6654" s="163"/>
      <c r="T6654" s="164"/>
      <c r="AT6654" s="159" t="s">
        <v>340</v>
      </c>
      <c r="AU6654" s="159" t="s">
        <v>80</v>
      </c>
      <c r="AV6654" s="13" t="s">
        <v>80</v>
      </c>
      <c r="AW6654" s="13" t="s">
        <v>32</v>
      </c>
      <c r="AX6654" s="13" t="s">
        <v>71</v>
      </c>
      <c r="AY6654" s="159" t="s">
        <v>330</v>
      </c>
    </row>
    <row r="6655" spans="2:51" s="13" customFormat="1">
      <c r="B6655" s="158"/>
      <c r="D6655" s="152" t="s">
        <v>340</v>
      </c>
      <c r="E6655" s="159" t="s">
        <v>21</v>
      </c>
      <c r="F6655" s="160" t="s">
        <v>4799</v>
      </c>
      <c r="H6655" s="161">
        <v>-1.47</v>
      </c>
      <c r="I6655" s="162"/>
      <c r="L6655" s="158"/>
      <c r="M6655" s="163"/>
      <c r="T6655" s="164"/>
      <c r="AT6655" s="159" t="s">
        <v>340</v>
      </c>
      <c r="AU6655" s="159" t="s">
        <v>80</v>
      </c>
      <c r="AV6655" s="13" t="s">
        <v>80</v>
      </c>
      <c r="AW6655" s="13" t="s">
        <v>32</v>
      </c>
      <c r="AX6655" s="13" t="s">
        <v>71</v>
      </c>
      <c r="AY6655" s="159" t="s">
        <v>330</v>
      </c>
    </row>
    <row r="6656" spans="2:51" s="12" customFormat="1">
      <c r="B6656" s="151"/>
      <c r="D6656" s="152" t="s">
        <v>340</v>
      </c>
      <c r="E6656" s="153" t="s">
        <v>21</v>
      </c>
      <c r="F6656" s="154" t="s">
        <v>1478</v>
      </c>
      <c r="H6656" s="153" t="s">
        <v>21</v>
      </c>
      <c r="I6656" s="155"/>
      <c r="L6656" s="151"/>
      <c r="M6656" s="156"/>
      <c r="T6656" s="157"/>
      <c r="AT6656" s="153" t="s">
        <v>340</v>
      </c>
      <c r="AU6656" s="153" t="s">
        <v>80</v>
      </c>
      <c r="AV6656" s="12" t="s">
        <v>78</v>
      </c>
      <c r="AW6656" s="12" t="s">
        <v>32</v>
      </c>
      <c r="AX6656" s="12" t="s">
        <v>71</v>
      </c>
      <c r="AY6656" s="153" t="s">
        <v>330</v>
      </c>
    </row>
    <row r="6657" spans="2:51" s="13" customFormat="1">
      <c r="B6657" s="158"/>
      <c r="D6657" s="152" t="s">
        <v>340</v>
      </c>
      <c r="E6657" s="159" t="s">
        <v>21</v>
      </c>
      <c r="F6657" s="160" t="s">
        <v>4853</v>
      </c>
      <c r="H6657" s="161">
        <v>15.84</v>
      </c>
      <c r="I6657" s="162"/>
      <c r="L6657" s="158"/>
      <c r="M6657" s="163"/>
      <c r="T6657" s="164"/>
      <c r="AT6657" s="159" t="s">
        <v>340</v>
      </c>
      <c r="AU6657" s="159" t="s">
        <v>80</v>
      </c>
      <c r="AV6657" s="13" t="s">
        <v>80</v>
      </c>
      <c r="AW6657" s="13" t="s">
        <v>32</v>
      </c>
      <c r="AX6657" s="13" t="s">
        <v>71</v>
      </c>
      <c r="AY6657" s="159" t="s">
        <v>330</v>
      </c>
    </row>
    <row r="6658" spans="2:51" s="13" customFormat="1">
      <c r="B6658" s="158"/>
      <c r="D6658" s="152" t="s">
        <v>340</v>
      </c>
      <c r="E6658" s="159" t="s">
        <v>21</v>
      </c>
      <c r="F6658" s="160" t="s">
        <v>4795</v>
      </c>
      <c r="H6658" s="161">
        <v>-1.89</v>
      </c>
      <c r="I6658" s="162"/>
      <c r="L6658" s="158"/>
      <c r="M6658" s="163"/>
      <c r="T6658" s="164"/>
      <c r="AT6658" s="159" t="s">
        <v>340</v>
      </c>
      <c r="AU6658" s="159" t="s">
        <v>80</v>
      </c>
      <c r="AV6658" s="13" t="s">
        <v>80</v>
      </c>
      <c r="AW6658" s="13" t="s">
        <v>32</v>
      </c>
      <c r="AX6658" s="13" t="s">
        <v>71</v>
      </c>
      <c r="AY6658" s="159" t="s">
        <v>330</v>
      </c>
    </row>
    <row r="6659" spans="2:51" s="12" customFormat="1">
      <c r="B6659" s="151"/>
      <c r="D6659" s="152" t="s">
        <v>340</v>
      </c>
      <c r="E6659" s="153" t="s">
        <v>21</v>
      </c>
      <c r="F6659" s="154" t="s">
        <v>1480</v>
      </c>
      <c r="H6659" s="153" t="s">
        <v>21</v>
      </c>
      <c r="I6659" s="155"/>
      <c r="L6659" s="151"/>
      <c r="M6659" s="156"/>
      <c r="T6659" s="157"/>
      <c r="AT6659" s="153" t="s">
        <v>340</v>
      </c>
      <c r="AU6659" s="153" t="s">
        <v>80</v>
      </c>
      <c r="AV6659" s="12" t="s">
        <v>78</v>
      </c>
      <c r="AW6659" s="12" t="s">
        <v>32</v>
      </c>
      <c r="AX6659" s="12" t="s">
        <v>71</v>
      </c>
      <c r="AY6659" s="153" t="s">
        <v>330</v>
      </c>
    </row>
    <row r="6660" spans="2:51" s="13" customFormat="1">
      <c r="B6660" s="158"/>
      <c r="D6660" s="152" t="s">
        <v>340</v>
      </c>
      <c r="E6660" s="159" t="s">
        <v>21</v>
      </c>
      <c r="F6660" s="160" t="s">
        <v>4854</v>
      </c>
      <c r="H6660" s="161">
        <v>1.44</v>
      </c>
      <c r="I6660" s="162"/>
      <c r="L6660" s="158"/>
      <c r="M6660" s="163"/>
      <c r="T6660" s="164"/>
      <c r="AT6660" s="159" t="s">
        <v>340</v>
      </c>
      <c r="AU6660" s="159" t="s">
        <v>80</v>
      </c>
      <c r="AV6660" s="13" t="s">
        <v>80</v>
      </c>
      <c r="AW6660" s="13" t="s">
        <v>32</v>
      </c>
      <c r="AX6660" s="13" t="s">
        <v>71</v>
      </c>
      <c r="AY6660" s="159" t="s">
        <v>330</v>
      </c>
    </row>
    <row r="6661" spans="2:51" s="12" customFormat="1">
      <c r="B6661" s="151"/>
      <c r="D6661" s="152" t="s">
        <v>340</v>
      </c>
      <c r="E6661" s="153" t="s">
        <v>21</v>
      </c>
      <c r="F6661" s="154" t="s">
        <v>1490</v>
      </c>
      <c r="H6661" s="153" t="s">
        <v>21</v>
      </c>
      <c r="I6661" s="155"/>
      <c r="L6661" s="151"/>
      <c r="M6661" s="156"/>
      <c r="T6661" s="157"/>
      <c r="AT6661" s="153" t="s">
        <v>340</v>
      </c>
      <c r="AU6661" s="153" t="s">
        <v>80</v>
      </c>
      <c r="AV6661" s="12" t="s">
        <v>78</v>
      </c>
      <c r="AW6661" s="12" t="s">
        <v>32</v>
      </c>
      <c r="AX6661" s="12" t="s">
        <v>71</v>
      </c>
      <c r="AY6661" s="153" t="s">
        <v>330</v>
      </c>
    </row>
    <row r="6662" spans="2:51" s="13" customFormat="1">
      <c r="B6662" s="158"/>
      <c r="D6662" s="152" t="s">
        <v>340</v>
      </c>
      <c r="E6662" s="159" t="s">
        <v>21</v>
      </c>
      <c r="F6662" s="160" t="s">
        <v>4855</v>
      </c>
      <c r="H6662" s="161">
        <v>30.84</v>
      </c>
      <c r="I6662" s="162"/>
      <c r="L6662" s="158"/>
      <c r="M6662" s="163"/>
      <c r="T6662" s="164"/>
      <c r="AT6662" s="159" t="s">
        <v>340</v>
      </c>
      <c r="AU6662" s="159" t="s">
        <v>80</v>
      </c>
      <c r="AV6662" s="13" t="s">
        <v>80</v>
      </c>
      <c r="AW6662" s="13" t="s">
        <v>32</v>
      </c>
      <c r="AX6662" s="13" t="s">
        <v>71</v>
      </c>
      <c r="AY6662" s="159" t="s">
        <v>330</v>
      </c>
    </row>
    <row r="6663" spans="2:51" s="13" customFormat="1">
      <c r="B6663" s="158"/>
      <c r="D6663" s="152" t="s">
        <v>340</v>
      </c>
      <c r="E6663" s="159" t="s">
        <v>21</v>
      </c>
      <c r="F6663" s="160" t="s">
        <v>4795</v>
      </c>
      <c r="H6663" s="161">
        <v>-1.89</v>
      </c>
      <c r="I6663" s="162"/>
      <c r="L6663" s="158"/>
      <c r="M6663" s="163"/>
      <c r="T6663" s="164"/>
      <c r="AT6663" s="159" t="s">
        <v>340</v>
      </c>
      <c r="AU6663" s="159" t="s">
        <v>80</v>
      </c>
      <c r="AV6663" s="13" t="s">
        <v>80</v>
      </c>
      <c r="AW6663" s="13" t="s">
        <v>32</v>
      </c>
      <c r="AX6663" s="13" t="s">
        <v>71</v>
      </c>
      <c r="AY6663" s="159" t="s">
        <v>330</v>
      </c>
    </row>
    <row r="6664" spans="2:51" s="12" customFormat="1">
      <c r="B6664" s="151"/>
      <c r="D6664" s="152" t="s">
        <v>340</v>
      </c>
      <c r="E6664" s="153" t="s">
        <v>21</v>
      </c>
      <c r="F6664" s="154" t="s">
        <v>1682</v>
      </c>
      <c r="H6664" s="153" t="s">
        <v>21</v>
      </c>
      <c r="I6664" s="155"/>
      <c r="L6664" s="151"/>
      <c r="M6664" s="156"/>
      <c r="T6664" s="157"/>
      <c r="AT6664" s="153" t="s">
        <v>340</v>
      </c>
      <c r="AU6664" s="153" t="s">
        <v>80</v>
      </c>
      <c r="AV6664" s="12" t="s">
        <v>78</v>
      </c>
      <c r="AW6664" s="12" t="s">
        <v>32</v>
      </c>
      <c r="AX6664" s="12" t="s">
        <v>71</v>
      </c>
      <c r="AY6664" s="153" t="s">
        <v>330</v>
      </c>
    </row>
    <row r="6665" spans="2:51" s="13" customFormat="1">
      <c r="B6665" s="158"/>
      <c r="D6665" s="152" t="s">
        <v>340</v>
      </c>
      <c r="E6665" s="159" t="s">
        <v>21</v>
      </c>
      <c r="F6665" s="160" t="s">
        <v>4819</v>
      </c>
      <c r="H6665" s="161">
        <v>2.04</v>
      </c>
      <c r="I6665" s="162"/>
      <c r="L6665" s="158"/>
      <c r="M6665" s="163"/>
      <c r="T6665" s="164"/>
      <c r="AT6665" s="159" t="s">
        <v>340</v>
      </c>
      <c r="AU6665" s="159" t="s">
        <v>80</v>
      </c>
      <c r="AV6665" s="13" t="s">
        <v>80</v>
      </c>
      <c r="AW6665" s="13" t="s">
        <v>32</v>
      </c>
      <c r="AX6665" s="13" t="s">
        <v>71</v>
      </c>
      <c r="AY6665" s="159" t="s">
        <v>330</v>
      </c>
    </row>
    <row r="6666" spans="2:51" s="12" customFormat="1">
      <c r="B6666" s="151"/>
      <c r="D6666" s="152" t="s">
        <v>340</v>
      </c>
      <c r="E6666" s="153" t="s">
        <v>21</v>
      </c>
      <c r="F6666" s="154" t="s">
        <v>1572</v>
      </c>
      <c r="H6666" s="153" t="s">
        <v>21</v>
      </c>
      <c r="I6666" s="155"/>
      <c r="L6666" s="151"/>
      <c r="M6666" s="156"/>
      <c r="T6666" s="157"/>
      <c r="AT6666" s="153" t="s">
        <v>340</v>
      </c>
      <c r="AU6666" s="153" t="s">
        <v>80</v>
      </c>
      <c r="AV6666" s="12" t="s">
        <v>78</v>
      </c>
      <c r="AW6666" s="12" t="s">
        <v>32</v>
      </c>
      <c r="AX6666" s="12" t="s">
        <v>71</v>
      </c>
      <c r="AY6666" s="153" t="s">
        <v>330</v>
      </c>
    </row>
    <row r="6667" spans="2:51" s="13" customFormat="1">
      <c r="B6667" s="158"/>
      <c r="D6667" s="152" t="s">
        <v>340</v>
      </c>
      <c r="E6667" s="159" t="s">
        <v>21</v>
      </c>
      <c r="F6667" s="160" t="s">
        <v>4830</v>
      </c>
      <c r="H6667" s="161">
        <v>1.2</v>
      </c>
      <c r="I6667" s="162"/>
      <c r="L6667" s="158"/>
      <c r="M6667" s="163"/>
      <c r="T6667" s="164"/>
      <c r="AT6667" s="159" t="s">
        <v>340</v>
      </c>
      <c r="AU6667" s="159" t="s">
        <v>80</v>
      </c>
      <c r="AV6667" s="13" t="s">
        <v>80</v>
      </c>
      <c r="AW6667" s="13" t="s">
        <v>32</v>
      </c>
      <c r="AX6667" s="13" t="s">
        <v>71</v>
      </c>
      <c r="AY6667" s="159" t="s">
        <v>330</v>
      </c>
    </row>
    <row r="6668" spans="2:51" s="12" customFormat="1">
      <c r="B6668" s="151"/>
      <c r="D6668" s="152" t="s">
        <v>340</v>
      </c>
      <c r="E6668" s="153" t="s">
        <v>21</v>
      </c>
      <c r="F6668" s="154" t="s">
        <v>1576</v>
      </c>
      <c r="H6668" s="153" t="s">
        <v>21</v>
      </c>
      <c r="I6668" s="155"/>
      <c r="L6668" s="151"/>
      <c r="M6668" s="156"/>
      <c r="T6668" s="157"/>
      <c r="AT6668" s="153" t="s">
        <v>340</v>
      </c>
      <c r="AU6668" s="153" t="s">
        <v>80</v>
      </c>
      <c r="AV6668" s="12" t="s">
        <v>78</v>
      </c>
      <c r="AW6668" s="12" t="s">
        <v>32</v>
      </c>
      <c r="AX6668" s="12" t="s">
        <v>71</v>
      </c>
      <c r="AY6668" s="153" t="s">
        <v>330</v>
      </c>
    </row>
    <row r="6669" spans="2:51" s="13" customFormat="1">
      <c r="B6669" s="158"/>
      <c r="D6669" s="152" t="s">
        <v>340</v>
      </c>
      <c r="E6669" s="159" t="s">
        <v>21</v>
      </c>
      <c r="F6669" s="160" t="s">
        <v>4856</v>
      </c>
      <c r="H6669" s="161">
        <v>1.32</v>
      </c>
      <c r="I6669" s="162"/>
      <c r="L6669" s="158"/>
      <c r="M6669" s="163"/>
      <c r="T6669" s="164"/>
      <c r="AT6669" s="159" t="s">
        <v>340</v>
      </c>
      <c r="AU6669" s="159" t="s">
        <v>80</v>
      </c>
      <c r="AV6669" s="13" t="s">
        <v>80</v>
      </c>
      <c r="AW6669" s="13" t="s">
        <v>32</v>
      </c>
      <c r="AX6669" s="13" t="s">
        <v>71</v>
      </c>
      <c r="AY6669" s="159" t="s">
        <v>330</v>
      </c>
    </row>
    <row r="6670" spans="2:51" s="15" customFormat="1">
      <c r="B6670" s="183"/>
      <c r="D6670" s="152" t="s">
        <v>340</v>
      </c>
      <c r="E6670" s="184" t="s">
        <v>21</v>
      </c>
      <c r="F6670" s="185" t="s">
        <v>769</v>
      </c>
      <c r="H6670" s="186">
        <v>162.25399999999999</v>
      </c>
      <c r="I6670" s="187"/>
      <c r="L6670" s="183"/>
      <c r="M6670" s="188"/>
      <c r="T6670" s="189"/>
      <c r="AT6670" s="184" t="s">
        <v>340</v>
      </c>
      <c r="AU6670" s="184" t="s">
        <v>80</v>
      </c>
      <c r="AV6670" s="15" t="s">
        <v>171</v>
      </c>
      <c r="AW6670" s="15" t="s">
        <v>32</v>
      </c>
      <c r="AX6670" s="15" t="s">
        <v>71</v>
      </c>
      <c r="AY6670" s="184" t="s">
        <v>330</v>
      </c>
    </row>
    <row r="6671" spans="2:51" s="12" customFormat="1">
      <c r="B6671" s="151"/>
      <c r="D6671" s="152" t="s">
        <v>340</v>
      </c>
      <c r="E6671" s="153" t="s">
        <v>21</v>
      </c>
      <c r="F6671" s="154" t="s">
        <v>808</v>
      </c>
      <c r="H6671" s="153" t="s">
        <v>21</v>
      </c>
      <c r="I6671" s="155"/>
      <c r="L6671" s="151"/>
      <c r="M6671" s="156"/>
      <c r="T6671" s="157"/>
      <c r="AT6671" s="153" t="s">
        <v>340</v>
      </c>
      <c r="AU6671" s="153" t="s">
        <v>80</v>
      </c>
      <c r="AV6671" s="12" t="s">
        <v>78</v>
      </c>
      <c r="AW6671" s="12" t="s">
        <v>32</v>
      </c>
      <c r="AX6671" s="12" t="s">
        <v>71</v>
      </c>
      <c r="AY6671" s="153" t="s">
        <v>330</v>
      </c>
    </row>
    <row r="6672" spans="2:51" s="12" customFormat="1">
      <c r="B6672" s="151"/>
      <c r="D6672" s="152" t="s">
        <v>340</v>
      </c>
      <c r="E6672" s="153" t="s">
        <v>21</v>
      </c>
      <c r="F6672" s="154" t="s">
        <v>1470</v>
      </c>
      <c r="H6672" s="153" t="s">
        <v>21</v>
      </c>
      <c r="I6672" s="155"/>
      <c r="L6672" s="151"/>
      <c r="M6672" s="156"/>
      <c r="T6672" s="157"/>
      <c r="AT6672" s="153" t="s">
        <v>340</v>
      </c>
      <c r="AU6672" s="153" t="s">
        <v>80</v>
      </c>
      <c r="AV6672" s="12" t="s">
        <v>78</v>
      </c>
      <c r="AW6672" s="12" t="s">
        <v>32</v>
      </c>
      <c r="AX6672" s="12" t="s">
        <v>71</v>
      </c>
      <c r="AY6672" s="153" t="s">
        <v>330</v>
      </c>
    </row>
    <row r="6673" spans="2:51" s="13" customFormat="1">
      <c r="B6673" s="158"/>
      <c r="D6673" s="152" t="s">
        <v>340</v>
      </c>
      <c r="E6673" s="159" t="s">
        <v>21</v>
      </c>
      <c r="F6673" s="160" t="s">
        <v>4818</v>
      </c>
      <c r="H6673" s="161">
        <v>1.92</v>
      </c>
      <c r="I6673" s="162"/>
      <c r="L6673" s="158"/>
      <c r="M6673" s="163"/>
      <c r="T6673" s="164"/>
      <c r="AT6673" s="159" t="s">
        <v>340</v>
      </c>
      <c r="AU6673" s="159" t="s">
        <v>80</v>
      </c>
      <c r="AV6673" s="13" t="s">
        <v>80</v>
      </c>
      <c r="AW6673" s="13" t="s">
        <v>32</v>
      </c>
      <c r="AX6673" s="13" t="s">
        <v>71</v>
      </c>
      <c r="AY6673" s="159" t="s">
        <v>330</v>
      </c>
    </row>
    <row r="6674" spans="2:51" s="12" customFormat="1">
      <c r="B6674" s="151"/>
      <c r="D6674" s="152" t="s">
        <v>340</v>
      </c>
      <c r="E6674" s="153" t="s">
        <v>21</v>
      </c>
      <c r="F6674" s="154" t="s">
        <v>1672</v>
      </c>
      <c r="H6674" s="153" t="s">
        <v>21</v>
      </c>
      <c r="I6674" s="155"/>
      <c r="L6674" s="151"/>
      <c r="M6674" s="156"/>
      <c r="T6674" s="157"/>
      <c r="AT6674" s="153" t="s">
        <v>340</v>
      </c>
      <c r="AU6674" s="153" t="s">
        <v>80</v>
      </c>
      <c r="AV6674" s="12" t="s">
        <v>78</v>
      </c>
      <c r="AW6674" s="12" t="s">
        <v>32</v>
      </c>
      <c r="AX6674" s="12" t="s">
        <v>71</v>
      </c>
      <c r="AY6674" s="153" t="s">
        <v>330</v>
      </c>
    </row>
    <row r="6675" spans="2:51" s="13" customFormat="1">
      <c r="B6675" s="158"/>
      <c r="D6675" s="152" t="s">
        <v>340</v>
      </c>
      <c r="E6675" s="159" t="s">
        <v>21</v>
      </c>
      <c r="F6675" s="160" t="s">
        <v>4818</v>
      </c>
      <c r="H6675" s="161">
        <v>1.92</v>
      </c>
      <c r="I6675" s="162"/>
      <c r="L6675" s="158"/>
      <c r="M6675" s="163"/>
      <c r="T6675" s="164"/>
      <c r="AT6675" s="159" t="s">
        <v>340</v>
      </c>
      <c r="AU6675" s="159" t="s">
        <v>80</v>
      </c>
      <c r="AV6675" s="13" t="s">
        <v>80</v>
      </c>
      <c r="AW6675" s="13" t="s">
        <v>32</v>
      </c>
      <c r="AX6675" s="13" t="s">
        <v>71</v>
      </c>
      <c r="AY6675" s="159" t="s">
        <v>330</v>
      </c>
    </row>
    <row r="6676" spans="2:51" s="12" customFormat="1">
      <c r="B6676" s="151"/>
      <c r="D6676" s="152" t="s">
        <v>340</v>
      </c>
      <c r="E6676" s="153" t="s">
        <v>21</v>
      </c>
      <c r="F6676" s="154" t="s">
        <v>4788</v>
      </c>
      <c r="H6676" s="153" t="s">
        <v>21</v>
      </c>
      <c r="I6676" s="155"/>
      <c r="L6676" s="151"/>
      <c r="M6676" s="156"/>
      <c r="T6676" s="157"/>
      <c r="AT6676" s="153" t="s">
        <v>340</v>
      </c>
      <c r="AU6676" s="153" t="s">
        <v>80</v>
      </c>
      <c r="AV6676" s="12" t="s">
        <v>78</v>
      </c>
      <c r="AW6676" s="12" t="s">
        <v>32</v>
      </c>
      <c r="AX6676" s="12" t="s">
        <v>71</v>
      </c>
      <c r="AY6676" s="153" t="s">
        <v>330</v>
      </c>
    </row>
    <row r="6677" spans="2:51" s="13" customFormat="1">
      <c r="B6677" s="158"/>
      <c r="D6677" s="152" t="s">
        <v>340</v>
      </c>
      <c r="E6677" s="159" t="s">
        <v>21</v>
      </c>
      <c r="F6677" s="160" t="s">
        <v>4818</v>
      </c>
      <c r="H6677" s="161">
        <v>1.92</v>
      </c>
      <c r="I6677" s="162"/>
      <c r="L6677" s="158"/>
      <c r="M6677" s="163"/>
      <c r="T6677" s="164"/>
      <c r="AT6677" s="159" t="s">
        <v>340</v>
      </c>
      <c r="AU6677" s="159" t="s">
        <v>80</v>
      </c>
      <c r="AV6677" s="13" t="s">
        <v>80</v>
      </c>
      <c r="AW6677" s="13" t="s">
        <v>32</v>
      </c>
      <c r="AX6677" s="13" t="s">
        <v>71</v>
      </c>
      <c r="AY6677" s="159" t="s">
        <v>330</v>
      </c>
    </row>
    <row r="6678" spans="2:51" s="12" customFormat="1">
      <c r="B6678" s="151"/>
      <c r="D6678" s="152" t="s">
        <v>340</v>
      </c>
      <c r="E6678" s="153" t="s">
        <v>21</v>
      </c>
      <c r="F6678" s="154" t="s">
        <v>1472</v>
      </c>
      <c r="H6678" s="153" t="s">
        <v>21</v>
      </c>
      <c r="I6678" s="155"/>
      <c r="L6678" s="151"/>
      <c r="M6678" s="156"/>
      <c r="T6678" s="157"/>
      <c r="AT6678" s="153" t="s">
        <v>340</v>
      </c>
      <c r="AU6678" s="153" t="s">
        <v>80</v>
      </c>
      <c r="AV6678" s="12" t="s">
        <v>78</v>
      </c>
      <c r="AW6678" s="12" t="s">
        <v>32</v>
      </c>
      <c r="AX6678" s="12" t="s">
        <v>71</v>
      </c>
      <c r="AY6678" s="153" t="s">
        <v>330</v>
      </c>
    </row>
    <row r="6679" spans="2:51" s="13" customFormat="1">
      <c r="B6679" s="158"/>
      <c r="D6679" s="152" t="s">
        <v>340</v>
      </c>
      <c r="E6679" s="159" t="s">
        <v>21</v>
      </c>
      <c r="F6679" s="160" t="s">
        <v>4820</v>
      </c>
      <c r="H6679" s="161">
        <v>19.440000000000001</v>
      </c>
      <c r="I6679" s="162"/>
      <c r="L6679" s="158"/>
      <c r="M6679" s="163"/>
      <c r="T6679" s="164"/>
      <c r="AT6679" s="159" t="s">
        <v>340</v>
      </c>
      <c r="AU6679" s="159" t="s">
        <v>80</v>
      </c>
      <c r="AV6679" s="13" t="s">
        <v>80</v>
      </c>
      <c r="AW6679" s="13" t="s">
        <v>32</v>
      </c>
      <c r="AX6679" s="13" t="s">
        <v>71</v>
      </c>
      <c r="AY6679" s="159" t="s">
        <v>330</v>
      </c>
    </row>
    <row r="6680" spans="2:51" s="13" customFormat="1">
      <c r="B6680" s="158"/>
      <c r="D6680" s="152" t="s">
        <v>340</v>
      </c>
      <c r="E6680" s="159" t="s">
        <v>21</v>
      </c>
      <c r="F6680" s="160" t="s">
        <v>4795</v>
      </c>
      <c r="H6680" s="161">
        <v>-1.89</v>
      </c>
      <c r="I6680" s="162"/>
      <c r="L6680" s="158"/>
      <c r="M6680" s="163"/>
      <c r="T6680" s="164"/>
      <c r="AT6680" s="159" t="s">
        <v>340</v>
      </c>
      <c r="AU6680" s="159" t="s">
        <v>80</v>
      </c>
      <c r="AV6680" s="13" t="s">
        <v>80</v>
      </c>
      <c r="AW6680" s="13" t="s">
        <v>32</v>
      </c>
      <c r="AX6680" s="13" t="s">
        <v>71</v>
      </c>
      <c r="AY6680" s="159" t="s">
        <v>330</v>
      </c>
    </row>
    <row r="6681" spans="2:51" s="12" customFormat="1">
      <c r="B6681" s="151"/>
      <c r="D6681" s="152" t="s">
        <v>340</v>
      </c>
      <c r="E6681" s="153" t="s">
        <v>21</v>
      </c>
      <c r="F6681" s="154" t="s">
        <v>1476</v>
      </c>
      <c r="H6681" s="153" t="s">
        <v>21</v>
      </c>
      <c r="I6681" s="155"/>
      <c r="L6681" s="151"/>
      <c r="M6681" s="156"/>
      <c r="T6681" s="157"/>
      <c r="AT6681" s="153" t="s">
        <v>340</v>
      </c>
      <c r="AU6681" s="153" t="s">
        <v>80</v>
      </c>
      <c r="AV6681" s="12" t="s">
        <v>78</v>
      </c>
      <c r="AW6681" s="12" t="s">
        <v>32</v>
      </c>
      <c r="AX6681" s="12" t="s">
        <v>71</v>
      </c>
      <c r="AY6681" s="153" t="s">
        <v>330</v>
      </c>
    </row>
    <row r="6682" spans="2:51" s="13" customFormat="1">
      <c r="B6682" s="158"/>
      <c r="D6682" s="152" t="s">
        <v>340</v>
      </c>
      <c r="E6682" s="159" t="s">
        <v>21</v>
      </c>
      <c r="F6682" s="160" t="s">
        <v>4796</v>
      </c>
      <c r="H6682" s="161">
        <v>9.6</v>
      </c>
      <c r="I6682" s="162"/>
      <c r="L6682" s="158"/>
      <c r="M6682" s="163"/>
      <c r="T6682" s="164"/>
      <c r="AT6682" s="159" t="s">
        <v>340</v>
      </c>
      <c r="AU6682" s="159" t="s">
        <v>80</v>
      </c>
      <c r="AV6682" s="13" t="s">
        <v>80</v>
      </c>
      <c r="AW6682" s="13" t="s">
        <v>32</v>
      </c>
      <c r="AX6682" s="13" t="s">
        <v>71</v>
      </c>
      <c r="AY6682" s="159" t="s">
        <v>330</v>
      </c>
    </row>
    <row r="6683" spans="2:51" s="13" customFormat="1">
      <c r="B6683" s="158"/>
      <c r="D6683" s="152" t="s">
        <v>340</v>
      </c>
      <c r="E6683" s="159" t="s">
        <v>21</v>
      </c>
      <c r="F6683" s="160" t="s">
        <v>4797</v>
      </c>
      <c r="H6683" s="161">
        <v>-2.52</v>
      </c>
      <c r="I6683" s="162"/>
      <c r="L6683" s="158"/>
      <c r="M6683" s="163"/>
      <c r="T6683" s="164"/>
      <c r="AT6683" s="159" t="s">
        <v>340</v>
      </c>
      <c r="AU6683" s="159" t="s">
        <v>80</v>
      </c>
      <c r="AV6683" s="13" t="s">
        <v>80</v>
      </c>
      <c r="AW6683" s="13" t="s">
        <v>32</v>
      </c>
      <c r="AX6683" s="13" t="s">
        <v>71</v>
      </c>
      <c r="AY6683" s="159" t="s">
        <v>330</v>
      </c>
    </row>
    <row r="6684" spans="2:51" s="12" customFormat="1">
      <c r="B6684" s="151"/>
      <c r="D6684" s="152" t="s">
        <v>340</v>
      </c>
      <c r="E6684" s="153" t="s">
        <v>21</v>
      </c>
      <c r="F6684" s="154" t="s">
        <v>1554</v>
      </c>
      <c r="H6684" s="153" t="s">
        <v>21</v>
      </c>
      <c r="I6684" s="155"/>
      <c r="L6684" s="151"/>
      <c r="M6684" s="156"/>
      <c r="T6684" s="157"/>
      <c r="AT6684" s="153" t="s">
        <v>340</v>
      </c>
      <c r="AU6684" s="153" t="s">
        <v>80</v>
      </c>
      <c r="AV6684" s="12" t="s">
        <v>78</v>
      </c>
      <c r="AW6684" s="12" t="s">
        <v>32</v>
      </c>
      <c r="AX6684" s="12" t="s">
        <v>71</v>
      </c>
      <c r="AY6684" s="153" t="s">
        <v>330</v>
      </c>
    </row>
    <row r="6685" spans="2:51" s="13" customFormat="1">
      <c r="B6685" s="158"/>
      <c r="D6685" s="152" t="s">
        <v>340</v>
      </c>
      <c r="E6685" s="159" t="s">
        <v>21</v>
      </c>
      <c r="F6685" s="160" t="s">
        <v>4835</v>
      </c>
      <c r="H6685" s="161">
        <v>10.32</v>
      </c>
      <c r="I6685" s="162"/>
      <c r="L6685" s="158"/>
      <c r="M6685" s="163"/>
      <c r="T6685" s="164"/>
      <c r="AT6685" s="159" t="s">
        <v>340</v>
      </c>
      <c r="AU6685" s="159" t="s">
        <v>80</v>
      </c>
      <c r="AV6685" s="13" t="s">
        <v>80</v>
      </c>
      <c r="AW6685" s="13" t="s">
        <v>32</v>
      </c>
      <c r="AX6685" s="13" t="s">
        <v>71</v>
      </c>
      <c r="AY6685" s="159" t="s">
        <v>330</v>
      </c>
    </row>
    <row r="6686" spans="2:51" s="13" customFormat="1">
      <c r="B6686" s="158"/>
      <c r="D6686" s="152" t="s">
        <v>340</v>
      </c>
      <c r="E6686" s="159" t="s">
        <v>21</v>
      </c>
      <c r="F6686" s="160" t="s">
        <v>4799</v>
      </c>
      <c r="H6686" s="161">
        <v>-1.47</v>
      </c>
      <c r="I6686" s="162"/>
      <c r="L6686" s="158"/>
      <c r="M6686" s="163"/>
      <c r="T6686" s="164"/>
      <c r="AT6686" s="159" t="s">
        <v>340</v>
      </c>
      <c r="AU6686" s="159" t="s">
        <v>80</v>
      </c>
      <c r="AV6686" s="13" t="s">
        <v>80</v>
      </c>
      <c r="AW6686" s="13" t="s">
        <v>32</v>
      </c>
      <c r="AX6686" s="13" t="s">
        <v>71</v>
      </c>
      <c r="AY6686" s="159" t="s">
        <v>330</v>
      </c>
    </row>
    <row r="6687" spans="2:51" s="12" customFormat="1">
      <c r="B6687" s="151"/>
      <c r="D6687" s="152" t="s">
        <v>340</v>
      </c>
      <c r="E6687" s="153" t="s">
        <v>21</v>
      </c>
      <c r="F6687" s="154" t="s">
        <v>2241</v>
      </c>
      <c r="H6687" s="153" t="s">
        <v>21</v>
      </c>
      <c r="I6687" s="155"/>
      <c r="L6687" s="151"/>
      <c r="M6687" s="156"/>
      <c r="T6687" s="157"/>
      <c r="AT6687" s="153" t="s">
        <v>340</v>
      </c>
      <c r="AU6687" s="153" t="s">
        <v>80</v>
      </c>
      <c r="AV6687" s="12" t="s">
        <v>78</v>
      </c>
      <c r="AW6687" s="12" t="s">
        <v>32</v>
      </c>
      <c r="AX6687" s="12" t="s">
        <v>71</v>
      </c>
      <c r="AY6687" s="153" t="s">
        <v>330</v>
      </c>
    </row>
    <row r="6688" spans="2:51" s="13" customFormat="1">
      <c r="B6688" s="158"/>
      <c r="D6688" s="152" t="s">
        <v>340</v>
      </c>
      <c r="E6688" s="159" t="s">
        <v>21</v>
      </c>
      <c r="F6688" s="160" t="s">
        <v>4798</v>
      </c>
      <c r="H6688" s="161">
        <v>9.6</v>
      </c>
      <c r="I6688" s="162"/>
      <c r="L6688" s="158"/>
      <c r="M6688" s="163"/>
      <c r="T6688" s="164"/>
      <c r="AT6688" s="159" t="s">
        <v>340</v>
      </c>
      <c r="AU6688" s="159" t="s">
        <v>80</v>
      </c>
      <c r="AV6688" s="13" t="s">
        <v>80</v>
      </c>
      <c r="AW6688" s="13" t="s">
        <v>32</v>
      </c>
      <c r="AX6688" s="13" t="s">
        <v>71</v>
      </c>
      <c r="AY6688" s="159" t="s">
        <v>330</v>
      </c>
    </row>
    <row r="6689" spans="2:51" s="13" customFormat="1">
      <c r="B6689" s="158"/>
      <c r="D6689" s="152" t="s">
        <v>340</v>
      </c>
      <c r="E6689" s="159" t="s">
        <v>21</v>
      </c>
      <c r="F6689" s="160" t="s">
        <v>4799</v>
      </c>
      <c r="H6689" s="161">
        <v>-1.47</v>
      </c>
      <c r="I6689" s="162"/>
      <c r="L6689" s="158"/>
      <c r="M6689" s="163"/>
      <c r="T6689" s="164"/>
      <c r="AT6689" s="159" t="s">
        <v>340</v>
      </c>
      <c r="AU6689" s="159" t="s">
        <v>80</v>
      </c>
      <c r="AV6689" s="13" t="s">
        <v>80</v>
      </c>
      <c r="AW6689" s="13" t="s">
        <v>32</v>
      </c>
      <c r="AX6689" s="13" t="s">
        <v>71</v>
      </c>
      <c r="AY6689" s="159" t="s">
        <v>330</v>
      </c>
    </row>
    <row r="6690" spans="2:51" s="12" customFormat="1">
      <c r="B6690" s="151"/>
      <c r="D6690" s="152" t="s">
        <v>340</v>
      </c>
      <c r="E6690" s="153" t="s">
        <v>21</v>
      </c>
      <c r="F6690" s="154" t="s">
        <v>1677</v>
      </c>
      <c r="H6690" s="153" t="s">
        <v>21</v>
      </c>
      <c r="I6690" s="155"/>
      <c r="L6690" s="151"/>
      <c r="M6690" s="156"/>
      <c r="T6690" s="157"/>
      <c r="AT6690" s="153" t="s">
        <v>340</v>
      </c>
      <c r="AU6690" s="153" t="s">
        <v>80</v>
      </c>
      <c r="AV6690" s="12" t="s">
        <v>78</v>
      </c>
      <c r="AW6690" s="12" t="s">
        <v>32</v>
      </c>
      <c r="AX6690" s="12" t="s">
        <v>71</v>
      </c>
      <c r="AY6690" s="153" t="s">
        <v>330</v>
      </c>
    </row>
    <row r="6691" spans="2:51" s="13" customFormat="1">
      <c r="B6691" s="158"/>
      <c r="D6691" s="152" t="s">
        <v>340</v>
      </c>
      <c r="E6691" s="159" t="s">
        <v>21</v>
      </c>
      <c r="F6691" s="160" t="s">
        <v>4857</v>
      </c>
      <c r="H6691" s="161">
        <v>26.928000000000001</v>
      </c>
      <c r="I6691" s="162"/>
      <c r="L6691" s="158"/>
      <c r="M6691" s="163"/>
      <c r="T6691" s="164"/>
      <c r="AT6691" s="159" t="s">
        <v>340</v>
      </c>
      <c r="AU6691" s="159" t="s">
        <v>80</v>
      </c>
      <c r="AV6691" s="13" t="s">
        <v>80</v>
      </c>
      <c r="AW6691" s="13" t="s">
        <v>32</v>
      </c>
      <c r="AX6691" s="13" t="s">
        <v>71</v>
      </c>
      <c r="AY6691" s="159" t="s">
        <v>330</v>
      </c>
    </row>
    <row r="6692" spans="2:51" s="13" customFormat="1">
      <c r="B6692" s="158"/>
      <c r="D6692" s="152" t="s">
        <v>340</v>
      </c>
      <c r="E6692" s="159" t="s">
        <v>21</v>
      </c>
      <c r="F6692" s="160" t="s">
        <v>4809</v>
      </c>
      <c r="H6692" s="161">
        <v>-2.94</v>
      </c>
      <c r="I6692" s="162"/>
      <c r="L6692" s="158"/>
      <c r="M6692" s="163"/>
      <c r="T6692" s="164"/>
      <c r="AT6692" s="159" t="s">
        <v>340</v>
      </c>
      <c r="AU6692" s="159" t="s">
        <v>80</v>
      </c>
      <c r="AV6692" s="13" t="s">
        <v>80</v>
      </c>
      <c r="AW6692" s="13" t="s">
        <v>32</v>
      </c>
      <c r="AX6692" s="13" t="s">
        <v>71</v>
      </c>
      <c r="AY6692" s="159" t="s">
        <v>330</v>
      </c>
    </row>
    <row r="6693" spans="2:51" s="13" customFormat="1">
      <c r="B6693" s="158"/>
      <c r="D6693" s="152" t="s">
        <v>340</v>
      </c>
      <c r="E6693" s="159" t="s">
        <v>21</v>
      </c>
      <c r="F6693" s="160" t="s">
        <v>1474</v>
      </c>
      <c r="H6693" s="161">
        <v>-2.8</v>
      </c>
      <c r="I6693" s="162"/>
      <c r="L6693" s="158"/>
      <c r="M6693" s="163"/>
      <c r="T6693" s="164"/>
      <c r="AT6693" s="159" t="s">
        <v>340</v>
      </c>
      <c r="AU6693" s="159" t="s">
        <v>80</v>
      </c>
      <c r="AV6693" s="13" t="s">
        <v>80</v>
      </c>
      <c r="AW6693" s="13" t="s">
        <v>32</v>
      </c>
      <c r="AX6693" s="13" t="s">
        <v>71</v>
      </c>
      <c r="AY6693" s="159" t="s">
        <v>330</v>
      </c>
    </row>
    <row r="6694" spans="2:51" s="12" customFormat="1">
      <c r="B6694" s="151"/>
      <c r="D6694" s="152" t="s">
        <v>340</v>
      </c>
      <c r="E6694" s="153" t="s">
        <v>21</v>
      </c>
      <c r="F6694" s="154" t="s">
        <v>2242</v>
      </c>
      <c r="H6694" s="153" t="s">
        <v>21</v>
      </c>
      <c r="I6694" s="155"/>
      <c r="L6694" s="151"/>
      <c r="M6694" s="156"/>
      <c r="T6694" s="157"/>
      <c r="AT6694" s="153" t="s">
        <v>340</v>
      </c>
      <c r="AU6694" s="153" t="s">
        <v>80</v>
      </c>
      <c r="AV6694" s="12" t="s">
        <v>78</v>
      </c>
      <c r="AW6694" s="12" t="s">
        <v>32</v>
      </c>
      <c r="AX6694" s="12" t="s">
        <v>71</v>
      </c>
      <c r="AY6694" s="153" t="s">
        <v>330</v>
      </c>
    </row>
    <row r="6695" spans="2:51" s="13" customFormat="1">
      <c r="B6695" s="158"/>
      <c r="D6695" s="152" t="s">
        <v>340</v>
      </c>
      <c r="E6695" s="159" t="s">
        <v>21</v>
      </c>
      <c r="F6695" s="160" t="s">
        <v>4851</v>
      </c>
      <c r="H6695" s="161">
        <v>12.72</v>
      </c>
      <c r="I6695" s="162"/>
      <c r="L6695" s="158"/>
      <c r="M6695" s="163"/>
      <c r="T6695" s="164"/>
      <c r="AT6695" s="159" t="s">
        <v>340</v>
      </c>
      <c r="AU6695" s="159" t="s">
        <v>80</v>
      </c>
      <c r="AV6695" s="13" t="s">
        <v>80</v>
      </c>
      <c r="AW6695" s="13" t="s">
        <v>32</v>
      </c>
      <c r="AX6695" s="13" t="s">
        <v>71</v>
      </c>
      <c r="AY6695" s="159" t="s">
        <v>330</v>
      </c>
    </row>
    <row r="6696" spans="2:51" s="13" customFormat="1">
      <c r="B6696" s="158"/>
      <c r="D6696" s="152" t="s">
        <v>340</v>
      </c>
      <c r="E6696" s="159" t="s">
        <v>21</v>
      </c>
      <c r="F6696" s="160" t="s">
        <v>4799</v>
      </c>
      <c r="H6696" s="161">
        <v>-1.47</v>
      </c>
      <c r="I6696" s="162"/>
      <c r="L6696" s="158"/>
      <c r="M6696" s="163"/>
      <c r="T6696" s="164"/>
      <c r="AT6696" s="159" t="s">
        <v>340</v>
      </c>
      <c r="AU6696" s="159" t="s">
        <v>80</v>
      </c>
      <c r="AV6696" s="13" t="s">
        <v>80</v>
      </c>
      <c r="AW6696" s="13" t="s">
        <v>32</v>
      </c>
      <c r="AX6696" s="13" t="s">
        <v>71</v>
      </c>
      <c r="AY6696" s="159" t="s">
        <v>330</v>
      </c>
    </row>
    <row r="6697" spans="2:51" s="12" customFormat="1">
      <c r="B6697" s="151"/>
      <c r="D6697" s="152" t="s">
        <v>340</v>
      </c>
      <c r="E6697" s="153" t="s">
        <v>21</v>
      </c>
      <c r="F6697" s="154" t="s">
        <v>2243</v>
      </c>
      <c r="H6697" s="153" t="s">
        <v>21</v>
      </c>
      <c r="I6697" s="155"/>
      <c r="L6697" s="151"/>
      <c r="M6697" s="156"/>
      <c r="T6697" s="157"/>
      <c r="AT6697" s="153" t="s">
        <v>340</v>
      </c>
      <c r="AU6697" s="153" t="s">
        <v>80</v>
      </c>
      <c r="AV6697" s="12" t="s">
        <v>78</v>
      </c>
      <c r="AW6697" s="12" t="s">
        <v>32</v>
      </c>
      <c r="AX6697" s="12" t="s">
        <v>71</v>
      </c>
      <c r="AY6697" s="153" t="s">
        <v>330</v>
      </c>
    </row>
    <row r="6698" spans="2:51" s="13" customFormat="1">
      <c r="B6698" s="158"/>
      <c r="D6698" s="152" t="s">
        <v>340</v>
      </c>
      <c r="E6698" s="159" t="s">
        <v>21</v>
      </c>
      <c r="F6698" s="160" t="s">
        <v>4800</v>
      </c>
      <c r="H6698" s="161">
        <v>9.8640000000000008</v>
      </c>
      <c r="I6698" s="162"/>
      <c r="L6698" s="158"/>
      <c r="M6698" s="163"/>
      <c r="T6698" s="164"/>
      <c r="AT6698" s="159" t="s">
        <v>340</v>
      </c>
      <c r="AU6698" s="159" t="s">
        <v>80</v>
      </c>
      <c r="AV6698" s="13" t="s">
        <v>80</v>
      </c>
      <c r="AW6698" s="13" t="s">
        <v>32</v>
      </c>
      <c r="AX6698" s="13" t="s">
        <v>71</v>
      </c>
      <c r="AY6698" s="159" t="s">
        <v>330</v>
      </c>
    </row>
    <row r="6699" spans="2:51" s="13" customFormat="1">
      <c r="B6699" s="158"/>
      <c r="D6699" s="152" t="s">
        <v>340</v>
      </c>
      <c r="E6699" s="159" t="s">
        <v>21</v>
      </c>
      <c r="F6699" s="160" t="s">
        <v>4797</v>
      </c>
      <c r="H6699" s="161">
        <v>-2.52</v>
      </c>
      <c r="I6699" s="162"/>
      <c r="L6699" s="158"/>
      <c r="M6699" s="163"/>
      <c r="T6699" s="164"/>
      <c r="AT6699" s="159" t="s">
        <v>340</v>
      </c>
      <c r="AU6699" s="159" t="s">
        <v>80</v>
      </c>
      <c r="AV6699" s="13" t="s">
        <v>80</v>
      </c>
      <c r="AW6699" s="13" t="s">
        <v>32</v>
      </c>
      <c r="AX6699" s="13" t="s">
        <v>71</v>
      </c>
      <c r="AY6699" s="159" t="s">
        <v>330</v>
      </c>
    </row>
    <row r="6700" spans="2:51" s="12" customFormat="1">
      <c r="B6700" s="151"/>
      <c r="D6700" s="152" t="s">
        <v>340</v>
      </c>
      <c r="E6700" s="153" t="s">
        <v>21</v>
      </c>
      <c r="F6700" s="154" t="s">
        <v>1599</v>
      </c>
      <c r="H6700" s="153" t="s">
        <v>21</v>
      </c>
      <c r="I6700" s="155"/>
      <c r="L6700" s="151"/>
      <c r="M6700" s="156"/>
      <c r="T6700" s="157"/>
      <c r="AT6700" s="153" t="s">
        <v>340</v>
      </c>
      <c r="AU6700" s="153" t="s">
        <v>80</v>
      </c>
      <c r="AV6700" s="12" t="s">
        <v>78</v>
      </c>
      <c r="AW6700" s="12" t="s">
        <v>32</v>
      </c>
      <c r="AX6700" s="12" t="s">
        <v>71</v>
      </c>
      <c r="AY6700" s="153" t="s">
        <v>330</v>
      </c>
    </row>
    <row r="6701" spans="2:51" s="13" customFormat="1">
      <c r="B6701" s="158"/>
      <c r="D6701" s="152" t="s">
        <v>340</v>
      </c>
      <c r="E6701" s="159" t="s">
        <v>21</v>
      </c>
      <c r="F6701" s="160" t="s">
        <v>4802</v>
      </c>
      <c r="H6701" s="161">
        <v>10.08</v>
      </c>
      <c r="I6701" s="162"/>
      <c r="L6701" s="158"/>
      <c r="M6701" s="163"/>
      <c r="T6701" s="164"/>
      <c r="AT6701" s="159" t="s">
        <v>340</v>
      </c>
      <c r="AU6701" s="159" t="s">
        <v>80</v>
      </c>
      <c r="AV6701" s="13" t="s">
        <v>80</v>
      </c>
      <c r="AW6701" s="13" t="s">
        <v>32</v>
      </c>
      <c r="AX6701" s="13" t="s">
        <v>71</v>
      </c>
      <c r="AY6701" s="159" t="s">
        <v>330</v>
      </c>
    </row>
    <row r="6702" spans="2:51" s="13" customFormat="1">
      <c r="B6702" s="158"/>
      <c r="D6702" s="152" t="s">
        <v>340</v>
      </c>
      <c r="E6702" s="159" t="s">
        <v>21</v>
      </c>
      <c r="F6702" s="160" t="s">
        <v>4799</v>
      </c>
      <c r="H6702" s="161">
        <v>-1.47</v>
      </c>
      <c r="I6702" s="162"/>
      <c r="L6702" s="158"/>
      <c r="M6702" s="163"/>
      <c r="T6702" s="164"/>
      <c r="AT6702" s="159" t="s">
        <v>340</v>
      </c>
      <c r="AU6702" s="159" t="s">
        <v>80</v>
      </c>
      <c r="AV6702" s="13" t="s">
        <v>80</v>
      </c>
      <c r="AW6702" s="13" t="s">
        <v>32</v>
      </c>
      <c r="AX6702" s="13" t="s">
        <v>71</v>
      </c>
      <c r="AY6702" s="159" t="s">
        <v>330</v>
      </c>
    </row>
    <row r="6703" spans="2:51" s="12" customFormat="1">
      <c r="B6703" s="151"/>
      <c r="D6703" s="152" t="s">
        <v>340</v>
      </c>
      <c r="E6703" s="153" t="s">
        <v>21</v>
      </c>
      <c r="F6703" s="154" t="s">
        <v>2246</v>
      </c>
      <c r="H6703" s="153" t="s">
        <v>21</v>
      </c>
      <c r="I6703" s="155"/>
      <c r="L6703" s="151"/>
      <c r="M6703" s="156"/>
      <c r="T6703" s="157"/>
      <c r="AT6703" s="153" t="s">
        <v>340</v>
      </c>
      <c r="AU6703" s="153" t="s">
        <v>80</v>
      </c>
      <c r="AV6703" s="12" t="s">
        <v>78</v>
      </c>
      <c r="AW6703" s="12" t="s">
        <v>32</v>
      </c>
      <c r="AX6703" s="12" t="s">
        <v>71</v>
      </c>
      <c r="AY6703" s="153" t="s">
        <v>330</v>
      </c>
    </row>
    <row r="6704" spans="2:51" s="13" customFormat="1">
      <c r="B6704" s="158"/>
      <c r="D6704" s="152" t="s">
        <v>340</v>
      </c>
      <c r="E6704" s="159" t="s">
        <v>21</v>
      </c>
      <c r="F6704" s="160" t="s">
        <v>4825</v>
      </c>
      <c r="H6704" s="161">
        <v>10.8</v>
      </c>
      <c r="I6704" s="162"/>
      <c r="L6704" s="158"/>
      <c r="M6704" s="163"/>
      <c r="T6704" s="164"/>
      <c r="AT6704" s="159" t="s">
        <v>340</v>
      </c>
      <c r="AU6704" s="159" t="s">
        <v>80</v>
      </c>
      <c r="AV6704" s="13" t="s">
        <v>80</v>
      </c>
      <c r="AW6704" s="13" t="s">
        <v>32</v>
      </c>
      <c r="AX6704" s="13" t="s">
        <v>71</v>
      </c>
      <c r="AY6704" s="159" t="s">
        <v>330</v>
      </c>
    </row>
    <row r="6705" spans="2:51" s="13" customFormat="1">
      <c r="B6705" s="158"/>
      <c r="D6705" s="152" t="s">
        <v>340</v>
      </c>
      <c r="E6705" s="159" t="s">
        <v>21</v>
      </c>
      <c r="F6705" s="160" t="s">
        <v>4799</v>
      </c>
      <c r="H6705" s="161">
        <v>-1.47</v>
      </c>
      <c r="I6705" s="162"/>
      <c r="L6705" s="158"/>
      <c r="M6705" s="163"/>
      <c r="T6705" s="164"/>
      <c r="AT6705" s="159" t="s">
        <v>340</v>
      </c>
      <c r="AU6705" s="159" t="s">
        <v>80</v>
      </c>
      <c r="AV6705" s="13" t="s">
        <v>80</v>
      </c>
      <c r="AW6705" s="13" t="s">
        <v>32</v>
      </c>
      <c r="AX6705" s="13" t="s">
        <v>71</v>
      </c>
      <c r="AY6705" s="159" t="s">
        <v>330</v>
      </c>
    </row>
    <row r="6706" spans="2:51" s="12" customFormat="1">
      <c r="B6706" s="151"/>
      <c r="D6706" s="152" t="s">
        <v>340</v>
      </c>
      <c r="E6706" s="153" t="s">
        <v>21</v>
      </c>
      <c r="F6706" s="154" t="s">
        <v>1478</v>
      </c>
      <c r="H6706" s="153" t="s">
        <v>21</v>
      </c>
      <c r="I6706" s="155"/>
      <c r="L6706" s="151"/>
      <c r="M6706" s="156"/>
      <c r="T6706" s="157"/>
      <c r="AT6706" s="153" t="s">
        <v>340</v>
      </c>
      <c r="AU6706" s="153" t="s">
        <v>80</v>
      </c>
      <c r="AV6706" s="12" t="s">
        <v>78</v>
      </c>
      <c r="AW6706" s="12" t="s">
        <v>32</v>
      </c>
      <c r="AX6706" s="12" t="s">
        <v>71</v>
      </c>
      <c r="AY6706" s="153" t="s">
        <v>330</v>
      </c>
    </row>
    <row r="6707" spans="2:51" s="13" customFormat="1">
      <c r="B6707" s="158"/>
      <c r="D6707" s="152" t="s">
        <v>340</v>
      </c>
      <c r="E6707" s="159" t="s">
        <v>21</v>
      </c>
      <c r="F6707" s="160" t="s">
        <v>4803</v>
      </c>
      <c r="H6707" s="161">
        <v>6.24</v>
      </c>
      <c r="I6707" s="162"/>
      <c r="L6707" s="158"/>
      <c r="M6707" s="163"/>
      <c r="T6707" s="164"/>
      <c r="AT6707" s="159" t="s">
        <v>340</v>
      </c>
      <c r="AU6707" s="159" t="s">
        <v>80</v>
      </c>
      <c r="AV6707" s="13" t="s">
        <v>80</v>
      </c>
      <c r="AW6707" s="13" t="s">
        <v>32</v>
      </c>
      <c r="AX6707" s="13" t="s">
        <v>71</v>
      </c>
      <c r="AY6707" s="159" t="s">
        <v>330</v>
      </c>
    </row>
    <row r="6708" spans="2:51" s="13" customFormat="1">
      <c r="B6708" s="158"/>
      <c r="D6708" s="152" t="s">
        <v>340</v>
      </c>
      <c r="E6708" s="159" t="s">
        <v>21</v>
      </c>
      <c r="F6708" s="160" t="s">
        <v>4804</v>
      </c>
      <c r="H6708" s="161">
        <v>-1.68</v>
      </c>
      <c r="I6708" s="162"/>
      <c r="L6708" s="158"/>
      <c r="M6708" s="163"/>
      <c r="T6708" s="164"/>
      <c r="AT6708" s="159" t="s">
        <v>340</v>
      </c>
      <c r="AU6708" s="159" t="s">
        <v>80</v>
      </c>
      <c r="AV6708" s="13" t="s">
        <v>80</v>
      </c>
      <c r="AW6708" s="13" t="s">
        <v>32</v>
      </c>
      <c r="AX6708" s="13" t="s">
        <v>71</v>
      </c>
      <c r="AY6708" s="159" t="s">
        <v>330</v>
      </c>
    </row>
    <row r="6709" spans="2:51" s="12" customFormat="1">
      <c r="B6709" s="151"/>
      <c r="D6709" s="152" t="s">
        <v>340</v>
      </c>
      <c r="E6709" s="153" t="s">
        <v>21</v>
      </c>
      <c r="F6709" s="154" t="s">
        <v>1480</v>
      </c>
      <c r="H6709" s="153" t="s">
        <v>21</v>
      </c>
      <c r="I6709" s="155"/>
      <c r="L6709" s="151"/>
      <c r="M6709" s="156"/>
      <c r="T6709" s="157"/>
      <c r="AT6709" s="153" t="s">
        <v>340</v>
      </c>
      <c r="AU6709" s="153" t="s">
        <v>80</v>
      </c>
      <c r="AV6709" s="12" t="s">
        <v>78</v>
      </c>
      <c r="AW6709" s="12" t="s">
        <v>32</v>
      </c>
      <c r="AX6709" s="12" t="s">
        <v>71</v>
      </c>
      <c r="AY6709" s="153" t="s">
        <v>330</v>
      </c>
    </row>
    <row r="6710" spans="2:51" s="13" customFormat="1">
      <c r="B6710" s="158"/>
      <c r="D6710" s="152" t="s">
        <v>340</v>
      </c>
      <c r="E6710" s="159" t="s">
        <v>21</v>
      </c>
      <c r="F6710" s="160" t="s">
        <v>4805</v>
      </c>
      <c r="H6710" s="161">
        <v>11.76</v>
      </c>
      <c r="I6710" s="162"/>
      <c r="L6710" s="158"/>
      <c r="M6710" s="163"/>
      <c r="T6710" s="164"/>
      <c r="AT6710" s="159" t="s">
        <v>340</v>
      </c>
      <c r="AU6710" s="159" t="s">
        <v>80</v>
      </c>
      <c r="AV6710" s="13" t="s">
        <v>80</v>
      </c>
      <c r="AW6710" s="13" t="s">
        <v>32</v>
      </c>
      <c r="AX6710" s="13" t="s">
        <v>71</v>
      </c>
      <c r="AY6710" s="159" t="s">
        <v>330</v>
      </c>
    </row>
    <row r="6711" spans="2:51" s="13" customFormat="1">
      <c r="B6711" s="158"/>
      <c r="D6711" s="152" t="s">
        <v>340</v>
      </c>
      <c r="E6711" s="159" t="s">
        <v>21</v>
      </c>
      <c r="F6711" s="160" t="s">
        <v>4799</v>
      </c>
      <c r="H6711" s="161">
        <v>-1.47</v>
      </c>
      <c r="I6711" s="162"/>
      <c r="L6711" s="158"/>
      <c r="M6711" s="163"/>
      <c r="T6711" s="164"/>
      <c r="AT6711" s="159" t="s">
        <v>340</v>
      </c>
      <c r="AU6711" s="159" t="s">
        <v>80</v>
      </c>
      <c r="AV6711" s="13" t="s">
        <v>80</v>
      </c>
      <c r="AW6711" s="13" t="s">
        <v>32</v>
      </c>
      <c r="AX6711" s="13" t="s">
        <v>71</v>
      </c>
      <c r="AY6711" s="159" t="s">
        <v>330</v>
      </c>
    </row>
    <row r="6712" spans="2:51" s="12" customFormat="1">
      <c r="B6712" s="151"/>
      <c r="D6712" s="152" t="s">
        <v>340</v>
      </c>
      <c r="E6712" s="153" t="s">
        <v>21</v>
      </c>
      <c r="F6712" s="154" t="s">
        <v>1484</v>
      </c>
      <c r="H6712" s="153" t="s">
        <v>21</v>
      </c>
      <c r="I6712" s="155"/>
      <c r="L6712" s="151"/>
      <c r="M6712" s="156"/>
      <c r="T6712" s="157"/>
      <c r="AT6712" s="153" t="s">
        <v>340</v>
      </c>
      <c r="AU6712" s="153" t="s">
        <v>80</v>
      </c>
      <c r="AV6712" s="12" t="s">
        <v>78</v>
      </c>
      <c r="AW6712" s="12" t="s">
        <v>32</v>
      </c>
      <c r="AX6712" s="12" t="s">
        <v>71</v>
      </c>
      <c r="AY6712" s="153" t="s">
        <v>330</v>
      </c>
    </row>
    <row r="6713" spans="2:51" s="13" customFormat="1">
      <c r="B6713" s="158"/>
      <c r="D6713" s="152" t="s">
        <v>340</v>
      </c>
      <c r="E6713" s="159" t="s">
        <v>21</v>
      </c>
      <c r="F6713" s="160" t="s">
        <v>4858</v>
      </c>
      <c r="H6713" s="161">
        <v>16.079999999999998</v>
      </c>
      <c r="I6713" s="162"/>
      <c r="L6713" s="158"/>
      <c r="M6713" s="163"/>
      <c r="T6713" s="164"/>
      <c r="AT6713" s="159" t="s">
        <v>340</v>
      </c>
      <c r="AU6713" s="159" t="s">
        <v>80</v>
      </c>
      <c r="AV6713" s="13" t="s">
        <v>80</v>
      </c>
      <c r="AW6713" s="13" t="s">
        <v>32</v>
      </c>
      <c r="AX6713" s="13" t="s">
        <v>71</v>
      </c>
      <c r="AY6713" s="159" t="s">
        <v>330</v>
      </c>
    </row>
    <row r="6714" spans="2:51" s="13" customFormat="1">
      <c r="B6714" s="158"/>
      <c r="D6714" s="152" t="s">
        <v>340</v>
      </c>
      <c r="E6714" s="159" t="s">
        <v>21</v>
      </c>
      <c r="F6714" s="160" t="s">
        <v>4834</v>
      </c>
      <c r="H6714" s="161">
        <v>-1.68</v>
      </c>
      <c r="I6714" s="162"/>
      <c r="L6714" s="158"/>
      <c r="M6714" s="163"/>
      <c r="T6714" s="164"/>
      <c r="AT6714" s="159" t="s">
        <v>340</v>
      </c>
      <c r="AU6714" s="159" t="s">
        <v>80</v>
      </c>
      <c r="AV6714" s="13" t="s">
        <v>80</v>
      </c>
      <c r="AW6714" s="13" t="s">
        <v>32</v>
      </c>
      <c r="AX6714" s="13" t="s">
        <v>71</v>
      </c>
      <c r="AY6714" s="159" t="s">
        <v>330</v>
      </c>
    </row>
    <row r="6715" spans="2:51" s="12" customFormat="1">
      <c r="B6715" s="151"/>
      <c r="D6715" s="152" t="s">
        <v>340</v>
      </c>
      <c r="E6715" s="153" t="s">
        <v>21</v>
      </c>
      <c r="F6715" s="154" t="s">
        <v>1682</v>
      </c>
      <c r="H6715" s="153" t="s">
        <v>21</v>
      </c>
      <c r="I6715" s="155"/>
      <c r="L6715" s="151"/>
      <c r="M6715" s="156"/>
      <c r="T6715" s="157"/>
      <c r="AT6715" s="153" t="s">
        <v>340</v>
      </c>
      <c r="AU6715" s="153" t="s">
        <v>80</v>
      </c>
      <c r="AV6715" s="12" t="s">
        <v>78</v>
      </c>
      <c r="AW6715" s="12" t="s">
        <v>32</v>
      </c>
      <c r="AX6715" s="12" t="s">
        <v>71</v>
      </c>
      <c r="AY6715" s="153" t="s">
        <v>330</v>
      </c>
    </row>
    <row r="6716" spans="2:51" s="13" customFormat="1">
      <c r="B6716" s="158"/>
      <c r="D6716" s="152" t="s">
        <v>340</v>
      </c>
      <c r="E6716" s="159" t="s">
        <v>21</v>
      </c>
      <c r="F6716" s="160" t="s">
        <v>4846</v>
      </c>
      <c r="H6716" s="161">
        <v>1.08</v>
      </c>
      <c r="I6716" s="162"/>
      <c r="L6716" s="158"/>
      <c r="M6716" s="163"/>
      <c r="T6716" s="164"/>
      <c r="AT6716" s="159" t="s">
        <v>340</v>
      </c>
      <c r="AU6716" s="159" t="s">
        <v>80</v>
      </c>
      <c r="AV6716" s="13" t="s">
        <v>80</v>
      </c>
      <c r="AW6716" s="13" t="s">
        <v>32</v>
      </c>
      <c r="AX6716" s="13" t="s">
        <v>71</v>
      </c>
      <c r="AY6716" s="159" t="s">
        <v>330</v>
      </c>
    </row>
    <row r="6717" spans="2:51" s="12" customFormat="1">
      <c r="B6717" s="151"/>
      <c r="D6717" s="152" t="s">
        <v>340</v>
      </c>
      <c r="E6717" s="153" t="s">
        <v>21</v>
      </c>
      <c r="F6717" s="154" t="s">
        <v>1505</v>
      </c>
      <c r="H6717" s="153" t="s">
        <v>21</v>
      </c>
      <c r="I6717" s="155"/>
      <c r="L6717" s="151"/>
      <c r="M6717" s="156"/>
      <c r="T6717" s="157"/>
      <c r="AT6717" s="153" t="s">
        <v>340</v>
      </c>
      <c r="AU6717" s="153" t="s">
        <v>80</v>
      </c>
      <c r="AV6717" s="12" t="s">
        <v>78</v>
      </c>
      <c r="AW6717" s="12" t="s">
        <v>32</v>
      </c>
      <c r="AX6717" s="12" t="s">
        <v>71</v>
      </c>
      <c r="AY6717" s="153" t="s">
        <v>330</v>
      </c>
    </row>
    <row r="6718" spans="2:51" s="13" customFormat="1">
      <c r="B6718" s="158"/>
      <c r="D6718" s="152" t="s">
        <v>340</v>
      </c>
      <c r="E6718" s="159" t="s">
        <v>21</v>
      </c>
      <c r="F6718" s="160" t="s">
        <v>4859</v>
      </c>
      <c r="H6718" s="161">
        <v>20.88</v>
      </c>
      <c r="I6718" s="162"/>
      <c r="L6718" s="158"/>
      <c r="M6718" s="163"/>
      <c r="T6718" s="164"/>
      <c r="AT6718" s="159" t="s">
        <v>340</v>
      </c>
      <c r="AU6718" s="159" t="s">
        <v>80</v>
      </c>
      <c r="AV6718" s="13" t="s">
        <v>80</v>
      </c>
      <c r="AW6718" s="13" t="s">
        <v>32</v>
      </c>
      <c r="AX6718" s="13" t="s">
        <v>71</v>
      </c>
      <c r="AY6718" s="159" t="s">
        <v>330</v>
      </c>
    </row>
    <row r="6719" spans="2:51" s="13" customFormat="1">
      <c r="B6719" s="158"/>
      <c r="D6719" s="152" t="s">
        <v>340</v>
      </c>
      <c r="E6719" s="159" t="s">
        <v>21</v>
      </c>
      <c r="F6719" s="160" t="s">
        <v>4799</v>
      </c>
      <c r="H6719" s="161">
        <v>-1.47</v>
      </c>
      <c r="I6719" s="162"/>
      <c r="L6719" s="158"/>
      <c r="M6719" s="163"/>
      <c r="T6719" s="164"/>
      <c r="AT6719" s="159" t="s">
        <v>340</v>
      </c>
      <c r="AU6719" s="159" t="s">
        <v>80</v>
      </c>
      <c r="AV6719" s="13" t="s">
        <v>80</v>
      </c>
      <c r="AW6719" s="13" t="s">
        <v>32</v>
      </c>
      <c r="AX6719" s="13" t="s">
        <v>71</v>
      </c>
      <c r="AY6719" s="159" t="s">
        <v>330</v>
      </c>
    </row>
    <row r="6720" spans="2:51" s="12" customFormat="1">
      <c r="B6720" s="151"/>
      <c r="D6720" s="152" t="s">
        <v>340</v>
      </c>
      <c r="E6720" s="153" t="s">
        <v>21</v>
      </c>
      <c r="F6720" s="154" t="s">
        <v>1581</v>
      </c>
      <c r="H6720" s="153" t="s">
        <v>21</v>
      </c>
      <c r="I6720" s="155"/>
      <c r="L6720" s="151"/>
      <c r="M6720" s="156"/>
      <c r="T6720" s="157"/>
      <c r="AT6720" s="153" t="s">
        <v>340</v>
      </c>
      <c r="AU6720" s="153" t="s">
        <v>80</v>
      </c>
      <c r="AV6720" s="12" t="s">
        <v>78</v>
      </c>
      <c r="AW6720" s="12" t="s">
        <v>32</v>
      </c>
      <c r="AX6720" s="12" t="s">
        <v>71</v>
      </c>
      <c r="AY6720" s="153" t="s">
        <v>330</v>
      </c>
    </row>
    <row r="6721" spans="2:65" s="13" customFormat="1">
      <c r="B6721" s="158"/>
      <c r="D6721" s="152" t="s">
        <v>340</v>
      </c>
      <c r="E6721" s="159" t="s">
        <v>21</v>
      </c>
      <c r="F6721" s="160" t="s">
        <v>4856</v>
      </c>
      <c r="H6721" s="161">
        <v>1.32</v>
      </c>
      <c r="I6721" s="162"/>
      <c r="L6721" s="158"/>
      <c r="M6721" s="163"/>
      <c r="T6721" s="164"/>
      <c r="AT6721" s="159" t="s">
        <v>340</v>
      </c>
      <c r="AU6721" s="159" t="s">
        <v>80</v>
      </c>
      <c r="AV6721" s="13" t="s">
        <v>80</v>
      </c>
      <c r="AW6721" s="13" t="s">
        <v>32</v>
      </c>
      <c r="AX6721" s="13" t="s">
        <v>71</v>
      </c>
      <c r="AY6721" s="159" t="s">
        <v>330</v>
      </c>
    </row>
    <row r="6722" spans="2:65" s="12" customFormat="1">
      <c r="B6722" s="151"/>
      <c r="D6722" s="152" t="s">
        <v>340</v>
      </c>
      <c r="E6722" s="153" t="s">
        <v>21</v>
      </c>
      <c r="F6722" s="154" t="s">
        <v>1515</v>
      </c>
      <c r="H6722" s="153" t="s">
        <v>21</v>
      </c>
      <c r="I6722" s="155"/>
      <c r="L6722" s="151"/>
      <c r="M6722" s="156"/>
      <c r="T6722" s="157"/>
      <c r="AT6722" s="153" t="s">
        <v>340</v>
      </c>
      <c r="AU6722" s="153" t="s">
        <v>80</v>
      </c>
      <c r="AV6722" s="12" t="s">
        <v>78</v>
      </c>
      <c r="AW6722" s="12" t="s">
        <v>32</v>
      </c>
      <c r="AX6722" s="12" t="s">
        <v>71</v>
      </c>
      <c r="AY6722" s="153" t="s">
        <v>330</v>
      </c>
    </row>
    <row r="6723" spans="2:65" s="13" customFormat="1">
      <c r="B6723" s="158"/>
      <c r="D6723" s="152" t="s">
        <v>340</v>
      </c>
      <c r="E6723" s="159" t="s">
        <v>21</v>
      </c>
      <c r="F6723" s="160" t="s">
        <v>4859</v>
      </c>
      <c r="H6723" s="161">
        <v>20.88</v>
      </c>
      <c r="I6723" s="162"/>
      <c r="L6723" s="158"/>
      <c r="M6723" s="163"/>
      <c r="T6723" s="164"/>
      <c r="AT6723" s="159" t="s">
        <v>340</v>
      </c>
      <c r="AU6723" s="159" t="s">
        <v>80</v>
      </c>
      <c r="AV6723" s="13" t="s">
        <v>80</v>
      </c>
      <c r="AW6723" s="13" t="s">
        <v>32</v>
      </c>
      <c r="AX6723" s="13" t="s">
        <v>71</v>
      </c>
      <c r="AY6723" s="159" t="s">
        <v>330</v>
      </c>
    </row>
    <row r="6724" spans="2:65" s="13" customFormat="1">
      <c r="B6724" s="158"/>
      <c r="D6724" s="152" t="s">
        <v>340</v>
      </c>
      <c r="E6724" s="159" t="s">
        <v>21</v>
      </c>
      <c r="F6724" s="160" t="s">
        <v>4799</v>
      </c>
      <c r="H6724" s="161">
        <v>-1.47</v>
      </c>
      <c r="I6724" s="162"/>
      <c r="L6724" s="158"/>
      <c r="M6724" s="163"/>
      <c r="T6724" s="164"/>
      <c r="AT6724" s="159" t="s">
        <v>340</v>
      </c>
      <c r="AU6724" s="159" t="s">
        <v>80</v>
      </c>
      <c r="AV6724" s="13" t="s">
        <v>80</v>
      </c>
      <c r="AW6724" s="13" t="s">
        <v>32</v>
      </c>
      <c r="AX6724" s="13" t="s">
        <v>71</v>
      </c>
      <c r="AY6724" s="159" t="s">
        <v>330</v>
      </c>
    </row>
    <row r="6725" spans="2:65" s="12" customFormat="1">
      <c r="B6725" s="151"/>
      <c r="D6725" s="152" t="s">
        <v>340</v>
      </c>
      <c r="E6725" s="153" t="s">
        <v>21</v>
      </c>
      <c r="F6725" s="154" t="s">
        <v>1523</v>
      </c>
      <c r="H6725" s="153" t="s">
        <v>21</v>
      </c>
      <c r="I6725" s="155"/>
      <c r="L6725" s="151"/>
      <c r="M6725" s="156"/>
      <c r="T6725" s="157"/>
      <c r="AT6725" s="153" t="s">
        <v>340</v>
      </c>
      <c r="AU6725" s="153" t="s">
        <v>80</v>
      </c>
      <c r="AV6725" s="12" t="s">
        <v>78</v>
      </c>
      <c r="AW6725" s="12" t="s">
        <v>32</v>
      </c>
      <c r="AX6725" s="12" t="s">
        <v>71</v>
      </c>
      <c r="AY6725" s="153" t="s">
        <v>330</v>
      </c>
    </row>
    <row r="6726" spans="2:65" s="13" customFormat="1">
      <c r="B6726" s="158"/>
      <c r="D6726" s="152" t="s">
        <v>340</v>
      </c>
      <c r="E6726" s="159" t="s">
        <v>21</v>
      </c>
      <c r="F6726" s="160" t="s">
        <v>4860</v>
      </c>
      <c r="H6726" s="161">
        <v>21.12</v>
      </c>
      <c r="I6726" s="162"/>
      <c r="L6726" s="158"/>
      <c r="M6726" s="163"/>
      <c r="T6726" s="164"/>
      <c r="AT6726" s="159" t="s">
        <v>340</v>
      </c>
      <c r="AU6726" s="159" t="s">
        <v>80</v>
      </c>
      <c r="AV6726" s="13" t="s">
        <v>80</v>
      </c>
      <c r="AW6726" s="13" t="s">
        <v>32</v>
      </c>
      <c r="AX6726" s="13" t="s">
        <v>71</v>
      </c>
      <c r="AY6726" s="159" t="s">
        <v>330</v>
      </c>
    </row>
    <row r="6727" spans="2:65" s="13" customFormat="1">
      <c r="B6727" s="158"/>
      <c r="D6727" s="152" t="s">
        <v>340</v>
      </c>
      <c r="E6727" s="159" t="s">
        <v>21</v>
      </c>
      <c r="F6727" s="160" t="s">
        <v>4799</v>
      </c>
      <c r="H6727" s="161">
        <v>-1.47</v>
      </c>
      <c r="I6727" s="162"/>
      <c r="L6727" s="158"/>
      <c r="M6727" s="163"/>
      <c r="T6727" s="164"/>
      <c r="AT6727" s="159" t="s">
        <v>340</v>
      </c>
      <c r="AU6727" s="159" t="s">
        <v>80</v>
      </c>
      <c r="AV6727" s="13" t="s">
        <v>80</v>
      </c>
      <c r="AW6727" s="13" t="s">
        <v>32</v>
      </c>
      <c r="AX6727" s="13" t="s">
        <v>71</v>
      </c>
      <c r="AY6727" s="159" t="s">
        <v>330</v>
      </c>
    </row>
    <row r="6728" spans="2:65" s="14" customFormat="1">
      <c r="B6728" s="166"/>
      <c r="D6728" s="152" t="s">
        <v>340</v>
      </c>
      <c r="E6728" s="167" t="s">
        <v>21</v>
      </c>
      <c r="F6728" s="168" t="s">
        <v>443</v>
      </c>
      <c r="H6728" s="169">
        <v>1035.7159999999999</v>
      </c>
      <c r="I6728" s="170"/>
      <c r="L6728" s="166"/>
      <c r="M6728" s="171"/>
      <c r="T6728" s="172"/>
      <c r="AT6728" s="167" t="s">
        <v>340</v>
      </c>
      <c r="AU6728" s="167" t="s">
        <v>80</v>
      </c>
      <c r="AV6728" s="14" t="s">
        <v>336</v>
      </c>
      <c r="AW6728" s="14" t="s">
        <v>32</v>
      </c>
      <c r="AX6728" s="14" t="s">
        <v>78</v>
      </c>
      <c r="AY6728" s="167" t="s">
        <v>330</v>
      </c>
    </row>
    <row r="6729" spans="2:65" s="1" customFormat="1" ht="16.5" customHeight="1">
      <c r="B6729" s="33"/>
      <c r="C6729" s="173" t="s">
        <v>4861</v>
      </c>
      <c r="D6729" s="173" t="s">
        <v>475</v>
      </c>
      <c r="E6729" s="174" t="s">
        <v>4862</v>
      </c>
      <c r="F6729" s="175" t="s">
        <v>4863</v>
      </c>
      <c r="G6729" s="176" t="s">
        <v>169</v>
      </c>
      <c r="H6729" s="177">
        <v>1087.502</v>
      </c>
      <c r="I6729" s="178">
        <v>808.01</v>
      </c>
      <c r="J6729" s="179">
        <f>ROUND(I6729*H6729,2)</f>
        <v>878712.49</v>
      </c>
      <c r="K6729" s="175" t="s">
        <v>346</v>
      </c>
      <c r="L6729" s="180"/>
      <c r="M6729" s="181" t="s">
        <v>21</v>
      </c>
      <c r="N6729" s="182" t="s">
        <v>42</v>
      </c>
      <c r="P6729" s="143">
        <f>O6729*H6729</f>
        <v>0</v>
      </c>
      <c r="Q6729" s="143">
        <v>0.02</v>
      </c>
      <c r="R6729" s="143">
        <f>Q6729*H6729</f>
        <v>21.750039999999998</v>
      </c>
      <c r="S6729" s="143">
        <v>0</v>
      </c>
      <c r="T6729" s="144">
        <f>S6729*H6729</f>
        <v>0</v>
      </c>
      <c r="AR6729" s="145" t="s">
        <v>617</v>
      </c>
      <c r="AT6729" s="145" t="s">
        <v>475</v>
      </c>
      <c r="AU6729" s="145" t="s">
        <v>80</v>
      </c>
      <c r="AY6729" s="18" t="s">
        <v>330</v>
      </c>
      <c r="BE6729" s="146">
        <f>IF(N6729="základní",J6729,0)</f>
        <v>878712.49</v>
      </c>
      <c r="BF6729" s="146">
        <f>IF(N6729="snížená",J6729,0)</f>
        <v>0</v>
      </c>
      <c r="BG6729" s="146">
        <f>IF(N6729="zákl. přenesená",J6729,0)</f>
        <v>0</v>
      </c>
      <c r="BH6729" s="146">
        <f>IF(N6729="sníž. přenesená",J6729,0)</f>
        <v>0</v>
      </c>
      <c r="BI6729" s="146">
        <f>IF(N6729="nulová",J6729,0)</f>
        <v>0</v>
      </c>
      <c r="BJ6729" s="18" t="s">
        <v>78</v>
      </c>
      <c r="BK6729" s="146">
        <f>ROUND(I6729*H6729,2)</f>
        <v>878712.49</v>
      </c>
      <c r="BL6729" s="18" t="s">
        <v>444</v>
      </c>
      <c r="BM6729" s="145" t="s">
        <v>4864</v>
      </c>
    </row>
    <row r="6730" spans="2:65" s="13" customFormat="1">
      <c r="B6730" s="158"/>
      <c r="D6730" s="152" t="s">
        <v>340</v>
      </c>
      <c r="E6730" s="159" t="s">
        <v>21</v>
      </c>
      <c r="F6730" s="160" t="s">
        <v>4865</v>
      </c>
      <c r="H6730" s="161">
        <v>1087.502</v>
      </c>
      <c r="I6730" s="162"/>
      <c r="L6730" s="158"/>
      <c r="M6730" s="163"/>
      <c r="T6730" s="164"/>
      <c r="AT6730" s="159" t="s">
        <v>340</v>
      </c>
      <c r="AU6730" s="159" t="s">
        <v>80</v>
      </c>
      <c r="AV6730" s="13" t="s">
        <v>80</v>
      </c>
      <c r="AW6730" s="13" t="s">
        <v>32</v>
      </c>
      <c r="AX6730" s="13" t="s">
        <v>78</v>
      </c>
      <c r="AY6730" s="159" t="s">
        <v>330</v>
      </c>
    </row>
    <row r="6731" spans="2:65" s="1" customFormat="1" ht="16.5" customHeight="1">
      <c r="B6731" s="33"/>
      <c r="C6731" s="134" t="s">
        <v>4866</v>
      </c>
      <c r="D6731" s="134" t="s">
        <v>332</v>
      </c>
      <c r="E6731" s="135" t="s">
        <v>4867</v>
      </c>
      <c r="F6731" s="136" t="s">
        <v>4868</v>
      </c>
      <c r="G6731" s="137" t="s">
        <v>353</v>
      </c>
      <c r="H6731" s="138">
        <v>103.53</v>
      </c>
      <c r="I6731" s="139">
        <v>38.74</v>
      </c>
      <c r="J6731" s="140">
        <f>ROUND(I6731*H6731,2)</f>
        <v>4010.75</v>
      </c>
      <c r="K6731" s="136" t="s">
        <v>335</v>
      </c>
      <c r="L6731" s="33"/>
      <c r="M6731" s="141" t="s">
        <v>21</v>
      </c>
      <c r="N6731" s="142" t="s">
        <v>42</v>
      </c>
      <c r="P6731" s="143">
        <f>O6731*H6731</f>
        <v>0</v>
      </c>
      <c r="Q6731" s="143">
        <v>2.0000000000000001E-4</v>
      </c>
      <c r="R6731" s="143">
        <f>Q6731*H6731</f>
        <v>2.0706000000000002E-2</v>
      </c>
      <c r="S6731" s="143">
        <v>0</v>
      </c>
      <c r="T6731" s="144">
        <f>S6731*H6731</f>
        <v>0</v>
      </c>
      <c r="AR6731" s="145" t="s">
        <v>444</v>
      </c>
      <c r="AT6731" s="145" t="s">
        <v>332</v>
      </c>
      <c r="AU6731" s="145" t="s">
        <v>80</v>
      </c>
      <c r="AY6731" s="18" t="s">
        <v>330</v>
      </c>
      <c r="BE6731" s="146">
        <f>IF(N6731="základní",J6731,0)</f>
        <v>4010.75</v>
      </c>
      <c r="BF6731" s="146">
        <f>IF(N6731="snížená",J6731,0)</f>
        <v>0</v>
      </c>
      <c r="BG6731" s="146">
        <f>IF(N6731="zákl. přenesená",J6731,0)</f>
        <v>0</v>
      </c>
      <c r="BH6731" s="146">
        <f>IF(N6731="sníž. přenesená",J6731,0)</f>
        <v>0</v>
      </c>
      <c r="BI6731" s="146">
        <f>IF(N6731="nulová",J6731,0)</f>
        <v>0</v>
      </c>
      <c r="BJ6731" s="18" t="s">
        <v>78</v>
      </c>
      <c r="BK6731" s="146">
        <f>ROUND(I6731*H6731,2)</f>
        <v>4010.75</v>
      </c>
      <c r="BL6731" s="18" t="s">
        <v>444</v>
      </c>
      <c r="BM6731" s="145" t="s">
        <v>4869</v>
      </c>
    </row>
    <row r="6732" spans="2:65" s="1" customFormat="1">
      <c r="B6732" s="33"/>
      <c r="D6732" s="147" t="s">
        <v>338</v>
      </c>
      <c r="F6732" s="148" t="s">
        <v>4870</v>
      </c>
      <c r="I6732" s="149"/>
      <c r="L6732" s="33"/>
      <c r="M6732" s="150"/>
      <c r="T6732" s="52"/>
      <c r="AT6732" s="18" t="s">
        <v>338</v>
      </c>
      <c r="AU6732" s="18" t="s">
        <v>80</v>
      </c>
    </row>
    <row r="6733" spans="2:65" s="12" customFormat="1">
      <c r="B6733" s="151"/>
      <c r="D6733" s="152" t="s">
        <v>340</v>
      </c>
      <c r="E6733" s="153" t="s">
        <v>21</v>
      </c>
      <c r="F6733" s="154" t="s">
        <v>4871</v>
      </c>
      <c r="H6733" s="153" t="s">
        <v>21</v>
      </c>
      <c r="I6733" s="155"/>
      <c r="L6733" s="151"/>
      <c r="M6733" s="156"/>
      <c r="T6733" s="157"/>
      <c r="AT6733" s="153" t="s">
        <v>340</v>
      </c>
      <c r="AU6733" s="153" t="s">
        <v>80</v>
      </c>
      <c r="AV6733" s="12" t="s">
        <v>78</v>
      </c>
      <c r="AW6733" s="12" t="s">
        <v>32</v>
      </c>
      <c r="AX6733" s="12" t="s">
        <v>71</v>
      </c>
      <c r="AY6733" s="153" t="s">
        <v>330</v>
      </c>
    </row>
    <row r="6734" spans="2:65" s="12" customFormat="1">
      <c r="B6734" s="151"/>
      <c r="D6734" s="152" t="s">
        <v>340</v>
      </c>
      <c r="E6734" s="153" t="s">
        <v>21</v>
      </c>
      <c r="F6734" s="154" t="s">
        <v>1003</v>
      </c>
      <c r="H6734" s="153" t="s">
        <v>21</v>
      </c>
      <c r="I6734" s="155"/>
      <c r="L6734" s="151"/>
      <c r="M6734" s="156"/>
      <c r="T6734" s="157"/>
      <c r="AT6734" s="153" t="s">
        <v>340</v>
      </c>
      <c r="AU6734" s="153" t="s">
        <v>80</v>
      </c>
      <c r="AV6734" s="12" t="s">
        <v>78</v>
      </c>
      <c r="AW6734" s="12" t="s">
        <v>32</v>
      </c>
      <c r="AX6734" s="12" t="s">
        <v>71</v>
      </c>
      <c r="AY6734" s="153" t="s">
        <v>330</v>
      </c>
    </row>
    <row r="6735" spans="2:65" s="12" customFormat="1">
      <c r="B6735" s="151"/>
      <c r="D6735" s="152" t="s">
        <v>340</v>
      </c>
      <c r="E6735" s="153" t="s">
        <v>21</v>
      </c>
      <c r="F6735" s="154" t="s">
        <v>1545</v>
      </c>
      <c r="H6735" s="153" t="s">
        <v>21</v>
      </c>
      <c r="I6735" s="155"/>
      <c r="L6735" s="151"/>
      <c r="M6735" s="156"/>
      <c r="T6735" s="157"/>
      <c r="AT6735" s="153" t="s">
        <v>340</v>
      </c>
      <c r="AU6735" s="153" t="s">
        <v>80</v>
      </c>
      <c r="AV6735" s="12" t="s">
        <v>78</v>
      </c>
      <c r="AW6735" s="12" t="s">
        <v>32</v>
      </c>
      <c r="AX6735" s="12" t="s">
        <v>71</v>
      </c>
      <c r="AY6735" s="153" t="s">
        <v>330</v>
      </c>
    </row>
    <row r="6736" spans="2:65" s="13" customFormat="1">
      <c r="B6736" s="158"/>
      <c r="D6736" s="152" t="s">
        <v>340</v>
      </c>
      <c r="E6736" s="159" t="s">
        <v>21</v>
      </c>
      <c r="F6736" s="160" t="s">
        <v>4872</v>
      </c>
      <c r="H6736" s="161">
        <v>2.4</v>
      </c>
      <c r="I6736" s="162"/>
      <c r="L6736" s="158"/>
      <c r="M6736" s="163"/>
      <c r="T6736" s="164"/>
      <c r="AT6736" s="159" t="s">
        <v>340</v>
      </c>
      <c r="AU6736" s="159" t="s">
        <v>80</v>
      </c>
      <c r="AV6736" s="13" t="s">
        <v>80</v>
      </c>
      <c r="AW6736" s="13" t="s">
        <v>32</v>
      </c>
      <c r="AX6736" s="13" t="s">
        <v>71</v>
      </c>
      <c r="AY6736" s="159" t="s">
        <v>330</v>
      </c>
    </row>
    <row r="6737" spans="2:51" s="13" customFormat="1">
      <c r="B6737" s="158"/>
      <c r="D6737" s="152" t="s">
        <v>340</v>
      </c>
      <c r="E6737" s="159" t="s">
        <v>21</v>
      </c>
      <c r="F6737" s="160" t="s">
        <v>4873</v>
      </c>
      <c r="H6737" s="161">
        <v>2.25</v>
      </c>
      <c r="I6737" s="162"/>
      <c r="L6737" s="158"/>
      <c r="M6737" s="163"/>
      <c r="T6737" s="164"/>
      <c r="AT6737" s="159" t="s">
        <v>340</v>
      </c>
      <c r="AU6737" s="159" t="s">
        <v>80</v>
      </c>
      <c r="AV6737" s="13" t="s">
        <v>80</v>
      </c>
      <c r="AW6737" s="13" t="s">
        <v>32</v>
      </c>
      <c r="AX6737" s="13" t="s">
        <v>71</v>
      </c>
      <c r="AY6737" s="159" t="s">
        <v>330</v>
      </c>
    </row>
    <row r="6738" spans="2:51" s="12" customFormat="1">
      <c r="B6738" s="151"/>
      <c r="D6738" s="152" t="s">
        <v>340</v>
      </c>
      <c r="E6738" s="153" t="s">
        <v>21</v>
      </c>
      <c r="F6738" s="154" t="s">
        <v>1476</v>
      </c>
      <c r="H6738" s="153" t="s">
        <v>21</v>
      </c>
      <c r="I6738" s="155"/>
      <c r="L6738" s="151"/>
      <c r="M6738" s="156"/>
      <c r="T6738" s="157"/>
      <c r="AT6738" s="153" t="s">
        <v>340</v>
      </c>
      <c r="AU6738" s="153" t="s">
        <v>80</v>
      </c>
      <c r="AV6738" s="12" t="s">
        <v>78</v>
      </c>
      <c r="AW6738" s="12" t="s">
        <v>32</v>
      </c>
      <c r="AX6738" s="12" t="s">
        <v>71</v>
      </c>
      <c r="AY6738" s="153" t="s">
        <v>330</v>
      </c>
    </row>
    <row r="6739" spans="2:51" s="13" customFormat="1">
      <c r="B6739" s="158"/>
      <c r="D6739" s="152" t="s">
        <v>340</v>
      </c>
      <c r="E6739" s="159" t="s">
        <v>21</v>
      </c>
      <c r="F6739" s="160" t="s">
        <v>4775</v>
      </c>
      <c r="H6739" s="161">
        <v>0.9</v>
      </c>
      <c r="I6739" s="162"/>
      <c r="L6739" s="158"/>
      <c r="M6739" s="163"/>
      <c r="T6739" s="164"/>
      <c r="AT6739" s="159" t="s">
        <v>340</v>
      </c>
      <c r="AU6739" s="159" t="s">
        <v>80</v>
      </c>
      <c r="AV6739" s="13" t="s">
        <v>80</v>
      </c>
      <c r="AW6739" s="13" t="s">
        <v>32</v>
      </c>
      <c r="AX6739" s="13" t="s">
        <v>71</v>
      </c>
      <c r="AY6739" s="159" t="s">
        <v>330</v>
      </c>
    </row>
    <row r="6740" spans="2:51" s="12" customFormat="1">
      <c r="B6740" s="151"/>
      <c r="D6740" s="152" t="s">
        <v>340</v>
      </c>
      <c r="E6740" s="153" t="s">
        <v>21</v>
      </c>
      <c r="F6740" s="154" t="s">
        <v>1554</v>
      </c>
      <c r="H6740" s="153" t="s">
        <v>21</v>
      </c>
      <c r="I6740" s="155"/>
      <c r="L6740" s="151"/>
      <c r="M6740" s="156"/>
      <c r="T6740" s="157"/>
      <c r="AT6740" s="153" t="s">
        <v>340</v>
      </c>
      <c r="AU6740" s="153" t="s">
        <v>80</v>
      </c>
      <c r="AV6740" s="12" t="s">
        <v>78</v>
      </c>
      <c r="AW6740" s="12" t="s">
        <v>32</v>
      </c>
      <c r="AX6740" s="12" t="s">
        <v>71</v>
      </c>
      <c r="AY6740" s="153" t="s">
        <v>330</v>
      </c>
    </row>
    <row r="6741" spans="2:51" s="13" customFormat="1">
      <c r="B6741" s="158"/>
      <c r="D6741" s="152" t="s">
        <v>340</v>
      </c>
      <c r="E6741" s="159" t="s">
        <v>21</v>
      </c>
      <c r="F6741" s="160" t="s">
        <v>4775</v>
      </c>
      <c r="H6741" s="161">
        <v>0.9</v>
      </c>
      <c r="I6741" s="162"/>
      <c r="L6741" s="158"/>
      <c r="M6741" s="163"/>
      <c r="T6741" s="164"/>
      <c r="AT6741" s="159" t="s">
        <v>340</v>
      </c>
      <c r="AU6741" s="159" t="s">
        <v>80</v>
      </c>
      <c r="AV6741" s="13" t="s">
        <v>80</v>
      </c>
      <c r="AW6741" s="13" t="s">
        <v>32</v>
      </c>
      <c r="AX6741" s="13" t="s">
        <v>71</v>
      </c>
      <c r="AY6741" s="159" t="s">
        <v>330</v>
      </c>
    </row>
    <row r="6742" spans="2:51" s="12" customFormat="1">
      <c r="B6742" s="151"/>
      <c r="D6742" s="152" t="s">
        <v>340</v>
      </c>
      <c r="E6742" s="153" t="s">
        <v>21</v>
      </c>
      <c r="F6742" s="154" t="s">
        <v>2246</v>
      </c>
      <c r="H6742" s="153" t="s">
        <v>21</v>
      </c>
      <c r="I6742" s="155"/>
      <c r="L6742" s="151"/>
      <c r="M6742" s="156"/>
      <c r="T6742" s="157"/>
      <c r="AT6742" s="153" t="s">
        <v>340</v>
      </c>
      <c r="AU6742" s="153" t="s">
        <v>80</v>
      </c>
      <c r="AV6742" s="12" t="s">
        <v>78</v>
      </c>
      <c r="AW6742" s="12" t="s">
        <v>32</v>
      </c>
      <c r="AX6742" s="12" t="s">
        <v>71</v>
      </c>
      <c r="AY6742" s="153" t="s">
        <v>330</v>
      </c>
    </row>
    <row r="6743" spans="2:51" s="13" customFormat="1">
      <c r="B6743" s="158"/>
      <c r="D6743" s="152" t="s">
        <v>340</v>
      </c>
      <c r="E6743" s="159" t="s">
        <v>21</v>
      </c>
      <c r="F6743" s="160" t="s">
        <v>4872</v>
      </c>
      <c r="H6743" s="161">
        <v>2.4</v>
      </c>
      <c r="I6743" s="162"/>
      <c r="L6743" s="158"/>
      <c r="M6743" s="163"/>
      <c r="T6743" s="164"/>
      <c r="AT6743" s="159" t="s">
        <v>340</v>
      </c>
      <c r="AU6743" s="159" t="s">
        <v>80</v>
      </c>
      <c r="AV6743" s="13" t="s">
        <v>80</v>
      </c>
      <c r="AW6743" s="13" t="s">
        <v>32</v>
      </c>
      <c r="AX6743" s="13" t="s">
        <v>71</v>
      </c>
      <c r="AY6743" s="159" t="s">
        <v>330</v>
      </c>
    </row>
    <row r="6744" spans="2:51" s="12" customFormat="1">
      <c r="B6744" s="151"/>
      <c r="D6744" s="152" t="s">
        <v>340</v>
      </c>
      <c r="E6744" s="153" t="s">
        <v>21</v>
      </c>
      <c r="F6744" s="154" t="s">
        <v>1568</v>
      </c>
      <c r="H6744" s="153" t="s">
        <v>21</v>
      </c>
      <c r="I6744" s="155"/>
      <c r="L6744" s="151"/>
      <c r="M6744" s="156"/>
      <c r="T6744" s="157"/>
      <c r="AT6744" s="153" t="s">
        <v>340</v>
      </c>
      <c r="AU6744" s="153" t="s">
        <v>80</v>
      </c>
      <c r="AV6744" s="12" t="s">
        <v>78</v>
      </c>
      <c r="AW6744" s="12" t="s">
        <v>32</v>
      </c>
      <c r="AX6744" s="12" t="s">
        <v>71</v>
      </c>
      <c r="AY6744" s="153" t="s">
        <v>330</v>
      </c>
    </row>
    <row r="6745" spans="2:51" s="13" customFormat="1">
      <c r="B6745" s="158"/>
      <c r="D6745" s="152" t="s">
        <v>340</v>
      </c>
      <c r="E6745" s="159" t="s">
        <v>21</v>
      </c>
      <c r="F6745" s="160" t="s">
        <v>4872</v>
      </c>
      <c r="H6745" s="161">
        <v>2.4</v>
      </c>
      <c r="I6745" s="162"/>
      <c r="L6745" s="158"/>
      <c r="M6745" s="163"/>
      <c r="T6745" s="164"/>
      <c r="AT6745" s="159" t="s">
        <v>340</v>
      </c>
      <c r="AU6745" s="159" t="s">
        <v>80</v>
      </c>
      <c r="AV6745" s="13" t="s">
        <v>80</v>
      </c>
      <c r="AW6745" s="13" t="s">
        <v>32</v>
      </c>
      <c r="AX6745" s="13" t="s">
        <v>71</v>
      </c>
      <c r="AY6745" s="159" t="s">
        <v>330</v>
      </c>
    </row>
    <row r="6746" spans="2:51" s="12" customFormat="1">
      <c r="B6746" s="151"/>
      <c r="D6746" s="152" t="s">
        <v>340</v>
      </c>
      <c r="E6746" s="153" t="s">
        <v>21</v>
      </c>
      <c r="F6746" s="154" t="s">
        <v>1569</v>
      </c>
      <c r="H6746" s="153" t="s">
        <v>21</v>
      </c>
      <c r="I6746" s="155"/>
      <c r="L6746" s="151"/>
      <c r="M6746" s="156"/>
      <c r="T6746" s="157"/>
      <c r="AT6746" s="153" t="s">
        <v>340</v>
      </c>
      <c r="AU6746" s="153" t="s">
        <v>80</v>
      </c>
      <c r="AV6746" s="12" t="s">
        <v>78</v>
      </c>
      <c r="AW6746" s="12" t="s">
        <v>32</v>
      </c>
      <c r="AX6746" s="12" t="s">
        <v>71</v>
      </c>
      <c r="AY6746" s="153" t="s">
        <v>330</v>
      </c>
    </row>
    <row r="6747" spans="2:51" s="13" customFormat="1">
      <c r="B6747" s="158"/>
      <c r="D6747" s="152" t="s">
        <v>340</v>
      </c>
      <c r="E6747" s="159" t="s">
        <v>21</v>
      </c>
      <c r="F6747" s="160" t="s">
        <v>4874</v>
      </c>
      <c r="H6747" s="161">
        <v>0.95</v>
      </c>
      <c r="I6747" s="162"/>
      <c r="L6747" s="158"/>
      <c r="M6747" s="163"/>
      <c r="T6747" s="164"/>
      <c r="AT6747" s="159" t="s">
        <v>340</v>
      </c>
      <c r="AU6747" s="159" t="s">
        <v>80</v>
      </c>
      <c r="AV6747" s="13" t="s">
        <v>80</v>
      </c>
      <c r="AW6747" s="13" t="s">
        <v>32</v>
      </c>
      <c r="AX6747" s="13" t="s">
        <v>71</v>
      </c>
      <c r="AY6747" s="159" t="s">
        <v>330</v>
      </c>
    </row>
    <row r="6748" spans="2:51" s="12" customFormat="1">
      <c r="B6748" s="151"/>
      <c r="D6748" s="152" t="s">
        <v>340</v>
      </c>
      <c r="E6748" s="153" t="s">
        <v>21</v>
      </c>
      <c r="F6748" s="154" t="s">
        <v>1505</v>
      </c>
      <c r="H6748" s="153" t="s">
        <v>21</v>
      </c>
      <c r="I6748" s="155"/>
      <c r="L6748" s="151"/>
      <c r="M6748" s="156"/>
      <c r="T6748" s="157"/>
      <c r="AT6748" s="153" t="s">
        <v>340</v>
      </c>
      <c r="AU6748" s="153" t="s">
        <v>80</v>
      </c>
      <c r="AV6748" s="12" t="s">
        <v>78</v>
      </c>
      <c r="AW6748" s="12" t="s">
        <v>32</v>
      </c>
      <c r="AX6748" s="12" t="s">
        <v>71</v>
      </c>
      <c r="AY6748" s="153" t="s">
        <v>330</v>
      </c>
    </row>
    <row r="6749" spans="2:51" s="13" customFormat="1">
      <c r="B6749" s="158"/>
      <c r="D6749" s="152" t="s">
        <v>340</v>
      </c>
      <c r="E6749" s="159" t="s">
        <v>21</v>
      </c>
      <c r="F6749" s="160" t="s">
        <v>4875</v>
      </c>
      <c r="H6749" s="161">
        <v>4.8</v>
      </c>
      <c r="I6749" s="162"/>
      <c r="L6749" s="158"/>
      <c r="M6749" s="163"/>
      <c r="T6749" s="164"/>
      <c r="AT6749" s="159" t="s">
        <v>340</v>
      </c>
      <c r="AU6749" s="159" t="s">
        <v>80</v>
      </c>
      <c r="AV6749" s="13" t="s">
        <v>80</v>
      </c>
      <c r="AW6749" s="13" t="s">
        <v>32</v>
      </c>
      <c r="AX6749" s="13" t="s">
        <v>71</v>
      </c>
      <c r="AY6749" s="159" t="s">
        <v>330</v>
      </c>
    </row>
    <row r="6750" spans="2:51" s="12" customFormat="1">
      <c r="B6750" s="151"/>
      <c r="D6750" s="152" t="s">
        <v>340</v>
      </c>
      <c r="E6750" s="153" t="s">
        <v>21</v>
      </c>
      <c r="F6750" s="154" t="s">
        <v>1581</v>
      </c>
      <c r="H6750" s="153" t="s">
        <v>21</v>
      </c>
      <c r="I6750" s="155"/>
      <c r="L6750" s="151"/>
      <c r="M6750" s="156"/>
      <c r="T6750" s="157"/>
      <c r="AT6750" s="153" t="s">
        <v>340</v>
      </c>
      <c r="AU6750" s="153" t="s">
        <v>80</v>
      </c>
      <c r="AV6750" s="12" t="s">
        <v>78</v>
      </c>
      <c r="AW6750" s="12" t="s">
        <v>32</v>
      </c>
      <c r="AX6750" s="12" t="s">
        <v>71</v>
      </c>
      <c r="AY6750" s="153" t="s">
        <v>330</v>
      </c>
    </row>
    <row r="6751" spans="2:51" s="13" customFormat="1">
      <c r="B6751" s="158"/>
      <c r="D6751" s="152" t="s">
        <v>340</v>
      </c>
      <c r="E6751" s="159" t="s">
        <v>21</v>
      </c>
      <c r="F6751" s="160" t="s">
        <v>4771</v>
      </c>
      <c r="H6751" s="161">
        <v>1</v>
      </c>
      <c r="I6751" s="162"/>
      <c r="L6751" s="158"/>
      <c r="M6751" s="163"/>
      <c r="T6751" s="164"/>
      <c r="AT6751" s="159" t="s">
        <v>340</v>
      </c>
      <c r="AU6751" s="159" t="s">
        <v>80</v>
      </c>
      <c r="AV6751" s="13" t="s">
        <v>80</v>
      </c>
      <c r="AW6751" s="13" t="s">
        <v>32</v>
      </c>
      <c r="AX6751" s="13" t="s">
        <v>71</v>
      </c>
      <c r="AY6751" s="159" t="s">
        <v>330</v>
      </c>
    </row>
    <row r="6752" spans="2:51" s="12" customFormat="1">
      <c r="B6752" s="151"/>
      <c r="D6752" s="152" t="s">
        <v>340</v>
      </c>
      <c r="E6752" s="153" t="s">
        <v>21</v>
      </c>
      <c r="F6752" s="154" t="s">
        <v>1507</v>
      </c>
      <c r="H6752" s="153" t="s">
        <v>21</v>
      </c>
      <c r="I6752" s="155"/>
      <c r="L6752" s="151"/>
      <c r="M6752" s="156"/>
      <c r="T6752" s="157"/>
      <c r="AT6752" s="153" t="s">
        <v>340</v>
      </c>
      <c r="AU6752" s="153" t="s">
        <v>80</v>
      </c>
      <c r="AV6752" s="12" t="s">
        <v>78</v>
      </c>
      <c r="AW6752" s="12" t="s">
        <v>32</v>
      </c>
      <c r="AX6752" s="12" t="s">
        <v>71</v>
      </c>
      <c r="AY6752" s="153" t="s">
        <v>330</v>
      </c>
    </row>
    <row r="6753" spans="2:51" s="13" customFormat="1">
      <c r="B6753" s="158"/>
      <c r="D6753" s="152" t="s">
        <v>340</v>
      </c>
      <c r="E6753" s="159" t="s">
        <v>21</v>
      </c>
      <c r="F6753" s="160" t="s">
        <v>4771</v>
      </c>
      <c r="H6753" s="161">
        <v>1</v>
      </c>
      <c r="I6753" s="162"/>
      <c r="L6753" s="158"/>
      <c r="M6753" s="163"/>
      <c r="T6753" s="164"/>
      <c r="AT6753" s="159" t="s">
        <v>340</v>
      </c>
      <c r="AU6753" s="159" t="s">
        <v>80</v>
      </c>
      <c r="AV6753" s="13" t="s">
        <v>80</v>
      </c>
      <c r="AW6753" s="13" t="s">
        <v>32</v>
      </c>
      <c r="AX6753" s="13" t="s">
        <v>71</v>
      </c>
      <c r="AY6753" s="159" t="s">
        <v>330</v>
      </c>
    </row>
    <row r="6754" spans="2:51" s="12" customFormat="1">
      <c r="B6754" s="151"/>
      <c r="D6754" s="152" t="s">
        <v>340</v>
      </c>
      <c r="E6754" s="153" t="s">
        <v>21</v>
      </c>
      <c r="F6754" s="154" t="s">
        <v>1511</v>
      </c>
      <c r="H6754" s="153" t="s">
        <v>21</v>
      </c>
      <c r="I6754" s="155"/>
      <c r="L6754" s="151"/>
      <c r="M6754" s="156"/>
      <c r="T6754" s="157"/>
      <c r="AT6754" s="153" t="s">
        <v>340</v>
      </c>
      <c r="AU6754" s="153" t="s">
        <v>80</v>
      </c>
      <c r="AV6754" s="12" t="s">
        <v>78</v>
      </c>
      <c r="AW6754" s="12" t="s">
        <v>32</v>
      </c>
      <c r="AX6754" s="12" t="s">
        <v>71</v>
      </c>
      <c r="AY6754" s="153" t="s">
        <v>330</v>
      </c>
    </row>
    <row r="6755" spans="2:51" s="13" customFormat="1">
      <c r="B6755" s="158"/>
      <c r="D6755" s="152" t="s">
        <v>340</v>
      </c>
      <c r="E6755" s="159" t="s">
        <v>21</v>
      </c>
      <c r="F6755" s="160" t="s">
        <v>4872</v>
      </c>
      <c r="H6755" s="161">
        <v>2.4</v>
      </c>
      <c r="I6755" s="162"/>
      <c r="L6755" s="158"/>
      <c r="M6755" s="163"/>
      <c r="T6755" s="164"/>
      <c r="AT6755" s="159" t="s">
        <v>340</v>
      </c>
      <c r="AU6755" s="159" t="s">
        <v>80</v>
      </c>
      <c r="AV6755" s="13" t="s">
        <v>80</v>
      </c>
      <c r="AW6755" s="13" t="s">
        <v>32</v>
      </c>
      <c r="AX6755" s="13" t="s">
        <v>71</v>
      </c>
      <c r="AY6755" s="159" t="s">
        <v>330</v>
      </c>
    </row>
    <row r="6756" spans="2:51" s="12" customFormat="1">
      <c r="B6756" s="151"/>
      <c r="D6756" s="152" t="s">
        <v>340</v>
      </c>
      <c r="E6756" s="153" t="s">
        <v>21</v>
      </c>
      <c r="F6756" s="154" t="s">
        <v>1513</v>
      </c>
      <c r="H6756" s="153" t="s">
        <v>21</v>
      </c>
      <c r="I6756" s="155"/>
      <c r="L6756" s="151"/>
      <c r="M6756" s="156"/>
      <c r="T6756" s="157"/>
      <c r="AT6756" s="153" t="s">
        <v>340</v>
      </c>
      <c r="AU6756" s="153" t="s">
        <v>80</v>
      </c>
      <c r="AV6756" s="12" t="s">
        <v>78</v>
      </c>
      <c r="AW6756" s="12" t="s">
        <v>32</v>
      </c>
      <c r="AX6756" s="12" t="s">
        <v>71</v>
      </c>
      <c r="AY6756" s="153" t="s">
        <v>330</v>
      </c>
    </row>
    <row r="6757" spans="2:51" s="13" customFormat="1">
      <c r="B6757" s="158"/>
      <c r="D6757" s="152" t="s">
        <v>340</v>
      </c>
      <c r="E6757" s="159" t="s">
        <v>21</v>
      </c>
      <c r="F6757" s="160" t="s">
        <v>4775</v>
      </c>
      <c r="H6757" s="161">
        <v>0.9</v>
      </c>
      <c r="I6757" s="162"/>
      <c r="L6757" s="158"/>
      <c r="M6757" s="163"/>
      <c r="T6757" s="164"/>
      <c r="AT6757" s="159" t="s">
        <v>340</v>
      </c>
      <c r="AU6757" s="159" t="s">
        <v>80</v>
      </c>
      <c r="AV6757" s="13" t="s">
        <v>80</v>
      </c>
      <c r="AW6757" s="13" t="s">
        <v>32</v>
      </c>
      <c r="AX6757" s="13" t="s">
        <v>71</v>
      </c>
      <c r="AY6757" s="159" t="s">
        <v>330</v>
      </c>
    </row>
    <row r="6758" spans="2:51" s="12" customFormat="1">
      <c r="B6758" s="151"/>
      <c r="D6758" s="152" t="s">
        <v>340</v>
      </c>
      <c r="E6758" s="153" t="s">
        <v>21</v>
      </c>
      <c r="F6758" s="154" t="s">
        <v>1523</v>
      </c>
      <c r="H6758" s="153" t="s">
        <v>21</v>
      </c>
      <c r="I6758" s="155"/>
      <c r="L6758" s="151"/>
      <c r="M6758" s="156"/>
      <c r="T6758" s="157"/>
      <c r="AT6758" s="153" t="s">
        <v>340</v>
      </c>
      <c r="AU6758" s="153" t="s">
        <v>80</v>
      </c>
      <c r="AV6758" s="12" t="s">
        <v>78</v>
      </c>
      <c r="AW6758" s="12" t="s">
        <v>32</v>
      </c>
      <c r="AX6758" s="12" t="s">
        <v>71</v>
      </c>
      <c r="AY6758" s="153" t="s">
        <v>330</v>
      </c>
    </row>
    <row r="6759" spans="2:51" s="13" customFormat="1">
      <c r="B6759" s="158"/>
      <c r="D6759" s="152" t="s">
        <v>340</v>
      </c>
      <c r="E6759" s="159" t="s">
        <v>21</v>
      </c>
      <c r="F6759" s="160" t="s">
        <v>4783</v>
      </c>
      <c r="H6759" s="161">
        <v>1.2</v>
      </c>
      <c r="I6759" s="162"/>
      <c r="L6759" s="158"/>
      <c r="M6759" s="163"/>
      <c r="T6759" s="164"/>
      <c r="AT6759" s="159" t="s">
        <v>340</v>
      </c>
      <c r="AU6759" s="159" t="s">
        <v>80</v>
      </c>
      <c r="AV6759" s="13" t="s">
        <v>80</v>
      </c>
      <c r="AW6759" s="13" t="s">
        <v>32</v>
      </c>
      <c r="AX6759" s="13" t="s">
        <v>71</v>
      </c>
      <c r="AY6759" s="159" t="s">
        <v>330</v>
      </c>
    </row>
    <row r="6760" spans="2:51" s="15" customFormat="1">
      <c r="B6760" s="183"/>
      <c r="D6760" s="152" t="s">
        <v>340</v>
      </c>
      <c r="E6760" s="184" t="s">
        <v>21</v>
      </c>
      <c r="F6760" s="185" t="s">
        <v>769</v>
      </c>
      <c r="H6760" s="186">
        <v>23.5</v>
      </c>
      <c r="I6760" s="187"/>
      <c r="L6760" s="183"/>
      <c r="M6760" s="188"/>
      <c r="T6760" s="189"/>
      <c r="AT6760" s="184" t="s">
        <v>340</v>
      </c>
      <c r="AU6760" s="184" t="s">
        <v>80</v>
      </c>
      <c r="AV6760" s="15" t="s">
        <v>171</v>
      </c>
      <c r="AW6760" s="15" t="s">
        <v>32</v>
      </c>
      <c r="AX6760" s="15" t="s">
        <v>71</v>
      </c>
      <c r="AY6760" s="184" t="s">
        <v>330</v>
      </c>
    </row>
    <row r="6761" spans="2:51" s="12" customFormat="1">
      <c r="B6761" s="151"/>
      <c r="D6761" s="152" t="s">
        <v>340</v>
      </c>
      <c r="E6761" s="153" t="s">
        <v>21</v>
      </c>
      <c r="F6761" s="154" t="s">
        <v>770</v>
      </c>
      <c r="H6761" s="153" t="s">
        <v>21</v>
      </c>
      <c r="I6761" s="155"/>
      <c r="L6761" s="151"/>
      <c r="M6761" s="156"/>
      <c r="T6761" s="157"/>
      <c r="AT6761" s="153" t="s">
        <v>340</v>
      </c>
      <c r="AU6761" s="153" t="s">
        <v>80</v>
      </c>
      <c r="AV6761" s="12" t="s">
        <v>78</v>
      </c>
      <c r="AW6761" s="12" t="s">
        <v>32</v>
      </c>
      <c r="AX6761" s="12" t="s">
        <v>71</v>
      </c>
      <c r="AY6761" s="153" t="s">
        <v>330</v>
      </c>
    </row>
    <row r="6762" spans="2:51" s="12" customFormat="1">
      <c r="B6762" s="151"/>
      <c r="D6762" s="152" t="s">
        <v>340</v>
      </c>
      <c r="E6762" s="153" t="s">
        <v>21</v>
      </c>
      <c r="F6762" s="154" t="s">
        <v>1672</v>
      </c>
      <c r="H6762" s="153" t="s">
        <v>21</v>
      </c>
      <c r="I6762" s="155"/>
      <c r="L6762" s="151"/>
      <c r="M6762" s="156"/>
      <c r="T6762" s="157"/>
      <c r="AT6762" s="153" t="s">
        <v>340</v>
      </c>
      <c r="AU6762" s="153" t="s">
        <v>80</v>
      </c>
      <c r="AV6762" s="12" t="s">
        <v>78</v>
      </c>
      <c r="AW6762" s="12" t="s">
        <v>32</v>
      </c>
      <c r="AX6762" s="12" t="s">
        <v>71</v>
      </c>
      <c r="AY6762" s="153" t="s">
        <v>330</v>
      </c>
    </row>
    <row r="6763" spans="2:51" s="13" customFormat="1">
      <c r="B6763" s="158"/>
      <c r="D6763" s="152" t="s">
        <v>340</v>
      </c>
      <c r="E6763" s="159" t="s">
        <v>21</v>
      </c>
      <c r="F6763" s="160" t="s">
        <v>4872</v>
      </c>
      <c r="H6763" s="161">
        <v>2.4</v>
      </c>
      <c r="I6763" s="162"/>
      <c r="L6763" s="158"/>
      <c r="M6763" s="163"/>
      <c r="T6763" s="164"/>
      <c r="AT6763" s="159" t="s">
        <v>340</v>
      </c>
      <c r="AU6763" s="159" t="s">
        <v>80</v>
      </c>
      <c r="AV6763" s="13" t="s">
        <v>80</v>
      </c>
      <c r="AW6763" s="13" t="s">
        <v>32</v>
      </c>
      <c r="AX6763" s="13" t="s">
        <v>71</v>
      </c>
      <c r="AY6763" s="159" t="s">
        <v>330</v>
      </c>
    </row>
    <row r="6764" spans="2:51" s="13" customFormat="1">
      <c r="B6764" s="158"/>
      <c r="D6764" s="152" t="s">
        <v>340</v>
      </c>
      <c r="E6764" s="159" t="s">
        <v>21</v>
      </c>
      <c r="F6764" s="160" t="s">
        <v>4876</v>
      </c>
      <c r="H6764" s="161">
        <v>10.35</v>
      </c>
      <c r="I6764" s="162"/>
      <c r="L6764" s="158"/>
      <c r="M6764" s="163"/>
      <c r="T6764" s="164"/>
      <c r="AT6764" s="159" t="s">
        <v>340</v>
      </c>
      <c r="AU6764" s="159" t="s">
        <v>80</v>
      </c>
      <c r="AV6764" s="13" t="s">
        <v>80</v>
      </c>
      <c r="AW6764" s="13" t="s">
        <v>32</v>
      </c>
      <c r="AX6764" s="13" t="s">
        <v>71</v>
      </c>
      <c r="AY6764" s="159" t="s">
        <v>330</v>
      </c>
    </row>
    <row r="6765" spans="2:51" s="12" customFormat="1">
      <c r="B6765" s="151"/>
      <c r="D6765" s="152" t="s">
        <v>340</v>
      </c>
      <c r="E6765" s="153" t="s">
        <v>21</v>
      </c>
      <c r="F6765" s="154" t="s">
        <v>1554</v>
      </c>
      <c r="H6765" s="153" t="s">
        <v>21</v>
      </c>
      <c r="I6765" s="155"/>
      <c r="L6765" s="151"/>
      <c r="M6765" s="156"/>
      <c r="T6765" s="157"/>
      <c r="AT6765" s="153" t="s">
        <v>340</v>
      </c>
      <c r="AU6765" s="153" t="s">
        <v>80</v>
      </c>
      <c r="AV6765" s="12" t="s">
        <v>78</v>
      </c>
      <c r="AW6765" s="12" t="s">
        <v>32</v>
      </c>
      <c r="AX6765" s="12" t="s">
        <v>71</v>
      </c>
      <c r="AY6765" s="153" t="s">
        <v>330</v>
      </c>
    </row>
    <row r="6766" spans="2:51" s="13" customFormat="1">
      <c r="B6766" s="158"/>
      <c r="D6766" s="152" t="s">
        <v>340</v>
      </c>
      <c r="E6766" s="159" t="s">
        <v>21</v>
      </c>
      <c r="F6766" s="160" t="s">
        <v>4875</v>
      </c>
      <c r="H6766" s="161">
        <v>4.8</v>
      </c>
      <c r="I6766" s="162"/>
      <c r="L6766" s="158"/>
      <c r="M6766" s="163"/>
      <c r="T6766" s="164"/>
      <c r="AT6766" s="159" t="s">
        <v>340</v>
      </c>
      <c r="AU6766" s="159" t="s">
        <v>80</v>
      </c>
      <c r="AV6766" s="13" t="s">
        <v>80</v>
      </c>
      <c r="AW6766" s="13" t="s">
        <v>32</v>
      </c>
      <c r="AX6766" s="13" t="s">
        <v>71</v>
      </c>
      <c r="AY6766" s="159" t="s">
        <v>330</v>
      </c>
    </row>
    <row r="6767" spans="2:51" s="13" customFormat="1">
      <c r="B6767" s="158"/>
      <c r="D6767" s="152" t="s">
        <v>340</v>
      </c>
      <c r="E6767" s="159" t="s">
        <v>21</v>
      </c>
      <c r="F6767" s="160" t="s">
        <v>4778</v>
      </c>
      <c r="H6767" s="161">
        <v>1.1000000000000001</v>
      </c>
      <c r="I6767" s="162"/>
      <c r="L6767" s="158"/>
      <c r="M6767" s="163"/>
      <c r="T6767" s="164"/>
      <c r="AT6767" s="159" t="s">
        <v>340</v>
      </c>
      <c r="AU6767" s="159" t="s">
        <v>80</v>
      </c>
      <c r="AV6767" s="13" t="s">
        <v>80</v>
      </c>
      <c r="AW6767" s="13" t="s">
        <v>32</v>
      </c>
      <c r="AX6767" s="13" t="s">
        <v>71</v>
      </c>
      <c r="AY6767" s="159" t="s">
        <v>330</v>
      </c>
    </row>
    <row r="6768" spans="2:51" s="12" customFormat="1">
      <c r="B6768" s="151"/>
      <c r="D6768" s="152" t="s">
        <v>340</v>
      </c>
      <c r="E6768" s="153" t="s">
        <v>21</v>
      </c>
      <c r="F6768" s="154" t="s">
        <v>2243</v>
      </c>
      <c r="H6768" s="153" t="s">
        <v>21</v>
      </c>
      <c r="I6768" s="155"/>
      <c r="L6768" s="151"/>
      <c r="M6768" s="156"/>
      <c r="T6768" s="157"/>
      <c r="AT6768" s="153" t="s">
        <v>340</v>
      </c>
      <c r="AU6768" s="153" t="s">
        <v>80</v>
      </c>
      <c r="AV6768" s="12" t="s">
        <v>78</v>
      </c>
      <c r="AW6768" s="12" t="s">
        <v>32</v>
      </c>
      <c r="AX6768" s="12" t="s">
        <v>71</v>
      </c>
      <c r="AY6768" s="153" t="s">
        <v>330</v>
      </c>
    </row>
    <row r="6769" spans="2:51" s="13" customFormat="1">
      <c r="B6769" s="158"/>
      <c r="D6769" s="152" t="s">
        <v>340</v>
      </c>
      <c r="E6769" s="159" t="s">
        <v>21</v>
      </c>
      <c r="F6769" s="160" t="s">
        <v>4775</v>
      </c>
      <c r="H6769" s="161">
        <v>0.9</v>
      </c>
      <c r="I6769" s="162"/>
      <c r="L6769" s="158"/>
      <c r="M6769" s="163"/>
      <c r="T6769" s="164"/>
      <c r="AT6769" s="159" t="s">
        <v>340</v>
      </c>
      <c r="AU6769" s="159" t="s">
        <v>80</v>
      </c>
      <c r="AV6769" s="13" t="s">
        <v>80</v>
      </c>
      <c r="AW6769" s="13" t="s">
        <v>32</v>
      </c>
      <c r="AX6769" s="13" t="s">
        <v>71</v>
      </c>
      <c r="AY6769" s="159" t="s">
        <v>330</v>
      </c>
    </row>
    <row r="6770" spans="2:51" s="12" customFormat="1">
      <c r="B6770" s="151"/>
      <c r="D6770" s="152" t="s">
        <v>340</v>
      </c>
      <c r="E6770" s="153" t="s">
        <v>21</v>
      </c>
      <c r="F6770" s="154" t="s">
        <v>1478</v>
      </c>
      <c r="H6770" s="153" t="s">
        <v>21</v>
      </c>
      <c r="I6770" s="155"/>
      <c r="L6770" s="151"/>
      <c r="M6770" s="156"/>
      <c r="T6770" s="157"/>
      <c r="AT6770" s="153" t="s">
        <v>340</v>
      </c>
      <c r="AU6770" s="153" t="s">
        <v>80</v>
      </c>
      <c r="AV6770" s="12" t="s">
        <v>78</v>
      </c>
      <c r="AW6770" s="12" t="s">
        <v>32</v>
      </c>
      <c r="AX6770" s="12" t="s">
        <v>71</v>
      </c>
      <c r="AY6770" s="153" t="s">
        <v>330</v>
      </c>
    </row>
    <row r="6771" spans="2:51" s="13" customFormat="1">
      <c r="B6771" s="158"/>
      <c r="D6771" s="152" t="s">
        <v>340</v>
      </c>
      <c r="E6771" s="159" t="s">
        <v>21</v>
      </c>
      <c r="F6771" s="160" t="s">
        <v>4872</v>
      </c>
      <c r="H6771" s="161">
        <v>2.4</v>
      </c>
      <c r="I6771" s="162"/>
      <c r="L6771" s="158"/>
      <c r="M6771" s="163"/>
      <c r="T6771" s="164"/>
      <c r="AT6771" s="159" t="s">
        <v>340</v>
      </c>
      <c r="AU6771" s="159" t="s">
        <v>80</v>
      </c>
      <c r="AV6771" s="13" t="s">
        <v>80</v>
      </c>
      <c r="AW6771" s="13" t="s">
        <v>32</v>
      </c>
      <c r="AX6771" s="13" t="s">
        <v>71</v>
      </c>
      <c r="AY6771" s="159" t="s">
        <v>330</v>
      </c>
    </row>
    <row r="6772" spans="2:51" s="12" customFormat="1">
      <c r="B6772" s="151"/>
      <c r="D6772" s="152" t="s">
        <v>340</v>
      </c>
      <c r="E6772" s="153" t="s">
        <v>21</v>
      </c>
      <c r="F6772" s="154" t="s">
        <v>1505</v>
      </c>
      <c r="H6772" s="153" t="s">
        <v>21</v>
      </c>
      <c r="I6772" s="155"/>
      <c r="L6772" s="151"/>
      <c r="M6772" s="156"/>
      <c r="T6772" s="157"/>
      <c r="AT6772" s="153" t="s">
        <v>340</v>
      </c>
      <c r="AU6772" s="153" t="s">
        <v>80</v>
      </c>
      <c r="AV6772" s="12" t="s">
        <v>78</v>
      </c>
      <c r="AW6772" s="12" t="s">
        <v>32</v>
      </c>
      <c r="AX6772" s="12" t="s">
        <v>71</v>
      </c>
      <c r="AY6772" s="153" t="s">
        <v>330</v>
      </c>
    </row>
    <row r="6773" spans="2:51" s="13" customFormat="1">
      <c r="B6773" s="158"/>
      <c r="D6773" s="152" t="s">
        <v>340</v>
      </c>
      <c r="E6773" s="159" t="s">
        <v>21</v>
      </c>
      <c r="F6773" s="160" t="s">
        <v>4783</v>
      </c>
      <c r="H6773" s="161">
        <v>1.2</v>
      </c>
      <c r="I6773" s="162"/>
      <c r="L6773" s="158"/>
      <c r="M6773" s="163"/>
      <c r="T6773" s="164"/>
      <c r="AT6773" s="159" t="s">
        <v>340</v>
      </c>
      <c r="AU6773" s="159" t="s">
        <v>80</v>
      </c>
      <c r="AV6773" s="13" t="s">
        <v>80</v>
      </c>
      <c r="AW6773" s="13" t="s">
        <v>32</v>
      </c>
      <c r="AX6773" s="13" t="s">
        <v>71</v>
      </c>
      <c r="AY6773" s="159" t="s">
        <v>330</v>
      </c>
    </row>
    <row r="6774" spans="2:51" s="15" customFormat="1">
      <c r="B6774" s="183"/>
      <c r="D6774" s="152" t="s">
        <v>340</v>
      </c>
      <c r="E6774" s="184" t="s">
        <v>21</v>
      </c>
      <c r="F6774" s="185" t="s">
        <v>769</v>
      </c>
      <c r="H6774" s="186">
        <v>23.15</v>
      </c>
      <c r="I6774" s="187"/>
      <c r="L6774" s="183"/>
      <c r="M6774" s="188"/>
      <c r="T6774" s="189"/>
      <c r="AT6774" s="184" t="s">
        <v>340</v>
      </c>
      <c r="AU6774" s="184" t="s">
        <v>80</v>
      </c>
      <c r="AV6774" s="15" t="s">
        <v>171</v>
      </c>
      <c r="AW6774" s="15" t="s">
        <v>32</v>
      </c>
      <c r="AX6774" s="15" t="s">
        <v>71</v>
      </c>
      <c r="AY6774" s="184" t="s">
        <v>330</v>
      </c>
    </row>
    <row r="6775" spans="2:51" s="12" customFormat="1">
      <c r="B6775" s="151"/>
      <c r="D6775" s="152" t="s">
        <v>340</v>
      </c>
      <c r="E6775" s="153" t="s">
        <v>21</v>
      </c>
      <c r="F6775" s="154" t="s">
        <v>789</v>
      </c>
      <c r="H6775" s="153" t="s">
        <v>21</v>
      </c>
      <c r="I6775" s="155"/>
      <c r="L6775" s="151"/>
      <c r="M6775" s="156"/>
      <c r="T6775" s="157"/>
      <c r="AT6775" s="153" t="s">
        <v>340</v>
      </c>
      <c r="AU6775" s="153" t="s">
        <v>80</v>
      </c>
      <c r="AV6775" s="12" t="s">
        <v>78</v>
      </c>
      <c r="AW6775" s="12" t="s">
        <v>32</v>
      </c>
      <c r="AX6775" s="12" t="s">
        <v>71</v>
      </c>
      <c r="AY6775" s="153" t="s">
        <v>330</v>
      </c>
    </row>
    <row r="6776" spans="2:51" s="12" customFormat="1">
      <c r="B6776" s="151"/>
      <c r="D6776" s="152" t="s">
        <v>340</v>
      </c>
      <c r="E6776" s="153" t="s">
        <v>21</v>
      </c>
      <c r="F6776" s="154" t="s">
        <v>1470</v>
      </c>
      <c r="H6776" s="153" t="s">
        <v>21</v>
      </c>
      <c r="I6776" s="155"/>
      <c r="L6776" s="151"/>
      <c r="M6776" s="156"/>
      <c r="T6776" s="157"/>
      <c r="AT6776" s="153" t="s">
        <v>340</v>
      </c>
      <c r="AU6776" s="153" t="s">
        <v>80</v>
      </c>
      <c r="AV6776" s="12" t="s">
        <v>78</v>
      </c>
      <c r="AW6776" s="12" t="s">
        <v>32</v>
      </c>
      <c r="AX6776" s="12" t="s">
        <v>71</v>
      </c>
      <c r="AY6776" s="153" t="s">
        <v>330</v>
      </c>
    </row>
    <row r="6777" spans="2:51" s="13" customFormat="1">
      <c r="B6777" s="158"/>
      <c r="D6777" s="152" t="s">
        <v>340</v>
      </c>
      <c r="E6777" s="159" t="s">
        <v>21</v>
      </c>
      <c r="F6777" s="160" t="s">
        <v>4783</v>
      </c>
      <c r="H6777" s="161">
        <v>1.2</v>
      </c>
      <c r="I6777" s="162"/>
      <c r="L6777" s="158"/>
      <c r="M6777" s="163"/>
      <c r="T6777" s="164"/>
      <c r="AT6777" s="159" t="s">
        <v>340</v>
      </c>
      <c r="AU6777" s="159" t="s">
        <v>80</v>
      </c>
      <c r="AV6777" s="13" t="s">
        <v>80</v>
      </c>
      <c r="AW6777" s="13" t="s">
        <v>32</v>
      </c>
      <c r="AX6777" s="13" t="s">
        <v>71</v>
      </c>
      <c r="AY6777" s="159" t="s">
        <v>330</v>
      </c>
    </row>
    <row r="6778" spans="2:51" s="12" customFormat="1">
      <c r="B6778" s="151"/>
      <c r="D6778" s="152" t="s">
        <v>340</v>
      </c>
      <c r="E6778" s="153" t="s">
        <v>21</v>
      </c>
      <c r="F6778" s="154" t="s">
        <v>1672</v>
      </c>
      <c r="H6778" s="153" t="s">
        <v>21</v>
      </c>
      <c r="I6778" s="155"/>
      <c r="L6778" s="151"/>
      <c r="M6778" s="156"/>
      <c r="T6778" s="157"/>
      <c r="AT6778" s="153" t="s">
        <v>340</v>
      </c>
      <c r="AU6778" s="153" t="s">
        <v>80</v>
      </c>
      <c r="AV6778" s="12" t="s">
        <v>78</v>
      </c>
      <c r="AW6778" s="12" t="s">
        <v>32</v>
      </c>
      <c r="AX6778" s="12" t="s">
        <v>71</v>
      </c>
      <c r="AY6778" s="153" t="s">
        <v>330</v>
      </c>
    </row>
    <row r="6779" spans="2:51" s="13" customFormat="1">
      <c r="B6779" s="158"/>
      <c r="D6779" s="152" t="s">
        <v>340</v>
      </c>
      <c r="E6779" s="159" t="s">
        <v>21</v>
      </c>
      <c r="F6779" s="160" t="s">
        <v>4872</v>
      </c>
      <c r="H6779" s="161">
        <v>2.4</v>
      </c>
      <c r="I6779" s="162"/>
      <c r="L6779" s="158"/>
      <c r="M6779" s="163"/>
      <c r="T6779" s="164"/>
      <c r="AT6779" s="159" t="s">
        <v>340</v>
      </c>
      <c r="AU6779" s="159" t="s">
        <v>80</v>
      </c>
      <c r="AV6779" s="13" t="s">
        <v>80</v>
      </c>
      <c r="AW6779" s="13" t="s">
        <v>32</v>
      </c>
      <c r="AX6779" s="13" t="s">
        <v>71</v>
      </c>
      <c r="AY6779" s="159" t="s">
        <v>330</v>
      </c>
    </row>
    <row r="6780" spans="2:51" s="12" customFormat="1">
      <c r="B6780" s="151"/>
      <c r="D6780" s="152" t="s">
        <v>340</v>
      </c>
      <c r="E6780" s="153" t="s">
        <v>21</v>
      </c>
      <c r="F6780" s="154" t="s">
        <v>1472</v>
      </c>
      <c r="H6780" s="153" t="s">
        <v>21</v>
      </c>
      <c r="I6780" s="155"/>
      <c r="L6780" s="151"/>
      <c r="M6780" s="156"/>
      <c r="T6780" s="157"/>
      <c r="AT6780" s="153" t="s">
        <v>340</v>
      </c>
      <c r="AU6780" s="153" t="s">
        <v>80</v>
      </c>
      <c r="AV6780" s="12" t="s">
        <v>78</v>
      </c>
      <c r="AW6780" s="12" t="s">
        <v>32</v>
      </c>
      <c r="AX6780" s="12" t="s">
        <v>71</v>
      </c>
      <c r="AY6780" s="153" t="s">
        <v>330</v>
      </c>
    </row>
    <row r="6781" spans="2:51" s="13" customFormat="1">
      <c r="B6781" s="158"/>
      <c r="D6781" s="152" t="s">
        <v>340</v>
      </c>
      <c r="E6781" s="159" t="s">
        <v>21</v>
      </c>
      <c r="F6781" s="160" t="s">
        <v>4775</v>
      </c>
      <c r="H6781" s="161">
        <v>0.9</v>
      </c>
      <c r="I6781" s="162"/>
      <c r="L6781" s="158"/>
      <c r="M6781" s="163"/>
      <c r="T6781" s="164"/>
      <c r="AT6781" s="159" t="s">
        <v>340</v>
      </c>
      <c r="AU6781" s="159" t="s">
        <v>80</v>
      </c>
      <c r="AV6781" s="13" t="s">
        <v>80</v>
      </c>
      <c r="AW6781" s="13" t="s">
        <v>32</v>
      </c>
      <c r="AX6781" s="13" t="s">
        <v>71</v>
      </c>
      <c r="AY6781" s="159" t="s">
        <v>330</v>
      </c>
    </row>
    <row r="6782" spans="2:51" s="12" customFormat="1">
      <c r="B6782" s="151"/>
      <c r="D6782" s="152" t="s">
        <v>340</v>
      </c>
      <c r="E6782" s="153" t="s">
        <v>21</v>
      </c>
      <c r="F6782" s="154" t="s">
        <v>1554</v>
      </c>
      <c r="H6782" s="153" t="s">
        <v>21</v>
      </c>
      <c r="I6782" s="155"/>
      <c r="L6782" s="151"/>
      <c r="M6782" s="156"/>
      <c r="T6782" s="157"/>
      <c r="AT6782" s="153" t="s">
        <v>340</v>
      </c>
      <c r="AU6782" s="153" t="s">
        <v>80</v>
      </c>
      <c r="AV6782" s="12" t="s">
        <v>78</v>
      </c>
      <c r="AW6782" s="12" t="s">
        <v>32</v>
      </c>
      <c r="AX6782" s="12" t="s">
        <v>71</v>
      </c>
      <c r="AY6782" s="153" t="s">
        <v>330</v>
      </c>
    </row>
    <row r="6783" spans="2:51" s="13" customFormat="1">
      <c r="B6783" s="158"/>
      <c r="D6783" s="152" t="s">
        <v>340</v>
      </c>
      <c r="E6783" s="159" t="s">
        <v>21</v>
      </c>
      <c r="F6783" s="160" t="s">
        <v>4875</v>
      </c>
      <c r="H6783" s="161">
        <v>4.8</v>
      </c>
      <c r="I6783" s="162"/>
      <c r="L6783" s="158"/>
      <c r="M6783" s="163"/>
      <c r="T6783" s="164"/>
      <c r="AT6783" s="159" t="s">
        <v>340</v>
      </c>
      <c r="AU6783" s="159" t="s">
        <v>80</v>
      </c>
      <c r="AV6783" s="13" t="s">
        <v>80</v>
      </c>
      <c r="AW6783" s="13" t="s">
        <v>32</v>
      </c>
      <c r="AX6783" s="13" t="s">
        <v>71</v>
      </c>
      <c r="AY6783" s="159" t="s">
        <v>330</v>
      </c>
    </row>
    <row r="6784" spans="2:51" s="13" customFormat="1">
      <c r="B6784" s="158"/>
      <c r="D6784" s="152" t="s">
        <v>340</v>
      </c>
      <c r="E6784" s="159" t="s">
        <v>21</v>
      </c>
      <c r="F6784" s="160" t="s">
        <v>4778</v>
      </c>
      <c r="H6784" s="161">
        <v>1.1000000000000001</v>
      </c>
      <c r="I6784" s="162"/>
      <c r="L6784" s="158"/>
      <c r="M6784" s="163"/>
      <c r="T6784" s="164"/>
      <c r="AT6784" s="159" t="s">
        <v>340</v>
      </c>
      <c r="AU6784" s="159" t="s">
        <v>80</v>
      </c>
      <c r="AV6784" s="13" t="s">
        <v>80</v>
      </c>
      <c r="AW6784" s="13" t="s">
        <v>32</v>
      </c>
      <c r="AX6784" s="13" t="s">
        <v>71</v>
      </c>
      <c r="AY6784" s="159" t="s">
        <v>330</v>
      </c>
    </row>
    <row r="6785" spans="2:51" s="12" customFormat="1">
      <c r="B6785" s="151"/>
      <c r="D6785" s="152" t="s">
        <v>340</v>
      </c>
      <c r="E6785" s="153" t="s">
        <v>21</v>
      </c>
      <c r="F6785" s="154" t="s">
        <v>2241</v>
      </c>
      <c r="H6785" s="153" t="s">
        <v>21</v>
      </c>
      <c r="I6785" s="155"/>
      <c r="L6785" s="151"/>
      <c r="M6785" s="156"/>
      <c r="T6785" s="157"/>
      <c r="AT6785" s="153" t="s">
        <v>340</v>
      </c>
      <c r="AU6785" s="153" t="s">
        <v>80</v>
      </c>
      <c r="AV6785" s="12" t="s">
        <v>78</v>
      </c>
      <c r="AW6785" s="12" t="s">
        <v>32</v>
      </c>
      <c r="AX6785" s="12" t="s">
        <v>71</v>
      </c>
      <c r="AY6785" s="153" t="s">
        <v>330</v>
      </c>
    </row>
    <row r="6786" spans="2:51" s="13" customFormat="1">
      <c r="B6786" s="158"/>
      <c r="D6786" s="152" t="s">
        <v>340</v>
      </c>
      <c r="E6786" s="159" t="s">
        <v>21</v>
      </c>
      <c r="F6786" s="160" t="s">
        <v>4877</v>
      </c>
      <c r="H6786" s="161">
        <v>0.96</v>
      </c>
      <c r="I6786" s="162"/>
      <c r="L6786" s="158"/>
      <c r="M6786" s="163"/>
      <c r="T6786" s="164"/>
      <c r="AT6786" s="159" t="s">
        <v>340</v>
      </c>
      <c r="AU6786" s="159" t="s">
        <v>80</v>
      </c>
      <c r="AV6786" s="13" t="s">
        <v>80</v>
      </c>
      <c r="AW6786" s="13" t="s">
        <v>32</v>
      </c>
      <c r="AX6786" s="13" t="s">
        <v>71</v>
      </c>
      <c r="AY6786" s="159" t="s">
        <v>330</v>
      </c>
    </row>
    <row r="6787" spans="2:51" s="12" customFormat="1">
      <c r="B6787" s="151"/>
      <c r="D6787" s="152" t="s">
        <v>340</v>
      </c>
      <c r="E6787" s="153" t="s">
        <v>21</v>
      </c>
      <c r="F6787" s="154" t="s">
        <v>1682</v>
      </c>
      <c r="H6787" s="153" t="s">
        <v>21</v>
      </c>
      <c r="I6787" s="155"/>
      <c r="L6787" s="151"/>
      <c r="M6787" s="156"/>
      <c r="T6787" s="157"/>
      <c r="AT6787" s="153" t="s">
        <v>340</v>
      </c>
      <c r="AU6787" s="153" t="s">
        <v>80</v>
      </c>
      <c r="AV6787" s="12" t="s">
        <v>78</v>
      </c>
      <c r="AW6787" s="12" t="s">
        <v>32</v>
      </c>
      <c r="AX6787" s="12" t="s">
        <v>71</v>
      </c>
      <c r="AY6787" s="153" t="s">
        <v>330</v>
      </c>
    </row>
    <row r="6788" spans="2:51" s="13" customFormat="1">
      <c r="B6788" s="158"/>
      <c r="D6788" s="152" t="s">
        <v>340</v>
      </c>
      <c r="E6788" s="159" t="s">
        <v>21</v>
      </c>
      <c r="F6788" s="160" t="s">
        <v>4872</v>
      </c>
      <c r="H6788" s="161">
        <v>2.4</v>
      </c>
      <c r="I6788" s="162"/>
      <c r="L6788" s="158"/>
      <c r="M6788" s="163"/>
      <c r="T6788" s="164"/>
      <c r="AT6788" s="159" t="s">
        <v>340</v>
      </c>
      <c r="AU6788" s="159" t="s">
        <v>80</v>
      </c>
      <c r="AV6788" s="13" t="s">
        <v>80</v>
      </c>
      <c r="AW6788" s="13" t="s">
        <v>32</v>
      </c>
      <c r="AX6788" s="13" t="s">
        <v>71</v>
      </c>
      <c r="AY6788" s="159" t="s">
        <v>330</v>
      </c>
    </row>
    <row r="6789" spans="2:51" s="12" customFormat="1">
      <c r="B6789" s="151"/>
      <c r="D6789" s="152" t="s">
        <v>340</v>
      </c>
      <c r="E6789" s="153" t="s">
        <v>21</v>
      </c>
      <c r="F6789" s="154" t="s">
        <v>1578</v>
      </c>
      <c r="H6789" s="153" t="s">
        <v>21</v>
      </c>
      <c r="I6789" s="155"/>
      <c r="L6789" s="151"/>
      <c r="M6789" s="156"/>
      <c r="T6789" s="157"/>
      <c r="AT6789" s="153" t="s">
        <v>340</v>
      </c>
      <c r="AU6789" s="153" t="s">
        <v>80</v>
      </c>
      <c r="AV6789" s="12" t="s">
        <v>78</v>
      </c>
      <c r="AW6789" s="12" t="s">
        <v>32</v>
      </c>
      <c r="AX6789" s="12" t="s">
        <v>71</v>
      </c>
      <c r="AY6789" s="153" t="s">
        <v>330</v>
      </c>
    </row>
    <row r="6790" spans="2:51" s="13" customFormat="1">
      <c r="B6790" s="158"/>
      <c r="D6790" s="152" t="s">
        <v>340</v>
      </c>
      <c r="E6790" s="159" t="s">
        <v>21</v>
      </c>
      <c r="F6790" s="160" t="s">
        <v>4878</v>
      </c>
      <c r="H6790" s="161">
        <v>1.8</v>
      </c>
      <c r="I6790" s="162"/>
      <c r="L6790" s="158"/>
      <c r="M6790" s="163"/>
      <c r="T6790" s="164"/>
      <c r="AT6790" s="159" t="s">
        <v>340</v>
      </c>
      <c r="AU6790" s="159" t="s">
        <v>80</v>
      </c>
      <c r="AV6790" s="13" t="s">
        <v>80</v>
      </c>
      <c r="AW6790" s="13" t="s">
        <v>32</v>
      </c>
      <c r="AX6790" s="13" t="s">
        <v>71</v>
      </c>
      <c r="AY6790" s="159" t="s">
        <v>330</v>
      </c>
    </row>
    <row r="6791" spans="2:51" s="12" customFormat="1">
      <c r="B6791" s="151"/>
      <c r="D6791" s="152" t="s">
        <v>340</v>
      </c>
      <c r="E6791" s="153" t="s">
        <v>21</v>
      </c>
      <c r="F6791" s="154" t="s">
        <v>1509</v>
      </c>
      <c r="H6791" s="153" t="s">
        <v>21</v>
      </c>
      <c r="I6791" s="155"/>
      <c r="L6791" s="151"/>
      <c r="M6791" s="156"/>
      <c r="T6791" s="157"/>
      <c r="AT6791" s="153" t="s">
        <v>340</v>
      </c>
      <c r="AU6791" s="153" t="s">
        <v>80</v>
      </c>
      <c r="AV6791" s="12" t="s">
        <v>78</v>
      </c>
      <c r="AW6791" s="12" t="s">
        <v>32</v>
      </c>
      <c r="AX6791" s="12" t="s">
        <v>71</v>
      </c>
      <c r="AY6791" s="153" t="s">
        <v>330</v>
      </c>
    </row>
    <row r="6792" spans="2:51" s="13" customFormat="1">
      <c r="B6792" s="158"/>
      <c r="D6792" s="152" t="s">
        <v>340</v>
      </c>
      <c r="E6792" s="159" t="s">
        <v>21</v>
      </c>
      <c r="F6792" s="160" t="s">
        <v>4874</v>
      </c>
      <c r="H6792" s="161">
        <v>0.95</v>
      </c>
      <c r="I6792" s="162"/>
      <c r="L6792" s="158"/>
      <c r="M6792" s="163"/>
      <c r="T6792" s="164"/>
      <c r="AT6792" s="159" t="s">
        <v>340</v>
      </c>
      <c r="AU6792" s="159" t="s">
        <v>80</v>
      </c>
      <c r="AV6792" s="13" t="s">
        <v>80</v>
      </c>
      <c r="AW6792" s="13" t="s">
        <v>32</v>
      </c>
      <c r="AX6792" s="13" t="s">
        <v>71</v>
      </c>
      <c r="AY6792" s="159" t="s">
        <v>330</v>
      </c>
    </row>
    <row r="6793" spans="2:51" s="15" customFormat="1">
      <c r="B6793" s="183"/>
      <c r="D6793" s="152" t="s">
        <v>340</v>
      </c>
      <c r="E6793" s="184" t="s">
        <v>21</v>
      </c>
      <c r="F6793" s="185" t="s">
        <v>769</v>
      </c>
      <c r="H6793" s="186">
        <v>16.510000000000002</v>
      </c>
      <c r="I6793" s="187"/>
      <c r="L6793" s="183"/>
      <c r="M6793" s="188"/>
      <c r="T6793" s="189"/>
      <c r="AT6793" s="184" t="s">
        <v>340</v>
      </c>
      <c r="AU6793" s="184" t="s">
        <v>80</v>
      </c>
      <c r="AV6793" s="15" t="s">
        <v>171</v>
      </c>
      <c r="AW6793" s="15" t="s">
        <v>32</v>
      </c>
      <c r="AX6793" s="15" t="s">
        <v>71</v>
      </c>
      <c r="AY6793" s="184" t="s">
        <v>330</v>
      </c>
    </row>
    <row r="6794" spans="2:51" s="12" customFormat="1">
      <c r="B6794" s="151"/>
      <c r="D6794" s="152" t="s">
        <v>340</v>
      </c>
      <c r="E6794" s="153" t="s">
        <v>21</v>
      </c>
      <c r="F6794" s="154" t="s">
        <v>800</v>
      </c>
      <c r="H6794" s="153" t="s">
        <v>21</v>
      </c>
      <c r="I6794" s="155"/>
      <c r="L6794" s="151"/>
      <c r="M6794" s="156"/>
      <c r="T6794" s="157"/>
      <c r="AT6794" s="153" t="s">
        <v>340</v>
      </c>
      <c r="AU6794" s="153" t="s">
        <v>80</v>
      </c>
      <c r="AV6794" s="12" t="s">
        <v>78</v>
      </c>
      <c r="AW6794" s="12" t="s">
        <v>32</v>
      </c>
      <c r="AX6794" s="12" t="s">
        <v>71</v>
      </c>
      <c r="AY6794" s="153" t="s">
        <v>330</v>
      </c>
    </row>
    <row r="6795" spans="2:51" s="12" customFormat="1">
      <c r="B6795" s="151"/>
      <c r="D6795" s="152" t="s">
        <v>340</v>
      </c>
      <c r="E6795" s="153" t="s">
        <v>21</v>
      </c>
      <c r="F6795" s="154" t="s">
        <v>1672</v>
      </c>
      <c r="H6795" s="153" t="s">
        <v>21</v>
      </c>
      <c r="I6795" s="155"/>
      <c r="L6795" s="151"/>
      <c r="M6795" s="156"/>
      <c r="T6795" s="157"/>
      <c r="AT6795" s="153" t="s">
        <v>340</v>
      </c>
      <c r="AU6795" s="153" t="s">
        <v>80</v>
      </c>
      <c r="AV6795" s="12" t="s">
        <v>78</v>
      </c>
      <c r="AW6795" s="12" t="s">
        <v>32</v>
      </c>
      <c r="AX6795" s="12" t="s">
        <v>71</v>
      </c>
      <c r="AY6795" s="153" t="s">
        <v>330</v>
      </c>
    </row>
    <row r="6796" spans="2:51" s="13" customFormat="1">
      <c r="B6796" s="158"/>
      <c r="D6796" s="152" t="s">
        <v>340</v>
      </c>
      <c r="E6796" s="159" t="s">
        <v>21</v>
      </c>
      <c r="F6796" s="160" t="s">
        <v>4879</v>
      </c>
      <c r="H6796" s="161">
        <v>2.35</v>
      </c>
      <c r="I6796" s="162"/>
      <c r="L6796" s="158"/>
      <c r="M6796" s="163"/>
      <c r="T6796" s="164"/>
      <c r="AT6796" s="159" t="s">
        <v>340</v>
      </c>
      <c r="AU6796" s="159" t="s">
        <v>80</v>
      </c>
      <c r="AV6796" s="13" t="s">
        <v>80</v>
      </c>
      <c r="AW6796" s="13" t="s">
        <v>32</v>
      </c>
      <c r="AX6796" s="13" t="s">
        <v>71</v>
      </c>
      <c r="AY6796" s="159" t="s">
        <v>330</v>
      </c>
    </row>
    <row r="6797" spans="2:51" s="12" customFormat="1">
      <c r="B6797" s="151"/>
      <c r="D6797" s="152" t="s">
        <v>340</v>
      </c>
      <c r="E6797" s="153" t="s">
        <v>21</v>
      </c>
      <c r="F6797" s="154" t="s">
        <v>1554</v>
      </c>
      <c r="H6797" s="153" t="s">
        <v>21</v>
      </c>
      <c r="I6797" s="155"/>
      <c r="L6797" s="151"/>
      <c r="M6797" s="156"/>
      <c r="T6797" s="157"/>
      <c r="AT6797" s="153" t="s">
        <v>340</v>
      </c>
      <c r="AU6797" s="153" t="s">
        <v>80</v>
      </c>
      <c r="AV6797" s="12" t="s">
        <v>78</v>
      </c>
      <c r="AW6797" s="12" t="s">
        <v>32</v>
      </c>
      <c r="AX6797" s="12" t="s">
        <v>71</v>
      </c>
      <c r="AY6797" s="153" t="s">
        <v>330</v>
      </c>
    </row>
    <row r="6798" spans="2:51" s="13" customFormat="1">
      <c r="B6798" s="158"/>
      <c r="D6798" s="152" t="s">
        <v>340</v>
      </c>
      <c r="E6798" s="159" t="s">
        <v>21</v>
      </c>
      <c r="F6798" s="160" t="s">
        <v>4875</v>
      </c>
      <c r="H6798" s="161">
        <v>4.8</v>
      </c>
      <c r="I6798" s="162"/>
      <c r="L6798" s="158"/>
      <c r="M6798" s="163"/>
      <c r="T6798" s="164"/>
      <c r="AT6798" s="159" t="s">
        <v>340</v>
      </c>
      <c r="AU6798" s="159" t="s">
        <v>80</v>
      </c>
      <c r="AV6798" s="13" t="s">
        <v>80</v>
      </c>
      <c r="AW6798" s="13" t="s">
        <v>32</v>
      </c>
      <c r="AX6798" s="13" t="s">
        <v>71</v>
      </c>
      <c r="AY6798" s="159" t="s">
        <v>330</v>
      </c>
    </row>
    <row r="6799" spans="2:51" s="13" customFormat="1">
      <c r="B6799" s="158"/>
      <c r="D6799" s="152" t="s">
        <v>340</v>
      </c>
      <c r="E6799" s="159" t="s">
        <v>21</v>
      </c>
      <c r="F6799" s="160" t="s">
        <v>4880</v>
      </c>
      <c r="H6799" s="161">
        <v>1.1599999999999999</v>
      </c>
      <c r="I6799" s="162"/>
      <c r="L6799" s="158"/>
      <c r="M6799" s="163"/>
      <c r="T6799" s="164"/>
      <c r="AT6799" s="159" t="s">
        <v>340</v>
      </c>
      <c r="AU6799" s="159" t="s">
        <v>80</v>
      </c>
      <c r="AV6799" s="13" t="s">
        <v>80</v>
      </c>
      <c r="AW6799" s="13" t="s">
        <v>32</v>
      </c>
      <c r="AX6799" s="13" t="s">
        <v>71</v>
      </c>
      <c r="AY6799" s="159" t="s">
        <v>330</v>
      </c>
    </row>
    <row r="6800" spans="2:51" s="12" customFormat="1">
      <c r="B6800" s="151"/>
      <c r="D6800" s="152" t="s">
        <v>340</v>
      </c>
      <c r="E6800" s="153" t="s">
        <v>21</v>
      </c>
      <c r="F6800" s="154" t="s">
        <v>1490</v>
      </c>
      <c r="H6800" s="153" t="s">
        <v>21</v>
      </c>
      <c r="I6800" s="155"/>
      <c r="L6800" s="151"/>
      <c r="M6800" s="156"/>
      <c r="T6800" s="157"/>
      <c r="AT6800" s="153" t="s">
        <v>340</v>
      </c>
      <c r="AU6800" s="153" t="s">
        <v>80</v>
      </c>
      <c r="AV6800" s="12" t="s">
        <v>78</v>
      </c>
      <c r="AW6800" s="12" t="s">
        <v>32</v>
      </c>
      <c r="AX6800" s="12" t="s">
        <v>71</v>
      </c>
      <c r="AY6800" s="153" t="s">
        <v>330</v>
      </c>
    </row>
    <row r="6801" spans="2:51" s="13" customFormat="1">
      <c r="B6801" s="158"/>
      <c r="D6801" s="152" t="s">
        <v>340</v>
      </c>
      <c r="E6801" s="159" t="s">
        <v>21</v>
      </c>
      <c r="F6801" s="160" t="s">
        <v>4881</v>
      </c>
      <c r="H6801" s="161">
        <v>7.2</v>
      </c>
      <c r="I6801" s="162"/>
      <c r="L6801" s="158"/>
      <c r="M6801" s="163"/>
      <c r="T6801" s="164"/>
      <c r="AT6801" s="159" t="s">
        <v>340</v>
      </c>
      <c r="AU6801" s="159" t="s">
        <v>80</v>
      </c>
      <c r="AV6801" s="13" t="s">
        <v>80</v>
      </c>
      <c r="AW6801" s="13" t="s">
        <v>32</v>
      </c>
      <c r="AX6801" s="13" t="s">
        <v>71</v>
      </c>
      <c r="AY6801" s="159" t="s">
        <v>330</v>
      </c>
    </row>
    <row r="6802" spans="2:51" s="15" customFormat="1">
      <c r="B6802" s="183"/>
      <c r="D6802" s="152" t="s">
        <v>340</v>
      </c>
      <c r="E6802" s="184" t="s">
        <v>21</v>
      </c>
      <c r="F6802" s="185" t="s">
        <v>769</v>
      </c>
      <c r="H6802" s="186">
        <v>15.51</v>
      </c>
      <c r="I6802" s="187"/>
      <c r="L6802" s="183"/>
      <c r="M6802" s="188"/>
      <c r="T6802" s="189"/>
      <c r="AT6802" s="184" t="s">
        <v>340</v>
      </c>
      <c r="AU6802" s="184" t="s">
        <v>80</v>
      </c>
      <c r="AV6802" s="15" t="s">
        <v>171</v>
      </c>
      <c r="AW6802" s="15" t="s">
        <v>32</v>
      </c>
      <c r="AX6802" s="15" t="s">
        <v>71</v>
      </c>
      <c r="AY6802" s="184" t="s">
        <v>330</v>
      </c>
    </row>
    <row r="6803" spans="2:51" s="12" customFormat="1">
      <c r="B6803" s="151"/>
      <c r="D6803" s="152" t="s">
        <v>340</v>
      </c>
      <c r="E6803" s="153" t="s">
        <v>21</v>
      </c>
      <c r="F6803" s="154" t="s">
        <v>808</v>
      </c>
      <c r="H6803" s="153" t="s">
        <v>21</v>
      </c>
      <c r="I6803" s="155"/>
      <c r="L6803" s="151"/>
      <c r="M6803" s="156"/>
      <c r="T6803" s="157"/>
      <c r="AT6803" s="153" t="s">
        <v>340</v>
      </c>
      <c r="AU6803" s="153" t="s">
        <v>80</v>
      </c>
      <c r="AV6803" s="12" t="s">
        <v>78</v>
      </c>
      <c r="AW6803" s="12" t="s">
        <v>32</v>
      </c>
      <c r="AX6803" s="12" t="s">
        <v>71</v>
      </c>
      <c r="AY6803" s="153" t="s">
        <v>330</v>
      </c>
    </row>
    <row r="6804" spans="2:51" s="12" customFormat="1">
      <c r="B6804" s="151"/>
      <c r="D6804" s="152" t="s">
        <v>340</v>
      </c>
      <c r="E6804" s="153" t="s">
        <v>21</v>
      </c>
      <c r="F6804" s="154" t="s">
        <v>1472</v>
      </c>
      <c r="H6804" s="153" t="s">
        <v>21</v>
      </c>
      <c r="I6804" s="155"/>
      <c r="L6804" s="151"/>
      <c r="M6804" s="156"/>
      <c r="T6804" s="157"/>
      <c r="AT6804" s="153" t="s">
        <v>340</v>
      </c>
      <c r="AU6804" s="153" t="s">
        <v>80</v>
      </c>
      <c r="AV6804" s="12" t="s">
        <v>78</v>
      </c>
      <c r="AW6804" s="12" t="s">
        <v>32</v>
      </c>
      <c r="AX6804" s="12" t="s">
        <v>71</v>
      </c>
      <c r="AY6804" s="153" t="s">
        <v>330</v>
      </c>
    </row>
    <row r="6805" spans="2:51" s="13" customFormat="1">
      <c r="B6805" s="158"/>
      <c r="D6805" s="152" t="s">
        <v>340</v>
      </c>
      <c r="E6805" s="159" t="s">
        <v>21</v>
      </c>
      <c r="F6805" s="160" t="s">
        <v>4882</v>
      </c>
      <c r="H6805" s="161">
        <v>2.25</v>
      </c>
      <c r="I6805" s="162"/>
      <c r="L6805" s="158"/>
      <c r="M6805" s="163"/>
      <c r="T6805" s="164"/>
      <c r="AT6805" s="159" t="s">
        <v>340</v>
      </c>
      <c r="AU6805" s="159" t="s">
        <v>80</v>
      </c>
      <c r="AV6805" s="13" t="s">
        <v>80</v>
      </c>
      <c r="AW6805" s="13" t="s">
        <v>32</v>
      </c>
      <c r="AX6805" s="13" t="s">
        <v>71</v>
      </c>
      <c r="AY6805" s="159" t="s">
        <v>330</v>
      </c>
    </row>
    <row r="6806" spans="2:51" s="12" customFormat="1">
      <c r="B6806" s="151"/>
      <c r="D6806" s="152" t="s">
        <v>340</v>
      </c>
      <c r="E6806" s="153" t="s">
        <v>21</v>
      </c>
      <c r="F6806" s="154" t="s">
        <v>1554</v>
      </c>
      <c r="H6806" s="153" t="s">
        <v>21</v>
      </c>
      <c r="I6806" s="155"/>
      <c r="L6806" s="151"/>
      <c r="M6806" s="156"/>
      <c r="T6806" s="157"/>
      <c r="AT6806" s="153" t="s">
        <v>340</v>
      </c>
      <c r="AU6806" s="153" t="s">
        <v>80</v>
      </c>
      <c r="AV6806" s="12" t="s">
        <v>78</v>
      </c>
      <c r="AW6806" s="12" t="s">
        <v>32</v>
      </c>
      <c r="AX6806" s="12" t="s">
        <v>71</v>
      </c>
      <c r="AY6806" s="153" t="s">
        <v>330</v>
      </c>
    </row>
    <row r="6807" spans="2:51" s="13" customFormat="1">
      <c r="B6807" s="158"/>
      <c r="D6807" s="152" t="s">
        <v>340</v>
      </c>
      <c r="E6807" s="159" t="s">
        <v>21</v>
      </c>
      <c r="F6807" s="160" t="s">
        <v>4775</v>
      </c>
      <c r="H6807" s="161">
        <v>0.9</v>
      </c>
      <c r="I6807" s="162"/>
      <c r="L6807" s="158"/>
      <c r="M6807" s="163"/>
      <c r="T6807" s="164"/>
      <c r="AT6807" s="159" t="s">
        <v>340</v>
      </c>
      <c r="AU6807" s="159" t="s">
        <v>80</v>
      </c>
      <c r="AV6807" s="13" t="s">
        <v>80</v>
      </c>
      <c r="AW6807" s="13" t="s">
        <v>32</v>
      </c>
      <c r="AX6807" s="13" t="s">
        <v>71</v>
      </c>
      <c r="AY6807" s="159" t="s">
        <v>330</v>
      </c>
    </row>
    <row r="6808" spans="2:51" s="12" customFormat="1">
      <c r="B6808" s="151"/>
      <c r="D6808" s="152" t="s">
        <v>340</v>
      </c>
      <c r="E6808" s="153" t="s">
        <v>21</v>
      </c>
      <c r="F6808" s="154" t="s">
        <v>1677</v>
      </c>
      <c r="H6808" s="153" t="s">
        <v>21</v>
      </c>
      <c r="I6808" s="155"/>
      <c r="L6808" s="151"/>
      <c r="M6808" s="156"/>
      <c r="T6808" s="157"/>
      <c r="AT6808" s="153" t="s">
        <v>340</v>
      </c>
      <c r="AU6808" s="153" t="s">
        <v>80</v>
      </c>
      <c r="AV6808" s="12" t="s">
        <v>78</v>
      </c>
      <c r="AW6808" s="12" t="s">
        <v>32</v>
      </c>
      <c r="AX6808" s="12" t="s">
        <v>71</v>
      </c>
      <c r="AY6808" s="153" t="s">
        <v>330</v>
      </c>
    </row>
    <row r="6809" spans="2:51" s="13" customFormat="1">
      <c r="B6809" s="158"/>
      <c r="D6809" s="152" t="s">
        <v>340</v>
      </c>
      <c r="E6809" s="159" t="s">
        <v>21</v>
      </c>
      <c r="F6809" s="160" t="s">
        <v>4875</v>
      </c>
      <c r="H6809" s="161">
        <v>4.8</v>
      </c>
      <c r="I6809" s="162"/>
      <c r="L6809" s="158"/>
      <c r="M6809" s="163"/>
      <c r="T6809" s="164"/>
      <c r="AT6809" s="159" t="s">
        <v>340</v>
      </c>
      <c r="AU6809" s="159" t="s">
        <v>80</v>
      </c>
      <c r="AV6809" s="13" t="s">
        <v>80</v>
      </c>
      <c r="AW6809" s="13" t="s">
        <v>32</v>
      </c>
      <c r="AX6809" s="13" t="s">
        <v>71</v>
      </c>
      <c r="AY6809" s="159" t="s">
        <v>330</v>
      </c>
    </row>
    <row r="6810" spans="2:51" s="13" customFormat="1">
      <c r="B6810" s="158"/>
      <c r="D6810" s="152" t="s">
        <v>340</v>
      </c>
      <c r="E6810" s="159" t="s">
        <v>21</v>
      </c>
      <c r="F6810" s="160" t="s">
        <v>4880</v>
      </c>
      <c r="H6810" s="161">
        <v>1.1599999999999999</v>
      </c>
      <c r="I6810" s="162"/>
      <c r="L6810" s="158"/>
      <c r="M6810" s="163"/>
      <c r="T6810" s="164"/>
      <c r="AT6810" s="159" t="s">
        <v>340</v>
      </c>
      <c r="AU6810" s="159" t="s">
        <v>80</v>
      </c>
      <c r="AV6810" s="13" t="s">
        <v>80</v>
      </c>
      <c r="AW6810" s="13" t="s">
        <v>32</v>
      </c>
      <c r="AX6810" s="13" t="s">
        <v>71</v>
      </c>
      <c r="AY6810" s="159" t="s">
        <v>330</v>
      </c>
    </row>
    <row r="6811" spans="2:51" s="12" customFormat="1">
      <c r="B6811" s="151"/>
      <c r="D6811" s="152" t="s">
        <v>340</v>
      </c>
      <c r="E6811" s="153" t="s">
        <v>21</v>
      </c>
      <c r="F6811" s="154" t="s">
        <v>2246</v>
      </c>
      <c r="H6811" s="153" t="s">
        <v>21</v>
      </c>
      <c r="I6811" s="155"/>
      <c r="L6811" s="151"/>
      <c r="M6811" s="156"/>
      <c r="T6811" s="157"/>
      <c r="AT6811" s="153" t="s">
        <v>340</v>
      </c>
      <c r="AU6811" s="153" t="s">
        <v>80</v>
      </c>
      <c r="AV6811" s="12" t="s">
        <v>78</v>
      </c>
      <c r="AW6811" s="12" t="s">
        <v>32</v>
      </c>
      <c r="AX6811" s="12" t="s">
        <v>71</v>
      </c>
      <c r="AY6811" s="153" t="s">
        <v>330</v>
      </c>
    </row>
    <row r="6812" spans="2:51" s="13" customFormat="1">
      <c r="B6812" s="158"/>
      <c r="D6812" s="152" t="s">
        <v>340</v>
      </c>
      <c r="E6812" s="159" t="s">
        <v>21</v>
      </c>
      <c r="F6812" s="160" t="s">
        <v>4775</v>
      </c>
      <c r="H6812" s="161">
        <v>0.9</v>
      </c>
      <c r="I6812" s="162"/>
      <c r="L6812" s="158"/>
      <c r="M6812" s="163"/>
      <c r="T6812" s="164"/>
      <c r="AT6812" s="159" t="s">
        <v>340</v>
      </c>
      <c r="AU6812" s="159" t="s">
        <v>80</v>
      </c>
      <c r="AV6812" s="13" t="s">
        <v>80</v>
      </c>
      <c r="AW6812" s="13" t="s">
        <v>32</v>
      </c>
      <c r="AX6812" s="13" t="s">
        <v>71</v>
      </c>
      <c r="AY6812" s="159" t="s">
        <v>330</v>
      </c>
    </row>
    <row r="6813" spans="2:51" s="12" customFormat="1">
      <c r="B6813" s="151"/>
      <c r="D6813" s="152" t="s">
        <v>340</v>
      </c>
      <c r="E6813" s="153" t="s">
        <v>21</v>
      </c>
      <c r="F6813" s="154" t="s">
        <v>1505</v>
      </c>
      <c r="H6813" s="153" t="s">
        <v>21</v>
      </c>
      <c r="I6813" s="155"/>
      <c r="L6813" s="151"/>
      <c r="M6813" s="156"/>
      <c r="T6813" s="157"/>
      <c r="AT6813" s="153" t="s">
        <v>340</v>
      </c>
      <c r="AU6813" s="153" t="s">
        <v>80</v>
      </c>
      <c r="AV6813" s="12" t="s">
        <v>78</v>
      </c>
      <c r="AW6813" s="12" t="s">
        <v>32</v>
      </c>
      <c r="AX6813" s="12" t="s">
        <v>71</v>
      </c>
      <c r="AY6813" s="153" t="s">
        <v>330</v>
      </c>
    </row>
    <row r="6814" spans="2:51" s="13" customFormat="1">
      <c r="B6814" s="158"/>
      <c r="D6814" s="152" t="s">
        <v>340</v>
      </c>
      <c r="E6814" s="159" t="s">
        <v>21</v>
      </c>
      <c r="F6814" s="160" t="s">
        <v>4883</v>
      </c>
      <c r="H6814" s="161">
        <v>3.35</v>
      </c>
      <c r="I6814" s="162"/>
      <c r="L6814" s="158"/>
      <c r="M6814" s="163"/>
      <c r="T6814" s="164"/>
      <c r="AT6814" s="159" t="s">
        <v>340</v>
      </c>
      <c r="AU6814" s="159" t="s">
        <v>80</v>
      </c>
      <c r="AV6814" s="13" t="s">
        <v>80</v>
      </c>
      <c r="AW6814" s="13" t="s">
        <v>32</v>
      </c>
      <c r="AX6814" s="13" t="s">
        <v>71</v>
      </c>
      <c r="AY6814" s="159" t="s">
        <v>330</v>
      </c>
    </row>
    <row r="6815" spans="2:51" s="12" customFormat="1">
      <c r="B6815" s="151"/>
      <c r="D6815" s="152" t="s">
        <v>340</v>
      </c>
      <c r="E6815" s="153" t="s">
        <v>21</v>
      </c>
      <c r="F6815" s="154" t="s">
        <v>1515</v>
      </c>
      <c r="H6815" s="153" t="s">
        <v>21</v>
      </c>
      <c r="I6815" s="155"/>
      <c r="L6815" s="151"/>
      <c r="M6815" s="156"/>
      <c r="T6815" s="157"/>
      <c r="AT6815" s="153" t="s">
        <v>340</v>
      </c>
      <c r="AU6815" s="153" t="s">
        <v>80</v>
      </c>
      <c r="AV6815" s="12" t="s">
        <v>78</v>
      </c>
      <c r="AW6815" s="12" t="s">
        <v>32</v>
      </c>
      <c r="AX6815" s="12" t="s">
        <v>71</v>
      </c>
      <c r="AY6815" s="153" t="s">
        <v>330</v>
      </c>
    </row>
    <row r="6816" spans="2:51" s="13" customFormat="1">
      <c r="B6816" s="158"/>
      <c r="D6816" s="152" t="s">
        <v>340</v>
      </c>
      <c r="E6816" s="159" t="s">
        <v>21</v>
      </c>
      <c r="F6816" s="160" t="s">
        <v>4883</v>
      </c>
      <c r="H6816" s="161">
        <v>3.35</v>
      </c>
      <c r="I6816" s="162"/>
      <c r="L6816" s="158"/>
      <c r="M6816" s="163"/>
      <c r="T6816" s="164"/>
      <c r="AT6816" s="159" t="s">
        <v>340</v>
      </c>
      <c r="AU6816" s="159" t="s">
        <v>80</v>
      </c>
      <c r="AV6816" s="13" t="s">
        <v>80</v>
      </c>
      <c r="AW6816" s="13" t="s">
        <v>32</v>
      </c>
      <c r="AX6816" s="13" t="s">
        <v>71</v>
      </c>
      <c r="AY6816" s="159" t="s">
        <v>330</v>
      </c>
    </row>
    <row r="6817" spans="2:65" s="12" customFormat="1">
      <c r="B6817" s="151"/>
      <c r="D6817" s="152" t="s">
        <v>340</v>
      </c>
      <c r="E6817" s="153" t="s">
        <v>21</v>
      </c>
      <c r="F6817" s="154" t="s">
        <v>1523</v>
      </c>
      <c r="H6817" s="153" t="s">
        <v>21</v>
      </c>
      <c r="I6817" s="155"/>
      <c r="L6817" s="151"/>
      <c r="M6817" s="156"/>
      <c r="T6817" s="157"/>
      <c r="AT6817" s="153" t="s">
        <v>340</v>
      </c>
      <c r="AU6817" s="153" t="s">
        <v>80</v>
      </c>
      <c r="AV6817" s="12" t="s">
        <v>78</v>
      </c>
      <c r="AW6817" s="12" t="s">
        <v>32</v>
      </c>
      <c r="AX6817" s="12" t="s">
        <v>71</v>
      </c>
      <c r="AY6817" s="153" t="s">
        <v>330</v>
      </c>
    </row>
    <row r="6818" spans="2:65" s="13" customFormat="1">
      <c r="B6818" s="158"/>
      <c r="D6818" s="152" t="s">
        <v>340</v>
      </c>
      <c r="E6818" s="159" t="s">
        <v>21</v>
      </c>
      <c r="F6818" s="160" t="s">
        <v>4875</v>
      </c>
      <c r="H6818" s="161">
        <v>4.8</v>
      </c>
      <c r="I6818" s="162"/>
      <c r="L6818" s="158"/>
      <c r="M6818" s="163"/>
      <c r="T6818" s="164"/>
      <c r="AT6818" s="159" t="s">
        <v>340</v>
      </c>
      <c r="AU6818" s="159" t="s">
        <v>80</v>
      </c>
      <c r="AV6818" s="13" t="s">
        <v>80</v>
      </c>
      <c r="AW6818" s="13" t="s">
        <v>32</v>
      </c>
      <c r="AX6818" s="13" t="s">
        <v>71</v>
      </c>
      <c r="AY6818" s="159" t="s">
        <v>330</v>
      </c>
    </row>
    <row r="6819" spans="2:65" s="13" customFormat="1">
      <c r="B6819" s="158"/>
      <c r="D6819" s="152" t="s">
        <v>340</v>
      </c>
      <c r="E6819" s="159" t="s">
        <v>21</v>
      </c>
      <c r="F6819" s="160" t="s">
        <v>4883</v>
      </c>
      <c r="H6819" s="161">
        <v>3.35</v>
      </c>
      <c r="I6819" s="162"/>
      <c r="L6819" s="158"/>
      <c r="M6819" s="163"/>
      <c r="T6819" s="164"/>
      <c r="AT6819" s="159" t="s">
        <v>340</v>
      </c>
      <c r="AU6819" s="159" t="s">
        <v>80</v>
      </c>
      <c r="AV6819" s="13" t="s">
        <v>80</v>
      </c>
      <c r="AW6819" s="13" t="s">
        <v>32</v>
      </c>
      <c r="AX6819" s="13" t="s">
        <v>71</v>
      </c>
      <c r="AY6819" s="159" t="s">
        <v>330</v>
      </c>
    </row>
    <row r="6820" spans="2:65" s="14" customFormat="1">
      <c r="B6820" s="166"/>
      <c r="D6820" s="152" t="s">
        <v>340</v>
      </c>
      <c r="E6820" s="167" t="s">
        <v>21</v>
      </c>
      <c r="F6820" s="168" t="s">
        <v>443</v>
      </c>
      <c r="H6820" s="169">
        <v>103.53</v>
      </c>
      <c r="I6820" s="170"/>
      <c r="L6820" s="166"/>
      <c r="M6820" s="171"/>
      <c r="T6820" s="172"/>
      <c r="AT6820" s="167" t="s">
        <v>340</v>
      </c>
      <c r="AU6820" s="167" t="s">
        <v>80</v>
      </c>
      <c r="AV6820" s="14" t="s">
        <v>336</v>
      </c>
      <c r="AW6820" s="14" t="s">
        <v>32</v>
      </c>
      <c r="AX6820" s="14" t="s">
        <v>78</v>
      </c>
      <c r="AY6820" s="167" t="s">
        <v>330</v>
      </c>
    </row>
    <row r="6821" spans="2:65" s="1" customFormat="1" ht="16.5" customHeight="1">
      <c r="B6821" s="33"/>
      <c r="C6821" s="134" t="s">
        <v>4884</v>
      </c>
      <c r="D6821" s="134" t="s">
        <v>332</v>
      </c>
      <c r="E6821" s="135" t="s">
        <v>4885</v>
      </c>
      <c r="F6821" s="136" t="s">
        <v>4886</v>
      </c>
      <c r="G6821" s="137" t="s">
        <v>353</v>
      </c>
      <c r="H6821" s="138">
        <v>214.15</v>
      </c>
      <c r="I6821" s="139">
        <v>38.74</v>
      </c>
      <c r="J6821" s="140">
        <f>ROUND(I6821*H6821,2)</f>
        <v>8296.17</v>
      </c>
      <c r="K6821" s="136" t="s">
        <v>335</v>
      </c>
      <c r="L6821" s="33"/>
      <c r="M6821" s="141" t="s">
        <v>21</v>
      </c>
      <c r="N6821" s="142" t="s">
        <v>42</v>
      </c>
      <c r="P6821" s="143">
        <f>O6821*H6821</f>
        <v>0</v>
      </c>
      <c r="Q6821" s="143">
        <v>1.8000000000000001E-4</v>
      </c>
      <c r="R6821" s="143">
        <f>Q6821*H6821</f>
        <v>3.8547000000000005E-2</v>
      </c>
      <c r="S6821" s="143">
        <v>0</v>
      </c>
      <c r="T6821" s="144">
        <f>S6821*H6821</f>
        <v>0</v>
      </c>
      <c r="AR6821" s="145" t="s">
        <v>444</v>
      </c>
      <c r="AT6821" s="145" t="s">
        <v>332</v>
      </c>
      <c r="AU6821" s="145" t="s">
        <v>80</v>
      </c>
      <c r="AY6821" s="18" t="s">
        <v>330</v>
      </c>
      <c r="BE6821" s="146">
        <f>IF(N6821="základní",J6821,0)</f>
        <v>8296.17</v>
      </c>
      <c r="BF6821" s="146">
        <f>IF(N6821="snížená",J6821,0)</f>
        <v>0</v>
      </c>
      <c r="BG6821" s="146">
        <f>IF(N6821="zákl. přenesená",J6821,0)</f>
        <v>0</v>
      </c>
      <c r="BH6821" s="146">
        <f>IF(N6821="sníž. přenesená",J6821,0)</f>
        <v>0</v>
      </c>
      <c r="BI6821" s="146">
        <f>IF(N6821="nulová",J6821,0)</f>
        <v>0</v>
      </c>
      <c r="BJ6821" s="18" t="s">
        <v>78</v>
      </c>
      <c r="BK6821" s="146">
        <f>ROUND(I6821*H6821,2)</f>
        <v>8296.17</v>
      </c>
      <c r="BL6821" s="18" t="s">
        <v>444</v>
      </c>
      <c r="BM6821" s="145" t="s">
        <v>4887</v>
      </c>
    </row>
    <row r="6822" spans="2:65" s="1" customFormat="1">
      <c r="B6822" s="33"/>
      <c r="D6822" s="147" t="s">
        <v>338</v>
      </c>
      <c r="F6822" s="148" t="s">
        <v>4888</v>
      </c>
      <c r="I6822" s="149"/>
      <c r="L6822" s="33"/>
      <c r="M6822" s="150"/>
      <c r="T6822" s="52"/>
      <c r="AT6822" s="18" t="s">
        <v>338</v>
      </c>
      <c r="AU6822" s="18" t="s">
        <v>80</v>
      </c>
    </row>
    <row r="6823" spans="2:65" s="12" customFormat="1">
      <c r="B6823" s="151"/>
      <c r="D6823" s="152" t="s">
        <v>340</v>
      </c>
      <c r="E6823" s="153" t="s">
        <v>21</v>
      </c>
      <c r="F6823" s="154" t="s">
        <v>1003</v>
      </c>
      <c r="H6823" s="153" t="s">
        <v>21</v>
      </c>
      <c r="I6823" s="155"/>
      <c r="L6823" s="151"/>
      <c r="M6823" s="156"/>
      <c r="T6823" s="157"/>
      <c r="AT6823" s="153" t="s">
        <v>340</v>
      </c>
      <c r="AU6823" s="153" t="s">
        <v>80</v>
      </c>
      <c r="AV6823" s="12" t="s">
        <v>78</v>
      </c>
      <c r="AW6823" s="12" t="s">
        <v>32</v>
      </c>
      <c r="AX6823" s="12" t="s">
        <v>71</v>
      </c>
      <c r="AY6823" s="153" t="s">
        <v>330</v>
      </c>
    </row>
    <row r="6824" spans="2:65" s="12" customFormat="1">
      <c r="B6824" s="151"/>
      <c r="D6824" s="152" t="s">
        <v>340</v>
      </c>
      <c r="E6824" s="153" t="s">
        <v>21</v>
      </c>
      <c r="F6824" s="154" t="s">
        <v>1470</v>
      </c>
      <c r="H6824" s="153" t="s">
        <v>21</v>
      </c>
      <c r="I6824" s="155"/>
      <c r="L6824" s="151"/>
      <c r="M6824" s="156"/>
      <c r="T6824" s="157"/>
      <c r="AT6824" s="153" t="s">
        <v>340</v>
      </c>
      <c r="AU6824" s="153" t="s">
        <v>80</v>
      </c>
      <c r="AV6824" s="12" t="s">
        <v>78</v>
      </c>
      <c r="AW6824" s="12" t="s">
        <v>32</v>
      </c>
      <c r="AX6824" s="12" t="s">
        <v>71</v>
      </c>
      <c r="AY6824" s="153" t="s">
        <v>330</v>
      </c>
    </row>
    <row r="6825" spans="2:65" s="13" customFormat="1">
      <c r="B6825" s="158"/>
      <c r="D6825" s="152" t="s">
        <v>340</v>
      </c>
      <c r="E6825" s="159" t="s">
        <v>21</v>
      </c>
      <c r="F6825" s="160" t="s">
        <v>2237</v>
      </c>
      <c r="H6825" s="161">
        <v>8</v>
      </c>
      <c r="I6825" s="162"/>
      <c r="L6825" s="158"/>
      <c r="M6825" s="163"/>
      <c r="T6825" s="164"/>
      <c r="AT6825" s="159" t="s">
        <v>340</v>
      </c>
      <c r="AU6825" s="159" t="s">
        <v>80</v>
      </c>
      <c r="AV6825" s="13" t="s">
        <v>80</v>
      </c>
      <c r="AW6825" s="13" t="s">
        <v>32</v>
      </c>
      <c r="AX6825" s="13" t="s">
        <v>71</v>
      </c>
      <c r="AY6825" s="159" t="s">
        <v>330</v>
      </c>
    </row>
    <row r="6826" spans="2:65" s="13" customFormat="1">
      <c r="B6826" s="158"/>
      <c r="D6826" s="152" t="s">
        <v>340</v>
      </c>
      <c r="E6826" s="159" t="s">
        <v>21</v>
      </c>
      <c r="F6826" s="160" t="s">
        <v>4594</v>
      </c>
      <c r="H6826" s="161">
        <v>-2.1</v>
      </c>
      <c r="I6826" s="162"/>
      <c r="L6826" s="158"/>
      <c r="M6826" s="163"/>
      <c r="T6826" s="164"/>
      <c r="AT6826" s="159" t="s">
        <v>340</v>
      </c>
      <c r="AU6826" s="159" t="s">
        <v>80</v>
      </c>
      <c r="AV6826" s="13" t="s">
        <v>80</v>
      </c>
      <c r="AW6826" s="13" t="s">
        <v>32</v>
      </c>
      <c r="AX6826" s="13" t="s">
        <v>71</v>
      </c>
      <c r="AY6826" s="159" t="s">
        <v>330</v>
      </c>
    </row>
    <row r="6827" spans="2:65" s="12" customFormat="1">
      <c r="B6827" s="151"/>
      <c r="D6827" s="152" t="s">
        <v>340</v>
      </c>
      <c r="E6827" s="153" t="s">
        <v>21</v>
      </c>
      <c r="F6827" s="154" t="s">
        <v>1472</v>
      </c>
      <c r="H6827" s="153" t="s">
        <v>21</v>
      </c>
      <c r="I6827" s="155"/>
      <c r="L6827" s="151"/>
      <c r="M6827" s="156"/>
      <c r="T6827" s="157"/>
      <c r="AT6827" s="153" t="s">
        <v>340</v>
      </c>
      <c r="AU6827" s="153" t="s">
        <v>80</v>
      </c>
      <c r="AV6827" s="12" t="s">
        <v>78</v>
      </c>
      <c r="AW6827" s="12" t="s">
        <v>32</v>
      </c>
      <c r="AX6827" s="12" t="s">
        <v>71</v>
      </c>
      <c r="AY6827" s="153" t="s">
        <v>330</v>
      </c>
    </row>
    <row r="6828" spans="2:65" s="13" customFormat="1">
      <c r="B6828" s="158"/>
      <c r="D6828" s="152" t="s">
        <v>340</v>
      </c>
      <c r="E6828" s="159" t="s">
        <v>21</v>
      </c>
      <c r="F6828" s="160" t="s">
        <v>2239</v>
      </c>
      <c r="H6828" s="161">
        <v>8.2200000000000006</v>
      </c>
      <c r="I6828" s="162"/>
      <c r="L6828" s="158"/>
      <c r="M6828" s="163"/>
      <c r="T6828" s="164"/>
      <c r="AT6828" s="159" t="s">
        <v>340</v>
      </c>
      <c r="AU6828" s="159" t="s">
        <v>80</v>
      </c>
      <c r="AV6828" s="13" t="s">
        <v>80</v>
      </c>
      <c r="AW6828" s="13" t="s">
        <v>32</v>
      </c>
      <c r="AX6828" s="13" t="s">
        <v>71</v>
      </c>
      <c r="AY6828" s="159" t="s">
        <v>330</v>
      </c>
    </row>
    <row r="6829" spans="2:65" s="13" customFormat="1">
      <c r="B6829" s="158"/>
      <c r="D6829" s="152" t="s">
        <v>340</v>
      </c>
      <c r="E6829" s="159" t="s">
        <v>21</v>
      </c>
      <c r="F6829" s="160" t="s">
        <v>4594</v>
      </c>
      <c r="H6829" s="161">
        <v>-2.1</v>
      </c>
      <c r="I6829" s="162"/>
      <c r="L6829" s="158"/>
      <c r="M6829" s="163"/>
      <c r="T6829" s="164"/>
      <c r="AT6829" s="159" t="s">
        <v>340</v>
      </c>
      <c r="AU6829" s="159" t="s">
        <v>80</v>
      </c>
      <c r="AV6829" s="13" t="s">
        <v>80</v>
      </c>
      <c r="AW6829" s="13" t="s">
        <v>32</v>
      </c>
      <c r="AX6829" s="13" t="s">
        <v>71</v>
      </c>
      <c r="AY6829" s="159" t="s">
        <v>330</v>
      </c>
    </row>
    <row r="6830" spans="2:65" s="12" customFormat="1">
      <c r="B6830" s="151"/>
      <c r="D6830" s="152" t="s">
        <v>340</v>
      </c>
      <c r="E6830" s="153" t="s">
        <v>21</v>
      </c>
      <c r="F6830" s="154" t="s">
        <v>2241</v>
      </c>
      <c r="H6830" s="153" t="s">
        <v>21</v>
      </c>
      <c r="I6830" s="155"/>
      <c r="L6830" s="151"/>
      <c r="M6830" s="156"/>
      <c r="T6830" s="157"/>
      <c r="AT6830" s="153" t="s">
        <v>340</v>
      </c>
      <c r="AU6830" s="153" t="s">
        <v>80</v>
      </c>
      <c r="AV6830" s="12" t="s">
        <v>78</v>
      </c>
      <c r="AW6830" s="12" t="s">
        <v>32</v>
      </c>
      <c r="AX6830" s="12" t="s">
        <v>71</v>
      </c>
      <c r="AY6830" s="153" t="s">
        <v>330</v>
      </c>
    </row>
    <row r="6831" spans="2:65" s="13" customFormat="1">
      <c r="B6831" s="158"/>
      <c r="D6831" s="152" t="s">
        <v>340</v>
      </c>
      <c r="E6831" s="159" t="s">
        <v>21</v>
      </c>
      <c r="F6831" s="160" t="s">
        <v>2239</v>
      </c>
      <c r="H6831" s="161">
        <v>8.2200000000000006</v>
      </c>
      <c r="I6831" s="162"/>
      <c r="L6831" s="158"/>
      <c r="M6831" s="163"/>
      <c r="T6831" s="164"/>
      <c r="AT6831" s="159" t="s">
        <v>340</v>
      </c>
      <c r="AU6831" s="159" t="s">
        <v>80</v>
      </c>
      <c r="AV6831" s="13" t="s">
        <v>80</v>
      </c>
      <c r="AW6831" s="13" t="s">
        <v>32</v>
      </c>
      <c r="AX6831" s="13" t="s">
        <v>71</v>
      </c>
      <c r="AY6831" s="159" t="s">
        <v>330</v>
      </c>
    </row>
    <row r="6832" spans="2:65" s="13" customFormat="1">
      <c r="B6832" s="158"/>
      <c r="D6832" s="152" t="s">
        <v>340</v>
      </c>
      <c r="E6832" s="159" t="s">
        <v>21</v>
      </c>
      <c r="F6832" s="160" t="s">
        <v>4594</v>
      </c>
      <c r="H6832" s="161">
        <v>-2.1</v>
      </c>
      <c r="I6832" s="162"/>
      <c r="L6832" s="158"/>
      <c r="M6832" s="163"/>
      <c r="T6832" s="164"/>
      <c r="AT6832" s="159" t="s">
        <v>340</v>
      </c>
      <c r="AU6832" s="159" t="s">
        <v>80</v>
      </c>
      <c r="AV6832" s="13" t="s">
        <v>80</v>
      </c>
      <c r="AW6832" s="13" t="s">
        <v>32</v>
      </c>
      <c r="AX6832" s="13" t="s">
        <v>71</v>
      </c>
      <c r="AY6832" s="159" t="s">
        <v>330</v>
      </c>
    </row>
    <row r="6833" spans="2:51" s="12" customFormat="1">
      <c r="B6833" s="151"/>
      <c r="D6833" s="152" t="s">
        <v>340</v>
      </c>
      <c r="E6833" s="153" t="s">
        <v>21</v>
      </c>
      <c r="F6833" s="154" t="s">
        <v>2243</v>
      </c>
      <c r="H6833" s="153" t="s">
        <v>21</v>
      </c>
      <c r="I6833" s="155"/>
      <c r="L6833" s="151"/>
      <c r="M6833" s="156"/>
      <c r="T6833" s="157"/>
      <c r="AT6833" s="153" t="s">
        <v>340</v>
      </c>
      <c r="AU6833" s="153" t="s">
        <v>80</v>
      </c>
      <c r="AV6833" s="12" t="s">
        <v>78</v>
      </c>
      <c r="AW6833" s="12" t="s">
        <v>32</v>
      </c>
      <c r="AX6833" s="12" t="s">
        <v>71</v>
      </c>
      <c r="AY6833" s="153" t="s">
        <v>330</v>
      </c>
    </row>
    <row r="6834" spans="2:51" s="13" customFormat="1">
      <c r="B6834" s="158"/>
      <c r="D6834" s="152" t="s">
        <v>340</v>
      </c>
      <c r="E6834" s="159" t="s">
        <v>21</v>
      </c>
      <c r="F6834" s="160" t="s">
        <v>2244</v>
      </c>
      <c r="H6834" s="161">
        <v>5.2</v>
      </c>
      <c r="I6834" s="162"/>
      <c r="L6834" s="158"/>
      <c r="M6834" s="163"/>
      <c r="T6834" s="164"/>
      <c r="AT6834" s="159" t="s">
        <v>340</v>
      </c>
      <c r="AU6834" s="159" t="s">
        <v>80</v>
      </c>
      <c r="AV6834" s="13" t="s">
        <v>80</v>
      </c>
      <c r="AW6834" s="13" t="s">
        <v>32</v>
      </c>
      <c r="AX6834" s="13" t="s">
        <v>71</v>
      </c>
      <c r="AY6834" s="159" t="s">
        <v>330</v>
      </c>
    </row>
    <row r="6835" spans="2:51" s="13" customFormat="1">
      <c r="B6835" s="158"/>
      <c r="D6835" s="152" t="s">
        <v>340</v>
      </c>
      <c r="E6835" s="159" t="s">
        <v>21</v>
      </c>
      <c r="F6835" s="160" t="s">
        <v>4604</v>
      </c>
      <c r="H6835" s="161">
        <v>-1.4</v>
      </c>
      <c r="I6835" s="162"/>
      <c r="L6835" s="158"/>
      <c r="M6835" s="163"/>
      <c r="T6835" s="164"/>
      <c r="AT6835" s="159" t="s">
        <v>340</v>
      </c>
      <c r="AU6835" s="159" t="s">
        <v>80</v>
      </c>
      <c r="AV6835" s="13" t="s">
        <v>80</v>
      </c>
      <c r="AW6835" s="13" t="s">
        <v>32</v>
      </c>
      <c r="AX6835" s="13" t="s">
        <v>71</v>
      </c>
      <c r="AY6835" s="159" t="s">
        <v>330</v>
      </c>
    </row>
    <row r="6836" spans="2:51" s="12" customFormat="1">
      <c r="B6836" s="151"/>
      <c r="D6836" s="152" t="s">
        <v>340</v>
      </c>
      <c r="E6836" s="153" t="s">
        <v>21</v>
      </c>
      <c r="F6836" s="154" t="s">
        <v>1480</v>
      </c>
      <c r="H6836" s="153" t="s">
        <v>21</v>
      </c>
      <c r="I6836" s="155"/>
      <c r="L6836" s="151"/>
      <c r="M6836" s="156"/>
      <c r="T6836" s="157"/>
      <c r="AT6836" s="153" t="s">
        <v>340</v>
      </c>
      <c r="AU6836" s="153" t="s">
        <v>80</v>
      </c>
      <c r="AV6836" s="12" t="s">
        <v>78</v>
      </c>
      <c r="AW6836" s="12" t="s">
        <v>32</v>
      </c>
      <c r="AX6836" s="12" t="s">
        <v>71</v>
      </c>
      <c r="AY6836" s="153" t="s">
        <v>330</v>
      </c>
    </row>
    <row r="6837" spans="2:51" s="13" customFormat="1">
      <c r="B6837" s="158"/>
      <c r="D6837" s="152" t="s">
        <v>340</v>
      </c>
      <c r="E6837" s="159" t="s">
        <v>21</v>
      </c>
      <c r="F6837" s="160" t="s">
        <v>4889</v>
      </c>
      <c r="H6837" s="161">
        <v>4.0999999999999996</v>
      </c>
      <c r="I6837" s="162"/>
      <c r="L6837" s="158"/>
      <c r="M6837" s="163"/>
      <c r="T6837" s="164"/>
      <c r="AT6837" s="159" t="s">
        <v>340</v>
      </c>
      <c r="AU6837" s="159" t="s">
        <v>80</v>
      </c>
      <c r="AV6837" s="13" t="s">
        <v>80</v>
      </c>
      <c r="AW6837" s="13" t="s">
        <v>32</v>
      </c>
      <c r="AX6837" s="13" t="s">
        <v>71</v>
      </c>
      <c r="AY6837" s="159" t="s">
        <v>330</v>
      </c>
    </row>
    <row r="6838" spans="2:51" s="12" customFormat="1">
      <c r="B6838" s="151"/>
      <c r="D6838" s="152" t="s">
        <v>340</v>
      </c>
      <c r="E6838" s="153" t="s">
        <v>21</v>
      </c>
      <c r="F6838" s="154" t="s">
        <v>1484</v>
      </c>
      <c r="H6838" s="153" t="s">
        <v>21</v>
      </c>
      <c r="I6838" s="155"/>
      <c r="L6838" s="151"/>
      <c r="M6838" s="156"/>
      <c r="T6838" s="157"/>
      <c r="AT6838" s="153" t="s">
        <v>340</v>
      </c>
      <c r="AU6838" s="153" t="s">
        <v>80</v>
      </c>
      <c r="AV6838" s="12" t="s">
        <v>78</v>
      </c>
      <c r="AW6838" s="12" t="s">
        <v>32</v>
      </c>
      <c r="AX6838" s="12" t="s">
        <v>71</v>
      </c>
      <c r="AY6838" s="153" t="s">
        <v>330</v>
      </c>
    </row>
    <row r="6839" spans="2:51" s="13" customFormat="1">
      <c r="B6839" s="158"/>
      <c r="D6839" s="152" t="s">
        <v>340</v>
      </c>
      <c r="E6839" s="159" t="s">
        <v>21</v>
      </c>
      <c r="F6839" s="160" t="s">
        <v>4889</v>
      </c>
      <c r="H6839" s="161">
        <v>4.0999999999999996</v>
      </c>
      <c r="I6839" s="162"/>
      <c r="L6839" s="158"/>
      <c r="M6839" s="163"/>
      <c r="T6839" s="164"/>
      <c r="AT6839" s="159" t="s">
        <v>340</v>
      </c>
      <c r="AU6839" s="159" t="s">
        <v>80</v>
      </c>
      <c r="AV6839" s="13" t="s">
        <v>80</v>
      </c>
      <c r="AW6839" s="13" t="s">
        <v>32</v>
      </c>
      <c r="AX6839" s="13" t="s">
        <v>71</v>
      </c>
      <c r="AY6839" s="159" t="s">
        <v>330</v>
      </c>
    </row>
    <row r="6840" spans="2:51" s="12" customFormat="1">
      <c r="B6840" s="151"/>
      <c r="D6840" s="152" t="s">
        <v>340</v>
      </c>
      <c r="E6840" s="153" t="s">
        <v>21</v>
      </c>
      <c r="F6840" s="154" t="s">
        <v>1492</v>
      </c>
      <c r="H6840" s="153" t="s">
        <v>21</v>
      </c>
      <c r="I6840" s="155"/>
      <c r="L6840" s="151"/>
      <c r="M6840" s="156"/>
      <c r="T6840" s="157"/>
      <c r="AT6840" s="153" t="s">
        <v>340</v>
      </c>
      <c r="AU6840" s="153" t="s">
        <v>80</v>
      </c>
      <c r="AV6840" s="12" t="s">
        <v>78</v>
      </c>
      <c r="AW6840" s="12" t="s">
        <v>32</v>
      </c>
      <c r="AX6840" s="12" t="s">
        <v>71</v>
      </c>
      <c r="AY6840" s="153" t="s">
        <v>330</v>
      </c>
    </row>
    <row r="6841" spans="2:51" s="13" customFormat="1">
      <c r="B6841" s="158"/>
      <c r="D6841" s="152" t="s">
        <v>340</v>
      </c>
      <c r="E6841" s="159" t="s">
        <v>21</v>
      </c>
      <c r="F6841" s="160" t="s">
        <v>4890</v>
      </c>
      <c r="H6841" s="161">
        <v>3</v>
      </c>
      <c r="I6841" s="162"/>
      <c r="L6841" s="158"/>
      <c r="M6841" s="163"/>
      <c r="T6841" s="164"/>
      <c r="AT6841" s="159" t="s">
        <v>340</v>
      </c>
      <c r="AU6841" s="159" t="s">
        <v>80</v>
      </c>
      <c r="AV6841" s="13" t="s">
        <v>80</v>
      </c>
      <c r="AW6841" s="13" t="s">
        <v>32</v>
      </c>
      <c r="AX6841" s="13" t="s">
        <v>71</v>
      </c>
      <c r="AY6841" s="159" t="s">
        <v>330</v>
      </c>
    </row>
    <row r="6842" spans="2:51" s="12" customFormat="1">
      <c r="B6842" s="151"/>
      <c r="D6842" s="152" t="s">
        <v>340</v>
      </c>
      <c r="E6842" s="153" t="s">
        <v>21</v>
      </c>
      <c r="F6842" s="154" t="s">
        <v>1515</v>
      </c>
      <c r="H6842" s="153" t="s">
        <v>21</v>
      </c>
      <c r="I6842" s="155"/>
      <c r="L6842" s="151"/>
      <c r="M6842" s="156"/>
      <c r="T6842" s="157"/>
      <c r="AT6842" s="153" t="s">
        <v>340</v>
      </c>
      <c r="AU6842" s="153" t="s">
        <v>80</v>
      </c>
      <c r="AV6842" s="12" t="s">
        <v>78</v>
      </c>
      <c r="AW6842" s="12" t="s">
        <v>32</v>
      </c>
      <c r="AX6842" s="12" t="s">
        <v>71</v>
      </c>
      <c r="AY6842" s="153" t="s">
        <v>330</v>
      </c>
    </row>
    <row r="6843" spans="2:51" s="13" customFormat="1">
      <c r="B6843" s="158"/>
      <c r="D6843" s="152" t="s">
        <v>340</v>
      </c>
      <c r="E6843" s="159" t="s">
        <v>21</v>
      </c>
      <c r="F6843" s="160" t="s">
        <v>4891</v>
      </c>
      <c r="H6843" s="161">
        <v>4</v>
      </c>
      <c r="I6843" s="162"/>
      <c r="L6843" s="158"/>
      <c r="M6843" s="163"/>
      <c r="T6843" s="164"/>
      <c r="AT6843" s="159" t="s">
        <v>340</v>
      </c>
      <c r="AU6843" s="159" t="s">
        <v>80</v>
      </c>
      <c r="AV6843" s="13" t="s">
        <v>80</v>
      </c>
      <c r="AW6843" s="13" t="s">
        <v>32</v>
      </c>
      <c r="AX6843" s="13" t="s">
        <v>71</v>
      </c>
      <c r="AY6843" s="159" t="s">
        <v>330</v>
      </c>
    </row>
    <row r="6844" spans="2:51" s="12" customFormat="1">
      <c r="B6844" s="151"/>
      <c r="D6844" s="152" t="s">
        <v>340</v>
      </c>
      <c r="E6844" s="153" t="s">
        <v>21</v>
      </c>
      <c r="F6844" s="154" t="s">
        <v>1519</v>
      </c>
      <c r="H6844" s="153" t="s">
        <v>21</v>
      </c>
      <c r="I6844" s="155"/>
      <c r="L6844" s="151"/>
      <c r="M6844" s="156"/>
      <c r="T6844" s="157"/>
      <c r="AT6844" s="153" t="s">
        <v>340</v>
      </c>
      <c r="AU6844" s="153" t="s">
        <v>80</v>
      </c>
      <c r="AV6844" s="12" t="s">
        <v>78</v>
      </c>
      <c r="AW6844" s="12" t="s">
        <v>32</v>
      </c>
      <c r="AX6844" s="12" t="s">
        <v>71</v>
      </c>
      <c r="AY6844" s="153" t="s">
        <v>330</v>
      </c>
    </row>
    <row r="6845" spans="2:51" s="13" customFormat="1">
      <c r="B6845" s="158"/>
      <c r="D6845" s="152" t="s">
        <v>340</v>
      </c>
      <c r="E6845" s="159" t="s">
        <v>21</v>
      </c>
      <c r="F6845" s="160" t="s">
        <v>4891</v>
      </c>
      <c r="H6845" s="161">
        <v>4</v>
      </c>
      <c r="I6845" s="162"/>
      <c r="L6845" s="158"/>
      <c r="M6845" s="163"/>
      <c r="T6845" s="164"/>
      <c r="AT6845" s="159" t="s">
        <v>340</v>
      </c>
      <c r="AU6845" s="159" t="s">
        <v>80</v>
      </c>
      <c r="AV6845" s="13" t="s">
        <v>80</v>
      </c>
      <c r="AW6845" s="13" t="s">
        <v>32</v>
      </c>
      <c r="AX6845" s="13" t="s">
        <v>71</v>
      </c>
      <c r="AY6845" s="159" t="s">
        <v>330</v>
      </c>
    </row>
    <row r="6846" spans="2:51" s="12" customFormat="1">
      <c r="B6846" s="151"/>
      <c r="D6846" s="152" t="s">
        <v>340</v>
      </c>
      <c r="E6846" s="153" t="s">
        <v>21</v>
      </c>
      <c r="F6846" s="154" t="s">
        <v>1523</v>
      </c>
      <c r="H6846" s="153" t="s">
        <v>21</v>
      </c>
      <c r="I6846" s="155"/>
      <c r="L6846" s="151"/>
      <c r="M6846" s="156"/>
      <c r="T6846" s="157"/>
      <c r="AT6846" s="153" t="s">
        <v>340</v>
      </c>
      <c r="AU6846" s="153" t="s">
        <v>80</v>
      </c>
      <c r="AV6846" s="12" t="s">
        <v>78</v>
      </c>
      <c r="AW6846" s="12" t="s">
        <v>32</v>
      </c>
      <c r="AX6846" s="12" t="s">
        <v>71</v>
      </c>
      <c r="AY6846" s="153" t="s">
        <v>330</v>
      </c>
    </row>
    <row r="6847" spans="2:51" s="13" customFormat="1">
      <c r="B6847" s="158"/>
      <c r="D6847" s="152" t="s">
        <v>340</v>
      </c>
      <c r="E6847" s="159" t="s">
        <v>21</v>
      </c>
      <c r="F6847" s="160" t="s">
        <v>4891</v>
      </c>
      <c r="H6847" s="161">
        <v>4</v>
      </c>
      <c r="I6847" s="162"/>
      <c r="L6847" s="158"/>
      <c r="M6847" s="163"/>
      <c r="T6847" s="164"/>
      <c r="AT6847" s="159" t="s">
        <v>340</v>
      </c>
      <c r="AU6847" s="159" t="s">
        <v>80</v>
      </c>
      <c r="AV6847" s="13" t="s">
        <v>80</v>
      </c>
      <c r="AW6847" s="13" t="s">
        <v>32</v>
      </c>
      <c r="AX6847" s="13" t="s">
        <v>71</v>
      </c>
      <c r="AY6847" s="159" t="s">
        <v>330</v>
      </c>
    </row>
    <row r="6848" spans="2:51" s="15" customFormat="1">
      <c r="B6848" s="183"/>
      <c r="D6848" s="152" t="s">
        <v>340</v>
      </c>
      <c r="E6848" s="184" t="s">
        <v>21</v>
      </c>
      <c r="F6848" s="185" t="s">
        <v>769</v>
      </c>
      <c r="H6848" s="186">
        <v>45.14</v>
      </c>
      <c r="I6848" s="187"/>
      <c r="L6848" s="183"/>
      <c r="M6848" s="188"/>
      <c r="T6848" s="189"/>
      <c r="AT6848" s="184" t="s">
        <v>340</v>
      </c>
      <c r="AU6848" s="184" t="s">
        <v>80</v>
      </c>
      <c r="AV6848" s="15" t="s">
        <v>171</v>
      </c>
      <c r="AW6848" s="15" t="s">
        <v>32</v>
      </c>
      <c r="AX6848" s="15" t="s">
        <v>71</v>
      </c>
      <c r="AY6848" s="184" t="s">
        <v>330</v>
      </c>
    </row>
    <row r="6849" spans="2:51" s="12" customFormat="1">
      <c r="B6849" s="151"/>
      <c r="D6849" s="152" t="s">
        <v>340</v>
      </c>
      <c r="E6849" s="153" t="s">
        <v>21</v>
      </c>
      <c r="F6849" s="154" t="s">
        <v>770</v>
      </c>
      <c r="H6849" s="153" t="s">
        <v>21</v>
      </c>
      <c r="I6849" s="155"/>
      <c r="L6849" s="151"/>
      <c r="M6849" s="156"/>
      <c r="T6849" s="157"/>
      <c r="AT6849" s="153" t="s">
        <v>340</v>
      </c>
      <c r="AU6849" s="153" t="s">
        <v>80</v>
      </c>
      <c r="AV6849" s="12" t="s">
        <v>78</v>
      </c>
      <c r="AW6849" s="12" t="s">
        <v>32</v>
      </c>
      <c r="AX6849" s="12" t="s">
        <v>71</v>
      </c>
      <c r="AY6849" s="153" t="s">
        <v>330</v>
      </c>
    </row>
    <row r="6850" spans="2:51" s="12" customFormat="1">
      <c r="B6850" s="151"/>
      <c r="D6850" s="152" t="s">
        <v>340</v>
      </c>
      <c r="E6850" s="153" t="s">
        <v>21</v>
      </c>
      <c r="F6850" s="154" t="s">
        <v>1545</v>
      </c>
      <c r="H6850" s="153" t="s">
        <v>21</v>
      </c>
      <c r="I6850" s="155"/>
      <c r="L6850" s="151"/>
      <c r="M6850" s="156"/>
      <c r="T6850" s="157"/>
      <c r="AT6850" s="153" t="s">
        <v>340</v>
      </c>
      <c r="AU6850" s="153" t="s">
        <v>80</v>
      </c>
      <c r="AV6850" s="12" t="s">
        <v>78</v>
      </c>
      <c r="AW6850" s="12" t="s">
        <v>32</v>
      </c>
      <c r="AX6850" s="12" t="s">
        <v>71</v>
      </c>
      <c r="AY6850" s="153" t="s">
        <v>330</v>
      </c>
    </row>
    <row r="6851" spans="2:51" s="13" customFormat="1">
      <c r="B6851" s="158"/>
      <c r="D6851" s="152" t="s">
        <v>340</v>
      </c>
      <c r="E6851" s="159" t="s">
        <v>21</v>
      </c>
      <c r="F6851" s="160" t="s">
        <v>4892</v>
      </c>
      <c r="H6851" s="161">
        <v>4.0999999999999996</v>
      </c>
      <c r="I6851" s="162"/>
      <c r="L6851" s="158"/>
      <c r="M6851" s="163"/>
      <c r="T6851" s="164"/>
      <c r="AT6851" s="159" t="s">
        <v>340</v>
      </c>
      <c r="AU6851" s="159" t="s">
        <v>80</v>
      </c>
      <c r="AV6851" s="13" t="s">
        <v>80</v>
      </c>
      <c r="AW6851" s="13" t="s">
        <v>32</v>
      </c>
      <c r="AX6851" s="13" t="s">
        <v>71</v>
      </c>
      <c r="AY6851" s="159" t="s">
        <v>330</v>
      </c>
    </row>
    <row r="6852" spans="2:51" s="12" customFormat="1">
      <c r="B6852" s="151"/>
      <c r="D6852" s="152" t="s">
        <v>340</v>
      </c>
      <c r="E6852" s="153" t="s">
        <v>21</v>
      </c>
      <c r="F6852" s="154" t="s">
        <v>1677</v>
      </c>
      <c r="H6852" s="153" t="s">
        <v>21</v>
      </c>
      <c r="I6852" s="155"/>
      <c r="L6852" s="151"/>
      <c r="M6852" s="156"/>
      <c r="T6852" s="157"/>
      <c r="AT6852" s="153" t="s">
        <v>340</v>
      </c>
      <c r="AU6852" s="153" t="s">
        <v>80</v>
      </c>
      <c r="AV6852" s="12" t="s">
        <v>78</v>
      </c>
      <c r="AW6852" s="12" t="s">
        <v>32</v>
      </c>
      <c r="AX6852" s="12" t="s">
        <v>71</v>
      </c>
      <c r="AY6852" s="153" t="s">
        <v>330</v>
      </c>
    </row>
    <row r="6853" spans="2:51" s="13" customFormat="1">
      <c r="B6853" s="158"/>
      <c r="D6853" s="152" t="s">
        <v>340</v>
      </c>
      <c r="E6853" s="159" t="s">
        <v>21</v>
      </c>
      <c r="F6853" s="160" t="s">
        <v>2239</v>
      </c>
      <c r="H6853" s="161">
        <v>8.2200000000000006</v>
      </c>
      <c r="I6853" s="162"/>
      <c r="L6853" s="158"/>
      <c r="M6853" s="163"/>
      <c r="T6853" s="164"/>
      <c r="AT6853" s="159" t="s">
        <v>340</v>
      </c>
      <c r="AU6853" s="159" t="s">
        <v>80</v>
      </c>
      <c r="AV6853" s="13" t="s">
        <v>80</v>
      </c>
      <c r="AW6853" s="13" t="s">
        <v>32</v>
      </c>
      <c r="AX6853" s="13" t="s">
        <v>71</v>
      </c>
      <c r="AY6853" s="159" t="s">
        <v>330</v>
      </c>
    </row>
    <row r="6854" spans="2:51" s="13" customFormat="1">
      <c r="B6854" s="158"/>
      <c r="D6854" s="152" t="s">
        <v>340</v>
      </c>
      <c r="E6854" s="159" t="s">
        <v>21</v>
      </c>
      <c r="F6854" s="160" t="s">
        <v>4594</v>
      </c>
      <c r="H6854" s="161">
        <v>-2.1</v>
      </c>
      <c r="I6854" s="162"/>
      <c r="L6854" s="158"/>
      <c r="M6854" s="163"/>
      <c r="T6854" s="164"/>
      <c r="AT6854" s="159" t="s">
        <v>340</v>
      </c>
      <c r="AU6854" s="159" t="s">
        <v>80</v>
      </c>
      <c r="AV6854" s="13" t="s">
        <v>80</v>
      </c>
      <c r="AW6854" s="13" t="s">
        <v>32</v>
      </c>
      <c r="AX6854" s="13" t="s">
        <v>71</v>
      </c>
      <c r="AY6854" s="159" t="s">
        <v>330</v>
      </c>
    </row>
    <row r="6855" spans="2:51" s="12" customFormat="1">
      <c r="B6855" s="151"/>
      <c r="D6855" s="152" t="s">
        <v>340</v>
      </c>
      <c r="E6855" s="153" t="s">
        <v>21</v>
      </c>
      <c r="F6855" s="154" t="s">
        <v>1480</v>
      </c>
      <c r="H6855" s="153" t="s">
        <v>21</v>
      </c>
      <c r="I6855" s="155"/>
      <c r="L6855" s="151"/>
      <c r="M6855" s="156"/>
      <c r="T6855" s="157"/>
      <c r="AT6855" s="153" t="s">
        <v>340</v>
      </c>
      <c r="AU6855" s="153" t="s">
        <v>80</v>
      </c>
      <c r="AV6855" s="12" t="s">
        <v>78</v>
      </c>
      <c r="AW6855" s="12" t="s">
        <v>32</v>
      </c>
      <c r="AX6855" s="12" t="s">
        <v>71</v>
      </c>
      <c r="AY6855" s="153" t="s">
        <v>330</v>
      </c>
    </row>
    <row r="6856" spans="2:51" s="13" customFormat="1">
      <c r="B6856" s="158"/>
      <c r="D6856" s="152" t="s">
        <v>340</v>
      </c>
      <c r="E6856" s="159" t="s">
        <v>21</v>
      </c>
      <c r="F6856" s="160" t="s">
        <v>4893</v>
      </c>
      <c r="H6856" s="161">
        <v>4</v>
      </c>
      <c r="I6856" s="162"/>
      <c r="L6856" s="158"/>
      <c r="M6856" s="163"/>
      <c r="T6856" s="164"/>
      <c r="AT6856" s="159" t="s">
        <v>340</v>
      </c>
      <c r="AU6856" s="159" t="s">
        <v>80</v>
      </c>
      <c r="AV6856" s="13" t="s">
        <v>80</v>
      </c>
      <c r="AW6856" s="13" t="s">
        <v>32</v>
      </c>
      <c r="AX6856" s="13" t="s">
        <v>71</v>
      </c>
      <c r="AY6856" s="159" t="s">
        <v>330</v>
      </c>
    </row>
    <row r="6857" spans="2:51" s="12" customFormat="1">
      <c r="B6857" s="151"/>
      <c r="D6857" s="152" t="s">
        <v>340</v>
      </c>
      <c r="E6857" s="153" t="s">
        <v>21</v>
      </c>
      <c r="F6857" s="154" t="s">
        <v>1484</v>
      </c>
      <c r="H6857" s="153" t="s">
        <v>21</v>
      </c>
      <c r="I6857" s="155"/>
      <c r="L6857" s="151"/>
      <c r="M6857" s="156"/>
      <c r="T6857" s="157"/>
      <c r="AT6857" s="153" t="s">
        <v>340</v>
      </c>
      <c r="AU6857" s="153" t="s">
        <v>80</v>
      </c>
      <c r="AV6857" s="12" t="s">
        <v>78</v>
      </c>
      <c r="AW6857" s="12" t="s">
        <v>32</v>
      </c>
      <c r="AX6857" s="12" t="s">
        <v>71</v>
      </c>
      <c r="AY6857" s="153" t="s">
        <v>330</v>
      </c>
    </row>
    <row r="6858" spans="2:51" s="13" customFormat="1">
      <c r="B6858" s="158"/>
      <c r="D6858" s="152" t="s">
        <v>340</v>
      </c>
      <c r="E6858" s="159" t="s">
        <v>21</v>
      </c>
      <c r="F6858" s="160" t="s">
        <v>4894</v>
      </c>
      <c r="H6858" s="161">
        <v>2.2000000000000002</v>
      </c>
      <c r="I6858" s="162"/>
      <c r="L6858" s="158"/>
      <c r="M6858" s="163"/>
      <c r="T6858" s="164"/>
      <c r="AT6858" s="159" t="s">
        <v>340</v>
      </c>
      <c r="AU6858" s="159" t="s">
        <v>80</v>
      </c>
      <c r="AV6858" s="13" t="s">
        <v>80</v>
      </c>
      <c r="AW6858" s="13" t="s">
        <v>32</v>
      </c>
      <c r="AX6858" s="13" t="s">
        <v>71</v>
      </c>
      <c r="AY6858" s="159" t="s">
        <v>330</v>
      </c>
    </row>
    <row r="6859" spans="2:51" s="12" customFormat="1">
      <c r="B6859" s="151"/>
      <c r="D6859" s="152" t="s">
        <v>340</v>
      </c>
      <c r="E6859" s="153" t="s">
        <v>21</v>
      </c>
      <c r="F6859" s="154" t="s">
        <v>1488</v>
      </c>
      <c r="H6859" s="153" t="s">
        <v>21</v>
      </c>
      <c r="I6859" s="155"/>
      <c r="L6859" s="151"/>
      <c r="M6859" s="156"/>
      <c r="T6859" s="157"/>
      <c r="AT6859" s="153" t="s">
        <v>340</v>
      </c>
      <c r="AU6859" s="153" t="s">
        <v>80</v>
      </c>
      <c r="AV6859" s="12" t="s">
        <v>78</v>
      </c>
      <c r="AW6859" s="12" t="s">
        <v>32</v>
      </c>
      <c r="AX6859" s="12" t="s">
        <v>71</v>
      </c>
      <c r="AY6859" s="153" t="s">
        <v>330</v>
      </c>
    </row>
    <row r="6860" spans="2:51" s="13" customFormat="1">
      <c r="B6860" s="158"/>
      <c r="D6860" s="152" t="s">
        <v>340</v>
      </c>
      <c r="E6860" s="159" t="s">
        <v>21</v>
      </c>
      <c r="F6860" s="160" t="s">
        <v>4893</v>
      </c>
      <c r="H6860" s="161">
        <v>4</v>
      </c>
      <c r="I6860" s="162"/>
      <c r="L6860" s="158"/>
      <c r="M6860" s="163"/>
      <c r="T6860" s="164"/>
      <c r="AT6860" s="159" t="s">
        <v>340</v>
      </c>
      <c r="AU6860" s="159" t="s">
        <v>80</v>
      </c>
      <c r="AV6860" s="13" t="s">
        <v>80</v>
      </c>
      <c r="AW6860" s="13" t="s">
        <v>32</v>
      </c>
      <c r="AX6860" s="13" t="s">
        <v>71</v>
      </c>
      <c r="AY6860" s="159" t="s">
        <v>330</v>
      </c>
    </row>
    <row r="6861" spans="2:51" s="12" customFormat="1">
      <c r="B6861" s="151"/>
      <c r="D6861" s="152" t="s">
        <v>340</v>
      </c>
      <c r="E6861" s="153" t="s">
        <v>21</v>
      </c>
      <c r="F6861" s="154" t="s">
        <v>1490</v>
      </c>
      <c r="H6861" s="153" t="s">
        <v>21</v>
      </c>
      <c r="I6861" s="155"/>
      <c r="L6861" s="151"/>
      <c r="M6861" s="156"/>
      <c r="T6861" s="157"/>
      <c r="AT6861" s="153" t="s">
        <v>340</v>
      </c>
      <c r="AU6861" s="153" t="s">
        <v>80</v>
      </c>
      <c r="AV6861" s="12" t="s">
        <v>78</v>
      </c>
      <c r="AW6861" s="12" t="s">
        <v>32</v>
      </c>
      <c r="AX6861" s="12" t="s">
        <v>71</v>
      </c>
      <c r="AY6861" s="153" t="s">
        <v>330</v>
      </c>
    </row>
    <row r="6862" spans="2:51" s="13" customFormat="1">
      <c r="B6862" s="158"/>
      <c r="D6862" s="152" t="s">
        <v>340</v>
      </c>
      <c r="E6862" s="159" t="s">
        <v>21</v>
      </c>
      <c r="F6862" s="160" t="s">
        <v>4895</v>
      </c>
      <c r="H6862" s="161">
        <v>3.65</v>
      </c>
      <c r="I6862" s="162"/>
      <c r="L6862" s="158"/>
      <c r="M6862" s="163"/>
      <c r="T6862" s="164"/>
      <c r="AT6862" s="159" t="s">
        <v>340</v>
      </c>
      <c r="AU6862" s="159" t="s">
        <v>80</v>
      </c>
      <c r="AV6862" s="13" t="s">
        <v>80</v>
      </c>
      <c r="AW6862" s="13" t="s">
        <v>32</v>
      </c>
      <c r="AX6862" s="13" t="s">
        <v>71</v>
      </c>
      <c r="AY6862" s="159" t="s">
        <v>330</v>
      </c>
    </row>
    <row r="6863" spans="2:51" s="12" customFormat="1">
      <c r="B6863" s="151"/>
      <c r="D6863" s="152" t="s">
        <v>340</v>
      </c>
      <c r="E6863" s="153" t="s">
        <v>21</v>
      </c>
      <c r="F6863" s="154" t="s">
        <v>1568</v>
      </c>
      <c r="H6863" s="153" t="s">
        <v>21</v>
      </c>
      <c r="I6863" s="155"/>
      <c r="L6863" s="151"/>
      <c r="M6863" s="156"/>
      <c r="T6863" s="157"/>
      <c r="AT6863" s="153" t="s">
        <v>340</v>
      </c>
      <c r="AU6863" s="153" t="s">
        <v>80</v>
      </c>
      <c r="AV6863" s="12" t="s">
        <v>78</v>
      </c>
      <c r="AW6863" s="12" t="s">
        <v>32</v>
      </c>
      <c r="AX6863" s="12" t="s">
        <v>71</v>
      </c>
      <c r="AY6863" s="153" t="s">
        <v>330</v>
      </c>
    </row>
    <row r="6864" spans="2:51" s="13" customFormat="1">
      <c r="B6864" s="158"/>
      <c r="D6864" s="152" t="s">
        <v>340</v>
      </c>
      <c r="E6864" s="159" t="s">
        <v>21</v>
      </c>
      <c r="F6864" s="160" t="s">
        <v>4893</v>
      </c>
      <c r="H6864" s="161">
        <v>4</v>
      </c>
      <c r="I6864" s="162"/>
      <c r="L6864" s="158"/>
      <c r="M6864" s="163"/>
      <c r="T6864" s="164"/>
      <c r="AT6864" s="159" t="s">
        <v>340</v>
      </c>
      <c r="AU6864" s="159" t="s">
        <v>80</v>
      </c>
      <c r="AV6864" s="13" t="s">
        <v>80</v>
      </c>
      <c r="AW6864" s="13" t="s">
        <v>32</v>
      </c>
      <c r="AX6864" s="13" t="s">
        <v>71</v>
      </c>
      <c r="AY6864" s="159" t="s">
        <v>330</v>
      </c>
    </row>
    <row r="6865" spans="2:51" s="12" customFormat="1">
      <c r="B6865" s="151"/>
      <c r="D6865" s="152" t="s">
        <v>340</v>
      </c>
      <c r="E6865" s="153" t="s">
        <v>21</v>
      </c>
      <c r="F6865" s="154" t="s">
        <v>1569</v>
      </c>
      <c r="H6865" s="153" t="s">
        <v>21</v>
      </c>
      <c r="I6865" s="155"/>
      <c r="L6865" s="151"/>
      <c r="M6865" s="156"/>
      <c r="T6865" s="157"/>
      <c r="AT6865" s="153" t="s">
        <v>340</v>
      </c>
      <c r="AU6865" s="153" t="s">
        <v>80</v>
      </c>
      <c r="AV6865" s="12" t="s">
        <v>78</v>
      </c>
      <c r="AW6865" s="12" t="s">
        <v>32</v>
      </c>
      <c r="AX6865" s="12" t="s">
        <v>71</v>
      </c>
      <c r="AY6865" s="153" t="s">
        <v>330</v>
      </c>
    </row>
    <row r="6866" spans="2:51" s="13" customFormat="1">
      <c r="B6866" s="158"/>
      <c r="D6866" s="152" t="s">
        <v>340</v>
      </c>
      <c r="E6866" s="159" t="s">
        <v>21</v>
      </c>
      <c r="F6866" s="160" t="s">
        <v>4893</v>
      </c>
      <c r="H6866" s="161">
        <v>4</v>
      </c>
      <c r="I6866" s="162"/>
      <c r="L6866" s="158"/>
      <c r="M6866" s="163"/>
      <c r="T6866" s="164"/>
      <c r="AT6866" s="159" t="s">
        <v>340</v>
      </c>
      <c r="AU6866" s="159" t="s">
        <v>80</v>
      </c>
      <c r="AV6866" s="13" t="s">
        <v>80</v>
      </c>
      <c r="AW6866" s="13" t="s">
        <v>32</v>
      </c>
      <c r="AX6866" s="13" t="s">
        <v>71</v>
      </c>
      <c r="AY6866" s="159" t="s">
        <v>330</v>
      </c>
    </row>
    <row r="6867" spans="2:51" s="12" customFormat="1">
      <c r="B6867" s="151"/>
      <c r="D6867" s="152" t="s">
        <v>340</v>
      </c>
      <c r="E6867" s="153" t="s">
        <v>21</v>
      </c>
      <c r="F6867" s="154" t="s">
        <v>1492</v>
      </c>
      <c r="H6867" s="153" t="s">
        <v>21</v>
      </c>
      <c r="I6867" s="155"/>
      <c r="L6867" s="151"/>
      <c r="M6867" s="156"/>
      <c r="T6867" s="157"/>
      <c r="AT6867" s="153" t="s">
        <v>340</v>
      </c>
      <c r="AU6867" s="153" t="s">
        <v>80</v>
      </c>
      <c r="AV6867" s="12" t="s">
        <v>78</v>
      </c>
      <c r="AW6867" s="12" t="s">
        <v>32</v>
      </c>
      <c r="AX6867" s="12" t="s">
        <v>71</v>
      </c>
      <c r="AY6867" s="153" t="s">
        <v>330</v>
      </c>
    </row>
    <row r="6868" spans="2:51" s="13" customFormat="1">
      <c r="B6868" s="158"/>
      <c r="D6868" s="152" t="s">
        <v>340</v>
      </c>
      <c r="E6868" s="159" t="s">
        <v>21</v>
      </c>
      <c r="F6868" s="160" t="s">
        <v>4893</v>
      </c>
      <c r="H6868" s="161">
        <v>4</v>
      </c>
      <c r="I6868" s="162"/>
      <c r="L6868" s="158"/>
      <c r="M6868" s="163"/>
      <c r="T6868" s="164"/>
      <c r="AT6868" s="159" t="s">
        <v>340</v>
      </c>
      <c r="AU6868" s="159" t="s">
        <v>80</v>
      </c>
      <c r="AV6868" s="13" t="s">
        <v>80</v>
      </c>
      <c r="AW6868" s="13" t="s">
        <v>32</v>
      </c>
      <c r="AX6868" s="13" t="s">
        <v>71</v>
      </c>
      <c r="AY6868" s="159" t="s">
        <v>330</v>
      </c>
    </row>
    <row r="6869" spans="2:51" s="12" customFormat="1">
      <c r="B6869" s="151"/>
      <c r="D6869" s="152" t="s">
        <v>340</v>
      </c>
      <c r="E6869" s="153" t="s">
        <v>21</v>
      </c>
      <c r="F6869" s="154" t="s">
        <v>1572</v>
      </c>
      <c r="H6869" s="153" t="s">
        <v>21</v>
      </c>
      <c r="I6869" s="155"/>
      <c r="L6869" s="151"/>
      <c r="M6869" s="156"/>
      <c r="T6869" s="157"/>
      <c r="AT6869" s="153" t="s">
        <v>340</v>
      </c>
      <c r="AU6869" s="153" t="s">
        <v>80</v>
      </c>
      <c r="AV6869" s="12" t="s">
        <v>78</v>
      </c>
      <c r="AW6869" s="12" t="s">
        <v>32</v>
      </c>
      <c r="AX6869" s="12" t="s">
        <v>71</v>
      </c>
      <c r="AY6869" s="153" t="s">
        <v>330</v>
      </c>
    </row>
    <row r="6870" spans="2:51" s="13" customFormat="1">
      <c r="B6870" s="158"/>
      <c r="D6870" s="152" t="s">
        <v>340</v>
      </c>
      <c r="E6870" s="159" t="s">
        <v>21</v>
      </c>
      <c r="F6870" s="160" t="s">
        <v>4896</v>
      </c>
      <c r="H6870" s="161">
        <v>3.9</v>
      </c>
      <c r="I6870" s="162"/>
      <c r="L6870" s="158"/>
      <c r="M6870" s="163"/>
      <c r="T6870" s="164"/>
      <c r="AT6870" s="159" t="s">
        <v>340</v>
      </c>
      <c r="AU6870" s="159" t="s">
        <v>80</v>
      </c>
      <c r="AV6870" s="13" t="s">
        <v>80</v>
      </c>
      <c r="AW6870" s="13" t="s">
        <v>32</v>
      </c>
      <c r="AX6870" s="13" t="s">
        <v>71</v>
      </c>
      <c r="AY6870" s="159" t="s">
        <v>330</v>
      </c>
    </row>
    <row r="6871" spans="2:51" s="12" customFormat="1">
      <c r="B6871" s="151"/>
      <c r="D6871" s="152" t="s">
        <v>340</v>
      </c>
      <c r="E6871" s="153" t="s">
        <v>21</v>
      </c>
      <c r="F6871" s="154" t="s">
        <v>1578</v>
      </c>
      <c r="H6871" s="153" t="s">
        <v>21</v>
      </c>
      <c r="I6871" s="155"/>
      <c r="L6871" s="151"/>
      <c r="M6871" s="156"/>
      <c r="T6871" s="157"/>
      <c r="AT6871" s="153" t="s">
        <v>340</v>
      </c>
      <c r="AU6871" s="153" t="s">
        <v>80</v>
      </c>
      <c r="AV6871" s="12" t="s">
        <v>78</v>
      </c>
      <c r="AW6871" s="12" t="s">
        <v>32</v>
      </c>
      <c r="AX6871" s="12" t="s">
        <v>71</v>
      </c>
      <c r="AY6871" s="153" t="s">
        <v>330</v>
      </c>
    </row>
    <row r="6872" spans="2:51" s="13" customFormat="1">
      <c r="B6872" s="158"/>
      <c r="D6872" s="152" t="s">
        <v>340</v>
      </c>
      <c r="E6872" s="159" t="s">
        <v>21</v>
      </c>
      <c r="F6872" s="160" t="s">
        <v>4893</v>
      </c>
      <c r="H6872" s="161">
        <v>4</v>
      </c>
      <c r="I6872" s="162"/>
      <c r="L6872" s="158"/>
      <c r="M6872" s="163"/>
      <c r="T6872" s="164"/>
      <c r="AT6872" s="159" t="s">
        <v>340</v>
      </c>
      <c r="AU6872" s="159" t="s">
        <v>80</v>
      </c>
      <c r="AV6872" s="13" t="s">
        <v>80</v>
      </c>
      <c r="AW6872" s="13" t="s">
        <v>32</v>
      </c>
      <c r="AX6872" s="13" t="s">
        <v>71</v>
      </c>
      <c r="AY6872" s="159" t="s">
        <v>330</v>
      </c>
    </row>
    <row r="6873" spans="2:51" s="12" customFormat="1">
      <c r="B6873" s="151"/>
      <c r="D6873" s="152" t="s">
        <v>340</v>
      </c>
      <c r="E6873" s="153" t="s">
        <v>21</v>
      </c>
      <c r="F6873" s="154" t="s">
        <v>1505</v>
      </c>
      <c r="H6873" s="153" t="s">
        <v>21</v>
      </c>
      <c r="I6873" s="155"/>
      <c r="L6873" s="151"/>
      <c r="M6873" s="156"/>
      <c r="T6873" s="157"/>
      <c r="AT6873" s="153" t="s">
        <v>340</v>
      </c>
      <c r="AU6873" s="153" t="s">
        <v>80</v>
      </c>
      <c r="AV6873" s="12" t="s">
        <v>78</v>
      </c>
      <c r="AW6873" s="12" t="s">
        <v>32</v>
      </c>
      <c r="AX6873" s="12" t="s">
        <v>71</v>
      </c>
      <c r="AY6873" s="153" t="s">
        <v>330</v>
      </c>
    </row>
    <row r="6874" spans="2:51" s="13" customFormat="1">
      <c r="B6874" s="158"/>
      <c r="D6874" s="152" t="s">
        <v>340</v>
      </c>
      <c r="E6874" s="159" t="s">
        <v>21</v>
      </c>
      <c r="F6874" s="160" t="s">
        <v>4893</v>
      </c>
      <c r="H6874" s="161">
        <v>4</v>
      </c>
      <c r="I6874" s="162"/>
      <c r="L6874" s="158"/>
      <c r="M6874" s="163"/>
      <c r="T6874" s="164"/>
      <c r="AT6874" s="159" t="s">
        <v>340</v>
      </c>
      <c r="AU6874" s="159" t="s">
        <v>80</v>
      </c>
      <c r="AV6874" s="13" t="s">
        <v>80</v>
      </c>
      <c r="AW6874" s="13" t="s">
        <v>32</v>
      </c>
      <c r="AX6874" s="13" t="s">
        <v>71</v>
      </c>
      <c r="AY6874" s="159" t="s">
        <v>330</v>
      </c>
    </row>
    <row r="6875" spans="2:51" s="12" customFormat="1">
      <c r="B6875" s="151"/>
      <c r="D6875" s="152" t="s">
        <v>340</v>
      </c>
      <c r="E6875" s="153" t="s">
        <v>21</v>
      </c>
      <c r="F6875" s="154" t="s">
        <v>1507</v>
      </c>
      <c r="H6875" s="153" t="s">
        <v>21</v>
      </c>
      <c r="I6875" s="155"/>
      <c r="L6875" s="151"/>
      <c r="M6875" s="156"/>
      <c r="T6875" s="157"/>
      <c r="AT6875" s="153" t="s">
        <v>340</v>
      </c>
      <c r="AU6875" s="153" t="s">
        <v>80</v>
      </c>
      <c r="AV6875" s="12" t="s">
        <v>78</v>
      </c>
      <c r="AW6875" s="12" t="s">
        <v>32</v>
      </c>
      <c r="AX6875" s="12" t="s">
        <v>71</v>
      </c>
      <c r="AY6875" s="153" t="s">
        <v>330</v>
      </c>
    </row>
    <row r="6876" spans="2:51" s="13" customFormat="1">
      <c r="B6876" s="158"/>
      <c r="D6876" s="152" t="s">
        <v>340</v>
      </c>
      <c r="E6876" s="159" t="s">
        <v>21</v>
      </c>
      <c r="F6876" s="160" t="s">
        <v>4893</v>
      </c>
      <c r="H6876" s="161">
        <v>4</v>
      </c>
      <c r="I6876" s="162"/>
      <c r="L6876" s="158"/>
      <c r="M6876" s="163"/>
      <c r="T6876" s="164"/>
      <c r="AT6876" s="159" t="s">
        <v>340</v>
      </c>
      <c r="AU6876" s="159" t="s">
        <v>80</v>
      </c>
      <c r="AV6876" s="13" t="s">
        <v>80</v>
      </c>
      <c r="AW6876" s="13" t="s">
        <v>32</v>
      </c>
      <c r="AX6876" s="13" t="s">
        <v>71</v>
      </c>
      <c r="AY6876" s="159" t="s">
        <v>330</v>
      </c>
    </row>
    <row r="6877" spans="2:51" s="12" customFormat="1">
      <c r="B6877" s="151"/>
      <c r="D6877" s="152" t="s">
        <v>340</v>
      </c>
      <c r="E6877" s="153" t="s">
        <v>21</v>
      </c>
      <c r="F6877" s="154" t="s">
        <v>1509</v>
      </c>
      <c r="H6877" s="153" t="s">
        <v>21</v>
      </c>
      <c r="I6877" s="155"/>
      <c r="L6877" s="151"/>
      <c r="M6877" s="156"/>
      <c r="T6877" s="157"/>
      <c r="AT6877" s="153" t="s">
        <v>340</v>
      </c>
      <c r="AU6877" s="153" t="s">
        <v>80</v>
      </c>
      <c r="AV6877" s="12" t="s">
        <v>78</v>
      </c>
      <c r="AW6877" s="12" t="s">
        <v>32</v>
      </c>
      <c r="AX6877" s="12" t="s">
        <v>71</v>
      </c>
      <c r="AY6877" s="153" t="s">
        <v>330</v>
      </c>
    </row>
    <row r="6878" spans="2:51" s="13" customFormat="1">
      <c r="B6878" s="158"/>
      <c r="D6878" s="152" t="s">
        <v>340</v>
      </c>
      <c r="E6878" s="159" t="s">
        <v>21</v>
      </c>
      <c r="F6878" s="160" t="s">
        <v>4893</v>
      </c>
      <c r="H6878" s="161">
        <v>4</v>
      </c>
      <c r="I6878" s="162"/>
      <c r="L6878" s="158"/>
      <c r="M6878" s="163"/>
      <c r="T6878" s="164"/>
      <c r="AT6878" s="159" t="s">
        <v>340</v>
      </c>
      <c r="AU6878" s="159" t="s">
        <v>80</v>
      </c>
      <c r="AV6878" s="13" t="s">
        <v>80</v>
      </c>
      <c r="AW6878" s="13" t="s">
        <v>32</v>
      </c>
      <c r="AX6878" s="13" t="s">
        <v>71</v>
      </c>
      <c r="AY6878" s="159" t="s">
        <v>330</v>
      </c>
    </row>
    <row r="6879" spans="2:51" s="12" customFormat="1">
      <c r="B6879" s="151"/>
      <c r="D6879" s="152" t="s">
        <v>340</v>
      </c>
      <c r="E6879" s="153" t="s">
        <v>21</v>
      </c>
      <c r="F6879" s="154" t="s">
        <v>1513</v>
      </c>
      <c r="H6879" s="153" t="s">
        <v>21</v>
      </c>
      <c r="I6879" s="155"/>
      <c r="L6879" s="151"/>
      <c r="M6879" s="156"/>
      <c r="T6879" s="157"/>
      <c r="AT6879" s="153" t="s">
        <v>340</v>
      </c>
      <c r="AU6879" s="153" t="s">
        <v>80</v>
      </c>
      <c r="AV6879" s="12" t="s">
        <v>78</v>
      </c>
      <c r="AW6879" s="12" t="s">
        <v>32</v>
      </c>
      <c r="AX6879" s="12" t="s">
        <v>71</v>
      </c>
      <c r="AY6879" s="153" t="s">
        <v>330</v>
      </c>
    </row>
    <row r="6880" spans="2:51" s="13" customFormat="1">
      <c r="B6880" s="158"/>
      <c r="D6880" s="152" t="s">
        <v>340</v>
      </c>
      <c r="E6880" s="159" t="s">
        <v>21</v>
      </c>
      <c r="F6880" s="160" t="s">
        <v>4893</v>
      </c>
      <c r="H6880" s="161">
        <v>4</v>
      </c>
      <c r="I6880" s="162"/>
      <c r="L6880" s="158"/>
      <c r="M6880" s="163"/>
      <c r="T6880" s="164"/>
      <c r="AT6880" s="159" t="s">
        <v>340</v>
      </c>
      <c r="AU6880" s="159" t="s">
        <v>80</v>
      </c>
      <c r="AV6880" s="13" t="s">
        <v>80</v>
      </c>
      <c r="AW6880" s="13" t="s">
        <v>32</v>
      </c>
      <c r="AX6880" s="13" t="s">
        <v>71</v>
      </c>
      <c r="AY6880" s="159" t="s">
        <v>330</v>
      </c>
    </row>
    <row r="6881" spans="2:51" s="15" customFormat="1">
      <c r="B6881" s="183"/>
      <c r="D6881" s="152" t="s">
        <v>340</v>
      </c>
      <c r="E6881" s="184" t="s">
        <v>21</v>
      </c>
      <c r="F6881" s="185" t="s">
        <v>769</v>
      </c>
      <c r="H6881" s="186">
        <v>59.97</v>
      </c>
      <c r="I6881" s="187"/>
      <c r="L6881" s="183"/>
      <c r="M6881" s="188"/>
      <c r="T6881" s="189"/>
      <c r="AT6881" s="184" t="s">
        <v>340</v>
      </c>
      <c r="AU6881" s="184" t="s">
        <v>80</v>
      </c>
      <c r="AV6881" s="15" t="s">
        <v>171</v>
      </c>
      <c r="AW6881" s="15" t="s">
        <v>32</v>
      </c>
      <c r="AX6881" s="15" t="s">
        <v>71</v>
      </c>
      <c r="AY6881" s="184" t="s">
        <v>330</v>
      </c>
    </row>
    <row r="6882" spans="2:51" s="12" customFormat="1">
      <c r="B6882" s="151"/>
      <c r="D6882" s="152" t="s">
        <v>340</v>
      </c>
      <c r="E6882" s="153" t="s">
        <v>21</v>
      </c>
      <c r="F6882" s="154" t="s">
        <v>789</v>
      </c>
      <c r="H6882" s="153" t="s">
        <v>21</v>
      </c>
      <c r="I6882" s="155"/>
      <c r="L6882" s="151"/>
      <c r="M6882" s="156"/>
      <c r="T6882" s="157"/>
      <c r="AT6882" s="153" t="s">
        <v>340</v>
      </c>
      <c r="AU6882" s="153" t="s">
        <v>80</v>
      </c>
      <c r="AV6882" s="12" t="s">
        <v>78</v>
      </c>
      <c r="AW6882" s="12" t="s">
        <v>32</v>
      </c>
      <c r="AX6882" s="12" t="s">
        <v>71</v>
      </c>
      <c r="AY6882" s="153" t="s">
        <v>330</v>
      </c>
    </row>
    <row r="6883" spans="2:51" s="12" customFormat="1">
      <c r="B6883" s="151"/>
      <c r="D6883" s="152" t="s">
        <v>340</v>
      </c>
      <c r="E6883" s="153" t="s">
        <v>21</v>
      </c>
      <c r="F6883" s="154" t="s">
        <v>1545</v>
      </c>
      <c r="H6883" s="153" t="s">
        <v>21</v>
      </c>
      <c r="I6883" s="155"/>
      <c r="L6883" s="151"/>
      <c r="M6883" s="156"/>
      <c r="T6883" s="157"/>
      <c r="AT6883" s="153" t="s">
        <v>340</v>
      </c>
      <c r="AU6883" s="153" t="s">
        <v>80</v>
      </c>
      <c r="AV6883" s="12" t="s">
        <v>78</v>
      </c>
      <c r="AW6883" s="12" t="s">
        <v>32</v>
      </c>
      <c r="AX6883" s="12" t="s">
        <v>71</v>
      </c>
      <c r="AY6883" s="153" t="s">
        <v>330</v>
      </c>
    </row>
    <row r="6884" spans="2:51" s="13" customFormat="1">
      <c r="B6884" s="158"/>
      <c r="D6884" s="152" t="s">
        <v>340</v>
      </c>
      <c r="E6884" s="159" t="s">
        <v>21</v>
      </c>
      <c r="F6884" s="160" t="s">
        <v>4893</v>
      </c>
      <c r="H6884" s="161">
        <v>4</v>
      </c>
      <c r="I6884" s="162"/>
      <c r="L6884" s="158"/>
      <c r="M6884" s="163"/>
      <c r="T6884" s="164"/>
      <c r="AT6884" s="159" t="s">
        <v>340</v>
      </c>
      <c r="AU6884" s="159" t="s">
        <v>80</v>
      </c>
      <c r="AV6884" s="13" t="s">
        <v>80</v>
      </c>
      <c r="AW6884" s="13" t="s">
        <v>32</v>
      </c>
      <c r="AX6884" s="13" t="s">
        <v>71</v>
      </c>
      <c r="AY6884" s="159" t="s">
        <v>330</v>
      </c>
    </row>
    <row r="6885" spans="2:51" s="12" customFormat="1">
      <c r="B6885" s="151"/>
      <c r="D6885" s="152" t="s">
        <v>340</v>
      </c>
      <c r="E6885" s="153" t="s">
        <v>21</v>
      </c>
      <c r="F6885" s="154" t="s">
        <v>1470</v>
      </c>
      <c r="H6885" s="153" t="s">
        <v>21</v>
      </c>
      <c r="I6885" s="155"/>
      <c r="L6885" s="151"/>
      <c r="M6885" s="156"/>
      <c r="T6885" s="157"/>
      <c r="AT6885" s="153" t="s">
        <v>340</v>
      </c>
      <c r="AU6885" s="153" t="s">
        <v>80</v>
      </c>
      <c r="AV6885" s="12" t="s">
        <v>78</v>
      </c>
      <c r="AW6885" s="12" t="s">
        <v>32</v>
      </c>
      <c r="AX6885" s="12" t="s">
        <v>71</v>
      </c>
      <c r="AY6885" s="153" t="s">
        <v>330</v>
      </c>
    </row>
    <row r="6886" spans="2:51" s="13" customFormat="1">
      <c r="B6886" s="158"/>
      <c r="D6886" s="152" t="s">
        <v>340</v>
      </c>
      <c r="E6886" s="159" t="s">
        <v>21</v>
      </c>
      <c r="F6886" s="160" t="s">
        <v>4897</v>
      </c>
      <c r="H6886" s="161">
        <v>4.5</v>
      </c>
      <c r="I6886" s="162"/>
      <c r="L6886" s="158"/>
      <c r="M6886" s="163"/>
      <c r="T6886" s="164"/>
      <c r="AT6886" s="159" t="s">
        <v>340</v>
      </c>
      <c r="AU6886" s="159" t="s">
        <v>80</v>
      </c>
      <c r="AV6886" s="13" t="s">
        <v>80</v>
      </c>
      <c r="AW6886" s="13" t="s">
        <v>32</v>
      </c>
      <c r="AX6886" s="13" t="s">
        <v>71</v>
      </c>
      <c r="AY6886" s="159" t="s">
        <v>330</v>
      </c>
    </row>
    <row r="6887" spans="2:51" s="12" customFormat="1">
      <c r="B6887" s="151"/>
      <c r="D6887" s="152" t="s">
        <v>340</v>
      </c>
      <c r="E6887" s="153" t="s">
        <v>21</v>
      </c>
      <c r="F6887" s="154" t="s">
        <v>1550</v>
      </c>
      <c r="H6887" s="153" t="s">
        <v>21</v>
      </c>
      <c r="I6887" s="155"/>
      <c r="L6887" s="151"/>
      <c r="M6887" s="156"/>
      <c r="T6887" s="157"/>
      <c r="AT6887" s="153" t="s">
        <v>340</v>
      </c>
      <c r="AU6887" s="153" t="s">
        <v>80</v>
      </c>
      <c r="AV6887" s="12" t="s">
        <v>78</v>
      </c>
      <c r="AW6887" s="12" t="s">
        <v>32</v>
      </c>
      <c r="AX6887" s="12" t="s">
        <v>71</v>
      </c>
      <c r="AY6887" s="153" t="s">
        <v>330</v>
      </c>
    </row>
    <row r="6888" spans="2:51" s="13" customFormat="1">
      <c r="B6888" s="158"/>
      <c r="D6888" s="152" t="s">
        <v>340</v>
      </c>
      <c r="E6888" s="159" t="s">
        <v>21</v>
      </c>
      <c r="F6888" s="160" t="s">
        <v>2237</v>
      </c>
      <c r="H6888" s="161">
        <v>8</v>
      </c>
      <c r="I6888" s="162"/>
      <c r="L6888" s="158"/>
      <c r="M6888" s="163"/>
      <c r="T6888" s="164"/>
      <c r="AT6888" s="159" t="s">
        <v>340</v>
      </c>
      <c r="AU6888" s="159" t="s">
        <v>80</v>
      </c>
      <c r="AV6888" s="13" t="s">
        <v>80</v>
      </c>
      <c r="AW6888" s="13" t="s">
        <v>32</v>
      </c>
      <c r="AX6888" s="13" t="s">
        <v>71</v>
      </c>
      <c r="AY6888" s="159" t="s">
        <v>330</v>
      </c>
    </row>
    <row r="6889" spans="2:51" s="13" customFormat="1">
      <c r="B6889" s="158"/>
      <c r="D6889" s="152" t="s">
        <v>340</v>
      </c>
      <c r="E6889" s="159" t="s">
        <v>21</v>
      </c>
      <c r="F6889" s="160" t="s">
        <v>4594</v>
      </c>
      <c r="H6889" s="161">
        <v>-2.1</v>
      </c>
      <c r="I6889" s="162"/>
      <c r="L6889" s="158"/>
      <c r="M6889" s="163"/>
      <c r="T6889" s="164"/>
      <c r="AT6889" s="159" t="s">
        <v>340</v>
      </c>
      <c r="AU6889" s="159" t="s">
        <v>80</v>
      </c>
      <c r="AV6889" s="13" t="s">
        <v>80</v>
      </c>
      <c r="AW6889" s="13" t="s">
        <v>32</v>
      </c>
      <c r="AX6889" s="13" t="s">
        <v>71</v>
      </c>
      <c r="AY6889" s="159" t="s">
        <v>330</v>
      </c>
    </row>
    <row r="6890" spans="2:51" s="12" customFormat="1">
      <c r="B6890" s="151"/>
      <c r="D6890" s="152" t="s">
        <v>340</v>
      </c>
      <c r="E6890" s="153" t="s">
        <v>21</v>
      </c>
      <c r="F6890" s="154" t="s">
        <v>2242</v>
      </c>
      <c r="H6890" s="153" t="s">
        <v>21</v>
      </c>
      <c r="I6890" s="155"/>
      <c r="L6890" s="151"/>
      <c r="M6890" s="156"/>
      <c r="T6890" s="157"/>
      <c r="AT6890" s="153" t="s">
        <v>340</v>
      </c>
      <c r="AU6890" s="153" t="s">
        <v>80</v>
      </c>
      <c r="AV6890" s="12" t="s">
        <v>78</v>
      </c>
      <c r="AW6890" s="12" t="s">
        <v>32</v>
      </c>
      <c r="AX6890" s="12" t="s">
        <v>71</v>
      </c>
      <c r="AY6890" s="153" t="s">
        <v>330</v>
      </c>
    </row>
    <row r="6891" spans="2:51" s="13" customFormat="1">
      <c r="B6891" s="158"/>
      <c r="D6891" s="152" t="s">
        <v>340</v>
      </c>
      <c r="E6891" s="159" t="s">
        <v>21</v>
      </c>
      <c r="F6891" s="160" t="s">
        <v>2302</v>
      </c>
      <c r="H6891" s="161">
        <v>5.7</v>
      </c>
      <c r="I6891" s="162"/>
      <c r="L6891" s="158"/>
      <c r="M6891" s="163"/>
      <c r="T6891" s="164"/>
      <c r="AT6891" s="159" t="s">
        <v>340</v>
      </c>
      <c r="AU6891" s="159" t="s">
        <v>80</v>
      </c>
      <c r="AV6891" s="13" t="s">
        <v>80</v>
      </c>
      <c r="AW6891" s="13" t="s">
        <v>32</v>
      </c>
      <c r="AX6891" s="13" t="s">
        <v>71</v>
      </c>
      <c r="AY6891" s="159" t="s">
        <v>330</v>
      </c>
    </row>
    <row r="6892" spans="2:51" s="13" customFormat="1">
      <c r="B6892" s="158"/>
      <c r="D6892" s="152" t="s">
        <v>340</v>
      </c>
      <c r="E6892" s="159" t="s">
        <v>21</v>
      </c>
      <c r="F6892" s="160" t="s">
        <v>4604</v>
      </c>
      <c r="H6892" s="161">
        <v>-1.4</v>
      </c>
      <c r="I6892" s="162"/>
      <c r="L6892" s="158"/>
      <c r="M6892" s="163"/>
      <c r="T6892" s="164"/>
      <c r="AT6892" s="159" t="s">
        <v>340</v>
      </c>
      <c r="AU6892" s="159" t="s">
        <v>80</v>
      </c>
      <c r="AV6892" s="13" t="s">
        <v>80</v>
      </c>
      <c r="AW6892" s="13" t="s">
        <v>32</v>
      </c>
      <c r="AX6892" s="13" t="s">
        <v>71</v>
      </c>
      <c r="AY6892" s="159" t="s">
        <v>330</v>
      </c>
    </row>
    <row r="6893" spans="2:51" s="12" customFormat="1">
      <c r="B6893" s="151"/>
      <c r="D6893" s="152" t="s">
        <v>340</v>
      </c>
      <c r="E6893" s="153" t="s">
        <v>21</v>
      </c>
      <c r="F6893" s="154" t="s">
        <v>1488</v>
      </c>
      <c r="H6893" s="153" t="s">
        <v>21</v>
      </c>
      <c r="I6893" s="155"/>
      <c r="L6893" s="151"/>
      <c r="M6893" s="156"/>
      <c r="T6893" s="157"/>
      <c r="AT6893" s="153" t="s">
        <v>340</v>
      </c>
      <c r="AU6893" s="153" t="s">
        <v>80</v>
      </c>
      <c r="AV6893" s="12" t="s">
        <v>78</v>
      </c>
      <c r="AW6893" s="12" t="s">
        <v>32</v>
      </c>
      <c r="AX6893" s="12" t="s">
        <v>71</v>
      </c>
      <c r="AY6893" s="153" t="s">
        <v>330</v>
      </c>
    </row>
    <row r="6894" spans="2:51" s="13" customFormat="1">
      <c r="B6894" s="158"/>
      <c r="D6894" s="152" t="s">
        <v>340</v>
      </c>
      <c r="E6894" s="159" t="s">
        <v>21</v>
      </c>
      <c r="F6894" s="160" t="s">
        <v>2311</v>
      </c>
      <c r="H6894" s="161">
        <v>6.5</v>
      </c>
      <c r="I6894" s="162"/>
      <c r="L6894" s="158"/>
      <c r="M6894" s="163"/>
      <c r="T6894" s="164"/>
      <c r="AT6894" s="159" t="s">
        <v>340</v>
      </c>
      <c r="AU6894" s="159" t="s">
        <v>80</v>
      </c>
      <c r="AV6894" s="13" t="s">
        <v>80</v>
      </c>
      <c r="AW6894" s="13" t="s">
        <v>32</v>
      </c>
      <c r="AX6894" s="13" t="s">
        <v>71</v>
      </c>
      <c r="AY6894" s="159" t="s">
        <v>330</v>
      </c>
    </row>
    <row r="6895" spans="2:51" s="13" customFormat="1">
      <c r="B6895" s="158"/>
      <c r="D6895" s="152" t="s">
        <v>340</v>
      </c>
      <c r="E6895" s="159" t="s">
        <v>21</v>
      </c>
      <c r="F6895" s="160" t="s">
        <v>4604</v>
      </c>
      <c r="H6895" s="161">
        <v>-1.4</v>
      </c>
      <c r="I6895" s="162"/>
      <c r="L6895" s="158"/>
      <c r="M6895" s="163"/>
      <c r="T6895" s="164"/>
      <c r="AT6895" s="159" t="s">
        <v>340</v>
      </c>
      <c r="AU6895" s="159" t="s">
        <v>80</v>
      </c>
      <c r="AV6895" s="13" t="s">
        <v>80</v>
      </c>
      <c r="AW6895" s="13" t="s">
        <v>32</v>
      </c>
      <c r="AX6895" s="13" t="s">
        <v>71</v>
      </c>
      <c r="AY6895" s="159" t="s">
        <v>330</v>
      </c>
    </row>
    <row r="6896" spans="2:51" s="12" customFormat="1">
      <c r="B6896" s="151"/>
      <c r="D6896" s="152" t="s">
        <v>340</v>
      </c>
      <c r="E6896" s="153" t="s">
        <v>21</v>
      </c>
      <c r="F6896" s="154" t="s">
        <v>1568</v>
      </c>
      <c r="H6896" s="153" t="s">
        <v>21</v>
      </c>
      <c r="I6896" s="155"/>
      <c r="L6896" s="151"/>
      <c r="M6896" s="156"/>
      <c r="T6896" s="157"/>
      <c r="AT6896" s="153" t="s">
        <v>340</v>
      </c>
      <c r="AU6896" s="153" t="s">
        <v>80</v>
      </c>
      <c r="AV6896" s="12" t="s">
        <v>78</v>
      </c>
      <c r="AW6896" s="12" t="s">
        <v>32</v>
      </c>
      <c r="AX6896" s="12" t="s">
        <v>71</v>
      </c>
      <c r="AY6896" s="153" t="s">
        <v>330</v>
      </c>
    </row>
    <row r="6897" spans="2:51" s="13" customFormat="1">
      <c r="B6897" s="158"/>
      <c r="D6897" s="152" t="s">
        <v>340</v>
      </c>
      <c r="E6897" s="159" t="s">
        <v>21</v>
      </c>
      <c r="F6897" s="160" t="s">
        <v>2313</v>
      </c>
      <c r="H6897" s="161">
        <v>6.6</v>
      </c>
      <c r="I6897" s="162"/>
      <c r="L6897" s="158"/>
      <c r="M6897" s="163"/>
      <c r="T6897" s="164"/>
      <c r="AT6897" s="159" t="s">
        <v>340</v>
      </c>
      <c r="AU6897" s="159" t="s">
        <v>80</v>
      </c>
      <c r="AV6897" s="13" t="s">
        <v>80</v>
      </c>
      <c r="AW6897" s="13" t="s">
        <v>32</v>
      </c>
      <c r="AX6897" s="13" t="s">
        <v>71</v>
      </c>
      <c r="AY6897" s="159" t="s">
        <v>330</v>
      </c>
    </row>
    <row r="6898" spans="2:51" s="13" customFormat="1">
      <c r="B6898" s="158"/>
      <c r="D6898" s="152" t="s">
        <v>340</v>
      </c>
      <c r="E6898" s="159" t="s">
        <v>21</v>
      </c>
      <c r="F6898" s="160" t="s">
        <v>4604</v>
      </c>
      <c r="H6898" s="161">
        <v>-1.4</v>
      </c>
      <c r="I6898" s="162"/>
      <c r="L6898" s="158"/>
      <c r="M6898" s="163"/>
      <c r="T6898" s="164"/>
      <c r="AT6898" s="159" t="s">
        <v>340</v>
      </c>
      <c r="AU6898" s="159" t="s">
        <v>80</v>
      </c>
      <c r="AV6898" s="13" t="s">
        <v>80</v>
      </c>
      <c r="AW6898" s="13" t="s">
        <v>32</v>
      </c>
      <c r="AX6898" s="13" t="s">
        <v>71</v>
      </c>
      <c r="AY6898" s="159" t="s">
        <v>330</v>
      </c>
    </row>
    <row r="6899" spans="2:51" s="12" customFormat="1">
      <c r="B6899" s="151"/>
      <c r="D6899" s="152" t="s">
        <v>340</v>
      </c>
      <c r="E6899" s="153" t="s">
        <v>21</v>
      </c>
      <c r="F6899" s="154" t="s">
        <v>1578</v>
      </c>
      <c r="H6899" s="153" t="s">
        <v>21</v>
      </c>
      <c r="I6899" s="155"/>
      <c r="L6899" s="151"/>
      <c r="M6899" s="156"/>
      <c r="T6899" s="157"/>
      <c r="AT6899" s="153" t="s">
        <v>340</v>
      </c>
      <c r="AU6899" s="153" t="s">
        <v>80</v>
      </c>
      <c r="AV6899" s="12" t="s">
        <v>78</v>
      </c>
      <c r="AW6899" s="12" t="s">
        <v>32</v>
      </c>
      <c r="AX6899" s="12" t="s">
        <v>71</v>
      </c>
      <c r="AY6899" s="153" t="s">
        <v>330</v>
      </c>
    </row>
    <row r="6900" spans="2:51" s="13" customFormat="1">
      <c r="B6900" s="158"/>
      <c r="D6900" s="152" t="s">
        <v>340</v>
      </c>
      <c r="E6900" s="159" t="s">
        <v>21</v>
      </c>
      <c r="F6900" s="160" t="s">
        <v>2318</v>
      </c>
      <c r="H6900" s="161">
        <v>7.9</v>
      </c>
      <c r="I6900" s="162"/>
      <c r="L6900" s="158"/>
      <c r="M6900" s="163"/>
      <c r="T6900" s="164"/>
      <c r="AT6900" s="159" t="s">
        <v>340</v>
      </c>
      <c r="AU6900" s="159" t="s">
        <v>80</v>
      </c>
      <c r="AV6900" s="13" t="s">
        <v>80</v>
      </c>
      <c r="AW6900" s="13" t="s">
        <v>32</v>
      </c>
      <c r="AX6900" s="13" t="s">
        <v>71</v>
      </c>
      <c r="AY6900" s="159" t="s">
        <v>330</v>
      </c>
    </row>
    <row r="6901" spans="2:51" s="13" customFormat="1">
      <c r="B6901" s="158"/>
      <c r="D6901" s="152" t="s">
        <v>340</v>
      </c>
      <c r="E6901" s="159" t="s">
        <v>21</v>
      </c>
      <c r="F6901" s="160" t="s">
        <v>4604</v>
      </c>
      <c r="H6901" s="161">
        <v>-1.4</v>
      </c>
      <c r="I6901" s="162"/>
      <c r="L6901" s="158"/>
      <c r="M6901" s="163"/>
      <c r="T6901" s="164"/>
      <c r="AT6901" s="159" t="s">
        <v>340</v>
      </c>
      <c r="AU6901" s="159" t="s">
        <v>80</v>
      </c>
      <c r="AV6901" s="13" t="s">
        <v>80</v>
      </c>
      <c r="AW6901" s="13" t="s">
        <v>32</v>
      </c>
      <c r="AX6901" s="13" t="s">
        <v>71</v>
      </c>
      <c r="AY6901" s="159" t="s">
        <v>330</v>
      </c>
    </row>
    <row r="6902" spans="2:51" s="12" customFormat="1">
      <c r="B6902" s="151"/>
      <c r="D6902" s="152" t="s">
        <v>340</v>
      </c>
      <c r="E6902" s="153" t="s">
        <v>21</v>
      </c>
      <c r="F6902" s="154" t="s">
        <v>1581</v>
      </c>
      <c r="H6902" s="153" t="s">
        <v>21</v>
      </c>
      <c r="I6902" s="155"/>
      <c r="L6902" s="151"/>
      <c r="M6902" s="156"/>
      <c r="T6902" s="157"/>
      <c r="AT6902" s="153" t="s">
        <v>340</v>
      </c>
      <c r="AU6902" s="153" t="s">
        <v>80</v>
      </c>
      <c r="AV6902" s="12" t="s">
        <v>78</v>
      </c>
      <c r="AW6902" s="12" t="s">
        <v>32</v>
      </c>
      <c r="AX6902" s="12" t="s">
        <v>71</v>
      </c>
      <c r="AY6902" s="153" t="s">
        <v>330</v>
      </c>
    </row>
    <row r="6903" spans="2:51" s="13" customFormat="1">
      <c r="B6903" s="158"/>
      <c r="D6903" s="152" t="s">
        <v>340</v>
      </c>
      <c r="E6903" s="159" t="s">
        <v>21</v>
      </c>
      <c r="F6903" s="160" t="s">
        <v>4898</v>
      </c>
      <c r="H6903" s="161">
        <v>3.3</v>
      </c>
      <c r="I6903" s="162"/>
      <c r="L6903" s="158"/>
      <c r="M6903" s="163"/>
      <c r="T6903" s="164"/>
      <c r="AT6903" s="159" t="s">
        <v>340</v>
      </c>
      <c r="AU6903" s="159" t="s">
        <v>80</v>
      </c>
      <c r="AV6903" s="13" t="s">
        <v>80</v>
      </c>
      <c r="AW6903" s="13" t="s">
        <v>32</v>
      </c>
      <c r="AX6903" s="13" t="s">
        <v>71</v>
      </c>
      <c r="AY6903" s="159" t="s">
        <v>330</v>
      </c>
    </row>
    <row r="6904" spans="2:51" s="12" customFormat="1">
      <c r="B6904" s="151"/>
      <c r="D6904" s="152" t="s">
        <v>340</v>
      </c>
      <c r="E6904" s="153" t="s">
        <v>21</v>
      </c>
      <c r="F6904" s="154" t="s">
        <v>1507</v>
      </c>
      <c r="H6904" s="153" t="s">
        <v>21</v>
      </c>
      <c r="I6904" s="155"/>
      <c r="L6904" s="151"/>
      <c r="M6904" s="156"/>
      <c r="T6904" s="157"/>
      <c r="AT6904" s="153" t="s">
        <v>340</v>
      </c>
      <c r="AU6904" s="153" t="s">
        <v>80</v>
      </c>
      <c r="AV6904" s="12" t="s">
        <v>78</v>
      </c>
      <c r="AW6904" s="12" t="s">
        <v>32</v>
      </c>
      <c r="AX6904" s="12" t="s">
        <v>71</v>
      </c>
      <c r="AY6904" s="153" t="s">
        <v>330</v>
      </c>
    </row>
    <row r="6905" spans="2:51" s="13" customFormat="1">
      <c r="B6905" s="158"/>
      <c r="D6905" s="152" t="s">
        <v>340</v>
      </c>
      <c r="E6905" s="159" t="s">
        <v>21</v>
      </c>
      <c r="F6905" s="160" t="s">
        <v>2322</v>
      </c>
      <c r="H6905" s="161">
        <v>5.2</v>
      </c>
      <c r="I6905" s="162"/>
      <c r="L6905" s="158"/>
      <c r="M6905" s="163"/>
      <c r="T6905" s="164"/>
      <c r="AT6905" s="159" t="s">
        <v>340</v>
      </c>
      <c r="AU6905" s="159" t="s">
        <v>80</v>
      </c>
      <c r="AV6905" s="13" t="s">
        <v>80</v>
      </c>
      <c r="AW6905" s="13" t="s">
        <v>32</v>
      </c>
      <c r="AX6905" s="13" t="s">
        <v>71</v>
      </c>
      <c r="AY6905" s="159" t="s">
        <v>330</v>
      </c>
    </row>
    <row r="6906" spans="2:51" s="13" customFormat="1">
      <c r="B6906" s="158"/>
      <c r="D6906" s="152" t="s">
        <v>340</v>
      </c>
      <c r="E6906" s="159" t="s">
        <v>21</v>
      </c>
      <c r="F6906" s="160" t="s">
        <v>4604</v>
      </c>
      <c r="H6906" s="161">
        <v>-1.4</v>
      </c>
      <c r="I6906" s="162"/>
      <c r="L6906" s="158"/>
      <c r="M6906" s="163"/>
      <c r="T6906" s="164"/>
      <c r="AT6906" s="159" t="s">
        <v>340</v>
      </c>
      <c r="AU6906" s="159" t="s">
        <v>80</v>
      </c>
      <c r="AV6906" s="13" t="s">
        <v>80</v>
      </c>
      <c r="AW6906" s="13" t="s">
        <v>32</v>
      </c>
      <c r="AX6906" s="13" t="s">
        <v>71</v>
      </c>
      <c r="AY6906" s="159" t="s">
        <v>330</v>
      </c>
    </row>
    <row r="6907" spans="2:51" s="15" customFormat="1">
      <c r="B6907" s="183"/>
      <c r="D6907" s="152" t="s">
        <v>340</v>
      </c>
      <c r="E6907" s="184" t="s">
        <v>21</v>
      </c>
      <c r="F6907" s="185" t="s">
        <v>769</v>
      </c>
      <c r="H6907" s="186">
        <v>42.6</v>
      </c>
      <c r="I6907" s="187"/>
      <c r="L6907" s="183"/>
      <c r="M6907" s="188"/>
      <c r="T6907" s="189"/>
      <c r="AT6907" s="184" t="s">
        <v>340</v>
      </c>
      <c r="AU6907" s="184" t="s">
        <v>80</v>
      </c>
      <c r="AV6907" s="15" t="s">
        <v>171</v>
      </c>
      <c r="AW6907" s="15" t="s">
        <v>32</v>
      </c>
      <c r="AX6907" s="15" t="s">
        <v>71</v>
      </c>
      <c r="AY6907" s="184" t="s">
        <v>330</v>
      </c>
    </row>
    <row r="6908" spans="2:51" s="12" customFormat="1">
      <c r="B6908" s="151"/>
      <c r="D6908" s="152" t="s">
        <v>340</v>
      </c>
      <c r="E6908" s="153" t="s">
        <v>21</v>
      </c>
      <c r="F6908" s="154" t="s">
        <v>800</v>
      </c>
      <c r="H6908" s="153" t="s">
        <v>21</v>
      </c>
      <c r="I6908" s="155"/>
      <c r="L6908" s="151"/>
      <c r="M6908" s="156"/>
      <c r="T6908" s="157"/>
      <c r="AT6908" s="153" t="s">
        <v>340</v>
      </c>
      <c r="AU6908" s="153" t="s">
        <v>80</v>
      </c>
      <c r="AV6908" s="12" t="s">
        <v>78</v>
      </c>
      <c r="AW6908" s="12" t="s">
        <v>32</v>
      </c>
      <c r="AX6908" s="12" t="s">
        <v>71</v>
      </c>
      <c r="AY6908" s="153" t="s">
        <v>330</v>
      </c>
    </row>
    <row r="6909" spans="2:51" s="12" customFormat="1">
      <c r="B6909" s="151"/>
      <c r="D6909" s="152" t="s">
        <v>340</v>
      </c>
      <c r="E6909" s="153" t="s">
        <v>21</v>
      </c>
      <c r="F6909" s="154" t="s">
        <v>1470</v>
      </c>
      <c r="H6909" s="153" t="s">
        <v>21</v>
      </c>
      <c r="I6909" s="155"/>
      <c r="L6909" s="151"/>
      <c r="M6909" s="156"/>
      <c r="T6909" s="157"/>
      <c r="AT6909" s="153" t="s">
        <v>340</v>
      </c>
      <c r="AU6909" s="153" t="s">
        <v>80</v>
      </c>
      <c r="AV6909" s="12" t="s">
        <v>78</v>
      </c>
      <c r="AW6909" s="12" t="s">
        <v>32</v>
      </c>
      <c r="AX6909" s="12" t="s">
        <v>71</v>
      </c>
      <c r="AY6909" s="153" t="s">
        <v>330</v>
      </c>
    </row>
    <row r="6910" spans="2:51" s="13" customFormat="1">
      <c r="B6910" s="158"/>
      <c r="D6910" s="152" t="s">
        <v>340</v>
      </c>
      <c r="E6910" s="159" t="s">
        <v>21</v>
      </c>
      <c r="F6910" s="160" t="s">
        <v>4899</v>
      </c>
      <c r="H6910" s="161">
        <v>2.6</v>
      </c>
      <c r="I6910" s="162"/>
      <c r="L6910" s="158"/>
      <c r="M6910" s="163"/>
      <c r="T6910" s="164"/>
      <c r="AT6910" s="159" t="s">
        <v>340</v>
      </c>
      <c r="AU6910" s="159" t="s">
        <v>80</v>
      </c>
      <c r="AV6910" s="13" t="s">
        <v>80</v>
      </c>
      <c r="AW6910" s="13" t="s">
        <v>32</v>
      </c>
      <c r="AX6910" s="13" t="s">
        <v>71</v>
      </c>
      <c r="AY6910" s="159" t="s">
        <v>330</v>
      </c>
    </row>
    <row r="6911" spans="2:51" s="12" customFormat="1">
      <c r="B6911" s="151"/>
      <c r="D6911" s="152" t="s">
        <v>340</v>
      </c>
      <c r="E6911" s="153" t="s">
        <v>21</v>
      </c>
      <c r="F6911" s="154" t="s">
        <v>1550</v>
      </c>
      <c r="H6911" s="153" t="s">
        <v>21</v>
      </c>
      <c r="I6911" s="155"/>
      <c r="L6911" s="151"/>
      <c r="M6911" s="156"/>
      <c r="T6911" s="157"/>
      <c r="AT6911" s="153" t="s">
        <v>340</v>
      </c>
      <c r="AU6911" s="153" t="s">
        <v>80</v>
      </c>
      <c r="AV6911" s="12" t="s">
        <v>78</v>
      </c>
      <c r="AW6911" s="12" t="s">
        <v>32</v>
      </c>
      <c r="AX6911" s="12" t="s">
        <v>71</v>
      </c>
      <c r="AY6911" s="153" t="s">
        <v>330</v>
      </c>
    </row>
    <row r="6912" spans="2:51" s="13" customFormat="1">
      <c r="B6912" s="158"/>
      <c r="D6912" s="152" t="s">
        <v>340</v>
      </c>
      <c r="E6912" s="159" t="s">
        <v>21</v>
      </c>
      <c r="F6912" s="160" t="s">
        <v>2237</v>
      </c>
      <c r="H6912" s="161">
        <v>8</v>
      </c>
      <c r="I6912" s="162"/>
      <c r="L6912" s="158"/>
      <c r="M6912" s="163"/>
      <c r="T6912" s="164"/>
      <c r="AT6912" s="159" t="s">
        <v>340</v>
      </c>
      <c r="AU6912" s="159" t="s">
        <v>80</v>
      </c>
      <c r="AV6912" s="13" t="s">
        <v>80</v>
      </c>
      <c r="AW6912" s="13" t="s">
        <v>32</v>
      </c>
      <c r="AX6912" s="13" t="s">
        <v>71</v>
      </c>
      <c r="AY6912" s="159" t="s">
        <v>330</v>
      </c>
    </row>
    <row r="6913" spans="2:51" s="13" customFormat="1">
      <c r="B6913" s="158"/>
      <c r="D6913" s="152" t="s">
        <v>340</v>
      </c>
      <c r="E6913" s="159" t="s">
        <v>21</v>
      </c>
      <c r="F6913" s="160" t="s">
        <v>4594</v>
      </c>
      <c r="H6913" s="161">
        <v>-2.1</v>
      </c>
      <c r="I6913" s="162"/>
      <c r="L6913" s="158"/>
      <c r="M6913" s="163"/>
      <c r="T6913" s="164"/>
      <c r="AT6913" s="159" t="s">
        <v>340</v>
      </c>
      <c r="AU6913" s="159" t="s">
        <v>80</v>
      </c>
      <c r="AV6913" s="13" t="s">
        <v>80</v>
      </c>
      <c r="AW6913" s="13" t="s">
        <v>32</v>
      </c>
      <c r="AX6913" s="13" t="s">
        <v>71</v>
      </c>
      <c r="AY6913" s="159" t="s">
        <v>330</v>
      </c>
    </row>
    <row r="6914" spans="2:51" s="12" customFormat="1">
      <c r="B6914" s="151"/>
      <c r="D6914" s="152" t="s">
        <v>340</v>
      </c>
      <c r="E6914" s="153" t="s">
        <v>21</v>
      </c>
      <c r="F6914" s="154" t="s">
        <v>1677</v>
      </c>
      <c r="H6914" s="153" t="s">
        <v>21</v>
      </c>
      <c r="I6914" s="155"/>
      <c r="L6914" s="151"/>
      <c r="M6914" s="156"/>
      <c r="T6914" s="157"/>
      <c r="AT6914" s="153" t="s">
        <v>340</v>
      </c>
      <c r="AU6914" s="153" t="s">
        <v>80</v>
      </c>
      <c r="AV6914" s="12" t="s">
        <v>78</v>
      </c>
      <c r="AW6914" s="12" t="s">
        <v>32</v>
      </c>
      <c r="AX6914" s="12" t="s">
        <v>71</v>
      </c>
      <c r="AY6914" s="153" t="s">
        <v>330</v>
      </c>
    </row>
    <row r="6915" spans="2:51" s="13" customFormat="1">
      <c r="B6915" s="158"/>
      <c r="D6915" s="152" t="s">
        <v>340</v>
      </c>
      <c r="E6915" s="159" t="s">
        <v>21</v>
      </c>
      <c r="F6915" s="160" t="s">
        <v>2239</v>
      </c>
      <c r="H6915" s="161">
        <v>8.2200000000000006</v>
      </c>
      <c r="I6915" s="162"/>
      <c r="L6915" s="158"/>
      <c r="M6915" s="163"/>
      <c r="T6915" s="164"/>
      <c r="AT6915" s="159" t="s">
        <v>340</v>
      </c>
      <c r="AU6915" s="159" t="s">
        <v>80</v>
      </c>
      <c r="AV6915" s="13" t="s">
        <v>80</v>
      </c>
      <c r="AW6915" s="13" t="s">
        <v>32</v>
      </c>
      <c r="AX6915" s="13" t="s">
        <v>71</v>
      </c>
      <c r="AY6915" s="159" t="s">
        <v>330</v>
      </c>
    </row>
    <row r="6916" spans="2:51" s="13" customFormat="1">
      <c r="B6916" s="158"/>
      <c r="D6916" s="152" t="s">
        <v>340</v>
      </c>
      <c r="E6916" s="159" t="s">
        <v>21</v>
      </c>
      <c r="F6916" s="160" t="s">
        <v>4594</v>
      </c>
      <c r="H6916" s="161">
        <v>-2.1</v>
      </c>
      <c r="I6916" s="162"/>
      <c r="L6916" s="158"/>
      <c r="M6916" s="163"/>
      <c r="T6916" s="164"/>
      <c r="AT6916" s="159" t="s">
        <v>340</v>
      </c>
      <c r="AU6916" s="159" t="s">
        <v>80</v>
      </c>
      <c r="AV6916" s="13" t="s">
        <v>80</v>
      </c>
      <c r="AW6916" s="13" t="s">
        <v>32</v>
      </c>
      <c r="AX6916" s="13" t="s">
        <v>71</v>
      </c>
      <c r="AY6916" s="159" t="s">
        <v>330</v>
      </c>
    </row>
    <row r="6917" spans="2:51" s="12" customFormat="1">
      <c r="B6917" s="151"/>
      <c r="D6917" s="152" t="s">
        <v>340</v>
      </c>
      <c r="E6917" s="153" t="s">
        <v>21</v>
      </c>
      <c r="F6917" s="154" t="s">
        <v>1599</v>
      </c>
      <c r="H6917" s="153" t="s">
        <v>21</v>
      </c>
      <c r="I6917" s="155"/>
      <c r="L6917" s="151"/>
      <c r="M6917" s="156"/>
      <c r="T6917" s="157"/>
      <c r="AT6917" s="153" t="s">
        <v>340</v>
      </c>
      <c r="AU6917" s="153" t="s">
        <v>80</v>
      </c>
      <c r="AV6917" s="12" t="s">
        <v>78</v>
      </c>
      <c r="AW6917" s="12" t="s">
        <v>32</v>
      </c>
      <c r="AX6917" s="12" t="s">
        <v>71</v>
      </c>
      <c r="AY6917" s="153" t="s">
        <v>330</v>
      </c>
    </row>
    <row r="6918" spans="2:51" s="13" customFormat="1">
      <c r="B6918" s="158"/>
      <c r="D6918" s="152" t="s">
        <v>340</v>
      </c>
      <c r="E6918" s="159" t="s">
        <v>21</v>
      </c>
      <c r="F6918" s="160" t="s">
        <v>2244</v>
      </c>
      <c r="H6918" s="161">
        <v>5.2</v>
      </c>
      <c r="I6918" s="162"/>
      <c r="L6918" s="158"/>
      <c r="M6918" s="163"/>
      <c r="T6918" s="164"/>
      <c r="AT6918" s="159" t="s">
        <v>340</v>
      </c>
      <c r="AU6918" s="159" t="s">
        <v>80</v>
      </c>
      <c r="AV6918" s="13" t="s">
        <v>80</v>
      </c>
      <c r="AW6918" s="13" t="s">
        <v>32</v>
      </c>
      <c r="AX6918" s="13" t="s">
        <v>71</v>
      </c>
      <c r="AY6918" s="159" t="s">
        <v>330</v>
      </c>
    </row>
    <row r="6919" spans="2:51" s="13" customFormat="1">
      <c r="B6919" s="158"/>
      <c r="D6919" s="152" t="s">
        <v>340</v>
      </c>
      <c r="E6919" s="159" t="s">
        <v>21</v>
      </c>
      <c r="F6919" s="160" t="s">
        <v>4604</v>
      </c>
      <c r="H6919" s="161">
        <v>-1.4</v>
      </c>
      <c r="I6919" s="162"/>
      <c r="L6919" s="158"/>
      <c r="M6919" s="163"/>
      <c r="T6919" s="164"/>
      <c r="AT6919" s="159" t="s">
        <v>340</v>
      </c>
      <c r="AU6919" s="159" t="s">
        <v>80</v>
      </c>
      <c r="AV6919" s="13" t="s">
        <v>80</v>
      </c>
      <c r="AW6919" s="13" t="s">
        <v>32</v>
      </c>
      <c r="AX6919" s="13" t="s">
        <v>71</v>
      </c>
      <c r="AY6919" s="159" t="s">
        <v>330</v>
      </c>
    </row>
    <row r="6920" spans="2:51" s="12" customFormat="1">
      <c r="B6920" s="151"/>
      <c r="D6920" s="152" t="s">
        <v>340</v>
      </c>
      <c r="E6920" s="153" t="s">
        <v>21</v>
      </c>
      <c r="F6920" s="154" t="s">
        <v>1480</v>
      </c>
      <c r="H6920" s="153" t="s">
        <v>21</v>
      </c>
      <c r="I6920" s="155"/>
      <c r="L6920" s="151"/>
      <c r="M6920" s="156"/>
      <c r="T6920" s="157"/>
      <c r="AT6920" s="153" t="s">
        <v>340</v>
      </c>
      <c r="AU6920" s="153" t="s">
        <v>80</v>
      </c>
      <c r="AV6920" s="12" t="s">
        <v>78</v>
      </c>
      <c r="AW6920" s="12" t="s">
        <v>32</v>
      </c>
      <c r="AX6920" s="12" t="s">
        <v>71</v>
      </c>
      <c r="AY6920" s="153" t="s">
        <v>330</v>
      </c>
    </row>
    <row r="6921" spans="2:51" s="13" customFormat="1">
      <c r="B6921" s="158"/>
      <c r="D6921" s="152" t="s">
        <v>340</v>
      </c>
      <c r="E6921" s="159" t="s">
        <v>21</v>
      </c>
      <c r="F6921" s="160" t="s">
        <v>4900</v>
      </c>
      <c r="H6921" s="161">
        <v>3.6</v>
      </c>
      <c r="I6921" s="162"/>
      <c r="L6921" s="158"/>
      <c r="M6921" s="163"/>
      <c r="T6921" s="164"/>
      <c r="AT6921" s="159" t="s">
        <v>340</v>
      </c>
      <c r="AU6921" s="159" t="s">
        <v>80</v>
      </c>
      <c r="AV6921" s="13" t="s">
        <v>80</v>
      </c>
      <c r="AW6921" s="13" t="s">
        <v>32</v>
      </c>
      <c r="AX6921" s="13" t="s">
        <v>71</v>
      </c>
      <c r="AY6921" s="159" t="s">
        <v>330</v>
      </c>
    </row>
    <row r="6922" spans="2:51" s="12" customFormat="1">
      <c r="B6922" s="151"/>
      <c r="D6922" s="152" t="s">
        <v>340</v>
      </c>
      <c r="E6922" s="153" t="s">
        <v>21</v>
      </c>
      <c r="F6922" s="154" t="s">
        <v>1682</v>
      </c>
      <c r="H6922" s="153" t="s">
        <v>21</v>
      </c>
      <c r="I6922" s="155"/>
      <c r="L6922" s="151"/>
      <c r="M6922" s="156"/>
      <c r="T6922" s="157"/>
      <c r="AT6922" s="153" t="s">
        <v>340</v>
      </c>
      <c r="AU6922" s="153" t="s">
        <v>80</v>
      </c>
      <c r="AV6922" s="12" t="s">
        <v>78</v>
      </c>
      <c r="AW6922" s="12" t="s">
        <v>32</v>
      </c>
      <c r="AX6922" s="12" t="s">
        <v>71</v>
      </c>
      <c r="AY6922" s="153" t="s">
        <v>330</v>
      </c>
    </row>
    <row r="6923" spans="2:51" s="13" customFormat="1">
      <c r="B6923" s="158"/>
      <c r="D6923" s="152" t="s">
        <v>340</v>
      </c>
      <c r="E6923" s="159" t="s">
        <v>21</v>
      </c>
      <c r="F6923" s="160" t="s">
        <v>4892</v>
      </c>
      <c r="H6923" s="161">
        <v>4.0999999999999996</v>
      </c>
      <c r="I6923" s="162"/>
      <c r="L6923" s="158"/>
      <c r="M6923" s="163"/>
      <c r="T6923" s="164"/>
      <c r="AT6923" s="159" t="s">
        <v>340</v>
      </c>
      <c r="AU6923" s="159" t="s">
        <v>80</v>
      </c>
      <c r="AV6923" s="13" t="s">
        <v>80</v>
      </c>
      <c r="AW6923" s="13" t="s">
        <v>32</v>
      </c>
      <c r="AX6923" s="13" t="s">
        <v>71</v>
      </c>
      <c r="AY6923" s="159" t="s">
        <v>330</v>
      </c>
    </row>
    <row r="6924" spans="2:51" s="12" customFormat="1">
      <c r="B6924" s="151"/>
      <c r="D6924" s="152" t="s">
        <v>340</v>
      </c>
      <c r="E6924" s="153" t="s">
        <v>21</v>
      </c>
      <c r="F6924" s="154" t="s">
        <v>1572</v>
      </c>
      <c r="H6924" s="153" t="s">
        <v>21</v>
      </c>
      <c r="I6924" s="155"/>
      <c r="L6924" s="151"/>
      <c r="M6924" s="156"/>
      <c r="T6924" s="157"/>
      <c r="AT6924" s="153" t="s">
        <v>340</v>
      </c>
      <c r="AU6924" s="153" t="s">
        <v>80</v>
      </c>
      <c r="AV6924" s="12" t="s">
        <v>78</v>
      </c>
      <c r="AW6924" s="12" t="s">
        <v>32</v>
      </c>
      <c r="AX6924" s="12" t="s">
        <v>71</v>
      </c>
      <c r="AY6924" s="153" t="s">
        <v>330</v>
      </c>
    </row>
    <row r="6925" spans="2:51" s="13" customFormat="1">
      <c r="B6925" s="158"/>
      <c r="D6925" s="152" t="s">
        <v>340</v>
      </c>
      <c r="E6925" s="159" t="s">
        <v>21</v>
      </c>
      <c r="F6925" s="160" t="s">
        <v>4901</v>
      </c>
      <c r="H6925" s="161">
        <v>3.4</v>
      </c>
      <c r="I6925" s="162"/>
      <c r="L6925" s="158"/>
      <c r="M6925" s="163"/>
      <c r="T6925" s="164"/>
      <c r="AT6925" s="159" t="s">
        <v>340</v>
      </c>
      <c r="AU6925" s="159" t="s">
        <v>80</v>
      </c>
      <c r="AV6925" s="13" t="s">
        <v>80</v>
      </c>
      <c r="AW6925" s="13" t="s">
        <v>32</v>
      </c>
      <c r="AX6925" s="13" t="s">
        <v>71</v>
      </c>
      <c r="AY6925" s="159" t="s">
        <v>330</v>
      </c>
    </row>
    <row r="6926" spans="2:51" s="12" customFormat="1">
      <c r="B6926" s="151"/>
      <c r="D6926" s="152" t="s">
        <v>340</v>
      </c>
      <c r="E6926" s="153" t="s">
        <v>21</v>
      </c>
      <c r="F6926" s="154" t="s">
        <v>1576</v>
      </c>
      <c r="H6926" s="153" t="s">
        <v>21</v>
      </c>
      <c r="I6926" s="155"/>
      <c r="L6926" s="151"/>
      <c r="M6926" s="156"/>
      <c r="T6926" s="157"/>
      <c r="AT6926" s="153" t="s">
        <v>340</v>
      </c>
      <c r="AU6926" s="153" t="s">
        <v>80</v>
      </c>
      <c r="AV6926" s="12" t="s">
        <v>78</v>
      </c>
      <c r="AW6926" s="12" t="s">
        <v>32</v>
      </c>
      <c r="AX6926" s="12" t="s">
        <v>71</v>
      </c>
      <c r="AY6926" s="153" t="s">
        <v>330</v>
      </c>
    </row>
    <row r="6927" spans="2:51" s="13" customFormat="1">
      <c r="B6927" s="158"/>
      <c r="D6927" s="152" t="s">
        <v>340</v>
      </c>
      <c r="E6927" s="159" t="s">
        <v>21</v>
      </c>
      <c r="F6927" s="160" t="s">
        <v>4902</v>
      </c>
      <c r="H6927" s="161">
        <v>3.5</v>
      </c>
      <c r="I6927" s="162"/>
      <c r="L6927" s="158"/>
      <c r="M6927" s="163"/>
      <c r="T6927" s="164"/>
      <c r="AT6927" s="159" t="s">
        <v>340</v>
      </c>
      <c r="AU6927" s="159" t="s">
        <v>80</v>
      </c>
      <c r="AV6927" s="13" t="s">
        <v>80</v>
      </c>
      <c r="AW6927" s="13" t="s">
        <v>32</v>
      </c>
      <c r="AX6927" s="13" t="s">
        <v>71</v>
      </c>
      <c r="AY6927" s="159" t="s">
        <v>330</v>
      </c>
    </row>
    <row r="6928" spans="2:51" s="15" customFormat="1">
      <c r="B6928" s="183"/>
      <c r="D6928" s="152" t="s">
        <v>340</v>
      </c>
      <c r="E6928" s="184" t="s">
        <v>21</v>
      </c>
      <c r="F6928" s="185" t="s">
        <v>769</v>
      </c>
      <c r="H6928" s="186">
        <v>33.020000000000003</v>
      </c>
      <c r="I6928" s="187"/>
      <c r="L6928" s="183"/>
      <c r="M6928" s="188"/>
      <c r="T6928" s="189"/>
      <c r="AT6928" s="184" t="s">
        <v>340</v>
      </c>
      <c r="AU6928" s="184" t="s">
        <v>80</v>
      </c>
      <c r="AV6928" s="15" t="s">
        <v>171</v>
      </c>
      <c r="AW6928" s="15" t="s">
        <v>32</v>
      </c>
      <c r="AX6928" s="15" t="s">
        <v>71</v>
      </c>
      <c r="AY6928" s="184" t="s">
        <v>330</v>
      </c>
    </row>
    <row r="6929" spans="2:51" s="12" customFormat="1">
      <c r="B6929" s="151"/>
      <c r="D6929" s="152" t="s">
        <v>340</v>
      </c>
      <c r="E6929" s="153" t="s">
        <v>21</v>
      </c>
      <c r="F6929" s="154" t="s">
        <v>808</v>
      </c>
      <c r="H6929" s="153" t="s">
        <v>21</v>
      </c>
      <c r="I6929" s="155"/>
      <c r="L6929" s="151"/>
      <c r="M6929" s="156"/>
      <c r="T6929" s="157"/>
      <c r="AT6929" s="153" t="s">
        <v>340</v>
      </c>
      <c r="AU6929" s="153" t="s">
        <v>80</v>
      </c>
      <c r="AV6929" s="12" t="s">
        <v>78</v>
      </c>
      <c r="AW6929" s="12" t="s">
        <v>32</v>
      </c>
      <c r="AX6929" s="12" t="s">
        <v>71</v>
      </c>
      <c r="AY6929" s="153" t="s">
        <v>330</v>
      </c>
    </row>
    <row r="6930" spans="2:51" s="12" customFormat="1">
      <c r="B6930" s="151"/>
      <c r="D6930" s="152" t="s">
        <v>340</v>
      </c>
      <c r="E6930" s="153" t="s">
        <v>21</v>
      </c>
      <c r="F6930" s="154" t="s">
        <v>1470</v>
      </c>
      <c r="H6930" s="153" t="s">
        <v>21</v>
      </c>
      <c r="I6930" s="155"/>
      <c r="L6930" s="151"/>
      <c r="M6930" s="156"/>
      <c r="T6930" s="157"/>
      <c r="AT6930" s="153" t="s">
        <v>340</v>
      </c>
      <c r="AU6930" s="153" t="s">
        <v>80</v>
      </c>
      <c r="AV6930" s="12" t="s">
        <v>78</v>
      </c>
      <c r="AW6930" s="12" t="s">
        <v>32</v>
      </c>
      <c r="AX6930" s="12" t="s">
        <v>71</v>
      </c>
      <c r="AY6930" s="153" t="s">
        <v>330</v>
      </c>
    </row>
    <row r="6931" spans="2:51" s="13" customFormat="1">
      <c r="B6931" s="158"/>
      <c r="D6931" s="152" t="s">
        <v>340</v>
      </c>
      <c r="E6931" s="159" t="s">
        <v>21</v>
      </c>
      <c r="F6931" s="160" t="s">
        <v>4891</v>
      </c>
      <c r="H6931" s="161">
        <v>4</v>
      </c>
      <c r="I6931" s="162"/>
      <c r="L6931" s="158"/>
      <c r="M6931" s="163"/>
      <c r="T6931" s="164"/>
      <c r="AT6931" s="159" t="s">
        <v>340</v>
      </c>
      <c r="AU6931" s="159" t="s">
        <v>80</v>
      </c>
      <c r="AV6931" s="13" t="s">
        <v>80</v>
      </c>
      <c r="AW6931" s="13" t="s">
        <v>32</v>
      </c>
      <c r="AX6931" s="13" t="s">
        <v>71</v>
      </c>
      <c r="AY6931" s="159" t="s">
        <v>330</v>
      </c>
    </row>
    <row r="6932" spans="2:51" s="12" customFormat="1">
      <c r="B6932" s="151"/>
      <c r="D6932" s="152" t="s">
        <v>340</v>
      </c>
      <c r="E6932" s="153" t="s">
        <v>21</v>
      </c>
      <c r="F6932" s="154" t="s">
        <v>1672</v>
      </c>
      <c r="H6932" s="153" t="s">
        <v>21</v>
      </c>
      <c r="I6932" s="155"/>
      <c r="L6932" s="151"/>
      <c r="M6932" s="156"/>
      <c r="T6932" s="157"/>
      <c r="AT6932" s="153" t="s">
        <v>340</v>
      </c>
      <c r="AU6932" s="153" t="s">
        <v>80</v>
      </c>
      <c r="AV6932" s="12" t="s">
        <v>78</v>
      </c>
      <c r="AW6932" s="12" t="s">
        <v>32</v>
      </c>
      <c r="AX6932" s="12" t="s">
        <v>71</v>
      </c>
      <c r="AY6932" s="153" t="s">
        <v>330</v>
      </c>
    </row>
    <row r="6933" spans="2:51" s="13" customFormat="1">
      <c r="B6933" s="158"/>
      <c r="D6933" s="152" t="s">
        <v>340</v>
      </c>
      <c r="E6933" s="159" t="s">
        <v>21</v>
      </c>
      <c r="F6933" s="160" t="s">
        <v>4891</v>
      </c>
      <c r="H6933" s="161">
        <v>4</v>
      </c>
      <c r="I6933" s="162"/>
      <c r="L6933" s="158"/>
      <c r="M6933" s="163"/>
      <c r="T6933" s="164"/>
      <c r="AT6933" s="159" t="s">
        <v>340</v>
      </c>
      <c r="AU6933" s="159" t="s">
        <v>80</v>
      </c>
      <c r="AV6933" s="13" t="s">
        <v>80</v>
      </c>
      <c r="AW6933" s="13" t="s">
        <v>32</v>
      </c>
      <c r="AX6933" s="13" t="s">
        <v>71</v>
      </c>
      <c r="AY6933" s="159" t="s">
        <v>330</v>
      </c>
    </row>
    <row r="6934" spans="2:51" s="12" customFormat="1">
      <c r="B6934" s="151"/>
      <c r="D6934" s="152" t="s">
        <v>340</v>
      </c>
      <c r="E6934" s="153" t="s">
        <v>21</v>
      </c>
      <c r="F6934" s="154" t="s">
        <v>1550</v>
      </c>
      <c r="H6934" s="153" t="s">
        <v>21</v>
      </c>
      <c r="I6934" s="155"/>
      <c r="L6934" s="151"/>
      <c r="M6934" s="156"/>
      <c r="T6934" s="157"/>
      <c r="AT6934" s="153" t="s">
        <v>340</v>
      </c>
      <c r="AU6934" s="153" t="s">
        <v>80</v>
      </c>
      <c r="AV6934" s="12" t="s">
        <v>78</v>
      </c>
      <c r="AW6934" s="12" t="s">
        <v>32</v>
      </c>
      <c r="AX6934" s="12" t="s">
        <v>71</v>
      </c>
      <c r="AY6934" s="153" t="s">
        <v>330</v>
      </c>
    </row>
    <row r="6935" spans="2:51" s="13" customFormat="1">
      <c r="B6935" s="158"/>
      <c r="D6935" s="152" t="s">
        <v>340</v>
      </c>
      <c r="E6935" s="159" t="s">
        <v>21</v>
      </c>
      <c r="F6935" s="160" t="s">
        <v>4891</v>
      </c>
      <c r="H6935" s="161">
        <v>4</v>
      </c>
      <c r="I6935" s="162"/>
      <c r="L6935" s="158"/>
      <c r="M6935" s="163"/>
      <c r="T6935" s="164"/>
      <c r="AT6935" s="159" t="s">
        <v>340</v>
      </c>
      <c r="AU6935" s="159" t="s">
        <v>80</v>
      </c>
      <c r="AV6935" s="13" t="s">
        <v>80</v>
      </c>
      <c r="AW6935" s="13" t="s">
        <v>32</v>
      </c>
      <c r="AX6935" s="13" t="s">
        <v>71</v>
      </c>
      <c r="AY6935" s="159" t="s">
        <v>330</v>
      </c>
    </row>
    <row r="6936" spans="2:51" s="12" customFormat="1">
      <c r="B6936" s="151"/>
      <c r="D6936" s="152" t="s">
        <v>340</v>
      </c>
      <c r="E6936" s="153" t="s">
        <v>21</v>
      </c>
      <c r="F6936" s="154" t="s">
        <v>1476</v>
      </c>
      <c r="H6936" s="153" t="s">
        <v>21</v>
      </c>
      <c r="I6936" s="155"/>
      <c r="L6936" s="151"/>
      <c r="M6936" s="156"/>
      <c r="T6936" s="157"/>
      <c r="AT6936" s="153" t="s">
        <v>340</v>
      </c>
      <c r="AU6936" s="153" t="s">
        <v>80</v>
      </c>
      <c r="AV6936" s="12" t="s">
        <v>78</v>
      </c>
      <c r="AW6936" s="12" t="s">
        <v>32</v>
      </c>
      <c r="AX6936" s="12" t="s">
        <v>71</v>
      </c>
      <c r="AY6936" s="153" t="s">
        <v>330</v>
      </c>
    </row>
    <row r="6937" spans="2:51" s="13" customFormat="1">
      <c r="B6937" s="158"/>
      <c r="D6937" s="152" t="s">
        <v>340</v>
      </c>
      <c r="E6937" s="159" t="s">
        <v>21</v>
      </c>
      <c r="F6937" s="160" t="s">
        <v>2237</v>
      </c>
      <c r="H6937" s="161">
        <v>8</v>
      </c>
      <c r="I6937" s="162"/>
      <c r="L6937" s="158"/>
      <c r="M6937" s="163"/>
      <c r="T6937" s="164"/>
      <c r="AT6937" s="159" t="s">
        <v>340</v>
      </c>
      <c r="AU6937" s="159" t="s">
        <v>80</v>
      </c>
      <c r="AV6937" s="13" t="s">
        <v>80</v>
      </c>
      <c r="AW6937" s="13" t="s">
        <v>32</v>
      </c>
      <c r="AX6937" s="13" t="s">
        <v>71</v>
      </c>
      <c r="AY6937" s="159" t="s">
        <v>330</v>
      </c>
    </row>
    <row r="6938" spans="2:51" s="13" customFormat="1">
      <c r="B6938" s="158"/>
      <c r="D6938" s="152" t="s">
        <v>340</v>
      </c>
      <c r="E6938" s="159" t="s">
        <v>21</v>
      </c>
      <c r="F6938" s="160" t="s">
        <v>4594</v>
      </c>
      <c r="H6938" s="161">
        <v>-2.1</v>
      </c>
      <c r="I6938" s="162"/>
      <c r="L6938" s="158"/>
      <c r="M6938" s="163"/>
      <c r="T6938" s="164"/>
      <c r="AT6938" s="159" t="s">
        <v>340</v>
      </c>
      <c r="AU6938" s="159" t="s">
        <v>80</v>
      </c>
      <c r="AV6938" s="13" t="s">
        <v>80</v>
      </c>
      <c r="AW6938" s="13" t="s">
        <v>32</v>
      </c>
      <c r="AX6938" s="13" t="s">
        <v>71</v>
      </c>
      <c r="AY6938" s="159" t="s">
        <v>330</v>
      </c>
    </row>
    <row r="6939" spans="2:51" s="12" customFormat="1">
      <c r="B6939" s="151"/>
      <c r="D6939" s="152" t="s">
        <v>340</v>
      </c>
      <c r="E6939" s="153" t="s">
        <v>21</v>
      </c>
      <c r="F6939" s="154" t="s">
        <v>2243</v>
      </c>
      <c r="H6939" s="153" t="s">
        <v>21</v>
      </c>
      <c r="I6939" s="155"/>
      <c r="L6939" s="151"/>
      <c r="M6939" s="156"/>
      <c r="T6939" s="157"/>
      <c r="AT6939" s="153" t="s">
        <v>340</v>
      </c>
      <c r="AU6939" s="153" t="s">
        <v>80</v>
      </c>
      <c r="AV6939" s="12" t="s">
        <v>78</v>
      </c>
      <c r="AW6939" s="12" t="s">
        <v>32</v>
      </c>
      <c r="AX6939" s="12" t="s">
        <v>71</v>
      </c>
      <c r="AY6939" s="153" t="s">
        <v>330</v>
      </c>
    </row>
    <row r="6940" spans="2:51" s="13" customFormat="1">
      <c r="B6940" s="158"/>
      <c r="D6940" s="152" t="s">
        <v>340</v>
      </c>
      <c r="E6940" s="159" t="s">
        <v>21</v>
      </c>
      <c r="F6940" s="160" t="s">
        <v>2239</v>
      </c>
      <c r="H6940" s="161">
        <v>8.2200000000000006</v>
      </c>
      <c r="I6940" s="162"/>
      <c r="L6940" s="158"/>
      <c r="M6940" s="163"/>
      <c r="T6940" s="164"/>
      <c r="AT6940" s="159" t="s">
        <v>340</v>
      </c>
      <c r="AU6940" s="159" t="s">
        <v>80</v>
      </c>
      <c r="AV6940" s="13" t="s">
        <v>80</v>
      </c>
      <c r="AW6940" s="13" t="s">
        <v>32</v>
      </c>
      <c r="AX6940" s="13" t="s">
        <v>71</v>
      </c>
      <c r="AY6940" s="159" t="s">
        <v>330</v>
      </c>
    </row>
    <row r="6941" spans="2:51" s="13" customFormat="1">
      <c r="B6941" s="158"/>
      <c r="D6941" s="152" t="s">
        <v>340</v>
      </c>
      <c r="E6941" s="159" t="s">
        <v>21</v>
      </c>
      <c r="F6941" s="160" t="s">
        <v>4594</v>
      </c>
      <c r="H6941" s="161">
        <v>-2.1</v>
      </c>
      <c r="I6941" s="162"/>
      <c r="L6941" s="158"/>
      <c r="M6941" s="163"/>
      <c r="T6941" s="164"/>
      <c r="AT6941" s="159" t="s">
        <v>340</v>
      </c>
      <c r="AU6941" s="159" t="s">
        <v>80</v>
      </c>
      <c r="AV6941" s="13" t="s">
        <v>80</v>
      </c>
      <c r="AW6941" s="13" t="s">
        <v>32</v>
      </c>
      <c r="AX6941" s="13" t="s">
        <v>71</v>
      </c>
      <c r="AY6941" s="159" t="s">
        <v>330</v>
      </c>
    </row>
    <row r="6942" spans="2:51" s="12" customFormat="1">
      <c r="B6942" s="151"/>
      <c r="D6942" s="152" t="s">
        <v>340</v>
      </c>
      <c r="E6942" s="153" t="s">
        <v>21</v>
      </c>
      <c r="F6942" s="154" t="s">
        <v>1478</v>
      </c>
      <c r="H6942" s="153" t="s">
        <v>21</v>
      </c>
      <c r="I6942" s="155"/>
      <c r="L6942" s="151"/>
      <c r="M6942" s="156"/>
      <c r="T6942" s="157"/>
      <c r="AT6942" s="153" t="s">
        <v>340</v>
      </c>
      <c r="AU6942" s="153" t="s">
        <v>80</v>
      </c>
      <c r="AV6942" s="12" t="s">
        <v>78</v>
      </c>
      <c r="AW6942" s="12" t="s">
        <v>32</v>
      </c>
      <c r="AX6942" s="12" t="s">
        <v>71</v>
      </c>
      <c r="AY6942" s="153" t="s">
        <v>330</v>
      </c>
    </row>
    <row r="6943" spans="2:51" s="13" customFormat="1">
      <c r="B6943" s="158"/>
      <c r="D6943" s="152" t="s">
        <v>340</v>
      </c>
      <c r="E6943" s="159" t="s">
        <v>21</v>
      </c>
      <c r="F6943" s="160" t="s">
        <v>2244</v>
      </c>
      <c r="H6943" s="161">
        <v>5.2</v>
      </c>
      <c r="I6943" s="162"/>
      <c r="L6943" s="158"/>
      <c r="M6943" s="163"/>
      <c r="T6943" s="164"/>
      <c r="AT6943" s="159" t="s">
        <v>340</v>
      </c>
      <c r="AU6943" s="159" t="s">
        <v>80</v>
      </c>
      <c r="AV6943" s="13" t="s">
        <v>80</v>
      </c>
      <c r="AW6943" s="13" t="s">
        <v>32</v>
      </c>
      <c r="AX6943" s="13" t="s">
        <v>71</v>
      </c>
      <c r="AY6943" s="159" t="s">
        <v>330</v>
      </c>
    </row>
    <row r="6944" spans="2:51" s="13" customFormat="1">
      <c r="B6944" s="158"/>
      <c r="D6944" s="152" t="s">
        <v>340</v>
      </c>
      <c r="E6944" s="159" t="s">
        <v>21</v>
      </c>
      <c r="F6944" s="160" t="s">
        <v>4604</v>
      </c>
      <c r="H6944" s="161">
        <v>-1.4</v>
      </c>
      <c r="I6944" s="162"/>
      <c r="L6944" s="158"/>
      <c r="M6944" s="163"/>
      <c r="T6944" s="164"/>
      <c r="AT6944" s="159" t="s">
        <v>340</v>
      </c>
      <c r="AU6944" s="159" t="s">
        <v>80</v>
      </c>
      <c r="AV6944" s="13" t="s">
        <v>80</v>
      </c>
      <c r="AW6944" s="13" t="s">
        <v>32</v>
      </c>
      <c r="AX6944" s="13" t="s">
        <v>71</v>
      </c>
      <c r="AY6944" s="159" t="s">
        <v>330</v>
      </c>
    </row>
    <row r="6945" spans="2:65" s="12" customFormat="1">
      <c r="B6945" s="151"/>
      <c r="D6945" s="152" t="s">
        <v>340</v>
      </c>
      <c r="E6945" s="153" t="s">
        <v>21</v>
      </c>
      <c r="F6945" s="154" t="s">
        <v>1682</v>
      </c>
      <c r="H6945" s="153" t="s">
        <v>21</v>
      </c>
      <c r="I6945" s="155"/>
      <c r="L6945" s="151"/>
      <c r="M6945" s="156"/>
      <c r="T6945" s="157"/>
      <c r="AT6945" s="153" t="s">
        <v>340</v>
      </c>
      <c r="AU6945" s="153" t="s">
        <v>80</v>
      </c>
      <c r="AV6945" s="12" t="s">
        <v>78</v>
      </c>
      <c r="AW6945" s="12" t="s">
        <v>32</v>
      </c>
      <c r="AX6945" s="12" t="s">
        <v>71</v>
      </c>
      <c r="AY6945" s="153" t="s">
        <v>330</v>
      </c>
    </row>
    <row r="6946" spans="2:65" s="13" customFormat="1">
      <c r="B6946" s="158"/>
      <c r="D6946" s="152" t="s">
        <v>340</v>
      </c>
      <c r="E6946" s="159" t="s">
        <v>21</v>
      </c>
      <c r="F6946" s="160" t="s">
        <v>4903</v>
      </c>
      <c r="H6946" s="161">
        <v>2.1</v>
      </c>
      <c r="I6946" s="162"/>
      <c r="L6946" s="158"/>
      <c r="M6946" s="163"/>
      <c r="T6946" s="164"/>
      <c r="AT6946" s="159" t="s">
        <v>340</v>
      </c>
      <c r="AU6946" s="159" t="s">
        <v>80</v>
      </c>
      <c r="AV6946" s="13" t="s">
        <v>80</v>
      </c>
      <c r="AW6946" s="13" t="s">
        <v>32</v>
      </c>
      <c r="AX6946" s="13" t="s">
        <v>71</v>
      </c>
      <c r="AY6946" s="159" t="s">
        <v>330</v>
      </c>
    </row>
    <row r="6947" spans="2:65" s="12" customFormat="1">
      <c r="B6947" s="151"/>
      <c r="D6947" s="152" t="s">
        <v>340</v>
      </c>
      <c r="E6947" s="153" t="s">
        <v>21</v>
      </c>
      <c r="F6947" s="154" t="s">
        <v>1581</v>
      </c>
      <c r="H6947" s="153" t="s">
        <v>21</v>
      </c>
      <c r="I6947" s="155"/>
      <c r="L6947" s="151"/>
      <c r="M6947" s="156"/>
      <c r="T6947" s="157"/>
      <c r="AT6947" s="153" t="s">
        <v>340</v>
      </c>
      <c r="AU6947" s="153" t="s">
        <v>80</v>
      </c>
      <c r="AV6947" s="12" t="s">
        <v>78</v>
      </c>
      <c r="AW6947" s="12" t="s">
        <v>32</v>
      </c>
      <c r="AX6947" s="12" t="s">
        <v>71</v>
      </c>
      <c r="AY6947" s="153" t="s">
        <v>330</v>
      </c>
    </row>
    <row r="6948" spans="2:65" s="13" customFormat="1">
      <c r="B6948" s="158"/>
      <c r="D6948" s="152" t="s">
        <v>340</v>
      </c>
      <c r="E6948" s="159" t="s">
        <v>21</v>
      </c>
      <c r="F6948" s="160" t="s">
        <v>4902</v>
      </c>
      <c r="H6948" s="161">
        <v>3.5</v>
      </c>
      <c r="I6948" s="162"/>
      <c r="L6948" s="158"/>
      <c r="M6948" s="163"/>
      <c r="T6948" s="164"/>
      <c r="AT6948" s="159" t="s">
        <v>340</v>
      </c>
      <c r="AU6948" s="159" t="s">
        <v>80</v>
      </c>
      <c r="AV6948" s="13" t="s">
        <v>80</v>
      </c>
      <c r="AW6948" s="13" t="s">
        <v>32</v>
      </c>
      <c r="AX6948" s="13" t="s">
        <v>71</v>
      </c>
      <c r="AY6948" s="159" t="s">
        <v>330</v>
      </c>
    </row>
    <row r="6949" spans="2:65" s="14" customFormat="1">
      <c r="B6949" s="166"/>
      <c r="D6949" s="152" t="s">
        <v>340</v>
      </c>
      <c r="E6949" s="167" t="s">
        <v>21</v>
      </c>
      <c r="F6949" s="168" t="s">
        <v>443</v>
      </c>
      <c r="H6949" s="169">
        <v>214.15</v>
      </c>
      <c r="I6949" s="170"/>
      <c r="L6949" s="166"/>
      <c r="M6949" s="171"/>
      <c r="T6949" s="172"/>
      <c r="AT6949" s="167" t="s">
        <v>340</v>
      </c>
      <c r="AU6949" s="167" t="s">
        <v>80</v>
      </c>
      <c r="AV6949" s="14" t="s">
        <v>336</v>
      </c>
      <c r="AW6949" s="14" t="s">
        <v>32</v>
      </c>
      <c r="AX6949" s="14" t="s">
        <v>78</v>
      </c>
      <c r="AY6949" s="167" t="s">
        <v>330</v>
      </c>
    </row>
    <row r="6950" spans="2:65" s="1" customFormat="1" ht="16.5" customHeight="1">
      <c r="B6950" s="33"/>
      <c r="C6950" s="173" t="s">
        <v>4904</v>
      </c>
      <c r="D6950" s="173" t="s">
        <v>475</v>
      </c>
      <c r="E6950" s="174" t="s">
        <v>4905</v>
      </c>
      <c r="F6950" s="175" t="s">
        <v>4906</v>
      </c>
      <c r="G6950" s="176" t="s">
        <v>353</v>
      </c>
      <c r="H6950" s="177">
        <v>333.565</v>
      </c>
      <c r="I6950" s="178">
        <v>38.74</v>
      </c>
      <c r="J6950" s="179">
        <f>ROUND(I6950*H6950,2)</f>
        <v>12922.31</v>
      </c>
      <c r="K6950" s="175" t="s">
        <v>335</v>
      </c>
      <c r="L6950" s="180"/>
      <c r="M6950" s="181" t="s">
        <v>21</v>
      </c>
      <c r="N6950" s="182" t="s">
        <v>42</v>
      </c>
      <c r="P6950" s="143">
        <f>O6950*H6950</f>
        <v>0</v>
      </c>
      <c r="Q6950" s="143">
        <v>8.0000000000000007E-5</v>
      </c>
      <c r="R6950" s="143">
        <f>Q6950*H6950</f>
        <v>2.6685200000000003E-2</v>
      </c>
      <c r="S6950" s="143">
        <v>0</v>
      </c>
      <c r="T6950" s="144">
        <f>S6950*H6950</f>
        <v>0</v>
      </c>
      <c r="AR6950" s="145" t="s">
        <v>617</v>
      </c>
      <c r="AT6950" s="145" t="s">
        <v>475</v>
      </c>
      <c r="AU6950" s="145" t="s">
        <v>80</v>
      </c>
      <c r="AY6950" s="18" t="s">
        <v>330</v>
      </c>
      <c r="BE6950" s="146">
        <f>IF(N6950="základní",J6950,0)</f>
        <v>12922.31</v>
      </c>
      <c r="BF6950" s="146">
        <f>IF(N6950="snížená",J6950,0)</f>
        <v>0</v>
      </c>
      <c r="BG6950" s="146">
        <f>IF(N6950="zákl. přenesená",J6950,0)</f>
        <v>0</v>
      </c>
      <c r="BH6950" s="146">
        <f>IF(N6950="sníž. přenesená",J6950,0)</f>
        <v>0</v>
      </c>
      <c r="BI6950" s="146">
        <f>IF(N6950="nulová",J6950,0)</f>
        <v>0</v>
      </c>
      <c r="BJ6950" s="18" t="s">
        <v>78</v>
      </c>
      <c r="BK6950" s="146">
        <f>ROUND(I6950*H6950,2)</f>
        <v>12922.31</v>
      </c>
      <c r="BL6950" s="18" t="s">
        <v>444</v>
      </c>
      <c r="BM6950" s="145" t="s">
        <v>4907</v>
      </c>
    </row>
    <row r="6951" spans="2:65" s="13" customFormat="1">
      <c r="B6951" s="158"/>
      <c r="D6951" s="152" t="s">
        <v>340</v>
      </c>
      <c r="E6951" s="159" t="s">
        <v>21</v>
      </c>
      <c r="F6951" s="160" t="s">
        <v>4908</v>
      </c>
      <c r="H6951" s="161">
        <v>108.70699999999999</v>
      </c>
      <c r="I6951" s="162"/>
      <c r="L6951" s="158"/>
      <c r="M6951" s="163"/>
      <c r="T6951" s="164"/>
      <c r="AT6951" s="159" t="s">
        <v>340</v>
      </c>
      <c r="AU6951" s="159" t="s">
        <v>80</v>
      </c>
      <c r="AV6951" s="13" t="s">
        <v>80</v>
      </c>
      <c r="AW6951" s="13" t="s">
        <v>32</v>
      </c>
      <c r="AX6951" s="13" t="s">
        <v>71</v>
      </c>
      <c r="AY6951" s="159" t="s">
        <v>330</v>
      </c>
    </row>
    <row r="6952" spans="2:65" s="13" customFormat="1">
      <c r="B6952" s="158"/>
      <c r="D6952" s="152" t="s">
        <v>340</v>
      </c>
      <c r="E6952" s="159" t="s">
        <v>21</v>
      </c>
      <c r="F6952" s="160" t="s">
        <v>4909</v>
      </c>
      <c r="H6952" s="161">
        <v>224.858</v>
      </c>
      <c r="I6952" s="162"/>
      <c r="L6952" s="158"/>
      <c r="M6952" s="163"/>
      <c r="T6952" s="164"/>
      <c r="AT6952" s="159" t="s">
        <v>340</v>
      </c>
      <c r="AU6952" s="159" t="s">
        <v>80</v>
      </c>
      <c r="AV6952" s="13" t="s">
        <v>80</v>
      </c>
      <c r="AW6952" s="13" t="s">
        <v>32</v>
      </c>
      <c r="AX6952" s="13" t="s">
        <v>71</v>
      </c>
      <c r="AY6952" s="159" t="s">
        <v>330</v>
      </c>
    </row>
    <row r="6953" spans="2:65" s="14" customFormat="1">
      <c r="B6953" s="166"/>
      <c r="D6953" s="152" t="s">
        <v>340</v>
      </c>
      <c r="E6953" s="167" t="s">
        <v>21</v>
      </c>
      <c r="F6953" s="168" t="s">
        <v>443</v>
      </c>
      <c r="H6953" s="169">
        <v>333.565</v>
      </c>
      <c r="I6953" s="170"/>
      <c r="L6953" s="166"/>
      <c r="M6953" s="171"/>
      <c r="T6953" s="172"/>
      <c r="AT6953" s="167" t="s">
        <v>340</v>
      </c>
      <c r="AU6953" s="167" t="s">
        <v>80</v>
      </c>
      <c r="AV6953" s="14" t="s">
        <v>336</v>
      </c>
      <c r="AW6953" s="14" t="s">
        <v>32</v>
      </c>
      <c r="AX6953" s="14" t="s">
        <v>78</v>
      </c>
      <c r="AY6953" s="167" t="s">
        <v>330</v>
      </c>
    </row>
    <row r="6954" spans="2:65" s="1" customFormat="1" ht="16.5" customHeight="1">
      <c r="B6954" s="33"/>
      <c r="C6954" s="134" t="s">
        <v>4910</v>
      </c>
      <c r="D6954" s="134" t="s">
        <v>332</v>
      </c>
      <c r="E6954" s="135" t="s">
        <v>4911</v>
      </c>
      <c r="F6954" s="136" t="s">
        <v>4912</v>
      </c>
      <c r="G6954" s="137" t="s">
        <v>169</v>
      </c>
      <c r="H6954" s="138">
        <v>1035.7159999999999</v>
      </c>
      <c r="I6954" s="139">
        <v>18.29</v>
      </c>
      <c r="J6954" s="140">
        <f>ROUND(I6954*H6954,2)</f>
        <v>18943.25</v>
      </c>
      <c r="K6954" s="136" t="s">
        <v>335</v>
      </c>
      <c r="L6954" s="33"/>
      <c r="M6954" s="141" t="s">
        <v>21</v>
      </c>
      <c r="N6954" s="142" t="s">
        <v>42</v>
      </c>
      <c r="P6954" s="143">
        <f>O6954*H6954</f>
        <v>0</v>
      </c>
      <c r="Q6954" s="143">
        <v>5.0000000000000002E-5</v>
      </c>
      <c r="R6954" s="143">
        <f>Q6954*H6954</f>
        <v>5.17858E-2</v>
      </c>
      <c r="S6954" s="143">
        <v>0</v>
      </c>
      <c r="T6954" s="144">
        <f>S6954*H6954</f>
        <v>0</v>
      </c>
      <c r="AR6954" s="145" t="s">
        <v>444</v>
      </c>
      <c r="AT6954" s="145" t="s">
        <v>332</v>
      </c>
      <c r="AU6954" s="145" t="s">
        <v>80</v>
      </c>
      <c r="AY6954" s="18" t="s">
        <v>330</v>
      </c>
      <c r="BE6954" s="146">
        <f>IF(N6954="základní",J6954,0)</f>
        <v>18943.25</v>
      </c>
      <c r="BF6954" s="146">
        <f>IF(N6954="snížená",J6954,0)</f>
        <v>0</v>
      </c>
      <c r="BG6954" s="146">
        <f>IF(N6954="zákl. přenesená",J6954,0)</f>
        <v>0</v>
      </c>
      <c r="BH6954" s="146">
        <f>IF(N6954="sníž. přenesená",J6954,0)</f>
        <v>0</v>
      </c>
      <c r="BI6954" s="146">
        <f>IF(N6954="nulová",J6954,0)</f>
        <v>0</v>
      </c>
      <c r="BJ6954" s="18" t="s">
        <v>78</v>
      </c>
      <c r="BK6954" s="146">
        <f>ROUND(I6954*H6954,2)</f>
        <v>18943.25</v>
      </c>
      <c r="BL6954" s="18" t="s">
        <v>444</v>
      </c>
      <c r="BM6954" s="145" t="s">
        <v>4913</v>
      </c>
    </row>
    <row r="6955" spans="2:65" s="1" customFormat="1">
      <c r="B6955" s="33"/>
      <c r="D6955" s="147" t="s">
        <v>338</v>
      </c>
      <c r="F6955" s="148" t="s">
        <v>4914</v>
      </c>
      <c r="I6955" s="149"/>
      <c r="L6955" s="33"/>
      <c r="M6955" s="150"/>
      <c r="T6955" s="52"/>
      <c r="AT6955" s="18" t="s">
        <v>338</v>
      </c>
      <c r="AU6955" s="18" t="s">
        <v>80</v>
      </c>
    </row>
    <row r="6956" spans="2:65" s="13" customFormat="1">
      <c r="B6956" s="158"/>
      <c r="D6956" s="152" t="s">
        <v>340</v>
      </c>
      <c r="E6956" s="159" t="s">
        <v>21</v>
      </c>
      <c r="F6956" s="160" t="s">
        <v>4744</v>
      </c>
      <c r="H6956" s="161">
        <v>1035.7159999999999</v>
      </c>
      <c r="I6956" s="162"/>
      <c r="L6956" s="158"/>
      <c r="M6956" s="163"/>
      <c r="T6956" s="164"/>
      <c r="AT6956" s="159" t="s">
        <v>340</v>
      </c>
      <c r="AU6956" s="159" t="s">
        <v>80</v>
      </c>
      <c r="AV6956" s="13" t="s">
        <v>80</v>
      </c>
      <c r="AW6956" s="13" t="s">
        <v>32</v>
      </c>
      <c r="AX6956" s="13" t="s">
        <v>78</v>
      </c>
      <c r="AY6956" s="159" t="s">
        <v>330</v>
      </c>
    </row>
    <row r="6957" spans="2:65" s="1" customFormat="1" ht="24.2" customHeight="1">
      <c r="B6957" s="33"/>
      <c r="C6957" s="134" t="s">
        <v>4915</v>
      </c>
      <c r="D6957" s="134" t="s">
        <v>332</v>
      </c>
      <c r="E6957" s="135" t="s">
        <v>4916</v>
      </c>
      <c r="F6957" s="136" t="s">
        <v>4917</v>
      </c>
      <c r="G6957" s="137" t="s">
        <v>447</v>
      </c>
      <c r="H6957" s="138">
        <v>33.542000000000002</v>
      </c>
      <c r="I6957" s="139">
        <v>393.6</v>
      </c>
      <c r="J6957" s="140">
        <f>ROUND(I6957*H6957,2)</f>
        <v>13202.13</v>
      </c>
      <c r="K6957" s="136" t="s">
        <v>335</v>
      </c>
      <c r="L6957" s="33"/>
      <c r="M6957" s="141" t="s">
        <v>21</v>
      </c>
      <c r="N6957" s="142" t="s">
        <v>42</v>
      </c>
      <c r="P6957" s="143">
        <f>O6957*H6957</f>
        <v>0</v>
      </c>
      <c r="Q6957" s="143">
        <v>0</v>
      </c>
      <c r="R6957" s="143">
        <f>Q6957*H6957</f>
        <v>0</v>
      </c>
      <c r="S6957" s="143">
        <v>0</v>
      </c>
      <c r="T6957" s="144">
        <f>S6957*H6957</f>
        <v>0</v>
      </c>
      <c r="AR6957" s="145" t="s">
        <v>444</v>
      </c>
      <c r="AT6957" s="145" t="s">
        <v>332</v>
      </c>
      <c r="AU6957" s="145" t="s">
        <v>80</v>
      </c>
      <c r="AY6957" s="18" t="s">
        <v>330</v>
      </c>
      <c r="BE6957" s="146">
        <f>IF(N6957="základní",J6957,0)</f>
        <v>13202.13</v>
      </c>
      <c r="BF6957" s="146">
        <f>IF(N6957="snížená",J6957,0)</f>
        <v>0</v>
      </c>
      <c r="BG6957" s="146">
        <f>IF(N6957="zákl. přenesená",J6957,0)</f>
        <v>0</v>
      </c>
      <c r="BH6957" s="146">
        <f>IF(N6957="sníž. přenesená",J6957,0)</f>
        <v>0</v>
      </c>
      <c r="BI6957" s="146">
        <f>IF(N6957="nulová",J6957,0)</f>
        <v>0</v>
      </c>
      <c r="BJ6957" s="18" t="s">
        <v>78</v>
      </c>
      <c r="BK6957" s="146">
        <f>ROUND(I6957*H6957,2)</f>
        <v>13202.13</v>
      </c>
      <c r="BL6957" s="18" t="s">
        <v>444</v>
      </c>
      <c r="BM6957" s="145" t="s">
        <v>4918</v>
      </c>
    </row>
    <row r="6958" spans="2:65" s="1" customFormat="1">
      <c r="B6958" s="33"/>
      <c r="D6958" s="147" t="s">
        <v>338</v>
      </c>
      <c r="F6958" s="148" t="s">
        <v>4919</v>
      </c>
      <c r="I6958" s="149"/>
      <c r="L6958" s="33"/>
      <c r="M6958" s="150"/>
      <c r="T6958" s="52"/>
      <c r="AT6958" s="18" t="s">
        <v>338</v>
      </c>
      <c r="AU6958" s="18" t="s">
        <v>80</v>
      </c>
    </row>
    <row r="6959" spans="2:65" s="11" customFormat="1" ht="22.9" customHeight="1">
      <c r="B6959" s="122"/>
      <c r="D6959" s="123" t="s">
        <v>70</v>
      </c>
      <c r="E6959" s="132" t="s">
        <v>4920</v>
      </c>
      <c r="F6959" s="132" t="s">
        <v>4921</v>
      </c>
      <c r="I6959" s="125"/>
      <c r="J6959" s="133">
        <f>BK6959</f>
        <v>364664.11</v>
      </c>
      <c r="L6959" s="122"/>
      <c r="M6959" s="127"/>
      <c r="P6959" s="128">
        <f>SUM(P6960:P7069)</f>
        <v>0</v>
      </c>
      <c r="R6959" s="128">
        <f>SUM(R6960:R7069)</f>
        <v>0.74619047999999999</v>
      </c>
      <c r="T6959" s="129">
        <f>SUM(T6960:T7069)</f>
        <v>0</v>
      </c>
      <c r="AR6959" s="123" t="s">
        <v>80</v>
      </c>
      <c r="AT6959" s="130" t="s">
        <v>70</v>
      </c>
      <c r="AU6959" s="130" t="s">
        <v>78</v>
      </c>
      <c r="AY6959" s="123" t="s">
        <v>330</v>
      </c>
      <c r="BK6959" s="131">
        <f>SUM(BK6960:BK7069)</f>
        <v>364664.11</v>
      </c>
    </row>
    <row r="6960" spans="2:65" s="1" customFormat="1" ht="21.75" customHeight="1">
      <c r="B6960" s="33"/>
      <c r="C6960" s="134" t="s">
        <v>4922</v>
      </c>
      <c r="D6960" s="134" t="s">
        <v>332</v>
      </c>
      <c r="E6960" s="135" t="s">
        <v>4923</v>
      </c>
      <c r="F6960" s="136" t="s">
        <v>4924</v>
      </c>
      <c r="G6960" s="137" t="s">
        <v>169</v>
      </c>
      <c r="H6960" s="138">
        <v>196.12200000000001</v>
      </c>
      <c r="I6960" s="139">
        <v>55.34</v>
      </c>
      <c r="J6960" s="140">
        <f>ROUND(I6960*H6960,2)</f>
        <v>10853.39</v>
      </c>
      <c r="K6960" s="136" t="s">
        <v>335</v>
      </c>
      <c r="L6960" s="33"/>
      <c r="M6960" s="141" t="s">
        <v>21</v>
      </c>
      <c r="N6960" s="142" t="s">
        <v>42</v>
      </c>
      <c r="P6960" s="143">
        <f>O6960*H6960</f>
        <v>0</v>
      </c>
      <c r="Q6960" s="143">
        <v>6.9999999999999994E-5</v>
      </c>
      <c r="R6960" s="143">
        <f>Q6960*H6960</f>
        <v>1.3728539999999999E-2</v>
      </c>
      <c r="S6960" s="143">
        <v>0</v>
      </c>
      <c r="T6960" s="144">
        <f>S6960*H6960</f>
        <v>0</v>
      </c>
      <c r="AR6960" s="145" t="s">
        <v>444</v>
      </c>
      <c r="AT6960" s="145" t="s">
        <v>332</v>
      </c>
      <c r="AU6960" s="145" t="s">
        <v>80</v>
      </c>
      <c r="AY6960" s="18" t="s">
        <v>330</v>
      </c>
      <c r="BE6960" s="146">
        <f>IF(N6960="základní",J6960,0)</f>
        <v>10853.39</v>
      </c>
      <c r="BF6960" s="146">
        <f>IF(N6960="snížená",J6960,0)</f>
        <v>0</v>
      </c>
      <c r="BG6960" s="146">
        <f>IF(N6960="zákl. přenesená",J6960,0)</f>
        <v>0</v>
      </c>
      <c r="BH6960" s="146">
        <f>IF(N6960="sníž. přenesená",J6960,0)</f>
        <v>0</v>
      </c>
      <c r="BI6960" s="146">
        <f>IF(N6960="nulová",J6960,0)</f>
        <v>0</v>
      </c>
      <c r="BJ6960" s="18" t="s">
        <v>78</v>
      </c>
      <c r="BK6960" s="146">
        <f>ROUND(I6960*H6960,2)</f>
        <v>10853.39</v>
      </c>
      <c r="BL6960" s="18" t="s">
        <v>444</v>
      </c>
      <c r="BM6960" s="145" t="s">
        <v>4925</v>
      </c>
    </row>
    <row r="6961" spans="2:51" s="1" customFormat="1">
      <c r="B6961" s="33"/>
      <c r="D6961" s="147" t="s">
        <v>338</v>
      </c>
      <c r="F6961" s="148" t="s">
        <v>4926</v>
      </c>
      <c r="I6961" s="149"/>
      <c r="L6961" s="33"/>
      <c r="M6961" s="150"/>
      <c r="T6961" s="52"/>
      <c r="AT6961" s="18" t="s">
        <v>338</v>
      </c>
      <c r="AU6961" s="18" t="s">
        <v>80</v>
      </c>
    </row>
    <row r="6962" spans="2:51" s="12" customFormat="1">
      <c r="B6962" s="151"/>
      <c r="D6962" s="152" t="s">
        <v>340</v>
      </c>
      <c r="E6962" s="153" t="s">
        <v>21</v>
      </c>
      <c r="F6962" s="154" t="s">
        <v>2506</v>
      </c>
      <c r="H6962" s="153" t="s">
        <v>21</v>
      </c>
      <c r="I6962" s="155"/>
      <c r="L6962" s="151"/>
      <c r="M6962" s="156"/>
      <c r="T6962" s="157"/>
      <c r="AT6962" s="153" t="s">
        <v>340</v>
      </c>
      <c r="AU6962" s="153" t="s">
        <v>80</v>
      </c>
      <c r="AV6962" s="12" t="s">
        <v>78</v>
      </c>
      <c r="AW6962" s="12" t="s">
        <v>32</v>
      </c>
      <c r="AX6962" s="12" t="s">
        <v>71</v>
      </c>
      <c r="AY6962" s="153" t="s">
        <v>330</v>
      </c>
    </row>
    <row r="6963" spans="2:51" s="13" customFormat="1">
      <c r="B6963" s="158"/>
      <c r="D6963" s="152" t="s">
        <v>340</v>
      </c>
      <c r="E6963" s="159" t="s">
        <v>21</v>
      </c>
      <c r="F6963" s="160" t="s">
        <v>4927</v>
      </c>
      <c r="H6963" s="161">
        <v>35.65</v>
      </c>
      <c r="I6963" s="162"/>
      <c r="L6963" s="158"/>
      <c r="M6963" s="163"/>
      <c r="T6963" s="164"/>
      <c r="AT6963" s="159" t="s">
        <v>340</v>
      </c>
      <c r="AU6963" s="159" t="s">
        <v>80</v>
      </c>
      <c r="AV6963" s="13" t="s">
        <v>80</v>
      </c>
      <c r="AW6963" s="13" t="s">
        <v>32</v>
      </c>
      <c r="AX6963" s="13" t="s">
        <v>71</v>
      </c>
      <c r="AY6963" s="159" t="s">
        <v>330</v>
      </c>
    </row>
    <row r="6964" spans="2:51" s="12" customFormat="1">
      <c r="B6964" s="151"/>
      <c r="D6964" s="152" t="s">
        <v>340</v>
      </c>
      <c r="E6964" s="153" t="s">
        <v>21</v>
      </c>
      <c r="F6964" s="154" t="s">
        <v>2520</v>
      </c>
      <c r="H6964" s="153" t="s">
        <v>21</v>
      </c>
      <c r="I6964" s="155"/>
      <c r="L6964" s="151"/>
      <c r="M6964" s="156"/>
      <c r="T6964" s="157"/>
      <c r="AT6964" s="153" t="s">
        <v>340</v>
      </c>
      <c r="AU6964" s="153" t="s">
        <v>80</v>
      </c>
      <c r="AV6964" s="12" t="s">
        <v>78</v>
      </c>
      <c r="AW6964" s="12" t="s">
        <v>32</v>
      </c>
      <c r="AX6964" s="12" t="s">
        <v>71</v>
      </c>
      <c r="AY6964" s="153" t="s">
        <v>330</v>
      </c>
    </row>
    <row r="6965" spans="2:51" s="12" customFormat="1">
      <c r="B6965" s="151"/>
      <c r="D6965" s="152" t="s">
        <v>340</v>
      </c>
      <c r="E6965" s="153" t="s">
        <v>21</v>
      </c>
      <c r="F6965" s="154" t="s">
        <v>2521</v>
      </c>
      <c r="H6965" s="153" t="s">
        <v>21</v>
      </c>
      <c r="I6965" s="155"/>
      <c r="L6965" s="151"/>
      <c r="M6965" s="156"/>
      <c r="T6965" s="157"/>
      <c r="AT6965" s="153" t="s">
        <v>340</v>
      </c>
      <c r="AU6965" s="153" t="s">
        <v>80</v>
      </c>
      <c r="AV6965" s="12" t="s">
        <v>78</v>
      </c>
      <c r="AW6965" s="12" t="s">
        <v>32</v>
      </c>
      <c r="AX6965" s="12" t="s">
        <v>71</v>
      </c>
      <c r="AY6965" s="153" t="s">
        <v>330</v>
      </c>
    </row>
    <row r="6966" spans="2:51" s="13" customFormat="1">
      <c r="B6966" s="158"/>
      <c r="D6966" s="152" t="s">
        <v>340</v>
      </c>
      <c r="E6966" s="159" t="s">
        <v>21</v>
      </c>
      <c r="F6966" s="160" t="s">
        <v>4928</v>
      </c>
      <c r="H6966" s="161">
        <v>7.2450000000000001</v>
      </c>
      <c r="I6966" s="162"/>
      <c r="L6966" s="158"/>
      <c r="M6966" s="163"/>
      <c r="T6966" s="164"/>
      <c r="AT6966" s="159" t="s">
        <v>340</v>
      </c>
      <c r="AU6966" s="159" t="s">
        <v>80</v>
      </c>
      <c r="AV6966" s="13" t="s">
        <v>80</v>
      </c>
      <c r="AW6966" s="13" t="s">
        <v>32</v>
      </c>
      <c r="AX6966" s="13" t="s">
        <v>71</v>
      </c>
      <c r="AY6966" s="159" t="s">
        <v>330</v>
      </c>
    </row>
    <row r="6967" spans="2:51" s="12" customFormat="1">
      <c r="B6967" s="151"/>
      <c r="D6967" s="152" t="s">
        <v>340</v>
      </c>
      <c r="E6967" s="153" t="s">
        <v>21</v>
      </c>
      <c r="F6967" s="154" t="s">
        <v>2523</v>
      </c>
      <c r="H6967" s="153" t="s">
        <v>21</v>
      </c>
      <c r="I6967" s="155"/>
      <c r="L6967" s="151"/>
      <c r="M6967" s="156"/>
      <c r="T6967" s="157"/>
      <c r="AT6967" s="153" t="s">
        <v>340</v>
      </c>
      <c r="AU6967" s="153" t="s">
        <v>80</v>
      </c>
      <c r="AV6967" s="12" t="s">
        <v>78</v>
      </c>
      <c r="AW6967" s="12" t="s">
        <v>32</v>
      </c>
      <c r="AX6967" s="12" t="s">
        <v>71</v>
      </c>
      <c r="AY6967" s="153" t="s">
        <v>330</v>
      </c>
    </row>
    <row r="6968" spans="2:51" s="13" customFormat="1">
      <c r="B6968" s="158"/>
      <c r="D6968" s="152" t="s">
        <v>340</v>
      </c>
      <c r="E6968" s="159" t="s">
        <v>21</v>
      </c>
      <c r="F6968" s="160" t="s">
        <v>4929</v>
      </c>
      <c r="H6968" s="161">
        <v>62.33</v>
      </c>
      <c r="I6968" s="162"/>
      <c r="L6968" s="158"/>
      <c r="M6968" s="163"/>
      <c r="T6968" s="164"/>
      <c r="AT6968" s="159" t="s">
        <v>340</v>
      </c>
      <c r="AU6968" s="159" t="s">
        <v>80</v>
      </c>
      <c r="AV6968" s="13" t="s">
        <v>80</v>
      </c>
      <c r="AW6968" s="13" t="s">
        <v>32</v>
      </c>
      <c r="AX6968" s="13" t="s">
        <v>71</v>
      </c>
      <c r="AY6968" s="159" t="s">
        <v>330</v>
      </c>
    </row>
    <row r="6969" spans="2:51" s="12" customFormat="1">
      <c r="B6969" s="151"/>
      <c r="D6969" s="152" t="s">
        <v>340</v>
      </c>
      <c r="E6969" s="153" t="s">
        <v>21</v>
      </c>
      <c r="F6969" s="154" t="s">
        <v>2527</v>
      </c>
      <c r="H6969" s="153" t="s">
        <v>21</v>
      </c>
      <c r="I6969" s="155"/>
      <c r="L6969" s="151"/>
      <c r="M6969" s="156"/>
      <c r="T6969" s="157"/>
      <c r="AT6969" s="153" t="s">
        <v>340</v>
      </c>
      <c r="AU6969" s="153" t="s">
        <v>80</v>
      </c>
      <c r="AV6969" s="12" t="s">
        <v>78</v>
      </c>
      <c r="AW6969" s="12" t="s">
        <v>32</v>
      </c>
      <c r="AX6969" s="12" t="s">
        <v>71</v>
      </c>
      <c r="AY6969" s="153" t="s">
        <v>330</v>
      </c>
    </row>
    <row r="6970" spans="2:51" s="13" customFormat="1">
      <c r="B6970" s="158"/>
      <c r="D6970" s="152" t="s">
        <v>340</v>
      </c>
      <c r="E6970" s="159" t="s">
        <v>21</v>
      </c>
      <c r="F6970" s="160" t="s">
        <v>4930</v>
      </c>
      <c r="H6970" s="161">
        <v>44.85</v>
      </c>
      <c r="I6970" s="162"/>
      <c r="L6970" s="158"/>
      <c r="M6970" s="163"/>
      <c r="T6970" s="164"/>
      <c r="AT6970" s="159" t="s">
        <v>340</v>
      </c>
      <c r="AU6970" s="159" t="s">
        <v>80</v>
      </c>
      <c r="AV6970" s="13" t="s">
        <v>80</v>
      </c>
      <c r="AW6970" s="13" t="s">
        <v>32</v>
      </c>
      <c r="AX6970" s="13" t="s">
        <v>71</v>
      </c>
      <c r="AY6970" s="159" t="s">
        <v>330</v>
      </c>
    </row>
    <row r="6971" spans="2:51" s="12" customFormat="1">
      <c r="B6971" s="151"/>
      <c r="D6971" s="152" t="s">
        <v>340</v>
      </c>
      <c r="E6971" s="153" t="s">
        <v>21</v>
      </c>
      <c r="F6971" s="154" t="s">
        <v>2528</v>
      </c>
      <c r="H6971" s="153" t="s">
        <v>21</v>
      </c>
      <c r="I6971" s="155"/>
      <c r="L6971" s="151"/>
      <c r="M6971" s="156"/>
      <c r="T6971" s="157"/>
      <c r="AT6971" s="153" t="s">
        <v>340</v>
      </c>
      <c r="AU6971" s="153" t="s">
        <v>80</v>
      </c>
      <c r="AV6971" s="12" t="s">
        <v>78</v>
      </c>
      <c r="AW6971" s="12" t="s">
        <v>32</v>
      </c>
      <c r="AX6971" s="12" t="s">
        <v>71</v>
      </c>
      <c r="AY6971" s="153" t="s">
        <v>330</v>
      </c>
    </row>
    <row r="6972" spans="2:51" s="13" customFormat="1">
      <c r="B6972" s="158"/>
      <c r="D6972" s="152" t="s">
        <v>340</v>
      </c>
      <c r="E6972" s="159" t="s">
        <v>21</v>
      </c>
      <c r="F6972" s="160" t="s">
        <v>4931</v>
      </c>
      <c r="H6972" s="161">
        <v>29.44</v>
      </c>
      <c r="I6972" s="162"/>
      <c r="L6972" s="158"/>
      <c r="M6972" s="163"/>
      <c r="T6972" s="164"/>
      <c r="AT6972" s="159" t="s">
        <v>340</v>
      </c>
      <c r="AU6972" s="159" t="s">
        <v>80</v>
      </c>
      <c r="AV6972" s="13" t="s">
        <v>80</v>
      </c>
      <c r="AW6972" s="13" t="s">
        <v>32</v>
      </c>
      <c r="AX6972" s="13" t="s">
        <v>71</v>
      </c>
      <c r="AY6972" s="159" t="s">
        <v>330</v>
      </c>
    </row>
    <row r="6973" spans="2:51" s="12" customFormat="1">
      <c r="B6973" s="151"/>
      <c r="D6973" s="152" t="s">
        <v>340</v>
      </c>
      <c r="E6973" s="153" t="s">
        <v>21</v>
      </c>
      <c r="F6973" s="154" t="s">
        <v>2529</v>
      </c>
      <c r="H6973" s="153" t="s">
        <v>21</v>
      </c>
      <c r="I6973" s="155"/>
      <c r="L6973" s="151"/>
      <c r="M6973" s="156"/>
      <c r="T6973" s="157"/>
      <c r="AT6973" s="153" t="s">
        <v>340</v>
      </c>
      <c r="AU6973" s="153" t="s">
        <v>80</v>
      </c>
      <c r="AV6973" s="12" t="s">
        <v>78</v>
      </c>
      <c r="AW6973" s="12" t="s">
        <v>32</v>
      </c>
      <c r="AX6973" s="12" t="s">
        <v>71</v>
      </c>
      <c r="AY6973" s="153" t="s">
        <v>330</v>
      </c>
    </row>
    <row r="6974" spans="2:51" s="13" customFormat="1">
      <c r="B6974" s="158"/>
      <c r="D6974" s="152" t="s">
        <v>340</v>
      </c>
      <c r="E6974" s="159" t="s">
        <v>21</v>
      </c>
      <c r="F6974" s="160" t="s">
        <v>4932</v>
      </c>
      <c r="H6974" s="161">
        <v>4.8250000000000002</v>
      </c>
      <c r="I6974" s="162"/>
      <c r="L6974" s="158"/>
      <c r="M6974" s="163"/>
      <c r="T6974" s="164"/>
      <c r="AT6974" s="159" t="s">
        <v>340</v>
      </c>
      <c r="AU6974" s="159" t="s">
        <v>80</v>
      </c>
      <c r="AV6974" s="13" t="s">
        <v>80</v>
      </c>
      <c r="AW6974" s="13" t="s">
        <v>32</v>
      </c>
      <c r="AX6974" s="13" t="s">
        <v>71</v>
      </c>
      <c r="AY6974" s="159" t="s">
        <v>330</v>
      </c>
    </row>
    <row r="6975" spans="2:51" s="15" customFormat="1">
      <c r="B6975" s="183"/>
      <c r="D6975" s="152" t="s">
        <v>340</v>
      </c>
      <c r="E6975" s="184" t="s">
        <v>21</v>
      </c>
      <c r="F6975" s="185" t="s">
        <v>769</v>
      </c>
      <c r="H6975" s="186">
        <v>184.34</v>
      </c>
      <c r="I6975" s="187"/>
      <c r="L6975" s="183"/>
      <c r="M6975" s="188"/>
      <c r="T6975" s="189"/>
      <c r="AT6975" s="184" t="s">
        <v>340</v>
      </c>
      <c r="AU6975" s="184" t="s">
        <v>80</v>
      </c>
      <c r="AV6975" s="15" t="s">
        <v>171</v>
      </c>
      <c r="AW6975" s="15" t="s">
        <v>32</v>
      </c>
      <c r="AX6975" s="15" t="s">
        <v>71</v>
      </c>
      <c r="AY6975" s="184" t="s">
        <v>330</v>
      </c>
    </row>
    <row r="6976" spans="2:51" s="12" customFormat="1">
      <c r="B6976" s="151"/>
      <c r="D6976" s="152" t="s">
        <v>340</v>
      </c>
      <c r="E6976" s="153" t="s">
        <v>21</v>
      </c>
      <c r="F6976" s="154" t="s">
        <v>2530</v>
      </c>
      <c r="H6976" s="153" t="s">
        <v>21</v>
      </c>
      <c r="I6976" s="155"/>
      <c r="L6976" s="151"/>
      <c r="M6976" s="156"/>
      <c r="T6976" s="157"/>
      <c r="AT6976" s="153" t="s">
        <v>340</v>
      </c>
      <c r="AU6976" s="153" t="s">
        <v>80</v>
      </c>
      <c r="AV6976" s="12" t="s">
        <v>78</v>
      </c>
      <c r="AW6976" s="12" t="s">
        <v>32</v>
      </c>
      <c r="AX6976" s="12" t="s">
        <v>71</v>
      </c>
      <c r="AY6976" s="153" t="s">
        <v>330</v>
      </c>
    </row>
    <row r="6977" spans="2:65" s="13" customFormat="1">
      <c r="B6977" s="158"/>
      <c r="D6977" s="152" t="s">
        <v>340</v>
      </c>
      <c r="E6977" s="159" t="s">
        <v>21</v>
      </c>
      <c r="F6977" s="160" t="s">
        <v>4933</v>
      </c>
      <c r="H6977" s="161">
        <v>11.782</v>
      </c>
      <c r="I6977" s="162"/>
      <c r="L6977" s="158"/>
      <c r="M6977" s="163"/>
      <c r="T6977" s="164"/>
      <c r="AT6977" s="159" t="s">
        <v>340</v>
      </c>
      <c r="AU6977" s="159" t="s">
        <v>80</v>
      </c>
      <c r="AV6977" s="13" t="s">
        <v>80</v>
      </c>
      <c r="AW6977" s="13" t="s">
        <v>32</v>
      </c>
      <c r="AX6977" s="13" t="s">
        <v>71</v>
      </c>
      <c r="AY6977" s="159" t="s">
        <v>330</v>
      </c>
    </row>
    <row r="6978" spans="2:65" s="14" customFormat="1">
      <c r="B6978" s="166"/>
      <c r="D6978" s="152" t="s">
        <v>340</v>
      </c>
      <c r="E6978" s="167" t="s">
        <v>21</v>
      </c>
      <c r="F6978" s="168" t="s">
        <v>443</v>
      </c>
      <c r="H6978" s="169">
        <v>196.12200000000001</v>
      </c>
      <c r="I6978" s="170"/>
      <c r="L6978" s="166"/>
      <c r="M6978" s="171"/>
      <c r="T6978" s="172"/>
      <c r="AT6978" s="167" t="s">
        <v>340</v>
      </c>
      <c r="AU6978" s="167" t="s">
        <v>80</v>
      </c>
      <c r="AV6978" s="14" t="s">
        <v>336</v>
      </c>
      <c r="AW6978" s="14" t="s">
        <v>32</v>
      </c>
      <c r="AX6978" s="14" t="s">
        <v>78</v>
      </c>
      <c r="AY6978" s="167" t="s">
        <v>330</v>
      </c>
    </row>
    <row r="6979" spans="2:65" s="1" customFormat="1" ht="16.5" customHeight="1">
      <c r="B6979" s="33"/>
      <c r="C6979" s="134" t="s">
        <v>4934</v>
      </c>
      <c r="D6979" s="134" t="s">
        <v>332</v>
      </c>
      <c r="E6979" s="135" t="s">
        <v>4935</v>
      </c>
      <c r="F6979" s="136" t="s">
        <v>4936</v>
      </c>
      <c r="G6979" s="137" t="s">
        <v>169</v>
      </c>
      <c r="H6979" s="138">
        <v>392.24400000000003</v>
      </c>
      <c r="I6979" s="139">
        <v>94.08</v>
      </c>
      <c r="J6979" s="140">
        <f>ROUND(I6979*H6979,2)</f>
        <v>36902.32</v>
      </c>
      <c r="K6979" s="136" t="s">
        <v>335</v>
      </c>
      <c r="L6979" s="33"/>
      <c r="M6979" s="141" t="s">
        <v>21</v>
      </c>
      <c r="N6979" s="142" t="s">
        <v>42</v>
      </c>
      <c r="P6979" s="143">
        <f>O6979*H6979</f>
        <v>0</v>
      </c>
      <c r="Q6979" s="143">
        <v>1.3999999999999999E-4</v>
      </c>
      <c r="R6979" s="143">
        <f>Q6979*H6979</f>
        <v>5.4914159999999997E-2</v>
      </c>
      <c r="S6979" s="143">
        <v>0</v>
      </c>
      <c r="T6979" s="144">
        <f>S6979*H6979</f>
        <v>0</v>
      </c>
      <c r="AR6979" s="145" t="s">
        <v>444</v>
      </c>
      <c r="AT6979" s="145" t="s">
        <v>332</v>
      </c>
      <c r="AU6979" s="145" t="s">
        <v>80</v>
      </c>
      <c r="AY6979" s="18" t="s">
        <v>330</v>
      </c>
      <c r="BE6979" s="146">
        <f>IF(N6979="základní",J6979,0)</f>
        <v>36902.32</v>
      </c>
      <c r="BF6979" s="146">
        <f>IF(N6979="snížená",J6979,0)</f>
        <v>0</v>
      </c>
      <c r="BG6979" s="146">
        <f>IF(N6979="zákl. přenesená",J6979,0)</f>
        <v>0</v>
      </c>
      <c r="BH6979" s="146">
        <f>IF(N6979="sníž. přenesená",J6979,0)</f>
        <v>0</v>
      </c>
      <c r="BI6979" s="146">
        <f>IF(N6979="nulová",J6979,0)</f>
        <v>0</v>
      </c>
      <c r="BJ6979" s="18" t="s">
        <v>78</v>
      </c>
      <c r="BK6979" s="146">
        <f>ROUND(I6979*H6979,2)</f>
        <v>36902.32</v>
      </c>
      <c r="BL6979" s="18" t="s">
        <v>444</v>
      </c>
      <c r="BM6979" s="145" t="s">
        <v>4937</v>
      </c>
    </row>
    <row r="6980" spans="2:65" s="1" customFormat="1">
      <c r="B6980" s="33"/>
      <c r="D6980" s="147" t="s">
        <v>338</v>
      </c>
      <c r="F6980" s="148" t="s">
        <v>4938</v>
      </c>
      <c r="I6980" s="149"/>
      <c r="L6980" s="33"/>
      <c r="M6980" s="150"/>
      <c r="T6980" s="52"/>
      <c r="AT6980" s="18" t="s">
        <v>338</v>
      </c>
      <c r="AU6980" s="18" t="s">
        <v>80</v>
      </c>
    </row>
    <row r="6981" spans="2:65" s="12" customFormat="1">
      <c r="B6981" s="151"/>
      <c r="D6981" s="152" t="s">
        <v>340</v>
      </c>
      <c r="E6981" s="153" t="s">
        <v>21</v>
      </c>
      <c r="F6981" s="154" t="s">
        <v>4939</v>
      </c>
      <c r="H6981" s="153" t="s">
        <v>21</v>
      </c>
      <c r="I6981" s="155"/>
      <c r="L6981" s="151"/>
      <c r="M6981" s="156"/>
      <c r="T6981" s="157"/>
      <c r="AT6981" s="153" t="s">
        <v>340</v>
      </c>
      <c r="AU6981" s="153" t="s">
        <v>80</v>
      </c>
      <c r="AV6981" s="12" t="s">
        <v>78</v>
      </c>
      <c r="AW6981" s="12" t="s">
        <v>32</v>
      </c>
      <c r="AX6981" s="12" t="s">
        <v>71</v>
      </c>
      <c r="AY6981" s="153" t="s">
        <v>330</v>
      </c>
    </row>
    <row r="6982" spans="2:65" s="13" customFormat="1">
      <c r="B6982" s="158"/>
      <c r="D6982" s="152" t="s">
        <v>340</v>
      </c>
      <c r="E6982" s="159" t="s">
        <v>21</v>
      </c>
      <c r="F6982" s="160" t="s">
        <v>4940</v>
      </c>
      <c r="H6982" s="161">
        <v>392.24400000000003</v>
      </c>
      <c r="I6982" s="162"/>
      <c r="L6982" s="158"/>
      <c r="M6982" s="163"/>
      <c r="T6982" s="164"/>
      <c r="AT6982" s="159" t="s">
        <v>340</v>
      </c>
      <c r="AU6982" s="159" t="s">
        <v>80</v>
      </c>
      <c r="AV6982" s="13" t="s">
        <v>80</v>
      </c>
      <c r="AW6982" s="13" t="s">
        <v>32</v>
      </c>
      <c r="AX6982" s="13" t="s">
        <v>78</v>
      </c>
      <c r="AY6982" s="159" t="s">
        <v>330</v>
      </c>
    </row>
    <row r="6983" spans="2:65" s="1" customFormat="1" ht="16.5" customHeight="1">
      <c r="B6983" s="33"/>
      <c r="C6983" s="134" t="s">
        <v>4941</v>
      </c>
      <c r="D6983" s="134" t="s">
        <v>332</v>
      </c>
      <c r="E6983" s="135" t="s">
        <v>4942</v>
      </c>
      <c r="F6983" s="136" t="s">
        <v>4943</v>
      </c>
      <c r="G6983" s="137" t="s">
        <v>169</v>
      </c>
      <c r="H6983" s="138">
        <v>196.12200000000001</v>
      </c>
      <c r="I6983" s="139">
        <v>116.22</v>
      </c>
      <c r="J6983" s="140">
        <f>ROUND(I6983*H6983,2)</f>
        <v>22793.3</v>
      </c>
      <c r="K6983" s="136" t="s">
        <v>335</v>
      </c>
      <c r="L6983" s="33"/>
      <c r="M6983" s="141" t="s">
        <v>21</v>
      </c>
      <c r="N6983" s="142" t="s">
        <v>42</v>
      </c>
      <c r="P6983" s="143">
        <f>O6983*H6983</f>
        <v>0</v>
      </c>
      <c r="Q6983" s="143">
        <v>1.2E-4</v>
      </c>
      <c r="R6983" s="143">
        <f>Q6983*H6983</f>
        <v>2.3534640000000003E-2</v>
      </c>
      <c r="S6983" s="143">
        <v>0</v>
      </c>
      <c r="T6983" s="144">
        <f>S6983*H6983</f>
        <v>0</v>
      </c>
      <c r="AR6983" s="145" t="s">
        <v>444</v>
      </c>
      <c r="AT6983" s="145" t="s">
        <v>332</v>
      </c>
      <c r="AU6983" s="145" t="s">
        <v>80</v>
      </c>
      <c r="AY6983" s="18" t="s">
        <v>330</v>
      </c>
      <c r="BE6983" s="146">
        <f>IF(N6983="základní",J6983,0)</f>
        <v>22793.3</v>
      </c>
      <c r="BF6983" s="146">
        <f>IF(N6983="snížená",J6983,0)</f>
        <v>0</v>
      </c>
      <c r="BG6983" s="146">
        <f>IF(N6983="zákl. přenesená",J6983,0)</f>
        <v>0</v>
      </c>
      <c r="BH6983" s="146">
        <f>IF(N6983="sníž. přenesená",J6983,0)</f>
        <v>0</v>
      </c>
      <c r="BI6983" s="146">
        <f>IF(N6983="nulová",J6983,0)</f>
        <v>0</v>
      </c>
      <c r="BJ6983" s="18" t="s">
        <v>78</v>
      </c>
      <c r="BK6983" s="146">
        <f>ROUND(I6983*H6983,2)</f>
        <v>22793.3</v>
      </c>
      <c r="BL6983" s="18" t="s">
        <v>444</v>
      </c>
      <c r="BM6983" s="145" t="s">
        <v>4944</v>
      </c>
    </row>
    <row r="6984" spans="2:65" s="1" customFormat="1">
      <c r="B6984" s="33"/>
      <c r="D6984" s="147" t="s">
        <v>338</v>
      </c>
      <c r="F6984" s="148" t="s">
        <v>4945</v>
      </c>
      <c r="I6984" s="149"/>
      <c r="L6984" s="33"/>
      <c r="M6984" s="150"/>
      <c r="T6984" s="52"/>
      <c r="AT6984" s="18" t="s">
        <v>338</v>
      </c>
      <c r="AU6984" s="18" t="s">
        <v>80</v>
      </c>
    </row>
    <row r="6985" spans="2:65" s="12" customFormat="1">
      <c r="B6985" s="151"/>
      <c r="D6985" s="152" t="s">
        <v>340</v>
      </c>
      <c r="E6985" s="153" t="s">
        <v>21</v>
      </c>
      <c r="F6985" s="154" t="s">
        <v>4946</v>
      </c>
      <c r="H6985" s="153" t="s">
        <v>21</v>
      </c>
      <c r="I6985" s="155"/>
      <c r="L6985" s="151"/>
      <c r="M6985" s="156"/>
      <c r="T6985" s="157"/>
      <c r="AT6985" s="153" t="s">
        <v>340</v>
      </c>
      <c r="AU6985" s="153" t="s">
        <v>80</v>
      </c>
      <c r="AV6985" s="12" t="s">
        <v>78</v>
      </c>
      <c r="AW6985" s="12" t="s">
        <v>32</v>
      </c>
      <c r="AX6985" s="12" t="s">
        <v>71</v>
      </c>
      <c r="AY6985" s="153" t="s">
        <v>330</v>
      </c>
    </row>
    <row r="6986" spans="2:65" s="13" customFormat="1">
      <c r="B6986" s="158"/>
      <c r="D6986" s="152" t="s">
        <v>340</v>
      </c>
      <c r="E6986" s="159" t="s">
        <v>21</v>
      </c>
      <c r="F6986" s="160" t="s">
        <v>4947</v>
      </c>
      <c r="H6986" s="161">
        <v>196.12200000000001</v>
      </c>
      <c r="I6986" s="162"/>
      <c r="L6986" s="158"/>
      <c r="M6986" s="163"/>
      <c r="T6986" s="164"/>
      <c r="AT6986" s="159" t="s">
        <v>340</v>
      </c>
      <c r="AU6986" s="159" t="s">
        <v>80</v>
      </c>
      <c r="AV6986" s="13" t="s">
        <v>80</v>
      </c>
      <c r="AW6986" s="13" t="s">
        <v>32</v>
      </c>
      <c r="AX6986" s="13" t="s">
        <v>78</v>
      </c>
      <c r="AY6986" s="159" t="s">
        <v>330</v>
      </c>
    </row>
    <row r="6987" spans="2:65" s="1" customFormat="1" ht="24.2" customHeight="1">
      <c r="B6987" s="33"/>
      <c r="C6987" s="134" t="s">
        <v>4948</v>
      </c>
      <c r="D6987" s="134" t="s">
        <v>332</v>
      </c>
      <c r="E6987" s="135" t="s">
        <v>4949</v>
      </c>
      <c r="F6987" s="136" t="s">
        <v>4950</v>
      </c>
      <c r="G6987" s="137" t="s">
        <v>169</v>
      </c>
      <c r="H6987" s="138">
        <v>3736.3829999999998</v>
      </c>
      <c r="I6987" s="139">
        <v>76.540000000000006</v>
      </c>
      <c r="J6987" s="140">
        <f>ROUND(I6987*H6987,2)</f>
        <v>285982.75</v>
      </c>
      <c r="K6987" s="136" t="s">
        <v>335</v>
      </c>
      <c r="L6987" s="33"/>
      <c r="M6987" s="141" t="s">
        <v>21</v>
      </c>
      <c r="N6987" s="142" t="s">
        <v>42</v>
      </c>
      <c r="P6987" s="143">
        <f>O6987*H6987</f>
        <v>0</v>
      </c>
      <c r="Q6987" s="143">
        <v>1.7000000000000001E-4</v>
      </c>
      <c r="R6987" s="143">
        <f>Q6987*H6987</f>
        <v>0.63518511</v>
      </c>
      <c r="S6987" s="143">
        <v>0</v>
      </c>
      <c r="T6987" s="144">
        <f>S6987*H6987</f>
        <v>0</v>
      </c>
      <c r="AR6987" s="145" t="s">
        <v>444</v>
      </c>
      <c r="AT6987" s="145" t="s">
        <v>332</v>
      </c>
      <c r="AU6987" s="145" t="s">
        <v>80</v>
      </c>
      <c r="AY6987" s="18" t="s">
        <v>330</v>
      </c>
      <c r="BE6987" s="146">
        <f>IF(N6987="základní",J6987,0)</f>
        <v>285982.75</v>
      </c>
      <c r="BF6987" s="146">
        <f>IF(N6987="snížená",J6987,0)</f>
        <v>0</v>
      </c>
      <c r="BG6987" s="146">
        <f>IF(N6987="zákl. přenesená",J6987,0)</f>
        <v>0</v>
      </c>
      <c r="BH6987" s="146">
        <f>IF(N6987="sníž. přenesená",J6987,0)</f>
        <v>0</v>
      </c>
      <c r="BI6987" s="146">
        <f>IF(N6987="nulová",J6987,0)</f>
        <v>0</v>
      </c>
      <c r="BJ6987" s="18" t="s">
        <v>78</v>
      </c>
      <c r="BK6987" s="146">
        <f>ROUND(I6987*H6987,2)</f>
        <v>285982.75</v>
      </c>
      <c r="BL6987" s="18" t="s">
        <v>444</v>
      </c>
      <c r="BM6987" s="145" t="s">
        <v>4951</v>
      </c>
    </row>
    <row r="6988" spans="2:65" s="1" customFormat="1">
      <c r="B6988" s="33"/>
      <c r="D6988" s="147" t="s">
        <v>338</v>
      </c>
      <c r="F6988" s="148" t="s">
        <v>4952</v>
      </c>
      <c r="I6988" s="149"/>
      <c r="L6988" s="33"/>
      <c r="M6988" s="150"/>
      <c r="T6988" s="52"/>
      <c r="AT6988" s="18" t="s">
        <v>338</v>
      </c>
      <c r="AU6988" s="18" t="s">
        <v>80</v>
      </c>
    </row>
    <row r="6989" spans="2:65" s="12" customFormat="1">
      <c r="B6989" s="151"/>
      <c r="D6989" s="152" t="s">
        <v>340</v>
      </c>
      <c r="E6989" s="153" t="s">
        <v>21</v>
      </c>
      <c r="F6989" s="154" t="s">
        <v>4953</v>
      </c>
      <c r="H6989" s="153" t="s">
        <v>21</v>
      </c>
      <c r="I6989" s="155"/>
      <c r="L6989" s="151"/>
      <c r="M6989" s="156"/>
      <c r="T6989" s="157"/>
      <c r="AT6989" s="153" t="s">
        <v>340</v>
      </c>
      <c r="AU6989" s="153" t="s">
        <v>80</v>
      </c>
      <c r="AV6989" s="12" t="s">
        <v>78</v>
      </c>
      <c r="AW6989" s="12" t="s">
        <v>32</v>
      </c>
      <c r="AX6989" s="12" t="s">
        <v>71</v>
      </c>
      <c r="AY6989" s="153" t="s">
        <v>330</v>
      </c>
    </row>
    <row r="6990" spans="2:65" s="12" customFormat="1">
      <c r="B6990" s="151"/>
      <c r="D6990" s="152" t="s">
        <v>340</v>
      </c>
      <c r="E6990" s="153" t="s">
        <v>21</v>
      </c>
      <c r="F6990" s="154" t="s">
        <v>4954</v>
      </c>
      <c r="H6990" s="153" t="s">
        <v>21</v>
      </c>
      <c r="I6990" s="155"/>
      <c r="L6990" s="151"/>
      <c r="M6990" s="156"/>
      <c r="T6990" s="157"/>
      <c r="AT6990" s="153" t="s">
        <v>340</v>
      </c>
      <c r="AU6990" s="153" t="s">
        <v>80</v>
      </c>
      <c r="AV6990" s="12" t="s">
        <v>78</v>
      </c>
      <c r="AW6990" s="12" t="s">
        <v>32</v>
      </c>
      <c r="AX6990" s="12" t="s">
        <v>71</v>
      </c>
      <c r="AY6990" s="153" t="s">
        <v>330</v>
      </c>
    </row>
    <row r="6991" spans="2:65" s="13" customFormat="1">
      <c r="B6991" s="158"/>
      <c r="D6991" s="152" t="s">
        <v>340</v>
      </c>
      <c r="E6991" s="159" t="s">
        <v>21</v>
      </c>
      <c r="F6991" s="160" t="s">
        <v>4696</v>
      </c>
      <c r="H6991" s="161">
        <v>13.733000000000001</v>
      </c>
      <c r="I6991" s="162"/>
      <c r="L6991" s="158"/>
      <c r="M6991" s="163"/>
      <c r="T6991" s="164"/>
      <c r="AT6991" s="159" t="s">
        <v>340</v>
      </c>
      <c r="AU6991" s="159" t="s">
        <v>80</v>
      </c>
      <c r="AV6991" s="13" t="s">
        <v>80</v>
      </c>
      <c r="AW6991" s="13" t="s">
        <v>32</v>
      </c>
      <c r="AX6991" s="13" t="s">
        <v>71</v>
      </c>
      <c r="AY6991" s="159" t="s">
        <v>330</v>
      </c>
    </row>
    <row r="6992" spans="2:65" s="13" customFormat="1">
      <c r="B6992" s="158"/>
      <c r="D6992" s="152" t="s">
        <v>340</v>
      </c>
      <c r="E6992" s="159" t="s">
        <v>21</v>
      </c>
      <c r="F6992" s="160" t="s">
        <v>4955</v>
      </c>
      <c r="H6992" s="161">
        <v>280.11599999999999</v>
      </c>
      <c r="I6992" s="162"/>
      <c r="L6992" s="158"/>
      <c r="M6992" s="163"/>
      <c r="T6992" s="164"/>
      <c r="AT6992" s="159" t="s">
        <v>340</v>
      </c>
      <c r="AU6992" s="159" t="s">
        <v>80</v>
      </c>
      <c r="AV6992" s="13" t="s">
        <v>80</v>
      </c>
      <c r="AW6992" s="13" t="s">
        <v>32</v>
      </c>
      <c r="AX6992" s="13" t="s">
        <v>71</v>
      </c>
      <c r="AY6992" s="159" t="s">
        <v>330</v>
      </c>
    </row>
    <row r="6993" spans="2:51" s="13" customFormat="1">
      <c r="B6993" s="158"/>
      <c r="D6993" s="152" t="s">
        <v>340</v>
      </c>
      <c r="E6993" s="159" t="s">
        <v>21</v>
      </c>
      <c r="F6993" s="160" t="s">
        <v>4956</v>
      </c>
      <c r="H6993" s="161">
        <v>-36.972000000000001</v>
      </c>
      <c r="I6993" s="162"/>
      <c r="L6993" s="158"/>
      <c r="M6993" s="163"/>
      <c r="T6993" s="164"/>
      <c r="AT6993" s="159" t="s">
        <v>340</v>
      </c>
      <c r="AU6993" s="159" t="s">
        <v>80</v>
      </c>
      <c r="AV6993" s="13" t="s">
        <v>80</v>
      </c>
      <c r="AW6993" s="13" t="s">
        <v>32</v>
      </c>
      <c r="AX6993" s="13" t="s">
        <v>71</v>
      </c>
      <c r="AY6993" s="159" t="s">
        <v>330</v>
      </c>
    </row>
    <row r="6994" spans="2:51" s="12" customFormat="1">
      <c r="B6994" s="151"/>
      <c r="D6994" s="152" t="s">
        <v>340</v>
      </c>
      <c r="E6994" s="153" t="s">
        <v>21</v>
      </c>
      <c r="F6994" s="154" t="s">
        <v>4957</v>
      </c>
      <c r="H6994" s="153" t="s">
        <v>21</v>
      </c>
      <c r="I6994" s="155"/>
      <c r="L6994" s="151"/>
      <c r="M6994" s="156"/>
      <c r="T6994" s="157"/>
      <c r="AT6994" s="153" t="s">
        <v>340</v>
      </c>
      <c r="AU6994" s="153" t="s">
        <v>80</v>
      </c>
      <c r="AV6994" s="12" t="s">
        <v>78</v>
      </c>
      <c r="AW6994" s="12" t="s">
        <v>32</v>
      </c>
      <c r="AX6994" s="12" t="s">
        <v>71</v>
      </c>
      <c r="AY6994" s="153" t="s">
        <v>330</v>
      </c>
    </row>
    <row r="6995" spans="2:51" s="12" customFormat="1">
      <c r="B6995" s="151"/>
      <c r="D6995" s="152" t="s">
        <v>340</v>
      </c>
      <c r="E6995" s="153" t="s">
        <v>21</v>
      </c>
      <c r="F6995" s="154" t="s">
        <v>1003</v>
      </c>
      <c r="H6995" s="153" t="s">
        <v>21</v>
      </c>
      <c r="I6995" s="155"/>
      <c r="L6995" s="151"/>
      <c r="M6995" s="156"/>
      <c r="T6995" s="157"/>
      <c r="AT6995" s="153" t="s">
        <v>340</v>
      </c>
      <c r="AU6995" s="153" t="s">
        <v>80</v>
      </c>
      <c r="AV6995" s="12" t="s">
        <v>78</v>
      </c>
      <c r="AW6995" s="12" t="s">
        <v>32</v>
      </c>
      <c r="AX6995" s="12" t="s">
        <v>71</v>
      </c>
      <c r="AY6995" s="153" t="s">
        <v>330</v>
      </c>
    </row>
    <row r="6996" spans="2:51" s="13" customFormat="1">
      <c r="B6996" s="158"/>
      <c r="D6996" s="152" t="s">
        <v>340</v>
      </c>
      <c r="E6996" s="159" t="s">
        <v>21</v>
      </c>
      <c r="F6996" s="160" t="s">
        <v>4958</v>
      </c>
      <c r="H6996" s="161">
        <v>147.47200000000001</v>
      </c>
      <c r="I6996" s="162"/>
      <c r="L6996" s="158"/>
      <c r="M6996" s="163"/>
      <c r="T6996" s="164"/>
      <c r="AT6996" s="159" t="s">
        <v>340</v>
      </c>
      <c r="AU6996" s="159" t="s">
        <v>80</v>
      </c>
      <c r="AV6996" s="13" t="s">
        <v>80</v>
      </c>
      <c r="AW6996" s="13" t="s">
        <v>32</v>
      </c>
      <c r="AX6996" s="13" t="s">
        <v>71</v>
      </c>
      <c r="AY6996" s="159" t="s">
        <v>330</v>
      </c>
    </row>
    <row r="6997" spans="2:51" s="13" customFormat="1">
      <c r="B6997" s="158"/>
      <c r="D6997" s="152" t="s">
        <v>340</v>
      </c>
      <c r="E6997" s="159" t="s">
        <v>21</v>
      </c>
      <c r="F6997" s="160" t="s">
        <v>4959</v>
      </c>
      <c r="H6997" s="161">
        <v>230.12</v>
      </c>
      <c r="I6997" s="162"/>
      <c r="L6997" s="158"/>
      <c r="M6997" s="163"/>
      <c r="T6997" s="164"/>
      <c r="AT6997" s="159" t="s">
        <v>340</v>
      </c>
      <c r="AU6997" s="159" t="s">
        <v>80</v>
      </c>
      <c r="AV6997" s="13" t="s">
        <v>80</v>
      </c>
      <c r="AW6997" s="13" t="s">
        <v>32</v>
      </c>
      <c r="AX6997" s="13" t="s">
        <v>71</v>
      </c>
      <c r="AY6997" s="159" t="s">
        <v>330</v>
      </c>
    </row>
    <row r="6998" spans="2:51" s="13" customFormat="1">
      <c r="B6998" s="158"/>
      <c r="D6998" s="152" t="s">
        <v>340</v>
      </c>
      <c r="E6998" s="159" t="s">
        <v>21</v>
      </c>
      <c r="F6998" s="160" t="s">
        <v>4960</v>
      </c>
      <c r="H6998" s="161">
        <v>173.11</v>
      </c>
      <c r="I6998" s="162"/>
      <c r="L6998" s="158"/>
      <c r="M6998" s="163"/>
      <c r="T6998" s="164"/>
      <c r="AT6998" s="159" t="s">
        <v>340</v>
      </c>
      <c r="AU6998" s="159" t="s">
        <v>80</v>
      </c>
      <c r="AV6998" s="13" t="s">
        <v>80</v>
      </c>
      <c r="AW6998" s="13" t="s">
        <v>32</v>
      </c>
      <c r="AX6998" s="13" t="s">
        <v>71</v>
      </c>
      <c r="AY6998" s="159" t="s">
        <v>330</v>
      </c>
    </row>
    <row r="6999" spans="2:51" s="12" customFormat="1">
      <c r="B6999" s="151"/>
      <c r="D6999" s="152" t="s">
        <v>340</v>
      </c>
      <c r="E6999" s="153" t="s">
        <v>21</v>
      </c>
      <c r="F6999" s="154" t="s">
        <v>770</v>
      </c>
      <c r="H6999" s="153" t="s">
        <v>21</v>
      </c>
      <c r="I6999" s="155"/>
      <c r="L6999" s="151"/>
      <c r="M6999" s="156"/>
      <c r="T6999" s="157"/>
      <c r="AT6999" s="153" t="s">
        <v>340</v>
      </c>
      <c r="AU6999" s="153" t="s">
        <v>80</v>
      </c>
      <c r="AV6999" s="12" t="s">
        <v>78</v>
      </c>
      <c r="AW6999" s="12" t="s">
        <v>32</v>
      </c>
      <c r="AX6999" s="12" t="s">
        <v>71</v>
      </c>
      <c r="AY6999" s="153" t="s">
        <v>330</v>
      </c>
    </row>
    <row r="7000" spans="2:51" s="13" customFormat="1">
      <c r="B7000" s="158"/>
      <c r="D7000" s="152" t="s">
        <v>340</v>
      </c>
      <c r="E7000" s="159" t="s">
        <v>21</v>
      </c>
      <c r="F7000" s="160" t="s">
        <v>4961</v>
      </c>
      <c r="H7000" s="161">
        <v>336.04399999999998</v>
      </c>
      <c r="I7000" s="162"/>
      <c r="L7000" s="158"/>
      <c r="M7000" s="163"/>
      <c r="T7000" s="164"/>
      <c r="AT7000" s="159" t="s">
        <v>340</v>
      </c>
      <c r="AU7000" s="159" t="s">
        <v>80</v>
      </c>
      <c r="AV7000" s="13" t="s">
        <v>80</v>
      </c>
      <c r="AW7000" s="13" t="s">
        <v>32</v>
      </c>
      <c r="AX7000" s="13" t="s">
        <v>71</v>
      </c>
      <c r="AY7000" s="159" t="s">
        <v>330</v>
      </c>
    </row>
    <row r="7001" spans="2:51" s="13" customFormat="1">
      <c r="B7001" s="158"/>
      <c r="D7001" s="152" t="s">
        <v>340</v>
      </c>
      <c r="E7001" s="159" t="s">
        <v>21</v>
      </c>
      <c r="F7001" s="160" t="s">
        <v>4962</v>
      </c>
      <c r="H7001" s="161">
        <v>207.81</v>
      </c>
      <c r="I7001" s="162"/>
      <c r="L7001" s="158"/>
      <c r="M7001" s="163"/>
      <c r="T7001" s="164"/>
      <c r="AT7001" s="159" t="s">
        <v>340</v>
      </c>
      <c r="AU7001" s="159" t="s">
        <v>80</v>
      </c>
      <c r="AV7001" s="13" t="s">
        <v>80</v>
      </c>
      <c r="AW7001" s="13" t="s">
        <v>32</v>
      </c>
      <c r="AX7001" s="13" t="s">
        <v>71</v>
      </c>
      <c r="AY7001" s="159" t="s">
        <v>330</v>
      </c>
    </row>
    <row r="7002" spans="2:51" s="13" customFormat="1">
      <c r="B7002" s="158"/>
      <c r="D7002" s="152" t="s">
        <v>340</v>
      </c>
      <c r="E7002" s="159" t="s">
        <v>21</v>
      </c>
      <c r="F7002" s="160" t="s">
        <v>4963</v>
      </c>
      <c r="H7002" s="161">
        <v>60.81</v>
      </c>
      <c r="I7002" s="162"/>
      <c r="L7002" s="158"/>
      <c r="M7002" s="163"/>
      <c r="T7002" s="164"/>
      <c r="AT7002" s="159" t="s">
        <v>340</v>
      </c>
      <c r="AU7002" s="159" t="s">
        <v>80</v>
      </c>
      <c r="AV7002" s="13" t="s">
        <v>80</v>
      </c>
      <c r="AW7002" s="13" t="s">
        <v>32</v>
      </c>
      <c r="AX7002" s="13" t="s">
        <v>71</v>
      </c>
      <c r="AY7002" s="159" t="s">
        <v>330</v>
      </c>
    </row>
    <row r="7003" spans="2:51" s="12" customFormat="1">
      <c r="B7003" s="151"/>
      <c r="D7003" s="152" t="s">
        <v>340</v>
      </c>
      <c r="E7003" s="153" t="s">
        <v>21</v>
      </c>
      <c r="F7003" s="154" t="s">
        <v>789</v>
      </c>
      <c r="H7003" s="153" t="s">
        <v>21</v>
      </c>
      <c r="I7003" s="155"/>
      <c r="L7003" s="151"/>
      <c r="M7003" s="156"/>
      <c r="T7003" s="157"/>
      <c r="AT7003" s="153" t="s">
        <v>340</v>
      </c>
      <c r="AU7003" s="153" t="s">
        <v>80</v>
      </c>
      <c r="AV7003" s="12" t="s">
        <v>78</v>
      </c>
      <c r="AW7003" s="12" t="s">
        <v>32</v>
      </c>
      <c r="AX7003" s="12" t="s">
        <v>71</v>
      </c>
      <c r="AY7003" s="153" t="s">
        <v>330</v>
      </c>
    </row>
    <row r="7004" spans="2:51" s="13" customFormat="1">
      <c r="B7004" s="158"/>
      <c r="D7004" s="152" t="s">
        <v>340</v>
      </c>
      <c r="E7004" s="159" t="s">
        <v>21</v>
      </c>
      <c r="F7004" s="160" t="s">
        <v>4964</v>
      </c>
      <c r="H7004" s="161">
        <v>461.19400000000002</v>
      </c>
      <c r="I7004" s="162"/>
      <c r="L7004" s="158"/>
      <c r="M7004" s="163"/>
      <c r="T7004" s="164"/>
      <c r="AT7004" s="159" t="s">
        <v>340</v>
      </c>
      <c r="AU7004" s="159" t="s">
        <v>80</v>
      </c>
      <c r="AV7004" s="13" t="s">
        <v>80</v>
      </c>
      <c r="AW7004" s="13" t="s">
        <v>32</v>
      </c>
      <c r="AX7004" s="13" t="s">
        <v>71</v>
      </c>
      <c r="AY7004" s="159" t="s">
        <v>330</v>
      </c>
    </row>
    <row r="7005" spans="2:51" s="13" customFormat="1">
      <c r="B7005" s="158"/>
      <c r="D7005" s="152" t="s">
        <v>340</v>
      </c>
      <c r="E7005" s="159" t="s">
        <v>21</v>
      </c>
      <c r="F7005" s="160" t="s">
        <v>4965</v>
      </c>
      <c r="H7005" s="161">
        <v>111.58</v>
      </c>
      <c r="I7005" s="162"/>
      <c r="L7005" s="158"/>
      <c r="M7005" s="163"/>
      <c r="T7005" s="164"/>
      <c r="AT7005" s="159" t="s">
        <v>340</v>
      </c>
      <c r="AU7005" s="159" t="s">
        <v>80</v>
      </c>
      <c r="AV7005" s="13" t="s">
        <v>80</v>
      </c>
      <c r="AW7005" s="13" t="s">
        <v>32</v>
      </c>
      <c r="AX7005" s="13" t="s">
        <v>71</v>
      </c>
      <c r="AY7005" s="159" t="s">
        <v>330</v>
      </c>
    </row>
    <row r="7006" spans="2:51" s="13" customFormat="1">
      <c r="B7006" s="158"/>
      <c r="D7006" s="152" t="s">
        <v>340</v>
      </c>
      <c r="E7006" s="159" t="s">
        <v>21</v>
      </c>
      <c r="F7006" s="160" t="s">
        <v>4966</v>
      </c>
      <c r="H7006" s="161">
        <v>54.99</v>
      </c>
      <c r="I7006" s="162"/>
      <c r="L7006" s="158"/>
      <c r="M7006" s="163"/>
      <c r="T7006" s="164"/>
      <c r="AT7006" s="159" t="s">
        <v>340</v>
      </c>
      <c r="AU7006" s="159" t="s">
        <v>80</v>
      </c>
      <c r="AV7006" s="13" t="s">
        <v>80</v>
      </c>
      <c r="AW7006" s="13" t="s">
        <v>32</v>
      </c>
      <c r="AX7006" s="13" t="s">
        <v>71</v>
      </c>
      <c r="AY7006" s="159" t="s">
        <v>330</v>
      </c>
    </row>
    <row r="7007" spans="2:51" s="12" customFormat="1">
      <c r="B7007" s="151"/>
      <c r="D7007" s="152" t="s">
        <v>340</v>
      </c>
      <c r="E7007" s="153" t="s">
        <v>21</v>
      </c>
      <c r="F7007" s="154" t="s">
        <v>800</v>
      </c>
      <c r="H7007" s="153" t="s">
        <v>21</v>
      </c>
      <c r="I7007" s="155"/>
      <c r="L7007" s="151"/>
      <c r="M7007" s="156"/>
      <c r="T7007" s="157"/>
      <c r="AT7007" s="153" t="s">
        <v>340</v>
      </c>
      <c r="AU7007" s="153" t="s">
        <v>80</v>
      </c>
      <c r="AV7007" s="12" t="s">
        <v>78</v>
      </c>
      <c r="AW7007" s="12" t="s">
        <v>32</v>
      </c>
      <c r="AX7007" s="12" t="s">
        <v>71</v>
      </c>
      <c r="AY7007" s="153" t="s">
        <v>330</v>
      </c>
    </row>
    <row r="7008" spans="2:51" s="13" customFormat="1">
      <c r="B7008" s="158"/>
      <c r="D7008" s="152" t="s">
        <v>340</v>
      </c>
      <c r="E7008" s="159" t="s">
        <v>21</v>
      </c>
      <c r="F7008" s="160" t="s">
        <v>4967</v>
      </c>
      <c r="H7008" s="161">
        <v>384.79199999999997</v>
      </c>
      <c r="I7008" s="162"/>
      <c r="L7008" s="158"/>
      <c r="M7008" s="163"/>
      <c r="T7008" s="164"/>
      <c r="AT7008" s="159" t="s">
        <v>340</v>
      </c>
      <c r="AU7008" s="159" t="s">
        <v>80</v>
      </c>
      <c r="AV7008" s="13" t="s">
        <v>80</v>
      </c>
      <c r="AW7008" s="13" t="s">
        <v>32</v>
      </c>
      <c r="AX7008" s="13" t="s">
        <v>71</v>
      </c>
      <c r="AY7008" s="159" t="s">
        <v>330</v>
      </c>
    </row>
    <row r="7009" spans="2:51" s="13" customFormat="1">
      <c r="B7009" s="158"/>
      <c r="D7009" s="152" t="s">
        <v>340</v>
      </c>
      <c r="E7009" s="159" t="s">
        <v>21</v>
      </c>
      <c r="F7009" s="160" t="s">
        <v>4968</v>
      </c>
      <c r="H7009" s="161">
        <v>223.34</v>
      </c>
      <c r="I7009" s="162"/>
      <c r="L7009" s="158"/>
      <c r="M7009" s="163"/>
      <c r="T7009" s="164"/>
      <c r="AT7009" s="159" t="s">
        <v>340</v>
      </c>
      <c r="AU7009" s="159" t="s">
        <v>80</v>
      </c>
      <c r="AV7009" s="13" t="s">
        <v>80</v>
      </c>
      <c r="AW7009" s="13" t="s">
        <v>32</v>
      </c>
      <c r="AX7009" s="13" t="s">
        <v>71</v>
      </c>
      <c r="AY7009" s="159" t="s">
        <v>330</v>
      </c>
    </row>
    <row r="7010" spans="2:51" s="12" customFormat="1">
      <c r="B7010" s="151"/>
      <c r="D7010" s="152" t="s">
        <v>340</v>
      </c>
      <c r="E7010" s="153" t="s">
        <v>21</v>
      </c>
      <c r="F7010" s="154" t="s">
        <v>808</v>
      </c>
      <c r="H7010" s="153" t="s">
        <v>21</v>
      </c>
      <c r="I7010" s="155"/>
      <c r="L7010" s="151"/>
      <c r="M7010" s="156"/>
      <c r="T7010" s="157"/>
      <c r="AT7010" s="153" t="s">
        <v>340</v>
      </c>
      <c r="AU7010" s="153" t="s">
        <v>80</v>
      </c>
      <c r="AV7010" s="12" t="s">
        <v>78</v>
      </c>
      <c r="AW7010" s="12" t="s">
        <v>32</v>
      </c>
      <c r="AX7010" s="12" t="s">
        <v>71</v>
      </c>
      <c r="AY7010" s="153" t="s">
        <v>330</v>
      </c>
    </row>
    <row r="7011" spans="2:51" s="13" customFormat="1">
      <c r="B7011" s="158"/>
      <c r="D7011" s="152" t="s">
        <v>340</v>
      </c>
      <c r="E7011" s="159" t="s">
        <v>21</v>
      </c>
      <c r="F7011" s="160" t="s">
        <v>4969</v>
      </c>
      <c r="H7011" s="161">
        <v>306.70400000000001</v>
      </c>
      <c r="I7011" s="162"/>
      <c r="L7011" s="158"/>
      <c r="M7011" s="163"/>
      <c r="T7011" s="164"/>
      <c r="AT7011" s="159" t="s">
        <v>340</v>
      </c>
      <c r="AU7011" s="159" t="s">
        <v>80</v>
      </c>
      <c r="AV7011" s="13" t="s">
        <v>80</v>
      </c>
      <c r="AW7011" s="13" t="s">
        <v>32</v>
      </c>
      <c r="AX7011" s="13" t="s">
        <v>71</v>
      </c>
      <c r="AY7011" s="159" t="s">
        <v>330</v>
      </c>
    </row>
    <row r="7012" spans="2:51" s="13" customFormat="1">
      <c r="B7012" s="158"/>
      <c r="D7012" s="152" t="s">
        <v>340</v>
      </c>
      <c r="E7012" s="159" t="s">
        <v>21</v>
      </c>
      <c r="F7012" s="160" t="s">
        <v>4970</v>
      </c>
      <c r="H7012" s="161">
        <v>128.41999999999999</v>
      </c>
      <c r="I7012" s="162"/>
      <c r="L7012" s="158"/>
      <c r="M7012" s="163"/>
      <c r="T7012" s="164"/>
      <c r="AT7012" s="159" t="s">
        <v>340</v>
      </c>
      <c r="AU7012" s="159" t="s">
        <v>80</v>
      </c>
      <c r="AV7012" s="13" t="s">
        <v>80</v>
      </c>
      <c r="AW7012" s="13" t="s">
        <v>32</v>
      </c>
      <c r="AX7012" s="13" t="s">
        <v>71</v>
      </c>
      <c r="AY7012" s="159" t="s">
        <v>330</v>
      </c>
    </row>
    <row r="7013" spans="2:51" s="13" customFormat="1">
      <c r="B7013" s="158"/>
      <c r="D7013" s="152" t="s">
        <v>340</v>
      </c>
      <c r="E7013" s="159" t="s">
        <v>21</v>
      </c>
      <c r="F7013" s="160" t="s">
        <v>4971</v>
      </c>
      <c r="H7013" s="161">
        <v>182.33</v>
      </c>
      <c r="I7013" s="162"/>
      <c r="L7013" s="158"/>
      <c r="M7013" s="163"/>
      <c r="T7013" s="164"/>
      <c r="AT7013" s="159" t="s">
        <v>340</v>
      </c>
      <c r="AU7013" s="159" t="s">
        <v>80</v>
      </c>
      <c r="AV7013" s="13" t="s">
        <v>80</v>
      </c>
      <c r="AW7013" s="13" t="s">
        <v>32</v>
      </c>
      <c r="AX7013" s="13" t="s">
        <v>71</v>
      </c>
      <c r="AY7013" s="159" t="s">
        <v>330</v>
      </c>
    </row>
    <row r="7014" spans="2:51" s="12" customFormat="1">
      <c r="B7014" s="151"/>
      <c r="D7014" s="152" t="s">
        <v>340</v>
      </c>
      <c r="E7014" s="153" t="s">
        <v>21</v>
      </c>
      <c r="F7014" s="154" t="s">
        <v>818</v>
      </c>
      <c r="H7014" s="153" t="s">
        <v>21</v>
      </c>
      <c r="I7014" s="155"/>
      <c r="L7014" s="151"/>
      <c r="M7014" s="156"/>
      <c r="T7014" s="157"/>
      <c r="AT7014" s="153" t="s">
        <v>340</v>
      </c>
      <c r="AU7014" s="153" t="s">
        <v>80</v>
      </c>
      <c r="AV7014" s="12" t="s">
        <v>78</v>
      </c>
      <c r="AW7014" s="12" t="s">
        <v>32</v>
      </c>
      <c r="AX7014" s="12" t="s">
        <v>71</v>
      </c>
      <c r="AY7014" s="153" t="s">
        <v>330</v>
      </c>
    </row>
    <row r="7015" spans="2:51" s="13" customFormat="1">
      <c r="B7015" s="158"/>
      <c r="D7015" s="152" t="s">
        <v>340</v>
      </c>
      <c r="E7015" s="159" t="s">
        <v>21</v>
      </c>
      <c r="F7015" s="160" t="s">
        <v>4972</v>
      </c>
      <c r="H7015" s="161">
        <v>391.19</v>
      </c>
      <c r="I7015" s="162"/>
      <c r="L7015" s="158"/>
      <c r="M7015" s="163"/>
      <c r="T7015" s="164"/>
      <c r="AT7015" s="159" t="s">
        <v>340</v>
      </c>
      <c r="AU7015" s="159" t="s">
        <v>80</v>
      </c>
      <c r="AV7015" s="13" t="s">
        <v>80</v>
      </c>
      <c r="AW7015" s="13" t="s">
        <v>32</v>
      </c>
      <c r="AX7015" s="13" t="s">
        <v>71</v>
      </c>
      <c r="AY7015" s="159" t="s">
        <v>330</v>
      </c>
    </row>
    <row r="7016" spans="2:51" s="12" customFormat="1">
      <c r="B7016" s="151"/>
      <c r="D7016" s="152" t="s">
        <v>340</v>
      </c>
      <c r="E7016" s="153" t="s">
        <v>21</v>
      </c>
      <c r="F7016" s="154" t="s">
        <v>4973</v>
      </c>
      <c r="H7016" s="153" t="s">
        <v>21</v>
      </c>
      <c r="I7016" s="155"/>
      <c r="L7016" s="151"/>
      <c r="M7016" s="156"/>
      <c r="T7016" s="157"/>
      <c r="AT7016" s="153" t="s">
        <v>340</v>
      </c>
      <c r="AU7016" s="153" t="s">
        <v>80</v>
      </c>
      <c r="AV7016" s="12" t="s">
        <v>78</v>
      </c>
      <c r="AW7016" s="12" t="s">
        <v>32</v>
      </c>
      <c r="AX7016" s="12" t="s">
        <v>71</v>
      </c>
      <c r="AY7016" s="153" t="s">
        <v>330</v>
      </c>
    </row>
    <row r="7017" spans="2:51" s="13" customFormat="1">
      <c r="B7017" s="158"/>
      <c r="D7017" s="152" t="s">
        <v>340</v>
      </c>
      <c r="E7017" s="159" t="s">
        <v>21</v>
      </c>
      <c r="F7017" s="160" t="s">
        <v>4974</v>
      </c>
      <c r="H7017" s="161">
        <v>-9.4499999999999993</v>
      </c>
      <c r="I7017" s="162"/>
      <c r="L7017" s="158"/>
      <c r="M7017" s="163"/>
      <c r="T7017" s="164"/>
      <c r="AT7017" s="159" t="s">
        <v>340</v>
      </c>
      <c r="AU7017" s="159" t="s">
        <v>80</v>
      </c>
      <c r="AV7017" s="13" t="s">
        <v>80</v>
      </c>
      <c r="AW7017" s="13" t="s">
        <v>32</v>
      </c>
      <c r="AX7017" s="13" t="s">
        <v>71</v>
      </c>
      <c r="AY7017" s="159" t="s">
        <v>330</v>
      </c>
    </row>
    <row r="7018" spans="2:51" s="15" customFormat="1">
      <c r="B7018" s="183"/>
      <c r="D7018" s="152" t="s">
        <v>340</v>
      </c>
      <c r="E7018" s="184" t="s">
        <v>21</v>
      </c>
      <c r="F7018" s="185" t="s">
        <v>769</v>
      </c>
      <c r="H7018" s="186">
        <v>3647.3330000000001</v>
      </c>
      <c r="I7018" s="187"/>
      <c r="L7018" s="183"/>
      <c r="M7018" s="188"/>
      <c r="T7018" s="189"/>
      <c r="AT7018" s="184" t="s">
        <v>340</v>
      </c>
      <c r="AU7018" s="184" t="s">
        <v>80</v>
      </c>
      <c r="AV7018" s="15" t="s">
        <v>171</v>
      </c>
      <c r="AW7018" s="15" t="s">
        <v>32</v>
      </c>
      <c r="AX7018" s="15" t="s">
        <v>71</v>
      </c>
      <c r="AY7018" s="184" t="s">
        <v>330</v>
      </c>
    </row>
    <row r="7019" spans="2:51" s="12" customFormat="1">
      <c r="B7019" s="151"/>
      <c r="D7019" s="152" t="s">
        <v>340</v>
      </c>
      <c r="E7019" s="153" t="s">
        <v>21</v>
      </c>
      <c r="F7019" s="154" t="s">
        <v>4975</v>
      </c>
      <c r="H7019" s="153" t="s">
        <v>21</v>
      </c>
      <c r="I7019" s="155"/>
      <c r="L7019" s="151"/>
      <c r="M7019" s="156"/>
      <c r="T7019" s="157"/>
      <c r="AT7019" s="153" t="s">
        <v>340</v>
      </c>
      <c r="AU7019" s="153" t="s">
        <v>80</v>
      </c>
      <c r="AV7019" s="12" t="s">
        <v>78</v>
      </c>
      <c r="AW7019" s="12" t="s">
        <v>32</v>
      </c>
      <c r="AX7019" s="12" t="s">
        <v>71</v>
      </c>
      <c r="AY7019" s="153" t="s">
        <v>330</v>
      </c>
    </row>
    <row r="7020" spans="2:51" s="12" customFormat="1">
      <c r="B7020" s="151"/>
      <c r="D7020" s="152" t="s">
        <v>340</v>
      </c>
      <c r="E7020" s="153" t="s">
        <v>21</v>
      </c>
      <c r="F7020" s="154" t="s">
        <v>1003</v>
      </c>
      <c r="H7020" s="153" t="s">
        <v>21</v>
      </c>
      <c r="I7020" s="155"/>
      <c r="L7020" s="151"/>
      <c r="M7020" s="156"/>
      <c r="T7020" s="157"/>
      <c r="AT7020" s="153" t="s">
        <v>340</v>
      </c>
      <c r="AU7020" s="153" t="s">
        <v>80</v>
      </c>
      <c r="AV7020" s="12" t="s">
        <v>78</v>
      </c>
      <c r="AW7020" s="12" t="s">
        <v>32</v>
      </c>
      <c r="AX7020" s="12" t="s">
        <v>71</v>
      </c>
      <c r="AY7020" s="153" t="s">
        <v>330</v>
      </c>
    </row>
    <row r="7021" spans="2:51" s="12" customFormat="1">
      <c r="B7021" s="151"/>
      <c r="D7021" s="152" t="s">
        <v>340</v>
      </c>
      <c r="E7021" s="153" t="s">
        <v>21</v>
      </c>
      <c r="F7021" s="154" t="s">
        <v>1186</v>
      </c>
      <c r="H7021" s="153" t="s">
        <v>21</v>
      </c>
      <c r="I7021" s="155"/>
      <c r="L7021" s="151"/>
      <c r="M7021" s="156"/>
      <c r="T7021" s="157"/>
      <c r="AT7021" s="153" t="s">
        <v>340</v>
      </c>
      <c r="AU7021" s="153" t="s">
        <v>80</v>
      </c>
      <c r="AV7021" s="12" t="s">
        <v>78</v>
      </c>
      <c r="AW7021" s="12" t="s">
        <v>32</v>
      </c>
      <c r="AX7021" s="12" t="s">
        <v>71</v>
      </c>
      <c r="AY7021" s="153" t="s">
        <v>330</v>
      </c>
    </row>
    <row r="7022" spans="2:51" s="12" customFormat="1">
      <c r="B7022" s="151"/>
      <c r="D7022" s="152" t="s">
        <v>340</v>
      </c>
      <c r="E7022" s="153" t="s">
        <v>21</v>
      </c>
      <c r="F7022" s="154" t="s">
        <v>1187</v>
      </c>
      <c r="H7022" s="153" t="s">
        <v>21</v>
      </c>
      <c r="I7022" s="155"/>
      <c r="L7022" s="151"/>
      <c r="M7022" s="156"/>
      <c r="T7022" s="157"/>
      <c r="AT7022" s="153" t="s">
        <v>340</v>
      </c>
      <c r="AU7022" s="153" t="s">
        <v>80</v>
      </c>
      <c r="AV7022" s="12" t="s">
        <v>78</v>
      </c>
      <c r="AW7022" s="12" t="s">
        <v>32</v>
      </c>
      <c r="AX7022" s="12" t="s">
        <v>71</v>
      </c>
      <c r="AY7022" s="153" t="s">
        <v>330</v>
      </c>
    </row>
    <row r="7023" spans="2:51" s="13" customFormat="1">
      <c r="B7023" s="158"/>
      <c r="D7023" s="152" t="s">
        <v>340</v>
      </c>
      <c r="E7023" s="159" t="s">
        <v>21</v>
      </c>
      <c r="F7023" s="160" t="s">
        <v>1243</v>
      </c>
      <c r="H7023" s="161">
        <v>6.0990000000000002</v>
      </c>
      <c r="I7023" s="162"/>
      <c r="L7023" s="158"/>
      <c r="M7023" s="163"/>
      <c r="T7023" s="164"/>
      <c r="AT7023" s="159" t="s">
        <v>340</v>
      </c>
      <c r="AU7023" s="159" t="s">
        <v>80</v>
      </c>
      <c r="AV7023" s="13" t="s">
        <v>80</v>
      </c>
      <c r="AW7023" s="13" t="s">
        <v>32</v>
      </c>
      <c r="AX7023" s="13" t="s">
        <v>71</v>
      </c>
      <c r="AY7023" s="159" t="s">
        <v>330</v>
      </c>
    </row>
    <row r="7024" spans="2:51" s="12" customFormat="1">
      <c r="B7024" s="151"/>
      <c r="D7024" s="152" t="s">
        <v>340</v>
      </c>
      <c r="E7024" s="153" t="s">
        <v>21</v>
      </c>
      <c r="F7024" s="154" t="s">
        <v>1189</v>
      </c>
      <c r="H7024" s="153" t="s">
        <v>21</v>
      </c>
      <c r="I7024" s="155"/>
      <c r="L7024" s="151"/>
      <c r="M7024" s="156"/>
      <c r="T7024" s="157"/>
      <c r="AT7024" s="153" t="s">
        <v>340</v>
      </c>
      <c r="AU7024" s="153" t="s">
        <v>80</v>
      </c>
      <c r="AV7024" s="12" t="s">
        <v>78</v>
      </c>
      <c r="AW7024" s="12" t="s">
        <v>32</v>
      </c>
      <c r="AX7024" s="12" t="s">
        <v>71</v>
      </c>
      <c r="AY7024" s="153" t="s">
        <v>330</v>
      </c>
    </row>
    <row r="7025" spans="2:51" s="13" customFormat="1">
      <c r="B7025" s="158"/>
      <c r="D7025" s="152" t="s">
        <v>340</v>
      </c>
      <c r="E7025" s="159" t="s">
        <v>21</v>
      </c>
      <c r="F7025" s="160" t="s">
        <v>1244</v>
      </c>
      <c r="H7025" s="161">
        <v>1.208</v>
      </c>
      <c r="I7025" s="162"/>
      <c r="L7025" s="158"/>
      <c r="M7025" s="163"/>
      <c r="T7025" s="164"/>
      <c r="AT7025" s="159" t="s">
        <v>340</v>
      </c>
      <c r="AU7025" s="159" t="s">
        <v>80</v>
      </c>
      <c r="AV7025" s="13" t="s">
        <v>80</v>
      </c>
      <c r="AW7025" s="13" t="s">
        <v>32</v>
      </c>
      <c r="AX7025" s="13" t="s">
        <v>71</v>
      </c>
      <c r="AY7025" s="159" t="s">
        <v>330</v>
      </c>
    </row>
    <row r="7026" spans="2:51" s="12" customFormat="1">
      <c r="B7026" s="151"/>
      <c r="D7026" s="152" t="s">
        <v>340</v>
      </c>
      <c r="E7026" s="153" t="s">
        <v>21</v>
      </c>
      <c r="F7026" s="154" t="s">
        <v>1191</v>
      </c>
      <c r="H7026" s="153" t="s">
        <v>21</v>
      </c>
      <c r="I7026" s="155"/>
      <c r="L7026" s="151"/>
      <c r="M7026" s="156"/>
      <c r="T7026" s="157"/>
      <c r="AT7026" s="153" t="s">
        <v>340</v>
      </c>
      <c r="AU7026" s="153" t="s">
        <v>80</v>
      </c>
      <c r="AV7026" s="12" t="s">
        <v>78</v>
      </c>
      <c r="AW7026" s="12" t="s">
        <v>32</v>
      </c>
      <c r="AX7026" s="12" t="s">
        <v>71</v>
      </c>
      <c r="AY7026" s="153" t="s">
        <v>330</v>
      </c>
    </row>
    <row r="7027" spans="2:51" s="13" customFormat="1">
      <c r="B7027" s="158"/>
      <c r="D7027" s="152" t="s">
        <v>340</v>
      </c>
      <c r="E7027" s="159" t="s">
        <v>21</v>
      </c>
      <c r="F7027" s="160" t="s">
        <v>1245</v>
      </c>
      <c r="H7027" s="161">
        <v>7.8</v>
      </c>
      <c r="I7027" s="162"/>
      <c r="L7027" s="158"/>
      <c r="M7027" s="163"/>
      <c r="T7027" s="164"/>
      <c r="AT7027" s="159" t="s">
        <v>340</v>
      </c>
      <c r="AU7027" s="159" t="s">
        <v>80</v>
      </c>
      <c r="AV7027" s="13" t="s">
        <v>80</v>
      </c>
      <c r="AW7027" s="13" t="s">
        <v>32</v>
      </c>
      <c r="AX7027" s="13" t="s">
        <v>71</v>
      </c>
      <c r="AY7027" s="159" t="s">
        <v>330</v>
      </c>
    </row>
    <row r="7028" spans="2:51" s="12" customFormat="1">
      <c r="B7028" s="151"/>
      <c r="D7028" s="152" t="s">
        <v>340</v>
      </c>
      <c r="E7028" s="153" t="s">
        <v>21</v>
      </c>
      <c r="F7028" s="154" t="s">
        <v>770</v>
      </c>
      <c r="H7028" s="153" t="s">
        <v>21</v>
      </c>
      <c r="I7028" s="155"/>
      <c r="L7028" s="151"/>
      <c r="M7028" s="156"/>
      <c r="T7028" s="157"/>
      <c r="AT7028" s="153" t="s">
        <v>340</v>
      </c>
      <c r="AU7028" s="153" t="s">
        <v>80</v>
      </c>
      <c r="AV7028" s="12" t="s">
        <v>78</v>
      </c>
      <c r="AW7028" s="12" t="s">
        <v>32</v>
      </c>
      <c r="AX7028" s="12" t="s">
        <v>71</v>
      </c>
      <c r="AY7028" s="153" t="s">
        <v>330</v>
      </c>
    </row>
    <row r="7029" spans="2:51" s="12" customFormat="1">
      <c r="B7029" s="151"/>
      <c r="D7029" s="152" t="s">
        <v>340</v>
      </c>
      <c r="E7029" s="153" t="s">
        <v>21</v>
      </c>
      <c r="F7029" s="154" t="s">
        <v>1186</v>
      </c>
      <c r="H7029" s="153" t="s">
        <v>21</v>
      </c>
      <c r="I7029" s="155"/>
      <c r="L7029" s="151"/>
      <c r="M7029" s="156"/>
      <c r="T7029" s="157"/>
      <c r="AT7029" s="153" t="s">
        <v>340</v>
      </c>
      <c r="AU7029" s="153" t="s">
        <v>80</v>
      </c>
      <c r="AV7029" s="12" t="s">
        <v>78</v>
      </c>
      <c r="AW7029" s="12" t="s">
        <v>32</v>
      </c>
      <c r="AX7029" s="12" t="s">
        <v>71</v>
      </c>
      <c r="AY7029" s="153" t="s">
        <v>330</v>
      </c>
    </row>
    <row r="7030" spans="2:51" s="12" customFormat="1">
      <c r="B7030" s="151"/>
      <c r="D7030" s="152" t="s">
        <v>340</v>
      </c>
      <c r="E7030" s="153" t="s">
        <v>21</v>
      </c>
      <c r="F7030" s="154" t="s">
        <v>1195</v>
      </c>
      <c r="H7030" s="153" t="s">
        <v>21</v>
      </c>
      <c r="I7030" s="155"/>
      <c r="L7030" s="151"/>
      <c r="M7030" s="156"/>
      <c r="T7030" s="157"/>
      <c r="AT7030" s="153" t="s">
        <v>340</v>
      </c>
      <c r="AU7030" s="153" t="s">
        <v>80</v>
      </c>
      <c r="AV7030" s="12" t="s">
        <v>78</v>
      </c>
      <c r="AW7030" s="12" t="s">
        <v>32</v>
      </c>
      <c r="AX7030" s="12" t="s">
        <v>71</v>
      </c>
      <c r="AY7030" s="153" t="s">
        <v>330</v>
      </c>
    </row>
    <row r="7031" spans="2:51" s="13" customFormat="1">
      <c r="B7031" s="158"/>
      <c r="D7031" s="152" t="s">
        <v>340</v>
      </c>
      <c r="E7031" s="159" t="s">
        <v>21</v>
      </c>
      <c r="F7031" s="160" t="s">
        <v>1248</v>
      </c>
      <c r="H7031" s="161">
        <v>7.0990000000000002</v>
      </c>
      <c r="I7031" s="162"/>
      <c r="L7031" s="158"/>
      <c r="M7031" s="163"/>
      <c r="T7031" s="164"/>
      <c r="AT7031" s="159" t="s">
        <v>340</v>
      </c>
      <c r="AU7031" s="159" t="s">
        <v>80</v>
      </c>
      <c r="AV7031" s="13" t="s">
        <v>80</v>
      </c>
      <c r="AW7031" s="13" t="s">
        <v>32</v>
      </c>
      <c r="AX7031" s="13" t="s">
        <v>71</v>
      </c>
      <c r="AY7031" s="159" t="s">
        <v>330</v>
      </c>
    </row>
    <row r="7032" spans="2:51" s="12" customFormat="1">
      <c r="B7032" s="151"/>
      <c r="D7032" s="152" t="s">
        <v>340</v>
      </c>
      <c r="E7032" s="153" t="s">
        <v>21</v>
      </c>
      <c r="F7032" s="154" t="s">
        <v>1197</v>
      </c>
      <c r="H7032" s="153" t="s">
        <v>21</v>
      </c>
      <c r="I7032" s="155"/>
      <c r="L7032" s="151"/>
      <c r="M7032" s="156"/>
      <c r="T7032" s="157"/>
      <c r="AT7032" s="153" t="s">
        <v>340</v>
      </c>
      <c r="AU7032" s="153" t="s">
        <v>80</v>
      </c>
      <c r="AV7032" s="12" t="s">
        <v>78</v>
      </c>
      <c r="AW7032" s="12" t="s">
        <v>32</v>
      </c>
      <c r="AX7032" s="12" t="s">
        <v>71</v>
      </c>
      <c r="AY7032" s="153" t="s">
        <v>330</v>
      </c>
    </row>
    <row r="7033" spans="2:51" s="13" customFormat="1">
      <c r="B7033" s="158"/>
      <c r="D7033" s="152" t="s">
        <v>340</v>
      </c>
      <c r="E7033" s="159" t="s">
        <v>21</v>
      </c>
      <c r="F7033" s="160" t="s">
        <v>1244</v>
      </c>
      <c r="H7033" s="161">
        <v>1.208</v>
      </c>
      <c r="I7033" s="162"/>
      <c r="L7033" s="158"/>
      <c r="M7033" s="163"/>
      <c r="T7033" s="164"/>
      <c r="AT7033" s="159" t="s">
        <v>340</v>
      </c>
      <c r="AU7033" s="159" t="s">
        <v>80</v>
      </c>
      <c r="AV7033" s="13" t="s">
        <v>80</v>
      </c>
      <c r="AW7033" s="13" t="s">
        <v>32</v>
      </c>
      <c r="AX7033" s="13" t="s">
        <v>71</v>
      </c>
      <c r="AY7033" s="159" t="s">
        <v>330</v>
      </c>
    </row>
    <row r="7034" spans="2:51" s="12" customFormat="1">
      <c r="B7034" s="151"/>
      <c r="D7034" s="152" t="s">
        <v>340</v>
      </c>
      <c r="E7034" s="153" t="s">
        <v>21</v>
      </c>
      <c r="F7034" s="154" t="s">
        <v>1198</v>
      </c>
      <c r="H7034" s="153" t="s">
        <v>21</v>
      </c>
      <c r="I7034" s="155"/>
      <c r="L7034" s="151"/>
      <c r="M7034" s="156"/>
      <c r="T7034" s="157"/>
      <c r="AT7034" s="153" t="s">
        <v>340</v>
      </c>
      <c r="AU7034" s="153" t="s">
        <v>80</v>
      </c>
      <c r="AV7034" s="12" t="s">
        <v>78</v>
      </c>
      <c r="AW7034" s="12" t="s">
        <v>32</v>
      </c>
      <c r="AX7034" s="12" t="s">
        <v>71</v>
      </c>
      <c r="AY7034" s="153" t="s">
        <v>330</v>
      </c>
    </row>
    <row r="7035" spans="2:51" s="13" customFormat="1">
      <c r="B7035" s="158"/>
      <c r="D7035" s="152" t="s">
        <v>340</v>
      </c>
      <c r="E7035" s="159" t="s">
        <v>21</v>
      </c>
      <c r="F7035" s="160" t="s">
        <v>1249</v>
      </c>
      <c r="H7035" s="161">
        <v>8.8629999999999978</v>
      </c>
      <c r="I7035" s="162"/>
      <c r="L7035" s="158"/>
      <c r="M7035" s="163"/>
      <c r="T7035" s="164"/>
      <c r="AT7035" s="159" t="s">
        <v>340</v>
      </c>
      <c r="AU7035" s="159" t="s">
        <v>80</v>
      </c>
      <c r="AV7035" s="13" t="s">
        <v>80</v>
      </c>
      <c r="AW7035" s="13" t="s">
        <v>32</v>
      </c>
      <c r="AX7035" s="13" t="s">
        <v>71</v>
      </c>
      <c r="AY7035" s="159" t="s">
        <v>330</v>
      </c>
    </row>
    <row r="7036" spans="2:51" s="15" customFormat="1">
      <c r="B7036" s="183"/>
      <c r="D7036" s="152" t="s">
        <v>340</v>
      </c>
      <c r="E7036" s="184" t="s">
        <v>21</v>
      </c>
      <c r="F7036" s="185" t="s">
        <v>769</v>
      </c>
      <c r="H7036" s="186">
        <v>32.277000000000001</v>
      </c>
      <c r="I7036" s="187"/>
      <c r="L7036" s="183"/>
      <c r="M7036" s="188"/>
      <c r="T7036" s="189"/>
      <c r="AT7036" s="184" t="s">
        <v>340</v>
      </c>
      <c r="AU7036" s="184" t="s">
        <v>80</v>
      </c>
      <c r="AV7036" s="15" t="s">
        <v>171</v>
      </c>
      <c r="AW7036" s="15" t="s">
        <v>32</v>
      </c>
      <c r="AX7036" s="15" t="s">
        <v>71</v>
      </c>
      <c r="AY7036" s="184" t="s">
        <v>330</v>
      </c>
    </row>
    <row r="7037" spans="2:51" s="12" customFormat="1">
      <c r="B7037" s="151"/>
      <c r="D7037" s="152" t="s">
        <v>340</v>
      </c>
      <c r="E7037" s="153" t="s">
        <v>21</v>
      </c>
      <c r="F7037" s="154" t="s">
        <v>789</v>
      </c>
      <c r="H7037" s="153" t="s">
        <v>21</v>
      </c>
      <c r="I7037" s="155"/>
      <c r="L7037" s="151"/>
      <c r="M7037" s="156"/>
      <c r="T7037" s="157"/>
      <c r="AT7037" s="153" t="s">
        <v>340</v>
      </c>
      <c r="AU7037" s="153" t="s">
        <v>80</v>
      </c>
      <c r="AV7037" s="12" t="s">
        <v>78</v>
      </c>
      <c r="AW7037" s="12" t="s">
        <v>32</v>
      </c>
      <c r="AX7037" s="12" t="s">
        <v>71</v>
      </c>
      <c r="AY7037" s="153" t="s">
        <v>330</v>
      </c>
    </row>
    <row r="7038" spans="2:51" s="12" customFormat="1">
      <c r="B7038" s="151"/>
      <c r="D7038" s="152" t="s">
        <v>340</v>
      </c>
      <c r="E7038" s="153" t="s">
        <v>21</v>
      </c>
      <c r="F7038" s="154" t="s">
        <v>1186</v>
      </c>
      <c r="H7038" s="153" t="s">
        <v>21</v>
      </c>
      <c r="I7038" s="155"/>
      <c r="L7038" s="151"/>
      <c r="M7038" s="156"/>
      <c r="T7038" s="157"/>
      <c r="AT7038" s="153" t="s">
        <v>340</v>
      </c>
      <c r="AU7038" s="153" t="s">
        <v>80</v>
      </c>
      <c r="AV7038" s="12" t="s">
        <v>78</v>
      </c>
      <c r="AW7038" s="12" t="s">
        <v>32</v>
      </c>
      <c r="AX7038" s="12" t="s">
        <v>71</v>
      </c>
      <c r="AY7038" s="153" t="s">
        <v>330</v>
      </c>
    </row>
    <row r="7039" spans="2:51" s="12" customFormat="1">
      <c r="B7039" s="151"/>
      <c r="D7039" s="152" t="s">
        <v>340</v>
      </c>
      <c r="E7039" s="153" t="s">
        <v>21</v>
      </c>
      <c r="F7039" s="154" t="s">
        <v>1195</v>
      </c>
      <c r="H7039" s="153" t="s">
        <v>21</v>
      </c>
      <c r="I7039" s="155"/>
      <c r="L7039" s="151"/>
      <c r="M7039" s="156"/>
      <c r="T7039" s="157"/>
      <c r="AT7039" s="153" t="s">
        <v>340</v>
      </c>
      <c r="AU7039" s="153" t="s">
        <v>80</v>
      </c>
      <c r="AV7039" s="12" t="s">
        <v>78</v>
      </c>
      <c r="AW7039" s="12" t="s">
        <v>32</v>
      </c>
      <c r="AX7039" s="12" t="s">
        <v>71</v>
      </c>
      <c r="AY7039" s="153" t="s">
        <v>330</v>
      </c>
    </row>
    <row r="7040" spans="2:51" s="13" customFormat="1">
      <c r="B7040" s="158"/>
      <c r="D7040" s="152" t="s">
        <v>340</v>
      </c>
      <c r="E7040" s="159" t="s">
        <v>21</v>
      </c>
      <c r="F7040" s="160" t="s">
        <v>1248</v>
      </c>
      <c r="H7040" s="161">
        <v>7.0990000000000002</v>
      </c>
      <c r="I7040" s="162"/>
      <c r="L7040" s="158"/>
      <c r="M7040" s="163"/>
      <c r="T7040" s="164"/>
      <c r="AT7040" s="159" t="s">
        <v>340</v>
      </c>
      <c r="AU7040" s="159" t="s">
        <v>80</v>
      </c>
      <c r="AV7040" s="13" t="s">
        <v>80</v>
      </c>
      <c r="AW7040" s="13" t="s">
        <v>32</v>
      </c>
      <c r="AX7040" s="13" t="s">
        <v>71</v>
      </c>
      <c r="AY7040" s="159" t="s">
        <v>330</v>
      </c>
    </row>
    <row r="7041" spans="2:51" s="12" customFormat="1">
      <c r="B7041" s="151"/>
      <c r="D7041" s="152" t="s">
        <v>340</v>
      </c>
      <c r="E7041" s="153" t="s">
        <v>21</v>
      </c>
      <c r="F7041" s="154" t="s">
        <v>1197</v>
      </c>
      <c r="H7041" s="153" t="s">
        <v>21</v>
      </c>
      <c r="I7041" s="155"/>
      <c r="L7041" s="151"/>
      <c r="M7041" s="156"/>
      <c r="T7041" s="157"/>
      <c r="AT7041" s="153" t="s">
        <v>340</v>
      </c>
      <c r="AU7041" s="153" t="s">
        <v>80</v>
      </c>
      <c r="AV7041" s="12" t="s">
        <v>78</v>
      </c>
      <c r="AW7041" s="12" t="s">
        <v>32</v>
      </c>
      <c r="AX7041" s="12" t="s">
        <v>71</v>
      </c>
      <c r="AY7041" s="153" t="s">
        <v>330</v>
      </c>
    </row>
    <row r="7042" spans="2:51" s="13" customFormat="1">
      <c r="B7042" s="158"/>
      <c r="D7042" s="152" t="s">
        <v>340</v>
      </c>
      <c r="E7042" s="159" t="s">
        <v>21</v>
      </c>
      <c r="F7042" s="160" t="s">
        <v>1244</v>
      </c>
      <c r="H7042" s="161">
        <v>1.208</v>
      </c>
      <c r="I7042" s="162"/>
      <c r="L7042" s="158"/>
      <c r="M7042" s="163"/>
      <c r="T7042" s="164"/>
      <c r="AT7042" s="159" t="s">
        <v>340</v>
      </c>
      <c r="AU7042" s="159" t="s">
        <v>80</v>
      </c>
      <c r="AV7042" s="13" t="s">
        <v>80</v>
      </c>
      <c r="AW7042" s="13" t="s">
        <v>32</v>
      </c>
      <c r="AX7042" s="13" t="s">
        <v>71</v>
      </c>
      <c r="AY7042" s="159" t="s">
        <v>330</v>
      </c>
    </row>
    <row r="7043" spans="2:51" s="12" customFormat="1">
      <c r="B7043" s="151"/>
      <c r="D7043" s="152" t="s">
        <v>340</v>
      </c>
      <c r="E7043" s="153" t="s">
        <v>21</v>
      </c>
      <c r="F7043" s="154" t="s">
        <v>1198</v>
      </c>
      <c r="H7043" s="153" t="s">
        <v>21</v>
      </c>
      <c r="I7043" s="155"/>
      <c r="L7043" s="151"/>
      <c r="M7043" s="156"/>
      <c r="T7043" s="157"/>
      <c r="AT7043" s="153" t="s">
        <v>340</v>
      </c>
      <c r="AU7043" s="153" t="s">
        <v>80</v>
      </c>
      <c r="AV7043" s="12" t="s">
        <v>78</v>
      </c>
      <c r="AW7043" s="12" t="s">
        <v>32</v>
      </c>
      <c r="AX7043" s="12" t="s">
        <v>71</v>
      </c>
      <c r="AY7043" s="153" t="s">
        <v>330</v>
      </c>
    </row>
    <row r="7044" spans="2:51" s="13" customFormat="1">
      <c r="B7044" s="158"/>
      <c r="D7044" s="152" t="s">
        <v>340</v>
      </c>
      <c r="E7044" s="159" t="s">
        <v>21</v>
      </c>
      <c r="F7044" s="160" t="s">
        <v>1249</v>
      </c>
      <c r="H7044" s="161">
        <v>8.8629999999999978</v>
      </c>
      <c r="I7044" s="162"/>
      <c r="L7044" s="158"/>
      <c r="M7044" s="163"/>
      <c r="T7044" s="164"/>
      <c r="AT7044" s="159" t="s">
        <v>340</v>
      </c>
      <c r="AU7044" s="159" t="s">
        <v>80</v>
      </c>
      <c r="AV7044" s="13" t="s">
        <v>80</v>
      </c>
      <c r="AW7044" s="13" t="s">
        <v>32</v>
      </c>
      <c r="AX7044" s="13" t="s">
        <v>71</v>
      </c>
      <c r="AY7044" s="159" t="s">
        <v>330</v>
      </c>
    </row>
    <row r="7045" spans="2:51" s="15" customFormat="1">
      <c r="B7045" s="183"/>
      <c r="D7045" s="152" t="s">
        <v>340</v>
      </c>
      <c r="E7045" s="184" t="s">
        <v>21</v>
      </c>
      <c r="F7045" s="185" t="s">
        <v>769</v>
      </c>
      <c r="H7045" s="186">
        <v>17.170000000000002</v>
      </c>
      <c r="I7045" s="187"/>
      <c r="L7045" s="183"/>
      <c r="M7045" s="188"/>
      <c r="T7045" s="189"/>
      <c r="AT7045" s="184" t="s">
        <v>340</v>
      </c>
      <c r="AU7045" s="184" t="s">
        <v>80</v>
      </c>
      <c r="AV7045" s="15" t="s">
        <v>171</v>
      </c>
      <c r="AW7045" s="15" t="s">
        <v>32</v>
      </c>
      <c r="AX7045" s="15" t="s">
        <v>71</v>
      </c>
      <c r="AY7045" s="184" t="s">
        <v>330</v>
      </c>
    </row>
    <row r="7046" spans="2:51" s="12" customFormat="1">
      <c r="B7046" s="151"/>
      <c r="D7046" s="152" t="s">
        <v>340</v>
      </c>
      <c r="E7046" s="153" t="s">
        <v>21</v>
      </c>
      <c r="F7046" s="154" t="s">
        <v>800</v>
      </c>
      <c r="H7046" s="153" t="s">
        <v>21</v>
      </c>
      <c r="I7046" s="155"/>
      <c r="L7046" s="151"/>
      <c r="M7046" s="156"/>
      <c r="T7046" s="157"/>
      <c r="AT7046" s="153" t="s">
        <v>340</v>
      </c>
      <c r="AU7046" s="153" t="s">
        <v>80</v>
      </c>
      <c r="AV7046" s="12" t="s">
        <v>78</v>
      </c>
      <c r="AW7046" s="12" t="s">
        <v>32</v>
      </c>
      <c r="AX7046" s="12" t="s">
        <v>71</v>
      </c>
      <c r="AY7046" s="153" t="s">
        <v>330</v>
      </c>
    </row>
    <row r="7047" spans="2:51" s="12" customFormat="1">
      <c r="B7047" s="151"/>
      <c r="D7047" s="152" t="s">
        <v>340</v>
      </c>
      <c r="E7047" s="153" t="s">
        <v>21</v>
      </c>
      <c r="F7047" s="154" t="s">
        <v>829</v>
      </c>
      <c r="H7047" s="153" t="s">
        <v>21</v>
      </c>
      <c r="I7047" s="155"/>
      <c r="L7047" s="151"/>
      <c r="M7047" s="156"/>
      <c r="T7047" s="157"/>
      <c r="AT7047" s="153" t="s">
        <v>340</v>
      </c>
      <c r="AU7047" s="153" t="s">
        <v>80</v>
      </c>
      <c r="AV7047" s="12" t="s">
        <v>78</v>
      </c>
      <c r="AW7047" s="12" t="s">
        <v>32</v>
      </c>
      <c r="AX7047" s="12" t="s">
        <v>71</v>
      </c>
      <c r="AY7047" s="153" t="s">
        <v>330</v>
      </c>
    </row>
    <row r="7048" spans="2:51" s="13" customFormat="1">
      <c r="B7048" s="158"/>
      <c r="D7048" s="152" t="s">
        <v>340</v>
      </c>
      <c r="E7048" s="159" t="s">
        <v>21</v>
      </c>
      <c r="F7048" s="160" t="s">
        <v>4976</v>
      </c>
      <c r="H7048" s="161">
        <v>17.170000000000002</v>
      </c>
      <c r="I7048" s="162"/>
      <c r="L7048" s="158"/>
      <c r="M7048" s="163"/>
      <c r="T7048" s="164"/>
      <c r="AT7048" s="159" t="s">
        <v>340</v>
      </c>
      <c r="AU7048" s="159" t="s">
        <v>80</v>
      </c>
      <c r="AV7048" s="13" t="s">
        <v>80</v>
      </c>
      <c r="AW7048" s="13" t="s">
        <v>32</v>
      </c>
      <c r="AX7048" s="13" t="s">
        <v>71</v>
      </c>
      <c r="AY7048" s="159" t="s">
        <v>330</v>
      </c>
    </row>
    <row r="7049" spans="2:51" s="12" customFormat="1">
      <c r="B7049" s="151"/>
      <c r="D7049" s="152" t="s">
        <v>340</v>
      </c>
      <c r="E7049" s="153" t="s">
        <v>21</v>
      </c>
      <c r="F7049" s="154" t="s">
        <v>808</v>
      </c>
      <c r="H7049" s="153" t="s">
        <v>21</v>
      </c>
      <c r="I7049" s="155"/>
      <c r="L7049" s="151"/>
      <c r="M7049" s="156"/>
      <c r="T7049" s="157"/>
      <c r="AT7049" s="153" t="s">
        <v>340</v>
      </c>
      <c r="AU7049" s="153" t="s">
        <v>80</v>
      </c>
      <c r="AV7049" s="12" t="s">
        <v>78</v>
      </c>
      <c r="AW7049" s="12" t="s">
        <v>32</v>
      </c>
      <c r="AX7049" s="12" t="s">
        <v>71</v>
      </c>
      <c r="AY7049" s="153" t="s">
        <v>330</v>
      </c>
    </row>
    <row r="7050" spans="2:51" s="12" customFormat="1">
      <c r="B7050" s="151"/>
      <c r="D7050" s="152" t="s">
        <v>340</v>
      </c>
      <c r="E7050" s="153" t="s">
        <v>21</v>
      </c>
      <c r="F7050" s="154" t="s">
        <v>1186</v>
      </c>
      <c r="H7050" s="153" t="s">
        <v>21</v>
      </c>
      <c r="I7050" s="155"/>
      <c r="L7050" s="151"/>
      <c r="M7050" s="156"/>
      <c r="T7050" s="157"/>
      <c r="AT7050" s="153" t="s">
        <v>340</v>
      </c>
      <c r="AU7050" s="153" t="s">
        <v>80</v>
      </c>
      <c r="AV7050" s="12" t="s">
        <v>78</v>
      </c>
      <c r="AW7050" s="12" t="s">
        <v>32</v>
      </c>
      <c r="AX7050" s="12" t="s">
        <v>71</v>
      </c>
      <c r="AY7050" s="153" t="s">
        <v>330</v>
      </c>
    </row>
    <row r="7051" spans="2:51" s="12" customFormat="1">
      <c r="B7051" s="151"/>
      <c r="D7051" s="152" t="s">
        <v>340</v>
      </c>
      <c r="E7051" s="153" t="s">
        <v>21</v>
      </c>
      <c r="F7051" s="154" t="s">
        <v>1195</v>
      </c>
      <c r="H7051" s="153" t="s">
        <v>21</v>
      </c>
      <c r="I7051" s="155"/>
      <c r="L7051" s="151"/>
      <c r="M7051" s="156"/>
      <c r="T7051" s="157"/>
      <c r="AT7051" s="153" t="s">
        <v>340</v>
      </c>
      <c r="AU7051" s="153" t="s">
        <v>80</v>
      </c>
      <c r="AV7051" s="12" t="s">
        <v>78</v>
      </c>
      <c r="AW7051" s="12" t="s">
        <v>32</v>
      </c>
      <c r="AX7051" s="12" t="s">
        <v>71</v>
      </c>
      <c r="AY7051" s="153" t="s">
        <v>330</v>
      </c>
    </row>
    <row r="7052" spans="2:51" s="13" customFormat="1">
      <c r="B7052" s="158"/>
      <c r="D7052" s="152" t="s">
        <v>340</v>
      </c>
      <c r="E7052" s="159" t="s">
        <v>21</v>
      </c>
      <c r="F7052" s="160" t="s">
        <v>1251</v>
      </c>
      <c r="H7052" s="161">
        <v>8.0050000000000008</v>
      </c>
      <c r="I7052" s="162"/>
      <c r="L7052" s="158"/>
      <c r="M7052" s="163"/>
      <c r="T7052" s="164"/>
      <c r="AT7052" s="159" t="s">
        <v>340</v>
      </c>
      <c r="AU7052" s="159" t="s">
        <v>80</v>
      </c>
      <c r="AV7052" s="13" t="s">
        <v>80</v>
      </c>
      <c r="AW7052" s="13" t="s">
        <v>32</v>
      </c>
      <c r="AX7052" s="13" t="s">
        <v>71</v>
      </c>
      <c r="AY7052" s="159" t="s">
        <v>330</v>
      </c>
    </row>
    <row r="7053" spans="2:51" s="12" customFormat="1">
      <c r="B7053" s="151"/>
      <c r="D7053" s="152" t="s">
        <v>340</v>
      </c>
      <c r="E7053" s="153" t="s">
        <v>21</v>
      </c>
      <c r="F7053" s="154" t="s">
        <v>1197</v>
      </c>
      <c r="H7053" s="153" t="s">
        <v>21</v>
      </c>
      <c r="I7053" s="155"/>
      <c r="L7053" s="151"/>
      <c r="M7053" s="156"/>
      <c r="T7053" s="157"/>
      <c r="AT7053" s="153" t="s">
        <v>340</v>
      </c>
      <c r="AU7053" s="153" t="s">
        <v>80</v>
      </c>
      <c r="AV7053" s="12" t="s">
        <v>78</v>
      </c>
      <c r="AW7053" s="12" t="s">
        <v>32</v>
      </c>
      <c r="AX7053" s="12" t="s">
        <v>71</v>
      </c>
      <c r="AY7053" s="153" t="s">
        <v>330</v>
      </c>
    </row>
    <row r="7054" spans="2:51" s="13" customFormat="1">
      <c r="B7054" s="158"/>
      <c r="D7054" s="152" t="s">
        <v>340</v>
      </c>
      <c r="E7054" s="159" t="s">
        <v>21</v>
      </c>
      <c r="F7054" s="160" t="s">
        <v>1252</v>
      </c>
      <c r="H7054" s="161">
        <v>3.415</v>
      </c>
      <c r="I7054" s="162"/>
      <c r="L7054" s="158"/>
      <c r="M7054" s="163"/>
      <c r="T7054" s="164"/>
      <c r="AT7054" s="159" t="s">
        <v>340</v>
      </c>
      <c r="AU7054" s="159" t="s">
        <v>80</v>
      </c>
      <c r="AV7054" s="13" t="s">
        <v>80</v>
      </c>
      <c r="AW7054" s="13" t="s">
        <v>32</v>
      </c>
      <c r="AX7054" s="13" t="s">
        <v>71</v>
      </c>
      <c r="AY7054" s="159" t="s">
        <v>330</v>
      </c>
    </row>
    <row r="7055" spans="2:51" s="12" customFormat="1">
      <c r="B7055" s="151"/>
      <c r="D7055" s="152" t="s">
        <v>340</v>
      </c>
      <c r="E7055" s="153" t="s">
        <v>21</v>
      </c>
      <c r="F7055" s="154" t="s">
        <v>1198</v>
      </c>
      <c r="H7055" s="153" t="s">
        <v>21</v>
      </c>
      <c r="I7055" s="155"/>
      <c r="L7055" s="151"/>
      <c r="M7055" s="156"/>
      <c r="T7055" s="157"/>
      <c r="AT7055" s="153" t="s">
        <v>340</v>
      </c>
      <c r="AU7055" s="153" t="s">
        <v>80</v>
      </c>
      <c r="AV7055" s="12" t="s">
        <v>78</v>
      </c>
      <c r="AW7055" s="12" t="s">
        <v>32</v>
      </c>
      <c r="AX7055" s="12" t="s">
        <v>71</v>
      </c>
      <c r="AY7055" s="153" t="s">
        <v>330</v>
      </c>
    </row>
    <row r="7056" spans="2:51" s="13" customFormat="1">
      <c r="B7056" s="158"/>
      <c r="D7056" s="152" t="s">
        <v>340</v>
      </c>
      <c r="E7056" s="159" t="s">
        <v>21</v>
      </c>
      <c r="F7056" s="160" t="s">
        <v>1249</v>
      </c>
      <c r="H7056" s="161">
        <v>8.8629999999999978</v>
      </c>
      <c r="I7056" s="162"/>
      <c r="L7056" s="158"/>
      <c r="M7056" s="163"/>
      <c r="T7056" s="164"/>
      <c r="AT7056" s="159" t="s">
        <v>340</v>
      </c>
      <c r="AU7056" s="159" t="s">
        <v>80</v>
      </c>
      <c r="AV7056" s="13" t="s">
        <v>80</v>
      </c>
      <c r="AW7056" s="13" t="s">
        <v>32</v>
      </c>
      <c r="AX7056" s="13" t="s">
        <v>71</v>
      </c>
      <c r="AY7056" s="159" t="s">
        <v>330</v>
      </c>
    </row>
    <row r="7057" spans="2:65" s="12" customFormat="1">
      <c r="B7057" s="151"/>
      <c r="D7057" s="152" t="s">
        <v>340</v>
      </c>
      <c r="E7057" s="153" t="s">
        <v>21</v>
      </c>
      <c r="F7057" s="154" t="s">
        <v>818</v>
      </c>
      <c r="H7057" s="153" t="s">
        <v>21</v>
      </c>
      <c r="I7057" s="155"/>
      <c r="L7057" s="151"/>
      <c r="M7057" s="156"/>
      <c r="T7057" s="157"/>
      <c r="AT7057" s="153" t="s">
        <v>340</v>
      </c>
      <c r="AU7057" s="153" t="s">
        <v>80</v>
      </c>
      <c r="AV7057" s="12" t="s">
        <v>78</v>
      </c>
      <c r="AW7057" s="12" t="s">
        <v>32</v>
      </c>
      <c r="AX7057" s="12" t="s">
        <v>71</v>
      </c>
      <c r="AY7057" s="153" t="s">
        <v>330</v>
      </c>
    </row>
    <row r="7058" spans="2:65" s="12" customFormat="1">
      <c r="B7058" s="151"/>
      <c r="D7058" s="152" t="s">
        <v>340</v>
      </c>
      <c r="E7058" s="153" t="s">
        <v>21</v>
      </c>
      <c r="F7058" s="154" t="s">
        <v>1186</v>
      </c>
      <c r="H7058" s="153" t="s">
        <v>21</v>
      </c>
      <c r="I7058" s="155"/>
      <c r="L7058" s="151"/>
      <c r="M7058" s="156"/>
      <c r="T7058" s="157"/>
      <c r="AT7058" s="153" t="s">
        <v>340</v>
      </c>
      <c r="AU7058" s="153" t="s">
        <v>80</v>
      </c>
      <c r="AV7058" s="12" t="s">
        <v>78</v>
      </c>
      <c r="AW7058" s="12" t="s">
        <v>32</v>
      </c>
      <c r="AX7058" s="12" t="s">
        <v>71</v>
      </c>
      <c r="AY7058" s="153" t="s">
        <v>330</v>
      </c>
    </row>
    <row r="7059" spans="2:65" s="12" customFormat="1">
      <c r="B7059" s="151"/>
      <c r="D7059" s="152" t="s">
        <v>340</v>
      </c>
      <c r="E7059" s="153" t="s">
        <v>21</v>
      </c>
      <c r="F7059" s="154" t="s">
        <v>1198</v>
      </c>
      <c r="H7059" s="153" t="s">
        <v>21</v>
      </c>
      <c r="I7059" s="155"/>
      <c r="L7059" s="151"/>
      <c r="M7059" s="156"/>
      <c r="T7059" s="157"/>
      <c r="AT7059" s="153" t="s">
        <v>340</v>
      </c>
      <c r="AU7059" s="153" t="s">
        <v>80</v>
      </c>
      <c r="AV7059" s="12" t="s">
        <v>78</v>
      </c>
      <c r="AW7059" s="12" t="s">
        <v>32</v>
      </c>
      <c r="AX7059" s="12" t="s">
        <v>71</v>
      </c>
      <c r="AY7059" s="153" t="s">
        <v>330</v>
      </c>
    </row>
    <row r="7060" spans="2:65" s="13" customFormat="1">
      <c r="B7060" s="158"/>
      <c r="D7060" s="152" t="s">
        <v>340</v>
      </c>
      <c r="E7060" s="159" t="s">
        <v>21</v>
      </c>
      <c r="F7060" s="160" t="s">
        <v>1254</v>
      </c>
      <c r="H7060" s="161">
        <v>2.15</v>
      </c>
      <c r="I7060" s="162"/>
      <c r="L7060" s="158"/>
      <c r="M7060" s="163"/>
      <c r="T7060" s="164"/>
      <c r="AT7060" s="159" t="s">
        <v>340</v>
      </c>
      <c r="AU7060" s="159" t="s">
        <v>80</v>
      </c>
      <c r="AV7060" s="13" t="s">
        <v>80</v>
      </c>
      <c r="AW7060" s="13" t="s">
        <v>32</v>
      </c>
      <c r="AX7060" s="13" t="s">
        <v>71</v>
      </c>
      <c r="AY7060" s="159" t="s">
        <v>330</v>
      </c>
    </row>
    <row r="7061" spans="2:65" s="14" customFormat="1">
      <c r="B7061" s="166"/>
      <c r="D7061" s="152" t="s">
        <v>340</v>
      </c>
      <c r="E7061" s="167" t="s">
        <v>21</v>
      </c>
      <c r="F7061" s="168" t="s">
        <v>443</v>
      </c>
      <c r="H7061" s="169">
        <v>3736.3829999999998</v>
      </c>
      <c r="I7061" s="170"/>
      <c r="L7061" s="166"/>
      <c r="M7061" s="171"/>
      <c r="T7061" s="172"/>
      <c r="AT7061" s="167" t="s">
        <v>340</v>
      </c>
      <c r="AU7061" s="167" t="s">
        <v>80</v>
      </c>
      <c r="AV7061" s="14" t="s">
        <v>336</v>
      </c>
      <c r="AW7061" s="14" t="s">
        <v>32</v>
      </c>
      <c r="AX7061" s="14" t="s">
        <v>78</v>
      </c>
      <c r="AY7061" s="167" t="s">
        <v>330</v>
      </c>
    </row>
    <row r="7062" spans="2:65" s="1" customFormat="1" ht="16.5" customHeight="1">
      <c r="B7062" s="33"/>
      <c r="C7062" s="134" t="s">
        <v>4977</v>
      </c>
      <c r="D7062" s="134" t="s">
        <v>332</v>
      </c>
      <c r="E7062" s="135" t="s">
        <v>4978</v>
      </c>
      <c r="F7062" s="136" t="s">
        <v>4979</v>
      </c>
      <c r="G7062" s="137" t="s">
        <v>169</v>
      </c>
      <c r="H7062" s="138">
        <v>27.286999999999999</v>
      </c>
      <c r="I7062" s="139">
        <v>142.43</v>
      </c>
      <c r="J7062" s="140">
        <f>ROUND(I7062*H7062,2)</f>
        <v>3886.49</v>
      </c>
      <c r="K7062" s="136" t="s">
        <v>335</v>
      </c>
      <c r="L7062" s="33"/>
      <c r="M7062" s="141" t="s">
        <v>21</v>
      </c>
      <c r="N7062" s="142" t="s">
        <v>42</v>
      </c>
      <c r="P7062" s="143">
        <f>O7062*H7062</f>
        <v>0</v>
      </c>
      <c r="Q7062" s="143">
        <v>3.6000000000000002E-4</v>
      </c>
      <c r="R7062" s="143">
        <f>Q7062*H7062</f>
        <v>9.82332E-3</v>
      </c>
      <c r="S7062" s="143">
        <v>0</v>
      </c>
      <c r="T7062" s="144">
        <f>S7062*H7062</f>
        <v>0</v>
      </c>
      <c r="AR7062" s="145" t="s">
        <v>444</v>
      </c>
      <c r="AT7062" s="145" t="s">
        <v>332</v>
      </c>
      <c r="AU7062" s="145" t="s">
        <v>80</v>
      </c>
      <c r="AY7062" s="18" t="s">
        <v>330</v>
      </c>
      <c r="BE7062" s="146">
        <f>IF(N7062="základní",J7062,0)</f>
        <v>3886.49</v>
      </c>
      <c r="BF7062" s="146">
        <f>IF(N7062="snížená",J7062,0)</f>
        <v>0</v>
      </c>
      <c r="BG7062" s="146">
        <f>IF(N7062="zákl. přenesená",J7062,0)</f>
        <v>0</v>
      </c>
      <c r="BH7062" s="146">
        <f>IF(N7062="sníž. přenesená",J7062,0)</f>
        <v>0</v>
      </c>
      <c r="BI7062" s="146">
        <f>IF(N7062="nulová",J7062,0)</f>
        <v>0</v>
      </c>
      <c r="BJ7062" s="18" t="s">
        <v>78</v>
      </c>
      <c r="BK7062" s="146">
        <f>ROUND(I7062*H7062,2)</f>
        <v>3886.49</v>
      </c>
      <c r="BL7062" s="18" t="s">
        <v>444</v>
      </c>
      <c r="BM7062" s="145" t="s">
        <v>4980</v>
      </c>
    </row>
    <row r="7063" spans="2:65" s="1" customFormat="1">
      <c r="B7063" s="33"/>
      <c r="D7063" s="147" t="s">
        <v>338</v>
      </c>
      <c r="F7063" s="148" t="s">
        <v>4981</v>
      </c>
      <c r="I7063" s="149"/>
      <c r="L7063" s="33"/>
      <c r="M7063" s="150"/>
      <c r="T7063" s="52"/>
      <c r="AT7063" s="18" t="s">
        <v>338</v>
      </c>
      <c r="AU7063" s="18" t="s">
        <v>80</v>
      </c>
    </row>
    <row r="7064" spans="2:65" s="12" customFormat="1">
      <c r="B7064" s="151"/>
      <c r="D7064" s="152" t="s">
        <v>340</v>
      </c>
      <c r="E7064" s="153" t="s">
        <v>21</v>
      </c>
      <c r="F7064" s="154" t="s">
        <v>4982</v>
      </c>
      <c r="H7064" s="153" t="s">
        <v>21</v>
      </c>
      <c r="I7064" s="155"/>
      <c r="L7064" s="151"/>
      <c r="M7064" s="156"/>
      <c r="T7064" s="157"/>
      <c r="AT7064" s="153" t="s">
        <v>340</v>
      </c>
      <c r="AU7064" s="153" t="s">
        <v>80</v>
      </c>
      <c r="AV7064" s="12" t="s">
        <v>78</v>
      </c>
      <c r="AW7064" s="12" t="s">
        <v>32</v>
      </c>
      <c r="AX7064" s="12" t="s">
        <v>71</v>
      </c>
      <c r="AY7064" s="153" t="s">
        <v>330</v>
      </c>
    </row>
    <row r="7065" spans="2:65" s="13" customFormat="1">
      <c r="B7065" s="158"/>
      <c r="D7065" s="152" t="s">
        <v>340</v>
      </c>
      <c r="E7065" s="159" t="s">
        <v>21</v>
      </c>
      <c r="F7065" s="160" t="s">
        <v>4709</v>
      </c>
      <c r="H7065" s="161">
        <v>27.286999999999999</v>
      </c>
      <c r="I7065" s="162"/>
      <c r="L7065" s="158"/>
      <c r="M7065" s="163"/>
      <c r="T7065" s="164"/>
      <c r="AT7065" s="159" t="s">
        <v>340</v>
      </c>
      <c r="AU7065" s="159" t="s">
        <v>80</v>
      </c>
      <c r="AV7065" s="13" t="s">
        <v>80</v>
      </c>
      <c r="AW7065" s="13" t="s">
        <v>32</v>
      </c>
      <c r="AX7065" s="13" t="s">
        <v>78</v>
      </c>
      <c r="AY7065" s="159" t="s">
        <v>330</v>
      </c>
    </row>
    <row r="7066" spans="2:65" s="1" customFormat="1" ht="16.5" customHeight="1">
      <c r="B7066" s="33"/>
      <c r="C7066" s="134" t="s">
        <v>4983</v>
      </c>
      <c r="D7066" s="134" t="s">
        <v>332</v>
      </c>
      <c r="E7066" s="135" t="s">
        <v>4984</v>
      </c>
      <c r="F7066" s="136" t="s">
        <v>4985</v>
      </c>
      <c r="G7066" s="137" t="s">
        <v>169</v>
      </c>
      <c r="H7066" s="138">
        <v>27.286999999999999</v>
      </c>
      <c r="I7066" s="139">
        <v>155.6</v>
      </c>
      <c r="J7066" s="140">
        <f>ROUND(I7066*H7066,2)</f>
        <v>4245.8599999999997</v>
      </c>
      <c r="K7066" s="136" t="s">
        <v>335</v>
      </c>
      <c r="L7066" s="33"/>
      <c r="M7066" s="141" t="s">
        <v>21</v>
      </c>
      <c r="N7066" s="142" t="s">
        <v>42</v>
      </c>
      <c r="P7066" s="143">
        <f>O7066*H7066</f>
        <v>0</v>
      </c>
      <c r="Q7066" s="143">
        <v>3.3E-4</v>
      </c>
      <c r="R7066" s="143">
        <f>Q7066*H7066</f>
        <v>9.0047099999999991E-3</v>
      </c>
      <c r="S7066" s="143">
        <v>0</v>
      </c>
      <c r="T7066" s="144">
        <f>S7066*H7066</f>
        <v>0</v>
      </c>
      <c r="AR7066" s="145" t="s">
        <v>444</v>
      </c>
      <c r="AT7066" s="145" t="s">
        <v>332</v>
      </c>
      <c r="AU7066" s="145" t="s">
        <v>80</v>
      </c>
      <c r="AY7066" s="18" t="s">
        <v>330</v>
      </c>
      <c r="BE7066" s="146">
        <f>IF(N7066="základní",J7066,0)</f>
        <v>4245.8599999999997</v>
      </c>
      <c r="BF7066" s="146">
        <f>IF(N7066="snížená",J7066,0)</f>
        <v>0</v>
      </c>
      <c r="BG7066" s="146">
        <f>IF(N7066="zákl. přenesená",J7066,0)</f>
        <v>0</v>
      </c>
      <c r="BH7066" s="146">
        <f>IF(N7066="sníž. přenesená",J7066,0)</f>
        <v>0</v>
      </c>
      <c r="BI7066" s="146">
        <f>IF(N7066="nulová",J7066,0)</f>
        <v>0</v>
      </c>
      <c r="BJ7066" s="18" t="s">
        <v>78</v>
      </c>
      <c r="BK7066" s="146">
        <f>ROUND(I7066*H7066,2)</f>
        <v>4245.8599999999997</v>
      </c>
      <c r="BL7066" s="18" t="s">
        <v>444</v>
      </c>
      <c r="BM7066" s="145" t="s">
        <v>4986</v>
      </c>
    </row>
    <row r="7067" spans="2:65" s="1" customFormat="1">
      <c r="B7067" s="33"/>
      <c r="D7067" s="147" t="s">
        <v>338</v>
      </c>
      <c r="F7067" s="148" t="s">
        <v>4987</v>
      </c>
      <c r="I7067" s="149"/>
      <c r="L7067" s="33"/>
      <c r="M7067" s="150"/>
      <c r="T7067" s="52"/>
      <c r="AT7067" s="18" t="s">
        <v>338</v>
      </c>
      <c r="AU7067" s="18" t="s">
        <v>80</v>
      </c>
    </row>
    <row r="7068" spans="2:65" s="12" customFormat="1">
      <c r="B7068" s="151"/>
      <c r="D7068" s="152" t="s">
        <v>340</v>
      </c>
      <c r="E7068" s="153" t="s">
        <v>21</v>
      </c>
      <c r="F7068" s="154" t="s">
        <v>4988</v>
      </c>
      <c r="H7068" s="153" t="s">
        <v>21</v>
      </c>
      <c r="I7068" s="155"/>
      <c r="L7068" s="151"/>
      <c r="M7068" s="156"/>
      <c r="T7068" s="157"/>
      <c r="AT7068" s="153" t="s">
        <v>340</v>
      </c>
      <c r="AU7068" s="153" t="s">
        <v>80</v>
      </c>
      <c r="AV7068" s="12" t="s">
        <v>78</v>
      </c>
      <c r="AW7068" s="12" t="s">
        <v>32</v>
      </c>
      <c r="AX7068" s="12" t="s">
        <v>71</v>
      </c>
      <c r="AY7068" s="153" t="s">
        <v>330</v>
      </c>
    </row>
    <row r="7069" spans="2:65" s="13" customFormat="1">
      <c r="B7069" s="158"/>
      <c r="D7069" s="152" t="s">
        <v>340</v>
      </c>
      <c r="E7069" s="159" t="s">
        <v>21</v>
      </c>
      <c r="F7069" s="160" t="s">
        <v>4989</v>
      </c>
      <c r="H7069" s="161">
        <v>27.286999999999999</v>
      </c>
      <c r="I7069" s="162"/>
      <c r="L7069" s="158"/>
      <c r="M7069" s="163"/>
      <c r="T7069" s="164"/>
      <c r="AT7069" s="159" t="s">
        <v>340</v>
      </c>
      <c r="AU7069" s="159" t="s">
        <v>80</v>
      </c>
      <c r="AV7069" s="13" t="s">
        <v>80</v>
      </c>
      <c r="AW7069" s="13" t="s">
        <v>32</v>
      </c>
      <c r="AX7069" s="13" t="s">
        <v>78</v>
      </c>
      <c r="AY7069" s="159" t="s">
        <v>330</v>
      </c>
    </row>
    <row r="7070" spans="2:65" s="11" customFormat="1" ht="22.9" customHeight="1">
      <c r="B7070" s="122"/>
      <c r="D7070" s="123" t="s">
        <v>70</v>
      </c>
      <c r="E7070" s="132" t="s">
        <v>4990</v>
      </c>
      <c r="F7070" s="132" t="s">
        <v>4991</v>
      </c>
      <c r="I7070" s="125"/>
      <c r="J7070" s="133">
        <f>BK7070</f>
        <v>386901.16000000003</v>
      </c>
      <c r="L7070" s="122"/>
      <c r="M7070" s="127"/>
      <c r="P7070" s="128">
        <f>SUM(P7071:P8246)</f>
        <v>0</v>
      </c>
      <c r="R7070" s="128">
        <f>SUM(R7071:R8246)</f>
        <v>3.2546697299999998</v>
      </c>
      <c r="T7070" s="129">
        <f>SUM(T7071:T8246)</f>
        <v>5.87079E-2</v>
      </c>
      <c r="AR7070" s="123" t="s">
        <v>80</v>
      </c>
      <c r="AT7070" s="130" t="s">
        <v>70</v>
      </c>
      <c r="AU7070" s="130" t="s">
        <v>78</v>
      </c>
      <c r="AY7070" s="123" t="s">
        <v>330</v>
      </c>
      <c r="BK7070" s="131">
        <f>SUM(BK7071:BK8246)</f>
        <v>386901.16000000003</v>
      </c>
    </row>
    <row r="7071" spans="2:65" s="1" customFormat="1" ht="24.2" customHeight="1">
      <c r="B7071" s="33"/>
      <c r="C7071" s="134" t="s">
        <v>4992</v>
      </c>
      <c r="D7071" s="134" t="s">
        <v>332</v>
      </c>
      <c r="E7071" s="135" t="s">
        <v>4993</v>
      </c>
      <c r="F7071" s="136" t="s">
        <v>4994</v>
      </c>
      <c r="G7071" s="137" t="s">
        <v>353</v>
      </c>
      <c r="H7071" s="138">
        <v>1565.5429999999999</v>
      </c>
      <c r="I7071" s="139">
        <v>6.09</v>
      </c>
      <c r="J7071" s="140">
        <f>ROUND(I7071*H7071,2)</f>
        <v>9534.16</v>
      </c>
      <c r="K7071" s="136" t="s">
        <v>335</v>
      </c>
      <c r="L7071" s="33"/>
      <c r="M7071" s="141" t="s">
        <v>21</v>
      </c>
      <c r="N7071" s="142" t="s">
        <v>42</v>
      </c>
      <c r="P7071" s="143">
        <f>O7071*H7071</f>
        <v>0</v>
      </c>
      <c r="Q7071" s="143">
        <v>0</v>
      </c>
      <c r="R7071" s="143">
        <f>Q7071*H7071</f>
        <v>0</v>
      </c>
      <c r="S7071" s="143">
        <v>0</v>
      </c>
      <c r="T7071" s="144">
        <f>S7071*H7071</f>
        <v>0</v>
      </c>
      <c r="AR7071" s="145" t="s">
        <v>444</v>
      </c>
      <c r="AT7071" s="145" t="s">
        <v>332</v>
      </c>
      <c r="AU7071" s="145" t="s">
        <v>80</v>
      </c>
      <c r="AY7071" s="18" t="s">
        <v>330</v>
      </c>
      <c r="BE7071" s="146">
        <f>IF(N7071="základní",J7071,0)</f>
        <v>9534.16</v>
      </c>
      <c r="BF7071" s="146">
        <f>IF(N7071="snížená",J7071,0)</f>
        <v>0</v>
      </c>
      <c r="BG7071" s="146">
        <f>IF(N7071="zákl. přenesená",J7071,0)</f>
        <v>0</v>
      </c>
      <c r="BH7071" s="146">
        <f>IF(N7071="sníž. přenesená",J7071,0)</f>
        <v>0</v>
      </c>
      <c r="BI7071" s="146">
        <f>IF(N7071="nulová",J7071,0)</f>
        <v>0</v>
      </c>
      <c r="BJ7071" s="18" t="s">
        <v>78</v>
      </c>
      <c r="BK7071" s="146">
        <f>ROUND(I7071*H7071,2)</f>
        <v>9534.16</v>
      </c>
      <c r="BL7071" s="18" t="s">
        <v>444</v>
      </c>
      <c r="BM7071" s="145" t="s">
        <v>4995</v>
      </c>
    </row>
    <row r="7072" spans="2:65" s="1" customFormat="1">
      <c r="B7072" s="33"/>
      <c r="D7072" s="147" t="s">
        <v>338</v>
      </c>
      <c r="F7072" s="148" t="s">
        <v>4996</v>
      </c>
      <c r="I7072" s="149"/>
      <c r="L7072" s="33"/>
      <c r="M7072" s="150"/>
      <c r="T7072" s="52"/>
      <c r="AT7072" s="18" t="s">
        <v>338</v>
      </c>
      <c r="AU7072" s="18" t="s">
        <v>80</v>
      </c>
    </row>
    <row r="7073" spans="2:65" s="12" customFormat="1">
      <c r="B7073" s="151"/>
      <c r="D7073" s="152" t="s">
        <v>340</v>
      </c>
      <c r="E7073" s="153" t="s">
        <v>21</v>
      </c>
      <c r="F7073" s="154" t="s">
        <v>4997</v>
      </c>
      <c r="H7073" s="153" t="s">
        <v>21</v>
      </c>
      <c r="I7073" s="155"/>
      <c r="L7073" s="151"/>
      <c r="M7073" s="156"/>
      <c r="T7073" s="157"/>
      <c r="AT7073" s="153" t="s">
        <v>340</v>
      </c>
      <c r="AU7073" s="153" t="s">
        <v>80</v>
      </c>
      <c r="AV7073" s="12" t="s">
        <v>78</v>
      </c>
      <c r="AW7073" s="12" t="s">
        <v>32</v>
      </c>
      <c r="AX7073" s="12" t="s">
        <v>71</v>
      </c>
      <c r="AY7073" s="153" t="s">
        <v>330</v>
      </c>
    </row>
    <row r="7074" spans="2:65" s="13" customFormat="1">
      <c r="B7074" s="158"/>
      <c r="D7074" s="152" t="s">
        <v>340</v>
      </c>
      <c r="E7074" s="159" t="s">
        <v>21</v>
      </c>
      <c r="F7074" s="160" t="s">
        <v>4998</v>
      </c>
      <c r="H7074" s="161">
        <v>1565.5429999999999</v>
      </c>
      <c r="I7074" s="162"/>
      <c r="L7074" s="158"/>
      <c r="M7074" s="163"/>
      <c r="T7074" s="164"/>
      <c r="AT7074" s="159" t="s">
        <v>340</v>
      </c>
      <c r="AU7074" s="159" t="s">
        <v>80</v>
      </c>
      <c r="AV7074" s="13" t="s">
        <v>80</v>
      </c>
      <c r="AW7074" s="13" t="s">
        <v>32</v>
      </c>
      <c r="AX7074" s="13" t="s">
        <v>78</v>
      </c>
      <c r="AY7074" s="159" t="s">
        <v>330</v>
      </c>
    </row>
    <row r="7075" spans="2:65" s="1" customFormat="1" ht="16.5" customHeight="1">
      <c r="B7075" s="33"/>
      <c r="C7075" s="173" t="s">
        <v>4999</v>
      </c>
      <c r="D7075" s="173" t="s">
        <v>475</v>
      </c>
      <c r="E7075" s="174" t="s">
        <v>5000</v>
      </c>
      <c r="F7075" s="175" t="s">
        <v>5001</v>
      </c>
      <c r="G7075" s="176" t="s">
        <v>353</v>
      </c>
      <c r="H7075" s="177">
        <v>1612.509</v>
      </c>
      <c r="I7075" s="178">
        <v>1.38</v>
      </c>
      <c r="J7075" s="179">
        <f>ROUND(I7075*H7075,2)</f>
        <v>2225.2600000000002</v>
      </c>
      <c r="K7075" s="175" t="s">
        <v>335</v>
      </c>
      <c r="L7075" s="180"/>
      <c r="M7075" s="181" t="s">
        <v>21</v>
      </c>
      <c r="N7075" s="182" t="s">
        <v>42</v>
      </c>
      <c r="P7075" s="143">
        <f>O7075*H7075</f>
        <v>0</v>
      </c>
      <c r="Q7075" s="143">
        <v>0</v>
      </c>
      <c r="R7075" s="143">
        <f>Q7075*H7075</f>
        <v>0</v>
      </c>
      <c r="S7075" s="143">
        <v>0</v>
      </c>
      <c r="T7075" s="144">
        <f>S7075*H7075</f>
        <v>0</v>
      </c>
      <c r="AR7075" s="145" t="s">
        <v>617</v>
      </c>
      <c r="AT7075" s="145" t="s">
        <v>475</v>
      </c>
      <c r="AU7075" s="145" t="s">
        <v>80</v>
      </c>
      <c r="AY7075" s="18" t="s">
        <v>330</v>
      </c>
      <c r="BE7075" s="146">
        <f>IF(N7075="základní",J7075,0)</f>
        <v>2225.2600000000002</v>
      </c>
      <c r="BF7075" s="146">
        <f>IF(N7075="snížená",J7075,0)</f>
        <v>0</v>
      </c>
      <c r="BG7075" s="146">
        <f>IF(N7075="zákl. přenesená",J7075,0)</f>
        <v>0</v>
      </c>
      <c r="BH7075" s="146">
        <f>IF(N7075="sníž. přenesená",J7075,0)</f>
        <v>0</v>
      </c>
      <c r="BI7075" s="146">
        <f>IF(N7075="nulová",J7075,0)</f>
        <v>0</v>
      </c>
      <c r="BJ7075" s="18" t="s">
        <v>78</v>
      </c>
      <c r="BK7075" s="146">
        <f>ROUND(I7075*H7075,2)</f>
        <v>2225.2600000000002</v>
      </c>
      <c r="BL7075" s="18" t="s">
        <v>444</v>
      </c>
      <c r="BM7075" s="145" t="s">
        <v>5002</v>
      </c>
    </row>
    <row r="7076" spans="2:65" s="13" customFormat="1">
      <c r="B7076" s="158"/>
      <c r="D7076" s="152" t="s">
        <v>340</v>
      </c>
      <c r="E7076" s="159" t="s">
        <v>21</v>
      </c>
      <c r="F7076" s="160" t="s">
        <v>5003</v>
      </c>
      <c r="H7076" s="161">
        <v>1612.509</v>
      </c>
      <c r="I7076" s="162"/>
      <c r="L7076" s="158"/>
      <c r="M7076" s="163"/>
      <c r="T7076" s="164"/>
      <c r="AT7076" s="159" t="s">
        <v>340</v>
      </c>
      <c r="AU7076" s="159" t="s">
        <v>80</v>
      </c>
      <c r="AV7076" s="13" t="s">
        <v>80</v>
      </c>
      <c r="AW7076" s="13" t="s">
        <v>32</v>
      </c>
      <c r="AX7076" s="13" t="s">
        <v>78</v>
      </c>
      <c r="AY7076" s="159" t="s">
        <v>330</v>
      </c>
    </row>
    <row r="7077" spans="2:65" s="1" customFormat="1" ht="16.5" customHeight="1">
      <c r="B7077" s="33"/>
      <c r="C7077" s="134" t="s">
        <v>5004</v>
      </c>
      <c r="D7077" s="134" t="s">
        <v>332</v>
      </c>
      <c r="E7077" s="135" t="s">
        <v>5005</v>
      </c>
      <c r="F7077" s="136" t="s">
        <v>5006</v>
      </c>
      <c r="G7077" s="137" t="s">
        <v>169</v>
      </c>
      <c r="H7077" s="138">
        <v>782.77200000000005</v>
      </c>
      <c r="I7077" s="139">
        <v>3.1</v>
      </c>
      <c r="J7077" s="140">
        <f>ROUND(I7077*H7077,2)</f>
        <v>2426.59</v>
      </c>
      <c r="K7077" s="136" t="s">
        <v>335</v>
      </c>
      <c r="L7077" s="33"/>
      <c r="M7077" s="141" t="s">
        <v>21</v>
      </c>
      <c r="N7077" s="142" t="s">
        <v>42</v>
      </c>
      <c r="P7077" s="143">
        <f>O7077*H7077</f>
        <v>0</v>
      </c>
      <c r="Q7077" s="143">
        <v>0</v>
      </c>
      <c r="R7077" s="143">
        <f>Q7077*H7077</f>
        <v>0</v>
      </c>
      <c r="S7077" s="143">
        <v>3.0000000000000001E-5</v>
      </c>
      <c r="T7077" s="144">
        <f>S7077*H7077</f>
        <v>2.3483160000000003E-2</v>
      </c>
      <c r="AR7077" s="145" t="s">
        <v>444</v>
      </c>
      <c r="AT7077" s="145" t="s">
        <v>332</v>
      </c>
      <c r="AU7077" s="145" t="s">
        <v>80</v>
      </c>
      <c r="AY7077" s="18" t="s">
        <v>330</v>
      </c>
      <c r="BE7077" s="146">
        <f>IF(N7077="základní",J7077,0)</f>
        <v>2426.59</v>
      </c>
      <c r="BF7077" s="146">
        <f>IF(N7077="snížená",J7077,0)</f>
        <v>0</v>
      </c>
      <c r="BG7077" s="146">
        <f>IF(N7077="zákl. přenesená",J7077,0)</f>
        <v>0</v>
      </c>
      <c r="BH7077" s="146">
        <f>IF(N7077="sníž. přenesená",J7077,0)</f>
        <v>0</v>
      </c>
      <c r="BI7077" s="146">
        <f>IF(N7077="nulová",J7077,0)</f>
        <v>0</v>
      </c>
      <c r="BJ7077" s="18" t="s">
        <v>78</v>
      </c>
      <c r="BK7077" s="146">
        <f>ROUND(I7077*H7077,2)</f>
        <v>2426.59</v>
      </c>
      <c r="BL7077" s="18" t="s">
        <v>444</v>
      </c>
      <c r="BM7077" s="145" t="s">
        <v>5007</v>
      </c>
    </row>
    <row r="7078" spans="2:65" s="1" customFormat="1">
      <c r="B7078" s="33"/>
      <c r="D7078" s="147" t="s">
        <v>338</v>
      </c>
      <c r="F7078" s="148" t="s">
        <v>5008</v>
      </c>
      <c r="I7078" s="149"/>
      <c r="L7078" s="33"/>
      <c r="M7078" s="150"/>
      <c r="T7078" s="52"/>
      <c r="AT7078" s="18" t="s">
        <v>338</v>
      </c>
      <c r="AU7078" s="18" t="s">
        <v>80</v>
      </c>
    </row>
    <row r="7079" spans="2:65" s="12" customFormat="1">
      <c r="B7079" s="151"/>
      <c r="D7079" s="152" t="s">
        <v>340</v>
      </c>
      <c r="E7079" s="153" t="s">
        <v>21</v>
      </c>
      <c r="F7079" s="154" t="s">
        <v>4997</v>
      </c>
      <c r="H7079" s="153" t="s">
        <v>21</v>
      </c>
      <c r="I7079" s="155"/>
      <c r="L7079" s="151"/>
      <c r="M7079" s="156"/>
      <c r="T7079" s="157"/>
      <c r="AT7079" s="153" t="s">
        <v>340</v>
      </c>
      <c r="AU7079" s="153" t="s">
        <v>80</v>
      </c>
      <c r="AV7079" s="12" t="s">
        <v>78</v>
      </c>
      <c r="AW7079" s="12" t="s">
        <v>32</v>
      </c>
      <c r="AX7079" s="12" t="s">
        <v>71</v>
      </c>
      <c r="AY7079" s="153" t="s">
        <v>330</v>
      </c>
    </row>
    <row r="7080" spans="2:65" s="13" customFormat="1">
      <c r="B7080" s="158"/>
      <c r="D7080" s="152" t="s">
        <v>340</v>
      </c>
      <c r="E7080" s="159" t="s">
        <v>21</v>
      </c>
      <c r="F7080" s="160" t="s">
        <v>5009</v>
      </c>
      <c r="H7080" s="161">
        <v>782.77200000000005</v>
      </c>
      <c r="I7080" s="162"/>
      <c r="L7080" s="158"/>
      <c r="M7080" s="163"/>
      <c r="T7080" s="164"/>
      <c r="AT7080" s="159" t="s">
        <v>340</v>
      </c>
      <c r="AU7080" s="159" t="s">
        <v>80</v>
      </c>
      <c r="AV7080" s="13" t="s">
        <v>80</v>
      </c>
      <c r="AW7080" s="13" t="s">
        <v>32</v>
      </c>
      <c r="AX7080" s="13" t="s">
        <v>78</v>
      </c>
      <c r="AY7080" s="159" t="s">
        <v>330</v>
      </c>
    </row>
    <row r="7081" spans="2:65" s="1" customFormat="1" ht="24.2" customHeight="1">
      <c r="B7081" s="33"/>
      <c r="C7081" s="134" t="s">
        <v>5010</v>
      </c>
      <c r="D7081" s="134" t="s">
        <v>332</v>
      </c>
      <c r="E7081" s="135" t="s">
        <v>5011</v>
      </c>
      <c r="F7081" s="136" t="s">
        <v>5012</v>
      </c>
      <c r="G7081" s="137" t="s">
        <v>169</v>
      </c>
      <c r="H7081" s="138">
        <v>1174.1579999999999</v>
      </c>
      <c r="I7081" s="139">
        <v>4.1399999999999997</v>
      </c>
      <c r="J7081" s="140">
        <f>ROUND(I7081*H7081,2)</f>
        <v>4861.01</v>
      </c>
      <c r="K7081" s="136" t="s">
        <v>335</v>
      </c>
      <c r="L7081" s="33"/>
      <c r="M7081" s="141" t="s">
        <v>21</v>
      </c>
      <c r="N7081" s="142" t="s">
        <v>42</v>
      </c>
      <c r="P7081" s="143">
        <f>O7081*H7081</f>
        <v>0</v>
      </c>
      <c r="Q7081" s="143">
        <v>0</v>
      </c>
      <c r="R7081" s="143">
        <f>Q7081*H7081</f>
        <v>0</v>
      </c>
      <c r="S7081" s="143">
        <v>3.0000000000000001E-5</v>
      </c>
      <c r="T7081" s="144">
        <f>S7081*H7081</f>
        <v>3.5224739999999997E-2</v>
      </c>
      <c r="AR7081" s="145" t="s">
        <v>444</v>
      </c>
      <c r="AT7081" s="145" t="s">
        <v>332</v>
      </c>
      <c r="AU7081" s="145" t="s">
        <v>80</v>
      </c>
      <c r="AY7081" s="18" t="s">
        <v>330</v>
      </c>
      <c r="BE7081" s="146">
        <f>IF(N7081="základní",J7081,0)</f>
        <v>4861.01</v>
      </c>
      <c r="BF7081" s="146">
        <f>IF(N7081="snížená",J7081,0)</f>
        <v>0</v>
      </c>
      <c r="BG7081" s="146">
        <f>IF(N7081="zákl. přenesená",J7081,0)</f>
        <v>0</v>
      </c>
      <c r="BH7081" s="146">
        <f>IF(N7081="sníž. přenesená",J7081,0)</f>
        <v>0</v>
      </c>
      <c r="BI7081" s="146">
        <f>IF(N7081="nulová",J7081,0)</f>
        <v>0</v>
      </c>
      <c r="BJ7081" s="18" t="s">
        <v>78</v>
      </c>
      <c r="BK7081" s="146">
        <f>ROUND(I7081*H7081,2)</f>
        <v>4861.01</v>
      </c>
      <c r="BL7081" s="18" t="s">
        <v>444</v>
      </c>
      <c r="BM7081" s="145" t="s">
        <v>5013</v>
      </c>
    </row>
    <row r="7082" spans="2:65" s="1" customFormat="1">
      <c r="B7082" s="33"/>
      <c r="D7082" s="147" t="s">
        <v>338</v>
      </c>
      <c r="F7082" s="148" t="s">
        <v>5014</v>
      </c>
      <c r="I7082" s="149"/>
      <c r="L7082" s="33"/>
      <c r="M7082" s="150"/>
      <c r="T7082" s="52"/>
      <c r="AT7082" s="18" t="s">
        <v>338</v>
      </c>
      <c r="AU7082" s="18" t="s">
        <v>80</v>
      </c>
    </row>
    <row r="7083" spans="2:65" s="12" customFormat="1">
      <c r="B7083" s="151"/>
      <c r="D7083" s="152" t="s">
        <v>340</v>
      </c>
      <c r="E7083" s="153" t="s">
        <v>21</v>
      </c>
      <c r="F7083" s="154" t="s">
        <v>4997</v>
      </c>
      <c r="H7083" s="153" t="s">
        <v>21</v>
      </c>
      <c r="I7083" s="155"/>
      <c r="L7083" s="151"/>
      <c r="M7083" s="156"/>
      <c r="T7083" s="157"/>
      <c r="AT7083" s="153" t="s">
        <v>340</v>
      </c>
      <c r="AU7083" s="153" t="s">
        <v>80</v>
      </c>
      <c r="AV7083" s="12" t="s">
        <v>78</v>
      </c>
      <c r="AW7083" s="12" t="s">
        <v>32</v>
      </c>
      <c r="AX7083" s="12" t="s">
        <v>71</v>
      </c>
      <c r="AY7083" s="153" t="s">
        <v>330</v>
      </c>
    </row>
    <row r="7084" spans="2:65" s="13" customFormat="1">
      <c r="B7084" s="158"/>
      <c r="D7084" s="152" t="s">
        <v>340</v>
      </c>
      <c r="E7084" s="159" t="s">
        <v>21</v>
      </c>
      <c r="F7084" s="160" t="s">
        <v>5015</v>
      </c>
      <c r="H7084" s="161">
        <v>1174.1579999999999</v>
      </c>
      <c r="I7084" s="162"/>
      <c r="L7084" s="158"/>
      <c r="M7084" s="163"/>
      <c r="T7084" s="164"/>
      <c r="AT7084" s="159" t="s">
        <v>340</v>
      </c>
      <c r="AU7084" s="159" t="s">
        <v>80</v>
      </c>
      <c r="AV7084" s="13" t="s">
        <v>80</v>
      </c>
      <c r="AW7084" s="13" t="s">
        <v>32</v>
      </c>
      <c r="AX7084" s="13" t="s">
        <v>78</v>
      </c>
      <c r="AY7084" s="159" t="s">
        <v>330</v>
      </c>
    </row>
    <row r="7085" spans="2:65" s="1" customFormat="1" ht="16.5" customHeight="1">
      <c r="B7085" s="33"/>
      <c r="C7085" s="173" t="s">
        <v>5016</v>
      </c>
      <c r="D7085" s="173" t="s">
        <v>475</v>
      </c>
      <c r="E7085" s="174" t="s">
        <v>5017</v>
      </c>
      <c r="F7085" s="175" t="s">
        <v>5018</v>
      </c>
      <c r="G7085" s="176" t="s">
        <v>169</v>
      </c>
      <c r="H7085" s="177">
        <v>2015.6379999999999</v>
      </c>
      <c r="I7085" s="178">
        <v>3.38</v>
      </c>
      <c r="J7085" s="179">
        <f>ROUND(I7085*H7085,2)</f>
        <v>6812.86</v>
      </c>
      <c r="K7085" s="175" t="s">
        <v>335</v>
      </c>
      <c r="L7085" s="180"/>
      <c r="M7085" s="181" t="s">
        <v>21</v>
      </c>
      <c r="N7085" s="182" t="s">
        <v>42</v>
      </c>
      <c r="P7085" s="143">
        <f>O7085*H7085</f>
        <v>0</v>
      </c>
      <c r="Q7085" s="143">
        <v>0</v>
      </c>
      <c r="R7085" s="143">
        <f>Q7085*H7085</f>
        <v>0</v>
      </c>
      <c r="S7085" s="143">
        <v>0</v>
      </c>
      <c r="T7085" s="144">
        <f>S7085*H7085</f>
        <v>0</v>
      </c>
      <c r="AR7085" s="145" t="s">
        <v>617</v>
      </c>
      <c r="AT7085" s="145" t="s">
        <v>475</v>
      </c>
      <c r="AU7085" s="145" t="s">
        <v>80</v>
      </c>
      <c r="AY7085" s="18" t="s">
        <v>330</v>
      </c>
      <c r="BE7085" s="146">
        <f>IF(N7085="základní",J7085,0)</f>
        <v>6812.86</v>
      </c>
      <c r="BF7085" s="146">
        <f>IF(N7085="snížená",J7085,0)</f>
        <v>0</v>
      </c>
      <c r="BG7085" s="146">
        <f>IF(N7085="zákl. přenesená",J7085,0)</f>
        <v>0</v>
      </c>
      <c r="BH7085" s="146">
        <f>IF(N7085="sníž. přenesená",J7085,0)</f>
        <v>0</v>
      </c>
      <c r="BI7085" s="146">
        <f>IF(N7085="nulová",J7085,0)</f>
        <v>0</v>
      </c>
      <c r="BJ7085" s="18" t="s">
        <v>78</v>
      </c>
      <c r="BK7085" s="146">
        <f>ROUND(I7085*H7085,2)</f>
        <v>6812.86</v>
      </c>
      <c r="BL7085" s="18" t="s">
        <v>444</v>
      </c>
      <c r="BM7085" s="145" t="s">
        <v>5019</v>
      </c>
    </row>
    <row r="7086" spans="2:65" s="13" customFormat="1">
      <c r="B7086" s="158"/>
      <c r="D7086" s="152" t="s">
        <v>340</v>
      </c>
      <c r="E7086" s="159" t="s">
        <v>21</v>
      </c>
      <c r="F7086" s="160" t="s">
        <v>5020</v>
      </c>
      <c r="H7086" s="161">
        <v>2015.6379999999999</v>
      </c>
      <c r="I7086" s="162"/>
      <c r="L7086" s="158"/>
      <c r="M7086" s="163"/>
      <c r="T7086" s="164"/>
      <c r="AT7086" s="159" t="s">
        <v>340</v>
      </c>
      <c r="AU7086" s="159" t="s">
        <v>80</v>
      </c>
      <c r="AV7086" s="13" t="s">
        <v>80</v>
      </c>
      <c r="AW7086" s="13" t="s">
        <v>32</v>
      </c>
      <c r="AX7086" s="13" t="s">
        <v>78</v>
      </c>
      <c r="AY7086" s="159" t="s">
        <v>330</v>
      </c>
    </row>
    <row r="7087" spans="2:65" s="1" customFormat="1" ht="16.5" customHeight="1">
      <c r="B7087" s="33"/>
      <c r="C7087" s="134" t="s">
        <v>5021</v>
      </c>
      <c r="D7087" s="134" t="s">
        <v>332</v>
      </c>
      <c r="E7087" s="135" t="s">
        <v>5022</v>
      </c>
      <c r="F7087" s="136" t="s">
        <v>5023</v>
      </c>
      <c r="G7087" s="137" t="s">
        <v>169</v>
      </c>
      <c r="H7087" s="138">
        <v>7827.7169999999987</v>
      </c>
      <c r="I7087" s="139">
        <v>16.600000000000001</v>
      </c>
      <c r="J7087" s="140">
        <f>ROUND(I7087*H7087,2)</f>
        <v>129940.1</v>
      </c>
      <c r="K7087" s="136" t="s">
        <v>335</v>
      </c>
      <c r="L7087" s="33"/>
      <c r="M7087" s="141" t="s">
        <v>21</v>
      </c>
      <c r="N7087" s="142" t="s">
        <v>42</v>
      </c>
      <c r="P7087" s="143">
        <f>O7087*H7087</f>
        <v>0</v>
      </c>
      <c r="Q7087" s="143">
        <v>2.0000000000000001E-4</v>
      </c>
      <c r="R7087" s="143">
        <f>Q7087*H7087</f>
        <v>1.5655433999999999</v>
      </c>
      <c r="S7087" s="143">
        <v>0</v>
      </c>
      <c r="T7087" s="144">
        <f>S7087*H7087</f>
        <v>0</v>
      </c>
      <c r="AR7087" s="145" t="s">
        <v>444</v>
      </c>
      <c r="AT7087" s="145" t="s">
        <v>332</v>
      </c>
      <c r="AU7087" s="145" t="s">
        <v>80</v>
      </c>
      <c r="AY7087" s="18" t="s">
        <v>330</v>
      </c>
      <c r="BE7087" s="146">
        <f>IF(N7087="základní",J7087,0)</f>
        <v>129940.1</v>
      </c>
      <c r="BF7087" s="146">
        <f>IF(N7087="snížená",J7087,0)</f>
        <v>0</v>
      </c>
      <c r="BG7087" s="146">
        <f>IF(N7087="zákl. přenesená",J7087,0)</f>
        <v>0</v>
      </c>
      <c r="BH7087" s="146">
        <f>IF(N7087="sníž. přenesená",J7087,0)</f>
        <v>0</v>
      </c>
      <c r="BI7087" s="146">
        <f>IF(N7087="nulová",J7087,0)</f>
        <v>0</v>
      </c>
      <c r="BJ7087" s="18" t="s">
        <v>78</v>
      </c>
      <c r="BK7087" s="146">
        <f>ROUND(I7087*H7087,2)</f>
        <v>129940.1</v>
      </c>
      <c r="BL7087" s="18" t="s">
        <v>444</v>
      </c>
      <c r="BM7087" s="145" t="s">
        <v>5024</v>
      </c>
    </row>
    <row r="7088" spans="2:65" s="1" customFormat="1">
      <c r="B7088" s="33"/>
      <c r="D7088" s="147" t="s">
        <v>338</v>
      </c>
      <c r="F7088" s="148" t="s">
        <v>5025</v>
      </c>
      <c r="I7088" s="149"/>
      <c r="L7088" s="33"/>
      <c r="M7088" s="150"/>
      <c r="T7088" s="52"/>
      <c r="AT7088" s="18" t="s">
        <v>338</v>
      </c>
      <c r="AU7088" s="18" t="s">
        <v>80</v>
      </c>
    </row>
    <row r="7089" spans="2:65" s="12" customFormat="1">
      <c r="B7089" s="151"/>
      <c r="D7089" s="152" t="s">
        <v>340</v>
      </c>
      <c r="E7089" s="153" t="s">
        <v>21</v>
      </c>
      <c r="F7089" s="154" t="s">
        <v>5026</v>
      </c>
      <c r="H7089" s="153" t="s">
        <v>21</v>
      </c>
      <c r="I7089" s="155"/>
      <c r="L7089" s="151"/>
      <c r="M7089" s="156"/>
      <c r="T7089" s="157"/>
      <c r="AT7089" s="153" t="s">
        <v>340</v>
      </c>
      <c r="AU7089" s="153" t="s">
        <v>80</v>
      </c>
      <c r="AV7089" s="12" t="s">
        <v>78</v>
      </c>
      <c r="AW7089" s="12" t="s">
        <v>32</v>
      </c>
      <c r="AX7089" s="12" t="s">
        <v>71</v>
      </c>
      <c r="AY7089" s="153" t="s">
        <v>330</v>
      </c>
    </row>
    <row r="7090" spans="2:65" s="13" customFormat="1">
      <c r="B7090" s="158"/>
      <c r="D7090" s="152" t="s">
        <v>340</v>
      </c>
      <c r="E7090" s="159" t="s">
        <v>21</v>
      </c>
      <c r="F7090" s="160" t="s">
        <v>5027</v>
      </c>
      <c r="H7090" s="161">
        <v>3954.973</v>
      </c>
      <c r="I7090" s="162"/>
      <c r="L7090" s="158"/>
      <c r="M7090" s="163"/>
      <c r="T7090" s="164"/>
      <c r="AT7090" s="159" t="s">
        <v>340</v>
      </c>
      <c r="AU7090" s="159" t="s">
        <v>80</v>
      </c>
      <c r="AV7090" s="13" t="s">
        <v>80</v>
      </c>
      <c r="AW7090" s="13" t="s">
        <v>32</v>
      </c>
      <c r="AX7090" s="13" t="s">
        <v>71</v>
      </c>
      <c r="AY7090" s="159" t="s">
        <v>330</v>
      </c>
    </row>
    <row r="7091" spans="2:65" s="12" customFormat="1">
      <c r="B7091" s="151"/>
      <c r="D7091" s="152" t="s">
        <v>340</v>
      </c>
      <c r="E7091" s="153" t="s">
        <v>21</v>
      </c>
      <c r="F7091" s="154" t="s">
        <v>5028</v>
      </c>
      <c r="H7091" s="153" t="s">
        <v>21</v>
      </c>
      <c r="I7091" s="155"/>
      <c r="L7091" s="151"/>
      <c r="M7091" s="156"/>
      <c r="T7091" s="157"/>
      <c r="AT7091" s="153" t="s">
        <v>340</v>
      </c>
      <c r="AU7091" s="153" t="s">
        <v>80</v>
      </c>
      <c r="AV7091" s="12" t="s">
        <v>78</v>
      </c>
      <c r="AW7091" s="12" t="s">
        <v>32</v>
      </c>
      <c r="AX7091" s="12" t="s">
        <v>71</v>
      </c>
      <c r="AY7091" s="153" t="s">
        <v>330</v>
      </c>
    </row>
    <row r="7092" spans="2:65" s="13" customFormat="1">
      <c r="B7092" s="158"/>
      <c r="D7092" s="152" t="s">
        <v>340</v>
      </c>
      <c r="E7092" s="159" t="s">
        <v>21</v>
      </c>
      <c r="F7092" s="160" t="s">
        <v>5029</v>
      </c>
      <c r="H7092" s="161">
        <v>3872.7440000000001</v>
      </c>
      <c r="I7092" s="162"/>
      <c r="L7092" s="158"/>
      <c r="M7092" s="163"/>
      <c r="T7092" s="164"/>
      <c r="AT7092" s="159" t="s">
        <v>340</v>
      </c>
      <c r="AU7092" s="159" t="s">
        <v>80</v>
      </c>
      <c r="AV7092" s="13" t="s">
        <v>80</v>
      </c>
      <c r="AW7092" s="13" t="s">
        <v>32</v>
      </c>
      <c r="AX7092" s="13" t="s">
        <v>71</v>
      </c>
      <c r="AY7092" s="159" t="s">
        <v>330</v>
      </c>
    </row>
    <row r="7093" spans="2:65" s="14" customFormat="1">
      <c r="B7093" s="166"/>
      <c r="D7093" s="152" t="s">
        <v>340</v>
      </c>
      <c r="E7093" s="167" t="s">
        <v>21</v>
      </c>
      <c r="F7093" s="168" t="s">
        <v>443</v>
      </c>
      <c r="H7093" s="169">
        <v>7827.7169999999987</v>
      </c>
      <c r="I7093" s="170"/>
      <c r="L7093" s="166"/>
      <c r="M7093" s="171"/>
      <c r="T7093" s="172"/>
      <c r="AT7093" s="167" t="s">
        <v>340</v>
      </c>
      <c r="AU7093" s="167" t="s">
        <v>80</v>
      </c>
      <c r="AV7093" s="14" t="s">
        <v>336</v>
      </c>
      <c r="AW7093" s="14" t="s">
        <v>32</v>
      </c>
      <c r="AX7093" s="14" t="s">
        <v>78</v>
      </c>
      <c r="AY7093" s="167" t="s">
        <v>330</v>
      </c>
    </row>
    <row r="7094" spans="2:65" s="1" customFormat="1" ht="24.2" customHeight="1">
      <c r="B7094" s="33"/>
      <c r="C7094" s="134" t="s">
        <v>5030</v>
      </c>
      <c r="D7094" s="134" t="s">
        <v>332</v>
      </c>
      <c r="E7094" s="135" t="s">
        <v>5031</v>
      </c>
      <c r="F7094" s="136" t="s">
        <v>5032</v>
      </c>
      <c r="G7094" s="137" t="s">
        <v>169</v>
      </c>
      <c r="H7094" s="138">
        <v>3872.7440000000001</v>
      </c>
      <c r="I7094" s="139">
        <v>28.23</v>
      </c>
      <c r="J7094" s="140">
        <f>ROUND(I7094*H7094,2)</f>
        <v>109327.56</v>
      </c>
      <c r="K7094" s="136" t="s">
        <v>335</v>
      </c>
      <c r="L7094" s="33"/>
      <c r="M7094" s="141" t="s">
        <v>21</v>
      </c>
      <c r="N7094" s="142" t="s">
        <v>42</v>
      </c>
      <c r="P7094" s="143">
        <f>O7094*H7094</f>
        <v>0</v>
      </c>
      <c r="Q7094" s="143">
        <v>1.3999999999999999E-4</v>
      </c>
      <c r="R7094" s="143">
        <f>Q7094*H7094</f>
        <v>0.54218416000000003</v>
      </c>
      <c r="S7094" s="143">
        <v>0</v>
      </c>
      <c r="T7094" s="144">
        <f>S7094*H7094</f>
        <v>0</v>
      </c>
      <c r="AR7094" s="145" t="s">
        <v>444</v>
      </c>
      <c r="AT7094" s="145" t="s">
        <v>332</v>
      </c>
      <c r="AU7094" s="145" t="s">
        <v>80</v>
      </c>
      <c r="AY7094" s="18" t="s">
        <v>330</v>
      </c>
      <c r="BE7094" s="146">
        <f>IF(N7094="základní",J7094,0)</f>
        <v>109327.56</v>
      </c>
      <c r="BF7094" s="146">
        <f>IF(N7094="snížená",J7094,0)</f>
        <v>0</v>
      </c>
      <c r="BG7094" s="146">
        <f>IF(N7094="zákl. přenesená",J7094,0)</f>
        <v>0</v>
      </c>
      <c r="BH7094" s="146">
        <f>IF(N7094="sníž. přenesená",J7094,0)</f>
        <v>0</v>
      </c>
      <c r="BI7094" s="146">
        <f>IF(N7094="nulová",J7094,0)</f>
        <v>0</v>
      </c>
      <c r="BJ7094" s="18" t="s">
        <v>78</v>
      </c>
      <c r="BK7094" s="146">
        <f>ROUND(I7094*H7094,2)</f>
        <v>109327.56</v>
      </c>
      <c r="BL7094" s="18" t="s">
        <v>444</v>
      </c>
      <c r="BM7094" s="145" t="s">
        <v>5033</v>
      </c>
    </row>
    <row r="7095" spans="2:65" s="1" customFormat="1">
      <c r="B7095" s="33"/>
      <c r="D7095" s="147" t="s">
        <v>338</v>
      </c>
      <c r="F7095" s="148" t="s">
        <v>5034</v>
      </c>
      <c r="I7095" s="149"/>
      <c r="L7095" s="33"/>
      <c r="M7095" s="150"/>
      <c r="T7095" s="52"/>
      <c r="AT7095" s="18" t="s">
        <v>338</v>
      </c>
      <c r="AU7095" s="18" t="s">
        <v>80</v>
      </c>
    </row>
    <row r="7096" spans="2:65" s="12" customFormat="1">
      <c r="B7096" s="151"/>
      <c r="D7096" s="152" t="s">
        <v>340</v>
      </c>
      <c r="E7096" s="153" t="s">
        <v>21</v>
      </c>
      <c r="F7096" s="154" t="s">
        <v>5035</v>
      </c>
      <c r="H7096" s="153" t="s">
        <v>21</v>
      </c>
      <c r="I7096" s="155"/>
      <c r="L7096" s="151"/>
      <c r="M7096" s="156"/>
      <c r="T7096" s="157"/>
      <c r="AT7096" s="153" t="s">
        <v>340</v>
      </c>
      <c r="AU7096" s="153" t="s">
        <v>80</v>
      </c>
      <c r="AV7096" s="12" t="s">
        <v>78</v>
      </c>
      <c r="AW7096" s="12" t="s">
        <v>32</v>
      </c>
      <c r="AX7096" s="12" t="s">
        <v>71</v>
      </c>
      <c r="AY7096" s="153" t="s">
        <v>330</v>
      </c>
    </row>
    <row r="7097" spans="2:65" s="12" customFormat="1">
      <c r="B7097" s="151"/>
      <c r="D7097" s="152" t="s">
        <v>340</v>
      </c>
      <c r="E7097" s="153" t="s">
        <v>21</v>
      </c>
      <c r="F7097" s="154" t="s">
        <v>5036</v>
      </c>
      <c r="H7097" s="153" t="s">
        <v>21</v>
      </c>
      <c r="I7097" s="155"/>
      <c r="L7097" s="151"/>
      <c r="M7097" s="156"/>
      <c r="T7097" s="157"/>
      <c r="AT7097" s="153" t="s">
        <v>340</v>
      </c>
      <c r="AU7097" s="153" t="s">
        <v>80</v>
      </c>
      <c r="AV7097" s="12" t="s">
        <v>78</v>
      </c>
      <c r="AW7097" s="12" t="s">
        <v>32</v>
      </c>
      <c r="AX7097" s="12" t="s">
        <v>71</v>
      </c>
      <c r="AY7097" s="153" t="s">
        <v>330</v>
      </c>
    </row>
    <row r="7098" spans="2:65" s="12" customFormat="1">
      <c r="B7098" s="151"/>
      <c r="D7098" s="152" t="s">
        <v>340</v>
      </c>
      <c r="E7098" s="153" t="s">
        <v>21</v>
      </c>
      <c r="F7098" s="154" t="s">
        <v>789</v>
      </c>
      <c r="H7098" s="153" t="s">
        <v>21</v>
      </c>
      <c r="I7098" s="155"/>
      <c r="L7098" s="151"/>
      <c r="M7098" s="156"/>
      <c r="T7098" s="157"/>
      <c r="AT7098" s="153" t="s">
        <v>340</v>
      </c>
      <c r="AU7098" s="153" t="s">
        <v>80</v>
      </c>
      <c r="AV7098" s="12" t="s">
        <v>78</v>
      </c>
      <c r="AW7098" s="12" t="s">
        <v>32</v>
      </c>
      <c r="AX7098" s="12" t="s">
        <v>71</v>
      </c>
      <c r="AY7098" s="153" t="s">
        <v>330</v>
      </c>
    </row>
    <row r="7099" spans="2:65" s="13" customFormat="1">
      <c r="B7099" s="158"/>
      <c r="D7099" s="152" t="s">
        <v>340</v>
      </c>
      <c r="E7099" s="159" t="s">
        <v>21</v>
      </c>
      <c r="F7099" s="160" t="s">
        <v>5037</v>
      </c>
      <c r="H7099" s="161">
        <v>47.02</v>
      </c>
      <c r="I7099" s="162"/>
      <c r="L7099" s="158"/>
      <c r="M7099" s="163"/>
      <c r="T7099" s="164"/>
      <c r="AT7099" s="159" t="s">
        <v>340</v>
      </c>
      <c r="AU7099" s="159" t="s">
        <v>80</v>
      </c>
      <c r="AV7099" s="13" t="s">
        <v>80</v>
      </c>
      <c r="AW7099" s="13" t="s">
        <v>32</v>
      </c>
      <c r="AX7099" s="13" t="s">
        <v>71</v>
      </c>
      <c r="AY7099" s="159" t="s">
        <v>330</v>
      </c>
    </row>
    <row r="7100" spans="2:65" s="12" customFormat="1">
      <c r="B7100" s="151"/>
      <c r="D7100" s="152" t="s">
        <v>340</v>
      </c>
      <c r="E7100" s="153" t="s">
        <v>21</v>
      </c>
      <c r="F7100" s="154" t="s">
        <v>800</v>
      </c>
      <c r="H7100" s="153" t="s">
        <v>21</v>
      </c>
      <c r="I7100" s="155"/>
      <c r="L7100" s="151"/>
      <c r="M7100" s="156"/>
      <c r="T7100" s="157"/>
      <c r="AT7100" s="153" t="s">
        <v>340</v>
      </c>
      <c r="AU7100" s="153" t="s">
        <v>80</v>
      </c>
      <c r="AV7100" s="12" t="s">
        <v>78</v>
      </c>
      <c r="AW7100" s="12" t="s">
        <v>32</v>
      </c>
      <c r="AX7100" s="12" t="s">
        <v>71</v>
      </c>
      <c r="AY7100" s="153" t="s">
        <v>330</v>
      </c>
    </row>
    <row r="7101" spans="2:65" s="13" customFormat="1">
      <c r="B7101" s="158"/>
      <c r="D7101" s="152" t="s">
        <v>340</v>
      </c>
      <c r="E7101" s="159" t="s">
        <v>21</v>
      </c>
      <c r="F7101" s="160" t="s">
        <v>5038</v>
      </c>
      <c r="H7101" s="161">
        <v>16.12</v>
      </c>
      <c r="I7101" s="162"/>
      <c r="L7101" s="158"/>
      <c r="M7101" s="163"/>
      <c r="T7101" s="164"/>
      <c r="AT7101" s="159" t="s">
        <v>340</v>
      </c>
      <c r="AU7101" s="159" t="s">
        <v>80</v>
      </c>
      <c r="AV7101" s="13" t="s">
        <v>80</v>
      </c>
      <c r="AW7101" s="13" t="s">
        <v>32</v>
      </c>
      <c r="AX7101" s="13" t="s">
        <v>71</v>
      </c>
      <c r="AY7101" s="159" t="s">
        <v>330</v>
      </c>
    </row>
    <row r="7102" spans="2:65" s="15" customFormat="1">
      <c r="B7102" s="183"/>
      <c r="D7102" s="152" t="s">
        <v>340</v>
      </c>
      <c r="E7102" s="184" t="s">
        <v>21</v>
      </c>
      <c r="F7102" s="185" t="s">
        <v>769</v>
      </c>
      <c r="H7102" s="186">
        <v>63.14</v>
      </c>
      <c r="I7102" s="187"/>
      <c r="L7102" s="183"/>
      <c r="M7102" s="188"/>
      <c r="T7102" s="189"/>
      <c r="AT7102" s="184" t="s">
        <v>340</v>
      </c>
      <c r="AU7102" s="184" t="s">
        <v>80</v>
      </c>
      <c r="AV7102" s="15" t="s">
        <v>171</v>
      </c>
      <c r="AW7102" s="15" t="s">
        <v>32</v>
      </c>
      <c r="AX7102" s="15" t="s">
        <v>71</v>
      </c>
      <c r="AY7102" s="184" t="s">
        <v>330</v>
      </c>
    </row>
    <row r="7103" spans="2:65" s="12" customFormat="1">
      <c r="B7103" s="151"/>
      <c r="D7103" s="152" t="s">
        <v>340</v>
      </c>
      <c r="E7103" s="153" t="s">
        <v>21</v>
      </c>
      <c r="F7103" s="154" t="s">
        <v>1003</v>
      </c>
      <c r="H7103" s="153" t="s">
        <v>21</v>
      </c>
      <c r="I7103" s="155"/>
      <c r="L7103" s="151"/>
      <c r="M7103" s="156"/>
      <c r="T7103" s="157"/>
      <c r="AT7103" s="153" t="s">
        <v>340</v>
      </c>
      <c r="AU7103" s="153" t="s">
        <v>80</v>
      </c>
      <c r="AV7103" s="12" t="s">
        <v>78</v>
      </c>
      <c r="AW7103" s="12" t="s">
        <v>32</v>
      </c>
      <c r="AX7103" s="12" t="s">
        <v>71</v>
      </c>
      <c r="AY7103" s="153" t="s">
        <v>330</v>
      </c>
    </row>
    <row r="7104" spans="2:65" s="12" customFormat="1">
      <c r="B7104" s="151"/>
      <c r="D7104" s="152" t="s">
        <v>340</v>
      </c>
      <c r="E7104" s="153" t="s">
        <v>21</v>
      </c>
      <c r="F7104" s="154" t="s">
        <v>1454</v>
      </c>
      <c r="H7104" s="153" t="s">
        <v>21</v>
      </c>
      <c r="I7104" s="155"/>
      <c r="L7104" s="151"/>
      <c r="M7104" s="156"/>
      <c r="T7104" s="157"/>
      <c r="AT7104" s="153" t="s">
        <v>340</v>
      </c>
      <c r="AU7104" s="153" t="s">
        <v>80</v>
      </c>
      <c r="AV7104" s="12" t="s">
        <v>78</v>
      </c>
      <c r="AW7104" s="12" t="s">
        <v>32</v>
      </c>
      <c r="AX7104" s="12" t="s">
        <v>71</v>
      </c>
      <c r="AY7104" s="153" t="s">
        <v>330</v>
      </c>
    </row>
    <row r="7105" spans="2:51" s="13" customFormat="1">
      <c r="B7105" s="158"/>
      <c r="D7105" s="152" t="s">
        <v>340</v>
      </c>
      <c r="E7105" s="159" t="s">
        <v>21</v>
      </c>
      <c r="F7105" s="160" t="s">
        <v>5039</v>
      </c>
      <c r="H7105" s="161">
        <v>13.5</v>
      </c>
      <c r="I7105" s="162"/>
      <c r="L7105" s="158"/>
      <c r="M7105" s="163"/>
      <c r="T7105" s="164"/>
      <c r="AT7105" s="159" t="s">
        <v>340</v>
      </c>
      <c r="AU7105" s="159" t="s">
        <v>80</v>
      </c>
      <c r="AV7105" s="13" t="s">
        <v>80</v>
      </c>
      <c r="AW7105" s="13" t="s">
        <v>32</v>
      </c>
      <c r="AX7105" s="13" t="s">
        <v>71</v>
      </c>
      <c r="AY7105" s="159" t="s">
        <v>330</v>
      </c>
    </row>
    <row r="7106" spans="2:51" s="13" customFormat="1">
      <c r="B7106" s="158"/>
      <c r="D7106" s="152" t="s">
        <v>340</v>
      </c>
      <c r="E7106" s="159" t="s">
        <v>21</v>
      </c>
      <c r="F7106" s="160" t="s">
        <v>5040</v>
      </c>
      <c r="H7106" s="161">
        <v>-12.311999999999999</v>
      </c>
      <c r="I7106" s="162"/>
      <c r="L7106" s="158"/>
      <c r="M7106" s="163"/>
      <c r="T7106" s="164"/>
      <c r="AT7106" s="159" t="s">
        <v>340</v>
      </c>
      <c r="AU7106" s="159" t="s">
        <v>80</v>
      </c>
      <c r="AV7106" s="13" t="s">
        <v>80</v>
      </c>
      <c r="AW7106" s="13" t="s">
        <v>32</v>
      </c>
      <c r="AX7106" s="13" t="s">
        <v>71</v>
      </c>
      <c r="AY7106" s="159" t="s">
        <v>330</v>
      </c>
    </row>
    <row r="7107" spans="2:51" s="12" customFormat="1">
      <c r="B7107" s="151"/>
      <c r="D7107" s="152" t="s">
        <v>340</v>
      </c>
      <c r="E7107" s="153" t="s">
        <v>21</v>
      </c>
      <c r="F7107" s="154" t="s">
        <v>1457</v>
      </c>
      <c r="H7107" s="153" t="s">
        <v>21</v>
      </c>
      <c r="I7107" s="155"/>
      <c r="L7107" s="151"/>
      <c r="M7107" s="156"/>
      <c r="T7107" s="157"/>
      <c r="AT7107" s="153" t="s">
        <v>340</v>
      </c>
      <c r="AU7107" s="153" t="s">
        <v>80</v>
      </c>
      <c r="AV7107" s="12" t="s">
        <v>78</v>
      </c>
      <c r="AW7107" s="12" t="s">
        <v>32</v>
      </c>
      <c r="AX7107" s="12" t="s">
        <v>71</v>
      </c>
      <c r="AY7107" s="153" t="s">
        <v>330</v>
      </c>
    </row>
    <row r="7108" spans="2:51" s="13" customFormat="1">
      <c r="B7108" s="158"/>
      <c r="D7108" s="152" t="s">
        <v>340</v>
      </c>
      <c r="E7108" s="159" t="s">
        <v>21</v>
      </c>
      <c r="F7108" s="160" t="s">
        <v>5041</v>
      </c>
      <c r="H7108" s="161">
        <v>26.946000000000002</v>
      </c>
      <c r="I7108" s="162"/>
      <c r="L7108" s="158"/>
      <c r="M7108" s="163"/>
      <c r="T7108" s="164"/>
      <c r="AT7108" s="159" t="s">
        <v>340</v>
      </c>
      <c r="AU7108" s="159" t="s">
        <v>80</v>
      </c>
      <c r="AV7108" s="13" t="s">
        <v>80</v>
      </c>
      <c r="AW7108" s="13" t="s">
        <v>32</v>
      </c>
      <c r="AX7108" s="13" t="s">
        <v>71</v>
      </c>
      <c r="AY7108" s="159" t="s">
        <v>330</v>
      </c>
    </row>
    <row r="7109" spans="2:51" s="12" customFormat="1">
      <c r="B7109" s="151"/>
      <c r="D7109" s="152" t="s">
        <v>340</v>
      </c>
      <c r="E7109" s="153" t="s">
        <v>21</v>
      </c>
      <c r="F7109" s="154" t="s">
        <v>1459</v>
      </c>
      <c r="H7109" s="153" t="s">
        <v>21</v>
      </c>
      <c r="I7109" s="155"/>
      <c r="L7109" s="151"/>
      <c r="M7109" s="156"/>
      <c r="T7109" s="157"/>
      <c r="AT7109" s="153" t="s">
        <v>340</v>
      </c>
      <c r="AU7109" s="153" t="s">
        <v>80</v>
      </c>
      <c r="AV7109" s="12" t="s">
        <v>78</v>
      </c>
      <c r="AW7109" s="12" t="s">
        <v>32</v>
      </c>
      <c r="AX7109" s="12" t="s">
        <v>71</v>
      </c>
      <c r="AY7109" s="153" t="s">
        <v>330</v>
      </c>
    </row>
    <row r="7110" spans="2:51" s="13" customFormat="1">
      <c r="B7110" s="158"/>
      <c r="D7110" s="152" t="s">
        <v>340</v>
      </c>
      <c r="E7110" s="159" t="s">
        <v>21</v>
      </c>
      <c r="F7110" s="160" t="s">
        <v>5042</v>
      </c>
      <c r="H7110" s="161">
        <v>34.200000000000003</v>
      </c>
      <c r="I7110" s="162"/>
      <c r="L7110" s="158"/>
      <c r="M7110" s="163"/>
      <c r="T7110" s="164"/>
      <c r="AT7110" s="159" t="s">
        <v>340</v>
      </c>
      <c r="AU7110" s="159" t="s">
        <v>80</v>
      </c>
      <c r="AV7110" s="13" t="s">
        <v>80</v>
      </c>
      <c r="AW7110" s="13" t="s">
        <v>32</v>
      </c>
      <c r="AX7110" s="13" t="s">
        <v>71</v>
      </c>
      <c r="AY7110" s="159" t="s">
        <v>330</v>
      </c>
    </row>
    <row r="7111" spans="2:51" s="13" customFormat="1">
      <c r="B7111" s="158"/>
      <c r="D7111" s="152" t="s">
        <v>340</v>
      </c>
      <c r="E7111" s="159" t="s">
        <v>21</v>
      </c>
      <c r="F7111" s="160" t="s">
        <v>5043</v>
      </c>
      <c r="H7111" s="161">
        <v>-6.1559999999999997</v>
      </c>
      <c r="I7111" s="162"/>
      <c r="L7111" s="158"/>
      <c r="M7111" s="163"/>
      <c r="T7111" s="164"/>
      <c r="AT7111" s="159" t="s">
        <v>340</v>
      </c>
      <c r="AU7111" s="159" t="s">
        <v>80</v>
      </c>
      <c r="AV7111" s="13" t="s">
        <v>80</v>
      </c>
      <c r="AW7111" s="13" t="s">
        <v>32</v>
      </c>
      <c r="AX7111" s="13" t="s">
        <v>71</v>
      </c>
      <c r="AY7111" s="159" t="s">
        <v>330</v>
      </c>
    </row>
    <row r="7112" spans="2:51" s="13" customFormat="1">
      <c r="B7112" s="158"/>
      <c r="D7112" s="152" t="s">
        <v>340</v>
      </c>
      <c r="E7112" s="159" t="s">
        <v>21</v>
      </c>
      <c r="F7112" s="160" t="s">
        <v>5044</v>
      </c>
      <c r="H7112" s="161">
        <v>-10.206</v>
      </c>
      <c r="I7112" s="162"/>
      <c r="L7112" s="158"/>
      <c r="M7112" s="163"/>
      <c r="T7112" s="164"/>
      <c r="AT7112" s="159" t="s">
        <v>340</v>
      </c>
      <c r="AU7112" s="159" t="s">
        <v>80</v>
      </c>
      <c r="AV7112" s="13" t="s">
        <v>80</v>
      </c>
      <c r="AW7112" s="13" t="s">
        <v>32</v>
      </c>
      <c r="AX7112" s="13" t="s">
        <v>71</v>
      </c>
      <c r="AY7112" s="159" t="s">
        <v>330</v>
      </c>
    </row>
    <row r="7113" spans="2:51" s="12" customFormat="1">
      <c r="B7113" s="151"/>
      <c r="D7113" s="152" t="s">
        <v>340</v>
      </c>
      <c r="E7113" s="153" t="s">
        <v>21</v>
      </c>
      <c r="F7113" s="154" t="s">
        <v>1464</v>
      </c>
      <c r="H7113" s="153" t="s">
        <v>21</v>
      </c>
      <c r="I7113" s="155"/>
      <c r="L7113" s="151"/>
      <c r="M7113" s="156"/>
      <c r="T7113" s="157"/>
      <c r="AT7113" s="153" t="s">
        <v>340</v>
      </c>
      <c r="AU7113" s="153" t="s">
        <v>80</v>
      </c>
      <c r="AV7113" s="12" t="s">
        <v>78</v>
      </c>
      <c r="AW7113" s="12" t="s">
        <v>32</v>
      </c>
      <c r="AX7113" s="12" t="s">
        <v>71</v>
      </c>
      <c r="AY7113" s="153" t="s">
        <v>330</v>
      </c>
    </row>
    <row r="7114" spans="2:51" s="13" customFormat="1">
      <c r="B7114" s="158"/>
      <c r="D7114" s="152" t="s">
        <v>340</v>
      </c>
      <c r="E7114" s="159" t="s">
        <v>21</v>
      </c>
      <c r="F7114" s="160" t="s">
        <v>5045</v>
      </c>
      <c r="H7114" s="161">
        <v>45</v>
      </c>
      <c r="I7114" s="162"/>
      <c r="L7114" s="158"/>
      <c r="M7114" s="163"/>
      <c r="T7114" s="164"/>
      <c r="AT7114" s="159" t="s">
        <v>340</v>
      </c>
      <c r="AU7114" s="159" t="s">
        <v>80</v>
      </c>
      <c r="AV7114" s="13" t="s">
        <v>80</v>
      </c>
      <c r="AW7114" s="13" t="s">
        <v>32</v>
      </c>
      <c r="AX7114" s="13" t="s">
        <v>71</v>
      </c>
      <c r="AY7114" s="159" t="s">
        <v>330</v>
      </c>
    </row>
    <row r="7115" spans="2:51" s="13" customFormat="1">
      <c r="B7115" s="158"/>
      <c r="D7115" s="152" t="s">
        <v>340</v>
      </c>
      <c r="E7115" s="159" t="s">
        <v>21</v>
      </c>
      <c r="F7115" s="160" t="s">
        <v>5046</v>
      </c>
      <c r="H7115" s="161">
        <v>-1.62</v>
      </c>
      <c r="I7115" s="162"/>
      <c r="L7115" s="158"/>
      <c r="M7115" s="163"/>
      <c r="T7115" s="164"/>
      <c r="AT7115" s="159" t="s">
        <v>340</v>
      </c>
      <c r="AU7115" s="159" t="s">
        <v>80</v>
      </c>
      <c r="AV7115" s="13" t="s">
        <v>80</v>
      </c>
      <c r="AW7115" s="13" t="s">
        <v>32</v>
      </c>
      <c r="AX7115" s="13" t="s">
        <v>71</v>
      </c>
      <c r="AY7115" s="159" t="s">
        <v>330</v>
      </c>
    </row>
    <row r="7116" spans="2:51" s="13" customFormat="1">
      <c r="B7116" s="158"/>
      <c r="D7116" s="152" t="s">
        <v>340</v>
      </c>
      <c r="E7116" s="159" t="s">
        <v>21</v>
      </c>
      <c r="F7116" s="160" t="s">
        <v>5047</v>
      </c>
      <c r="H7116" s="161">
        <v>-6.3</v>
      </c>
      <c r="I7116" s="162"/>
      <c r="L7116" s="158"/>
      <c r="M7116" s="163"/>
      <c r="T7116" s="164"/>
      <c r="AT7116" s="159" t="s">
        <v>340</v>
      </c>
      <c r="AU7116" s="159" t="s">
        <v>80</v>
      </c>
      <c r="AV7116" s="13" t="s">
        <v>80</v>
      </c>
      <c r="AW7116" s="13" t="s">
        <v>32</v>
      </c>
      <c r="AX7116" s="13" t="s">
        <v>71</v>
      </c>
      <c r="AY7116" s="159" t="s">
        <v>330</v>
      </c>
    </row>
    <row r="7117" spans="2:51" s="13" customFormat="1">
      <c r="B7117" s="158"/>
      <c r="D7117" s="152" t="s">
        <v>340</v>
      </c>
      <c r="E7117" s="159" t="s">
        <v>21</v>
      </c>
      <c r="F7117" s="160" t="s">
        <v>5048</v>
      </c>
      <c r="H7117" s="161">
        <v>-0.9</v>
      </c>
      <c r="I7117" s="162"/>
      <c r="L7117" s="158"/>
      <c r="M7117" s="163"/>
      <c r="T7117" s="164"/>
      <c r="AT7117" s="159" t="s">
        <v>340</v>
      </c>
      <c r="AU7117" s="159" t="s">
        <v>80</v>
      </c>
      <c r="AV7117" s="13" t="s">
        <v>80</v>
      </c>
      <c r="AW7117" s="13" t="s">
        <v>32</v>
      </c>
      <c r="AX7117" s="13" t="s">
        <v>71</v>
      </c>
      <c r="AY7117" s="159" t="s">
        <v>330</v>
      </c>
    </row>
    <row r="7118" spans="2:51" s="13" customFormat="1">
      <c r="B7118" s="158"/>
      <c r="D7118" s="152" t="s">
        <v>340</v>
      </c>
      <c r="E7118" s="159" t="s">
        <v>21</v>
      </c>
      <c r="F7118" s="160" t="s">
        <v>5049</v>
      </c>
      <c r="H7118" s="161">
        <v>-3.7890000000000001</v>
      </c>
      <c r="I7118" s="162"/>
      <c r="L7118" s="158"/>
      <c r="M7118" s="163"/>
      <c r="T7118" s="164"/>
      <c r="AT7118" s="159" t="s">
        <v>340</v>
      </c>
      <c r="AU7118" s="159" t="s">
        <v>80</v>
      </c>
      <c r="AV7118" s="13" t="s">
        <v>80</v>
      </c>
      <c r="AW7118" s="13" t="s">
        <v>32</v>
      </c>
      <c r="AX7118" s="13" t="s">
        <v>71</v>
      </c>
      <c r="AY7118" s="159" t="s">
        <v>330</v>
      </c>
    </row>
    <row r="7119" spans="2:51" s="13" customFormat="1">
      <c r="B7119" s="158"/>
      <c r="D7119" s="152" t="s">
        <v>340</v>
      </c>
      <c r="E7119" s="159" t="s">
        <v>21</v>
      </c>
      <c r="F7119" s="160" t="s">
        <v>5050</v>
      </c>
      <c r="H7119" s="161">
        <v>-5.6879999999999997</v>
      </c>
      <c r="I7119" s="162"/>
      <c r="L7119" s="158"/>
      <c r="M7119" s="163"/>
      <c r="T7119" s="164"/>
      <c r="AT7119" s="159" t="s">
        <v>340</v>
      </c>
      <c r="AU7119" s="159" t="s">
        <v>80</v>
      </c>
      <c r="AV7119" s="13" t="s">
        <v>80</v>
      </c>
      <c r="AW7119" s="13" t="s">
        <v>32</v>
      </c>
      <c r="AX7119" s="13" t="s">
        <v>71</v>
      </c>
      <c r="AY7119" s="159" t="s">
        <v>330</v>
      </c>
    </row>
    <row r="7120" spans="2:51" s="12" customFormat="1">
      <c r="B7120" s="151"/>
      <c r="D7120" s="152" t="s">
        <v>340</v>
      </c>
      <c r="E7120" s="153" t="s">
        <v>21</v>
      </c>
      <c r="F7120" s="154" t="s">
        <v>1478</v>
      </c>
      <c r="H7120" s="153" t="s">
        <v>21</v>
      </c>
      <c r="I7120" s="155"/>
      <c r="L7120" s="151"/>
      <c r="M7120" s="156"/>
      <c r="T7120" s="157"/>
      <c r="AT7120" s="153" t="s">
        <v>340</v>
      </c>
      <c r="AU7120" s="153" t="s">
        <v>80</v>
      </c>
      <c r="AV7120" s="12" t="s">
        <v>78</v>
      </c>
      <c r="AW7120" s="12" t="s">
        <v>32</v>
      </c>
      <c r="AX7120" s="12" t="s">
        <v>71</v>
      </c>
      <c r="AY7120" s="153" t="s">
        <v>330</v>
      </c>
    </row>
    <row r="7121" spans="2:51" s="13" customFormat="1">
      <c r="B7121" s="158"/>
      <c r="D7121" s="152" t="s">
        <v>340</v>
      </c>
      <c r="E7121" s="159" t="s">
        <v>21</v>
      </c>
      <c r="F7121" s="160" t="s">
        <v>5051</v>
      </c>
      <c r="H7121" s="161">
        <v>56.34</v>
      </c>
      <c r="I7121" s="162"/>
      <c r="L7121" s="158"/>
      <c r="M7121" s="163"/>
      <c r="T7121" s="164"/>
      <c r="AT7121" s="159" t="s">
        <v>340</v>
      </c>
      <c r="AU7121" s="159" t="s">
        <v>80</v>
      </c>
      <c r="AV7121" s="13" t="s">
        <v>80</v>
      </c>
      <c r="AW7121" s="13" t="s">
        <v>32</v>
      </c>
      <c r="AX7121" s="13" t="s">
        <v>71</v>
      </c>
      <c r="AY7121" s="159" t="s">
        <v>330</v>
      </c>
    </row>
    <row r="7122" spans="2:51" s="13" customFormat="1">
      <c r="B7122" s="158"/>
      <c r="D7122" s="152" t="s">
        <v>340</v>
      </c>
      <c r="E7122" s="159" t="s">
        <v>21</v>
      </c>
      <c r="F7122" s="160" t="s">
        <v>5052</v>
      </c>
      <c r="H7122" s="161">
        <v>-9.81</v>
      </c>
      <c r="I7122" s="162"/>
      <c r="L7122" s="158"/>
      <c r="M7122" s="163"/>
      <c r="T7122" s="164"/>
      <c r="AT7122" s="159" t="s">
        <v>340</v>
      </c>
      <c r="AU7122" s="159" t="s">
        <v>80</v>
      </c>
      <c r="AV7122" s="13" t="s">
        <v>80</v>
      </c>
      <c r="AW7122" s="13" t="s">
        <v>32</v>
      </c>
      <c r="AX7122" s="13" t="s">
        <v>71</v>
      </c>
      <c r="AY7122" s="159" t="s">
        <v>330</v>
      </c>
    </row>
    <row r="7123" spans="2:51" s="13" customFormat="1">
      <c r="B7123" s="158"/>
      <c r="D7123" s="152" t="s">
        <v>340</v>
      </c>
      <c r="E7123" s="159" t="s">
        <v>21</v>
      </c>
      <c r="F7123" s="160" t="s">
        <v>5053</v>
      </c>
      <c r="H7123" s="161">
        <v>-10.8</v>
      </c>
      <c r="I7123" s="162"/>
      <c r="L7123" s="158"/>
      <c r="M7123" s="163"/>
      <c r="T7123" s="164"/>
      <c r="AT7123" s="159" t="s">
        <v>340</v>
      </c>
      <c r="AU7123" s="159" t="s">
        <v>80</v>
      </c>
      <c r="AV7123" s="13" t="s">
        <v>80</v>
      </c>
      <c r="AW7123" s="13" t="s">
        <v>32</v>
      </c>
      <c r="AX7123" s="13" t="s">
        <v>71</v>
      </c>
      <c r="AY7123" s="159" t="s">
        <v>330</v>
      </c>
    </row>
    <row r="7124" spans="2:51" s="13" customFormat="1">
      <c r="B7124" s="158"/>
      <c r="D7124" s="152" t="s">
        <v>340</v>
      </c>
      <c r="E7124" s="159" t="s">
        <v>21</v>
      </c>
      <c r="F7124" s="160" t="s">
        <v>1494</v>
      </c>
      <c r="H7124" s="161">
        <v>-2.7</v>
      </c>
      <c r="I7124" s="162"/>
      <c r="L7124" s="158"/>
      <c r="M7124" s="163"/>
      <c r="T7124" s="164"/>
      <c r="AT7124" s="159" t="s">
        <v>340</v>
      </c>
      <c r="AU7124" s="159" t="s">
        <v>80</v>
      </c>
      <c r="AV7124" s="13" t="s">
        <v>80</v>
      </c>
      <c r="AW7124" s="13" t="s">
        <v>32</v>
      </c>
      <c r="AX7124" s="13" t="s">
        <v>71</v>
      </c>
      <c r="AY7124" s="159" t="s">
        <v>330</v>
      </c>
    </row>
    <row r="7125" spans="2:51" s="13" customFormat="1">
      <c r="B7125" s="158"/>
      <c r="D7125" s="152" t="s">
        <v>340</v>
      </c>
      <c r="E7125" s="159" t="s">
        <v>21</v>
      </c>
      <c r="F7125" s="160" t="s">
        <v>5054</v>
      </c>
      <c r="H7125" s="161">
        <v>-1.44</v>
      </c>
      <c r="I7125" s="162"/>
      <c r="L7125" s="158"/>
      <c r="M7125" s="163"/>
      <c r="T7125" s="164"/>
      <c r="AT7125" s="159" t="s">
        <v>340</v>
      </c>
      <c r="AU7125" s="159" t="s">
        <v>80</v>
      </c>
      <c r="AV7125" s="13" t="s">
        <v>80</v>
      </c>
      <c r="AW7125" s="13" t="s">
        <v>32</v>
      </c>
      <c r="AX7125" s="13" t="s">
        <v>71</v>
      </c>
      <c r="AY7125" s="159" t="s">
        <v>330</v>
      </c>
    </row>
    <row r="7126" spans="2:51" s="12" customFormat="1">
      <c r="B7126" s="151"/>
      <c r="D7126" s="152" t="s">
        <v>340</v>
      </c>
      <c r="E7126" s="153" t="s">
        <v>21</v>
      </c>
      <c r="F7126" s="154" t="s">
        <v>1480</v>
      </c>
      <c r="H7126" s="153" t="s">
        <v>21</v>
      </c>
      <c r="I7126" s="155"/>
      <c r="L7126" s="151"/>
      <c r="M7126" s="156"/>
      <c r="T7126" s="157"/>
      <c r="AT7126" s="153" t="s">
        <v>340</v>
      </c>
      <c r="AU7126" s="153" t="s">
        <v>80</v>
      </c>
      <c r="AV7126" s="12" t="s">
        <v>78</v>
      </c>
      <c r="AW7126" s="12" t="s">
        <v>32</v>
      </c>
      <c r="AX7126" s="12" t="s">
        <v>71</v>
      </c>
      <c r="AY7126" s="153" t="s">
        <v>330</v>
      </c>
    </row>
    <row r="7127" spans="2:51" s="13" customFormat="1">
      <c r="B7127" s="158"/>
      <c r="D7127" s="152" t="s">
        <v>340</v>
      </c>
      <c r="E7127" s="159" t="s">
        <v>21</v>
      </c>
      <c r="F7127" s="160" t="s">
        <v>5055</v>
      </c>
      <c r="H7127" s="161">
        <v>35.802</v>
      </c>
      <c r="I7127" s="162"/>
      <c r="L7127" s="158"/>
      <c r="M7127" s="163"/>
      <c r="T7127" s="164"/>
      <c r="AT7127" s="159" t="s">
        <v>340</v>
      </c>
      <c r="AU7127" s="159" t="s">
        <v>80</v>
      </c>
      <c r="AV7127" s="13" t="s">
        <v>80</v>
      </c>
      <c r="AW7127" s="13" t="s">
        <v>32</v>
      </c>
      <c r="AX7127" s="13" t="s">
        <v>71</v>
      </c>
      <c r="AY7127" s="159" t="s">
        <v>330</v>
      </c>
    </row>
    <row r="7128" spans="2:51" s="13" customFormat="1">
      <c r="B7128" s="158"/>
      <c r="D7128" s="152" t="s">
        <v>340</v>
      </c>
      <c r="E7128" s="159" t="s">
        <v>21</v>
      </c>
      <c r="F7128" s="160" t="s">
        <v>5046</v>
      </c>
      <c r="H7128" s="161">
        <v>-1.62</v>
      </c>
      <c r="I7128" s="162"/>
      <c r="L7128" s="158"/>
      <c r="M7128" s="163"/>
      <c r="T7128" s="164"/>
      <c r="AT7128" s="159" t="s">
        <v>340</v>
      </c>
      <c r="AU7128" s="159" t="s">
        <v>80</v>
      </c>
      <c r="AV7128" s="13" t="s">
        <v>80</v>
      </c>
      <c r="AW7128" s="13" t="s">
        <v>32</v>
      </c>
      <c r="AX7128" s="13" t="s">
        <v>71</v>
      </c>
      <c r="AY7128" s="159" t="s">
        <v>330</v>
      </c>
    </row>
    <row r="7129" spans="2:51" s="13" customFormat="1">
      <c r="B7129" s="158"/>
      <c r="D7129" s="152" t="s">
        <v>340</v>
      </c>
      <c r="E7129" s="159" t="s">
        <v>21</v>
      </c>
      <c r="F7129" s="160" t="s">
        <v>5056</v>
      </c>
      <c r="H7129" s="161">
        <v>-3.8210000000000002</v>
      </c>
      <c r="I7129" s="162"/>
      <c r="L7129" s="158"/>
      <c r="M7129" s="163"/>
      <c r="T7129" s="164"/>
      <c r="AT7129" s="159" t="s">
        <v>340</v>
      </c>
      <c r="AU7129" s="159" t="s">
        <v>80</v>
      </c>
      <c r="AV7129" s="13" t="s">
        <v>80</v>
      </c>
      <c r="AW7129" s="13" t="s">
        <v>32</v>
      </c>
      <c r="AX7129" s="13" t="s">
        <v>71</v>
      </c>
      <c r="AY7129" s="159" t="s">
        <v>330</v>
      </c>
    </row>
    <row r="7130" spans="2:51" s="12" customFormat="1">
      <c r="B7130" s="151"/>
      <c r="D7130" s="152" t="s">
        <v>340</v>
      </c>
      <c r="E7130" s="153" t="s">
        <v>21</v>
      </c>
      <c r="F7130" s="154" t="s">
        <v>1484</v>
      </c>
      <c r="H7130" s="153" t="s">
        <v>21</v>
      </c>
      <c r="I7130" s="155"/>
      <c r="L7130" s="151"/>
      <c r="M7130" s="156"/>
      <c r="T7130" s="157"/>
      <c r="AT7130" s="153" t="s">
        <v>340</v>
      </c>
      <c r="AU7130" s="153" t="s">
        <v>80</v>
      </c>
      <c r="AV7130" s="12" t="s">
        <v>78</v>
      </c>
      <c r="AW7130" s="12" t="s">
        <v>32</v>
      </c>
      <c r="AX7130" s="12" t="s">
        <v>71</v>
      </c>
      <c r="AY7130" s="153" t="s">
        <v>330</v>
      </c>
    </row>
    <row r="7131" spans="2:51" s="13" customFormat="1">
      <c r="B7131" s="158"/>
      <c r="D7131" s="152" t="s">
        <v>340</v>
      </c>
      <c r="E7131" s="159" t="s">
        <v>21</v>
      </c>
      <c r="F7131" s="160" t="s">
        <v>5057</v>
      </c>
      <c r="H7131" s="161">
        <v>34.020000000000003</v>
      </c>
      <c r="I7131" s="162"/>
      <c r="L7131" s="158"/>
      <c r="M7131" s="163"/>
      <c r="T7131" s="164"/>
      <c r="AT7131" s="159" t="s">
        <v>340</v>
      </c>
      <c r="AU7131" s="159" t="s">
        <v>80</v>
      </c>
      <c r="AV7131" s="13" t="s">
        <v>80</v>
      </c>
      <c r="AW7131" s="13" t="s">
        <v>32</v>
      </c>
      <c r="AX7131" s="13" t="s">
        <v>71</v>
      </c>
      <c r="AY7131" s="159" t="s">
        <v>330</v>
      </c>
    </row>
    <row r="7132" spans="2:51" s="13" customFormat="1">
      <c r="B7132" s="158"/>
      <c r="D7132" s="152" t="s">
        <v>340</v>
      </c>
      <c r="E7132" s="159" t="s">
        <v>21</v>
      </c>
      <c r="F7132" s="160" t="s">
        <v>5058</v>
      </c>
      <c r="H7132" s="161">
        <v>-2.16</v>
      </c>
      <c r="I7132" s="162"/>
      <c r="L7132" s="158"/>
      <c r="M7132" s="163"/>
      <c r="T7132" s="164"/>
      <c r="AT7132" s="159" t="s">
        <v>340</v>
      </c>
      <c r="AU7132" s="159" t="s">
        <v>80</v>
      </c>
      <c r="AV7132" s="13" t="s">
        <v>80</v>
      </c>
      <c r="AW7132" s="13" t="s">
        <v>32</v>
      </c>
      <c r="AX7132" s="13" t="s">
        <v>71</v>
      </c>
      <c r="AY7132" s="159" t="s">
        <v>330</v>
      </c>
    </row>
    <row r="7133" spans="2:51" s="13" customFormat="1">
      <c r="B7133" s="158"/>
      <c r="D7133" s="152" t="s">
        <v>340</v>
      </c>
      <c r="E7133" s="159" t="s">
        <v>21</v>
      </c>
      <c r="F7133" s="160" t="s">
        <v>5059</v>
      </c>
      <c r="H7133" s="161">
        <v>-2.5649999999999999</v>
      </c>
      <c r="I7133" s="162"/>
      <c r="L7133" s="158"/>
      <c r="M7133" s="163"/>
      <c r="T7133" s="164"/>
      <c r="AT7133" s="159" t="s">
        <v>340</v>
      </c>
      <c r="AU7133" s="159" t="s">
        <v>80</v>
      </c>
      <c r="AV7133" s="13" t="s">
        <v>80</v>
      </c>
      <c r="AW7133" s="13" t="s">
        <v>32</v>
      </c>
      <c r="AX7133" s="13" t="s">
        <v>71</v>
      </c>
      <c r="AY7133" s="159" t="s">
        <v>330</v>
      </c>
    </row>
    <row r="7134" spans="2:51" s="12" customFormat="1">
      <c r="B7134" s="151"/>
      <c r="D7134" s="152" t="s">
        <v>340</v>
      </c>
      <c r="E7134" s="153" t="s">
        <v>21</v>
      </c>
      <c r="F7134" s="154" t="s">
        <v>1488</v>
      </c>
      <c r="H7134" s="153" t="s">
        <v>21</v>
      </c>
      <c r="I7134" s="155"/>
      <c r="L7134" s="151"/>
      <c r="M7134" s="156"/>
      <c r="T7134" s="157"/>
      <c r="AT7134" s="153" t="s">
        <v>340</v>
      </c>
      <c r="AU7134" s="153" t="s">
        <v>80</v>
      </c>
      <c r="AV7134" s="12" t="s">
        <v>78</v>
      </c>
      <c r="AW7134" s="12" t="s">
        <v>32</v>
      </c>
      <c r="AX7134" s="12" t="s">
        <v>71</v>
      </c>
      <c r="AY7134" s="153" t="s">
        <v>330</v>
      </c>
    </row>
    <row r="7135" spans="2:51" s="13" customFormat="1">
      <c r="B7135" s="158"/>
      <c r="D7135" s="152" t="s">
        <v>340</v>
      </c>
      <c r="E7135" s="159" t="s">
        <v>21</v>
      </c>
      <c r="F7135" s="160" t="s">
        <v>5060</v>
      </c>
      <c r="H7135" s="161">
        <v>54.36</v>
      </c>
      <c r="I7135" s="162"/>
      <c r="L7135" s="158"/>
      <c r="M7135" s="163"/>
      <c r="T7135" s="164"/>
      <c r="AT7135" s="159" t="s">
        <v>340</v>
      </c>
      <c r="AU7135" s="159" t="s">
        <v>80</v>
      </c>
      <c r="AV7135" s="13" t="s">
        <v>80</v>
      </c>
      <c r="AW7135" s="13" t="s">
        <v>32</v>
      </c>
      <c r="AX7135" s="13" t="s">
        <v>71</v>
      </c>
      <c r="AY7135" s="159" t="s">
        <v>330</v>
      </c>
    </row>
    <row r="7136" spans="2:51" s="13" customFormat="1">
      <c r="B7136" s="158"/>
      <c r="D7136" s="152" t="s">
        <v>340</v>
      </c>
      <c r="E7136" s="159" t="s">
        <v>21</v>
      </c>
      <c r="F7136" s="160" t="s">
        <v>5061</v>
      </c>
      <c r="H7136" s="161">
        <v>-2.88</v>
      </c>
      <c r="I7136" s="162"/>
      <c r="L7136" s="158"/>
      <c r="M7136" s="163"/>
      <c r="T7136" s="164"/>
      <c r="AT7136" s="159" t="s">
        <v>340</v>
      </c>
      <c r="AU7136" s="159" t="s">
        <v>80</v>
      </c>
      <c r="AV7136" s="13" t="s">
        <v>80</v>
      </c>
      <c r="AW7136" s="13" t="s">
        <v>32</v>
      </c>
      <c r="AX7136" s="13" t="s">
        <v>71</v>
      </c>
      <c r="AY7136" s="159" t="s">
        <v>330</v>
      </c>
    </row>
    <row r="7137" spans="2:51" s="13" customFormat="1">
      <c r="B7137" s="158"/>
      <c r="D7137" s="152" t="s">
        <v>340</v>
      </c>
      <c r="E7137" s="159" t="s">
        <v>21</v>
      </c>
      <c r="F7137" s="160" t="s">
        <v>5062</v>
      </c>
      <c r="H7137" s="161">
        <v>-5.4</v>
      </c>
      <c r="I7137" s="162"/>
      <c r="L7137" s="158"/>
      <c r="M7137" s="163"/>
      <c r="T7137" s="164"/>
      <c r="AT7137" s="159" t="s">
        <v>340</v>
      </c>
      <c r="AU7137" s="159" t="s">
        <v>80</v>
      </c>
      <c r="AV7137" s="13" t="s">
        <v>80</v>
      </c>
      <c r="AW7137" s="13" t="s">
        <v>32</v>
      </c>
      <c r="AX7137" s="13" t="s">
        <v>71</v>
      </c>
      <c r="AY7137" s="159" t="s">
        <v>330</v>
      </c>
    </row>
    <row r="7138" spans="2:51" s="13" customFormat="1">
      <c r="B7138" s="158"/>
      <c r="D7138" s="152" t="s">
        <v>340</v>
      </c>
      <c r="E7138" s="159" t="s">
        <v>21</v>
      </c>
      <c r="F7138" s="160" t="s">
        <v>5063</v>
      </c>
      <c r="H7138" s="161">
        <v>-2.88</v>
      </c>
      <c r="I7138" s="162"/>
      <c r="L7138" s="158"/>
      <c r="M7138" s="163"/>
      <c r="T7138" s="164"/>
      <c r="AT7138" s="159" t="s">
        <v>340</v>
      </c>
      <c r="AU7138" s="159" t="s">
        <v>80</v>
      </c>
      <c r="AV7138" s="13" t="s">
        <v>80</v>
      </c>
      <c r="AW7138" s="13" t="s">
        <v>32</v>
      </c>
      <c r="AX7138" s="13" t="s">
        <v>71</v>
      </c>
      <c r="AY7138" s="159" t="s">
        <v>330</v>
      </c>
    </row>
    <row r="7139" spans="2:51" s="13" customFormat="1">
      <c r="B7139" s="158"/>
      <c r="D7139" s="152" t="s">
        <v>340</v>
      </c>
      <c r="E7139" s="159" t="s">
        <v>21</v>
      </c>
      <c r="F7139" s="160" t="s">
        <v>5064</v>
      </c>
      <c r="H7139" s="161">
        <v>-4.8600000000000003</v>
      </c>
      <c r="I7139" s="162"/>
      <c r="L7139" s="158"/>
      <c r="M7139" s="163"/>
      <c r="T7139" s="164"/>
      <c r="AT7139" s="159" t="s">
        <v>340</v>
      </c>
      <c r="AU7139" s="159" t="s">
        <v>80</v>
      </c>
      <c r="AV7139" s="13" t="s">
        <v>80</v>
      </c>
      <c r="AW7139" s="13" t="s">
        <v>32</v>
      </c>
      <c r="AX7139" s="13" t="s">
        <v>71</v>
      </c>
      <c r="AY7139" s="159" t="s">
        <v>330</v>
      </c>
    </row>
    <row r="7140" spans="2:51" s="13" customFormat="1">
      <c r="B7140" s="158"/>
      <c r="D7140" s="152" t="s">
        <v>340</v>
      </c>
      <c r="E7140" s="159" t="s">
        <v>21</v>
      </c>
      <c r="F7140" s="160" t="s">
        <v>5065</v>
      </c>
      <c r="H7140" s="161">
        <v>-1.26</v>
      </c>
      <c r="I7140" s="162"/>
      <c r="L7140" s="158"/>
      <c r="M7140" s="163"/>
      <c r="T7140" s="164"/>
      <c r="AT7140" s="159" t="s">
        <v>340</v>
      </c>
      <c r="AU7140" s="159" t="s">
        <v>80</v>
      </c>
      <c r="AV7140" s="13" t="s">
        <v>80</v>
      </c>
      <c r="AW7140" s="13" t="s">
        <v>32</v>
      </c>
      <c r="AX7140" s="13" t="s">
        <v>71</v>
      </c>
      <c r="AY7140" s="159" t="s">
        <v>330</v>
      </c>
    </row>
    <row r="7141" spans="2:51" s="12" customFormat="1">
      <c r="B7141" s="151"/>
      <c r="D7141" s="152" t="s">
        <v>340</v>
      </c>
      <c r="E7141" s="153" t="s">
        <v>21</v>
      </c>
      <c r="F7141" s="154" t="s">
        <v>1490</v>
      </c>
      <c r="H7141" s="153" t="s">
        <v>21</v>
      </c>
      <c r="I7141" s="155"/>
      <c r="L7141" s="151"/>
      <c r="M7141" s="156"/>
      <c r="T7141" s="157"/>
      <c r="AT7141" s="153" t="s">
        <v>340</v>
      </c>
      <c r="AU7141" s="153" t="s">
        <v>80</v>
      </c>
      <c r="AV7141" s="12" t="s">
        <v>78</v>
      </c>
      <c r="AW7141" s="12" t="s">
        <v>32</v>
      </c>
      <c r="AX7141" s="12" t="s">
        <v>71</v>
      </c>
      <c r="AY7141" s="153" t="s">
        <v>330</v>
      </c>
    </row>
    <row r="7142" spans="2:51" s="13" customFormat="1">
      <c r="B7142" s="158"/>
      <c r="D7142" s="152" t="s">
        <v>340</v>
      </c>
      <c r="E7142" s="159" t="s">
        <v>21</v>
      </c>
      <c r="F7142" s="160" t="s">
        <v>5066</v>
      </c>
      <c r="H7142" s="161">
        <v>28.44</v>
      </c>
      <c r="I7142" s="162"/>
      <c r="L7142" s="158"/>
      <c r="M7142" s="163"/>
      <c r="T7142" s="164"/>
      <c r="AT7142" s="159" t="s">
        <v>340</v>
      </c>
      <c r="AU7142" s="159" t="s">
        <v>80</v>
      </c>
      <c r="AV7142" s="13" t="s">
        <v>80</v>
      </c>
      <c r="AW7142" s="13" t="s">
        <v>32</v>
      </c>
      <c r="AX7142" s="13" t="s">
        <v>71</v>
      </c>
      <c r="AY7142" s="159" t="s">
        <v>330</v>
      </c>
    </row>
    <row r="7143" spans="2:51" s="13" customFormat="1">
      <c r="B7143" s="158"/>
      <c r="D7143" s="152" t="s">
        <v>340</v>
      </c>
      <c r="E7143" s="159" t="s">
        <v>21</v>
      </c>
      <c r="F7143" s="160" t="s">
        <v>5065</v>
      </c>
      <c r="H7143" s="161">
        <v>-1.26</v>
      </c>
      <c r="I7143" s="162"/>
      <c r="L7143" s="158"/>
      <c r="M7143" s="163"/>
      <c r="T7143" s="164"/>
      <c r="AT7143" s="159" t="s">
        <v>340</v>
      </c>
      <c r="AU7143" s="159" t="s">
        <v>80</v>
      </c>
      <c r="AV7143" s="13" t="s">
        <v>80</v>
      </c>
      <c r="AW7143" s="13" t="s">
        <v>32</v>
      </c>
      <c r="AX7143" s="13" t="s">
        <v>71</v>
      </c>
      <c r="AY7143" s="159" t="s">
        <v>330</v>
      </c>
    </row>
    <row r="7144" spans="2:51" s="13" customFormat="1">
      <c r="B7144" s="158"/>
      <c r="D7144" s="152" t="s">
        <v>340</v>
      </c>
      <c r="E7144" s="159" t="s">
        <v>21</v>
      </c>
      <c r="F7144" s="160" t="s">
        <v>5054</v>
      </c>
      <c r="H7144" s="161">
        <v>-1.44</v>
      </c>
      <c r="I7144" s="162"/>
      <c r="L7144" s="158"/>
      <c r="M7144" s="163"/>
      <c r="T7144" s="164"/>
      <c r="AT7144" s="159" t="s">
        <v>340</v>
      </c>
      <c r="AU7144" s="159" t="s">
        <v>80</v>
      </c>
      <c r="AV7144" s="13" t="s">
        <v>80</v>
      </c>
      <c r="AW7144" s="13" t="s">
        <v>32</v>
      </c>
      <c r="AX7144" s="13" t="s">
        <v>71</v>
      </c>
      <c r="AY7144" s="159" t="s">
        <v>330</v>
      </c>
    </row>
    <row r="7145" spans="2:51" s="12" customFormat="1">
      <c r="B7145" s="151"/>
      <c r="D7145" s="152" t="s">
        <v>340</v>
      </c>
      <c r="E7145" s="153" t="s">
        <v>21</v>
      </c>
      <c r="F7145" s="154" t="s">
        <v>1501</v>
      </c>
      <c r="H7145" s="153" t="s">
        <v>21</v>
      </c>
      <c r="I7145" s="155"/>
      <c r="L7145" s="151"/>
      <c r="M7145" s="156"/>
      <c r="T7145" s="157"/>
      <c r="AT7145" s="153" t="s">
        <v>340</v>
      </c>
      <c r="AU7145" s="153" t="s">
        <v>80</v>
      </c>
      <c r="AV7145" s="12" t="s">
        <v>78</v>
      </c>
      <c r="AW7145" s="12" t="s">
        <v>32</v>
      </c>
      <c r="AX7145" s="12" t="s">
        <v>71</v>
      </c>
      <c r="AY7145" s="153" t="s">
        <v>330</v>
      </c>
    </row>
    <row r="7146" spans="2:51" s="13" customFormat="1">
      <c r="B7146" s="158"/>
      <c r="D7146" s="152" t="s">
        <v>340</v>
      </c>
      <c r="E7146" s="159" t="s">
        <v>21</v>
      </c>
      <c r="F7146" s="160" t="s">
        <v>5067</v>
      </c>
      <c r="H7146" s="161">
        <v>34.74</v>
      </c>
      <c r="I7146" s="162"/>
      <c r="L7146" s="158"/>
      <c r="M7146" s="163"/>
      <c r="T7146" s="164"/>
      <c r="AT7146" s="159" t="s">
        <v>340</v>
      </c>
      <c r="AU7146" s="159" t="s">
        <v>80</v>
      </c>
      <c r="AV7146" s="13" t="s">
        <v>80</v>
      </c>
      <c r="AW7146" s="13" t="s">
        <v>32</v>
      </c>
      <c r="AX7146" s="13" t="s">
        <v>71</v>
      </c>
      <c r="AY7146" s="159" t="s">
        <v>330</v>
      </c>
    </row>
    <row r="7147" spans="2:51" s="13" customFormat="1">
      <c r="B7147" s="158"/>
      <c r="D7147" s="152" t="s">
        <v>340</v>
      </c>
      <c r="E7147" s="159" t="s">
        <v>21</v>
      </c>
      <c r="F7147" s="160" t="s">
        <v>5063</v>
      </c>
      <c r="H7147" s="161">
        <v>-2.88</v>
      </c>
      <c r="I7147" s="162"/>
      <c r="L7147" s="158"/>
      <c r="M7147" s="163"/>
      <c r="T7147" s="164"/>
      <c r="AT7147" s="159" t="s">
        <v>340</v>
      </c>
      <c r="AU7147" s="159" t="s">
        <v>80</v>
      </c>
      <c r="AV7147" s="13" t="s">
        <v>80</v>
      </c>
      <c r="AW7147" s="13" t="s">
        <v>32</v>
      </c>
      <c r="AX7147" s="13" t="s">
        <v>71</v>
      </c>
      <c r="AY7147" s="159" t="s">
        <v>330</v>
      </c>
    </row>
    <row r="7148" spans="2:51" s="13" customFormat="1">
      <c r="B7148" s="158"/>
      <c r="D7148" s="152" t="s">
        <v>340</v>
      </c>
      <c r="E7148" s="159" t="s">
        <v>21</v>
      </c>
      <c r="F7148" s="160" t="s">
        <v>5046</v>
      </c>
      <c r="H7148" s="161">
        <v>-1.62</v>
      </c>
      <c r="I7148" s="162"/>
      <c r="L7148" s="158"/>
      <c r="M7148" s="163"/>
      <c r="T7148" s="164"/>
      <c r="AT7148" s="159" t="s">
        <v>340</v>
      </c>
      <c r="AU7148" s="159" t="s">
        <v>80</v>
      </c>
      <c r="AV7148" s="13" t="s">
        <v>80</v>
      </c>
      <c r="AW7148" s="13" t="s">
        <v>32</v>
      </c>
      <c r="AX7148" s="13" t="s">
        <v>71</v>
      </c>
      <c r="AY7148" s="159" t="s">
        <v>330</v>
      </c>
    </row>
    <row r="7149" spans="2:51" s="12" customFormat="1">
      <c r="B7149" s="151"/>
      <c r="D7149" s="152" t="s">
        <v>340</v>
      </c>
      <c r="E7149" s="153" t="s">
        <v>21</v>
      </c>
      <c r="F7149" s="154" t="s">
        <v>1578</v>
      </c>
      <c r="H7149" s="153" t="s">
        <v>21</v>
      </c>
      <c r="I7149" s="155"/>
      <c r="L7149" s="151"/>
      <c r="M7149" s="156"/>
      <c r="T7149" s="157"/>
      <c r="AT7149" s="153" t="s">
        <v>340</v>
      </c>
      <c r="AU7149" s="153" t="s">
        <v>80</v>
      </c>
      <c r="AV7149" s="12" t="s">
        <v>78</v>
      </c>
      <c r="AW7149" s="12" t="s">
        <v>32</v>
      </c>
      <c r="AX7149" s="12" t="s">
        <v>71</v>
      </c>
      <c r="AY7149" s="153" t="s">
        <v>330</v>
      </c>
    </row>
    <row r="7150" spans="2:51" s="13" customFormat="1">
      <c r="B7150" s="158"/>
      <c r="D7150" s="152" t="s">
        <v>340</v>
      </c>
      <c r="E7150" s="159" t="s">
        <v>21</v>
      </c>
      <c r="F7150" s="160" t="s">
        <v>5068</v>
      </c>
      <c r="H7150" s="161">
        <v>39.78</v>
      </c>
      <c r="I7150" s="162"/>
      <c r="L7150" s="158"/>
      <c r="M7150" s="163"/>
      <c r="T7150" s="164"/>
      <c r="AT7150" s="159" t="s">
        <v>340</v>
      </c>
      <c r="AU7150" s="159" t="s">
        <v>80</v>
      </c>
      <c r="AV7150" s="13" t="s">
        <v>80</v>
      </c>
      <c r="AW7150" s="13" t="s">
        <v>32</v>
      </c>
      <c r="AX7150" s="13" t="s">
        <v>71</v>
      </c>
      <c r="AY7150" s="159" t="s">
        <v>330</v>
      </c>
    </row>
    <row r="7151" spans="2:51" s="13" customFormat="1">
      <c r="B7151" s="158"/>
      <c r="D7151" s="152" t="s">
        <v>340</v>
      </c>
      <c r="E7151" s="159" t="s">
        <v>21</v>
      </c>
      <c r="F7151" s="160" t="s">
        <v>5063</v>
      </c>
      <c r="H7151" s="161">
        <v>-2.88</v>
      </c>
      <c r="I7151" s="162"/>
      <c r="L7151" s="158"/>
      <c r="M7151" s="163"/>
      <c r="T7151" s="164"/>
      <c r="AT7151" s="159" t="s">
        <v>340</v>
      </c>
      <c r="AU7151" s="159" t="s">
        <v>80</v>
      </c>
      <c r="AV7151" s="13" t="s">
        <v>80</v>
      </c>
      <c r="AW7151" s="13" t="s">
        <v>32</v>
      </c>
      <c r="AX7151" s="13" t="s">
        <v>71</v>
      </c>
      <c r="AY7151" s="159" t="s">
        <v>330</v>
      </c>
    </row>
    <row r="7152" spans="2:51" s="13" customFormat="1">
      <c r="B7152" s="158"/>
      <c r="D7152" s="152" t="s">
        <v>340</v>
      </c>
      <c r="E7152" s="159" t="s">
        <v>21</v>
      </c>
      <c r="F7152" s="160" t="s">
        <v>5065</v>
      </c>
      <c r="H7152" s="161">
        <v>-1.26</v>
      </c>
      <c r="I7152" s="162"/>
      <c r="L7152" s="158"/>
      <c r="M7152" s="163"/>
      <c r="T7152" s="164"/>
      <c r="AT7152" s="159" t="s">
        <v>340</v>
      </c>
      <c r="AU7152" s="159" t="s">
        <v>80</v>
      </c>
      <c r="AV7152" s="13" t="s">
        <v>80</v>
      </c>
      <c r="AW7152" s="13" t="s">
        <v>32</v>
      </c>
      <c r="AX7152" s="13" t="s">
        <v>71</v>
      </c>
      <c r="AY7152" s="159" t="s">
        <v>330</v>
      </c>
    </row>
    <row r="7153" spans="2:51" s="12" customFormat="1">
      <c r="B7153" s="151"/>
      <c r="D7153" s="152" t="s">
        <v>340</v>
      </c>
      <c r="E7153" s="153" t="s">
        <v>21</v>
      </c>
      <c r="F7153" s="154" t="s">
        <v>1509</v>
      </c>
      <c r="H7153" s="153" t="s">
        <v>21</v>
      </c>
      <c r="I7153" s="155"/>
      <c r="L7153" s="151"/>
      <c r="M7153" s="156"/>
      <c r="T7153" s="157"/>
      <c r="AT7153" s="153" t="s">
        <v>340</v>
      </c>
      <c r="AU7153" s="153" t="s">
        <v>80</v>
      </c>
      <c r="AV7153" s="12" t="s">
        <v>78</v>
      </c>
      <c r="AW7153" s="12" t="s">
        <v>32</v>
      </c>
      <c r="AX7153" s="12" t="s">
        <v>71</v>
      </c>
      <c r="AY7153" s="153" t="s">
        <v>330</v>
      </c>
    </row>
    <row r="7154" spans="2:51" s="13" customFormat="1">
      <c r="B7154" s="158"/>
      <c r="D7154" s="152" t="s">
        <v>340</v>
      </c>
      <c r="E7154" s="159" t="s">
        <v>21</v>
      </c>
      <c r="F7154" s="160" t="s">
        <v>5069</v>
      </c>
      <c r="H7154" s="161">
        <v>34.200000000000003</v>
      </c>
      <c r="I7154" s="162"/>
      <c r="L7154" s="158"/>
      <c r="M7154" s="163"/>
      <c r="T7154" s="164"/>
      <c r="AT7154" s="159" t="s">
        <v>340</v>
      </c>
      <c r="AU7154" s="159" t="s">
        <v>80</v>
      </c>
      <c r="AV7154" s="13" t="s">
        <v>80</v>
      </c>
      <c r="AW7154" s="13" t="s">
        <v>32</v>
      </c>
      <c r="AX7154" s="13" t="s">
        <v>71</v>
      </c>
      <c r="AY7154" s="159" t="s">
        <v>330</v>
      </c>
    </row>
    <row r="7155" spans="2:51" s="13" customFormat="1">
      <c r="B7155" s="158"/>
      <c r="D7155" s="152" t="s">
        <v>340</v>
      </c>
      <c r="E7155" s="159" t="s">
        <v>21</v>
      </c>
      <c r="F7155" s="160" t="s">
        <v>5054</v>
      </c>
      <c r="H7155" s="161">
        <v>-1.44</v>
      </c>
      <c r="I7155" s="162"/>
      <c r="L7155" s="158"/>
      <c r="M7155" s="163"/>
      <c r="T7155" s="164"/>
      <c r="AT7155" s="159" t="s">
        <v>340</v>
      </c>
      <c r="AU7155" s="159" t="s">
        <v>80</v>
      </c>
      <c r="AV7155" s="13" t="s">
        <v>80</v>
      </c>
      <c r="AW7155" s="13" t="s">
        <v>32</v>
      </c>
      <c r="AX7155" s="13" t="s">
        <v>71</v>
      </c>
      <c r="AY7155" s="159" t="s">
        <v>330</v>
      </c>
    </row>
    <row r="7156" spans="2:51" s="13" customFormat="1">
      <c r="B7156" s="158"/>
      <c r="D7156" s="152" t="s">
        <v>340</v>
      </c>
      <c r="E7156" s="159" t="s">
        <v>21</v>
      </c>
      <c r="F7156" s="160" t="s">
        <v>5065</v>
      </c>
      <c r="H7156" s="161">
        <v>-1.26</v>
      </c>
      <c r="I7156" s="162"/>
      <c r="L7156" s="158"/>
      <c r="M7156" s="163"/>
      <c r="T7156" s="164"/>
      <c r="AT7156" s="159" t="s">
        <v>340</v>
      </c>
      <c r="AU7156" s="159" t="s">
        <v>80</v>
      </c>
      <c r="AV7156" s="13" t="s">
        <v>80</v>
      </c>
      <c r="AW7156" s="13" t="s">
        <v>32</v>
      </c>
      <c r="AX7156" s="13" t="s">
        <v>71</v>
      </c>
      <c r="AY7156" s="159" t="s">
        <v>330</v>
      </c>
    </row>
    <row r="7157" spans="2:51" s="12" customFormat="1">
      <c r="B7157" s="151"/>
      <c r="D7157" s="152" t="s">
        <v>340</v>
      </c>
      <c r="E7157" s="153" t="s">
        <v>21</v>
      </c>
      <c r="F7157" s="154" t="s">
        <v>1515</v>
      </c>
      <c r="H7157" s="153" t="s">
        <v>21</v>
      </c>
      <c r="I7157" s="155"/>
      <c r="L7157" s="151"/>
      <c r="M7157" s="156"/>
      <c r="T7157" s="157"/>
      <c r="AT7157" s="153" t="s">
        <v>340</v>
      </c>
      <c r="AU7157" s="153" t="s">
        <v>80</v>
      </c>
      <c r="AV7157" s="12" t="s">
        <v>78</v>
      </c>
      <c r="AW7157" s="12" t="s">
        <v>32</v>
      </c>
      <c r="AX7157" s="12" t="s">
        <v>71</v>
      </c>
      <c r="AY7157" s="153" t="s">
        <v>330</v>
      </c>
    </row>
    <row r="7158" spans="2:51" s="13" customFormat="1">
      <c r="B7158" s="158"/>
      <c r="D7158" s="152" t="s">
        <v>340</v>
      </c>
      <c r="E7158" s="159" t="s">
        <v>21</v>
      </c>
      <c r="F7158" s="160" t="s">
        <v>5070</v>
      </c>
      <c r="H7158" s="161">
        <v>33.39</v>
      </c>
      <c r="I7158" s="162"/>
      <c r="L7158" s="158"/>
      <c r="M7158" s="163"/>
      <c r="T7158" s="164"/>
      <c r="AT7158" s="159" t="s">
        <v>340</v>
      </c>
      <c r="AU7158" s="159" t="s">
        <v>80</v>
      </c>
      <c r="AV7158" s="13" t="s">
        <v>80</v>
      </c>
      <c r="AW7158" s="13" t="s">
        <v>32</v>
      </c>
      <c r="AX7158" s="13" t="s">
        <v>71</v>
      </c>
      <c r="AY7158" s="159" t="s">
        <v>330</v>
      </c>
    </row>
    <row r="7159" spans="2:51" s="13" customFormat="1">
      <c r="B7159" s="158"/>
      <c r="D7159" s="152" t="s">
        <v>340</v>
      </c>
      <c r="E7159" s="159" t="s">
        <v>21</v>
      </c>
      <c r="F7159" s="160" t="s">
        <v>5058</v>
      </c>
      <c r="H7159" s="161">
        <v>-2.16</v>
      </c>
      <c r="I7159" s="162"/>
      <c r="L7159" s="158"/>
      <c r="M7159" s="163"/>
      <c r="T7159" s="164"/>
      <c r="AT7159" s="159" t="s">
        <v>340</v>
      </c>
      <c r="AU7159" s="159" t="s">
        <v>80</v>
      </c>
      <c r="AV7159" s="13" t="s">
        <v>80</v>
      </c>
      <c r="AW7159" s="13" t="s">
        <v>32</v>
      </c>
      <c r="AX7159" s="13" t="s">
        <v>71</v>
      </c>
      <c r="AY7159" s="159" t="s">
        <v>330</v>
      </c>
    </row>
    <row r="7160" spans="2:51" s="13" customFormat="1">
      <c r="B7160" s="158"/>
      <c r="D7160" s="152" t="s">
        <v>340</v>
      </c>
      <c r="E7160" s="159" t="s">
        <v>21</v>
      </c>
      <c r="F7160" s="160" t="s">
        <v>5071</v>
      </c>
      <c r="H7160" s="161">
        <v>-2.52</v>
      </c>
      <c r="I7160" s="162"/>
      <c r="L7160" s="158"/>
      <c r="M7160" s="163"/>
      <c r="T7160" s="164"/>
      <c r="AT7160" s="159" t="s">
        <v>340</v>
      </c>
      <c r="AU7160" s="159" t="s">
        <v>80</v>
      </c>
      <c r="AV7160" s="13" t="s">
        <v>80</v>
      </c>
      <c r="AW7160" s="13" t="s">
        <v>32</v>
      </c>
      <c r="AX7160" s="13" t="s">
        <v>71</v>
      </c>
      <c r="AY7160" s="159" t="s">
        <v>330</v>
      </c>
    </row>
    <row r="7161" spans="2:51" s="12" customFormat="1">
      <c r="B7161" s="151"/>
      <c r="D7161" s="152" t="s">
        <v>340</v>
      </c>
      <c r="E7161" s="153" t="s">
        <v>21</v>
      </c>
      <c r="F7161" s="154" t="s">
        <v>1519</v>
      </c>
      <c r="H7161" s="153" t="s">
        <v>21</v>
      </c>
      <c r="I7161" s="155"/>
      <c r="L7161" s="151"/>
      <c r="M7161" s="156"/>
      <c r="T7161" s="157"/>
      <c r="AT7161" s="153" t="s">
        <v>340</v>
      </c>
      <c r="AU7161" s="153" t="s">
        <v>80</v>
      </c>
      <c r="AV7161" s="12" t="s">
        <v>78</v>
      </c>
      <c r="AW7161" s="12" t="s">
        <v>32</v>
      </c>
      <c r="AX7161" s="12" t="s">
        <v>71</v>
      </c>
      <c r="AY7161" s="153" t="s">
        <v>330</v>
      </c>
    </row>
    <row r="7162" spans="2:51" s="13" customFormat="1">
      <c r="B7162" s="158"/>
      <c r="D7162" s="152" t="s">
        <v>340</v>
      </c>
      <c r="E7162" s="159" t="s">
        <v>21</v>
      </c>
      <c r="F7162" s="160" t="s">
        <v>5072</v>
      </c>
      <c r="H7162" s="161">
        <v>32.94</v>
      </c>
      <c r="I7162" s="162"/>
      <c r="L7162" s="158"/>
      <c r="M7162" s="163"/>
      <c r="T7162" s="164"/>
      <c r="AT7162" s="159" t="s">
        <v>340</v>
      </c>
      <c r="AU7162" s="159" t="s">
        <v>80</v>
      </c>
      <c r="AV7162" s="13" t="s">
        <v>80</v>
      </c>
      <c r="AW7162" s="13" t="s">
        <v>32</v>
      </c>
      <c r="AX7162" s="13" t="s">
        <v>71</v>
      </c>
      <c r="AY7162" s="159" t="s">
        <v>330</v>
      </c>
    </row>
    <row r="7163" spans="2:51" s="13" customFormat="1">
      <c r="B7163" s="158"/>
      <c r="D7163" s="152" t="s">
        <v>340</v>
      </c>
      <c r="E7163" s="159" t="s">
        <v>21</v>
      </c>
      <c r="F7163" s="160" t="s">
        <v>5058</v>
      </c>
      <c r="H7163" s="161">
        <v>-2.16</v>
      </c>
      <c r="I7163" s="162"/>
      <c r="L7163" s="158"/>
      <c r="M7163" s="163"/>
      <c r="T7163" s="164"/>
      <c r="AT7163" s="159" t="s">
        <v>340</v>
      </c>
      <c r="AU7163" s="159" t="s">
        <v>80</v>
      </c>
      <c r="AV7163" s="13" t="s">
        <v>80</v>
      </c>
      <c r="AW7163" s="13" t="s">
        <v>32</v>
      </c>
      <c r="AX7163" s="13" t="s">
        <v>71</v>
      </c>
      <c r="AY7163" s="159" t="s">
        <v>330</v>
      </c>
    </row>
    <row r="7164" spans="2:51" s="13" customFormat="1">
      <c r="B7164" s="158"/>
      <c r="D7164" s="152" t="s">
        <v>340</v>
      </c>
      <c r="E7164" s="159" t="s">
        <v>21</v>
      </c>
      <c r="F7164" s="160" t="s">
        <v>5073</v>
      </c>
      <c r="H7164" s="161">
        <v>-2.7</v>
      </c>
      <c r="I7164" s="162"/>
      <c r="L7164" s="158"/>
      <c r="M7164" s="163"/>
      <c r="T7164" s="164"/>
      <c r="AT7164" s="159" t="s">
        <v>340</v>
      </c>
      <c r="AU7164" s="159" t="s">
        <v>80</v>
      </c>
      <c r="AV7164" s="13" t="s">
        <v>80</v>
      </c>
      <c r="AW7164" s="13" t="s">
        <v>32</v>
      </c>
      <c r="AX7164" s="13" t="s">
        <v>71</v>
      </c>
      <c r="AY7164" s="159" t="s">
        <v>330</v>
      </c>
    </row>
    <row r="7165" spans="2:51" s="12" customFormat="1">
      <c r="B7165" s="151"/>
      <c r="D7165" s="152" t="s">
        <v>340</v>
      </c>
      <c r="E7165" s="153" t="s">
        <v>21</v>
      </c>
      <c r="F7165" s="154" t="s">
        <v>1523</v>
      </c>
      <c r="H7165" s="153" t="s">
        <v>21</v>
      </c>
      <c r="I7165" s="155"/>
      <c r="L7165" s="151"/>
      <c r="M7165" s="156"/>
      <c r="T7165" s="157"/>
      <c r="AT7165" s="153" t="s">
        <v>340</v>
      </c>
      <c r="AU7165" s="153" t="s">
        <v>80</v>
      </c>
      <c r="AV7165" s="12" t="s">
        <v>78</v>
      </c>
      <c r="AW7165" s="12" t="s">
        <v>32</v>
      </c>
      <c r="AX7165" s="12" t="s">
        <v>71</v>
      </c>
      <c r="AY7165" s="153" t="s">
        <v>330</v>
      </c>
    </row>
    <row r="7166" spans="2:51" s="13" customFormat="1">
      <c r="B7166" s="158"/>
      <c r="D7166" s="152" t="s">
        <v>340</v>
      </c>
      <c r="E7166" s="159" t="s">
        <v>21</v>
      </c>
      <c r="F7166" s="160" t="s">
        <v>5074</v>
      </c>
      <c r="H7166" s="161">
        <v>27.972000000000001</v>
      </c>
      <c r="I7166" s="162"/>
      <c r="L7166" s="158"/>
      <c r="M7166" s="163"/>
      <c r="T7166" s="164"/>
      <c r="AT7166" s="159" t="s">
        <v>340</v>
      </c>
      <c r="AU7166" s="159" t="s">
        <v>80</v>
      </c>
      <c r="AV7166" s="13" t="s">
        <v>80</v>
      </c>
      <c r="AW7166" s="13" t="s">
        <v>32</v>
      </c>
      <c r="AX7166" s="13" t="s">
        <v>71</v>
      </c>
      <c r="AY7166" s="159" t="s">
        <v>330</v>
      </c>
    </row>
    <row r="7167" spans="2:51" s="13" customFormat="1">
      <c r="B7167" s="158"/>
      <c r="D7167" s="152" t="s">
        <v>340</v>
      </c>
      <c r="E7167" s="159" t="s">
        <v>21</v>
      </c>
      <c r="F7167" s="160" t="s">
        <v>5063</v>
      </c>
      <c r="H7167" s="161">
        <v>-2.88</v>
      </c>
      <c r="I7167" s="162"/>
      <c r="L7167" s="158"/>
      <c r="M7167" s="163"/>
      <c r="T7167" s="164"/>
      <c r="AT7167" s="159" t="s">
        <v>340</v>
      </c>
      <c r="AU7167" s="159" t="s">
        <v>80</v>
      </c>
      <c r="AV7167" s="13" t="s">
        <v>80</v>
      </c>
      <c r="AW7167" s="13" t="s">
        <v>32</v>
      </c>
      <c r="AX7167" s="13" t="s">
        <v>71</v>
      </c>
      <c r="AY7167" s="159" t="s">
        <v>330</v>
      </c>
    </row>
    <row r="7168" spans="2:51" s="13" customFormat="1">
      <c r="B7168" s="158"/>
      <c r="D7168" s="152" t="s">
        <v>340</v>
      </c>
      <c r="E7168" s="159" t="s">
        <v>21</v>
      </c>
      <c r="F7168" s="160" t="s">
        <v>5075</v>
      </c>
      <c r="H7168" s="161">
        <v>-1.9079999999999999</v>
      </c>
      <c r="I7168" s="162"/>
      <c r="L7168" s="158"/>
      <c r="M7168" s="163"/>
      <c r="T7168" s="164"/>
      <c r="AT7168" s="159" t="s">
        <v>340</v>
      </c>
      <c r="AU7168" s="159" t="s">
        <v>80</v>
      </c>
      <c r="AV7168" s="13" t="s">
        <v>80</v>
      </c>
      <c r="AW7168" s="13" t="s">
        <v>32</v>
      </c>
      <c r="AX7168" s="13" t="s">
        <v>71</v>
      </c>
      <c r="AY7168" s="159" t="s">
        <v>330</v>
      </c>
    </row>
    <row r="7169" spans="2:51" s="12" customFormat="1">
      <c r="B7169" s="151"/>
      <c r="D7169" s="152" t="s">
        <v>340</v>
      </c>
      <c r="E7169" s="153" t="s">
        <v>21</v>
      </c>
      <c r="F7169" s="154" t="s">
        <v>1527</v>
      </c>
      <c r="H7169" s="153" t="s">
        <v>21</v>
      </c>
      <c r="I7169" s="155"/>
      <c r="L7169" s="151"/>
      <c r="M7169" s="156"/>
      <c r="T7169" s="157"/>
      <c r="AT7169" s="153" t="s">
        <v>340</v>
      </c>
      <c r="AU7169" s="153" t="s">
        <v>80</v>
      </c>
      <c r="AV7169" s="12" t="s">
        <v>78</v>
      </c>
      <c r="AW7169" s="12" t="s">
        <v>32</v>
      </c>
      <c r="AX7169" s="12" t="s">
        <v>71</v>
      </c>
      <c r="AY7169" s="153" t="s">
        <v>330</v>
      </c>
    </row>
    <row r="7170" spans="2:51" s="13" customFormat="1">
      <c r="B7170" s="158"/>
      <c r="D7170" s="152" t="s">
        <v>340</v>
      </c>
      <c r="E7170" s="159" t="s">
        <v>21</v>
      </c>
      <c r="F7170" s="160" t="s">
        <v>5076</v>
      </c>
      <c r="H7170" s="161">
        <v>28.097999999999999</v>
      </c>
      <c r="I7170" s="162"/>
      <c r="L7170" s="158"/>
      <c r="M7170" s="163"/>
      <c r="T7170" s="164"/>
      <c r="AT7170" s="159" t="s">
        <v>340</v>
      </c>
      <c r="AU7170" s="159" t="s">
        <v>80</v>
      </c>
      <c r="AV7170" s="13" t="s">
        <v>80</v>
      </c>
      <c r="AW7170" s="13" t="s">
        <v>32</v>
      </c>
      <c r="AX7170" s="13" t="s">
        <v>71</v>
      </c>
      <c r="AY7170" s="159" t="s">
        <v>330</v>
      </c>
    </row>
    <row r="7171" spans="2:51" s="13" customFormat="1">
      <c r="B7171" s="158"/>
      <c r="D7171" s="152" t="s">
        <v>340</v>
      </c>
      <c r="E7171" s="159" t="s">
        <v>21</v>
      </c>
      <c r="F7171" s="160" t="s">
        <v>5077</v>
      </c>
      <c r="H7171" s="161">
        <v>-1.895</v>
      </c>
      <c r="I7171" s="162"/>
      <c r="L7171" s="158"/>
      <c r="M7171" s="163"/>
      <c r="T7171" s="164"/>
      <c r="AT7171" s="159" t="s">
        <v>340</v>
      </c>
      <c r="AU7171" s="159" t="s">
        <v>80</v>
      </c>
      <c r="AV7171" s="13" t="s">
        <v>80</v>
      </c>
      <c r="AW7171" s="13" t="s">
        <v>32</v>
      </c>
      <c r="AX7171" s="13" t="s">
        <v>71</v>
      </c>
      <c r="AY7171" s="159" t="s">
        <v>330</v>
      </c>
    </row>
    <row r="7172" spans="2:51" s="13" customFormat="1">
      <c r="B7172" s="158"/>
      <c r="D7172" s="152" t="s">
        <v>340</v>
      </c>
      <c r="E7172" s="159" t="s">
        <v>21</v>
      </c>
      <c r="F7172" s="160" t="s">
        <v>5054</v>
      </c>
      <c r="H7172" s="161">
        <v>-1.44</v>
      </c>
      <c r="I7172" s="162"/>
      <c r="L7172" s="158"/>
      <c r="M7172" s="163"/>
      <c r="T7172" s="164"/>
      <c r="AT7172" s="159" t="s">
        <v>340</v>
      </c>
      <c r="AU7172" s="159" t="s">
        <v>80</v>
      </c>
      <c r="AV7172" s="13" t="s">
        <v>80</v>
      </c>
      <c r="AW7172" s="13" t="s">
        <v>32</v>
      </c>
      <c r="AX7172" s="13" t="s">
        <v>71</v>
      </c>
      <c r="AY7172" s="159" t="s">
        <v>330</v>
      </c>
    </row>
    <row r="7173" spans="2:51" s="13" customFormat="1">
      <c r="B7173" s="158"/>
      <c r="D7173" s="152" t="s">
        <v>340</v>
      </c>
      <c r="E7173" s="159" t="s">
        <v>21</v>
      </c>
      <c r="F7173" s="160" t="s">
        <v>5078</v>
      </c>
      <c r="H7173" s="161">
        <v>-1.08</v>
      </c>
      <c r="I7173" s="162"/>
      <c r="L7173" s="158"/>
      <c r="M7173" s="163"/>
      <c r="T7173" s="164"/>
      <c r="AT7173" s="159" t="s">
        <v>340</v>
      </c>
      <c r="AU7173" s="159" t="s">
        <v>80</v>
      </c>
      <c r="AV7173" s="13" t="s">
        <v>80</v>
      </c>
      <c r="AW7173" s="13" t="s">
        <v>32</v>
      </c>
      <c r="AX7173" s="13" t="s">
        <v>71</v>
      </c>
      <c r="AY7173" s="159" t="s">
        <v>330</v>
      </c>
    </row>
    <row r="7174" spans="2:51" s="13" customFormat="1">
      <c r="B7174" s="158"/>
      <c r="D7174" s="152" t="s">
        <v>340</v>
      </c>
      <c r="E7174" s="159" t="s">
        <v>21</v>
      </c>
      <c r="F7174" s="160" t="s">
        <v>5077</v>
      </c>
      <c r="H7174" s="161">
        <v>-1.895</v>
      </c>
      <c r="I7174" s="162"/>
      <c r="L7174" s="158"/>
      <c r="M7174" s="163"/>
      <c r="T7174" s="164"/>
      <c r="AT7174" s="159" t="s">
        <v>340</v>
      </c>
      <c r="AU7174" s="159" t="s">
        <v>80</v>
      </c>
      <c r="AV7174" s="13" t="s">
        <v>80</v>
      </c>
      <c r="AW7174" s="13" t="s">
        <v>32</v>
      </c>
      <c r="AX7174" s="13" t="s">
        <v>71</v>
      </c>
      <c r="AY7174" s="159" t="s">
        <v>330</v>
      </c>
    </row>
    <row r="7175" spans="2:51" s="12" customFormat="1">
      <c r="B7175" s="151"/>
      <c r="D7175" s="152" t="s">
        <v>340</v>
      </c>
      <c r="E7175" s="153" t="s">
        <v>21</v>
      </c>
      <c r="F7175" s="154" t="s">
        <v>770</v>
      </c>
      <c r="H7175" s="153" t="s">
        <v>21</v>
      </c>
      <c r="I7175" s="155"/>
      <c r="L7175" s="151"/>
      <c r="M7175" s="156"/>
      <c r="T7175" s="157"/>
      <c r="AT7175" s="153" t="s">
        <v>340</v>
      </c>
      <c r="AU7175" s="153" t="s">
        <v>80</v>
      </c>
      <c r="AV7175" s="12" t="s">
        <v>78</v>
      </c>
      <c r="AW7175" s="12" t="s">
        <v>32</v>
      </c>
      <c r="AX7175" s="12" t="s">
        <v>71</v>
      </c>
      <c r="AY7175" s="153" t="s">
        <v>330</v>
      </c>
    </row>
    <row r="7176" spans="2:51" s="12" customFormat="1">
      <c r="B7176" s="151"/>
      <c r="D7176" s="152" t="s">
        <v>340</v>
      </c>
      <c r="E7176" s="153" t="s">
        <v>21</v>
      </c>
      <c r="F7176" s="154" t="s">
        <v>1454</v>
      </c>
      <c r="H7176" s="153" t="s">
        <v>21</v>
      </c>
      <c r="I7176" s="155"/>
      <c r="L7176" s="151"/>
      <c r="M7176" s="156"/>
      <c r="T7176" s="157"/>
      <c r="AT7176" s="153" t="s">
        <v>340</v>
      </c>
      <c r="AU7176" s="153" t="s">
        <v>80</v>
      </c>
      <c r="AV7176" s="12" t="s">
        <v>78</v>
      </c>
      <c r="AW7176" s="12" t="s">
        <v>32</v>
      </c>
      <c r="AX7176" s="12" t="s">
        <v>71</v>
      </c>
      <c r="AY7176" s="153" t="s">
        <v>330</v>
      </c>
    </row>
    <row r="7177" spans="2:51" s="13" customFormat="1">
      <c r="B7177" s="158"/>
      <c r="D7177" s="152" t="s">
        <v>340</v>
      </c>
      <c r="E7177" s="159" t="s">
        <v>21</v>
      </c>
      <c r="F7177" s="160" t="s">
        <v>5079</v>
      </c>
      <c r="H7177" s="161">
        <v>8.3699999999999992</v>
      </c>
      <c r="I7177" s="162"/>
      <c r="L7177" s="158"/>
      <c r="M7177" s="163"/>
      <c r="T7177" s="164"/>
      <c r="AT7177" s="159" t="s">
        <v>340</v>
      </c>
      <c r="AU7177" s="159" t="s">
        <v>80</v>
      </c>
      <c r="AV7177" s="13" t="s">
        <v>80</v>
      </c>
      <c r="AW7177" s="13" t="s">
        <v>32</v>
      </c>
      <c r="AX7177" s="13" t="s">
        <v>71</v>
      </c>
      <c r="AY7177" s="159" t="s">
        <v>330</v>
      </c>
    </row>
    <row r="7178" spans="2:51" s="13" customFormat="1">
      <c r="B7178" s="158"/>
      <c r="D7178" s="152" t="s">
        <v>340</v>
      </c>
      <c r="E7178" s="159" t="s">
        <v>21</v>
      </c>
      <c r="F7178" s="160" t="s">
        <v>5041</v>
      </c>
      <c r="H7178" s="161">
        <v>26.946000000000002</v>
      </c>
      <c r="I7178" s="162"/>
      <c r="L7178" s="158"/>
      <c r="M7178" s="163"/>
      <c r="T7178" s="164"/>
      <c r="AT7178" s="159" t="s">
        <v>340</v>
      </c>
      <c r="AU7178" s="159" t="s">
        <v>80</v>
      </c>
      <c r="AV7178" s="13" t="s">
        <v>80</v>
      </c>
      <c r="AW7178" s="13" t="s">
        <v>32</v>
      </c>
      <c r="AX7178" s="13" t="s">
        <v>71</v>
      </c>
      <c r="AY7178" s="159" t="s">
        <v>330</v>
      </c>
    </row>
    <row r="7179" spans="2:51" s="13" customFormat="1">
      <c r="B7179" s="158"/>
      <c r="D7179" s="152" t="s">
        <v>340</v>
      </c>
      <c r="E7179" s="159" t="s">
        <v>21</v>
      </c>
      <c r="F7179" s="160" t="s">
        <v>5050</v>
      </c>
      <c r="H7179" s="161">
        <v>-5.6879999999999997</v>
      </c>
      <c r="I7179" s="162"/>
      <c r="L7179" s="158"/>
      <c r="M7179" s="163"/>
      <c r="T7179" s="164"/>
      <c r="AT7179" s="159" t="s">
        <v>340</v>
      </c>
      <c r="AU7179" s="159" t="s">
        <v>80</v>
      </c>
      <c r="AV7179" s="13" t="s">
        <v>80</v>
      </c>
      <c r="AW7179" s="13" t="s">
        <v>32</v>
      </c>
      <c r="AX7179" s="13" t="s">
        <v>71</v>
      </c>
      <c r="AY7179" s="159" t="s">
        <v>330</v>
      </c>
    </row>
    <row r="7180" spans="2:51" s="12" customFormat="1">
      <c r="B7180" s="151"/>
      <c r="D7180" s="152" t="s">
        <v>340</v>
      </c>
      <c r="E7180" s="153" t="s">
        <v>21</v>
      </c>
      <c r="F7180" s="154" t="s">
        <v>1464</v>
      </c>
      <c r="H7180" s="153" t="s">
        <v>21</v>
      </c>
      <c r="I7180" s="155"/>
      <c r="L7180" s="151"/>
      <c r="M7180" s="156"/>
      <c r="T7180" s="157"/>
      <c r="AT7180" s="153" t="s">
        <v>340</v>
      </c>
      <c r="AU7180" s="153" t="s">
        <v>80</v>
      </c>
      <c r="AV7180" s="12" t="s">
        <v>78</v>
      </c>
      <c r="AW7180" s="12" t="s">
        <v>32</v>
      </c>
      <c r="AX7180" s="12" t="s">
        <v>71</v>
      </c>
      <c r="AY7180" s="153" t="s">
        <v>330</v>
      </c>
    </row>
    <row r="7181" spans="2:51" s="13" customFormat="1">
      <c r="B7181" s="158"/>
      <c r="D7181" s="152" t="s">
        <v>340</v>
      </c>
      <c r="E7181" s="159" t="s">
        <v>21</v>
      </c>
      <c r="F7181" s="160" t="s">
        <v>5080</v>
      </c>
      <c r="H7181" s="161">
        <v>210.69</v>
      </c>
      <c r="I7181" s="162"/>
      <c r="L7181" s="158"/>
      <c r="M7181" s="163"/>
      <c r="T7181" s="164"/>
      <c r="AT7181" s="159" t="s">
        <v>340</v>
      </c>
      <c r="AU7181" s="159" t="s">
        <v>80</v>
      </c>
      <c r="AV7181" s="13" t="s">
        <v>80</v>
      </c>
      <c r="AW7181" s="13" t="s">
        <v>32</v>
      </c>
      <c r="AX7181" s="13" t="s">
        <v>71</v>
      </c>
      <c r="AY7181" s="159" t="s">
        <v>330</v>
      </c>
    </row>
    <row r="7182" spans="2:51" s="13" customFormat="1">
      <c r="B7182" s="158"/>
      <c r="D7182" s="152" t="s">
        <v>340</v>
      </c>
      <c r="E7182" s="159" t="s">
        <v>21</v>
      </c>
      <c r="F7182" s="160" t="s">
        <v>5081</v>
      </c>
      <c r="H7182" s="161">
        <v>-14.94</v>
      </c>
      <c r="I7182" s="162"/>
      <c r="L7182" s="158"/>
      <c r="M7182" s="163"/>
      <c r="T7182" s="164"/>
      <c r="AT7182" s="159" t="s">
        <v>340</v>
      </c>
      <c r="AU7182" s="159" t="s">
        <v>80</v>
      </c>
      <c r="AV7182" s="13" t="s">
        <v>80</v>
      </c>
      <c r="AW7182" s="13" t="s">
        <v>32</v>
      </c>
      <c r="AX7182" s="13" t="s">
        <v>71</v>
      </c>
      <c r="AY7182" s="159" t="s">
        <v>330</v>
      </c>
    </row>
    <row r="7183" spans="2:51" s="13" customFormat="1">
      <c r="B7183" s="158"/>
      <c r="D7183" s="152" t="s">
        <v>340</v>
      </c>
      <c r="E7183" s="159" t="s">
        <v>21</v>
      </c>
      <c r="F7183" s="160" t="s">
        <v>5082</v>
      </c>
      <c r="H7183" s="161">
        <v>-10.035</v>
      </c>
      <c r="I7183" s="162"/>
      <c r="L7183" s="158"/>
      <c r="M7183" s="163"/>
      <c r="T7183" s="164"/>
      <c r="AT7183" s="159" t="s">
        <v>340</v>
      </c>
      <c r="AU7183" s="159" t="s">
        <v>80</v>
      </c>
      <c r="AV7183" s="13" t="s">
        <v>80</v>
      </c>
      <c r="AW7183" s="13" t="s">
        <v>32</v>
      </c>
      <c r="AX7183" s="13" t="s">
        <v>71</v>
      </c>
      <c r="AY7183" s="159" t="s">
        <v>330</v>
      </c>
    </row>
    <row r="7184" spans="2:51" s="13" customFormat="1">
      <c r="B7184" s="158"/>
      <c r="D7184" s="152" t="s">
        <v>340</v>
      </c>
      <c r="E7184" s="159" t="s">
        <v>21</v>
      </c>
      <c r="F7184" s="160" t="s">
        <v>5083</v>
      </c>
      <c r="H7184" s="161">
        <v>-5.85</v>
      </c>
      <c r="I7184" s="162"/>
      <c r="L7184" s="158"/>
      <c r="M7184" s="163"/>
      <c r="T7184" s="164"/>
      <c r="AT7184" s="159" t="s">
        <v>340</v>
      </c>
      <c r="AU7184" s="159" t="s">
        <v>80</v>
      </c>
      <c r="AV7184" s="13" t="s">
        <v>80</v>
      </c>
      <c r="AW7184" s="13" t="s">
        <v>32</v>
      </c>
      <c r="AX7184" s="13" t="s">
        <v>71</v>
      </c>
      <c r="AY7184" s="159" t="s">
        <v>330</v>
      </c>
    </row>
    <row r="7185" spans="2:51" s="13" customFormat="1">
      <c r="B7185" s="158"/>
      <c r="D7185" s="152" t="s">
        <v>340</v>
      </c>
      <c r="E7185" s="159" t="s">
        <v>21</v>
      </c>
      <c r="F7185" s="160" t="s">
        <v>5084</v>
      </c>
      <c r="H7185" s="161">
        <v>-28.08</v>
      </c>
      <c r="I7185" s="162"/>
      <c r="L7185" s="158"/>
      <c r="M7185" s="163"/>
      <c r="T7185" s="164"/>
      <c r="AT7185" s="159" t="s">
        <v>340</v>
      </c>
      <c r="AU7185" s="159" t="s">
        <v>80</v>
      </c>
      <c r="AV7185" s="13" t="s">
        <v>80</v>
      </c>
      <c r="AW7185" s="13" t="s">
        <v>32</v>
      </c>
      <c r="AX7185" s="13" t="s">
        <v>71</v>
      </c>
      <c r="AY7185" s="159" t="s">
        <v>330</v>
      </c>
    </row>
    <row r="7186" spans="2:51" s="13" customFormat="1">
      <c r="B7186" s="158"/>
      <c r="D7186" s="152" t="s">
        <v>340</v>
      </c>
      <c r="E7186" s="159" t="s">
        <v>21</v>
      </c>
      <c r="F7186" s="160" t="s">
        <v>5085</v>
      </c>
      <c r="H7186" s="161">
        <v>-3.78</v>
      </c>
      <c r="I7186" s="162"/>
      <c r="L7186" s="158"/>
      <c r="M7186" s="163"/>
      <c r="T7186" s="164"/>
      <c r="AT7186" s="159" t="s">
        <v>340</v>
      </c>
      <c r="AU7186" s="159" t="s">
        <v>80</v>
      </c>
      <c r="AV7186" s="13" t="s">
        <v>80</v>
      </c>
      <c r="AW7186" s="13" t="s">
        <v>32</v>
      </c>
      <c r="AX7186" s="13" t="s">
        <v>71</v>
      </c>
      <c r="AY7186" s="159" t="s">
        <v>330</v>
      </c>
    </row>
    <row r="7187" spans="2:51" s="13" customFormat="1">
      <c r="B7187" s="158"/>
      <c r="D7187" s="152" t="s">
        <v>340</v>
      </c>
      <c r="E7187" s="159" t="s">
        <v>21</v>
      </c>
      <c r="F7187" s="160" t="s">
        <v>5086</v>
      </c>
      <c r="H7187" s="161">
        <v>-1.17</v>
      </c>
      <c r="I7187" s="162"/>
      <c r="L7187" s="158"/>
      <c r="M7187" s="163"/>
      <c r="T7187" s="164"/>
      <c r="AT7187" s="159" t="s">
        <v>340</v>
      </c>
      <c r="AU7187" s="159" t="s">
        <v>80</v>
      </c>
      <c r="AV7187" s="13" t="s">
        <v>80</v>
      </c>
      <c r="AW7187" s="13" t="s">
        <v>32</v>
      </c>
      <c r="AX7187" s="13" t="s">
        <v>71</v>
      </c>
      <c r="AY7187" s="159" t="s">
        <v>330</v>
      </c>
    </row>
    <row r="7188" spans="2:51" s="13" customFormat="1">
      <c r="B7188" s="158"/>
      <c r="D7188" s="152" t="s">
        <v>340</v>
      </c>
      <c r="E7188" s="159" t="s">
        <v>21</v>
      </c>
      <c r="F7188" s="160" t="s">
        <v>5087</v>
      </c>
      <c r="H7188" s="161">
        <v>-2.214</v>
      </c>
      <c r="I7188" s="162"/>
      <c r="L7188" s="158"/>
      <c r="M7188" s="163"/>
      <c r="T7188" s="164"/>
      <c r="AT7188" s="159" t="s">
        <v>340</v>
      </c>
      <c r="AU7188" s="159" t="s">
        <v>80</v>
      </c>
      <c r="AV7188" s="13" t="s">
        <v>80</v>
      </c>
      <c r="AW7188" s="13" t="s">
        <v>32</v>
      </c>
      <c r="AX7188" s="13" t="s">
        <v>71</v>
      </c>
      <c r="AY7188" s="159" t="s">
        <v>330</v>
      </c>
    </row>
    <row r="7189" spans="2:51" s="13" customFormat="1">
      <c r="B7189" s="158"/>
      <c r="D7189" s="152" t="s">
        <v>340</v>
      </c>
      <c r="E7189" s="159" t="s">
        <v>21</v>
      </c>
      <c r="F7189" s="160" t="s">
        <v>5065</v>
      </c>
      <c r="H7189" s="161">
        <v>-1.26</v>
      </c>
      <c r="I7189" s="162"/>
      <c r="L7189" s="158"/>
      <c r="M7189" s="163"/>
      <c r="T7189" s="164"/>
      <c r="AT7189" s="159" t="s">
        <v>340</v>
      </c>
      <c r="AU7189" s="159" t="s">
        <v>80</v>
      </c>
      <c r="AV7189" s="13" t="s">
        <v>80</v>
      </c>
      <c r="AW7189" s="13" t="s">
        <v>32</v>
      </c>
      <c r="AX7189" s="13" t="s">
        <v>71</v>
      </c>
      <c r="AY7189" s="159" t="s">
        <v>330</v>
      </c>
    </row>
    <row r="7190" spans="2:51" s="13" customFormat="1">
      <c r="B7190" s="158"/>
      <c r="D7190" s="152" t="s">
        <v>340</v>
      </c>
      <c r="E7190" s="159" t="s">
        <v>21</v>
      </c>
      <c r="F7190" s="160" t="s">
        <v>5088</v>
      </c>
      <c r="H7190" s="161">
        <v>-3.24</v>
      </c>
      <c r="I7190" s="162"/>
      <c r="L7190" s="158"/>
      <c r="M7190" s="163"/>
      <c r="T7190" s="164"/>
      <c r="AT7190" s="159" t="s">
        <v>340</v>
      </c>
      <c r="AU7190" s="159" t="s">
        <v>80</v>
      </c>
      <c r="AV7190" s="13" t="s">
        <v>80</v>
      </c>
      <c r="AW7190" s="13" t="s">
        <v>32</v>
      </c>
      <c r="AX7190" s="13" t="s">
        <v>71</v>
      </c>
      <c r="AY7190" s="159" t="s">
        <v>330</v>
      </c>
    </row>
    <row r="7191" spans="2:51" s="13" customFormat="1">
      <c r="B7191" s="158"/>
      <c r="D7191" s="152" t="s">
        <v>340</v>
      </c>
      <c r="E7191" s="159" t="s">
        <v>21</v>
      </c>
      <c r="F7191" s="160" t="s">
        <v>5089</v>
      </c>
      <c r="H7191" s="161">
        <v>-7.2</v>
      </c>
      <c r="I7191" s="162"/>
      <c r="L7191" s="158"/>
      <c r="M7191" s="163"/>
      <c r="T7191" s="164"/>
      <c r="AT7191" s="159" t="s">
        <v>340</v>
      </c>
      <c r="AU7191" s="159" t="s">
        <v>80</v>
      </c>
      <c r="AV7191" s="13" t="s">
        <v>80</v>
      </c>
      <c r="AW7191" s="13" t="s">
        <v>32</v>
      </c>
      <c r="AX7191" s="13" t="s">
        <v>71</v>
      </c>
      <c r="AY7191" s="159" t="s">
        <v>330</v>
      </c>
    </row>
    <row r="7192" spans="2:51" s="13" customFormat="1">
      <c r="B7192" s="158"/>
      <c r="D7192" s="152" t="s">
        <v>340</v>
      </c>
      <c r="E7192" s="159" t="s">
        <v>21</v>
      </c>
      <c r="F7192" s="160" t="s">
        <v>5090</v>
      </c>
      <c r="H7192" s="161">
        <v>-3.6</v>
      </c>
      <c r="I7192" s="162"/>
      <c r="L7192" s="158"/>
      <c r="M7192" s="163"/>
      <c r="T7192" s="164"/>
      <c r="AT7192" s="159" t="s">
        <v>340</v>
      </c>
      <c r="AU7192" s="159" t="s">
        <v>80</v>
      </c>
      <c r="AV7192" s="13" t="s">
        <v>80</v>
      </c>
      <c r="AW7192" s="13" t="s">
        <v>32</v>
      </c>
      <c r="AX7192" s="13" t="s">
        <v>71</v>
      </c>
      <c r="AY7192" s="159" t="s">
        <v>330</v>
      </c>
    </row>
    <row r="7193" spans="2:51" s="12" customFormat="1">
      <c r="B7193" s="151"/>
      <c r="D7193" s="152" t="s">
        <v>340</v>
      </c>
      <c r="E7193" s="153" t="s">
        <v>21</v>
      </c>
      <c r="F7193" s="154" t="s">
        <v>1576</v>
      </c>
      <c r="H7193" s="153" t="s">
        <v>21</v>
      </c>
      <c r="I7193" s="155"/>
      <c r="L7193" s="151"/>
      <c r="M7193" s="156"/>
      <c r="T7193" s="157"/>
      <c r="AT7193" s="153" t="s">
        <v>340</v>
      </c>
      <c r="AU7193" s="153" t="s">
        <v>80</v>
      </c>
      <c r="AV7193" s="12" t="s">
        <v>78</v>
      </c>
      <c r="AW7193" s="12" t="s">
        <v>32</v>
      </c>
      <c r="AX7193" s="12" t="s">
        <v>71</v>
      </c>
      <c r="AY7193" s="153" t="s">
        <v>330</v>
      </c>
    </row>
    <row r="7194" spans="2:51" s="13" customFormat="1">
      <c r="B7194" s="158"/>
      <c r="D7194" s="152" t="s">
        <v>340</v>
      </c>
      <c r="E7194" s="159" t="s">
        <v>21</v>
      </c>
      <c r="F7194" s="160" t="s">
        <v>5091</v>
      </c>
      <c r="H7194" s="161">
        <v>11.88</v>
      </c>
      <c r="I7194" s="162"/>
      <c r="L7194" s="158"/>
      <c r="M7194" s="163"/>
      <c r="T7194" s="164"/>
      <c r="AT7194" s="159" t="s">
        <v>340</v>
      </c>
      <c r="AU7194" s="159" t="s">
        <v>80</v>
      </c>
      <c r="AV7194" s="13" t="s">
        <v>80</v>
      </c>
      <c r="AW7194" s="13" t="s">
        <v>32</v>
      </c>
      <c r="AX7194" s="13" t="s">
        <v>71</v>
      </c>
      <c r="AY7194" s="159" t="s">
        <v>330</v>
      </c>
    </row>
    <row r="7195" spans="2:51" s="13" customFormat="1">
      <c r="B7195" s="158"/>
      <c r="D7195" s="152" t="s">
        <v>340</v>
      </c>
      <c r="E7195" s="159" t="s">
        <v>21</v>
      </c>
      <c r="F7195" s="160" t="s">
        <v>5065</v>
      </c>
      <c r="H7195" s="161">
        <v>-1.26</v>
      </c>
      <c r="I7195" s="162"/>
      <c r="L7195" s="158"/>
      <c r="M7195" s="163"/>
      <c r="T7195" s="164"/>
      <c r="AT7195" s="159" t="s">
        <v>340</v>
      </c>
      <c r="AU7195" s="159" t="s">
        <v>80</v>
      </c>
      <c r="AV7195" s="13" t="s">
        <v>80</v>
      </c>
      <c r="AW7195" s="13" t="s">
        <v>32</v>
      </c>
      <c r="AX7195" s="13" t="s">
        <v>71</v>
      </c>
      <c r="AY7195" s="159" t="s">
        <v>330</v>
      </c>
    </row>
    <row r="7196" spans="2:51" s="12" customFormat="1">
      <c r="B7196" s="151"/>
      <c r="D7196" s="152" t="s">
        <v>340</v>
      </c>
      <c r="E7196" s="153" t="s">
        <v>21</v>
      </c>
      <c r="F7196" s="154" t="s">
        <v>1581</v>
      </c>
      <c r="H7196" s="153" t="s">
        <v>21</v>
      </c>
      <c r="I7196" s="155"/>
      <c r="L7196" s="151"/>
      <c r="M7196" s="156"/>
      <c r="T7196" s="157"/>
      <c r="AT7196" s="153" t="s">
        <v>340</v>
      </c>
      <c r="AU7196" s="153" t="s">
        <v>80</v>
      </c>
      <c r="AV7196" s="12" t="s">
        <v>78</v>
      </c>
      <c r="AW7196" s="12" t="s">
        <v>32</v>
      </c>
      <c r="AX7196" s="12" t="s">
        <v>71</v>
      </c>
      <c r="AY7196" s="153" t="s">
        <v>330</v>
      </c>
    </row>
    <row r="7197" spans="2:51" s="13" customFormat="1">
      <c r="B7197" s="158"/>
      <c r="D7197" s="152" t="s">
        <v>340</v>
      </c>
      <c r="E7197" s="159" t="s">
        <v>21</v>
      </c>
      <c r="F7197" s="160" t="s">
        <v>5092</v>
      </c>
      <c r="H7197" s="161">
        <v>12.528</v>
      </c>
      <c r="I7197" s="162"/>
      <c r="L7197" s="158"/>
      <c r="M7197" s="163"/>
      <c r="T7197" s="164"/>
      <c r="AT7197" s="159" t="s">
        <v>340</v>
      </c>
      <c r="AU7197" s="159" t="s">
        <v>80</v>
      </c>
      <c r="AV7197" s="13" t="s">
        <v>80</v>
      </c>
      <c r="AW7197" s="13" t="s">
        <v>32</v>
      </c>
      <c r="AX7197" s="13" t="s">
        <v>71</v>
      </c>
      <c r="AY7197" s="159" t="s">
        <v>330</v>
      </c>
    </row>
    <row r="7198" spans="2:51" s="13" customFormat="1">
      <c r="B7198" s="158"/>
      <c r="D7198" s="152" t="s">
        <v>340</v>
      </c>
      <c r="E7198" s="159" t="s">
        <v>21</v>
      </c>
      <c r="F7198" s="160" t="s">
        <v>5065</v>
      </c>
      <c r="H7198" s="161">
        <v>-1.26</v>
      </c>
      <c r="I7198" s="162"/>
      <c r="L7198" s="158"/>
      <c r="M7198" s="163"/>
      <c r="T7198" s="164"/>
      <c r="AT7198" s="159" t="s">
        <v>340</v>
      </c>
      <c r="AU7198" s="159" t="s">
        <v>80</v>
      </c>
      <c r="AV7198" s="13" t="s">
        <v>80</v>
      </c>
      <c r="AW7198" s="13" t="s">
        <v>32</v>
      </c>
      <c r="AX7198" s="13" t="s">
        <v>71</v>
      </c>
      <c r="AY7198" s="159" t="s">
        <v>330</v>
      </c>
    </row>
    <row r="7199" spans="2:51" s="12" customFormat="1">
      <c r="B7199" s="151"/>
      <c r="D7199" s="152" t="s">
        <v>340</v>
      </c>
      <c r="E7199" s="153" t="s">
        <v>21</v>
      </c>
      <c r="F7199" s="154" t="s">
        <v>1511</v>
      </c>
      <c r="H7199" s="153" t="s">
        <v>21</v>
      </c>
      <c r="I7199" s="155"/>
      <c r="L7199" s="151"/>
      <c r="M7199" s="156"/>
      <c r="T7199" s="157"/>
      <c r="AT7199" s="153" t="s">
        <v>340</v>
      </c>
      <c r="AU7199" s="153" t="s">
        <v>80</v>
      </c>
      <c r="AV7199" s="12" t="s">
        <v>78</v>
      </c>
      <c r="AW7199" s="12" t="s">
        <v>32</v>
      </c>
      <c r="AX7199" s="12" t="s">
        <v>71</v>
      </c>
      <c r="AY7199" s="153" t="s">
        <v>330</v>
      </c>
    </row>
    <row r="7200" spans="2:51" s="13" customFormat="1">
      <c r="B7200" s="158"/>
      <c r="D7200" s="152" t="s">
        <v>340</v>
      </c>
      <c r="E7200" s="159" t="s">
        <v>21</v>
      </c>
      <c r="F7200" s="160" t="s">
        <v>5093</v>
      </c>
      <c r="H7200" s="161">
        <v>12.257999999999999</v>
      </c>
      <c r="I7200" s="162"/>
      <c r="L7200" s="158"/>
      <c r="M7200" s="163"/>
      <c r="T7200" s="164"/>
      <c r="AT7200" s="159" t="s">
        <v>340</v>
      </c>
      <c r="AU7200" s="159" t="s">
        <v>80</v>
      </c>
      <c r="AV7200" s="13" t="s">
        <v>80</v>
      </c>
      <c r="AW7200" s="13" t="s">
        <v>32</v>
      </c>
      <c r="AX7200" s="13" t="s">
        <v>71</v>
      </c>
      <c r="AY7200" s="159" t="s">
        <v>330</v>
      </c>
    </row>
    <row r="7201" spans="2:51" s="13" customFormat="1">
      <c r="B7201" s="158"/>
      <c r="D7201" s="152" t="s">
        <v>340</v>
      </c>
      <c r="E7201" s="159" t="s">
        <v>21</v>
      </c>
      <c r="F7201" s="160" t="s">
        <v>5065</v>
      </c>
      <c r="H7201" s="161">
        <v>-1.26</v>
      </c>
      <c r="I7201" s="162"/>
      <c r="L7201" s="158"/>
      <c r="M7201" s="163"/>
      <c r="T7201" s="164"/>
      <c r="AT7201" s="159" t="s">
        <v>340</v>
      </c>
      <c r="AU7201" s="159" t="s">
        <v>80</v>
      </c>
      <c r="AV7201" s="13" t="s">
        <v>80</v>
      </c>
      <c r="AW7201" s="13" t="s">
        <v>32</v>
      </c>
      <c r="AX7201" s="13" t="s">
        <v>71</v>
      </c>
      <c r="AY7201" s="159" t="s">
        <v>330</v>
      </c>
    </row>
    <row r="7202" spans="2:51" s="12" customFormat="1">
      <c r="B7202" s="151"/>
      <c r="D7202" s="152" t="s">
        <v>340</v>
      </c>
      <c r="E7202" s="153" t="s">
        <v>21</v>
      </c>
      <c r="F7202" s="154" t="s">
        <v>789</v>
      </c>
      <c r="H7202" s="153" t="s">
        <v>21</v>
      </c>
      <c r="I7202" s="155"/>
      <c r="L7202" s="151"/>
      <c r="M7202" s="156"/>
      <c r="T7202" s="157"/>
      <c r="AT7202" s="153" t="s">
        <v>340</v>
      </c>
      <c r="AU7202" s="153" t="s">
        <v>80</v>
      </c>
      <c r="AV7202" s="12" t="s">
        <v>78</v>
      </c>
      <c r="AW7202" s="12" t="s">
        <v>32</v>
      </c>
      <c r="AX7202" s="12" t="s">
        <v>71</v>
      </c>
      <c r="AY7202" s="153" t="s">
        <v>330</v>
      </c>
    </row>
    <row r="7203" spans="2:51" s="12" customFormat="1">
      <c r="B7203" s="151"/>
      <c r="D7203" s="152" t="s">
        <v>340</v>
      </c>
      <c r="E7203" s="153" t="s">
        <v>21</v>
      </c>
      <c r="F7203" s="154" t="s">
        <v>1454</v>
      </c>
      <c r="H7203" s="153" t="s">
        <v>21</v>
      </c>
      <c r="I7203" s="155"/>
      <c r="L7203" s="151"/>
      <c r="M7203" s="156"/>
      <c r="T7203" s="157"/>
      <c r="AT7203" s="153" t="s">
        <v>340</v>
      </c>
      <c r="AU7203" s="153" t="s">
        <v>80</v>
      </c>
      <c r="AV7203" s="12" t="s">
        <v>78</v>
      </c>
      <c r="AW7203" s="12" t="s">
        <v>32</v>
      </c>
      <c r="AX7203" s="12" t="s">
        <v>71</v>
      </c>
      <c r="AY7203" s="153" t="s">
        <v>330</v>
      </c>
    </row>
    <row r="7204" spans="2:51" s="13" customFormat="1">
      <c r="B7204" s="158"/>
      <c r="D7204" s="152" t="s">
        <v>340</v>
      </c>
      <c r="E7204" s="159" t="s">
        <v>21</v>
      </c>
      <c r="F7204" s="160" t="s">
        <v>5094</v>
      </c>
      <c r="H7204" s="161">
        <v>14.076000000000001</v>
      </c>
      <c r="I7204" s="162"/>
      <c r="L7204" s="158"/>
      <c r="M7204" s="163"/>
      <c r="T7204" s="164"/>
      <c r="AT7204" s="159" t="s">
        <v>340</v>
      </c>
      <c r="AU7204" s="159" t="s">
        <v>80</v>
      </c>
      <c r="AV7204" s="13" t="s">
        <v>80</v>
      </c>
      <c r="AW7204" s="13" t="s">
        <v>32</v>
      </c>
      <c r="AX7204" s="13" t="s">
        <v>71</v>
      </c>
      <c r="AY7204" s="159" t="s">
        <v>330</v>
      </c>
    </row>
    <row r="7205" spans="2:51" s="13" customFormat="1">
      <c r="B7205" s="158"/>
      <c r="D7205" s="152" t="s">
        <v>340</v>
      </c>
      <c r="E7205" s="159" t="s">
        <v>21</v>
      </c>
      <c r="F7205" s="160" t="s">
        <v>5095</v>
      </c>
      <c r="H7205" s="161">
        <v>26.946000000000002</v>
      </c>
      <c r="I7205" s="162"/>
      <c r="L7205" s="158"/>
      <c r="M7205" s="163"/>
      <c r="T7205" s="164"/>
      <c r="AT7205" s="159" t="s">
        <v>340</v>
      </c>
      <c r="AU7205" s="159" t="s">
        <v>80</v>
      </c>
      <c r="AV7205" s="13" t="s">
        <v>80</v>
      </c>
      <c r="AW7205" s="13" t="s">
        <v>32</v>
      </c>
      <c r="AX7205" s="13" t="s">
        <v>71</v>
      </c>
      <c r="AY7205" s="159" t="s">
        <v>330</v>
      </c>
    </row>
    <row r="7206" spans="2:51" s="13" customFormat="1">
      <c r="B7206" s="158"/>
      <c r="D7206" s="152" t="s">
        <v>340</v>
      </c>
      <c r="E7206" s="159" t="s">
        <v>21</v>
      </c>
      <c r="F7206" s="160" t="s">
        <v>5096</v>
      </c>
      <c r="H7206" s="161">
        <v>-0.81</v>
      </c>
      <c r="I7206" s="162"/>
      <c r="L7206" s="158"/>
      <c r="M7206" s="163"/>
      <c r="T7206" s="164"/>
      <c r="AT7206" s="159" t="s">
        <v>340</v>
      </c>
      <c r="AU7206" s="159" t="s">
        <v>80</v>
      </c>
      <c r="AV7206" s="13" t="s">
        <v>80</v>
      </c>
      <c r="AW7206" s="13" t="s">
        <v>32</v>
      </c>
      <c r="AX7206" s="13" t="s">
        <v>71</v>
      </c>
      <c r="AY7206" s="159" t="s">
        <v>330</v>
      </c>
    </row>
    <row r="7207" spans="2:51" s="13" customFormat="1">
      <c r="B7207" s="158"/>
      <c r="D7207" s="152" t="s">
        <v>340</v>
      </c>
      <c r="E7207" s="159" t="s">
        <v>21</v>
      </c>
      <c r="F7207" s="160" t="s">
        <v>5065</v>
      </c>
      <c r="H7207" s="161">
        <v>-1.26</v>
      </c>
      <c r="I7207" s="162"/>
      <c r="L7207" s="158"/>
      <c r="M7207" s="163"/>
      <c r="T7207" s="164"/>
      <c r="AT7207" s="159" t="s">
        <v>340</v>
      </c>
      <c r="AU7207" s="159" t="s">
        <v>80</v>
      </c>
      <c r="AV7207" s="13" t="s">
        <v>80</v>
      </c>
      <c r="AW7207" s="13" t="s">
        <v>32</v>
      </c>
      <c r="AX7207" s="13" t="s">
        <v>71</v>
      </c>
      <c r="AY7207" s="159" t="s">
        <v>330</v>
      </c>
    </row>
    <row r="7208" spans="2:51" s="13" customFormat="1">
      <c r="B7208" s="158"/>
      <c r="D7208" s="152" t="s">
        <v>340</v>
      </c>
      <c r="E7208" s="159" t="s">
        <v>21</v>
      </c>
      <c r="F7208" s="160" t="s">
        <v>5050</v>
      </c>
      <c r="H7208" s="161">
        <v>-5.6879999999999997</v>
      </c>
      <c r="I7208" s="162"/>
      <c r="L7208" s="158"/>
      <c r="M7208" s="163"/>
      <c r="T7208" s="164"/>
      <c r="AT7208" s="159" t="s">
        <v>340</v>
      </c>
      <c r="AU7208" s="159" t="s">
        <v>80</v>
      </c>
      <c r="AV7208" s="13" t="s">
        <v>80</v>
      </c>
      <c r="AW7208" s="13" t="s">
        <v>32</v>
      </c>
      <c r="AX7208" s="13" t="s">
        <v>71</v>
      </c>
      <c r="AY7208" s="159" t="s">
        <v>330</v>
      </c>
    </row>
    <row r="7209" spans="2:51" s="12" customFormat="1">
      <c r="B7209" s="151"/>
      <c r="D7209" s="152" t="s">
        <v>340</v>
      </c>
      <c r="E7209" s="153" t="s">
        <v>21</v>
      </c>
      <c r="F7209" s="154" t="s">
        <v>1464</v>
      </c>
      <c r="H7209" s="153" t="s">
        <v>21</v>
      </c>
      <c r="I7209" s="155"/>
      <c r="L7209" s="151"/>
      <c r="M7209" s="156"/>
      <c r="T7209" s="157"/>
      <c r="AT7209" s="153" t="s">
        <v>340</v>
      </c>
      <c r="AU7209" s="153" t="s">
        <v>80</v>
      </c>
      <c r="AV7209" s="12" t="s">
        <v>78</v>
      </c>
      <c r="AW7209" s="12" t="s">
        <v>32</v>
      </c>
      <c r="AX7209" s="12" t="s">
        <v>71</v>
      </c>
      <c r="AY7209" s="153" t="s">
        <v>330</v>
      </c>
    </row>
    <row r="7210" spans="2:51" s="13" customFormat="1">
      <c r="B7210" s="158"/>
      <c r="D7210" s="152" t="s">
        <v>340</v>
      </c>
      <c r="E7210" s="159" t="s">
        <v>21</v>
      </c>
      <c r="F7210" s="160" t="s">
        <v>5097</v>
      </c>
      <c r="H7210" s="161">
        <v>109.8</v>
      </c>
      <c r="I7210" s="162"/>
      <c r="L7210" s="158"/>
      <c r="M7210" s="163"/>
      <c r="T7210" s="164"/>
      <c r="AT7210" s="159" t="s">
        <v>340</v>
      </c>
      <c r="AU7210" s="159" t="s">
        <v>80</v>
      </c>
      <c r="AV7210" s="13" t="s">
        <v>80</v>
      </c>
      <c r="AW7210" s="13" t="s">
        <v>32</v>
      </c>
      <c r="AX7210" s="13" t="s">
        <v>71</v>
      </c>
      <c r="AY7210" s="159" t="s">
        <v>330</v>
      </c>
    </row>
    <row r="7211" spans="2:51" s="13" customFormat="1">
      <c r="B7211" s="158"/>
      <c r="D7211" s="152" t="s">
        <v>340</v>
      </c>
      <c r="E7211" s="159" t="s">
        <v>21</v>
      </c>
      <c r="F7211" s="160" t="s">
        <v>5098</v>
      </c>
      <c r="H7211" s="161">
        <v>-20.16</v>
      </c>
      <c r="I7211" s="162"/>
      <c r="L7211" s="158"/>
      <c r="M7211" s="163"/>
      <c r="T7211" s="164"/>
      <c r="AT7211" s="159" t="s">
        <v>340</v>
      </c>
      <c r="AU7211" s="159" t="s">
        <v>80</v>
      </c>
      <c r="AV7211" s="13" t="s">
        <v>80</v>
      </c>
      <c r="AW7211" s="13" t="s">
        <v>32</v>
      </c>
      <c r="AX7211" s="13" t="s">
        <v>71</v>
      </c>
      <c r="AY7211" s="159" t="s">
        <v>330</v>
      </c>
    </row>
    <row r="7212" spans="2:51" s="13" customFormat="1">
      <c r="B7212" s="158"/>
      <c r="D7212" s="152" t="s">
        <v>340</v>
      </c>
      <c r="E7212" s="159" t="s">
        <v>21</v>
      </c>
      <c r="F7212" s="160" t="s">
        <v>1494</v>
      </c>
      <c r="H7212" s="161">
        <v>-2.7</v>
      </c>
      <c r="I7212" s="162"/>
      <c r="L7212" s="158"/>
      <c r="M7212" s="163"/>
      <c r="T7212" s="164"/>
      <c r="AT7212" s="159" t="s">
        <v>340</v>
      </c>
      <c r="AU7212" s="159" t="s">
        <v>80</v>
      </c>
      <c r="AV7212" s="13" t="s">
        <v>80</v>
      </c>
      <c r="AW7212" s="13" t="s">
        <v>32</v>
      </c>
      <c r="AX7212" s="13" t="s">
        <v>71</v>
      </c>
      <c r="AY7212" s="159" t="s">
        <v>330</v>
      </c>
    </row>
    <row r="7213" spans="2:51" s="13" customFormat="1">
      <c r="B7213" s="158"/>
      <c r="D7213" s="152" t="s">
        <v>340</v>
      </c>
      <c r="E7213" s="159" t="s">
        <v>21</v>
      </c>
      <c r="F7213" s="160" t="s">
        <v>5099</v>
      </c>
      <c r="H7213" s="161">
        <v>-5.04</v>
      </c>
      <c r="I7213" s="162"/>
      <c r="L7213" s="158"/>
      <c r="M7213" s="163"/>
      <c r="T7213" s="164"/>
      <c r="AT7213" s="159" t="s">
        <v>340</v>
      </c>
      <c r="AU7213" s="159" t="s">
        <v>80</v>
      </c>
      <c r="AV7213" s="13" t="s">
        <v>80</v>
      </c>
      <c r="AW7213" s="13" t="s">
        <v>32</v>
      </c>
      <c r="AX7213" s="13" t="s">
        <v>71</v>
      </c>
      <c r="AY7213" s="159" t="s">
        <v>330</v>
      </c>
    </row>
    <row r="7214" spans="2:51" s="13" customFormat="1">
      <c r="B7214" s="158"/>
      <c r="D7214" s="152" t="s">
        <v>340</v>
      </c>
      <c r="E7214" s="159" t="s">
        <v>21</v>
      </c>
      <c r="F7214" s="160" t="s">
        <v>5048</v>
      </c>
      <c r="H7214" s="161">
        <v>-0.9</v>
      </c>
      <c r="I7214" s="162"/>
      <c r="L7214" s="158"/>
      <c r="M7214" s="163"/>
      <c r="T7214" s="164"/>
      <c r="AT7214" s="159" t="s">
        <v>340</v>
      </c>
      <c r="AU7214" s="159" t="s">
        <v>80</v>
      </c>
      <c r="AV7214" s="13" t="s">
        <v>80</v>
      </c>
      <c r="AW7214" s="13" t="s">
        <v>32</v>
      </c>
      <c r="AX7214" s="13" t="s">
        <v>71</v>
      </c>
      <c r="AY7214" s="159" t="s">
        <v>330</v>
      </c>
    </row>
    <row r="7215" spans="2:51" s="13" customFormat="1">
      <c r="B7215" s="158"/>
      <c r="D7215" s="152" t="s">
        <v>340</v>
      </c>
      <c r="E7215" s="159" t="s">
        <v>21</v>
      </c>
      <c r="F7215" s="160" t="s">
        <v>5054</v>
      </c>
      <c r="H7215" s="161">
        <v>-1.44</v>
      </c>
      <c r="I7215" s="162"/>
      <c r="L7215" s="158"/>
      <c r="M7215" s="163"/>
      <c r="T7215" s="164"/>
      <c r="AT7215" s="159" t="s">
        <v>340</v>
      </c>
      <c r="AU7215" s="159" t="s">
        <v>80</v>
      </c>
      <c r="AV7215" s="13" t="s">
        <v>80</v>
      </c>
      <c r="AW7215" s="13" t="s">
        <v>32</v>
      </c>
      <c r="AX7215" s="13" t="s">
        <v>71</v>
      </c>
      <c r="AY7215" s="159" t="s">
        <v>330</v>
      </c>
    </row>
    <row r="7216" spans="2:51" s="13" customFormat="1">
      <c r="B7216" s="158"/>
      <c r="D7216" s="152" t="s">
        <v>340</v>
      </c>
      <c r="E7216" s="159" t="s">
        <v>21</v>
      </c>
      <c r="F7216" s="160" t="s">
        <v>5058</v>
      </c>
      <c r="H7216" s="161">
        <v>-2.16</v>
      </c>
      <c r="I7216" s="162"/>
      <c r="L7216" s="158"/>
      <c r="M7216" s="163"/>
      <c r="T7216" s="164"/>
      <c r="AT7216" s="159" t="s">
        <v>340</v>
      </c>
      <c r="AU7216" s="159" t="s">
        <v>80</v>
      </c>
      <c r="AV7216" s="13" t="s">
        <v>80</v>
      </c>
      <c r="AW7216" s="13" t="s">
        <v>32</v>
      </c>
      <c r="AX7216" s="13" t="s">
        <v>71</v>
      </c>
      <c r="AY7216" s="159" t="s">
        <v>330</v>
      </c>
    </row>
    <row r="7217" spans="2:51" s="13" customFormat="1">
      <c r="B7217" s="158"/>
      <c r="D7217" s="152" t="s">
        <v>340</v>
      </c>
      <c r="E7217" s="159" t="s">
        <v>21</v>
      </c>
      <c r="F7217" s="160" t="s">
        <v>5046</v>
      </c>
      <c r="H7217" s="161">
        <v>-1.62</v>
      </c>
      <c r="I7217" s="162"/>
      <c r="L7217" s="158"/>
      <c r="M7217" s="163"/>
      <c r="T7217" s="164"/>
      <c r="AT7217" s="159" t="s">
        <v>340</v>
      </c>
      <c r="AU7217" s="159" t="s">
        <v>80</v>
      </c>
      <c r="AV7217" s="13" t="s">
        <v>80</v>
      </c>
      <c r="AW7217" s="13" t="s">
        <v>32</v>
      </c>
      <c r="AX7217" s="13" t="s">
        <v>71</v>
      </c>
      <c r="AY7217" s="159" t="s">
        <v>330</v>
      </c>
    </row>
    <row r="7218" spans="2:51" s="13" customFormat="1">
      <c r="B7218" s="158"/>
      <c r="D7218" s="152" t="s">
        <v>340</v>
      </c>
      <c r="E7218" s="159" t="s">
        <v>21</v>
      </c>
      <c r="F7218" s="160" t="s">
        <v>5100</v>
      </c>
      <c r="H7218" s="161">
        <v>-7.2</v>
      </c>
      <c r="I7218" s="162"/>
      <c r="L7218" s="158"/>
      <c r="M7218" s="163"/>
      <c r="T7218" s="164"/>
      <c r="AT7218" s="159" t="s">
        <v>340</v>
      </c>
      <c r="AU7218" s="159" t="s">
        <v>80</v>
      </c>
      <c r="AV7218" s="13" t="s">
        <v>80</v>
      </c>
      <c r="AW7218" s="13" t="s">
        <v>32</v>
      </c>
      <c r="AX7218" s="13" t="s">
        <v>71</v>
      </c>
      <c r="AY7218" s="159" t="s">
        <v>330</v>
      </c>
    </row>
    <row r="7219" spans="2:51" s="13" customFormat="1">
      <c r="B7219" s="158"/>
      <c r="D7219" s="152" t="s">
        <v>340</v>
      </c>
      <c r="E7219" s="159" t="s">
        <v>21</v>
      </c>
      <c r="F7219" s="160" t="s">
        <v>5101</v>
      </c>
      <c r="H7219" s="161">
        <v>-3.6</v>
      </c>
      <c r="I7219" s="162"/>
      <c r="L7219" s="158"/>
      <c r="M7219" s="163"/>
      <c r="T7219" s="164"/>
      <c r="AT7219" s="159" t="s">
        <v>340</v>
      </c>
      <c r="AU7219" s="159" t="s">
        <v>80</v>
      </c>
      <c r="AV7219" s="13" t="s">
        <v>80</v>
      </c>
      <c r="AW7219" s="13" t="s">
        <v>32</v>
      </c>
      <c r="AX7219" s="13" t="s">
        <v>71</v>
      </c>
      <c r="AY7219" s="159" t="s">
        <v>330</v>
      </c>
    </row>
    <row r="7220" spans="2:51" s="12" customFormat="1">
      <c r="B7220" s="151"/>
      <c r="D7220" s="152" t="s">
        <v>340</v>
      </c>
      <c r="E7220" s="153" t="s">
        <v>21</v>
      </c>
      <c r="F7220" s="154" t="s">
        <v>1470</v>
      </c>
      <c r="H7220" s="153" t="s">
        <v>21</v>
      </c>
      <c r="I7220" s="155"/>
      <c r="L7220" s="151"/>
      <c r="M7220" s="156"/>
      <c r="T7220" s="157"/>
      <c r="AT7220" s="153" t="s">
        <v>340</v>
      </c>
      <c r="AU7220" s="153" t="s">
        <v>80</v>
      </c>
      <c r="AV7220" s="12" t="s">
        <v>78</v>
      </c>
      <c r="AW7220" s="12" t="s">
        <v>32</v>
      </c>
      <c r="AX7220" s="12" t="s">
        <v>71</v>
      </c>
      <c r="AY7220" s="153" t="s">
        <v>330</v>
      </c>
    </row>
    <row r="7221" spans="2:51" s="13" customFormat="1">
      <c r="B7221" s="158"/>
      <c r="D7221" s="152" t="s">
        <v>340</v>
      </c>
      <c r="E7221" s="159" t="s">
        <v>21</v>
      </c>
      <c r="F7221" s="160" t="s">
        <v>5102</v>
      </c>
      <c r="H7221" s="161">
        <v>53.186</v>
      </c>
      <c r="I7221" s="162"/>
      <c r="L7221" s="158"/>
      <c r="M7221" s="163"/>
      <c r="T7221" s="164"/>
      <c r="AT7221" s="159" t="s">
        <v>340</v>
      </c>
      <c r="AU7221" s="159" t="s">
        <v>80</v>
      </c>
      <c r="AV7221" s="13" t="s">
        <v>80</v>
      </c>
      <c r="AW7221" s="13" t="s">
        <v>32</v>
      </c>
      <c r="AX7221" s="13" t="s">
        <v>71</v>
      </c>
      <c r="AY7221" s="159" t="s">
        <v>330</v>
      </c>
    </row>
    <row r="7222" spans="2:51" s="13" customFormat="1">
      <c r="B7222" s="158"/>
      <c r="D7222" s="152" t="s">
        <v>340</v>
      </c>
      <c r="E7222" s="159" t="s">
        <v>21</v>
      </c>
      <c r="F7222" s="160" t="s">
        <v>5103</v>
      </c>
      <c r="H7222" s="161">
        <v>-2.52</v>
      </c>
      <c r="I7222" s="162"/>
      <c r="L7222" s="158"/>
      <c r="M7222" s="163"/>
      <c r="T7222" s="164"/>
      <c r="AT7222" s="159" t="s">
        <v>340</v>
      </c>
      <c r="AU7222" s="159" t="s">
        <v>80</v>
      </c>
      <c r="AV7222" s="13" t="s">
        <v>80</v>
      </c>
      <c r="AW7222" s="13" t="s">
        <v>32</v>
      </c>
      <c r="AX7222" s="13" t="s">
        <v>71</v>
      </c>
      <c r="AY7222" s="159" t="s">
        <v>330</v>
      </c>
    </row>
    <row r="7223" spans="2:51" s="13" customFormat="1">
      <c r="B7223" s="158"/>
      <c r="D7223" s="152" t="s">
        <v>340</v>
      </c>
      <c r="E7223" s="159" t="s">
        <v>21</v>
      </c>
      <c r="F7223" s="160" t="s">
        <v>1548</v>
      </c>
      <c r="H7223" s="161">
        <v>-5.8</v>
      </c>
      <c r="I7223" s="162"/>
      <c r="L7223" s="158"/>
      <c r="M7223" s="163"/>
      <c r="T7223" s="164"/>
      <c r="AT7223" s="159" t="s">
        <v>340</v>
      </c>
      <c r="AU7223" s="159" t="s">
        <v>80</v>
      </c>
      <c r="AV7223" s="13" t="s">
        <v>80</v>
      </c>
      <c r="AW7223" s="13" t="s">
        <v>32</v>
      </c>
      <c r="AX7223" s="13" t="s">
        <v>71</v>
      </c>
      <c r="AY7223" s="159" t="s">
        <v>330</v>
      </c>
    </row>
    <row r="7224" spans="2:51" s="13" customFormat="1">
      <c r="B7224" s="158"/>
      <c r="D7224" s="152" t="s">
        <v>340</v>
      </c>
      <c r="E7224" s="159" t="s">
        <v>21</v>
      </c>
      <c r="F7224" s="160" t="s">
        <v>1549</v>
      </c>
      <c r="H7224" s="161">
        <v>2.4500000000000002</v>
      </c>
      <c r="I7224" s="162"/>
      <c r="L7224" s="158"/>
      <c r="M7224" s="163"/>
      <c r="T7224" s="164"/>
      <c r="AT7224" s="159" t="s">
        <v>340</v>
      </c>
      <c r="AU7224" s="159" t="s">
        <v>80</v>
      </c>
      <c r="AV7224" s="13" t="s">
        <v>80</v>
      </c>
      <c r="AW7224" s="13" t="s">
        <v>32</v>
      </c>
      <c r="AX7224" s="13" t="s">
        <v>71</v>
      </c>
      <c r="AY7224" s="159" t="s">
        <v>330</v>
      </c>
    </row>
    <row r="7225" spans="2:51" s="12" customFormat="1">
      <c r="B7225" s="151"/>
      <c r="D7225" s="152" t="s">
        <v>340</v>
      </c>
      <c r="E7225" s="153" t="s">
        <v>21</v>
      </c>
      <c r="F7225" s="154" t="s">
        <v>1599</v>
      </c>
      <c r="H7225" s="153" t="s">
        <v>21</v>
      </c>
      <c r="I7225" s="155"/>
      <c r="L7225" s="151"/>
      <c r="M7225" s="156"/>
      <c r="T7225" s="157"/>
      <c r="AT7225" s="153" t="s">
        <v>340</v>
      </c>
      <c r="AU7225" s="153" t="s">
        <v>80</v>
      </c>
      <c r="AV7225" s="12" t="s">
        <v>78</v>
      </c>
      <c r="AW7225" s="12" t="s">
        <v>32</v>
      </c>
      <c r="AX7225" s="12" t="s">
        <v>71</v>
      </c>
      <c r="AY7225" s="153" t="s">
        <v>330</v>
      </c>
    </row>
    <row r="7226" spans="2:51" s="13" customFormat="1">
      <c r="B7226" s="158"/>
      <c r="D7226" s="152" t="s">
        <v>340</v>
      </c>
      <c r="E7226" s="159" t="s">
        <v>21</v>
      </c>
      <c r="F7226" s="160" t="s">
        <v>5104</v>
      </c>
      <c r="H7226" s="161">
        <v>46.32</v>
      </c>
      <c r="I7226" s="162"/>
      <c r="L7226" s="158"/>
      <c r="M7226" s="163"/>
      <c r="T7226" s="164"/>
      <c r="AT7226" s="159" t="s">
        <v>340</v>
      </c>
      <c r="AU7226" s="159" t="s">
        <v>80</v>
      </c>
      <c r="AV7226" s="13" t="s">
        <v>80</v>
      </c>
      <c r="AW7226" s="13" t="s">
        <v>32</v>
      </c>
      <c r="AX7226" s="13" t="s">
        <v>71</v>
      </c>
      <c r="AY7226" s="159" t="s">
        <v>330</v>
      </c>
    </row>
    <row r="7227" spans="2:51" s="13" customFormat="1">
      <c r="B7227" s="158"/>
      <c r="D7227" s="152" t="s">
        <v>340</v>
      </c>
      <c r="E7227" s="159" t="s">
        <v>21</v>
      </c>
      <c r="F7227" s="160" t="s">
        <v>5105</v>
      </c>
      <c r="H7227" s="161">
        <v>309.98099999999999</v>
      </c>
      <c r="I7227" s="162"/>
      <c r="L7227" s="158"/>
      <c r="M7227" s="163"/>
      <c r="T7227" s="164"/>
      <c r="AT7227" s="159" t="s">
        <v>340</v>
      </c>
      <c r="AU7227" s="159" t="s">
        <v>80</v>
      </c>
      <c r="AV7227" s="13" t="s">
        <v>80</v>
      </c>
      <c r="AW7227" s="13" t="s">
        <v>32</v>
      </c>
      <c r="AX7227" s="13" t="s">
        <v>71</v>
      </c>
      <c r="AY7227" s="159" t="s">
        <v>330</v>
      </c>
    </row>
    <row r="7228" spans="2:51" s="13" customFormat="1">
      <c r="B7228" s="158"/>
      <c r="D7228" s="152" t="s">
        <v>340</v>
      </c>
      <c r="E7228" s="159" t="s">
        <v>21</v>
      </c>
      <c r="F7228" s="160" t="s">
        <v>5106</v>
      </c>
      <c r="H7228" s="161">
        <v>-10.005000000000001</v>
      </c>
      <c r="I7228" s="162"/>
      <c r="L7228" s="158"/>
      <c r="M7228" s="163"/>
      <c r="T7228" s="164"/>
      <c r="AT7228" s="159" t="s">
        <v>340</v>
      </c>
      <c r="AU7228" s="159" t="s">
        <v>80</v>
      </c>
      <c r="AV7228" s="13" t="s">
        <v>80</v>
      </c>
      <c r="AW7228" s="13" t="s">
        <v>32</v>
      </c>
      <c r="AX7228" s="13" t="s">
        <v>71</v>
      </c>
      <c r="AY7228" s="159" t="s">
        <v>330</v>
      </c>
    </row>
    <row r="7229" spans="2:51" s="13" customFormat="1">
      <c r="B7229" s="158"/>
      <c r="D7229" s="152" t="s">
        <v>340</v>
      </c>
      <c r="E7229" s="159" t="s">
        <v>21</v>
      </c>
      <c r="F7229" s="160" t="s">
        <v>1688</v>
      </c>
      <c r="H7229" s="161">
        <v>-3.15</v>
      </c>
      <c r="I7229" s="162"/>
      <c r="L7229" s="158"/>
      <c r="M7229" s="163"/>
      <c r="T7229" s="164"/>
      <c r="AT7229" s="159" t="s">
        <v>340</v>
      </c>
      <c r="AU7229" s="159" t="s">
        <v>80</v>
      </c>
      <c r="AV7229" s="13" t="s">
        <v>80</v>
      </c>
      <c r="AW7229" s="13" t="s">
        <v>32</v>
      </c>
      <c r="AX7229" s="13" t="s">
        <v>71</v>
      </c>
      <c r="AY7229" s="159" t="s">
        <v>330</v>
      </c>
    </row>
    <row r="7230" spans="2:51" s="13" customFormat="1">
      <c r="B7230" s="158"/>
      <c r="D7230" s="152" t="s">
        <v>340</v>
      </c>
      <c r="E7230" s="159" t="s">
        <v>21</v>
      </c>
      <c r="F7230" s="160" t="s">
        <v>5107</v>
      </c>
      <c r="H7230" s="161">
        <v>-5.88</v>
      </c>
      <c r="I7230" s="162"/>
      <c r="L7230" s="158"/>
      <c r="M7230" s="163"/>
      <c r="T7230" s="164"/>
      <c r="AT7230" s="159" t="s">
        <v>340</v>
      </c>
      <c r="AU7230" s="159" t="s">
        <v>80</v>
      </c>
      <c r="AV7230" s="13" t="s">
        <v>80</v>
      </c>
      <c r="AW7230" s="13" t="s">
        <v>32</v>
      </c>
      <c r="AX7230" s="13" t="s">
        <v>71</v>
      </c>
      <c r="AY7230" s="159" t="s">
        <v>330</v>
      </c>
    </row>
    <row r="7231" spans="2:51" s="13" customFormat="1">
      <c r="B7231" s="158"/>
      <c r="D7231" s="152" t="s">
        <v>340</v>
      </c>
      <c r="E7231" s="159" t="s">
        <v>21</v>
      </c>
      <c r="F7231" s="160" t="s">
        <v>1721</v>
      </c>
      <c r="H7231" s="161">
        <v>-3.36</v>
      </c>
      <c r="I7231" s="162"/>
      <c r="L7231" s="158"/>
      <c r="M7231" s="163"/>
      <c r="T7231" s="164"/>
      <c r="AT7231" s="159" t="s">
        <v>340</v>
      </c>
      <c r="AU7231" s="159" t="s">
        <v>80</v>
      </c>
      <c r="AV7231" s="13" t="s">
        <v>80</v>
      </c>
      <c r="AW7231" s="13" t="s">
        <v>32</v>
      </c>
      <c r="AX7231" s="13" t="s">
        <v>71</v>
      </c>
      <c r="AY7231" s="159" t="s">
        <v>330</v>
      </c>
    </row>
    <row r="7232" spans="2:51" s="13" customFormat="1">
      <c r="B7232" s="158"/>
      <c r="D7232" s="152" t="s">
        <v>340</v>
      </c>
      <c r="E7232" s="159" t="s">
        <v>21</v>
      </c>
      <c r="F7232" s="160" t="s">
        <v>5108</v>
      </c>
      <c r="H7232" s="161">
        <v>-3.78</v>
      </c>
      <c r="I7232" s="162"/>
      <c r="L7232" s="158"/>
      <c r="M7232" s="163"/>
      <c r="T7232" s="164"/>
      <c r="AT7232" s="159" t="s">
        <v>340</v>
      </c>
      <c r="AU7232" s="159" t="s">
        <v>80</v>
      </c>
      <c r="AV7232" s="13" t="s">
        <v>80</v>
      </c>
      <c r="AW7232" s="13" t="s">
        <v>32</v>
      </c>
      <c r="AX7232" s="13" t="s">
        <v>71</v>
      </c>
      <c r="AY7232" s="159" t="s">
        <v>330</v>
      </c>
    </row>
    <row r="7233" spans="2:51" s="13" customFormat="1">
      <c r="B7233" s="158"/>
      <c r="D7233" s="152" t="s">
        <v>340</v>
      </c>
      <c r="E7233" s="159" t="s">
        <v>21</v>
      </c>
      <c r="F7233" s="160" t="s">
        <v>5109</v>
      </c>
      <c r="H7233" s="161">
        <v>-2.5830000000000002</v>
      </c>
      <c r="I7233" s="162"/>
      <c r="L7233" s="158"/>
      <c r="M7233" s="163"/>
      <c r="T7233" s="164"/>
      <c r="AT7233" s="159" t="s">
        <v>340</v>
      </c>
      <c r="AU7233" s="159" t="s">
        <v>80</v>
      </c>
      <c r="AV7233" s="13" t="s">
        <v>80</v>
      </c>
      <c r="AW7233" s="13" t="s">
        <v>32</v>
      </c>
      <c r="AX7233" s="13" t="s">
        <v>71</v>
      </c>
      <c r="AY7233" s="159" t="s">
        <v>330</v>
      </c>
    </row>
    <row r="7234" spans="2:51" s="13" customFormat="1">
      <c r="B7234" s="158"/>
      <c r="D7234" s="152" t="s">
        <v>340</v>
      </c>
      <c r="E7234" s="159" t="s">
        <v>21</v>
      </c>
      <c r="F7234" s="160" t="s">
        <v>5110</v>
      </c>
      <c r="H7234" s="161">
        <v>-2.2469999999999999</v>
      </c>
      <c r="I7234" s="162"/>
      <c r="L7234" s="158"/>
      <c r="M7234" s="163"/>
      <c r="T7234" s="164"/>
      <c r="AT7234" s="159" t="s">
        <v>340</v>
      </c>
      <c r="AU7234" s="159" t="s">
        <v>80</v>
      </c>
      <c r="AV7234" s="13" t="s">
        <v>80</v>
      </c>
      <c r="AW7234" s="13" t="s">
        <v>32</v>
      </c>
      <c r="AX7234" s="13" t="s">
        <v>71</v>
      </c>
      <c r="AY7234" s="159" t="s">
        <v>330</v>
      </c>
    </row>
    <row r="7235" spans="2:51" s="13" customFormat="1">
      <c r="B7235" s="158"/>
      <c r="D7235" s="152" t="s">
        <v>340</v>
      </c>
      <c r="E7235" s="159" t="s">
        <v>21</v>
      </c>
      <c r="F7235" s="160" t="s">
        <v>5111</v>
      </c>
      <c r="H7235" s="161">
        <v>-3.6659999999999999</v>
      </c>
      <c r="I7235" s="162"/>
      <c r="L7235" s="158"/>
      <c r="M7235" s="163"/>
      <c r="T7235" s="164"/>
      <c r="AT7235" s="159" t="s">
        <v>340</v>
      </c>
      <c r="AU7235" s="159" t="s">
        <v>80</v>
      </c>
      <c r="AV7235" s="13" t="s">
        <v>80</v>
      </c>
      <c r="AW7235" s="13" t="s">
        <v>32</v>
      </c>
      <c r="AX7235" s="13" t="s">
        <v>71</v>
      </c>
      <c r="AY7235" s="159" t="s">
        <v>330</v>
      </c>
    </row>
    <row r="7236" spans="2:51" s="13" customFormat="1">
      <c r="B7236" s="158"/>
      <c r="D7236" s="152" t="s">
        <v>340</v>
      </c>
      <c r="E7236" s="159" t="s">
        <v>21</v>
      </c>
      <c r="F7236" s="160" t="s">
        <v>5112</v>
      </c>
      <c r="H7236" s="161">
        <v>-2.9</v>
      </c>
      <c r="I7236" s="162"/>
      <c r="L7236" s="158"/>
      <c r="M7236" s="163"/>
      <c r="T7236" s="164"/>
      <c r="AT7236" s="159" t="s">
        <v>340</v>
      </c>
      <c r="AU7236" s="159" t="s">
        <v>80</v>
      </c>
      <c r="AV7236" s="13" t="s">
        <v>80</v>
      </c>
      <c r="AW7236" s="13" t="s">
        <v>32</v>
      </c>
      <c r="AX7236" s="13" t="s">
        <v>71</v>
      </c>
      <c r="AY7236" s="159" t="s">
        <v>330</v>
      </c>
    </row>
    <row r="7237" spans="2:51" s="13" customFormat="1">
      <c r="B7237" s="158"/>
      <c r="D7237" s="152" t="s">
        <v>340</v>
      </c>
      <c r="E7237" s="159" t="s">
        <v>21</v>
      </c>
      <c r="F7237" s="160" t="s">
        <v>5113</v>
      </c>
      <c r="H7237" s="161">
        <v>-11.167999999999999</v>
      </c>
      <c r="I7237" s="162"/>
      <c r="L7237" s="158"/>
      <c r="M7237" s="163"/>
      <c r="T7237" s="164"/>
      <c r="AT7237" s="159" t="s">
        <v>340</v>
      </c>
      <c r="AU7237" s="159" t="s">
        <v>80</v>
      </c>
      <c r="AV7237" s="13" t="s">
        <v>80</v>
      </c>
      <c r="AW7237" s="13" t="s">
        <v>32</v>
      </c>
      <c r="AX7237" s="13" t="s">
        <v>71</v>
      </c>
      <c r="AY7237" s="159" t="s">
        <v>330</v>
      </c>
    </row>
    <row r="7238" spans="2:51" s="13" customFormat="1">
      <c r="B7238" s="158"/>
      <c r="D7238" s="152" t="s">
        <v>340</v>
      </c>
      <c r="E7238" s="159" t="s">
        <v>21</v>
      </c>
      <c r="F7238" s="160" t="s">
        <v>5114</v>
      </c>
      <c r="H7238" s="161">
        <v>-8.2739999999999991</v>
      </c>
      <c r="I7238" s="162"/>
      <c r="L7238" s="158"/>
      <c r="M7238" s="163"/>
      <c r="T7238" s="164"/>
      <c r="AT7238" s="159" t="s">
        <v>340</v>
      </c>
      <c r="AU7238" s="159" t="s">
        <v>80</v>
      </c>
      <c r="AV7238" s="13" t="s">
        <v>80</v>
      </c>
      <c r="AW7238" s="13" t="s">
        <v>32</v>
      </c>
      <c r="AX7238" s="13" t="s">
        <v>71</v>
      </c>
      <c r="AY7238" s="159" t="s">
        <v>330</v>
      </c>
    </row>
    <row r="7239" spans="2:51" s="13" customFormat="1">
      <c r="B7239" s="158"/>
      <c r="D7239" s="152" t="s">
        <v>340</v>
      </c>
      <c r="E7239" s="159" t="s">
        <v>21</v>
      </c>
      <c r="F7239" s="160" t="s">
        <v>1601</v>
      </c>
      <c r="H7239" s="161">
        <v>-10.17</v>
      </c>
      <c r="I7239" s="162"/>
      <c r="L7239" s="158"/>
      <c r="M7239" s="163"/>
      <c r="T7239" s="164"/>
      <c r="AT7239" s="159" t="s">
        <v>340</v>
      </c>
      <c r="AU7239" s="159" t="s">
        <v>80</v>
      </c>
      <c r="AV7239" s="13" t="s">
        <v>80</v>
      </c>
      <c r="AW7239" s="13" t="s">
        <v>32</v>
      </c>
      <c r="AX7239" s="13" t="s">
        <v>71</v>
      </c>
      <c r="AY7239" s="159" t="s">
        <v>330</v>
      </c>
    </row>
    <row r="7240" spans="2:51" s="13" customFormat="1">
      <c r="B7240" s="158"/>
      <c r="D7240" s="152" t="s">
        <v>340</v>
      </c>
      <c r="E7240" s="159" t="s">
        <v>21</v>
      </c>
      <c r="F7240" s="160" t="s">
        <v>1602</v>
      </c>
      <c r="H7240" s="161">
        <v>-15.03</v>
      </c>
      <c r="I7240" s="162"/>
      <c r="L7240" s="158"/>
      <c r="M7240" s="163"/>
      <c r="T7240" s="164"/>
      <c r="AT7240" s="159" t="s">
        <v>340</v>
      </c>
      <c r="AU7240" s="159" t="s">
        <v>80</v>
      </c>
      <c r="AV7240" s="13" t="s">
        <v>80</v>
      </c>
      <c r="AW7240" s="13" t="s">
        <v>32</v>
      </c>
      <c r="AX7240" s="13" t="s">
        <v>71</v>
      </c>
      <c r="AY7240" s="159" t="s">
        <v>330</v>
      </c>
    </row>
    <row r="7241" spans="2:51" s="13" customFormat="1">
      <c r="B7241" s="158"/>
      <c r="D7241" s="152" t="s">
        <v>340</v>
      </c>
      <c r="E7241" s="159" t="s">
        <v>21</v>
      </c>
      <c r="F7241" s="160" t="s">
        <v>1603</v>
      </c>
      <c r="H7241" s="161">
        <v>-18</v>
      </c>
      <c r="I7241" s="162"/>
      <c r="L7241" s="158"/>
      <c r="M7241" s="163"/>
      <c r="T7241" s="164"/>
      <c r="AT7241" s="159" t="s">
        <v>340</v>
      </c>
      <c r="AU7241" s="159" t="s">
        <v>80</v>
      </c>
      <c r="AV7241" s="13" t="s">
        <v>80</v>
      </c>
      <c r="AW7241" s="13" t="s">
        <v>32</v>
      </c>
      <c r="AX7241" s="13" t="s">
        <v>71</v>
      </c>
      <c r="AY7241" s="159" t="s">
        <v>330</v>
      </c>
    </row>
    <row r="7242" spans="2:51" s="13" customFormat="1">
      <c r="B7242" s="158"/>
      <c r="D7242" s="152" t="s">
        <v>340</v>
      </c>
      <c r="E7242" s="159" t="s">
        <v>21</v>
      </c>
      <c r="F7242" s="160" t="s">
        <v>1604</v>
      </c>
      <c r="H7242" s="161">
        <v>-8.1</v>
      </c>
      <c r="I7242" s="162"/>
      <c r="L7242" s="158"/>
      <c r="M7242" s="163"/>
      <c r="T7242" s="164"/>
      <c r="AT7242" s="159" t="s">
        <v>340</v>
      </c>
      <c r="AU7242" s="159" t="s">
        <v>80</v>
      </c>
      <c r="AV7242" s="13" t="s">
        <v>80</v>
      </c>
      <c r="AW7242" s="13" t="s">
        <v>32</v>
      </c>
      <c r="AX7242" s="13" t="s">
        <v>71</v>
      </c>
      <c r="AY7242" s="159" t="s">
        <v>330</v>
      </c>
    </row>
    <row r="7243" spans="2:51" s="13" customFormat="1">
      <c r="B7243" s="158"/>
      <c r="D7243" s="152" t="s">
        <v>340</v>
      </c>
      <c r="E7243" s="159" t="s">
        <v>21</v>
      </c>
      <c r="F7243" s="160" t="s">
        <v>1605</v>
      </c>
      <c r="H7243" s="161">
        <v>-3.6190000000000002</v>
      </c>
      <c r="I7243" s="162"/>
      <c r="L7243" s="158"/>
      <c r="M7243" s="163"/>
      <c r="T7243" s="164"/>
      <c r="AT7243" s="159" t="s">
        <v>340</v>
      </c>
      <c r="AU7243" s="159" t="s">
        <v>80</v>
      </c>
      <c r="AV7243" s="13" t="s">
        <v>80</v>
      </c>
      <c r="AW7243" s="13" t="s">
        <v>32</v>
      </c>
      <c r="AX7243" s="13" t="s">
        <v>71</v>
      </c>
      <c r="AY7243" s="159" t="s">
        <v>330</v>
      </c>
    </row>
    <row r="7244" spans="2:51" s="13" customFormat="1">
      <c r="B7244" s="158"/>
      <c r="D7244" s="152" t="s">
        <v>340</v>
      </c>
      <c r="E7244" s="159" t="s">
        <v>21</v>
      </c>
      <c r="F7244" s="160" t="s">
        <v>1606</v>
      </c>
      <c r="H7244" s="161">
        <v>-10.8</v>
      </c>
      <c r="I7244" s="162"/>
      <c r="L7244" s="158"/>
      <c r="M7244" s="163"/>
      <c r="T7244" s="164"/>
      <c r="AT7244" s="159" t="s">
        <v>340</v>
      </c>
      <c r="AU7244" s="159" t="s">
        <v>80</v>
      </c>
      <c r="AV7244" s="13" t="s">
        <v>80</v>
      </c>
      <c r="AW7244" s="13" t="s">
        <v>32</v>
      </c>
      <c r="AX7244" s="13" t="s">
        <v>71</v>
      </c>
      <c r="AY7244" s="159" t="s">
        <v>330</v>
      </c>
    </row>
    <row r="7245" spans="2:51" s="13" customFormat="1">
      <c r="B7245" s="158"/>
      <c r="D7245" s="152" t="s">
        <v>340</v>
      </c>
      <c r="E7245" s="159" t="s">
        <v>21</v>
      </c>
      <c r="F7245" s="160" t="s">
        <v>1607</v>
      </c>
      <c r="H7245" s="161">
        <v>3.5430000000000001</v>
      </c>
      <c r="I7245" s="162"/>
      <c r="L7245" s="158"/>
      <c r="M7245" s="163"/>
      <c r="T7245" s="164"/>
      <c r="AT7245" s="159" t="s">
        <v>340</v>
      </c>
      <c r="AU7245" s="159" t="s">
        <v>80</v>
      </c>
      <c r="AV7245" s="13" t="s">
        <v>80</v>
      </c>
      <c r="AW7245" s="13" t="s">
        <v>32</v>
      </c>
      <c r="AX7245" s="13" t="s">
        <v>71</v>
      </c>
      <c r="AY7245" s="159" t="s">
        <v>330</v>
      </c>
    </row>
    <row r="7246" spans="2:51" s="13" customFormat="1">
      <c r="B7246" s="158"/>
      <c r="D7246" s="152" t="s">
        <v>340</v>
      </c>
      <c r="E7246" s="159" t="s">
        <v>21</v>
      </c>
      <c r="F7246" s="160" t="s">
        <v>1608</v>
      </c>
      <c r="H7246" s="161">
        <v>4.758</v>
      </c>
      <c r="I7246" s="162"/>
      <c r="L7246" s="158"/>
      <c r="M7246" s="163"/>
      <c r="T7246" s="164"/>
      <c r="AT7246" s="159" t="s">
        <v>340</v>
      </c>
      <c r="AU7246" s="159" t="s">
        <v>80</v>
      </c>
      <c r="AV7246" s="13" t="s">
        <v>80</v>
      </c>
      <c r="AW7246" s="13" t="s">
        <v>32</v>
      </c>
      <c r="AX7246" s="13" t="s">
        <v>71</v>
      </c>
      <c r="AY7246" s="159" t="s">
        <v>330</v>
      </c>
    </row>
    <row r="7247" spans="2:51" s="13" customFormat="1">
      <c r="B7247" s="158"/>
      <c r="D7247" s="152" t="s">
        <v>340</v>
      </c>
      <c r="E7247" s="159" t="s">
        <v>21</v>
      </c>
      <c r="F7247" s="160" t="s">
        <v>1609</v>
      </c>
      <c r="H7247" s="161">
        <v>6.5</v>
      </c>
      <c r="I7247" s="162"/>
      <c r="L7247" s="158"/>
      <c r="M7247" s="163"/>
      <c r="T7247" s="164"/>
      <c r="AT7247" s="159" t="s">
        <v>340</v>
      </c>
      <c r="AU7247" s="159" t="s">
        <v>80</v>
      </c>
      <c r="AV7247" s="13" t="s">
        <v>80</v>
      </c>
      <c r="AW7247" s="13" t="s">
        <v>32</v>
      </c>
      <c r="AX7247" s="13" t="s">
        <v>71</v>
      </c>
      <c r="AY7247" s="159" t="s">
        <v>330</v>
      </c>
    </row>
    <row r="7248" spans="2:51" s="13" customFormat="1">
      <c r="B7248" s="158"/>
      <c r="D7248" s="152" t="s">
        <v>340</v>
      </c>
      <c r="E7248" s="159" t="s">
        <v>21</v>
      </c>
      <c r="F7248" s="160" t="s">
        <v>1610</v>
      </c>
      <c r="H7248" s="161">
        <v>3.0249999999999999</v>
      </c>
      <c r="I7248" s="162"/>
      <c r="L7248" s="158"/>
      <c r="M7248" s="163"/>
      <c r="T7248" s="164"/>
      <c r="AT7248" s="159" t="s">
        <v>340</v>
      </c>
      <c r="AU7248" s="159" t="s">
        <v>80</v>
      </c>
      <c r="AV7248" s="13" t="s">
        <v>80</v>
      </c>
      <c r="AW7248" s="13" t="s">
        <v>32</v>
      </c>
      <c r="AX7248" s="13" t="s">
        <v>71</v>
      </c>
      <c r="AY7248" s="159" t="s">
        <v>330</v>
      </c>
    </row>
    <row r="7249" spans="2:51" s="13" customFormat="1">
      <c r="B7249" s="158"/>
      <c r="D7249" s="152" t="s">
        <v>340</v>
      </c>
      <c r="E7249" s="159" t="s">
        <v>21</v>
      </c>
      <c r="F7249" s="160" t="s">
        <v>1611</v>
      </c>
      <c r="H7249" s="161">
        <v>1.5049999999999999</v>
      </c>
      <c r="I7249" s="162"/>
      <c r="L7249" s="158"/>
      <c r="M7249" s="163"/>
      <c r="T7249" s="164"/>
      <c r="AT7249" s="159" t="s">
        <v>340</v>
      </c>
      <c r="AU7249" s="159" t="s">
        <v>80</v>
      </c>
      <c r="AV7249" s="13" t="s">
        <v>80</v>
      </c>
      <c r="AW7249" s="13" t="s">
        <v>32</v>
      </c>
      <c r="AX7249" s="13" t="s">
        <v>71</v>
      </c>
      <c r="AY7249" s="159" t="s">
        <v>330</v>
      </c>
    </row>
    <row r="7250" spans="2:51" s="13" customFormat="1">
      <c r="B7250" s="158"/>
      <c r="D7250" s="152" t="s">
        <v>340</v>
      </c>
      <c r="E7250" s="159" t="s">
        <v>21</v>
      </c>
      <c r="F7250" s="160" t="s">
        <v>1612</v>
      </c>
      <c r="H7250" s="161">
        <v>3.7</v>
      </c>
      <c r="I7250" s="162"/>
      <c r="L7250" s="158"/>
      <c r="M7250" s="163"/>
      <c r="T7250" s="164"/>
      <c r="AT7250" s="159" t="s">
        <v>340</v>
      </c>
      <c r="AU7250" s="159" t="s">
        <v>80</v>
      </c>
      <c r="AV7250" s="13" t="s">
        <v>80</v>
      </c>
      <c r="AW7250" s="13" t="s">
        <v>32</v>
      </c>
      <c r="AX7250" s="13" t="s">
        <v>71</v>
      </c>
      <c r="AY7250" s="159" t="s">
        <v>330</v>
      </c>
    </row>
    <row r="7251" spans="2:51" s="12" customFormat="1">
      <c r="B7251" s="151"/>
      <c r="D7251" s="152" t="s">
        <v>340</v>
      </c>
      <c r="E7251" s="153" t="s">
        <v>21</v>
      </c>
      <c r="F7251" s="154" t="s">
        <v>2246</v>
      </c>
      <c r="H7251" s="153" t="s">
        <v>21</v>
      </c>
      <c r="I7251" s="155"/>
      <c r="L7251" s="151"/>
      <c r="M7251" s="156"/>
      <c r="T7251" s="157"/>
      <c r="AT7251" s="153" t="s">
        <v>340</v>
      </c>
      <c r="AU7251" s="153" t="s">
        <v>80</v>
      </c>
      <c r="AV7251" s="12" t="s">
        <v>78</v>
      </c>
      <c r="AW7251" s="12" t="s">
        <v>32</v>
      </c>
      <c r="AX7251" s="12" t="s">
        <v>71</v>
      </c>
      <c r="AY7251" s="153" t="s">
        <v>330</v>
      </c>
    </row>
    <row r="7252" spans="2:51" s="13" customFormat="1">
      <c r="B7252" s="158"/>
      <c r="D7252" s="152" t="s">
        <v>340</v>
      </c>
      <c r="E7252" s="159" t="s">
        <v>21</v>
      </c>
      <c r="F7252" s="160" t="s">
        <v>5115</v>
      </c>
      <c r="H7252" s="161">
        <v>11.736000000000001</v>
      </c>
      <c r="I7252" s="162"/>
      <c r="L7252" s="158"/>
      <c r="M7252" s="163"/>
      <c r="T7252" s="164"/>
      <c r="AT7252" s="159" t="s">
        <v>340</v>
      </c>
      <c r="AU7252" s="159" t="s">
        <v>80</v>
      </c>
      <c r="AV7252" s="13" t="s">
        <v>80</v>
      </c>
      <c r="AW7252" s="13" t="s">
        <v>32</v>
      </c>
      <c r="AX7252" s="13" t="s">
        <v>71</v>
      </c>
      <c r="AY7252" s="159" t="s">
        <v>330</v>
      </c>
    </row>
    <row r="7253" spans="2:51" s="13" customFormat="1">
      <c r="B7253" s="158"/>
      <c r="D7253" s="152" t="s">
        <v>340</v>
      </c>
      <c r="E7253" s="159" t="s">
        <v>21</v>
      </c>
      <c r="F7253" s="160" t="s">
        <v>5116</v>
      </c>
      <c r="H7253" s="161">
        <v>-2.52</v>
      </c>
      <c r="I7253" s="162"/>
      <c r="L7253" s="158"/>
      <c r="M7253" s="163"/>
      <c r="T7253" s="164"/>
      <c r="AT7253" s="159" t="s">
        <v>340</v>
      </c>
      <c r="AU7253" s="159" t="s">
        <v>80</v>
      </c>
      <c r="AV7253" s="13" t="s">
        <v>80</v>
      </c>
      <c r="AW7253" s="13" t="s">
        <v>32</v>
      </c>
      <c r="AX7253" s="13" t="s">
        <v>71</v>
      </c>
      <c r="AY7253" s="159" t="s">
        <v>330</v>
      </c>
    </row>
    <row r="7254" spans="2:51" s="12" customFormat="1">
      <c r="B7254" s="151"/>
      <c r="D7254" s="152" t="s">
        <v>340</v>
      </c>
      <c r="E7254" s="153" t="s">
        <v>21</v>
      </c>
      <c r="F7254" s="154" t="s">
        <v>2307</v>
      </c>
      <c r="H7254" s="153" t="s">
        <v>21</v>
      </c>
      <c r="I7254" s="155"/>
      <c r="L7254" s="151"/>
      <c r="M7254" s="156"/>
      <c r="T7254" s="157"/>
      <c r="AT7254" s="153" t="s">
        <v>340</v>
      </c>
      <c r="AU7254" s="153" t="s">
        <v>80</v>
      </c>
      <c r="AV7254" s="12" t="s">
        <v>78</v>
      </c>
      <c r="AW7254" s="12" t="s">
        <v>32</v>
      </c>
      <c r="AX7254" s="12" t="s">
        <v>71</v>
      </c>
      <c r="AY7254" s="153" t="s">
        <v>330</v>
      </c>
    </row>
    <row r="7255" spans="2:51" s="13" customFormat="1">
      <c r="B7255" s="158"/>
      <c r="D7255" s="152" t="s">
        <v>340</v>
      </c>
      <c r="E7255" s="159" t="s">
        <v>21</v>
      </c>
      <c r="F7255" s="160" t="s">
        <v>5117</v>
      </c>
      <c r="H7255" s="161">
        <v>12.816000000000001</v>
      </c>
      <c r="I7255" s="162"/>
      <c r="L7255" s="158"/>
      <c r="M7255" s="163"/>
      <c r="T7255" s="164"/>
      <c r="AT7255" s="159" t="s">
        <v>340</v>
      </c>
      <c r="AU7255" s="159" t="s">
        <v>80</v>
      </c>
      <c r="AV7255" s="13" t="s">
        <v>80</v>
      </c>
      <c r="AW7255" s="13" t="s">
        <v>32</v>
      </c>
      <c r="AX7255" s="13" t="s">
        <v>71</v>
      </c>
      <c r="AY7255" s="159" t="s">
        <v>330</v>
      </c>
    </row>
    <row r="7256" spans="2:51" s="13" customFormat="1">
      <c r="B7256" s="158"/>
      <c r="D7256" s="152" t="s">
        <v>340</v>
      </c>
      <c r="E7256" s="159" t="s">
        <v>21</v>
      </c>
      <c r="F7256" s="160" t="s">
        <v>5116</v>
      </c>
      <c r="H7256" s="161">
        <v>-2.52</v>
      </c>
      <c r="I7256" s="162"/>
      <c r="L7256" s="158"/>
      <c r="M7256" s="163"/>
      <c r="T7256" s="164"/>
      <c r="AT7256" s="159" t="s">
        <v>340</v>
      </c>
      <c r="AU7256" s="159" t="s">
        <v>80</v>
      </c>
      <c r="AV7256" s="13" t="s">
        <v>80</v>
      </c>
      <c r="AW7256" s="13" t="s">
        <v>32</v>
      </c>
      <c r="AX7256" s="13" t="s">
        <v>71</v>
      </c>
      <c r="AY7256" s="159" t="s">
        <v>330</v>
      </c>
    </row>
    <row r="7257" spans="2:51" s="12" customFormat="1">
      <c r="B7257" s="151"/>
      <c r="D7257" s="152" t="s">
        <v>340</v>
      </c>
      <c r="E7257" s="153" t="s">
        <v>21</v>
      </c>
      <c r="F7257" s="154" t="s">
        <v>1478</v>
      </c>
      <c r="H7257" s="153" t="s">
        <v>21</v>
      </c>
      <c r="I7257" s="155"/>
      <c r="L7257" s="151"/>
      <c r="M7257" s="156"/>
      <c r="T7257" s="157"/>
      <c r="AT7257" s="153" t="s">
        <v>340</v>
      </c>
      <c r="AU7257" s="153" t="s">
        <v>80</v>
      </c>
      <c r="AV7257" s="12" t="s">
        <v>78</v>
      </c>
      <c r="AW7257" s="12" t="s">
        <v>32</v>
      </c>
      <c r="AX7257" s="12" t="s">
        <v>71</v>
      </c>
      <c r="AY7257" s="153" t="s">
        <v>330</v>
      </c>
    </row>
    <row r="7258" spans="2:51" s="13" customFormat="1">
      <c r="B7258" s="158"/>
      <c r="D7258" s="152" t="s">
        <v>340</v>
      </c>
      <c r="E7258" s="159" t="s">
        <v>21</v>
      </c>
      <c r="F7258" s="160" t="s">
        <v>5118</v>
      </c>
      <c r="H7258" s="161">
        <v>57.216999999999999</v>
      </c>
      <c r="I7258" s="162"/>
      <c r="L7258" s="158"/>
      <c r="M7258" s="163"/>
      <c r="T7258" s="164"/>
      <c r="AT7258" s="159" t="s">
        <v>340</v>
      </c>
      <c r="AU7258" s="159" t="s">
        <v>80</v>
      </c>
      <c r="AV7258" s="13" t="s">
        <v>80</v>
      </c>
      <c r="AW7258" s="13" t="s">
        <v>32</v>
      </c>
      <c r="AX7258" s="13" t="s">
        <v>71</v>
      </c>
      <c r="AY7258" s="159" t="s">
        <v>330</v>
      </c>
    </row>
    <row r="7259" spans="2:51" s="13" customFormat="1">
      <c r="B7259" s="158"/>
      <c r="D7259" s="152" t="s">
        <v>340</v>
      </c>
      <c r="E7259" s="159" t="s">
        <v>21</v>
      </c>
      <c r="F7259" s="160" t="s">
        <v>5111</v>
      </c>
      <c r="H7259" s="161">
        <v>-3.6659999999999999</v>
      </c>
      <c r="I7259" s="162"/>
      <c r="L7259" s="158"/>
      <c r="M7259" s="163"/>
      <c r="T7259" s="164"/>
      <c r="AT7259" s="159" t="s">
        <v>340</v>
      </c>
      <c r="AU7259" s="159" t="s">
        <v>80</v>
      </c>
      <c r="AV7259" s="13" t="s">
        <v>80</v>
      </c>
      <c r="AW7259" s="13" t="s">
        <v>32</v>
      </c>
      <c r="AX7259" s="13" t="s">
        <v>71</v>
      </c>
      <c r="AY7259" s="159" t="s">
        <v>330</v>
      </c>
    </row>
    <row r="7260" spans="2:51" s="13" customFormat="1">
      <c r="B7260" s="158"/>
      <c r="D7260" s="152" t="s">
        <v>340</v>
      </c>
      <c r="E7260" s="159" t="s">
        <v>21</v>
      </c>
      <c r="F7260" s="160" t="s">
        <v>5119</v>
      </c>
      <c r="H7260" s="161">
        <v>-11.018000000000001</v>
      </c>
      <c r="I7260" s="162"/>
      <c r="L7260" s="158"/>
      <c r="M7260" s="163"/>
      <c r="T7260" s="164"/>
      <c r="AT7260" s="159" t="s">
        <v>340</v>
      </c>
      <c r="AU7260" s="159" t="s">
        <v>80</v>
      </c>
      <c r="AV7260" s="13" t="s">
        <v>80</v>
      </c>
      <c r="AW7260" s="13" t="s">
        <v>32</v>
      </c>
      <c r="AX7260" s="13" t="s">
        <v>71</v>
      </c>
      <c r="AY7260" s="159" t="s">
        <v>330</v>
      </c>
    </row>
    <row r="7261" spans="2:51" s="13" customFormat="1">
      <c r="B7261" s="158"/>
      <c r="D7261" s="152" t="s">
        <v>340</v>
      </c>
      <c r="E7261" s="159" t="s">
        <v>21</v>
      </c>
      <c r="F7261" s="160" t="s">
        <v>1614</v>
      </c>
      <c r="H7261" s="161">
        <v>-8.23</v>
      </c>
      <c r="I7261" s="162"/>
      <c r="L7261" s="158"/>
      <c r="M7261" s="163"/>
      <c r="T7261" s="164"/>
      <c r="AT7261" s="159" t="s">
        <v>340</v>
      </c>
      <c r="AU7261" s="159" t="s">
        <v>80</v>
      </c>
      <c r="AV7261" s="13" t="s">
        <v>80</v>
      </c>
      <c r="AW7261" s="13" t="s">
        <v>32</v>
      </c>
      <c r="AX7261" s="13" t="s">
        <v>71</v>
      </c>
      <c r="AY7261" s="159" t="s">
        <v>330</v>
      </c>
    </row>
    <row r="7262" spans="2:51" s="13" customFormat="1">
      <c r="B7262" s="158"/>
      <c r="D7262" s="152" t="s">
        <v>340</v>
      </c>
      <c r="E7262" s="159" t="s">
        <v>21</v>
      </c>
      <c r="F7262" s="160" t="s">
        <v>1615</v>
      </c>
      <c r="H7262" s="161">
        <v>3.0579999999999998</v>
      </c>
      <c r="I7262" s="162"/>
      <c r="L7262" s="158"/>
      <c r="M7262" s="163"/>
      <c r="T7262" s="164"/>
      <c r="AT7262" s="159" t="s">
        <v>340</v>
      </c>
      <c r="AU7262" s="159" t="s">
        <v>80</v>
      </c>
      <c r="AV7262" s="13" t="s">
        <v>80</v>
      </c>
      <c r="AW7262" s="13" t="s">
        <v>32</v>
      </c>
      <c r="AX7262" s="13" t="s">
        <v>71</v>
      </c>
      <c r="AY7262" s="159" t="s">
        <v>330</v>
      </c>
    </row>
    <row r="7263" spans="2:51" s="12" customFormat="1">
      <c r="B7263" s="151"/>
      <c r="D7263" s="152" t="s">
        <v>340</v>
      </c>
      <c r="E7263" s="153" t="s">
        <v>21</v>
      </c>
      <c r="F7263" s="154" t="s">
        <v>1484</v>
      </c>
      <c r="H7263" s="153" t="s">
        <v>21</v>
      </c>
      <c r="I7263" s="155"/>
      <c r="L7263" s="151"/>
      <c r="M7263" s="156"/>
      <c r="T7263" s="157"/>
      <c r="AT7263" s="153" t="s">
        <v>340</v>
      </c>
      <c r="AU7263" s="153" t="s">
        <v>80</v>
      </c>
      <c r="AV7263" s="12" t="s">
        <v>78</v>
      </c>
      <c r="AW7263" s="12" t="s">
        <v>32</v>
      </c>
      <c r="AX7263" s="12" t="s">
        <v>71</v>
      </c>
      <c r="AY7263" s="153" t="s">
        <v>330</v>
      </c>
    </row>
    <row r="7264" spans="2:51" s="13" customFormat="1">
      <c r="B7264" s="158"/>
      <c r="D7264" s="152" t="s">
        <v>340</v>
      </c>
      <c r="E7264" s="159" t="s">
        <v>21</v>
      </c>
      <c r="F7264" s="160" t="s">
        <v>5120</v>
      </c>
      <c r="H7264" s="161">
        <v>31.68</v>
      </c>
      <c r="I7264" s="162"/>
      <c r="L7264" s="158"/>
      <c r="M7264" s="163"/>
      <c r="T7264" s="164"/>
      <c r="AT7264" s="159" t="s">
        <v>340</v>
      </c>
      <c r="AU7264" s="159" t="s">
        <v>80</v>
      </c>
      <c r="AV7264" s="13" t="s">
        <v>80</v>
      </c>
      <c r="AW7264" s="13" t="s">
        <v>32</v>
      </c>
      <c r="AX7264" s="13" t="s">
        <v>71</v>
      </c>
      <c r="AY7264" s="159" t="s">
        <v>330</v>
      </c>
    </row>
    <row r="7265" spans="2:51" s="13" customFormat="1">
      <c r="B7265" s="158"/>
      <c r="D7265" s="152" t="s">
        <v>340</v>
      </c>
      <c r="E7265" s="159" t="s">
        <v>21</v>
      </c>
      <c r="F7265" s="160" t="s">
        <v>5046</v>
      </c>
      <c r="H7265" s="161">
        <v>-1.62</v>
      </c>
      <c r="I7265" s="162"/>
      <c r="L7265" s="158"/>
      <c r="M7265" s="163"/>
      <c r="T7265" s="164"/>
      <c r="AT7265" s="159" t="s">
        <v>340</v>
      </c>
      <c r="AU7265" s="159" t="s">
        <v>80</v>
      </c>
      <c r="AV7265" s="13" t="s">
        <v>80</v>
      </c>
      <c r="AW7265" s="13" t="s">
        <v>32</v>
      </c>
      <c r="AX7265" s="13" t="s">
        <v>71</v>
      </c>
      <c r="AY7265" s="159" t="s">
        <v>330</v>
      </c>
    </row>
    <row r="7266" spans="2:51" s="12" customFormat="1">
      <c r="B7266" s="151"/>
      <c r="D7266" s="152" t="s">
        <v>340</v>
      </c>
      <c r="E7266" s="153" t="s">
        <v>21</v>
      </c>
      <c r="F7266" s="154" t="s">
        <v>1576</v>
      </c>
      <c r="H7266" s="153" t="s">
        <v>21</v>
      </c>
      <c r="I7266" s="155"/>
      <c r="L7266" s="151"/>
      <c r="M7266" s="156"/>
      <c r="T7266" s="157"/>
      <c r="AT7266" s="153" t="s">
        <v>340</v>
      </c>
      <c r="AU7266" s="153" t="s">
        <v>80</v>
      </c>
      <c r="AV7266" s="12" t="s">
        <v>78</v>
      </c>
      <c r="AW7266" s="12" t="s">
        <v>32</v>
      </c>
      <c r="AX7266" s="12" t="s">
        <v>71</v>
      </c>
      <c r="AY7266" s="153" t="s">
        <v>330</v>
      </c>
    </row>
    <row r="7267" spans="2:51" s="13" customFormat="1">
      <c r="B7267" s="158"/>
      <c r="D7267" s="152" t="s">
        <v>340</v>
      </c>
      <c r="E7267" s="159" t="s">
        <v>21</v>
      </c>
      <c r="F7267" s="160" t="s">
        <v>5121</v>
      </c>
      <c r="H7267" s="161">
        <v>16.38</v>
      </c>
      <c r="I7267" s="162"/>
      <c r="L7267" s="158"/>
      <c r="M7267" s="163"/>
      <c r="T7267" s="164"/>
      <c r="AT7267" s="159" t="s">
        <v>340</v>
      </c>
      <c r="AU7267" s="159" t="s">
        <v>80</v>
      </c>
      <c r="AV7267" s="13" t="s">
        <v>80</v>
      </c>
      <c r="AW7267" s="13" t="s">
        <v>32</v>
      </c>
      <c r="AX7267" s="13" t="s">
        <v>71</v>
      </c>
      <c r="AY7267" s="159" t="s">
        <v>330</v>
      </c>
    </row>
    <row r="7268" spans="2:51" s="13" customFormat="1">
      <c r="B7268" s="158"/>
      <c r="D7268" s="152" t="s">
        <v>340</v>
      </c>
      <c r="E7268" s="159" t="s">
        <v>21</v>
      </c>
      <c r="F7268" s="160" t="s">
        <v>5116</v>
      </c>
      <c r="H7268" s="161">
        <v>-2.52</v>
      </c>
      <c r="I7268" s="162"/>
      <c r="L7268" s="158"/>
      <c r="M7268" s="163"/>
      <c r="T7268" s="164"/>
      <c r="AT7268" s="159" t="s">
        <v>340</v>
      </c>
      <c r="AU7268" s="159" t="s">
        <v>80</v>
      </c>
      <c r="AV7268" s="13" t="s">
        <v>80</v>
      </c>
      <c r="AW7268" s="13" t="s">
        <v>32</v>
      </c>
      <c r="AX7268" s="13" t="s">
        <v>71</v>
      </c>
      <c r="AY7268" s="159" t="s">
        <v>330</v>
      </c>
    </row>
    <row r="7269" spans="2:51" s="13" customFormat="1">
      <c r="B7269" s="158"/>
      <c r="D7269" s="152" t="s">
        <v>340</v>
      </c>
      <c r="E7269" s="159" t="s">
        <v>21</v>
      </c>
      <c r="F7269" s="160" t="s">
        <v>5078</v>
      </c>
      <c r="H7269" s="161">
        <v>-1.08</v>
      </c>
      <c r="I7269" s="162"/>
      <c r="L7269" s="158"/>
      <c r="M7269" s="163"/>
      <c r="T7269" s="164"/>
      <c r="AT7269" s="159" t="s">
        <v>340</v>
      </c>
      <c r="AU7269" s="159" t="s">
        <v>80</v>
      </c>
      <c r="AV7269" s="13" t="s">
        <v>80</v>
      </c>
      <c r="AW7269" s="13" t="s">
        <v>32</v>
      </c>
      <c r="AX7269" s="13" t="s">
        <v>71</v>
      </c>
      <c r="AY7269" s="159" t="s">
        <v>330</v>
      </c>
    </row>
    <row r="7270" spans="2:51" s="13" customFormat="1">
      <c r="B7270" s="158"/>
      <c r="D7270" s="152" t="s">
        <v>340</v>
      </c>
      <c r="E7270" s="159" t="s">
        <v>21</v>
      </c>
      <c r="F7270" s="160" t="s">
        <v>5122</v>
      </c>
      <c r="H7270" s="161">
        <v>-1.9350000000000001</v>
      </c>
      <c r="I7270" s="162"/>
      <c r="L7270" s="158"/>
      <c r="M7270" s="163"/>
      <c r="T7270" s="164"/>
      <c r="AT7270" s="159" t="s">
        <v>340</v>
      </c>
      <c r="AU7270" s="159" t="s">
        <v>80</v>
      </c>
      <c r="AV7270" s="13" t="s">
        <v>80</v>
      </c>
      <c r="AW7270" s="13" t="s">
        <v>32</v>
      </c>
      <c r="AX7270" s="13" t="s">
        <v>71</v>
      </c>
      <c r="AY7270" s="159" t="s">
        <v>330</v>
      </c>
    </row>
    <row r="7271" spans="2:51" s="12" customFormat="1">
      <c r="B7271" s="151"/>
      <c r="D7271" s="152" t="s">
        <v>340</v>
      </c>
      <c r="E7271" s="153" t="s">
        <v>21</v>
      </c>
      <c r="F7271" s="154" t="s">
        <v>1505</v>
      </c>
      <c r="H7271" s="153" t="s">
        <v>21</v>
      </c>
      <c r="I7271" s="155"/>
      <c r="L7271" s="151"/>
      <c r="M7271" s="156"/>
      <c r="T7271" s="157"/>
      <c r="AT7271" s="153" t="s">
        <v>340</v>
      </c>
      <c r="AU7271" s="153" t="s">
        <v>80</v>
      </c>
      <c r="AV7271" s="12" t="s">
        <v>78</v>
      </c>
      <c r="AW7271" s="12" t="s">
        <v>32</v>
      </c>
      <c r="AX7271" s="12" t="s">
        <v>71</v>
      </c>
      <c r="AY7271" s="153" t="s">
        <v>330</v>
      </c>
    </row>
    <row r="7272" spans="2:51" s="13" customFormat="1">
      <c r="B7272" s="158"/>
      <c r="D7272" s="152" t="s">
        <v>340</v>
      </c>
      <c r="E7272" s="159" t="s">
        <v>21</v>
      </c>
      <c r="F7272" s="160" t="s">
        <v>5123</v>
      </c>
      <c r="H7272" s="161">
        <v>16.920000000000002</v>
      </c>
      <c r="I7272" s="162"/>
      <c r="L7272" s="158"/>
      <c r="M7272" s="163"/>
      <c r="T7272" s="164"/>
      <c r="AT7272" s="159" t="s">
        <v>340</v>
      </c>
      <c r="AU7272" s="159" t="s">
        <v>80</v>
      </c>
      <c r="AV7272" s="13" t="s">
        <v>80</v>
      </c>
      <c r="AW7272" s="13" t="s">
        <v>32</v>
      </c>
      <c r="AX7272" s="13" t="s">
        <v>71</v>
      </c>
      <c r="AY7272" s="159" t="s">
        <v>330</v>
      </c>
    </row>
    <row r="7273" spans="2:51" s="13" customFormat="1">
      <c r="B7273" s="158"/>
      <c r="D7273" s="152" t="s">
        <v>340</v>
      </c>
      <c r="E7273" s="159" t="s">
        <v>21</v>
      </c>
      <c r="F7273" s="160" t="s">
        <v>5116</v>
      </c>
      <c r="H7273" s="161">
        <v>-2.52</v>
      </c>
      <c r="I7273" s="162"/>
      <c r="L7273" s="158"/>
      <c r="M7273" s="163"/>
      <c r="T7273" s="164"/>
      <c r="AT7273" s="159" t="s">
        <v>340</v>
      </c>
      <c r="AU7273" s="159" t="s">
        <v>80</v>
      </c>
      <c r="AV7273" s="13" t="s">
        <v>80</v>
      </c>
      <c r="AW7273" s="13" t="s">
        <v>32</v>
      </c>
      <c r="AX7273" s="13" t="s">
        <v>71</v>
      </c>
      <c r="AY7273" s="159" t="s">
        <v>330</v>
      </c>
    </row>
    <row r="7274" spans="2:51" s="12" customFormat="1">
      <c r="B7274" s="151"/>
      <c r="D7274" s="152" t="s">
        <v>340</v>
      </c>
      <c r="E7274" s="153" t="s">
        <v>21</v>
      </c>
      <c r="F7274" s="154" t="s">
        <v>1581</v>
      </c>
      <c r="H7274" s="153" t="s">
        <v>21</v>
      </c>
      <c r="I7274" s="155"/>
      <c r="L7274" s="151"/>
      <c r="M7274" s="156"/>
      <c r="T7274" s="157"/>
      <c r="AT7274" s="153" t="s">
        <v>340</v>
      </c>
      <c r="AU7274" s="153" t="s">
        <v>80</v>
      </c>
      <c r="AV7274" s="12" t="s">
        <v>78</v>
      </c>
      <c r="AW7274" s="12" t="s">
        <v>32</v>
      </c>
      <c r="AX7274" s="12" t="s">
        <v>71</v>
      </c>
      <c r="AY7274" s="153" t="s">
        <v>330</v>
      </c>
    </row>
    <row r="7275" spans="2:51" s="13" customFormat="1">
      <c r="B7275" s="158"/>
      <c r="D7275" s="152" t="s">
        <v>340</v>
      </c>
      <c r="E7275" s="159" t="s">
        <v>21</v>
      </c>
      <c r="F7275" s="160" t="s">
        <v>5124</v>
      </c>
      <c r="H7275" s="161">
        <v>57.100999999999999</v>
      </c>
      <c r="I7275" s="162"/>
      <c r="L7275" s="158"/>
      <c r="M7275" s="163"/>
      <c r="T7275" s="164"/>
      <c r="AT7275" s="159" t="s">
        <v>340</v>
      </c>
      <c r="AU7275" s="159" t="s">
        <v>80</v>
      </c>
      <c r="AV7275" s="13" t="s">
        <v>80</v>
      </c>
      <c r="AW7275" s="13" t="s">
        <v>32</v>
      </c>
      <c r="AX7275" s="13" t="s">
        <v>71</v>
      </c>
      <c r="AY7275" s="159" t="s">
        <v>330</v>
      </c>
    </row>
    <row r="7276" spans="2:51" s="13" customFormat="1">
      <c r="B7276" s="158"/>
      <c r="D7276" s="152" t="s">
        <v>340</v>
      </c>
      <c r="E7276" s="159" t="s">
        <v>21</v>
      </c>
      <c r="F7276" s="160" t="s">
        <v>5125</v>
      </c>
      <c r="H7276" s="161">
        <v>-2.8860000000000001</v>
      </c>
      <c r="I7276" s="162"/>
      <c r="L7276" s="158"/>
      <c r="M7276" s="163"/>
      <c r="T7276" s="164"/>
      <c r="AT7276" s="159" t="s">
        <v>340</v>
      </c>
      <c r="AU7276" s="159" t="s">
        <v>80</v>
      </c>
      <c r="AV7276" s="13" t="s">
        <v>80</v>
      </c>
      <c r="AW7276" s="13" t="s">
        <v>32</v>
      </c>
      <c r="AX7276" s="13" t="s">
        <v>71</v>
      </c>
      <c r="AY7276" s="159" t="s">
        <v>330</v>
      </c>
    </row>
    <row r="7277" spans="2:51" s="13" customFormat="1">
      <c r="B7277" s="158"/>
      <c r="D7277" s="152" t="s">
        <v>340</v>
      </c>
      <c r="E7277" s="159" t="s">
        <v>21</v>
      </c>
      <c r="F7277" s="160" t="s">
        <v>4799</v>
      </c>
      <c r="H7277" s="161">
        <v>-1.47</v>
      </c>
      <c r="I7277" s="162"/>
      <c r="L7277" s="158"/>
      <c r="M7277" s="163"/>
      <c r="T7277" s="164"/>
      <c r="AT7277" s="159" t="s">
        <v>340</v>
      </c>
      <c r="AU7277" s="159" t="s">
        <v>80</v>
      </c>
      <c r="AV7277" s="13" t="s">
        <v>80</v>
      </c>
      <c r="AW7277" s="13" t="s">
        <v>32</v>
      </c>
      <c r="AX7277" s="13" t="s">
        <v>71</v>
      </c>
      <c r="AY7277" s="159" t="s">
        <v>330</v>
      </c>
    </row>
    <row r="7278" spans="2:51" s="13" customFormat="1">
      <c r="B7278" s="158"/>
      <c r="D7278" s="152" t="s">
        <v>340</v>
      </c>
      <c r="E7278" s="159" t="s">
        <v>21</v>
      </c>
      <c r="F7278" s="160" t="s">
        <v>5112</v>
      </c>
      <c r="H7278" s="161">
        <v>-2.9</v>
      </c>
      <c r="I7278" s="162"/>
      <c r="L7278" s="158"/>
      <c r="M7278" s="163"/>
      <c r="T7278" s="164"/>
      <c r="AT7278" s="159" t="s">
        <v>340</v>
      </c>
      <c r="AU7278" s="159" t="s">
        <v>80</v>
      </c>
      <c r="AV7278" s="13" t="s">
        <v>80</v>
      </c>
      <c r="AW7278" s="13" t="s">
        <v>32</v>
      </c>
      <c r="AX7278" s="13" t="s">
        <v>71</v>
      </c>
      <c r="AY7278" s="159" t="s">
        <v>330</v>
      </c>
    </row>
    <row r="7279" spans="2:51" s="13" customFormat="1">
      <c r="B7279" s="158"/>
      <c r="D7279" s="152" t="s">
        <v>340</v>
      </c>
      <c r="E7279" s="159" t="s">
        <v>21</v>
      </c>
      <c r="F7279" s="160" t="s">
        <v>5126</v>
      </c>
      <c r="H7279" s="161">
        <v>-8.0340000000000007</v>
      </c>
      <c r="I7279" s="162"/>
      <c r="L7279" s="158"/>
      <c r="M7279" s="163"/>
      <c r="T7279" s="164"/>
      <c r="AT7279" s="159" t="s">
        <v>340</v>
      </c>
      <c r="AU7279" s="159" t="s">
        <v>80</v>
      </c>
      <c r="AV7279" s="13" t="s">
        <v>80</v>
      </c>
      <c r="AW7279" s="13" t="s">
        <v>32</v>
      </c>
      <c r="AX7279" s="13" t="s">
        <v>71</v>
      </c>
      <c r="AY7279" s="159" t="s">
        <v>330</v>
      </c>
    </row>
    <row r="7280" spans="2:51" s="12" customFormat="1">
      <c r="B7280" s="151"/>
      <c r="D7280" s="152" t="s">
        <v>340</v>
      </c>
      <c r="E7280" s="153" t="s">
        <v>21</v>
      </c>
      <c r="F7280" s="154" t="s">
        <v>1623</v>
      </c>
      <c r="H7280" s="153" t="s">
        <v>21</v>
      </c>
      <c r="I7280" s="155"/>
      <c r="L7280" s="151"/>
      <c r="M7280" s="156"/>
      <c r="T7280" s="157"/>
      <c r="AT7280" s="153" t="s">
        <v>340</v>
      </c>
      <c r="AU7280" s="153" t="s">
        <v>80</v>
      </c>
      <c r="AV7280" s="12" t="s">
        <v>78</v>
      </c>
      <c r="AW7280" s="12" t="s">
        <v>32</v>
      </c>
      <c r="AX7280" s="12" t="s">
        <v>71</v>
      </c>
      <c r="AY7280" s="153" t="s">
        <v>330</v>
      </c>
    </row>
    <row r="7281" spans="2:51" s="13" customFormat="1">
      <c r="B7281" s="158"/>
      <c r="D7281" s="152" t="s">
        <v>340</v>
      </c>
      <c r="E7281" s="159" t="s">
        <v>21</v>
      </c>
      <c r="F7281" s="160" t="s">
        <v>5127</v>
      </c>
      <c r="H7281" s="161">
        <v>57.970999999999997</v>
      </c>
      <c r="I7281" s="162"/>
      <c r="L7281" s="158"/>
      <c r="M7281" s="163"/>
      <c r="T7281" s="164"/>
      <c r="AT7281" s="159" t="s">
        <v>340</v>
      </c>
      <c r="AU7281" s="159" t="s">
        <v>80</v>
      </c>
      <c r="AV7281" s="13" t="s">
        <v>80</v>
      </c>
      <c r="AW7281" s="13" t="s">
        <v>32</v>
      </c>
      <c r="AX7281" s="13" t="s">
        <v>71</v>
      </c>
      <c r="AY7281" s="159" t="s">
        <v>330</v>
      </c>
    </row>
    <row r="7282" spans="2:51" s="13" customFormat="1">
      <c r="B7282" s="158"/>
      <c r="D7282" s="152" t="s">
        <v>340</v>
      </c>
      <c r="E7282" s="159" t="s">
        <v>21</v>
      </c>
      <c r="F7282" s="160" t="s">
        <v>5125</v>
      </c>
      <c r="H7282" s="161">
        <v>-2.8860000000000001</v>
      </c>
      <c r="I7282" s="162"/>
      <c r="L7282" s="158"/>
      <c r="M7282" s="163"/>
      <c r="T7282" s="164"/>
      <c r="AT7282" s="159" t="s">
        <v>340</v>
      </c>
      <c r="AU7282" s="159" t="s">
        <v>80</v>
      </c>
      <c r="AV7282" s="13" t="s">
        <v>80</v>
      </c>
      <c r="AW7282" s="13" t="s">
        <v>32</v>
      </c>
      <c r="AX7282" s="13" t="s">
        <v>71</v>
      </c>
      <c r="AY7282" s="159" t="s">
        <v>330</v>
      </c>
    </row>
    <row r="7283" spans="2:51" s="13" customFormat="1">
      <c r="B7283" s="158"/>
      <c r="D7283" s="152" t="s">
        <v>340</v>
      </c>
      <c r="E7283" s="159" t="s">
        <v>21</v>
      </c>
      <c r="F7283" s="160" t="s">
        <v>5128</v>
      </c>
      <c r="H7283" s="161">
        <v>-2.7549999999999999</v>
      </c>
      <c r="I7283" s="162"/>
      <c r="L7283" s="158"/>
      <c r="M7283" s="163"/>
      <c r="T7283" s="164"/>
      <c r="AT7283" s="159" t="s">
        <v>340</v>
      </c>
      <c r="AU7283" s="159" t="s">
        <v>80</v>
      </c>
      <c r="AV7283" s="13" t="s">
        <v>80</v>
      </c>
      <c r="AW7283" s="13" t="s">
        <v>32</v>
      </c>
      <c r="AX7283" s="13" t="s">
        <v>71</v>
      </c>
      <c r="AY7283" s="159" t="s">
        <v>330</v>
      </c>
    </row>
    <row r="7284" spans="2:51" s="13" customFormat="1">
      <c r="B7284" s="158"/>
      <c r="D7284" s="152" t="s">
        <v>340</v>
      </c>
      <c r="E7284" s="159" t="s">
        <v>21</v>
      </c>
      <c r="F7284" s="160" t="s">
        <v>4799</v>
      </c>
      <c r="H7284" s="161">
        <v>-1.47</v>
      </c>
      <c r="I7284" s="162"/>
      <c r="L7284" s="158"/>
      <c r="M7284" s="163"/>
      <c r="T7284" s="164"/>
      <c r="AT7284" s="159" t="s">
        <v>340</v>
      </c>
      <c r="AU7284" s="159" t="s">
        <v>80</v>
      </c>
      <c r="AV7284" s="13" t="s">
        <v>80</v>
      </c>
      <c r="AW7284" s="13" t="s">
        <v>32</v>
      </c>
      <c r="AX7284" s="13" t="s">
        <v>71</v>
      </c>
      <c r="AY7284" s="159" t="s">
        <v>330</v>
      </c>
    </row>
    <row r="7285" spans="2:51" s="13" customFormat="1">
      <c r="B7285" s="158"/>
      <c r="D7285" s="152" t="s">
        <v>340</v>
      </c>
      <c r="E7285" s="159" t="s">
        <v>21</v>
      </c>
      <c r="F7285" s="160" t="s">
        <v>1625</v>
      </c>
      <c r="H7285" s="161">
        <v>-11.19</v>
      </c>
      <c r="I7285" s="162"/>
      <c r="L7285" s="158"/>
      <c r="M7285" s="163"/>
      <c r="T7285" s="164"/>
      <c r="AT7285" s="159" t="s">
        <v>340</v>
      </c>
      <c r="AU7285" s="159" t="s">
        <v>80</v>
      </c>
      <c r="AV7285" s="13" t="s">
        <v>80</v>
      </c>
      <c r="AW7285" s="13" t="s">
        <v>32</v>
      </c>
      <c r="AX7285" s="13" t="s">
        <v>71</v>
      </c>
      <c r="AY7285" s="159" t="s">
        <v>330</v>
      </c>
    </row>
    <row r="7286" spans="2:51" s="13" customFormat="1">
      <c r="B7286" s="158"/>
      <c r="D7286" s="152" t="s">
        <v>340</v>
      </c>
      <c r="E7286" s="159" t="s">
        <v>21</v>
      </c>
      <c r="F7286" s="160" t="s">
        <v>1626</v>
      </c>
      <c r="H7286" s="161">
        <v>3.798</v>
      </c>
      <c r="I7286" s="162"/>
      <c r="L7286" s="158"/>
      <c r="M7286" s="163"/>
      <c r="T7286" s="164"/>
      <c r="AT7286" s="159" t="s">
        <v>340</v>
      </c>
      <c r="AU7286" s="159" t="s">
        <v>80</v>
      </c>
      <c r="AV7286" s="13" t="s">
        <v>80</v>
      </c>
      <c r="AW7286" s="13" t="s">
        <v>32</v>
      </c>
      <c r="AX7286" s="13" t="s">
        <v>71</v>
      </c>
      <c r="AY7286" s="159" t="s">
        <v>330</v>
      </c>
    </row>
    <row r="7287" spans="2:51" s="12" customFormat="1">
      <c r="B7287" s="151"/>
      <c r="D7287" s="152" t="s">
        <v>340</v>
      </c>
      <c r="E7287" s="153" t="s">
        <v>21</v>
      </c>
      <c r="F7287" s="154" t="s">
        <v>800</v>
      </c>
      <c r="H7287" s="153" t="s">
        <v>21</v>
      </c>
      <c r="I7287" s="155"/>
      <c r="L7287" s="151"/>
      <c r="M7287" s="156"/>
      <c r="T7287" s="157"/>
      <c r="AT7287" s="153" t="s">
        <v>340</v>
      </c>
      <c r="AU7287" s="153" t="s">
        <v>80</v>
      </c>
      <c r="AV7287" s="12" t="s">
        <v>78</v>
      </c>
      <c r="AW7287" s="12" t="s">
        <v>32</v>
      </c>
      <c r="AX7287" s="12" t="s">
        <v>71</v>
      </c>
      <c r="AY7287" s="153" t="s">
        <v>330</v>
      </c>
    </row>
    <row r="7288" spans="2:51" s="12" customFormat="1">
      <c r="B7288" s="151"/>
      <c r="D7288" s="152" t="s">
        <v>340</v>
      </c>
      <c r="E7288" s="153" t="s">
        <v>21</v>
      </c>
      <c r="F7288" s="154" t="s">
        <v>1454</v>
      </c>
      <c r="H7288" s="153" t="s">
        <v>21</v>
      </c>
      <c r="I7288" s="155"/>
      <c r="L7288" s="151"/>
      <c r="M7288" s="156"/>
      <c r="T7288" s="157"/>
      <c r="AT7288" s="153" t="s">
        <v>340</v>
      </c>
      <c r="AU7288" s="153" t="s">
        <v>80</v>
      </c>
      <c r="AV7288" s="12" t="s">
        <v>78</v>
      </c>
      <c r="AW7288" s="12" t="s">
        <v>32</v>
      </c>
      <c r="AX7288" s="12" t="s">
        <v>71</v>
      </c>
      <c r="AY7288" s="153" t="s">
        <v>330</v>
      </c>
    </row>
    <row r="7289" spans="2:51" s="13" customFormat="1">
      <c r="B7289" s="158"/>
      <c r="D7289" s="152" t="s">
        <v>340</v>
      </c>
      <c r="E7289" s="159" t="s">
        <v>21</v>
      </c>
      <c r="F7289" s="160" t="s">
        <v>5094</v>
      </c>
      <c r="H7289" s="161">
        <v>14.076000000000001</v>
      </c>
      <c r="I7289" s="162"/>
      <c r="L7289" s="158"/>
      <c r="M7289" s="163"/>
      <c r="T7289" s="164"/>
      <c r="AT7289" s="159" t="s">
        <v>340</v>
      </c>
      <c r="AU7289" s="159" t="s">
        <v>80</v>
      </c>
      <c r="AV7289" s="13" t="s">
        <v>80</v>
      </c>
      <c r="AW7289" s="13" t="s">
        <v>32</v>
      </c>
      <c r="AX7289" s="13" t="s">
        <v>71</v>
      </c>
      <c r="AY7289" s="159" t="s">
        <v>330</v>
      </c>
    </row>
    <row r="7290" spans="2:51" s="13" customFormat="1">
      <c r="B7290" s="158"/>
      <c r="D7290" s="152" t="s">
        <v>340</v>
      </c>
      <c r="E7290" s="159" t="s">
        <v>21</v>
      </c>
      <c r="F7290" s="160" t="s">
        <v>5095</v>
      </c>
      <c r="H7290" s="161">
        <v>26.946000000000002</v>
      </c>
      <c r="I7290" s="162"/>
      <c r="L7290" s="158"/>
      <c r="M7290" s="163"/>
      <c r="T7290" s="164"/>
      <c r="AT7290" s="159" t="s">
        <v>340</v>
      </c>
      <c r="AU7290" s="159" t="s">
        <v>80</v>
      </c>
      <c r="AV7290" s="13" t="s">
        <v>80</v>
      </c>
      <c r="AW7290" s="13" t="s">
        <v>32</v>
      </c>
      <c r="AX7290" s="13" t="s">
        <v>71</v>
      </c>
      <c r="AY7290" s="159" t="s">
        <v>330</v>
      </c>
    </row>
    <row r="7291" spans="2:51" s="13" customFormat="1">
      <c r="B7291" s="158"/>
      <c r="D7291" s="152" t="s">
        <v>340</v>
      </c>
      <c r="E7291" s="159" t="s">
        <v>21</v>
      </c>
      <c r="F7291" s="160" t="s">
        <v>5050</v>
      </c>
      <c r="H7291" s="161">
        <v>-5.6879999999999997</v>
      </c>
      <c r="I7291" s="162"/>
      <c r="L7291" s="158"/>
      <c r="M7291" s="163"/>
      <c r="T7291" s="164"/>
      <c r="AT7291" s="159" t="s">
        <v>340</v>
      </c>
      <c r="AU7291" s="159" t="s">
        <v>80</v>
      </c>
      <c r="AV7291" s="13" t="s">
        <v>80</v>
      </c>
      <c r="AW7291" s="13" t="s">
        <v>32</v>
      </c>
      <c r="AX7291" s="13" t="s">
        <v>71</v>
      </c>
      <c r="AY7291" s="159" t="s">
        <v>330</v>
      </c>
    </row>
    <row r="7292" spans="2:51" s="12" customFormat="1">
      <c r="B7292" s="151"/>
      <c r="D7292" s="152" t="s">
        <v>340</v>
      </c>
      <c r="E7292" s="153" t="s">
        <v>21</v>
      </c>
      <c r="F7292" s="154" t="s">
        <v>1464</v>
      </c>
      <c r="H7292" s="153" t="s">
        <v>21</v>
      </c>
      <c r="I7292" s="155"/>
      <c r="L7292" s="151"/>
      <c r="M7292" s="156"/>
      <c r="T7292" s="157"/>
      <c r="AT7292" s="153" t="s">
        <v>340</v>
      </c>
      <c r="AU7292" s="153" t="s">
        <v>80</v>
      </c>
      <c r="AV7292" s="12" t="s">
        <v>78</v>
      </c>
      <c r="AW7292" s="12" t="s">
        <v>32</v>
      </c>
      <c r="AX7292" s="12" t="s">
        <v>71</v>
      </c>
      <c r="AY7292" s="153" t="s">
        <v>330</v>
      </c>
    </row>
    <row r="7293" spans="2:51" s="13" customFormat="1">
      <c r="B7293" s="158"/>
      <c r="D7293" s="152" t="s">
        <v>340</v>
      </c>
      <c r="E7293" s="159" t="s">
        <v>21</v>
      </c>
      <c r="F7293" s="160" t="s">
        <v>5129</v>
      </c>
      <c r="H7293" s="161">
        <v>272.88</v>
      </c>
      <c r="I7293" s="162"/>
      <c r="L7293" s="158"/>
      <c r="M7293" s="163"/>
      <c r="T7293" s="164"/>
      <c r="AT7293" s="159" t="s">
        <v>340</v>
      </c>
      <c r="AU7293" s="159" t="s">
        <v>80</v>
      </c>
      <c r="AV7293" s="13" t="s">
        <v>80</v>
      </c>
      <c r="AW7293" s="13" t="s">
        <v>32</v>
      </c>
      <c r="AX7293" s="13" t="s">
        <v>71</v>
      </c>
      <c r="AY7293" s="159" t="s">
        <v>330</v>
      </c>
    </row>
    <row r="7294" spans="2:51" s="13" customFormat="1">
      <c r="B7294" s="158"/>
      <c r="D7294" s="152" t="s">
        <v>340</v>
      </c>
      <c r="E7294" s="159" t="s">
        <v>21</v>
      </c>
      <c r="F7294" s="160" t="s">
        <v>5130</v>
      </c>
      <c r="H7294" s="161">
        <v>-20.420999999999999</v>
      </c>
      <c r="I7294" s="162"/>
      <c r="L7294" s="158"/>
      <c r="M7294" s="163"/>
      <c r="T7294" s="164"/>
      <c r="AT7294" s="159" t="s">
        <v>340</v>
      </c>
      <c r="AU7294" s="159" t="s">
        <v>80</v>
      </c>
      <c r="AV7294" s="13" t="s">
        <v>80</v>
      </c>
      <c r="AW7294" s="13" t="s">
        <v>32</v>
      </c>
      <c r="AX7294" s="13" t="s">
        <v>71</v>
      </c>
      <c r="AY7294" s="159" t="s">
        <v>330</v>
      </c>
    </row>
    <row r="7295" spans="2:51" s="13" customFormat="1">
      <c r="B7295" s="158"/>
      <c r="D7295" s="152" t="s">
        <v>340</v>
      </c>
      <c r="E7295" s="159" t="s">
        <v>21</v>
      </c>
      <c r="F7295" s="160" t="s">
        <v>5131</v>
      </c>
      <c r="H7295" s="161">
        <v>-16.2</v>
      </c>
      <c r="I7295" s="162"/>
      <c r="L7295" s="158"/>
      <c r="M7295" s="163"/>
      <c r="T7295" s="164"/>
      <c r="AT7295" s="159" t="s">
        <v>340</v>
      </c>
      <c r="AU7295" s="159" t="s">
        <v>80</v>
      </c>
      <c r="AV7295" s="13" t="s">
        <v>80</v>
      </c>
      <c r="AW7295" s="13" t="s">
        <v>32</v>
      </c>
      <c r="AX7295" s="13" t="s">
        <v>71</v>
      </c>
      <c r="AY7295" s="159" t="s">
        <v>330</v>
      </c>
    </row>
    <row r="7296" spans="2:51" s="13" customFormat="1">
      <c r="B7296" s="158"/>
      <c r="D7296" s="152" t="s">
        <v>340</v>
      </c>
      <c r="E7296" s="159" t="s">
        <v>21</v>
      </c>
      <c r="F7296" s="160" t="s">
        <v>5054</v>
      </c>
      <c r="H7296" s="161">
        <v>-1.44</v>
      </c>
      <c r="I7296" s="162"/>
      <c r="L7296" s="158"/>
      <c r="M7296" s="163"/>
      <c r="T7296" s="164"/>
      <c r="AT7296" s="159" t="s">
        <v>340</v>
      </c>
      <c r="AU7296" s="159" t="s">
        <v>80</v>
      </c>
      <c r="AV7296" s="13" t="s">
        <v>80</v>
      </c>
      <c r="AW7296" s="13" t="s">
        <v>32</v>
      </c>
      <c r="AX7296" s="13" t="s">
        <v>71</v>
      </c>
      <c r="AY7296" s="159" t="s">
        <v>330</v>
      </c>
    </row>
    <row r="7297" spans="2:51" s="13" customFormat="1">
      <c r="B7297" s="158"/>
      <c r="D7297" s="152" t="s">
        <v>340</v>
      </c>
      <c r="E7297" s="159" t="s">
        <v>21</v>
      </c>
      <c r="F7297" s="160" t="s">
        <v>5099</v>
      </c>
      <c r="H7297" s="161">
        <v>-5.04</v>
      </c>
      <c r="I7297" s="162"/>
      <c r="L7297" s="158"/>
      <c r="M7297" s="163"/>
      <c r="T7297" s="164"/>
      <c r="AT7297" s="159" t="s">
        <v>340</v>
      </c>
      <c r="AU7297" s="159" t="s">
        <v>80</v>
      </c>
      <c r="AV7297" s="13" t="s">
        <v>80</v>
      </c>
      <c r="AW7297" s="13" t="s">
        <v>32</v>
      </c>
      <c r="AX7297" s="13" t="s">
        <v>71</v>
      </c>
      <c r="AY7297" s="159" t="s">
        <v>330</v>
      </c>
    </row>
    <row r="7298" spans="2:51" s="13" customFormat="1">
      <c r="B7298" s="158"/>
      <c r="D7298" s="152" t="s">
        <v>340</v>
      </c>
      <c r="E7298" s="159" t="s">
        <v>21</v>
      </c>
      <c r="F7298" s="160" t="s">
        <v>5048</v>
      </c>
      <c r="H7298" s="161">
        <v>-0.9</v>
      </c>
      <c r="I7298" s="162"/>
      <c r="L7298" s="158"/>
      <c r="M7298" s="163"/>
      <c r="T7298" s="164"/>
      <c r="AT7298" s="159" t="s">
        <v>340</v>
      </c>
      <c r="AU7298" s="159" t="s">
        <v>80</v>
      </c>
      <c r="AV7298" s="13" t="s">
        <v>80</v>
      </c>
      <c r="AW7298" s="13" t="s">
        <v>32</v>
      </c>
      <c r="AX7298" s="13" t="s">
        <v>71</v>
      </c>
      <c r="AY7298" s="159" t="s">
        <v>330</v>
      </c>
    </row>
    <row r="7299" spans="2:51" s="13" customFormat="1">
      <c r="B7299" s="158"/>
      <c r="D7299" s="152" t="s">
        <v>340</v>
      </c>
      <c r="E7299" s="159" t="s">
        <v>21</v>
      </c>
      <c r="F7299" s="160" t="s">
        <v>5132</v>
      </c>
      <c r="H7299" s="161">
        <v>-2.988</v>
      </c>
      <c r="I7299" s="162"/>
      <c r="L7299" s="158"/>
      <c r="M7299" s="163"/>
      <c r="T7299" s="164"/>
      <c r="AT7299" s="159" t="s">
        <v>340</v>
      </c>
      <c r="AU7299" s="159" t="s">
        <v>80</v>
      </c>
      <c r="AV7299" s="13" t="s">
        <v>80</v>
      </c>
      <c r="AW7299" s="13" t="s">
        <v>32</v>
      </c>
      <c r="AX7299" s="13" t="s">
        <v>71</v>
      </c>
      <c r="AY7299" s="159" t="s">
        <v>330</v>
      </c>
    </row>
    <row r="7300" spans="2:51" s="13" customFormat="1">
      <c r="B7300" s="158"/>
      <c r="D7300" s="152" t="s">
        <v>340</v>
      </c>
      <c r="E7300" s="159" t="s">
        <v>21</v>
      </c>
      <c r="F7300" s="160" t="s">
        <v>5133</v>
      </c>
      <c r="H7300" s="161">
        <v>-2.484</v>
      </c>
      <c r="I7300" s="162"/>
      <c r="L7300" s="158"/>
      <c r="M7300" s="163"/>
      <c r="T7300" s="164"/>
      <c r="AT7300" s="159" t="s">
        <v>340</v>
      </c>
      <c r="AU7300" s="159" t="s">
        <v>80</v>
      </c>
      <c r="AV7300" s="13" t="s">
        <v>80</v>
      </c>
      <c r="AW7300" s="13" t="s">
        <v>32</v>
      </c>
      <c r="AX7300" s="13" t="s">
        <v>71</v>
      </c>
      <c r="AY7300" s="159" t="s">
        <v>330</v>
      </c>
    </row>
    <row r="7301" spans="2:51" s="13" customFormat="1">
      <c r="B7301" s="158"/>
      <c r="D7301" s="152" t="s">
        <v>340</v>
      </c>
      <c r="E7301" s="159" t="s">
        <v>21</v>
      </c>
      <c r="F7301" s="160" t="s">
        <v>5134</v>
      </c>
      <c r="H7301" s="161">
        <v>-6.39</v>
      </c>
      <c r="I7301" s="162"/>
      <c r="L7301" s="158"/>
      <c r="M7301" s="163"/>
      <c r="T7301" s="164"/>
      <c r="AT7301" s="159" t="s">
        <v>340</v>
      </c>
      <c r="AU7301" s="159" t="s">
        <v>80</v>
      </c>
      <c r="AV7301" s="13" t="s">
        <v>80</v>
      </c>
      <c r="AW7301" s="13" t="s">
        <v>32</v>
      </c>
      <c r="AX7301" s="13" t="s">
        <v>71</v>
      </c>
      <c r="AY7301" s="159" t="s">
        <v>330</v>
      </c>
    </row>
    <row r="7302" spans="2:51" s="13" customFormat="1">
      <c r="B7302" s="158"/>
      <c r="D7302" s="152" t="s">
        <v>340</v>
      </c>
      <c r="E7302" s="159" t="s">
        <v>21</v>
      </c>
      <c r="F7302" s="160" t="s">
        <v>5135</v>
      </c>
      <c r="H7302" s="161">
        <v>-4.32</v>
      </c>
      <c r="I7302" s="162"/>
      <c r="L7302" s="158"/>
      <c r="M7302" s="163"/>
      <c r="T7302" s="164"/>
      <c r="AT7302" s="159" t="s">
        <v>340</v>
      </c>
      <c r="AU7302" s="159" t="s">
        <v>80</v>
      </c>
      <c r="AV7302" s="13" t="s">
        <v>80</v>
      </c>
      <c r="AW7302" s="13" t="s">
        <v>32</v>
      </c>
      <c r="AX7302" s="13" t="s">
        <v>71</v>
      </c>
      <c r="AY7302" s="159" t="s">
        <v>330</v>
      </c>
    </row>
    <row r="7303" spans="2:51" s="13" customFormat="1">
      <c r="B7303" s="158"/>
      <c r="D7303" s="152" t="s">
        <v>340</v>
      </c>
      <c r="E7303" s="159" t="s">
        <v>21</v>
      </c>
      <c r="F7303" s="160" t="s">
        <v>5136</v>
      </c>
      <c r="H7303" s="161">
        <v>-5.94</v>
      </c>
      <c r="I7303" s="162"/>
      <c r="L7303" s="158"/>
      <c r="M7303" s="163"/>
      <c r="T7303" s="164"/>
      <c r="AT7303" s="159" t="s">
        <v>340</v>
      </c>
      <c r="AU7303" s="159" t="s">
        <v>80</v>
      </c>
      <c r="AV7303" s="13" t="s">
        <v>80</v>
      </c>
      <c r="AW7303" s="13" t="s">
        <v>32</v>
      </c>
      <c r="AX7303" s="13" t="s">
        <v>71</v>
      </c>
      <c r="AY7303" s="159" t="s">
        <v>330</v>
      </c>
    </row>
    <row r="7304" spans="2:51" s="13" customFormat="1">
      <c r="B7304" s="158"/>
      <c r="D7304" s="152" t="s">
        <v>340</v>
      </c>
      <c r="E7304" s="159" t="s">
        <v>21</v>
      </c>
      <c r="F7304" s="160" t="s">
        <v>5137</v>
      </c>
      <c r="H7304" s="161">
        <v>-3.96</v>
      </c>
      <c r="I7304" s="162"/>
      <c r="L7304" s="158"/>
      <c r="M7304" s="163"/>
      <c r="T7304" s="164"/>
      <c r="AT7304" s="159" t="s">
        <v>340</v>
      </c>
      <c r="AU7304" s="159" t="s">
        <v>80</v>
      </c>
      <c r="AV7304" s="13" t="s">
        <v>80</v>
      </c>
      <c r="AW7304" s="13" t="s">
        <v>32</v>
      </c>
      <c r="AX7304" s="13" t="s">
        <v>71</v>
      </c>
      <c r="AY7304" s="159" t="s">
        <v>330</v>
      </c>
    </row>
    <row r="7305" spans="2:51" s="13" customFormat="1">
      <c r="B7305" s="158"/>
      <c r="D7305" s="152" t="s">
        <v>340</v>
      </c>
      <c r="E7305" s="159" t="s">
        <v>21</v>
      </c>
      <c r="F7305" s="160" t="s">
        <v>5138</v>
      </c>
      <c r="H7305" s="161">
        <v>-3.51</v>
      </c>
      <c r="I7305" s="162"/>
      <c r="L7305" s="158"/>
      <c r="M7305" s="163"/>
      <c r="T7305" s="164"/>
      <c r="AT7305" s="159" t="s">
        <v>340</v>
      </c>
      <c r="AU7305" s="159" t="s">
        <v>80</v>
      </c>
      <c r="AV7305" s="13" t="s">
        <v>80</v>
      </c>
      <c r="AW7305" s="13" t="s">
        <v>32</v>
      </c>
      <c r="AX7305" s="13" t="s">
        <v>71</v>
      </c>
      <c r="AY7305" s="159" t="s">
        <v>330</v>
      </c>
    </row>
    <row r="7306" spans="2:51" s="13" customFormat="1">
      <c r="B7306" s="158"/>
      <c r="D7306" s="152" t="s">
        <v>340</v>
      </c>
      <c r="E7306" s="159" t="s">
        <v>21</v>
      </c>
      <c r="F7306" s="160" t="s">
        <v>5139</v>
      </c>
      <c r="H7306" s="161">
        <v>-5.4</v>
      </c>
      <c r="I7306" s="162"/>
      <c r="L7306" s="158"/>
      <c r="M7306" s="163"/>
      <c r="T7306" s="164"/>
      <c r="AT7306" s="159" t="s">
        <v>340</v>
      </c>
      <c r="AU7306" s="159" t="s">
        <v>80</v>
      </c>
      <c r="AV7306" s="13" t="s">
        <v>80</v>
      </c>
      <c r="AW7306" s="13" t="s">
        <v>32</v>
      </c>
      <c r="AX7306" s="13" t="s">
        <v>71</v>
      </c>
      <c r="AY7306" s="159" t="s">
        <v>330</v>
      </c>
    </row>
    <row r="7307" spans="2:51" s="13" customFormat="1">
      <c r="B7307" s="158"/>
      <c r="D7307" s="152" t="s">
        <v>340</v>
      </c>
      <c r="E7307" s="159" t="s">
        <v>21</v>
      </c>
      <c r="F7307" s="160" t="s">
        <v>5101</v>
      </c>
      <c r="H7307" s="161">
        <v>-3.6</v>
      </c>
      <c r="I7307" s="162"/>
      <c r="L7307" s="158"/>
      <c r="M7307" s="163"/>
      <c r="T7307" s="164"/>
      <c r="AT7307" s="159" t="s">
        <v>340</v>
      </c>
      <c r="AU7307" s="159" t="s">
        <v>80</v>
      </c>
      <c r="AV7307" s="13" t="s">
        <v>80</v>
      </c>
      <c r="AW7307" s="13" t="s">
        <v>32</v>
      </c>
      <c r="AX7307" s="13" t="s">
        <v>71</v>
      </c>
      <c r="AY7307" s="159" t="s">
        <v>330</v>
      </c>
    </row>
    <row r="7308" spans="2:51" s="12" customFormat="1">
      <c r="B7308" s="151"/>
      <c r="D7308" s="152" t="s">
        <v>340</v>
      </c>
      <c r="E7308" s="153" t="s">
        <v>21</v>
      </c>
      <c r="F7308" s="154" t="s">
        <v>1545</v>
      </c>
      <c r="H7308" s="153" t="s">
        <v>21</v>
      </c>
      <c r="I7308" s="155"/>
      <c r="L7308" s="151"/>
      <c r="M7308" s="156"/>
      <c r="T7308" s="157"/>
      <c r="AT7308" s="153" t="s">
        <v>340</v>
      </c>
      <c r="AU7308" s="153" t="s">
        <v>80</v>
      </c>
      <c r="AV7308" s="12" t="s">
        <v>78</v>
      </c>
      <c r="AW7308" s="12" t="s">
        <v>32</v>
      </c>
      <c r="AX7308" s="12" t="s">
        <v>71</v>
      </c>
      <c r="AY7308" s="153" t="s">
        <v>330</v>
      </c>
    </row>
    <row r="7309" spans="2:51" s="13" customFormat="1">
      <c r="B7309" s="158"/>
      <c r="D7309" s="152" t="s">
        <v>340</v>
      </c>
      <c r="E7309" s="159" t="s">
        <v>21</v>
      </c>
      <c r="F7309" s="160" t="s">
        <v>5140</v>
      </c>
      <c r="H7309" s="161">
        <v>108.486</v>
      </c>
      <c r="I7309" s="162"/>
      <c r="L7309" s="158"/>
      <c r="M7309" s="163"/>
      <c r="T7309" s="164"/>
      <c r="AT7309" s="159" t="s">
        <v>340</v>
      </c>
      <c r="AU7309" s="159" t="s">
        <v>80</v>
      </c>
      <c r="AV7309" s="13" t="s">
        <v>80</v>
      </c>
      <c r="AW7309" s="13" t="s">
        <v>32</v>
      </c>
      <c r="AX7309" s="13" t="s">
        <v>71</v>
      </c>
      <c r="AY7309" s="159" t="s">
        <v>330</v>
      </c>
    </row>
    <row r="7310" spans="2:51" s="13" customFormat="1">
      <c r="B7310" s="158"/>
      <c r="D7310" s="152" t="s">
        <v>340</v>
      </c>
      <c r="E7310" s="159" t="s">
        <v>21</v>
      </c>
      <c r="F7310" s="160" t="s">
        <v>5064</v>
      </c>
      <c r="H7310" s="161">
        <v>-4.8600000000000003</v>
      </c>
      <c r="I7310" s="162"/>
      <c r="L7310" s="158"/>
      <c r="M7310" s="163"/>
      <c r="T7310" s="164"/>
      <c r="AT7310" s="159" t="s">
        <v>340</v>
      </c>
      <c r="AU7310" s="159" t="s">
        <v>80</v>
      </c>
      <c r="AV7310" s="13" t="s">
        <v>80</v>
      </c>
      <c r="AW7310" s="13" t="s">
        <v>32</v>
      </c>
      <c r="AX7310" s="13" t="s">
        <v>71</v>
      </c>
      <c r="AY7310" s="159" t="s">
        <v>330</v>
      </c>
    </row>
    <row r="7311" spans="2:51" s="13" customFormat="1">
      <c r="B7311" s="158"/>
      <c r="D7311" s="152" t="s">
        <v>340</v>
      </c>
      <c r="E7311" s="159" t="s">
        <v>21</v>
      </c>
      <c r="F7311" s="160" t="s">
        <v>5141</v>
      </c>
      <c r="H7311" s="161">
        <v>-4.68</v>
      </c>
      <c r="I7311" s="162"/>
      <c r="L7311" s="158"/>
      <c r="M7311" s="163"/>
      <c r="T7311" s="164"/>
      <c r="AT7311" s="159" t="s">
        <v>340</v>
      </c>
      <c r="AU7311" s="159" t="s">
        <v>80</v>
      </c>
      <c r="AV7311" s="13" t="s">
        <v>80</v>
      </c>
      <c r="AW7311" s="13" t="s">
        <v>32</v>
      </c>
      <c r="AX7311" s="13" t="s">
        <v>71</v>
      </c>
      <c r="AY7311" s="159" t="s">
        <v>330</v>
      </c>
    </row>
    <row r="7312" spans="2:51" s="13" customFormat="1">
      <c r="B7312" s="158"/>
      <c r="D7312" s="152" t="s">
        <v>340</v>
      </c>
      <c r="E7312" s="159" t="s">
        <v>21</v>
      </c>
      <c r="F7312" s="160" t="s">
        <v>5142</v>
      </c>
      <c r="H7312" s="161">
        <v>-10.8</v>
      </c>
      <c r="I7312" s="162"/>
      <c r="L7312" s="158"/>
      <c r="M7312" s="163"/>
      <c r="T7312" s="164"/>
      <c r="AT7312" s="159" t="s">
        <v>340</v>
      </c>
      <c r="AU7312" s="159" t="s">
        <v>80</v>
      </c>
      <c r="AV7312" s="13" t="s">
        <v>80</v>
      </c>
      <c r="AW7312" s="13" t="s">
        <v>32</v>
      </c>
      <c r="AX7312" s="13" t="s">
        <v>71</v>
      </c>
      <c r="AY7312" s="159" t="s">
        <v>330</v>
      </c>
    </row>
    <row r="7313" spans="2:51" s="13" customFormat="1">
      <c r="B7313" s="158"/>
      <c r="D7313" s="152" t="s">
        <v>340</v>
      </c>
      <c r="E7313" s="159" t="s">
        <v>21</v>
      </c>
      <c r="F7313" s="160" t="s">
        <v>5143</v>
      </c>
      <c r="H7313" s="161">
        <v>-1.8</v>
      </c>
      <c r="I7313" s="162"/>
      <c r="L7313" s="158"/>
      <c r="M7313" s="163"/>
      <c r="T7313" s="164"/>
      <c r="AT7313" s="159" t="s">
        <v>340</v>
      </c>
      <c r="AU7313" s="159" t="s">
        <v>80</v>
      </c>
      <c r="AV7313" s="13" t="s">
        <v>80</v>
      </c>
      <c r="AW7313" s="13" t="s">
        <v>32</v>
      </c>
      <c r="AX7313" s="13" t="s">
        <v>71</v>
      </c>
      <c r="AY7313" s="159" t="s">
        <v>330</v>
      </c>
    </row>
    <row r="7314" spans="2:51" s="13" customFormat="1">
      <c r="B7314" s="158"/>
      <c r="D7314" s="152" t="s">
        <v>340</v>
      </c>
      <c r="E7314" s="159" t="s">
        <v>21</v>
      </c>
      <c r="F7314" s="160" t="s">
        <v>5101</v>
      </c>
      <c r="H7314" s="161">
        <v>-3.6</v>
      </c>
      <c r="I7314" s="162"/>
      <c r="L7314" s="158"/>
      <c r="M7314" s="163"/>
      <c r="T7314" s="164"/>
      <c r="AT7314" s="159" t="s">
        <v>340</v>
      </c>
      <c r="AU7314" s="159" t="s">
        <v>80</v>
      </c>
      <c r="AV7314" s="13" t="s">
        <v>80</v>
      </c>
      <c r="AW7314" s="13" t="s">
        <v>32</v>
      </c>
      <c r="AX7314" s="13" t="s">
        <v>71</v>
      </c>
      <c r="AY7314" s="159" t="s">
        <v>330</v>
      </c>
    </row>
    <row r="7315" spans="2:51" s="13" customFormat="1">
      <c r="B7315" s="158"/>
      <c r="D7315" s="152" t="s">
        <v>340</v>
      </c>
      <c r="E7315" s="159" t="s">
        <v>21</v>
      </c>
      <c r="F7315" s="160" t="s">
        <v>5144</v>
      </c>
      <c r="H7315" s="161">
        <v>-5.58</v>
      </c>
      <c r="I7315" s="162"/>
      <c r="L7315" s="158"/>
      <c r="M7315" s="163"/>
      <c r="T7315" s="164"/>
      <c r="AT7315" s="159" t="s">
        <v>340</v>
      </c>
      <c r="AU7315" s="159" t="s">
        <v>80</v>
      </c>
      <c r="AV7315" s="13" t="s">
        <v>80</v>
      </c>
      <c r="AW7315" s="13" t="s">
        <v>32</v>
      </c>
      <c r="AX7315" s="13" t="s">
        <v>71</v>
      </c>
      <c r="AY7315" s="159" t="s">
        <v>330</v>
      </c>
    </row>
    <row r="7316" spans="2:51" s="12" customFormat="1">
      <c r="B7316" s="151"/>
      <c r="D7316" s="152" t="s">
        <v>340</v>
      </c>
      <c r="E7316" s="153" t="s">
        <v>21</v>
      </c>
      <c r="F7316" s="154" t="s">
        <v>1470</v>
      </c>
      <c r="H7316" s="153" t="s">
        <v>21</v>
      </c>
      <c r="I7316" s="155"/>
      <c r="L7316" s="151"/>
      <c r="M7316" s="156"/>
      <c r="T7316" s="157"/>
      <c r="AT7316" s="153" t="s">
        <v>340</v>
      </c>
      <c r="AU7316" s="153" t="s">
        <v>80</v>
      </c>
      <c r="AV7316" s="12" t="s">
        <v>78</v>
      </c>
      <c r="AW7316" s="12" t="s">
        <v>32</v>
      </c>
      <c r="AX7316" s="12" t="s">
        <v>71</v>
      </c>
      <c r="AY7316" s="153" t="s">
        <v>330</v>
      </c>
    </row>
    <row r="7317" spans="2:51" s="13" customFormat="1">
      <c r="B7317" s="158"/>
      <c r="D7317" s="152" t="s">
        <v>340</v>
      </c>
      <c r="E7317" s="159" t="s">
        <v>21</v>
      </c>
      <c r="F7317" s="160" t="s">
        <v>5145</v>
      </c>
      <c r="H7317" s="161">
        <v>33.119999999999997</v>
      </c>
      <c r="I7317" s="162"/>
      <c r="L7317" s="158"/>
      <c r="M7317" s="163"/>
      <c r="T7317" s="164"/>
      <c r="AT7317" s="159" t="s">
        <v>340</v>
      </c>
      <c r="AU7317" s="159" t="s">
        <v>80</v>
      </c>
      <c r="AV7317" s="13" t="s">
        <v>80</v>
      </c>
      <c r="AW7317" s="13" t="s">
        <v>32</v>
      </c>
      <c r="AX7317" s="13" t="s">
        <v>71</v>
      </c>
      <c r="AY7317" s="159" t="s">
        <v>330</v>
      </c>
    </row>
    <row r="7318" spans="2:51" s="13" customFormat="1">
      <c r="B7318" s="158"/>
      <c r="D7318" s="152" t="s">
        <v>340</v>
      </c>
      <c r="E7318" s="159" t="s">
        <v>21</v>
      </c>
      <c r="F7318" s="160" t="s">
        <v>5088</v>
      </c>
      <c r="H7318" s="161">
        <v>-3.24</v>
      </c>
      <c r="I7318" s="162"/>
      <c r="L7318" s="158"/>
      <c r="M7318" s="163"/>
      <c r="T7318" s="164"/>
      <c r="AT7318" s="159" t="s">
        <v>340</v>
      </c>
      <c r="AU7318" s="159" t="s">
        <v>80</v>
      </c>
      <c r="AV7318" s="13" t="s">
        <v>80</v>
      </c>
      <c r="AW7318" s="13" t="s">
        <v>32</v>
      </c>
      <c r="AX7318" s="13" t="s">
        <v>71</v>
      </c>
      <c r="AY7318" s="159" t="s">
        <v>330</v>
      </c>
    </row>
    <row r="7319" spans="2:51" s="13" customFormat="1">
      <c r="B7319" s="158"/>
      <c r="D7319" s="152" t="s">
        <v>340</v>
      </c>
      <c r="E7319" s="159" t="s">
        <v>21</v>
      </c>
      <c r="F7319" s="160" t="s">
        <v>5073</v>
      </c>
      <c r="H7319" s="161">
        <v>-2.7</v>
      </c>
      <c r="I7319" s="162"/>
      <c r="L7319" s="158"/>
      <c r="M7319" s="163"/>
      <c r="T7319" s="164"/>
      <c r="AT7319" s="159" t="s">
        <v>340</v>
      </c>
      <c r="AU7319" s="159" t="s">
        <v>80</v>
      </c>
      <c r="AV7319" s="13" t="s">
        <v>80</v>
      </c>
      <c r="AW7319" s="13" t="s">
        <v>32</v>
      </c>
      <c r="AX7319" s="13" t="s">
        <v>71</v>
      </c>
      <c r="AY7319" s="159" t="s">
        <v>330</v>
      </c>
    </row>
    <row r="7320" spans="2:51" s="12" customFormat="1">
      <c r="B7320" s="151"/>
      <c r="D7320" s="152" t="s">
        <v>340</v>
      </c>
      <c r="E7320" s="153" t="s">
        <v>21</v>
      </c>
      <c r="F7320" s="154" t="s">
        <v>1488</v>
      </c>
      <c r="H7320" s="153" t="s">
        <v>21</v>
      </c>
      <c r="I7320" s="155"/>
      <c r="L7320" s="151"/>
      <c r="M7320" s="156"/>
      <c r="T7320" s="157"/>
      <c r="AT7320" s="153" t="s">
        <v>340</v>
      </c>
      <c r="AU7320" s="153" t="s">
        <v>80</v>
      </c>
      <c r="AV7320" s="12" t="s">
        <v>78</v>
      </c>
      <c r="AW7320" s="12" t="s">
        <v>32</v>
      </c>
      <c r="AX7320" s="12" t="s">
        <v>71</v>
      </c>
      <c r="AY7320" s="153" t="s">
        <v>330</v>
      </c>
    </row>
    <row r="7321" spans="2:51" s="13" customFormat="1">
      <c r="B7321" s="158"/>
      <c r="D7321" s="152" t="s">
        <v>340</v>
      </c>
      <c r="E7321" s="159" t="s">
        <v>21</v>
      </c>
      <c r="F7321" s="160" t="s">
        <v>5146</v>
      </c>
      <c r="H7321" s="161">
        <v>22.95</v>
      </c>
      <c r="I7321" s="162"/>
      <c r="L7321" s="158"/>
      <c r="M7321" s="163"/>
      <c r="T7321" s="164"/>
      <c r="AT7321" s="159" t="s">
        <v>340</v>
      </c>
      <c r="AU7321" s="159" t="s">
        <v>80</v>
      </c>
      <c r="AV7321" s="13" t="s">
        <v>80</v>
      </c>
      <c r="AW7321" s="13" t="s">
        <v>32</v>
      </c>
      <c r="AX7321" s="13" t="s">
        <v>71</v>
      </c>
      <c r="AY7321" s="159" t="s">
        <v>330</v>
      </c>
    </row>
    <row r="7322" spans="2:51" s="13" customFormat="1">
      <c r="B7322" s="158"/>
      <c r="D7322" s="152" t="s">
        <v>340</v>
      </c>
      <c r="E7322" s="159" t="s">
        <v>21</v>
      </c>
      <c r="F7322" s="160" t="s">
        <v>5046</v>
      </c>
      <c r="H7322" s="161">
        <v>-1.62</v>
      </c>
      <c r="I7322" s="162"/>
      <c r="L7322" s="158"/>
      <c r="M7322" s="163"/>
      <c r="T7322" s="164"/>
      <c r="AT7322" s="159" t="s">
        <v>340</v>
      </c>
      <c r="AU7322" s="159" t="s">
        <v>80</v>
      </c>
      <c r="AV7322" s="13" t="s">
        <v>80</v>
      </c>
      <c r="AW7322" s="13" t="s">
        <v>32</v>
      </c>
      <c r="AX7322" s="13" t="s">
        <v>71</v>
      </c>
      <c r="AY7322" s="159" t="s">
        <v>330</v>
      </c>
    </row>
    <row r="7323" spans="2:51" s="12" customFormat="1">
      <c r="B7323" s="151"/>
      <c r="D7323" s="152" t="s">
        <v>340</v>
      </c>
      <c r="E7323" s="153" t="s">
        <v>21</v>
      </c>
      <c r="F7323" s="154" t="s">
        <v>1569</v>
      </c>
      <c r="H7323" s="153" t="s">
        <v>21</v>
      </c>
      <c r="I7323" s="155"/>
      <c r="L7323" s="151"/>
      <c r="M7323" s="156"/>
      <c r="T7323" s="157"/>
      <c r="AT7323" s="153" t="s">
        <v>340</v>
      </c>
      <c r="AU7323" s="153" t="s">
        <v>80</v>
      </c>
      <c r="AV7323" s="12" t="s">
        <v>78</v>
      </c>
      <c r="AW7323" s="12" t="s">
        <v>32</v>
      </c>
      <c r="AX7323" s="12" t="s">
        <v>71</v>
      </c>
      <c r="AY7323" s="153" t="s">
        <v>330</v>
      </c>
    </row>
    <row r="7324" spans="2:51" s="13" customFormat="1">
      <c r="B7324" s="158"/>
      <c r="D7324" s="152" t="s">
        <v>340</v>
      </c>
      <c r="E7324" s="159" t="s">
        <v>21</v>
      </c>
      <c r="F7324" s="160" t="s">
        <v>5147</v>
      </c>
      <c r="H7324" s="161">
        <v>64.043999999999997</v>
      </c>
      <c r="I7324" s="162"/>
      <c r="L7324" s="158"/>
      <c r="M7324" s="163"/>
      <c r="T7324" s="164"/>
      <c r="AT7324" s="159" t="s">
        <v>340</v>
      </c>
      <c r="AU7324" s="159" t="s">
        <v>80</v>
      </c>
      <c r="AV7324" s="13" t="s">
        <v>80</v>
      </c>
      <c r="AW7324" s="13" t="s">
        <v>32</v>
      </c>
      <c r="AX7324" s="13" t="s">
        <v>71</v>
      </c>
      <c r="AY7324" s="159" t="s">
        <v>330</v>
      </c>
    </row>
    <row r="7325" spans="2:51" s="13" customFormat="1">
      <c r="B7325" s="158"/>
      <c r="D7325" s="152" t="s">
        <v>340</v>
      </c>
      <c r="E7325" s="159" t="s">
        <v>21</v>
      </c>
      <c r="F7325" s="160" t="s">
        <v>5058</v>
      </c>
      <c r="H7325" s="161">
        <v>-2.16</v>
      </c>
      <c r="I7325" s="162"/>
      <c r="L7325" s="158"/>
      <c r="M7325" s="163"/>
      <c r="T7325" s="164"/>
      <c r="AT7325" s="159" t="s">
        <v>340</v>
      </c>
      <c r="AU7325" s="159" t="s">
        <v>80</v>
      </c>
      <c r="AV7325" s="13" t="s">
        <v>80</v>
      </c>
      <c r="AW7325" s="13" t="s">
        <v>32</v>
      </c>
      <c r="AX7325" s="13" t="s">
        <v>71</v>
      </c>
      <c r="AY7325" s="159" t="s">
        <v>330</v>
      </c>
    </row>
    <row r="7326" spans="2:51" s="13" customFormat="1">
      <c r="B7326" s="158"/>
      <c r="D7326" s="152" t="s">
        <v>340</v>
      </c>
      <c r="E7326" s="159" t="s">
        <v>21</v>
      </c>
      <c r="F7326" s="160" t="s">
        <v>5148</v>
      </c>
      <c r="H7326" s="161">
        <v>-3.96</v>
      </c>
      <c r="I7326" s="162"/>
      <c r="L7326" s="158"/>
      <c r="M7326" s="163"/>
      <c r="T7326" s="164"/>
      <c r="AT7326" s="159" t="s">
        <v>340</v>
      </c>
      <c r="AU7326" s="159" t="s">
        <v>80</v>
      </c>
      <c r="AV7326" s="13" t="s">
        <v>80</v>
      </c>
      <c r="AW7326" s="13" t="s">
        <v>32</v>
      </c>
      <c r="AX7326" s="13" t="s">
        <v>71</v>
      </c>
      <c r="AY7326" s="159" t="s">
        <v>330</v>
      </c>
    </row>
    <row r="7327" spans="2:51" s="13" customFormat="1">
      <c r="B7327" s="158"/>
      <c r="D7327" s="152" t="s">
        <v>340</v>
      </c>
      <c r="E7327" s="159" t="s">
        <v>21</v>
      </c>
      <c r="F7327" s="160" t="s">
        <v>5149</v>
      </c>
      <c r="H7327" s="161">
        <v>-6.7640000000000002</v>
      </c>
      <c r="I7327" s="162"/>
      <c r="L7327" s="158"/>
      <c r="M7327" s="163"/>
      <c r="T7327" s="164"/>
      <c r="AT7327" s="159" t="s">
        <v>340</v>
      </c>
      <c r="AU7327" s="159" t="s">
        <v>80</v>
      </c>
      <c r="AV7327" s="13" t="s">
        <v>80</v>
      </c>
      <c r="AW7327" s="13" t="s">
        <v>32</v>
      </c>
      <c r="AX7327" s="13" t="s">
        <v>71</v>
      </c>
      <c r="AY7327" s="159" t="s">
        <v>330</v>
      </c>
    </row>
    <row r="7328" spans="2:51" s="13" customFormat="1">
      <c r="B7328" s="158"/>
      <c r="D7328" s="152" t="s">
        <v>340</v>
      </c>
      <c r="E7328" s="159" t="s">
        <v>21</v>
      </c>
      <c r="F7328" s="160" t="s">
        <v>5150</v>
      </c>
      <c r="H7328" s="161">
        <v>-1.35</v>
      </c>
      <c r="I7328" s="162"/>
      <c r="L7328" s="158"/>
      <c r="M7328" s="163"/>
      <c r="T7328" s="164"/>
      <c r="AT7328" s="159" t="s">
        <v>340</v>
      </c>
      <c r="AU7328" s="159" t="s">
        <v>80</v>
      </c>
      <c r="AV7328" s="13" t="s">
        <v>80</v>
      </c>
      <c r="AW7328" s="13" t="s">
        <v>32</v>
      </c>
      <c r="AX7328" s="13" t="s">
        <v>71</v>
      </c>
      <c r="AY7328" s="159" t="s">
        <v>330</v>
      </c>
    </row>
    <row r="7329" spans="2:51" s="12" customFormat="1">
      <c r="B7329" s="151"/>
      <c r="D7329" s="152" t="s">
        <v>340</v>
      </c>
      <c r="E7329" s="153" t="s">
        <v>21</v>
      </c>
      <c r="F7329" s="154" t="s">
        <v>1682</v>
      </c>
      <c r="H7329" s="153" t="s">
        <v>21</v>
      </c>
      <c r="I7329" s="155"/>
      <c r="L7329" s="151"/>
      <c r="M7329" s="156"/>
      <c r="T7329" s="157"/>
      <c r="AT7329" s="153" t="s">
        <v>340</v>
      </c>
      <c r="AU7329" s="153" t="s">
        <v>80</v>
      </c>
      <c r="AV7329" s="12" t="s">
        <v>78</v>
      </c>
      <c r="AW7329" s="12" t="s">
        <v>32</v>
      </c>
      <c r="AX7329" s="12" t="s">
        <v>71</v>
      </c>
      <c r="AY7329" s="153" t="s">
        <v>330</v>
      </c>
    </row>
    <row r="7330" spans="2:51" s="13" customFormat="1">
      <c r="B7330" s="158"/>
      <c r="D7330" s="152" t="s">
        <v>340</v>
      </c>
      <c r="E7330" s="159" t="s">
        <v>21</v>
      </c>
      <c r="F7330" s="160" t="s">
        <v>5151</v>
      </c>
      <c r="H7330" s="161">
        <v>28.116</v>
      </c>
      <c r="I7330" s="162"/>
      <c r="L7330" s="158"/>
      <c r="M7330" s="163"/>
      <c r="T7330" s="164"/>
      <c r="AT7330" s="159" t="s">
        <v>340</v>
      </c>
      <c r="AU7330" s="159" t="s">
        <v>80</v>
      </c>
      <c r="AV7330" s="13" t="s">
        <v>80</v>
      </c>
      <c r="AW7330" s="13" t="s">
        <v>32</v>
      </c>
      <c r="AX7330" s="13" t="s">
        <v>71</v>
      </c>
      <c r="AY7330" s="159" t="s">
        <v>330</v>
      </c>
    </row>
    <row r="7331" spans="2:51" s="13" customFormat="1">
      <c r="B7331" s="158"/>
      <c r="D7331" s="152" t="s">
        <v>340</v>
      </c>
      <c r="E7331" s="159" t="s">
        <v>21</v>
      </c>
      <c r="F7331" s="160" t="s">
        <v>5148</v>
      </c>
      <c r="H7331" s="161">
        <v>-3.96</v>
      </c>
      <c r="I7331" s="162"/>
      <c r="L7331" s="158"/>
      <c r="M7331" s="163"/>
      <c r="T7331" s="164"/>
      <c r="AT7331" s="159" t="s">
        <v>340</v>
      </c>
      <c r="AU7331" s="159" t="s">
        <v>80</v>
      </c>
      <c r="AV7331" s="13" t="s">
        <v>80</v>
      </c>
      <c r="AW7331" s="13" t="s">
        <v>32</v>
      </c>
      <c r="AX7331" s="13" t="s">
        <v>71</v>
      </c>
      <c r="AY7331" s="159" t="s">
        <v>330</v>
      </c>
    </row>
    <row r="7332" spans="2:51" s="12" customFormat="1">
      <c r="B7332" s="151"/>
      <c r="D7332" s="152" t="s">
        <v>340</v>
      </c>
      <c r="E7332" s="153" t="s">
        <v>21</v>
      </c>
      <c r="F7332" s="154" t="s">
        <v>1572</v>
      </c>
      <c r="H7332" s="153" t="s">
        <v>21</v>
      </c>
      <c r="I7332" s="155"/>
      <c r="L7332" s="151"/>
      <c r="M7332" s="156"/>
      <c r="T7332" s="157"/>
      <c r="AT7332" s="153" t="s">
        <v>340</v>
      </c>
      <c r="AU7332" s="153" t="s">
        <v>80</v>
      </c>
      <c r="AV7332" s="12" t="s">
        <v>78</v>
      </c>
      <c r="AW7332" s="12" t="s">
        <v>32</v>
      </c>
      <c r="AX7332" s="12" t="s">
        <v>71</v>
      </c>
      <c r="AY7332" s="153" t="s">
        <v>330</v>
      </c>
    </row>
    <row r="7333" spans="2:51" s="13" customFormat="1">
      <c r="B7333" s="158"/>
      <c r="D7333" s="152" t="s">
        <v>340</v>
      </c>
      <c r="E7333" s="159" t="s">
        <v>21</v>
      </c>
      <c r="F7333" s="160" t="s">
        <v>5152</v>
      </c>
      <c r="H7333" s="161">
        <v>35.712000000000003</v>
      </c>
      <c r="I7333" s="162"/>
      <c r="L7333" s="158"/>
      <c r="M7333" s="163"/>
      <c r="T7333" s="164"/>
      <c r="AT7333" s="159" t="s">
        <v>340</v>
      </c>
      <c r="AU7333" s="159" t="s">
        <v>80</v>
      </c>
      <c r="AV7333" s="13" t="s">
        <v>80</v>
      </c>
      <c r="AW7333" s="13" t="s">
        <v>32</v>
      </c>
      <c r="AX7333" s="13" t="s">
        <v>71</v>
      </c>
      <c r="AY7333" s="159" t="s">
        <v>330</v>
      </c>
    </row>
    <row r="7334" spans="2:51" s="13" customFormat="1">
      <c r="B7334" s="158"/>
      <c r="D7334" s="152" t="s">
        <v>340</v>
      </c>
      <c r="E7334" s="159" t="s">
        <v>21</v>
      </c>
      <c r="F7334" s="160" t="s">
        <v>5078</v>
      </c>
      <c r="H7334" s="161">
        <v>-1.08</v>
      </c>
      <c r="I7334" s="162"/>
      <c r="L7334" s="158"/>
      <c r="M7334" s="163"/>
      <c r="T7334" s="164"/>
      <c r="AT7334" s="159" t="s">
        <v>340</v>
      </c>
      <c r="AU7334" s="159" t="s">
        <v>80</v>
      </c>
      <c r="AV7334" s="13" t="s">
        <v>80</v>
      </c>
      <c r="AW7334" s="13" t="s">
        <v>32</v>
      </c>
      <c r="AX7334" s="13" t="s">
        <v>71</v>
      </c>
      <c r="AY7334" s="159" t="s">
        <v>330</v>
      </c>
    </row>
    <row r="7335" spans="2:51" s="13" customFormat="1">
      <c r="B7335" s="158"/>
      <c r="D7335" s="152" t="s">
        <v>340</v>
      </c>
      <c r="E7335" s="159" t="s">
        <v>21</v>
      </c>
      <c r="F7335" s="160" t="s">
        <v>5054</v>
      </c>
      <c r="H7335" s="161">
        <v>-1.44</v>
      </c>
      <c r="I7335" s="162"/>
      <c r="L7335" s="158"/>
      <c r="M7335" s="163"/>
      <c r="T7335" s="164"/>
      <c r="AT7335" s="159" t="s">
        <v>340</v>
      </c>
      <c r="AU7335" s="159" t="s">
        <v>80</v>
      </c>
      <c r="AV7335" s="13" t="s">
        <v>80</v>
      </c>
      <c r="AW7335" s="13" t="s">
        <v>32</v>
      </c>
      <c r="AX7335" s="13" t="s">
        <v>71</v>
      </c>
      <c r="AY7335" s="159" t="s">
        <v>330</v>
      </c>
    </row>
    <row r="7336" spans="2:51" s="13" customFormat="1">
      <c r="B7336" s="158"/>
      <c r="D7336" s="152" t="s">
        <v>340</v>
      </c>
      <c r="E7336" s="159" t="s">
        <v>21</v>
      </c>
      <c r="F7336" s="160" t="s">
        <v>5153</v>
      </c>
      <c r="H7336" s="161">
        <v>-1.98</v>
      </c>
      <c r="I7336" s="162"/>
      <c r="L7336" s="158"/>
      <c r="M7336" s="163"/>
      <c r="T7336" s="164"/>
      <c r="AT7336" s="159" t="s">
        <v>340</v>
      </c>
      <c r="AU7336" s="159" t="s">
        <v>80</v>
      </c>
      <c r="AV7336" s="13" t="s">
        <v>80</v>
      </c>
      <c r="AW7336" s="13" t="s">
        <v>32</v>
      </c>
      <c r="AX7336" s="13" t="s">
        <v>71</v>
      </c>
      <c r="AY7336" s="159" t="s">
        <v>330</v>
      </c>
    </row>
    <row r="7337" spans="2:51" s="13" customFormat="1">
      <c r="B7337" s="158"/>
      <c r="D7337" s="152" t="s">
        <v>340</v>
      </c>
      <c r="E7337" s="159" t="s">
        <v>21</v>
      </c>
      <c r="F7337" s="160" t="s">
        <v>5154</v>
      </c>
      <c r="H7337" s="161">
        <v>-5.67</v>
      </c>
      <c r="I7337" s="162"/>
      <c r="L7337" s="158"/>
      <c r="M7337" s="163"/>
      <c r="T7337" s="164"/>
      <c r="AT7337" s="159" t="s">
        <v>340</v>
      </c>
      <c r="AU7337" s="159" t="s">
        <v>80</v>
      </c>
      <c r="AV7337" s="13" t="s">
        <v>80</v>
      </c>
      <c r="AW7337" s="13" t="s">
        <v>32</v>
      </c>
      <c r="AX7337" s="13" t="s">
        <v>71</v>
      </c>
      <c r="AY7337" s="159" t="s">
        <v>330</v>
      </c>
    </row>
    <row r="7338" spans="2:51" s="12" customFormat="1">
      <c r="B7338" s="151"/>
      <c r="D7338" s="152" t="s">
        <v>340</v>
      </c>
      <c r="E7338" s="153" t="s">
        <v>21</v>
      </c>
      <c r="F7338" s="154" t="s">
        <v>1576</v>
      </c>
      <c r="H7338" s="153" t="s">
        <v>21</v>
      </c>
      <c r="I7338" s="155"/>
      <c r="L7338" s="151"/>
      <c r="M7338" s="156"/>
      <c r="T7338" s="157"/>
      <c r="AT7338" s="153" t="s">
        <v>340</v>
      </c>
      <c r="AU7338" s="153" t="s">
        <v>80</v>
      </c>
      <c r="AV7338" s="12" t="s">
        <v>78</v>
      </c>
      <c r="AW7338" s="12" t="s">
        <v>32</v>
      </c>
      <c r="AX7338" s="12" t="s">
        <v>71</v>
      </c>
      <c r="AY7338" s="153" t="s">
        <v>330</v>
      </c>
    </row>
    <row r="7339" spans="2:51" s="13" customFormat="1">
      <c r="B7339" s="158"/>
      <c r="D7339" s="152" t="s">
        <v>340</v>
      </c>
      <c r="E7339" s="159" t="s">
        <v>21</v>
      </c>
      <c r="F7339" s="160" t="s">
        <v>5155</v>
      </c>
      <c r="H7339" s="161">
        <v>34.65</v>
      </c>
      <c r="I7339" s="162"/>
      <c r="L7339" s="158"/>
      <c r="M7339" s="163"/>
      <c r="T7339" s="164"/>
      <c r="AT7339" s="159" t="s">
        <v>340</v>
      </c>
      <c r="AU7339" s="159" t="s">
        <v>80</v>
      </c>
      <c r="AV7339" s="13" t="s">
        <v>80</v>
      </c>
      <c r="AW7339" s="13" t="s">
        <v>32</v>
      </c>
      <c r="AX7339" s="13" t="s">
        <v>71</v>
      </c>
      <c r="AY7339" s="159" t="s">
        <v>330</v>
      </c>
    </row>
    <row r="7340" spans="2:51" s="13" customFormat="1">
      <c r="B7340" s="158"/>
      <c r="D7340" s="152" t="s">
        <v>340</v>
      </c>
      <c r="E7340" s="159" t="s">
        <v>21</v>
      </c>
      <c r="F7340" s="160" t="s">
        <v>5054</v>
      </c>
      <c r="H7340" s="161">
        <v>-1.44</v>
      </c>
      <c r="I7340" s="162"/>
      <c r="L7340" s="158"/>
      <c r="M7340" s="163"/>
      <c r="T7340" s="164"/>
      <c r="AT7340" s="159" t="s">
        <v>340</v>
      </c>
      <c r="AU7340" s="159" t="s">
        <v>80</v>
      </c>
      <c r="AV7340" s="13" t="s">
        <v>80</v>
      </c>
      <c r="AW7340" s="13" t="s">
        <v>32</v>
      </c>
      <c r="AX7340" s="13" t="s">
        <v>71</v>
      </c>
      <c r="AY7340" s="159" t="s">
        <v>330</v>
      </c>
    </row>
    <row r="7341" spans="2:51" s="13" customFormat="1">
      <c r="B7341" s="158"/>
      <c r="D7341" s="152" t="s">
        <v>340</v>
      </c>
      <c r="E7341" s="159" t="s">
        <v>21</v>
      </c>
      <c r="F7341" s="160" t="s">
        <v>5153</v>
      </c>
      <c r="H7341" s="161">
        <v>-1.98</v>
      </c>
      <c r="I7341" s="162"/>
      <c r="L7341" s="158"/>
      <c r="M7341" s="163"/>
      <c r="T7341" s="164"/>
      <c r="AT7341" s="159" t="s">
        <v>340</v>
      </c>
      <c r="AU7341" s="159" t="s">
        <v>80</v>
      </c>
      <c r="AV7341" s="13" t="s">
        <v>80</v>
      </c>
      <c r="AW7341" s="13" t="s">
        <v>32</v>
      </c>
      <c r="AX7341" s="13" t="s">
        <v>71</v>
      </c>
      <c r="AY7341" s="159" t="s">
        <v>330</v>
      </c>
    </row>
    <row r="7342" spans="2:51" s="12" customFormat="1">
      <c r="B7342" s="151"/>
      <c r="D7342" s="152" t="s">
        <v>340</v>
      </c>
      <c r="E7342" s="153" t="s">
        <v>21</v>
      </c>
      <c r="F7342" s="154" t="s">
        <v>808</v>
      </c>
      <c r="H7342" s="153" t="s">
        <v>21</v>
      </c>
      <c r="I7342" s="155"/>
      <c r="L7342" s="151"/>
      <c r="M7342" s="156"/>
      <c r="T7342" s="157"/>
      <c r="AT7342" s="153" t="s">
        <v>340</v>
      </c>
      <c r="AU7342" s="153" t="s">
        <v>80</v>
      </c>
      <c r="AV7342" s="12" t="s">
        <v>78</v>
      </c>
      <c r="AW7342" s="12" t="s">
        <v>32</v>
      </c>
      <c r="AX7342" s="12" t="s">
        <v>71</v>
      </c>
      <c r="AY7342" s="153" t="s">
        <v>330</v>
      </c>
    </row>
    <row r="7343" spans="2:51" s="12" customFormat="1">
      <c r="B7343" s="151"/>
      <c r="D7343" s="152" t="s">
        <v>340</v>
      </c>
      <c r="E7343" s="153" t="s">
        <v>21</v>
      </c>
      <c r="F7343" s="154" t="s">
        <v>1454</v>
      </c>
      <c r="H7343" s="153" t="s">
        <v>21</v>
      </c>
      <c r="I7343" s="155"/>
      <c r="L7343" s="151"/>
      <c r="M7343" s="156"/>
      <c r="T7343" s="157"/>
      <c r="AT7343" s="153" t="s">
        <v>340</v>
      </c>
      <c r="AU7343" s="153" t="s">
        <v>80</v>
      </c>
      <c r="AV7343" s="12" t="s">
        <v>78</v>
      </c>
      <c r="AW7343" s="12" t="s">
        <v>32</v>
      </c>
      <c r="AX7343" s="12" t="s">
        <v>71</v>
      </c>
      <c r="AY7343" s="153" t="s">
        <v>330</v>
      </c>
    </row>
    <row r="7344" spans="2:51" s="13" customFormat="1">
      <c r="B7344" s="158"/>
      <c r="D7344" s="152" t="s">
        <v>340</v>
      </c>
      <c r="E7344" s="159" t="s">
        <v>21</v>
      </c>
      <c r="F7344" s="160" t="s">
        <v>5094</v>
      </c>
      <c r="H7344" s="161">
        <v>14.076000000000001</v>
      </c>
      <c r="I7344" s="162"/>
      <c r="L7344" s="158"/>
      <c r="M7344" s="163"/>
      <c r="T7344" s="164"/>
      <c r="AT7344" s="159" t="s">
        <v>340</v>
      </c>
      <c r="AU7344" s="159" t="s">
        <v>80</v>
      </c>
      <c r="AV7344" s="13" t="s">
        <v>80</v>
      </c>
      <c r="AW7344" s="13" t="s">
        <v>32</v>
      </c>
      <c r="AX7344" s="13" t="s">
        <v>71</v>
      </c>
      <c r="AY7344" s="159" t="s">
        <v>330</v>
      </c>
    </row>
    <row r="7345" spans="2:51" s="13" customFormat="1">
      <c r="B7345" s="158"/>
      <c r="D7345" s="152" t="s">
        <v>340</v>
      </c>
      <c r="E7345" s="159" t="s">
        <v>21</v>
      </c>
      <c r="F7345" s="160" t="s">
        <v>5095</v>
      </c>
      <c r="H7345" s="161">
        <v>26.946000000000002</v>
      </c>
      <c r="I7345" s="162"/>
      <c r="L7345" s="158"/>
      <c r="M7345" s="163"/>
      <c r="T7345" s="164"/>
      <c r="AT7345" s="159" t="s">
        <v>340</v>
      </c>
      <c r="AU7345" s="159" t="s">
        <v>80</v>
      </c>
      <c r="AV7345" s="13" t="s">
        <v>80</v>
      </c>
      <c r="AW7345" s="13" t="s">
        <v>32</v>
      </c>
      <c r="AX7345" s="13" t="s">
        <v>71</v>
      </c>
      <c r="AY7345" s="159" t="s">
        <v>330</v>
      </c>
    </row>
    <row r="7346" spans="2:51" s="13" customFormat="1">
      <c r="B7346" s="158"/>
      <c r="D7346" s="152" t="s">
        <v>340</v>
      </c>
      <c r="E7346" s="159" t="s">
        <v>21</v>
      </c>
      <c r="F7346" s="160" t="s">
        <v>5050</v>
      </c>
      <c r="H7346" s="161">
        <v>-5.6879999999999997</v>
      </c>
      <c r="I7346" s="162"/>
      <c r="L7346" s="158"/>
      <c r="M7346" s="163"/>
      <c r="T7346" s="164"/>
      <c r="AT7346" s="159" t="s">
        <v>340</v>
      </c>
      <c r="AU7346" s="159" t="s">
        <v>80</v>
      </c>
      <c r="AV7346" s="13" t="s">
        <v>80</v>
      </c>
      <c r="AW7346" s="13" t="s">
        <v>32</v>
      </c>
      <c r="AX7346" s="13" t="s">
        <v>71</v>
      </c>
      <c r="AY7346" s="159" t="s">
        <v>330</v>
      </c>
    </row>
    <row r="7347" spans="2:51" s="12" customFormat="1">
      <c r="B7347" s="151"/>
      <c r="D7347" s="152" t="s">
        <v>340</v>
      </c>
      <c r="E7347" s="153" t="s">
        <v>21</v>
      </c>
      <c r="F7347" s="154" t="s">
        <v>1464</v>
      </c>
      <c r="H7347" s="153" t="s">
        <v>21</v>
      </c>
      <c r="I7347" s="155"/>
      <c r="L7347" s="151"/>
      <c r="M7347" s="156"/>
      <c r="T7347" s="157"/>
      <c r="AT7347" s="153" t="s">
        <v>340</v>
      </c>
      <c r="AU7347" s="153" t="s">
        <v>80</v>
      </c>
      <c r="AV7347" s="12" t="s">
        <v>78</v>
      </c>
      <c r="AW7347" s="12" t="s">
        <v>32</v>
      </c>
      <c r="AX7347" s="12" t="s">
        <v>71</v>
      </c>
      <c r="AY7347" s="153" t="s">
        <v>330</v>
      </c>
    </row>
    <row r="7348" spans="2:51" s="13" customFormat="1">
      <c r="B7348" s="158"/>
      <c r="D7348" s="152" t="s">
        <v>340</v>
      </c>
      <c r="E7348" s="159" t="s">
        <v>21</v>
      </c>
      <c r="F7348" s="160" t="s">
        <v>5156</v>
      </c>
      <c r="H7348" s="161">
        <v>77.040000000000006</v>
      </c>
      <c r="I7348" s="162"/>
      <c r="L7348" s="158"/>
      <c r="M7348" s="163"/>
      <c r="T7348" s="164"/>
      <c r="AT7348" s="159" t="s">
        <v>340</v>
      </c>
      <c r="AU7348" s="159" t="s">
        <v>80</v>
      </c>
      <c r="AV7348" s="13" t="s">
        <v>80</v>
      </c>
      <c r="AW7348" s="13" t="s">
        <v>32</v>
      </c>
      <c r="AX7348" s="13" t="s">
        <v>71</v>
      </c>
      <c r="AY7348" s="159" t="s">
        <v>330</v>
      </c>
    </row>
    <row r="7349" spans="2:51" s="13" customFormat="1">
      <c r="B7349" s="158"/>
      <c r="D7349" s="152" t="s">
        <v>340</v>
      </c>
      <c r="E7349" s="159" t="s">
        <v>21</v>
      </c>
      <c r="F7349" s="160" t="s">
        <v>5157</v>
      </c>
      <c r="H7349" s="161">
        <v>-20.385000000000002</v>
      </c>
      <c r="I7349" s="162"/>
      <c r="L7349" s="158"/>
      <c r="M7349" s="163"/>
      <c r="T7349" s="164"/>
      <c r="AT7349" s="159" t="s">
        <v>340</v>
      </c>
      <c r="AU7349" s="159" t="s">
        <v>80</v>
      </c>
      <c r="AV7349" s="13" t="s">
        <v>80</v>
      </c>
      <c r="AW7349" s="13" t="s">
        <v>32</v>
      </c>
      <c r="AX7349" s="13" t="s">
        <v>71</v>
      </c>
      <c r="AY7349" s="159" t="s">
        <v>330</v>
      </c>
    </row>
    <row r="7350" spans="2:51" s="13" customFormat="1">
      <c r="B7350" s="158"/>
      <c r="D7350" s="152" t="s">
        <v>340</v>
      </c>
      <c r="E7350" s="159" t="s">
        <v>21</v>
      </c>
      <c r="F7350" s="160" t="s">
        <v>5062</v>
      </c>
      <c r="H7350" s="161">
        <v>-5.4</v>
      </c>
      <c r="I7350" s="162"/>
      <c r="L7350" s="158"/>
      <c r="M7350" s="163"/>
      <c r="T7350" s="164"/>
      <c r="AT7350" s="159" t="s">
        <v>340</v>
      </c>
      <c r="AU7350" s="159" t="s">
        <v>80</v>
      </c>
      <c r="AV7350" s="13" t="s">
        <v>80</v>
      </c>
      <c r="AW7350" s="13" t="s">
        <v>32</v>
      </c>
      <c r="AX7350" s="13" t="s">
        <v>71</v>
      </c>
      <c r="AY7350" s="159" t="s">
        <v>330</v>
      </c>
    </row>
    <row r="7351" spans="2:51" s="13" customFormat="1">
      <c r="B7351" s="158"/>
      <c r="D7351" s="152" t="s">
        <v>340</v>
      </c>
      <c r="E7351" s="159" t="s">
        <v>21</v>
      </c>
      <c r="F7351" s="160" t="s">
        <v>5158</v>
      </c>
      <c r="H7351" s="161">
        <v>-6.48</v>
      </c>
      <c r="I7351" s="162"/>
      <c r="L7351" s="158"/>
      <c r="M7351" s="163"/>
      <c r="T7351" s="164"/>
      <c r="AT7351" s="159" t="s">
        <v>340</v>
      </c>
      <c r="AU7351" s="159" t="s">
        <v>80</v>
      </c>
      <c r="AV7351" s="13" t="s">
        <v>80</v>
      </c>
      <c r="AW7351" s="13" t="s">
        <v>32</v>
      </c>
      <c r="AX7351" s="13" t="s">
        <v>71</v>
      </c>
      <c r="AY7351" s="159" t="s">
        <v>330</v>
      </c>
    </row>
    <row r="7352" spans="2:51" s="13" customFormat="1">
      <c r="B7352" s="158"/>
      <c r="D7352" s="152" t="s">
        <v>340</v>
      </c>
      <c r="E7352" s="159" t="s">
        <v>21</v>
      </c>
      <c r="F7352" s="160" t="s">
        <v>5090</v>
      </c>
      <c r="H7352" s="161">
        <v>-3.6</v>
      </c>
      <c r="I7352" s="162"/>
      <c r="L7352" s="158"/>
      <c r="M7352" s="163"/>
      <c r="T7352" s="164"/>
      <c r="AT7352" s="159" t="s">
        <v>340</v>
      </c>
      <c r="AU7352" s="159" t="s">
        <v>80</v>
      </c>
      <c r="AV7352" s="13" t="s">
        <v>80</v>
      </c>
      <c r="AW7352" s="13" t="s">
        <v>32</v>
      </c>
      <c r="AX7352" s="13" t="s">
        <v>71</v>
      </c>
      <c r="AY7352" s="159" t="s">
        <v>330</v>
      </c>
    </row>
    <row r="7353" spans="2:51" s="13" customFormat="1">
      <c r="B7353" s="158"/>
      <c r="D7353" s="152" t="s">
        <v>340</v>
      </c>
      <c r="E7353" s="159" t="s">
        <v>21</v>
      </c>
      <c r="F7353" s="160" t="s">
        <v>5089</v>
      </c>
      <c r="H7353" s="161">
        <v>-7.2</v>
      </c>
      <c r="I7353" s="162"/>
      <c r="L7353" s="158"/>
      <c r="M7353" s="163"/>
      <c r="T7353" s="164"/>
      <c r="AT7353" s="159" t="s">
        <v>340</v>
      </c>
      <c r="AU7353" s="159" t="s">
        <v>80</v>
      </c>
      <c r="AV7353" s="13" t="s">
        <v>80</v>
      </c>
      <c r="AW7353" s="13" t="s">
        <v>32</v>
      </c>
      <c r="AX7353" s="13" t="s">
        <v>71</v>
      </c>
      <c r="AY7353" s="159" t="s">
        <v>330</v>
      </c>
    </row>
    <row r="7354" spans="2:51" s="12" customFormat="1">
      <c r="B7354" s="151"/>
      <c r="D7354" s="152" t="s">
        <v>340</v>
      </c>
      <c r="E7354" s="153" t="s">
        <v>21</v>
      </c>
      <c r="F7354" s="154" t="s">
        <v>1545</v>
      </c>
      <c r="H7354" s="153" t="s">
        <v>21</v>
      </c>
      <c r="I7354" s="155"/>
      <c r="L7354" s="151"/>
      <c r="M7354" s="156"/>
      <c r="T7354" s="157"/>
      <c r="AT7354" s="153" t="s">
        <v>340</v>
      </c>
      <c r="AU7354" s="153" t="s">
        <v>80</v>
      </c>
      <c r="AV7354" s="12" t="s">
        <v>78</v>
      </c>
      <c r="AW7354" s="12" t="s">
        <v>32</v>
      </c>
      <c r="AX7354" s="12" t="s">
        <v>71</v>
      </c>
      <c r="AY7354" s="153" t="s">
        <v>330</v>
      </c>
    </row>
    <row r="7355" spans="2:51" s="13" customFormat="1">
      <c r="B7355" s="158"/>
      <c r="D7355" s="152" t="s">
        <v>340</v>
      </c>
      <c r="E7355" s="159" t="s">
        <v>21</v>
      </c>
      <c r="F7355" s="160" t="s">
        <v>5159</v>
      </c>
      <c r="H7355" s="161">
        <v>45.018000000000001</v>
      </c>
      <c r="I7355" s="162"/>
      <c r="L7355" s="158"/>
      <c r="M7355" s="163"/>
      <c r="T7355" s="164"/>
      <c r="AT7355" s="159" t="s">
        <v>340</v>
      </c>
      <c r="AU7355" s="159" t="s">
        <v>80</v>
      </c>
      <c r="AV7355" s="13" t="s">
        <v>80</v>
      </c>
      <c r="AW7355" s="13" t="s">
        <v>32</v>
      </c>
      <c r="AX7355" s="13" t="s">
        <v>71</v>
      </c>
      <c r="AY7355" s="159" t="s">
        <v>330</v>
      </c>
    </row>
    <row r="7356" spans="2:51" s="13" customFormat="1">
      <c r="B7356" s="158"/>
      <c r="D7356" s="152" t="s">
        <v>340</v>
      </c>
      <c r="E7356" s="159" t="s">
        <v>21</v>
      </c>
      <c r="F7356" s="160" t="s">
        <v>5046</v>
      </c>
      <c r="H7356" s="161">
        <v>-1.62</v>
      </c>
      <c r="I7356" s="162"/>
      <c r="L7356" s="158"/>
      <c r="M7356" s="163"/>
      <c r="T7356" s="164"/>
      <c r="AT7356" s="159" t="s">
        <v>340</v>
      </c>
      <c r="AU7356" s="159" t="s">
        <v>80</v>
      </c>
      <c r="AV7356" s="13" t="s">
        <v>80</v>
      </c>
      <c r="AW7356" s="13" t="s">
        <v>32</v>
      </c>
      <c r="AX7356" s="13" t="s">
        <v>71</v>
      </c>
      <c r="AY7356" s="159" t="s">
        <v>330</v>
      </c>
    </row>
    <row r="7357" spans="2:51" s="13" customFormat="1">
      <c r="B7357" s="158"/>
      <c r="D7357" s="152" t="s">
        <v>340</v>
      </c>
      <c r="E7357" s="159" t="s">
        <v>21</v>
      </c>
      <c r="F7357" s="160" t="s">
        <v>5090</v>
      </c>
      <c r="H7357" s="161">
        <v>-3.6</v>
      </c>
      <c r="I7357" s="162"/>
      <c r="L7357" s="158"/>
      <c r="M7357" s="163"/>
      <c r="T7357" s="164"/>
      <c r="AT7357" s="159" t="s">
        <v>340</v>
      </c>
      <c r="AU7357" s="159" t="s">
        <v>80</v>
      </c>
      <c r="AV7357" s="13" t="s">
        <v>80</v>
      </c>
      <c r="AW7357" s="13" t="s">
        <v>32</v>
      </c>
      <c r="AX7357" s="13" t="s">
        <v>71</v>
      </c>
      <c r="AY7357" s="159" t="s">
        <v>330</v>
      </c>
    </row>
    <row r="7358" spans="2:51" s="13" customFormat="1">
      <c r="B7358" s="158"/>
      <c r="D7358" s="152" t="s">
        <v>340</v>
      </c>
      <c r="E7358" s="159" t="s">
        <v>21</v>
      </c>
      <c r="F7358" s="160" t="s">
        <v>5160</v>
      </c>
      <c r="H7358" s="161">
        <v>-0.85499999999999987</v>
      </c>
      <c r="I7358" s="162"/>
      <c r="L7358" s="158"/>
      <c r="M7358" s="163"/>
      <c r="T7358" s="164"/>
      <c r="AT7358" s="159" t="s">
        <v>340</v>
      </c>
      <c r="AU7358" s="159" t="s">
        <v>80</v>
      </c>
      <c r="AV7358" s="13" t="s">
        <v>80</v>
      </c>
      <c r="AW7358" s="13" t="s">
        <v>32</v>
      </c>
      <c r="AX7358" s="13" t="s">
        <v>71</v>
      </c>
      <c r="AY7358" s="159" t="s">
        <v>330</v>
      </c>
    </row>
    <row r="7359" spans="2:51" s="12" customFormat="1">
      <c r="B7359" s="151"/>
      <c r="D7359" s="152" t="s">
        <v>340</v>
      </c>
      <c r="E7359" s="153" t="s">
        <v>21</v>
      </c>
      <c r="F7359" s="154" t="s">
        <v>1490</v>
      </c>
      <c r="H7359" s="153" t="s">
        <v>21</v>
      </c>
      <c r="I7359" s="155"/>
      <c r="L7359" s="151"/>
      <c r="M7359" s="156"/>
      <c r="T7359" s="157"/>
      <c r="AT7359" s="153" t="s">
        <v>340</v>
      </c>
      <c r="AU7359" s="153" t="s">
        <v>80</v>
      </c>
      <c r="AV7359" s="12" t="s">
        <v>78</v>
      </c>
      <c r="AW7359" s="12" t="s">
        <v>32</v>
      </c>
      <c r="AX7359" s="12" t="s">
        <v>71</v>
      </c>
      <c r="AY7359" s="153" t="s">
        <v>330</v>
      </c>
    </row>
    <row r="7360" spans="2:51" s="13" customFormat="1">
      <c r="B7360" s="158"/>
      <c r="D7360" s="152" t="s">
        <v>340</v>
      </c>
      <c r="E7360" s="159" t="s">
        <v>21</v>
      </c>
      <c r="F7360" s="160" t="s">
        <v>5161</v>
      </c>
      <c r="H7360" s="161">
        <v>18.486000000000001</v>
      </c>
      <c r="I7360" s="162"/>
      <c r="L7360" s="158"/>
      <c r="M7360" s="163"/>
      <c r="T7360" s="164"/>
      <c r="AT7360" s="159" t="s">
        <v>340</v>
      </c>
      <c r="AU7360" s="159" t="s">
        <v>80</v>
      </c>
      <c r="AV7360" s="13" t="s">
        <v>80</v>
      </c>
      <c r="AW7360" s="13" t="s">
        <v>32</v>
      </c>
      <c r="AX7360" s="13" t="s">
        <v>71</v>
      </c>
      <c r="AY7360" s="159" t="s">
        <v>330</v>
      </c>
    </row>
    <row r="7361" spans="2:65" s="13" customFormat="1">
      <c r="B7361" s="158"/>
      <c r="D7361" s="152" t="s">
        <v>340</v>
      </c>
      <c r="E7361" s="159" t="s">
        <v>21</v>
      </c>
      <c r="F7361" s="160" t="s">
        <v>5054</v>
      </c>
      <c r="H7361" s="161">
        <v>-1.44</v>
      </c>
      <c r="I7361" s="162"/>
      <c r="L7361" s="158"/>
      <c r="M7361" s="163"/>
      <c r="T7361" s="164"/>
      <c r="AT7361" s="159" t="s">
        <v>340</v>
      </c>
      <c r="AU7361" s="159" t="s">
        <v>80</v>
      </c>
      <c r="AV7361" s="13" t="s">
        <v>80</v>
      </c>
      <c r="AW7361" s="13" t="s">
        <v>32</v>
      </c>
      <c r="AX7361" s="13" t="s">
        <v>71</v>
      </c>
      <c r="AY7361" s="159" t="s">
        <v>330</v>
      </c>
    </row>
    <row r="7362" spans="2:65" s="12" customFormat="1">
      <c r="B7362" s="151"/>
      <c r="D7362" s="152" t="s">
        <v>340</v>
      </c>
      <c r="E7362" s="153" t="s">
        <v>21</v>
      </c>
      <c r="F7362" s="154" t="s">
        <v>1507</v>
      </c>
      <c r="H7362" s="153" t="s">
        <v>21</v>
      </c>
      <c r="I7362" s="155"/>
      <c r="L7362" s="151"/>
      <c r="M7362" s="156"/>
      <c r="T7362" s="157"/>
      <c r="AT7362" s="153" t="s">
        <v>340</v>
      </c>
      <c r="AU7362" s="153" t="s">
        <v>80</v>
      </c>
      <c r="AV7362" s="12" t="s">
        <v>78</v>
      </c>
      <c r="AW7362" s="12" t="s">
        <v>32</v>
      </c>
      <c r="AX7362" s="12" t="s">
        <v>71</v>
      </c>
      <c r="AY7362" s="153" t="s">
        <v>330</v>
      </c>
    </row>
    <row r="7363" spans="2:65" s="13" customFormat="1">
      <c r="B7363" s="158"/>
      <c r="D7363" s="152" t="s">
        <v>340</v>
      </c>
      <c r="E7363" s="159" t="s">
        <v>21</v>
      </c>
      <c r="F7363" s="160" t="s">
        <v>5162</v>
      </c>
      <c r="H7363" s="161">
        <v>24.623999999999999</v>
      </c>
      <c r="I7363" s="162"/>
      <c r="L7363" s="158"/>
      <c r="M7363" s="163"/>
      <c r="T7363" s="164"/>
      <c r="AT7363" s="159" t="s">
        <v>340</v>
      </c>
      <c r="AU7363" s="159" t="s">
        <v>80</v>
      </c>
      <c r="AV7363" s="13" t="s">
        <v>80</v>
      </c>
      <c r="AW7363" s="13" t="s">
        <v>32</v>
      </c>
      <c r="AX7363" s="13" t="s">
        <v>71</v>
      </c>
      <c r="AY7363" s="159" t="s">
        <v>330</v>
      </c>
    </row>
    <row r="7364" spans="2:65" s="13" customFormat="1">
      <c r="B7364" s="158"/>
      <c r="D7364" s="152" t="s">
        <v>340</v>
      </c>
      <c r="E7364" s="159" t="s">
        <v>21</v>
      </c>
      <c r="F7364" s="160" t="s">
        <v>5054</v>
      </c>
      <c r="H7364" s="161">
        <v>-1.44</v>
      </c>
      <c r="I7364" s="162"/>
      <c r="L7364" s="158"/>
      <c r="M7364" s="163"/>
      <c r="T7364" s="164"/>
      <c r="AT7364" s="159" t="s">
        <v>340</v>
      </c>
      <c r="AU7364" s="159" t="s">
        <v>80</v>
      </c>
      <c r="AV7364" s="13" t="s">
        <v>80</v>
      </c>
      <c r="AW7364" s="13" t="s">
        <v>32</v>
      </c>
      <c r="AX7364" s="13" t="s">
        <v>71</v>
      </c>
      <c r="AY7364" s="159" t="s">
        <v>330</v>
      </c>
    </row>
    <row r="7365" spans="2:65" s="12" customFormat="1">
      <c r="B7365" s="151"/>
      <c r="D7365" s="152" t="s">
        <v>340</v>
      </c>
      <c r="E7365" s="153" t="s">
        <v>21</v>
      </c>
      <c r="F7365" s="154" t="s">
        <v>1519</v>
      </c>
      <c r="H7365" s="153" t="s">
        <v>21</v>
      </c>
      <c r="I7365" s="155"/>
      <c r="L7365" s="151"/>
      <c r="M7365" s="156"/>
      <c r="T7365" s="157"/>
      <c r="AT7365" s="153" t="s">
        <v>340</v>
      </c>
      <c r="AU7365" s="153" t="s">
        <v>80</v>
      </c>
      <c r="AV7365" s="12" t="s">
        <v>78</v>
      </c>
      <c r="AW7365" s="12" t="s">
        <v>32</v>
      </c>
      <c r="AX7365" s="12" t="s">
        <v>71</v>
      </c>
      <c r="AY7365" s="153" t="s">
        <v>330</v>
      </c>
    </row>
    <row r="7366" spans="2:65" s="13" customFormat="1">
      <c r="B7366" s="158"/>
      <c r="D7366" s="152" t="s">
        <v>340</v>
      </c>
      <c r="E7366" s="159" t="s">
        <v>21</v>
      </c>
      <c r="F7366" s="160" t="s">
        <v>5163</v>
      </c>
      <c r="H7366" s="161">
        <v>19.079999999999998</v>
      </c>
      <c r="I7366" s="162"/>
      <c r="L7366" s="158"/>
      <c r="M7366" s="163"/>
      <c r="T7366" s="164"/>
      <c r="AT7366" s="159" t="s">
        <v>340</v>
      </c>
      <c r="AU7366" s="159" t="s">
        <v>80</v>
      </c>
      <c r="AV7366" s="13" t="s">
        <v>80</v>
      </c>
      <c r="AW7366" s="13" t="s">
        <v>32</v>
      </c>
      <c r="AX7366" s="13" t="s">
        <v>71</v>
      </c>
      <c r="AY7366" s="159" t="s">
        <v>330</v>
      </c>
    </row>
    <row r="7367" spans="2:65" s="13" customFormat="1">
      <c r="B7367" s="158"/>
      <c r="D7367" s="152" t="s">
        <v>340</v>
      </c>
      <c r="E7367" s="159" t="s">
        <v>21</v>
      </c>
      <c r="F7367" s="160" t="s">
        <v>5164</v>
      </c>
      <c r="H7367" s="161">
        <v>-4.32</v>
      </c>
      <c r="I7367" s="162"/>
      <c r="L7367" s="158"/>
      <c r="M7367" s="163"/>
      <c r="T7367" s="164"/>
      <c r="AT7367" s="159" t="s">
        <v>340</v>
      </c>
      <c r="AU7367" s="159" t="s">
        <v>80</v>
      </c>
      <c r="AV7367" s="13" t="s">
        <v>80</v>
      </c>
      <c r="AW7367" s="13" t="s">
        <v>32</v>
      </c>
      <c r="AX7367" s="13" t="s">
        <v>71</v>
      </c>
      <c r="AY7367" s="159" t="s">
        <v>330</v>
      </c>
    </row>
    <row r="7368" spans="2:65" s="12" customFormat="1">
      <c r="B7368" s="151"/>
      <c r="D7368" s="152" t="s">
        <v>340</v>
      </c>
      <c r="E7368" s="153" t="s">
        <v>21</v>
      </c>
      <c r="F7368" s="154" t="s">
        <v>2364</v>
      </c>
      <c r="H7368" s="153" t="s">
        <v>21</v>
      </c>
      <c r="I7368" s="155"/>
      <c r="L7368" s="151"/>
      <c r="M7368" s="156"/>
      <c r="T7368" s="157"/>
      <c r="AT7368" s="153" t="s">
        <v>340</v>
      </c>
      <c r="AU7368" s="153" t="s">
        <v>80</v>
      </c>
      <c r="AV7368" s="12" t="s">
        <v>78</v>
      </c>
      <c r="AW7368" s="12" t="s">
        <v>32</v>
      </c>
      <c r="AX7368" s="12" t="s">
        <v>71</v>
      </c>
      <c r="AY7368" s="153" t="s">
        <v>330</v>
      </c>
    </row>
    <row r="7369" spans="2:65" s="13" customFormat="1">
      <c r="B7369" s="158"/>
      <c r="D7369" s="152" t="s">
        <v>340</v>
      </c>
      <c r="E7369" s="159" t="s">
        <v>21</v>
      </c>
      <c r="F7369" s="160" t="s">
        <v>5165</v>
      </c>
      <c r="H7369" s="161">
        <v>12.06</v>
      </c>
      <c r="I7369" s="162"/>
      <c r="L7369" s="158"/>
      <c r="M7369" s="163"/>
      <c r="T7369" s="164"/>
      <c r="AT7369" s="159" t="s">
        <v>340</v>
      </c>
      <c r="AU7369" s="159" t="s">
        <v>80</v>
      </c>
      <c r="AV7369" s="13" t="s">
        <v>80</v>
      </c>
      <c r="AW7369" s="13" t="s">
        <v>32</v>
      </c>
      <c r="AX7369" s="13" t="s">
        <v>71</v>
      </c>
      <c r="AY7369" s="159" t="s">
        <v>330</v>
      </c>
    </row>
    <row r="7370" spans="2:65" s="13" customFormat="1">
      <c r="B7370" s="158"/>
      <c r="D7370" s="152" t="s">
        <v>340</v>
      </c>
      <c r="E7370" s="159" t="s">
        <v>21</v>
      </c>
      <c r="F7370" s="160" t="s">
        <v>5054</v>
      </c>
      <c r="H7370" s="161">
        <v>-1.44</v>
      </c>
      <c r="I7370" s="162"/>
      <c r="L7370" s="158"/>
      <c r="M7370" s="163"/>
      <c r="T7370" s="164"/>
      <c r="AT7370" s="159" t="s">
        <v>340</v>
      </c>
      <c r="AU7370" s="159" t="s">
        <v>80</v>
      </c>
      <c r="AV7370" s="13" t="s">
        <v>80</v>
      </c>
      <c r="AW7370" s="13" t="s">
        <v>32</v>
      </c>
      <c r="AX7370" s="13" t="s">
        <v>71</v>
      </c>
      <c r="AY7370" s="159" t="s">
        <v>330</v>
      </c>
    </row>
    <row r="7371" spans="2:65" s="15" customFormat="1">
      <c r="B7371" s="183"/>
      <c r="D7371" s="152" t="s">
        <v>340</v>
      </c>
      <c r="E7371" s="184" t="s">
        <v>21</v>
      </c>
      <c r="F7371" s="185" t="s">
        <v>769</v>
      </c>
      <c r="H7371" s="186">
        <v>1873.232</v>
      </c>
      <c r="I7371" s="187"/>
      <c r="L7371" s="183"/>
      <c r="M7371" s="188"/>
      <c r="T7371" s="189"/>
      <c r="AT7371" s="184" t="s">
        <v>340</v>
      </c>
      <c r="AU7371" s="184" t="s">
        <v>80</v>
      </c>
      <c r="AV7371" s="15" t="s">
        <v>171</v>
      </c>
      <c r="AW7371" s="15" t="s">
        <v>32</v>
      </c>
      <c r="AX7371" s="15" t="s">
        <v>71</v>
      </c>
      <c r="AY7371" s="184" t="s">
        <v>330</v>
      </c>
    </row>
    <row r="7372" spans="2:65" s="12" customFormat="1">
      <c r="B7372" s="151"/>
      <c r="D7372" s="152" t="s">
        <v>340</v>
      </c>
      <c r="E7372" s="153" t="s">
        <v>21</v>
      </c>
      <c r="F7372" s="154" t="s">
        <v>2070</v>
      </c>
      <c r="H7372" s="153" t="s">
        <v>21</v>
      </c>
      <c r="I7372" s="155"/>
      <c r="L7372" s="151"/>
      <c r="M7372" s="156"/>
      <c r="T7372" s="157"/>
      <c r="AT7372" s="153" t="s">
        <v>340</v>
      </c>
      <c r="AU7372" s="153" t="s">
        <v>80</v>
      </c>
      <c r="AV7372" s="12" t="s">
        <v>78</v>
      </c>
      <c r="AW7372" s="12" t="s">
        <v>32</v>
      </c>
      <c r="AX7372" s="12" t="s">
        <v>71</v>
      </c>
      <c r="AY7372" s="153" t="s">
        <v>330</v>
      </c>
    </row>
    <row r="7373" spans="2:65" s="13" customFormat="1">
      <c r="B7373" s="158"/>
      <c r="D7373" s="152" t="s">
        <v>340</v>
      </c>
      <c r="E7373" s="159" t="s">
        <v>21</v>
      </c>
      <c r="F7373" s="160" t="s">
        <v>5166</v>
      </c>
      <c r="H7373" s="161">
        <v>1936.3720000000001</v>
      </c>
      <c r="I7373" s="162"/>
      <c r="L7373" s="158"/>
      <c r="M7373" s="163"/>
      <c r="T7373" s="164"/>
      <c r="AT7373" s="159" t="s">
        <v>340</v>
      </c>
      <c r="AU7373" s="159" t="s">
        <v>80</v>
      </c>
      <c r="AV7373" s="13" t="s">
        <v>80</v>
      </c>
      <c r="AW7373" s="13" t="s">
        <v>32</v>
      </c>
      <c r="AX7373" s="13" t="s">
        <v>71</v>
      </c>
      <c r="AY7373" s="159" t="s">
        <v>330</v>
      </c>
    </row>
    <row r="7374" spans="2:65" s="14" customFormat="1">
      <c r="B7374" s="166"/>
      <c r="D7374" s="152" t="s">
        <v>340</v>
      </c>
      <c r="E7374" s="167" t="s">
        <v>21</v>
      </c>
      <c r="F7374" s="168" t="s">
        <v>443</v>
      </c>
      <c r="H7374" s="169">
        <v>3872.7440000000001</v>
      </c>
      <c r="I7374" s="170"/>
      <c r="L7374" s="166"/>
      <c r="M7374" s="171"/>
      <c r="T7374" s="172"/>
      <c r="AT7374" s="167" t="s">
        <v>340</v>
      </c>
      <c r="AU7374" s="167" t="s">
        <v>80</v>
      </c>
      <c r="AV7374" s="14" t="s">
        <v>336</v>
      </c>
      <c r="AW7374" s="14" t="s">
        <v>32</v>
      </c>
      <c r="AX7374" s="14" t="s">
        <v>78</v>
      </c>
      <c r="AY7374" s="167" t="s">
        <v>330</v>
      </c>
    </row>
    <row r="7375" spans="2:65" s="1" customFormat="1" ht="24.2" customHeight="1">
      <c r="B7375" s="33"/>
      <c r="C7375" s="134" t="s">
        <v>5167</v>
      </c>
      <c r="D7375" s="134" t="s">
        <v>332</v>
      </c>
      <c r="E7375" s="135" t="s">
        <v>5168</v>
      </c>
      <c r="F7375" s="136" t="s">
        <v>5169</v>
      </c>
      <c r="G7375" s="137" t="s">
        <v>169</v>
      </c>
      <c r="H7375" s="138">
        <v>3954.973</v>
      </c>
      <c r="I7375" s="139">
        <v>30.79</v>
      </c>
      <c r="J7375" s="140">
        <f>ROUND(I7375*H7375,2)</f>
        <v>121773.62</v>
      </c>
      <c r="K7375" s="136" t="s">
        <v>335</v>
      </c>
      <c r="L7375" s="33"/>
      <c r="M7375" s="141" t="s">
        <v>21</v>
      </c>
      <c r="N7375" s="142" t="s">
        <v>42</v>
      </c>
      <c r="P7375" s="143">
        <f>O7375*H7375</f>
        <v>0</v>
      </c>
      <c r="Q7375" s="143">
        <v>2.9E-4</v>
      </c>
      <c r="R7375" s="143">
        <f>Q7375*H7375</f>
        <v>1.14694217</v>
      </c>
      <c r="S7375" s="143">
        <v>0</v>
      </c>
      <c r="T7375" s="144">
        <f>S7375*H7375</f>
        <v>0</v>
      </c>
      <c r="AR7375" s="145" t="s">
        <v>444</v>
      </c>
      <c r="AT7375" s="145" t="s">
        <v>332</v>
      </c>
      <c r="AU7375" s="145" t="s">
        <v>80</v>
      </c>
      <c r="AY7375" s="18" t="s">
        <v>330</v>
      </c>
      <c r="BE7375" s="146">
        <f>IF(N7375="základní",J7375,0)</f>
        <v>121773.62</v>
      </c>
      <c r="BF7375" s="146">
        <f>IF(N7375="snížená",J7375,0)</f>
        <v>0</v>
      </c>
      <c r="BG7375" s="146">
        <f>IF(N7375="zákl. přenesená",J7375,0)</f>
        <v>0</v>
      </c>
      <c r="BH7375" s="146">
        <f>IF(N7375="sníž. přenesená",J7375,0)</f>
        <v>0</v>
      </c>
      <c r="BI7375" s="146">
        <f>IF(N7375="nulová",J7375,0)</f>
        <v>0</v>
      </c>
      <c r="BJ7375" s="18" t="s">
        <v>78</v>
      </c>
      <c r="BK7375" s="146">
        <f>ROUND(I7375*H7375,2)</f>
        <v>121773.62</v>
      </c>
      <c r="BL7375" s="18" t="s">
        <v>444</v>
      </c>
      <c r="BM7375" s="145" t="s">
        <v>5170</v>
      </c>
    </row>
    <row r="7376" spans="2:65" s="1" customFormat="1">
      <c r="B7376" s="33"/>
      <c r="D7376" s="147" t="s">
        <v>338</v>
      </c>
      <c r="F7376" s="148" t="s">
        <v>5171</v>
      </c>
      <c r="I7376" s="149"/>
      <c r="L7376" s="33"/>
      <c r="M7376" s="150"/>
      <c r="T7376" s="52"/>
      <c r="AT7376" s="18" t="s">
        <v>338</v>
      </c>
      <c r="AU7376" s="18" t="s">
        <v>80</v>
      </c>
    </row>
    <row r="7377" spans="2:51" s="12" customFormat="1">
      <c r="B7377" s="151"/>
      <c r="D7377" s="152" t="s">
        <v>340</v>
      </c>
      <c r="E7377" s="153" t="s">
        <v>21</v>
      </c>
      <c r="F7377" s="154" t="s">
        <v>5172</v>
      </c>
      <c r="H7377" s="153" t="s">
        <v>21</v>
      </c>
      <c r="I7377" s="155"/>
      <c r="L7377" s="151"/>
      <c r="M7377" s="156"/>
      <c r="T7377" s="157"/>
      <c r="AT7377" s="153" t="s">
        <v>340</v>
      </c>
      <c r="AU7377" s="153" t="s">
        <v>80</v>
      </c>
      <c r="AV7377" s="12" t="s">
        <v>78</v>
      </c>
      <c r="AW7377" s="12" t="s">
        <v>32</v>
      </c>
      <c r="AX7377" s="12" t="s">
        <v>71</v>
      </c>
      <c r="AY7377" s="153" t="s">
        <v>330</v>
      </c>
    </row>
    <row r="7378" spans="2:51" s="13" customFormat="1">
      <c r="B7378" s="158"/>
      <c r="D7378" s="152" t="s">
        <v>340</v>
      </c>
      <c r="E7378" s="159" t="s">
        <v>21</v>
      </c>
      <c r="F7378" s="160" t="s">
        <v>1401</v>
      </c>
      <c r="H7378" s="161">
        <v>9.4499999999999993</v>
      </c>
      <c r="I7378" s="162"/>
      <c r="L7378" s="158"/>
      <c r="M7378" s="163"/>
      <c r="T7378" s="164"/>
      <c r="AT7378" s="159" t="s">
        <v>340</v>
      </c>
      <c r="AU7378" s="159" t="s">
        <v>80</v>
      </c>
      <c r="AV7378" s="13" t="s">
        <v>80</v>
      </c>
      <c r="AW7378" s="13" t="s">
        <v>32</v>
      </c>
      <c r="AX7378" s="13" t="s">
        <v>71</v>
      </c>
      <c r="AY7378" s="159" t="s">
        <v>330</v>
      </c>
    </row>
    <row r="7379" spans="2:51" s="12" customFormat="1">
      <c r="B7379" s="151"/>
      <c r="D7379" s="152" t="s">
        <v>340</v>
      </c>
      <c r="E7379" s="153" t="s">
        <v>21</v>
      </c>
      <c r="F7379" s="154" t="s">
        <v>5173</v>
      </c>
      <c r="H7379" s="153" t="s">
        <v>21</v>
      </c>
      <c r="I7379" s="155"/>
      <c r="L7379" s="151"/>
      <c r="M7379" s="156"/>
      <c r="T7379" s="157"/>
      <c r="AT7379" s="153" t="s">
        <v>340</v>
      </c>
      <c r="AU7379" s="153" t="s">
        <v>80</v>
      </c>
      <c r="AV7379" s="12" t="s">
        <v>78</v>
      </c>
      <c r="AW7379" s="12" t="s">
        <v>32</v>
      </c>
      <c r="AX7379" s="12" t="s">
        <v>71</v>
      </c>
      <c r="AY7379" s="153" t="s">
        <v>330</v>
      </c>
    </row>
    <row r="7380" spans="2:51" s="13" customFormat="1">
      <c r="B7380" s="158"/>
      <c r="D7380" s="152" t="s">
        <v>340</v>
      </c>
      <c r="E7380" s="159" t="s">
        <v>21</v>
      </c>
      <c r="F7380" s="160" t="s">
        <v>1408</v>
      </c>
      <c r="H7380" s="161">
        <v>111.313</v>
      </c>
      <c r="I7380" s="162"/>
      <c r="L7380" s="158"/>
      <c r="M7380" s="163"/>
      <c r="T7380" s="164"/>
      <c r="AT7380" s="159" t="s">
        <v>340</v>
      </c>
      <c r="AU7380" s="159" t="s">
        <v>80</v>
      </c>
      <c r="AV7380" s="13" t="s">
        <v>80</v>
      </c>
      <c r="AW7380" s="13" t="s">
        <v>32</v>
      </c>
      <c r="AX7380" s="13" t="s">
        <v>71</v>
      </c>
      <c r="AY7380" s="159" t="s">
        <v>330</v>
      </c>
    </row>
    <row r="7381" spans="2:51" s="12" customFormat="1">
      <c r="B7381" s="151"/>
      <c r="D7381" s="152" t="s">
        <v>340</v>
      </c>
      <c r="E7381" s="153" t="s">
        <v>21</v>
      </c>
      <c r="F7381" s="154" t="s">
        <v>5174</v>
      </c>
      <c r="H7381" s="153" t="s">
        <v>21</v>
      </c>
      <c r="I7381" s="155"/>
      <c r="L7381" s="151"/>
      <c r="M7381" s="156"/>
      <c r="T7381" s="157"/>
      <c r="AT7381" s="153" t="s">
        <v>340</v>
      </c>
      <c r="AU7381" s="153" t="s">
        <v>80</v>
      </c>
      <c r="AV7381" s="12" t="s">
        <v>78</v>
      </c>
      <c r="AW7381" s="12" t="s">
        <v>32</v>
      </c>
      <c r="AX7381" s="12" t="s">
        <v>71</v>
      </c>
      <c r="AY7381" s="153" t="s">
        <v>330</v>
      </c>
    </row>
    <row r="7382" spans="2:51" s="13" customFormat="1">
      <c r="B7382" s="158"/>
      <c r="D7382" s="152" t="s">
        <v>340</v>
      </c>
      <c r="E7382" s="159" t="s">
        <v>21</v>
      </c>
      <c r="F7382" s="160" t="s">
        <v>167</v>
      </c>
      <c r="H7382" s="161">
        <v>215.86</v>
      </c>
      <c r="I7382" s="162"/>
      <c r="L7382" s="158"/>
      <c r="M7382" s="163"/>
      <c r="T7382" s="164"/>
      <c r="AT7382" s="159" t="s">
        <v>340</v>
      </c>
      <c r="AU7382" s="159" t="s">
        <v>80</v>
      </c>
      <c r="AV7382" s="13" t="s">
        <v>80</v>
      </c>
      <c r="AW7382" s="13" t="s">
        <v>32</v>
      </c>
      <c r="AX7382" s="13" t="s">
        <v>71</v>
      </c>
      <c r="AY7382" s="159" t="s">
        <v>330</v>
      </c>
    </row>
    <row r="7383" spans="2:51" s="12" customFormat="1">
      <c r="B7383" s="151"/>
      <c r="D7383" s="152" t="s">
        <v>340</v>
      </c>
      <c r="E7383" s="153" t="s">
        <v>21</v>
      </c>
      <c r="F7383" s="154" t="s">
        <v>1003</v>
      </c>
      <c r="H7383" s="153" t="s">
        <v>21</v>
      </c>
      <c r="I7383" s="155"/>
      <c r="L7383" s="151"/>
      <c r="M7383" s="156"/>
      <c r="T7383" s="157"/>
      <c r="AT7383" s="153" t="s">
        <v>340</v>
      </c>
      <c r="AU7383" s="153" t="s">
        <v>80</v>
      </c>
      <c r="AV7383" s="12" t="s">
        <v>78</v>
      </c>
      <c r="AW7383" s="12" t="s">
        <v>32</v>
      </c>
      <c r="AX7383" s="12" t="s">
        <v>71</v>
      </c>
      <c r="AY7383" s="153" t="s">
        <v>330</v>
      </c>
    </row>
    <row r="7384" spans="2:51" s="13" customFormat="1">
      <c r="B7384" s="158"/>
      <c r="D7384" s="152" t="s">
        <v>340</v>
      </c>
      <c r="E7384" s="159" t="s">
        <v>21</v>
      </c>
      <c r="F7384" s="160" t="s">
        <v>5175</v>
      </c>
      <c r="H7384" s="161">
        <v>26.63</v>
      </c>
      <c r="I7384" s="162"/>
      <c r="L7384" s="158"/>
      <c r="M7384" s="163"/>
      <c r="T7384" s="164"/>
      <c r="AT7384" s="159" t="s">
        <v>340</v>
      </c>
      <c r="AU7384" s="159" t="s">
        <v>80</v>
      </c>
      <c r="AV7384" s="13" t="s">
        <v>80</v>
      </c>
      <c r="AW7384" s="13" t="s">
        <v>32</v>
      </c>
      <c r="AX7384" s="13" t="s">
        <v>71</v>
      </c>
      <c r="AY7384" s="159" t="s">
        <v>330</v>
      </c>
    </row>
    <row r="7385" spans="2:51" s="12" customFormat="1">
      <c r="B7385" s="151"/>
      <c r="D7385" s="152" t="s">
        <v>340</v>
      </c>
      <c r="E7385" s="153" t="s">
        <v>21</v>
      </c>
      <c r="F7385" s="154" t="s">
        <v>770</v>
      </c>
      <c r="H7385" s="153" t="s">
        <v>21</v>
      </c>
      <c r="I7385" s="155"/>
      <c r="L7385" s="151"/>
      <c r="M7385" s="156"/>
      <c r="T7385" s="157"/>
      <c r="AT7385" s="153" t="s">
        <v>340</v>
      </c>
      <c r="AU7385" s="153" t="s">
        <v>80</v>
      </c>
      <c r="AV7385" s="12" t="s">
        <v>78</v>
      </c>
      <c r="AW7385" s="12" t="s">
        <v>32</v>
      </c>
      <c r="AX7385" s="12" t="s">
        <v>71</v>
      </c>
      <c r="AY7385" s="153" t="s">
        <v>330</v>
      </c>
    </row>
    <row r="7386" spans="2:51" s="13" customFormat="1">
      <c r="B7386" s="158"/>
      <c r="D7386" s="152" t="s">
        <v>340</v>
      </c>
      <c r="E7386" s="159" t="s">
        <v>21</v>
      </c>
      <c r="F7386" s="160" t="s">
        <v>5176</v>
      </c>
      <c r="H7386" s="161">
        <v>85.15</v>
      </c>
      <c r="I7386" s="162"/>
      <c r="L7386" s="158"/>
      <c r="M7386" s="163"/>
      <c r="T7386" s="164"/>
      <c r="AT7386" s="159" t="s">
        <v>340</v>
      </c>
      <c r="AU7386" s="159" t="s">
        <v>80</v>
      </c>
      <c r="AV7386" s="13" t="s">
        <v>80</v>
      </c>
      <c r="AW7386" s="13" t="s">
        <v>32</v>
      </c>
      <c r="AX7386" s="13" t="s">
        <v>71</v>
      </c>
      <c r="AY7386" s="159" t="s">
        <v>330</v>
      </c>
    </row>
    <row r="7387" spans="2:51" s="12" customFormat="1">
      <c r="B7387" s="151"/>
      <c r="D7387" s="152" t="s">
        <v>340</v>
      </c>
      <c r="E7387" s="153" t="s">
        <v>21</v>
      </c>
      <c r="F7387" s="154" t="s">
        <v>789</v>
      </c>
      <c r="H7387" s="153" t="s">
        <v>21</v>
      </c>
      <c r="I7387" s="155"/>
      <c r="L7387" s="151"/>
      <c r="M7387" s="156"/>
      <c r="T7387" s="157"/>
      <c r="AT7387" s="153" t="s">
        <v>340</v>
      </c>
      <c r="AU7387" s="153" t="s">
        <v>80</v>
      </c>
      <c r="AV7387" s="12" t="s">
        <v>78</v>
      </c>
      <c r="AW7387" s="12" t="s">
        <v>32</v>
      </c>
      <c r="AX7387" s="12" t="s">
        <v>71</v>
      </c>
      <c r="AY7387" s="153" t="s">
        <v>330</v>
      </c>
    </row>
    <row r="7388" spans="2:51" s="13" customFormat="1">
      <c r="B7388" s="158"/>
      <c r="D7388" s="152" t="s">
        <v>340</v>
      </c>
      <c r="E7388" s="159" t="s">
        <v>21</v>
      </c>
      <c r="F7388" s="160" t="s">
        <v>5177</v>
      </c>
      <c r="H7388" s="161">
        <v>25.45</v>
      </c>
      <c r="I7388" s="162"/>
      <c r="L7388" s="158"/>
      <c r="M7388" s="163"/>
      <c r="T7388" s="164"/>
      <c r="AT7388" s="159" t="s">
        <v>340</v>
      </c>
      <c r="AU7388" s="159" t="s">
        <v>80</v>
      </c>
      <c r="AV7388" s="13" t="s">
        <v>80</v>
      </c>
      <c r="AW7388" s="13" t="s">
        <v>32</v>
      </c>
      <c r="AX7388" s="13" t="s">
        <v>71</v>
      </c>
      <c r="AY7388" s="159" t="s">
        <v>330</v>
      </c>
    </row>
    <row r="7389" spans="2:51" s="12" customFormat="1">
      <c r="B7389" s="151"/>
      <c r="D7389" s="152" t="s">
        <v>340</v>
      </c>
      <c r="E7389" s="153" t="s">
        <v>21</v>
      </c>
      <c r="F7389" s="154" t="s">
        <v>808</v>
      </c>
      <c r="H7389" s="153" t="s">
        <v>21</v>
      </c>
      <c r="I7389" s="155"/>
      <c r="L7389" s="151"/>
      <c r="M7389" s="156"/>
      <c r="T7389" s="157"/>
      <c r="AT7389" s="153" t="s">
        <v>340</v>
      </c>
      <c r="AU7389" s="153" t="s">
        <v>80</v>
      </c>
      <c r="AV7389" s="12" t="s">
        <v>78</v>
      </c>
      <c r="AW7389" s="12" t="s">
        <v>32</v>
      </c>
      <c r="AX7389" s="12" t="s">
        <v>71</v>
      </c>
      <c r="AY7389" s="153" t="s">
        <v>330</v>
      </c>
    </row>
    <row r="7390" spans="2:51" s="13" customFormat="1">
      <c r="B7390" s="158"/>
      <c r="D7390" s="152" t="s">
        <v>340</v>
      </c>
      <c r="E7390" s="159" t="s">
        <v>21</v>
      </c>
      <c r="F7390" s="160" t="s">
        <v>5178</v>
      </c>
      <c r="H7390" s="161">
        <v>78.63</v>
      </c>
      <c r="I7390" s="162"/>
      <c r="L7390" s="158"/>
      <c r="M7390" s="163"/>
      <c r="T7390" s="164"/>
      <c r="AT7390" s="159" t="s">
        <v>340</v>
      </c>
      <c r="AU7390" s="159" t="s">
        <v>80</v>
      </c>
      <c r="AV7390" s="13" t="s">
        <v>80</v>
      </c>
      <c r="AW7390" s="13" t="s">
        <v>32</v>
      </c>
      <c r="AX7390" s="13" t="s">
        <v>71</v>
      </c>
      <c r="AY7390" s="159" t="s">
        <v>330</v>
      </c>
    </row>
    <row r="7391" spans="2:51" s="12" customFormat="1">
      <c r="B7391" s="151"/>
      <c r="D7391" s="152" t="s">
        <v>340</v>
      </c>
      <c r="E7391" s="153" t="s">
        <v>21</v>
      </c>
      <c r="F7391" s="154" t="s">
        <v>5179</v>
      </c>
      <c r="H7391" s="153" t="s">
        <v>21</v>
      </c>
      <c r="I7391" s="155"/>
      <c r="L7391" s="151"/>
      <c r="M7391" s="156"/>
      <c r="T7391" s="157"/>
      <c r="AT7391" s="153" t="s">
        <v>340</v>
      </c>
      <c r="AU7391" s="153" t="s">
        <v>80</v>
      </c>
      <c r="AV7391" s="12" t="s">
        <v>78</v>
      </c>
      <c r="AW7391" s="12" t="s">
        <v>32</v>
      </c>
      <c r="AX7391" s="12" t="s">
        <v>71</v>
      </c>
      <c r="AY7391" s="153" t="s">
        <v>330</v>
      </c>
    </row>
    <row r="7392" spans="2:51" s="12" customFormat="1">
      <c r="B7392" s="151"/>
      <c r="D7392" s="152" t="s">
        <v>340</v>
      </c>
      <c r="E7392" s="153" t="s">
        <v>21</v>
      </c>
      <c r="F7392" s="154" t="s">
        <v>1003</v>
      </c>
      <c r="H7392" s="153" t="s">
        <v>21</v>
      </c>
      <c r="I7392" s="155"/>
      <c r="L7392" s="151"/>
      <c r="M7392" s="156"/>
      <c r="T7392" s="157"/>
      <c r="AT7392" s="153" t="s">
        <v>340</v>
      </c>
      <c r="AU7392" s="153" t="s">
        <v>80</v>
      </c>
      <c r="AV7392" s="12" t="s">
        <v>78</v>
      </c>
      <c r="AW7392" s="12" t="s">
        <v>32</v>
      </c>
      <c r="AX7392" s="12" t="s">
        <v>71</v>
      </c>
      <c r="AY7392" s="153" t="s">
        <v>330</v>
      </c>
    </row>
    <row r="7393" spans="2:51" s="13" customFormat="1">
      <c r="B7393" s="158"/>
      <c r="D7393" s="152" t="s">
        <v>340</v>
      </c>
      <c r="E7393" s="159" t="s">
        <v>21</v>
      </c>
      <c r="F7393" s="160" t="s">
        <v>5180</v>
      </c>
      <c r="H7393" s="161">
        <v>5.48</v>
      </c>
      <c r="I7393" s="162"/>
      <c r="L7393" s="158"/>
      <c r="M7393" s="163"/>
      <c r="T7393" s="164"/>
      <c r="AT7393" s="159" t="s">
        <v>340</v>
      </c>
      <c r="AU7393" s="159" t="s">
        <v>80</v>
      </c>
      <c r="AV7393" s="13" t="s">
        <v>80</v>
      </c>
      <c r="AW7393" s="13" t="s">
        <v>32</v>
      </c>
      <c r="AX7393" s="13" t="s">
        <v>71</v>
      </c>
      <c r="AY7393" s="159" t="s">
        <v>330</v>
      </c>
    </row>
    <row r="7394" spans="2:51" s="12" customFormat="1">
      <c r="B7394" s="151"/>
      <c r="D7394" s="152" t="s">
        <v>340</v>
      </c>
      <c r="E7394" s="153" t="s">
        <v>21</v>
      </c>
      <c r="F7394" s="154" t="s">
        <v>770</v>
      </c>
      <c r="H7394" s="153" t="s">
        <v>21</v>
      </c>
      <c r="I7394" s="155"/>
      <c r="L7394" s="151"/>
      <c r="M7394" s="156"/>
      <c r="T7394" s="157"/>
      <c r="AT7394" s="153" t="s">
        <v>340</v>
      </c>
      <c r="AU7394" s="153" t="s">
        <v>80</v>
      </c>
      <c r="AV7394" s="12" t="s">
        <v>78</v>
      </c>
      <c r="AW7394" s="12" t="s">
        <v>32</v>
      </c>
      <c r="AX7394" s="12" t="s">
        <v>71</v>
      </c>
      <c r="AY7394" s="153" t="s">
        <v>330</v>
      </c>
    </row>
    <row r="7395" spans="2:51" s="13" customFormat="1">
      <c r="B7395" s="158"/>
      <c r="D7395" s="152" t="s">
        <v>340</v>
      </c>
      <c r="E7395" s="159" t="s">
        <v>21</v>
      </c>
      <c r="F7395" s="160" t="s">
        <v>5181</v>
      </c>
      <c r="H7395" s="161">
        <v>20.75</v>
      </c>
      <c r="I7395" s="162"/>
      <c r="L7395" s="158"/>
      <c r="M7395" s="163"/>
      <c r="T7395" s="164"/>
      <c r="AT7395" s="159" t="s">
        <v>340</v>
      </c>
      <c r="AU7395" s="159" t="s">
        <v>80</v>
      </c>
      <c r="AV7395" s="13" t="s">
        <v>80</v>
      </c>
      <c r="AW7395" s="13" t="s">
        <v>32</v>
      </c>
      <c r="AX7395" s="13" t="s">
        <v>71</v>
      </c>
      <c r="AY7395" s="159" t="s">
        <v>330</v>
      </c>
    </row>
    <row r="7396" spans="2:51" s="12" customFormat="1">
      <c r="B7396" s="151"/>
      <c r="D7396" s="152" t="s">
        <v>340</v>
      </c>
      <c r="E7396" s="153" t="s">
        <v>21</v>
      </c>
      <c r="F7396" s="154" t="s">
        <v>789</v>
      </c>
      <c r="H7396" s="153" t="s">
        <v>21</v>
      </c>
      <c r="I7396" s="155"/>
      <c r="L7396" s="151"/>
      <c r="M7396" s="156"/>
      <c r="T7396" s="157"/>
      <c r="AT7396" s="153" t="s">
        <v>340</v>
      </c>
      <c r="AU7396" s="153" t="s">
        <v>80</v>
      </c>
      <c r="AV7396" s="12" t="s">
        <v>78</v>
      </c>
      <c r="AW7396" s="12" t="s">
        <v>32</v>
      </c>
      <c r="AX7396" s="12" t="s">
        <v>71</v>
      </c>
      <c r="AY7396" s="153" t="s">
        <v>330</v>
      </c>
    </row>
    <row r="7397" spans="2:51" s="13" customFormat="1">
      <c r="B7397" s="158"/>
      <c r="D7397" s="152" t="s">
        <v>340</v>
      </c>
      <c r="E7397" s="159" t="s">
        <v>21</v>
      </c>
      <c r="F7397" s="160" t="s">
        <v>5182</v>
      </c>
      <c r="H7397" s="161">
        <v>10.1</v>
      </c>
      <c r="I7397" s="162"/>
      <c r="L7397" s="158"/>
      <c r="M7397" s="163"/>
      <c r="T7397" s="164"/>
      <c r="AT7397" s="159" t="s">
        <v>340</v>
      </c>
      <c r="AU7397" s="159" t="s">
        <v>80</v>
      </c>
      <c r="AV7397" s="13" t="s">
        <v>80</v>
      </c>
      <c r="AW7397" s="13" t="s">
        <v>32</v>
      </c>
      <c r="AX7397" s="13" t="s">
        <v>71</v>
      </c>
      <c r="AY7397" s="159" t="s">
        <v>330</v>
      </c>
    </row>
    <row r="7398" spans="2:51" s="12" customFormat="1">
      <c r="B7398" s="151"/>
      <c r="D7398" s="152" t="s">
        <v>340</v>
      </c>
      <c r="E7398" s="153" t="s">
        <v>21</v>
      </c>
      <c r="F7398" s="154" t="s">
        <v>800</v>
      </c>
      <c r="H7398" s="153" t="s">
        <v>21</v>
      </c>
      <c r="I7398" s="155"/>
      <c r="L7398" s="151"/>
      <c r="M7398" s="156"/>
      <c r="T7398" s="157"/>
      <c r="AT7398" s="153" t="s">
        <v>340</v>
      </c>
      <c r="AU7398" s="153" t="s">
        <v>80</v>
      </c>
      <c r="AV7398" s="12" t="s">
        <v>78</v>
      </c>
      <c r="AW7398" s="12" t="s">
        <v>32</v>
      </c>
      <c r="AX7398" s="12" t="s">
        <v>71</v>
      </c>
      <c r="AY7398" s="153" t="s">
        <v>330</v>
      </c>
    </row>
    <row r="7399" spans="2:51" s="13" customFormat="1">
      <c r="B7399" s="158"/>
      <c r="D7399" s="152" t="s">
        <v>340</v>
      </c>
      <c r="E7399" s="159" t="s">
        <v>21</v>
      </c>
      <c r="F7399" s="160" t="s">
        <v>5183</v>
      </c>
      <c r="H7399" s="161">
        <v>17.61</v>
      </c>
      <c r="I7399" s="162"/>
      <c r="L7399" s="158"/>
      <c r="M7399" s="163"/>
      <c r="T7399" s="164"/>
      <c r="AT7399" s="159" t="s">
        <v>340</v>
      </c>
      <c r="AU7399" s="159" t="s">
        <v>80</v>
      </c>
      <c r="AV7399" s="13" t="s">
        <v>80</v>
      </c>
      <c r="AW7399" s="13" t="s">
        <v>32</v>
      </c>
      <c r="AX7399" s="13" t="s">
        <v>71</v>
      </c>
      <c r="AY7399" s="159" t="s">
        <v>330</v>
      </c>
    </row>
    <row r="7400" spans="2:51" s="12" customFormat="1">
      <c r="B7400" s="151"/>
      <c r="D7400" s="152" t="s">
        <v>340</v>
      </c>
      <c r="E7400" s="153" t="s">
        <v>21</v>
      </c>
      <c r="F7400" s="154" t="s">
        <v>808</v>
      </c>
      <c r="H7400" s="153" t="s">
        <v>21</v>
      </c>
      <c r="I7400" s="155"/>
      <c r="L7400" s="151"/>
      <c r="M7400" s="156"/>
      <c r="T7400" s="157"/>
      <c r="AT7400" s="153" t="s">
        <v>340</v>
      </c>
      <c r="AU7400" s="153" t="s">
        <v>80</v>
      </c>
      <c r="AV7400" s="12" t="s">
        <v>78</v>
      </c>
      <c r="AW7400" s="12" t="s">
        <v>32</v>
      </c>
      <c r="AX7400" s="12" t="s">
        <v>71</v>
      </c>
      <c r="AY7400" s="153" t="s">
        <v>330</v>
      </c>
    </row>
    <row r="7401" spans="2:51" s="13" customFormat="1">
      <c r="B7401" s="158"/>
      <c r="D7401" s="152" t="s">
        <v>340</v>
      </c>
      <c r="E7401" s="159" t="s">
        <v>21</v>
      </c>
      <c r="F7401" s="160" t="s">
        <v>5184</v>
      </c>
      <c r="H7401" s="161">
        <v>17.97</v>
      </c>
      <c r="I7401" s="162"/>
      <c r="L7401" s="158"/>
      <c r="M7401" s="163"/>
      <c r="T7401" s="164"/>
      <c r="AT7401" s="159" t="s">
        <v>340</v>
      </c>
      <c r="AU7401" s="159" t="s">
        <v>80</v>
      </c>
      <c r="AV7401" s="13" t="s">
        <v>80</v>
      </c>
      <c r="AW7401" s="13" t="s">
        <v>32</v>
      </c>
      <c r="AX7401" s="13" t="s">
        <v>71</v>
      </c>
      <c r="AY7401" s="159" t="s">
        <v>330</v>
      </c>
    </row>
    <row r="7402" spans="2:51" s="12" customFormat="1">
      <c r="B7402" s="151"/>
      <c r="D7402" s="152" t="s">
        <v>340</v>
      </c>
      <c r="E7402" s="153" t="s">
        <v>21</v>
      </c>
      <c r="F7402" s="154" t="s">
        <v>5185</v>
      </c>
      <c r="H7402" s="153" t="s">
        <v>21</v>
      </c>
      <c r="I7402" s="155"/>
      <c r="L7402" s="151"/>
      <c r="M7402" s="156"/>
      <c r="T7402" s="157"/>
      <c r="AT7402" s="153" t="s">
        <v>340</v>
      </c>
      <c r="AU7402" s="153" t="s">
        <v>80</v>
      </c>
      <c r="AV7402" s="12" t="s">
        <v>78</v>
      </c>
      <c r="AW7402" s="12" t="s">
        <v>32</v>
      </c>
      <c r="AX7402" s="12" t="s">
        <v>71</v>
      </c>
      <c r="AY7402" s="153" t="s">
        <v>330</v>
      </c>
    </row>
    <row r="7403" spans="2:51" s="13" customFormat="1">
      <c r="B7403" s="158"/>
      <c r="D7403" s="152" t="s">
        <v>340</v>
      </c>
      <c r="E7403" s="159" t="s">
        <v>21</v>
      </c>
      <c r="F7403" s="160" t="s">
        <v>5186</v>
      </c>
      <c r="H7403" s="161">
        <v>-1873.232</v>
      </c>
      <c r="I7403" s="162"/>
      <c r="L7403" s="158"/>
      <c r="M7403" s="163"/>
      <c r="T7403" s="164"/>
      <c r="AT7403" s="159" t="s">
        <v>340</v>
      </c>
      <c r="AU7403" s="159" t="s">
        <v>80</v>
      </c>
      <c r="AV7403" s="13" t="s">
        <v>80</v>
      </c>
      <c r="AW7403" s="13" t="s">
        <v>32</v>
      </c>
      <c r="AX7403" s="13" t="s">
        <v>71</v>
      </c>
      <c r="AY7403" s="159" t="s">
        <v>330</v>
      </c>
    </row>
    <row r="7404" spans="2:51" s="12" customFormat="1">
      <c r="B7404" s="151"/>
      <c r="D7404" s="152" t="s">
        <v>340</v>
      </c>
      <c r="E7404" s="153" t="s">
        <v>21</v>
      </c>
      <c r="F7404" s="154" t="s">
        <v>5187</v>
      </c>
      <c r="H7404" s="153" t="s">
        <v>21</v>
      </c>
      <c r="I7404" s="155"/>
      <c r="L7404" s="151"/>
      <c r="M7404" s="156"/>
      <c r="T7404" s="157"/>
      <c r="AT7404" s="153" t="s">
        <v>340</v>
      </c>
      <c r="AU7404" s="153" t="s">
        <v>80</v>
      </c>
      <c r="AV7404" s="12" t="s">
        <v>78</v>
      </c>
      <c r="AW7404" s="12" t="s">
        <v>32</v>
      </c>
      <c r="AX7404" s="12" t="s">
        <v>71</v>
      </c>
      <c r="AY7404" s="153" t="s">
        <v>330</v>
      </c>
    </row>
    <row r="7405" spans="2:51" s="13" customFormat="1">
      <c r="B7405" s="158"/>
      <c r="D7405" s="152" t="s">
        <v>340</v>
      </c>
      <c r="E7405" s="159" t="s">
        <v>21</v>
      </c>
      <c r="F7405" s="160" t="s">
        <v>5188</v>
      </c>
      <c r="H7405" s="161">
        <v>-1035.7159999999999</v>
      </c>
      <c r="I7405" s="162"/>
      <c r="L7405" s="158"/>
      <c r="M7405" s="163"/>
      <c r="T7405" s="164"/>
      <c r="AT7405" s="159" t="s">
        <v>340</v>
      </c>
      <c r="AU7405" s="159" t="s">
        <v>80</v>
      </c>
      <c r="AV7405" s="13" t="s">
        <v>80</v>
      </c>
      <c r="AW7405" s="13" t="s">
        <v>32</v>
      </c>
      <c r="AX7405" s="13" t="s">
        <v>71</v>
      </c>
      <c r="AY7405" s="159" t="s">
        <v>330</v>
      </c>
    </row>
    <row r="7406" spans="2:51" s="12" customFormat="1">
      <c r="B7406" s="151"/>
      <c r="D7406" s="152" t="s">
        <v>340</v>
      </c>
      <c r="E7406" s="153" t="s">
        <v>21</v>
      </c>
      <c r="F7406" s="154" t="s">
        <v>1003</v>
      </c>
      <c r="H7406" s="153" t="s">
        <v>21</v>
      </c>
      <c r="I7406" s="155"/>
      <c r="L7406" s="151"/>
      <c r="M7406" s="156"/>
      <c r="T7406" s="157"/>
      <c r="AT7406" s="153" t="s">
        <v>340</v>
      </c>
      <c r="AU7406" s="153" t="s">
        <v>80</v>
      </c>
      <c r="AV7406" s="12" t="s">
        <v>78</v>
      </c>
      <c r="AW7406" s="12" t="s">
        <v>32</v>
      </c>
      <c r="AX7406" s="12" t="s">
        <v>71</v>
      </c>
      <c r="AY7406" s="153" t="s">
        <v>330</v>
      </c>
    </row>
    <row r="7407" spans="2:51" s="12" customFormat="1">
      <c r="B7407" s="151"/>
      <c r="D7407" s="152" t="s">
        <v>340</v>
      </c>
      <c r="E7407" s="153" t="s">
        <v>21</v>
      </c>
      <c r="F7407" s="154" t="s">
        <v>1454</v>
      </c>
      <c r="H7407" s="153" t="s">
        <v>21</v>
      </c>
      <c r="I7407" s="155"/>
      <c r="L7407" s="151"/>
      <c r="M7407" s="156"/>
      <c r="T7407" s="157"/>
      <c r="AT7407" s="153" t="s">
        <v>340</v>
      </c>
      <c r="AU7407" s="153" t="s">
        <v>80</v>
      </c>
      <c r="AV7407" s="12" t="s">
        <v>78</v>
      </c>
      <c r="AW7407" s="12" t="s">
        <v>32</v>
      </c>
      <c r="AX7407" s="12" t="s">
        <v>71</v>
      </c>
      <c r="AY7407" s="153" t="s">
        <v>330</v>
      </c>
    </row>
    <row r="7408" spans="2:51" s="13" customFormat="1">
      <c r="B7408" s="158"/>
      <c r="D7408" s="152" t="s">
        <v>340</v>
      </c>
      <c r="E7408" s="159" t="s">
        <v>21</v>
      </c>
      <c r="F7408" s="160" t="s">
        <v>5189</v>
      </c>
      <c r="H7408" s="161">
        <v>23.85</v>
      </c>
      <c r="I7408" s="162"/>
      <c r="L7408" s="158"/>
      <c r="M7408" s="163"/>
      <c r="T7408" s="164"/>
      <c r="AT7408" s="159" t="s">
        <v>340</v>
      </c>
      <c r="AU7408" s="159" t="s">
        <v>80</v>
      </c>
      <c r="AV7408" s="13" t="s">
        <v>80</v>
      </c>
      <c r="AW7408" s="13" t="s">
        <v>32</v>
      </c>
      <c r="AX7408" s="13" t="s">
        <v>71</v>
      </c>
      <c r="AY7408" s="159" t="s">
        <v>330</v>
      </c>
    </row>
    <row r="7409" spans="2:51" s="13" customFormat="1">
      <c r="B7409" s="158"/>
      <c r="D7409" s="152" t="s">
        <v>340</v>
      </c>
      <c r="E7409" s="159" t="s">
        <v>21</v>
      </c>
      <c r="F7409" s="160" t="s">
        <v>1456</v>
      </c>
      <c r="H7409" s="161">
        <v>-21.751000000000001</v>
      </c>
      <c r="I7409" s="162"/>
      <c r="L7409" s="158"/>
      <c r="M7409" s="163"/>
      <c r="T7409" s="164"/>
      <c r="AT7409" s="159" t="s">
        <v>340</v>
      </c>
      <c r="AU7409" s="159" t="s">
        <v>80</v>
      </c>
      <c r="AV7409" s="13" t="s">
        <v>80</v>
      </c>
      <c r="AW7409" s="13" t="s">
        <v>32</v>
      </c>
      <c r="AX7409" s="13" t="s">
        <v>71</v>
      </c>
      <c r="AY7409" s="159" t="s">
        <v>330</v>
      </c>
    </row>
    <row r="7410" spans="2:51" s="12" customFormat="1">
      <c r="B7410" s="151"/>
      <c r="D7410" s="152" t="s">
        <v>340</v>
      </c>
      <c r="E7410" s="153" t="s">
        <v>21</v>
      </c>
      <c r="F7410" s="154" t="s">
        <v>1457</v>
      </c>
      <c r="H7410" s="153" t="s">
        <v>21</v>
      </c>
      <c r="I7410" s="155"/>
      <c r="L7410" s="151"/>
      <c r="M7410" s="156"/>
      <c r="T7410" s="157"/>
      <c r="AT7410" s="153" t="s">
        <v>340</v>
      </c>
      <c r="AU7410" s="153" t="s">
        <v>80</v>
      </c>
      <c r="AV7410" s="12" t="s">
        <v>78</v>
      </c>
      <c r="AW7410" s="12" t="s">
        <v>32</v>
      </c>
      <c r="AX7410" s="12" t="s">
        <v>71</v>
      </c>
      <c r="AY7410" s="153" t="s">
        <v>330</v>
      </c>
    </row>
    <row r="7411" spans="2:51" s="13" customFormat="1">
      <c r="B7411" s="158"/>
      <c r="D7411" s="152" t="s">
        <v>340</v>
      </c>
      <c r="E7411" s="159" t="s">
        <v>21</v>
      </c>
      <c r="F7411" s="160" t="s">
        <v>5190</v>
      </c>
      <c r="H7411" s="161">
        <v>55.838000000000001</v>
      </c>
      <c r="I7411" s="162"/>
      <c r="L7411" s="158"/>
      <c r="M7411" s="163"/>
      <c r="T7411" s="164"/>
      <c r="AT7411" s="159" t="s">
        <v>340</v>
      </c>
      <c r="AU7411" s="159" t="s">
        <v>80</v>
      </c>
      <c r="AV7411" s="13" t="s">
        <v>80</v>
      </c>
      <c r="AW7411" s="13" t="s">
        <v>32</v>
      </c>
      <c r="AX7411" s="13" t="s">
        <v>71</v>
      </c>
      <c r="AY7411" s="159" t="s">
        <v>330</v>
      </c>
    </row>
    <row r="7412" spans="2:51" s="12" customFormat="1">
      <c r="B7412" s="151"/>
      <c r="D7412" s="152" t="s">
        <v>340</v>
      </c>
      <c r="E7412" s="153" t="s">
        <v>21</v>
      </c>
      <c r="F7412" s="154" t="s">
        <v>1459</v>
      </c>
      <c r="H7412" s="153" t="s">
        <v>21</v>
      </c>
      <c r="I7412" s="155"/>
      <c r="L7412" s="151"/>
      <c r="M7412" s="156"/>
      <c r="T7412" s="157"/>
      <c r="AT7412" s="153" t="s">
        <v>340</v>
      </c>
      <c r="AU7412" s="153" t="s">
        <v>80</v>
      </c>
      <c r="AV7412" s="12" t="s">
        <v>78</v>
      </c>
      <c r="AW7412" s="12" t="s">
        <v>32</v>
      </c>
      <c r="AX7412" s="12" t="s">
        <v>71</v>
      </c>
      <c r="AY7412" s="153" t="s">
        <v>330</v>
      </c>
    </row>
    <row r="7413" spans="2:51" s="13" customFormat="1">
      <c r="B7413" s="158"/>
      <c r="D7413" s="152" t="s">
        <v>340</v>
      </c>
      <c r="E7413" s="159" t="s">
        <v>21</v>
      </c>
      <c r="F7413" s="160" t="s">
        <v>5191</v>
      </c>
      <c r="H7413" s="161">
        <v>60.42</v>
      </c>
      <c r="I7413" s="162"/>
      <c r="L7413" s="158"/>
      <c r="M7413" s="163"/>
      <c r="T7413" s="164"/>
      <c r="AT7413" s="159" t="s">
        <v>340</v>
      </c>
      <c r="AU7413" s="159" t="s">
        <v>80</v>
      </c>
      <c r="AV7413" s="13" t="s">
        <v>80</v>
      </c>
      <c r="AW7413" s="13" t="s">
        <v>32</v>
      </c>
      <c r="AX7413" s="13" t="s">
        <v>71</v>
      </c>
      <c r="AY7413" s="159" t="s">
        <v>330</v>
      </c>
    </row>
    <row r="7414" spans="2:51" s="13" customFormat="1">
      <c r="B7414" s="158"/>
      <c r="D7414" s="152" t="s">
        <v>340</v>
      </c>
      <c r="E7414" s="159" t="s">
        <v>21</v>
      </c>
      <c r="F7414" s="160" t="s">
        <v>1462</v>
      </c>
      <c r="H7414" s="161">
        <v>-10.875999999999999</v>
      </c>
      <c r="I7414" s="162"/>
      <c r="L7414" s="158"/>
      <c r="M7414" s="163"/>
      <c r="T7414" s="164"/>
      <c r="AT7414" s="159" t="s">
        <v>340</v>
      </c>
      <c r="AU7414" s="159" t="s">
        <v>80</v>
      </c>
      <c r="AV7414" s="13" t="s">
        <v>80</v>
      </c>
      <c r="AW7414" s="13" t="s">
        <v>32</v>
      </c>
      <c r="AX7414" s="13" t="s">
        <v>71</v>
      </c>
      <c r="AY7414" s="159" t="s">
        <v>330</v>
      </c>
    </row>
    <row r="7415" spans="2:51" s="13" customFormat="1">
      <c r="B7415" s="158"/>
      <c r="D7415" s="152" t="s">
        <v>340</v>
      </c>
      <c r="E7415" s="159" t="s">
        <v>21</v>
      </c>
      <c r="F7415" s="160" t="s">
        <v>1463</v>
      </c>
      <c r="H7415" s="161">
        <v>-18.030999999999999</v>
      </c>
      <c r="I7415" s="162"/>
      <c r="L7415" s="158"/>
      <c r="M7415" s="163"/>
      <c r="T7415" s="164"/>
      <c r="AT7415" s="159" t="s">
        <v>340</v>
      </c>
      <c r="AU7415" s="159" t="s">
        <v>80</v>
      </c>
      <c r="AV7415" s="13" t="s">
        <v>80</v>
      </c>
      <c r="AW7415" s="13" t="s">
        <v>32</v>
      </c>
      <c r="AX7415" s="13" t="s">
        <v>71</v>
      </c>
      <c r="AY7415" s="159" t="s">
        <v>330</v>
      </c>
    </row>
    <row r="7416" spans="2:51" s="12" customFormat="1">
      <c r="B7416" s="151"/>
      <c r="D7416" s="152" t="s">
        <v>340</v>
      </c>
      <c r="E7416" s="153" t="s">
        <v>21</v>
      </c>
      <c r="F7416" s="154" t="s">
        <v>1464</v>
      </c>
      <c r="H7416" s="153" t="s">
        <v>21</v>
      </c>
      <c r="I7416" s="155"/>
      <c r="L7416" s="151"/>
      <c r="M7416" s="156"/>
      <c r="T7416" s="157"/>
      <c r="AT7416" s="153" t="s">
        <v>340</v>
      </c>
      <c r="AU7416" s="153" t="s">
        <v>80</v>
      </c>
      <c r="AV7416" s="12" t="s">
        <v>78</v>
      </c>
      <c r="AW7416" s="12" t="s">
        <v>32</v>
      </c>
      <c r="AX7416" s="12" t="s">
        <v>71</v>
      </c>
      <c r="AY7416" s="153" t="s">
        <v>330</v>
      </c>
    </row>
    <row r="7417" spans="2:51" s="13" customFormat="1">
      <c r="B7417" s="158"/>
      <c r="D7417" s="152" t="s">
        <v>340</v>
      </c>
      <c r="E7417" s="159" t="s">
        <v>21</v>
      </c>
      <c r="F7417" s="160" t="s">
        <v>5192</v>
      </c>
      <c r="H7417" s="161">
        <v>60</v>
      </c>
      <c r="I7417" s="162"/>
      <c r="L7417" s="158"/>
      <c r="M7417" s="163"/>
      <c r="T7417" s="164"/>
      <c r="AT7417" s="159" t="s">
        <v>340</v>
      </c>
      <c r="AU7417" s="159" t="s">
        <v>80</v>
      </c>
      <c r="AV7417" s="13" t="s">
        <v>80</v>
      </c>
      <c r="AW7417" s="13" t="s">
        <v>32</v>
      </c>
      <c r="AX7417" s="13" t="s">
        <v>71</v>
      </c>
      <c r="AY7417" s="159" t="s">
        <v>330</v>
      </c>
    </row>
    <row r="7418" spans="2:51" s="13" customFormat="1">
      <c r="B7418" s="158"/>
      <c r="D7418" s="152" t="s">
        <v>340</v>
      </c>
      <c r="E7418" s="159" t="s">
        <v>21</v>
      </c>
      <c r="F7418" s="160" t="s">
        <v>4795</v>
      </c>
      <c r="H7418" s="161">
        <v>-1.89</v>
      </c>
      <c r="I7418" s="162"/>
      <c r="L7418" s="158"/>
      <c r="M7418" s="163"/>
      <c r="T7418" s="164"/>
      <c r="AT7418" s="159" t="s">
        <v>340</v>
      </c>
      <c r="AU7418" s="159" t="s">
        <v>80</v>
      </c>
      <c r="AV7418" s="13" t="s">
        <v>80</v>
      </c>
      <c r="AW7418" s="13" t="s">
        <v>32</v>
      </c>
      <c r="AX7418" s="13" t="s">
        <v>71</v>
      </c>
      <c r="AY7418" s="159" t="s">
        <v>330</v>
      </c>
    </row>
    <row r="7419" spans="2:51" s="13" customFormat="1">
      <c r="B7419" s="158"/>
      <c r="D7419" s="152" t="s">
        <v>340</v>
      </c>
      <c r="E7419" s="159" t="s">
        <v>21</v>
      </c>
      <c r="F7419" s="160" t="s">
        <v>5193</v>
      </c>
      <c r="H7419" s="161">
        <v>-7.35</v>
      </c>
      <c r="I7419" s="162"/>
      <c r="L7419" s="158"/>
      <c r="M7419" s="163"/>
      <c r="T7419" s="164"/>
      <c r="AT7419" s="159" t="s">
        <v>340</v>
      </c>
      <c r="AU7419" s="159" t="s">
        <v>80</v>
      </c>
      <c r="AV7419" s="13" t="s">
        <v>80</v>
      </c>
      <c r="AW7419" s="13" t="s">
        <v>32</v>
      </c>
      <c r="AX7419" s="13" t="s">
        <v>71</v>
      </c>
      <c r="AY7419" s="159" t="s">
        <v>330</v>
      </c>
    </row>
    <row r="7420" spans="2:51" s="13" customFormat="1">
      <c r="B7420" s="158"/>
      <c r="D7420" s="152" t="s">
        <v>340</v>
      </c>
      <c r="E7420" s="159" t="s">
        <v>21</v>
      </c>
      <c r="F7420" s="160" t="s">
        <v>1591</v>
      </c>
      <c r="H7420" s="161">
        <v>-2</v>
      </c>
      <c r="I7420" s="162"/>
      <c r="L7420" s="158"/>
      <c r="M7420" s="163"/>
      <c r="T7420" s="164"/>
      <c r="AT7420" s="159" t="s">
        <v>340</v>
      </c>
      <c r="AU7420" s="159" t="s">
        <v>80</v>
      </c>
      <c r="AV7420" s="13" t="s">
        <v>80</v>
      </c>
      <c r="AW7420" s="13" t="s">
        <v>32</v>
      </c>
      <c r="AX7420" s="13" t="s">
        <v>71</v>
      </c>
      <c r="AY7420" s="159" t="s">
        <v>330</v>
      </c>
    </row>
    <row r="7421" spans="2:51" s="13" customFormat="1">
      <c r="B7421" s="158"/>
      <c r="D7421" s="152" t="s">
        <v>340</v>
      </c>
      <c r="E7421" s="159" t="s">
        <v>21</v>
      </c>
      <c r="F7421" s="160" t="s">
        <v>5194</v>
      </c>
      <c r="H7421" s="161">
        <v>-5.0519999999999996</v>
      </c>
      <c r="I7421" s="162"/>
      <c r="L7421" s="158"/>
      <c r="M7421" s="163"/>
      <c r="T7421" s="164"/>
      <c r="AT7421" s="159" t="s">
        <v>340</v>
      </c>
      <c r="AU7421" s="159" t="s">
        <v>80</v>
      </c>
      <c r="AV7421" s="13" t="s">
        <v>80</v>
      </c>
      <c r="AW7421" s="13" t="s">
        <v>32</v>
      </c>
      <c r="AX7421" s="13" t="s">
        <v>71</v>
      </c>
      <c r="AY7421" s="159" t="s">
        <v>330</v>
      </c>
    </row>
    <row r="7422" spans="2:51" s="13" customFormat="1">
      <c r="B7422" s="158"/>
      <c r="D7422" s="152" t="s">
        <v>340</v>
      </c>
      <c r="E7422" s="159" t="s">
        <v>21</v>
      </c>
      <c r="F7422" s="160" t="s">
        <v>1468</v>
      </c>
      <c r="H7422" s="161">
        <v>-7.3940000000000001</v>
      </c>
      <c r="I7422" s="162"/>
      <c r="L7422" s="158"/>
      <c r="M7422" s="163"/>
      <c r="T7422" s="164"/>
      <c r="AT7422" s="159" t="s">
        <v>340</v>
      </c>
      <c r="AU7422" s="159" t="s">
        <v>80</v>
      </c>
      <c r="AV7422" s="13" t="s">
        <v>80</v>
      </c>
      <c r="AW7422" s="13" t="s">
        <v>32</v>
      </c>
      <c r="AX7422" s="13" t="s">
        <v>71</v>
      </c>
      <c r="AY7422" s="159" t="s">
        <v>330</v>
      </c>
    </row>
    <row r="7423" spans="2:51" s="13" customFormat="1">
      <c r="B7423" s="158"/>
      <c r="D7423" s="152" t="s">
        <v>340</v>
      </c>
      <c r="E7423" s="159" t="s">
        <v>21</v>
      </c>
      <c r="F7423" s="160" t="s">
        <v>1592</v>
      </c>
      <c r="H7423" s="161">
        <v>1.5</v>
      </c>
      <c r="I7423" s="162"/>
      <c r="L7423" s="158"/>
      <c r="M7423" s="163"/>
      <c r="T7423" s="164"/>
      <c r="AT7423" s="159" t="s">
        <v>340</v>
      </c>
      <c r="AU7423" s="159" t="s">
        <v>80</v>
      </c>
      <c r="AV7423" s="13" t="s">
        <v>80</v>
      </c>
      <c r="AW7423" s="13" t="s">
        <v>32</v>
      </c>
      <c r="AX7423" s="13" t="s">
        <v>71</v>
      </c>
      <c r="AY7423" s="159" t="s">
        <v>330</v>
      </c>
    </row>
    <row r="7424" spans="2:51" s="13" customFormat="1">
      <c r="B7424" s="158"/>
      <c r="D7424" s="152" t="s">
        <v>340</v>
      </c>
      <c r="E7424" s="159" t="s">
        <v>21</v>
      </c>
      <c r="F7424" s="160" t="s">
        <v>1469</v>
      </c>
      <c r="H7424" s="161">
        <v>3.13</v>
      </c>
      <c r="I7424" s="162"/>
      <c r="L7424" s="158"/>
      <c r="M7424" s="163"/>
      <c r="T7424" s="164"/>
      <c r="AT7424" s="159" t="s">
        <v>340</v>
      </c>
      <c r="AU7424" s="159" t="s">
        <v>80</v>
      </c>
      <c r="AV7424" s="13" t="s">
        <v>80</v>
      </c>
      <c r="AW7424" s="13" t="s">
        <v>32</v>
      </c>
      <c r="AX7424" s="13" t="s">
        <v>71</v>
      </c>
      <c r="AY7424" s="159" t="s">
        <v>330</v>
      </c>
    </row>
    <row r="7425" spans="2:51" s="12" customFormat="1">
      <c r="B7425" s="151"/>
      <c r="D7425" s="152" t="s">
        <v>340</v>
      </c>
      <c r="E7425" s="153" t="s">
        <v>21</v>
      </c>
      <c r="F7425" s="154" t="s">
        <v>1545</v>
      </c>
      <c r="H7425" s="153" t="s">
        <v>21</v>
      </c>
      <c r="I7425" s="155"/>
      <c r="L7425" s="151"/>
      <c r="M7425" s="156"/>
      <c r="T7425" s="157"/>
      <c r="AT7425" s="153" t="s">
        <v>340</v>
      </c>
      <c r="AU7425" s="153" t="s">
        <v>80</v>
      </c>
      <c r="AV7425" s="12" t="s">
        <v>78</v>
      </c>
      <c r="AW7425" s="12" t="s">
        <v>32</v>
      </c>
      <c r="AX7425" s="12" t="s">
        <v>71</v>
      </c>
      <c r="AY7425" s="153" t="s">
        <v>330</v>
      </c>
    </row>
    <row r="7426" spans="2:51" s="13" customFormat="1">
      <c r="B7426" s="158"/>
      <c r="D7426" s="152" t="s">
        <v>340</v>
      </c>
      <c r="E7426" s="159" t="s">
        <v>21</v>
      </c>
      <c r="F7426" s="160" t="s">
        <v>4794</v>
      </c>
      <c r="H7426" s="161">
        <v>24.48</v>
      </c>
      <c r="I7426" s="162"/>
      <c r="L7426" s="158"/>
      <c r="M7426" s="163"/>
      <c r="T7426" s="164"/>
      <c r="AT7426" s="159" t="s">
        <v>340</v>
      </c>
      <c r="AU7426" s="159" t="s">
        <v>80</v>
      </c>
      <c r="AV7426" s="13" t="s">
        <v>80</v>
      </c>
      <c r="AW7426" s="13" t="s">
        <v>32</v>
      </c>
      <c r="AX7426" s="13" t="s">
        <v>71</v>
      </c>
      <c r="AY7426" s="159" t="s">
        <v>330</v>
      </c>
    </row>
    <row r="7427" spans="2:51" s="13" customFormat="1">
      <c r="B7427" s="158"/>
      <c r="D7427" s="152" t="s">
        <v>340</v>
      </c>
      <c r="E7427" s="159" t="s">
        <v>21</v>
      </c>
      <c r="F7427" s="160" t="s">
        <v>4795</v>
      </c>
      <c r="H7427" s="161">
        <v>-1.89</v>
      </c>
      <c r="I7427" s="162"/>
      <c r="L7427" s="158"/>
      <c r="M7427" s="163"/>
      <c r="T7427" s="164"/>
      <c r="AT7427" s="159" t="s">
        <v>340</v>
      </c>
      <c r="AU7427" s="159" t="s">
        <v>80</v>
      </c>
      <c r="AV7427" s="13" t="s">
        <v>80</v>
      </c>
      <c r="AW7427" s="13" t="s">
        <v>32</v>
      </c>
      <c r="AX7427" s="13" t="s">
        <v>71</v>
      </c>
      <c r="AY7427" s="159" t="s">
        <v>330</v>
      </c>
    </row>
    <row r="7428" spans="2:51" s="12" customFormat="1">
      <c r="B7428" s="151"/>
      <c r="D7428" s="152" t="s">
        <v>340</v>
      </c>
      <c r="E7428" s="153" t="s">
        <v>21</v>
      </c>
      <c r="F7428" s="154" t="s">
        <v>1470</v>
      </c>
      <c r="H7428" s="153" t="s">
        <v>21</v>
      </c>
      <c r="I7428" s="155"/>
      <c r="L7428" s="151"/>
      <c r="M7428" s="156"/>
      <c r="T7428" s="157"/>
      <c r="AT7428" s="153" t="s">
        <v>340</v>
      </c>
      <c r="AU7428" s="153" t="s">
        <v>80</v>
      </c>
      <c r="AV7428" s="12" t="s">
        <v>78</v>
      </c>
      <c r="AW7428" s="12" t="s">
        <v>32</v>
      </c>
      <c r="AX7428" s="12" t="s">
        <v>71</v>
      </c>
      <c r="AY7428" s="153" t="s">
        <v>330</v>
      </c>
    </row>
    <row r="7429" spans="2:51" s="13" customFormat="1">
      <c r="B7429" s="158"/>
      <c r="D7429" s="152" t="s">
        <v>340</v>
      </c>
      <c r="E7429" s="159" t="s">
        <v>21</v>
      </c>
      <c r="F7429" s="160" t="s">
        <v>5195</v>
      </c>
      <c r="H7429" s="161">
        <v>19.2</v>
      </c>
      <c r="I7429" s="162"/>
      <c r="L7429" s="158"/>
      <c r="M7429" s="163"/>
      <c r="T7429" s="164"/>
      <c r="AT7429" s="159" t="s">
        <v>340</v>
      </c>
      <c r="AU7429" s="159" t="s">
        <v>80</v>
      </c>
      <c r="AV7429" s="13" t="s">
        <v>80</v>
      </c>
      <c r="AW7429" s="13" t="s">
        <v>32</v>
      </c>
      <c r="AX7429" s="13" t="s">
        <v>71</v>
      </c>
      <c r="AY7429" s="159" t="s">
        <v>330</v>
      </c>
    </row>
    <row r="7430" spans="2:51" s="13" customFormat="1">
      <c r="B7430" s="158"/>
      <c r="D7430" s="152" t="s">
        <v>340</v>
      </c>
      <c r="E7430" s="159" t="s">
        <v>21</v>
      </c>
      <c r="F7430" s="160" t="s">
        <v>4813</v>
      </c>
      <c r="H7430" s="161">
        <v>-4.41</v>
      </c>
      <c r="I7430" s="162"/>
      <c r="L7430" s="158"/>
      <c r="M7430" s="163"/>
      <c r="T7430" s="164"/>
      <c r="AT7430" s="159" t="s">
        <v>340</v>
      </c>
      <c r="AU7430" s="159" t="s">
        <v>80</v>
      </c>
      <c r="AV7430" s="13" t="s">
        <v>80</v>
      </c>
      <c r="AW7430" s="13" t="s">
        <v>32</v>
      </c>
      <c r="AX7430" s="13" t="s">
        <v>71</v>
      </c>
      <c r="AY7430" s="159" t="s">
        <v>330</v>
      </c>
    </row>
    <row r="7431" spans="2:51" s="12" customFormat="1">
      <c r="B7431" s="151"/>
      <c r="D7431" s="152" t="s">
        <v>340</v>
      </c>
      <c r="E7431" s="153" t="s">
        <v>21</v>
      </c>
      <c r="F7431" s="154" t="s">
        <v>1672</v>
      </c>
      <c r="H7431" s="153" t="s">
        <v>21</v>
      </c>
      <c r="I7431" s="155"/>
      <c r="L7431" s="151"/>
      <c r="M7431" s="156"/>
      <c r="T7431" s="157"/>
      <c r="AT7431" s="153" t="s">
        <v>340</v>
      </c>
      <c r="AU7431" s="153" t="s">
        <v>80</v>
      </c>
      <c r="AV7431" s="12" t="s">
        <v>78</v>
      </c>
      <c r="AW7431" s="12" t="s">
        <v>32</v>
      </c>
      <c r="AX7431" s="12" t="s">
        <v>71</v>
      </c>
      <c r="AY7431" s="153" t="s">
        <v>330</v>
      </c>
    </row>
    <row r="7432" spans="2:51" s="13" customFormat="1">
      <c r="B7432" s="158"/>
      <c r="D7432" s="152" t="s">
        <v>340</v>
      </c>
      <c r="E7432" s="159" t="s">
        <v>21</v>
      </c>
      <c r="F7432" s="160" t="s">
        <v>4798</v>
      </c>
      <c r="H7432" s="161">
        <v>9.6</v>
      </c>
      <c r="I7432" s="162"/>
      <c r="L7432" s="158"/>
      <c r="M7432" s="163"/>
      <c r="T7432" s="164"/>
      <c r="AT7432" s="159" t="s">
        <v>340</v>
      </c>
      <c r="AU7432" s="159" t="s">
        <v>80</v>
      </c>
      <c r="AV7432" s="13" t="s">
        <v>80</v>
      </c>
      <c r="AW7432" s="13" t="s">
        <v>32</v>
      </c>
      <c r="AX7432" s="13" t="s">
        <v>71</v>
      </c>
      <c r="AY7432" s="159" t="s">
        <v>330</v>
      </c>
    </row>
    <row r="7433" spans="2:51" s="13" customFormat="1">
      <c r="B7433" s="158"/>
      <c r="D7433" s="152" t="s">
        <v>340</v>
      </c>
      <c r="E7433" s="159" t="s">
        <v>21</v>
      </c>
      <c r="F7433" s="160" t="s">
        <v>4799</v>
      </c>
      <c r="H7433" s="161">
        <v>-1.47</v>
      </c>
      <c r="I7433" s="162"/>
      <c r="L7433" s="158"/>
      <c r="M7433" s="163"/>
      <c r="T7433" s="164"/>
      <c r="AT7433" s="159" t="s">
        <v>340</v>
      </c>
      <c r="AU7433" s="159" t="s">
        <v>80</v>
      </c>
      <c r="AV7433" s="13" t="s">
        <v>80</v>
      </c>
      <c r="AW7433" s="13" t="s">
        <v>32</v>
      </c>
      <c r="AX7433" s="13" t="s">
        <v>71</v>
      </c>
      <c r="AY7433" s="159" t="s">
        <v>330</v>
      </c>
    </row>
    <row r="7434" spans="2:51" s="12" customFormat="1">
      <c r="B7434" s="151"/>
      <c r="D7434" s="152" t="s">
        <v>340</v>
      </c>
      <c r="E7434" s="153" t="s">
        <v>21</v>
      </c>
      <c r="F7434" s="154" t="s">
        <v>1550</v>
      </c>
      <c r="H7434" s="153" t="s">
        <v>21</v>
      </c>
      <c r="I7434" s="155"/>
      <c r="L7434" s="151"/>
      <c r="M7434" s="156"/>
      <c r="T7434" s="157"/>
      <c r="AT7434" s="153" t="s">
        <v>340</v>
      </c>
      <c r="AU7434" s="153" t="s">
        <v>80</v>
      </c>
      <c r="AV7434" s="12" t="s">
        <v>78</v>
      </c>
      <c r="AW7434" s="12" t="s">
        <v>32</v>
      </c>
      <c r="AX7434" s="12" t="s">
        <v>71</v>
      </c>
      <c r="AY7434" s="153" t="s">
        <v>330</v>
      </c>
    </row>
    <row r="7435" spans="2:51" s="13" customFormat="1">
      <c r="B7435" s="158"/>
      <c r="D7435" s="152" t="s">
        <v>340</v>
      </c>
      <c r="E7435" s="159" t="s">
        <v>21</v>
      </c>
      <c r="F7435" s="160" t="s">
        <v>4798</v>
      </c>
      <c r="H7435" s="161">
        <v>9.6</v>
      </c>
      <c r="I7435" s="162"/>
      <c r="L7435" s="158"/>
      <c r="M7435" s="163"/>
      <c r="T7435" s="164"/>
      <c r="AT7435" s="159" t="s">
        <v>340</v>
      </c>
      <c r="AU7435" s="159" t="s">
        <v>80</v>
      </c>
      <c r="AV7435" s="13" t="s">
        <v>80</v>
      </c>
      <c r="AW7435" s="13" t="s">
        <v>32</v>
      </c>
      <c r="AX7435" s="13" t="s">
        <v>71</v>
      </c>
      <c r="AY7435" s="159" t="s">
        <v>330</v>
      </c>
    </row>
    <row r="7436" spans="2:51" s="13" customFormat="1">
      <c r="B7436" s="158"/>
      <c r="D7436" s="152" t="s">
        <v>340</v>
      </c>
      <c r="E7436" s="159" t="s">
        <v>21</v>
      </c>
      <c r="F7436" s="160" t="s">
        <v>4799</v>
      </c>
      <c r="H7436" s="161">
        <v>-1.47</v>
      </c>
      <c r="I7436" s="162"/>
      <c r="L7436" s="158"/>
      <c r="M7436" s="163"/>
      <c r="T7436" s="164"/>
      <c r="AT7436" s="159" t="s">
        <v>340</v>
      </c>
      <c r="AU7436" s="159" t="s">
        <v>80</v>
      </c>
      <c r="AV7436" s="13" t="s">
        <v>80</v>
      </c>
      <c r="AW7436" s="13" t="s">
        <v>32</v>
      </c>
      <c r="AX7436" s="13" t="s">
        <v>71</v>
      </c>
      <c r="AY7436" s="159" t="s">
        <v>330</v>
      </c>
    </row>
    <row r="7437" spans="2:51" s="12" customFormat="1">
      <c r="B7437" s="151"/>
      <c r="D7437" s="152" t="s">
        <v>340</v>
      </c>
      <c r="E7437" s="153" t="s">
        <v>21</v>
      </c>
      <c r="F7437" s="154" t="s">
        <v>1472</v>
      </c>
      <c r="H7437" s="153" t="s">
        <v>21</v>
      </c>
      <c r="I7437" s="155"/>
      <c r="L7437" s="151"/>
      <c r="M7437" s="156"/>
      <c r="T7437" s="157"/>
      <c r="AT7437" s="153" t="s">
        <v>340</v>
      </c>
      <c r="AU7437" s="153" t="s">
        <v>80</v>
      </c>
      <c r="AV7437" s="12" t="s">
        <v>78</v>
      </c>
      <c r="AW7437" s="12" t="s">
        <v>32</v>
      </c>
      <c r="AX7437" s="12" t="s">
        <v>71</v>
      </c>
      <c r="AY7437" s="153" t="s">
        <v>330</v>
      </c>
    </row>
    <row r="7438" spans="2:51" s="13" customFormat="1">
      <c r="B7438" s="158"/>
      <c r="D7438" s="152" t="s">
        <v>340</v>
      </c>
      <c r="E7438" s="159" t="s">
        <v>21</v>
      </c>
      <c r="F7438" s="160" t="s">
        <v>5196</v>
      </c>
      <c r="H7438" s="161">
        <v>19.728000000000002</v>
      </c>
      <c r="I7438" s="162"/>
      <c r="L7438" s="158"/>
      <c r="M7438" s="163"/>
      <c r="T7438" s="164"/>
      <c r="AT7438" s="159" t="s">
        <v>340</v>
      </c>
      <c r="AU7438" s="159" t="s">
        <v>80</v>
      </c>
      <c r="AV7438" s="13" t="s">
        <v>80</v>
      </c>
      <c r="AW7438" s="13" t="s">
        <v>32</v>
      </c>
      <c r="AX7438" s="13" t="s">
        <v>71</v>
      </c>
      <c r="AY7438" s="159" t="s">
        <v>330</v>
      </c>
    </row>
    <row r="7439" spans="2:51" s="13" customFormat="1">
      <c r="B7439" s="158"/>
      <c r="D7439" s="152" t="s">
        <v>340</v>
      </c>
      <c r="E7439" s="159" t="s">
        <v>21</v>
      </c>
      <c r="F7439" s="160" t="s">
        <v>4813</v>
      </c>
      <c r="H7439" s="161">
        <v>-4.41</v>
      </c>
      <c r="I7439" s="162"/>
      <c r="L7439" s="158"/>
      <c r="M7439" s="163"/>
      <c r="T7439" s="164"/>
      <c r="AT7439" s="159" t="s">
        <v>340</v>
      </c>
      <c r="AU7439" s="159" t="s">
        <v>80</v>
      </c>
      <c r="AV7439" s="13" t="s">
        <v>80</v>
      </c>
      <c r="AW7439" s="13" t="s">
        <v>32</v>
      </c>
      <c r="AX7439" s="13" t="s">
        <v>71</v>
      </c>
      <c r="AY7439" s="159" t="s">
        <v>330</v>
      </c>
    </row>
    <row r="7440" spans="2:51" s="13" customFormat="1">
      <c r="B7440" s="158"/>
      <c r="D7440" s="152" t="s">
        <v>340</v>
      </c>
      <c r="E7440" s="159" t="s">
        <v>21</v>
      </c>
      <c r="F7440" s="160" t="s">
        <v>1474</v>
      </c>
      <c r="H7440" s="161">
        <v>-2.8</v>
      </c>
      <c r="I7440" s="162"/>
      <c r="L7440" s="158"/>
      <c r="M7440" s="163"/>
      <c r="T7440" s="164"/>
      <c r="AT7440" s="159" t="s">
        <v>340</v>
      </c>
      <c r="AU7440" s="159" t="s">
        <v>80</v>
      </c>
      <c r="AV7440" s="13" t="s">
        <v>80</v>
      </c>
      <c r="AW7440" s="13" t="s">
        <v>32</v>
      </c>
      <c r="AX7440" s="13" t="s">
        <v>71</v>
      </c>
      <c r="AY7440" s="159" t="s">
        <v>330</v>
      </c>
    </row>
    <row r="7441" spans="2:51" s="13" customFormat="1">
      <c r="B7441" s="158"/>
      <c r="D7441" s="152" t="s">
        <v>340</v>
      </c>
      <c r="E7441" s="159" t="s">
        <v>21</v>
      </c>
      <c r="F7441" s="160" t="s">
        <v>1475</v>
      </c>
      <c r="H7441" s="161">
        <v>1.7</v>
      </c>
      <c r="I7441" s="162"/>
      <c r="L7441" s="158"/>
      <c r="M7441" s="163"/>
      <c r="T7441" s="164"/>
      <c r="AT7441" s="159" t="s">
        <v>340</v>
      </c>
      <c r="AU7441" s="159" t="s">
        <v>80</v>
      </c>
      <c r="AV7441" s="13" t="s">
        <v>80</v>
      </c>
      <c r="AW7441" s="13" t="s">
        <v>32</v>
      </c>
      <c r="AX7441" s="13" t="s">
        <v>71</v>
      </c>
      <c r="AY7441" s="159" t="s">
        <v>330</v>
      </c>
    </row>
    <row r="7442" spans="2:51" s="12" customFormat="1">
      <c r="B7442" s="151"/>
      <c r="D7442" s="152" t="s">
        <v>340</v>
      </c>
      <c r="E7442" s="153" t="s">
        <v>21</v>
      </c>
      <c r="F7442" s="154" t="s">
        <v>1476</v>
      </c>
      <c r="H7442" s="153" t="s">
        <v>21</v>
      </c>
      <c r="I7442" s="155"/>
      <c r="L7442" s="151"/>
      <c r="M7442" s="156"/>
      <c r="T7442" s="157"/>
      <c r="AT7442" s="153" t="s">
        <v>340</v>
      </c>
      <c r="AU7442" s="153" t="s">
        <v>80</v>
      </c>
      <c r="AV7442" s="12" t="s">
        <v>78</v>
      </c>
      <c r="AW7442" s="12" t="s">
        <v>32</v>
      </c>
      <c r="AX7442" s="12" t="s">
        <v>71</v>
      </c>
      <c r="AY7442" s="153" t="s">
        <v>330</v>
      </c>
    </row>
    <row r="7443" spans="2:51" s="13" customFormat="1">
      <c r="B7443" s="158"/>
      <c r="D7443" s="152" t="s">
        <v>340</v>
      </c>
      <c r="E7443" s="159" t="s">
        <v>21</v>
      </c>
      <c r="F7443" s="160" t="s">
        <v>4802</v>
      </c>
      <c r="H7443" s="161">
        <v>10.08</v>
      </c>
      <c r="I7443" s="162"/>
      <c r="L7443" s="158"/>
      <c r="M7443" s="163"/>
      <c r="T7443" s="164"/>
      <c r="AT7443" s="159" t="s">
        <v>340</v>
      </c>
      <c r="AU7443" s="159" t="s">
        <v>80</v>
      </c>
      <c r="AV7443" s="13" t="s">
        <v>80</v>
      </c>
      <c r="AW7443" s="13" t="s">
        <v>32</v>
      </c>
      <c r="AX7443" s="13" t="s">
        <v>71</v>
      </c>
      <c r="AY7443" s="159" t="s">
        <v>330</v>
      </c>
    </row>
    <row r="7444" spans="2:51" s="13" customFormat="1">
      <c r="B7444" s="158"/>
      <c r="D7444" s="152" t="s">
        <v>340</v>
      </c>
      <c r="E7444" s="159" t="s">
        <v>21</v>
      </c>
      <c r="F7444" s="160" t="s">
        <v>4799</v>
      </c>
      <c r="H7444" s="161">
        <v>-1.47</v>
      </c>
      <c r="I7444" s="162"/>
      <c r="L7444" s="158"/>
      <c r="M7444" s="163"/>
      <c r="T7444" s="164"/>
      <c r="AT7444" s="159" t="s">
        <v>340</v>
      </c>
      <c r="AU7444" s="159" t="s">
        <v>80</v>
      </c>
      <c r="AV7444" s="13" t="s">
        <v>80</v>
      </c>
      <c r="AW7444" s="13" t="s">
        <v>32</v>
      </c>
      <c r="AX7444" s="13" t="s">
        <v>71</v>
      </c>
      <c r="AY7444" s="159" t="s">
        <v>330</v>
      </c>
    </row>
    <row r="7445" spans="2:51" s="12" customFormat="1">
      <c r="B7445" s="151"/>
      <c r="D7445" s="152" t="s">
        <v>340</v>
      </c>
      <c r="E7445" s="153" t="s">
        <v>21</v>
      </c>
      <c r="F7445" s="154" t="s">
        <v>1554</v>
      </c>
      <c r="H7445" s="153" t="s">
        <v>21</v>
      </c>
      <c r="I7445" s="155"/>
      <c r="L7445" s="151"/>
      <c r="M7445" s="156"/>
      <c r="T7445" s="157"/>
      <c r="AT7445" s="153" t="s">
        <v>340</v>
      </c>
      <c r="AU7445" s="153" t="s">
        <v>80</v>
      </c>
      <c r="AV7445" s="12" t="s">
        <v>78</v>
      </c>
      <c r="AW7445" s="12" t="s">
        <v>32</v>
      </c>
      <c r="AX7445" s="12" t="s">
        <v>71</v>
      </c>
      <c r="AY7445" s="153" t="s">
        <v>330</v>
      </c>
    </row>
    <row r="7446" spans="2:51" s="13" customFormat="1">
      <c r="B7446" s="158"/>
      <c r="D7446" s="152" t="s">
        <v>340</v>
      </c>
      <c r="E7446" s="159" t="s">
        <v>21</v>
      </c>
      <c r="F7446" s="160" t="s">
        <v>4802</v>
      </c>
      <c r="H7446" s="161">
        <v>10.08</v>
      </c>
      <c r="I7446" s="162"/>
      <c r="L7446" s="158"/>
      <c r="M7446" s="163"/>
      <c r="T7446" s="164"/>
      <c r="AT7446" s="159" t="s">
        <v>340</v>
      </c>
      <c r="AU7446" s="159" t="s">
        <v>80</v>
      </c>
      <c r="AV7446" s="13" t="s">
        <v>80</v>
      </c>
      <c r="AW7446" s="13" t="s">
        <v>32</v>
      </c>
      <c r="AX7446" s="13" t="s">
        <v>71</v>
      </c>
      <c r="AY7446" s="159" t="s">
        <v>330</v>
      </c>
    </row>
    <row r="7447" spans="2:51" s="13" customFormat="1">
      <c r="B7447" s="158"/>
      <c r="D7447" s="152" t="s">
        <v>340</v>
      </c>
      <c r="E7447" s="159" t="s">
        <v>21</v>
      </c>
      <c r="F7447" s="160" t="s">
        <v>4799</v>
      </c>
      <c r="H7447" s="161">
        <v>-1.47</v>
      </c>
      <c r="I7447" s="162"/>
      <c r="L7447" s="158"/>
      <c r="M7447" s="163"/>
      <c r="T7447" s="164"/>
      <c r="AT7447" s="159" t="s">
        <v>340</v>
      </c>
      <c r="AU7447" s="159" t="s">
        <v>80</v>
      </c>
      <c r="AV7447" s="13" t="s">
        <v>80</v>
      </c>
      <c r="AW7447" s="13" t="s">
        <v>32</v>
      </c>
      <c r="AX7447" s="13" t="s">
        <v>71</v>
      </c>
      <c r="AY7447" s="159" t="s">
        <v>330</v>
      </c>
    </row>
    <row r="7448" spans="2:51" s="12" customFormat="1">
      <c r="B7448" s="151"/>
      <c r="D7448" s="152" t="s">
        <v>340</v>
      </c>
      <c r="E7448" s="153" t="s">
        <v>21</v>
      </c>
      <c r="F7448" s="154" t="s">
        <v>2241</v>
      </c>
      <c r="H7448" s="153" t="s">
        <v>21</v>
      </c>
      <c r="I7448" s="155"/>
      <c r="L7448" s="151"/>
      <c r="M7448" s="156"/>
      <c r="T7448" s="157"/>
      <c r="AT7448" s="153" t="s">
        <v>340</v>
      </c>
      <c r="AU7448" s="153" t="s">
        <v>80</v>
      </c>
      <c r="AV7448" s="12" t="s">
        <v>78</v>
      </c>
      <c r="AW7448" s="12" t="s">
        <v>32</v>
      </c>
      <c r="AX7448" s="12" t="s">
        <v>71</v>
      </c>
      <c r="AY7448" s="153" t="s">
        <v>330</v>
      </c>
    </row>
    <row r="7449" spans="2:51" s="13" customFormat="1">
      <c r="B7449" s="158"/>
      <c r="D7449" s="152" t="s">
        <v>340</v>
      </c>
      <c r="E7449" s="159" t="s">
        <v>21</v>
      </c>
      <c r="F7449" s="160" t="s">
        <v>5196</v>
      </c>
      <c r="H7449" s="161">
        <v>19.728000000000002</v>
      </c>
      <c r="I7449" s="162"/>
      <c r="L7449" s="158"/>
      <c r="M7449" s="163"/>
      <c r="T7449" s="164"/>
      <c r="AT7449" s="159" t="s">
        <v>340</v>
      </c>
      <c r="AU7449" s="159" t="s">
        <v>80</v>
      </c>
      <c r="AV7449" s="13" t="s">
        <v>80</v>
      </c>
      <c r="AW7449" s="13" t="s">
        <v>32</v>
      </c>
      <c r="AX7449" s="13" t="s">
        <v>71</v>
      </c>
      <c r="AY7449" s="159" t="s">
        <v>330</v>
      </c>
    </row>
    <row r="7450" spans="2:51" s="13" customFormat="1">
      <c r="B7450" s="158"/>
      <c r="D7450" s="152" t="s">
        <v>340</v>
      </c>
      <c r="E7450" s="159" t="s">
        <v>21</v>
      </c>
      <c r="F7450" s="160" t="s">
        <v>4813</v>
      </c>
      <c r="H7450" s="161">
        <v>-4.41</v>
      </c>
      <c r="I7450" s="162"/>
      <c r="L7450" s="158"/>
      <c r="M7450" s="163"/>
      <c r="T7450" s="164"/>
      <c r="AT7450" s="159" t="s">
        <v>340</v>
      </c>
      <c r="AU7450" s="159" t="s">
        <v>80</v>
      </c>
      <c r="AV7450" s="13" t="s">
        <v>80</v>
      </c>
      <c r="AW7450" s="13" t="s">
        <v>32</v>
      </c>
      <c r="AX7450" s="13" t="s">
        <v>71</v>
      </c>
      <c r="AY7450" s="159" t="s">
        <v>330</v>
      </c>
    </row>
    <row r="7451" spans="2:51" s="12" customFormat="1">
      <c r="B7451" s="151"/>
      <c r="D7451" s="152" t="s">
        <v>340</v>
      </c>
      <c r="E7451" s="153" t="s">
        <v>21</v>
      </c>
      <c r="F7451" s="154" t="s">
        <v>1677</v>
      </c>
      <c r="H7451" s="153" t="s">
        <v>21</v>
      </c>
      <c r="I7451" s="155"/>
      <c r="L7451" s="151"/>
      <c r="M7451" s="156"/>
      <c r="T7451" s="157"/>
      <c r="AT7451" s="153" t="s">
        <v>340</v>
      </c>
      <c r="AU7451" s="153" t="s">
        <v>80</v>
      </c>
      <c r="AV7451" s="12" t="s">
        <v>78</v>
      </c>
      <c r="AW7451" s="12" t="s">
        <v>32</v>
      </c>
      <c r="AX7451" s="12" t="s">
        <v>71</v>
      </c>
      <c r="AY7451" s="153" t="s">
        <v>330</v>
      </c>
    </row>
    <row r="7452" spans="2:51" s="13" customFormat="1">
      <c r="B7452" s="158"/>
      <c r="D7452" s="152" t="s">
        <v>340</v>
      </c>
      <c r="E7452" s="159" t="s">
        <v>21</v>
      </c>
      <c r="F7452" s="160" t="s">
        <v>4802</v>
      </c>
      <c r="H7452" s="161">
        <v>10.08</v>
      </c>
      <c r="I7452" s="162"/>
      <c r="L7452" s="158"/>
      <c r="M7452" s="163"/>
      <c r="T7452" s="164"/>
      <c r="AT7452" s="159" t="s">
        <v>340</v>
      </c>
      <c r="AU7452" s="159" t="s">
        <v>80</v>
      </c>
      <c r="AV7452" s="13" t="s">
        <v>80</v>
      </c>
      <c r="AW7452" s="13" t="s">
        <v>32</v>
      </c>
      <c r="AX7452" s="13" t="s">
        <v>71</v>
      </c>
      <c r="AY7452" s="159" t="s">
        <v>330</v>
      </c>
    </row>
    <row r="7453" spans="2:51" s="13" customFormat="1">
      <c r="B7453" s="158"/>
      <c r="D7453" s="152" t="s">
        <v>340</v>
      </c>
      <c r="E7453" s="159" t="s">
        <v>21</v>
      </c>
      <c r="F7453" s="160" t="s">
        <v>4799</v>
      </c>
      <c r="H7453" s="161">
        <v>-1.47</v>
      </c>
      <c r="I7453" s="162"/>
      <c r="L7453" s="158"/>
      <c r="M7453" s="163"/>
      <c r="T7453" s="164"/>
      <c r="AT7453" s="159" t="s">
        <v>340</v>
      </c>
      <c r="AU7453" s="159" t="s">
        <v>80</v>
      </c>
      <c r="AV7453" s="13" t="s">
        <v>80</v>
      </c>
      <c r="AW7453" s="13" t="s">
        <v>32</v>
      </c>
      <c r="AX7453" s="13" t="s">
        <v>71</v>
      </c>
      <c r="AY7453" s="159" t="s">
        <v>330</v>
      </c>
    </row>
    <row r="7454" spans="2:51" s="12" customFormat="1">
      <c r="B7454" s="151"/>
      <c r="D7454" s="152" t="s">
        <v>340</v>
      </c>
      <c r="E7454" s="153" t="s">
        <v>21</v>
      </c>
      <c r="F7454" s="154" t="s">
        <v>2242</v>
      </c>
      <c r="H7454" s="153" t="s">
        <v>21</v>
      </c>
      <c r="I7454" s="155"/>
      <c r="L7454" s="151"/>
      <c r="M7454" s="156"/>
      <c r="T7454" s="157"/>
      <c r="AT7454" s="153" t="s">
        <v>340</v>
      </c>
      <c r="AU7454" s="153" t="s">
        <v>80</v>
      </c>
      <c r="AV7454" s="12" t="s">
        <v>78</v>
      </c>
      <c r="AW7454" s="12" t="s">
        <v>32</v>
      </c>
      <c r="AX7454" s="12" t="s">
        <v>71</v>
      </c>
      <c r="AY7454" s="153" t="s">
        <v>330</v>
      </c>
    </row>
    <row r="7455" spans="2:51" s="13" customFormat="1">
      <c r="B7455" s="158"/>
      <c r="D7455" s="152" t="s">
        <v>340</v>
      </c>
      <c r="E7455" s="159" t="s">
        <v>21</v>
      </c>
      <c r="F7455" s="160" t="s">
        <v>4802</v>
      </c>
      <c r="H7455" s="161">
        <v>10.08</v>
      </c>
      <c r="I7455" s="162"/>
      <c r="L7455" s="158"/>
      <c r="M7455" s="163"/>
      <c r="T7455" s="164"/>
      <c r="AT7455" s="159" t="s">
        <v>340</v>
      </c>
      <c r="AU7455" s="159" t="s">
        <v>80</v>
      </c>
      <c r="AV7455" s="13" t="s">
        <v>80</v>
      </c>
      <c r="AW7455" s="13" t="s">
        <v>32</v>
      </c>
      <c r="AX7455" s="13" t="s">
        <v>71</v>
      </c>
      <c r="AY7455" s="159" t="s">
        <v>330</v>
      </c>
    </row>
    <row r="7456" spans="2:51" s="13" customFormat="1">
      <c r="B7456" s="158"/>
      <c r="D7456" s="152" t="s">
        <v>340</v>
      </c>
      <c r="E7456" s="159" t="s">
        <v>21</v>
      </c>
      <c r="F7456" s="160" t="s">
        <v>4799</v>
      </c>
      <c r="H7456" s="161">
        <v>-1.47</v>
      </c>
      <c r="I7456" s="162"/>
      <c r="L7456" s="158"/>
      <c r="M7456" s="163"/>
      <c r="T7456" s="164"/>
      <c r="AT7456" s="159" t="s">
        <v>340</v>
      </c>
      <c r="AU7456" s="159" t="s">
        <v>80</v>
      </c>
      <c r="AV7456" s="13" t="s">
        <v>80</v>
      </c>
      <c r="AW7456" s="13" t="s">
        <v>32</v>
      </c>
      <c r="AX7456" s="13" t="s">
        <v>71</v>
      </c>
      <c r="AY7456" s="159" t="s">
        <v>330</v>
      </c>
    </row>
    <row r="7457" spans="2:51" s="12" customFormat="1">
      <c r="B7457" s="151"/>
      <c r="D7457" s="152" t="s">
        <v>340</v>
      </c>
      <c r="E7457" s="153" t="s">
        <v>21</v>
      </c>
      <c r="F7457" s="154" t="s">
        <v>2243</v>
      </c>
      <c r="H7457" s="153" t="s">
        <v>21</v>
      </c>
      <c r="I7457" s="155"/>
      <c r="L7457" s="151"/>
      <c r="M7457" s="156"/>
      <c r="T7457" s="157"/>
      <c r="AT7457" s="153" t="s">
        <v>340</v>
      </c>
      <c r="AU7457" s="153" t="s">
        <v>80</v>
      </c>
      <c r="AV7457" s="12" t="s">
        <v>78</v>
      </c>
      <c r="AW7457" s="12" t="s">
        <v>32</v>
      </c>
      <c r="AX7457" s="12" t="s">
        <v>71</v>
      </c>
      <c r="AY7457" s="153" t="s">
        <v>330</v>
      </c>
    </row>
    <row r="7458" spans="2:51" s="13" customFormat="1">
      <c r="B7458" s="158"/>
      <c r="D7458" s="152" t="s">
        <v>340</v>
      </c>
      <c r="E7458" s="159" t="s">
        <v>21</v>
      </c>
      <c r="F7458" s="160" t="s">
        <v>4826</v>
      </c>
      <c r="H7458" s="161">
        <v>12.48</v>
      </c>
      <c r="I7458" s="162"/>
      <c r="L7458" s="158"/>
      <c r="M7458" s="163"/>
      <c r="T7458" s="164"/>
      <c r="AT7458" s="159" t="s">
        <v>340</v>
      </c>
      <c r="AU7458" s="159" t="s">
        <v>80</v>
      </c>
      <c r="AV7458" s="13" t="s">
        <v>80</v>
      </c>
      <c r="AW7458" s="13" t="s">
        <v>32</v>
      </c>
      <c r="AX7458" s="13" t="s">
        <v>71</v>
      </c>
      <c r="AY7458" s="159" t="s">
        <v>330</v>
      </c>
    </row>
    <row r="7459" spans="2:51" s="13" customFormat="1">
      <c r="B7459" s="158"/>
      <c r="D7459" s="152" t="s">
        <v>340</v>
      </c>
      <c r="E7459" s="159" t="s">
        <v>21</v>
      </c>
      <c r="F7459" s="160" t="s">
        <v>4809</v>
      </c>
      <c r="H7459" s="161">
        <v>-2.94</v>
      </c>
      <c r="I7459" s="162"/>
      <c r="L7459" s="158"/>
      <c r="M7459" s="163"/>
      <c r="T7459" s="164"/>
      <c r="AT7459" s="159" t="s">
        <v>340</v>
      </c>
      <c r="AU7459" s="159" t="s">
        <v>80</v>
      </c>
      <c r="AV7459" s="13" t="s">
        <v>80</v>
      </c>
      <c r="AW7459" s="13" t="s">
        <v>32</v>
      </c>
      <c r="AX7459" s="13" t="s">
        <v>71</v>
      </c>
      <c r="AY7459" s="159" t="s">
        <v>330</v>
      </c>
    </row>
    <row r="7460" spans="2:51" s="12" customFormat="1">
      <c r="B7460" s="151"/>
      <c r="D7460" s="152" t="s">
        <v>340</v>
      </c>
      <c r="E7460" s="153" t="s">
        <v>21</v>
      </c>
      <c r="F7460" s="154" t="s">
        <v>1599</v>
      </c>
      <c r="H7460" s="153" t="s">
        <v>21</v>
      </c>
      <c r="I7460" s="155"/>
      <c r="L7460" s="151"/>
      <c r="M7460" s="156"/>
      <c r="T7460" s="157"/>
      <c r="AT7460" s="153" t="s">
        <v>340</v>
      </c>
      <c r="AU7460" s="153" t="s">
        <v>80</v>
      </c>
      <c r="AV7460" s="12" t="s">
        <v>78</v>
      </c>
      <c r="AW7460" s="12" t="s">
        <v>32</v>
      </c>
      <c r="AX7460" s="12" t="s">
        <v>71</v>
      </c>
      <c r="AY7460" s="153" t="s">
        <v>330</v>
      </c>
    </row>
    <row r="7461" spans="2:51" s="13" customFormat="1">
      <c r="B7461" s="158"/>
      <c r="D7461" s="152" t="s">
        <v>340</v>
      </c>
      <c r="E7461" s="159" t="s">
        <v>21</v>
      </c>
      <c r="F7461" s="160" t="s">
        <v>4805</v>
      </c>
      <c r="H7461" s="161">
        <v>11.76</v>
      </c>
      <c r="I7461" s="162"/>
      <c r="L7461" s="158"/>
      <c r="M7461" s="163"/>
      <c r="T7461" s="164"/>
      <c r="AT7461" s="159" t="s">
        <v>340</v>
      </c>
      <c r="AU7461" s="159" t="s">
        <v>80</v>
      </c>
      <c r="AV7461" s="13" t="s">
        <v>80</v>
      </c>
      <c r="AW7461" s="13" t="s">
        <v>32</v>
      </c>
      <c r="AX7461" s="13" t="s">
        <v>71</v>
      </c>
      <c r="AY7461" s="159" t="s">
        <v>330</v>
      </c>
    </row>
    <row r="7462" spans="2:51" s="13" customFormat="1">
      <c r="B7462" s="158"/>
      <c r="D7462" s="152" t="s">
        <v>340</v>
      </c>
      <c r="E7462" s="159" t="s">
        <v>21</v>
      </c>
      <c r="F7462" s="160" t="s">
        <v>4799</v>
      </c>
      <c r="H7462" s="161">
        <v>-1.47</v>
      </c>
      <c r="I7462" s="162"/>
      <c r="L7462" s="158"/>
      <c r="M7462" s="163"/>
      <c r="T7462" s="164"/>
      <c r="AT7462" s="159" t="s">
        <v>340</v>
      </c>
      <c r="AU7462" s="159" t="s">
        <v>80</v>
      </c>
      <c r="AV7462" s="13" t="s">
        <v>80</v>
      </c>
      <c r="AW7462" s="13" t="s">
        <v>32</v>
      </c>
      <c r="AX7462" s="13" t="s">
        <v>71</v>
      </c>
      <c r="AY7462" s="159" t="s">
        <v>330</v>
      </c>
    </row>
    <row r="7463" spans="2:51" s="12" customFormat="1">
      <c r="B7463" s="151"/>
      <c r="D7463" s="152" t="s">
        <v>340</v>
      </c>
      <c r="E7463" s="153" t="s">
        <v>21</v>
      </c>
      <c r="F7463" s="154" t="s">
        <v>2246</v>
      </c>
      <c r="H7463" s="153" t="s">
        <v>21</v>
      </c>
      <c r="I7463" s="155"/>
      <c r="L7463" s="151"/>
      <c r="M7463" s="156"/>
      <c r="T7463" s="157"/>
      <c r="AT7463" s="153" t="s">
        <v>340</v>
      </c>
      <c r="AU7463" s="153" t="s">
        <v>80</v>
      </c>
      <c r="AV7463" s="12" t="s">
        <v>78</v>
      </c>
      <c r="AW7463" s="12" t="s">
        <v>32</v>
      </c>
      <c r="AX7463" s="12" t="s">
        <v>71</v>
      </c>
      <c r="AY7463" s="153" t="s">
        <v>330</v>
      </c>
    </row>
    <row r="7464" spans="2:51" s="13" customFormat="1">
      <c r="B7464" s="158"/>
      <c r="D7464" s="152" t="s">
        <v>340</v>
      </c>
      <c r="E7464" s="159" t="s">
        <v>21</v>
      </c>
      <c r="F7464" s="160" t="s">
        <v>4806</v>
      </c>
      <c r="H7464" s="161">
        <v>15.888</v>
      </c>
      <c r="I7464" s="162"/>
      <c r="L7464" s="158"/>
      <c r="M7464" s="163"/>
      <c r="T7464" s="164"/>
      <c r="AT7464" s="159" t="s">
        <v>340</v>
      </c>
      <c r="AU7464" s="159" t="s">
        <v>80</v>
      </c>
      <c r="AV7464" s="13" t="s">
        <v>80</v>
      </c>
      <c r="AW7464" s="13" t="s">
        <v>32</v>
      </c>
      <c r="AX7464" s="13" t="s">
        <v>71</v>
      </c>
      <c r="AY7464" s="159" t="s">
        <v>330</v>
      </c>
    </row>
    <row r="7465" spans="2:51" s="13" customFormat="1">
      <c r="B7465" s="158"/>
      <c r="D7465" s="152" t="s">
        <v>340</v>
      </c>
      <c r="E7465" s="159" t="s">
        <v>21</v>
      </c>
      <c r="F7465" s="160" t="s">
        <v>4799</v>
      </c>
      <c r="H7465" s="161">
        <v>-1.47</v>
      </c>
      <c r="I7465" s="162"/>
      <c r="L7465" s="158"/>
      <c r="M7465" s="163"/>
      <c r="T7465" s="164"/>
      <c r="AT7465" s="159" t="s">
        <v>340</v>
      </c>
      <c r="AU7465" s="159" t="s">
        <v>80</v>
      </c>
      <c r="AV7465" s="13" t="s">
        <v>80</v>
      </c>
      <c r="AW7465" s="13" t="s">
        <v>32</v>
      </c>
      <c r="AX7465" s="13" t="s">
        <v>71</v>
      </c>
      <c r="AY7465" s="159" t="s">
        <v>330</v>
      </c>
    </row>
    <row r="7466" spans="2:51" s="12" customFormat="1">
      <c r="B7466" s="151"/>
      <c r="D7466" s="152" t="s">
        <v>340</v>
      </c>
      <c r="E7466" s="153" t="s">
        <v>21</v>
      </c>
      <c r="F7466" s="154" t="s">
        <v>1478</v>
      </c>
      <c r="H7466" s="153" t="s">
        <v>21</v>
      </c>
      <c r="I7466" s="155"/>
      <c r="L7466" s="151"/>
      <c r="M7466" s="156"/>
      <c r="T7466" s="157"/>
      <c r="AT7466" s="153" t="s">
        <v>340</v>
      </c>
      <c r="AU7466" s="153" t="s">
        <v>80</v>
      </c>
      <c r="AV7466" s="12" t="s">
        <v>78</v>
      </c>
      <c r="AW7466" s="12" t="s">
        <v>32</v>
      </c>
      <c r="AX7466" s="12" t="s">
        <v>71</v>
      </c>
      <c r="AY7466" s="153" t="s">
        <v>330</v>
      </c>
    </row>
    <row r="7467" spans="2:51" s="13" customFormat="1">
      <c r="B7467" s="158"/>
      <c r="D7467" s="152" t="s">
        <v>340</v>
      </c>
      <c r="E7467" s="159" t="s">
        <v>21</v>
      </c>
      <c r="F7467" s="160" t="s">
        <v>5197</v>
      </c>
      <c r="H7467" s="161">
        <v>75.12</v>
      </c>
      <c r="I7467" s="162"/>
      <c r="L7467" s="158"/>
      <c r="M7467" s="163"/>
      <c r="T7467" s="164"/>
      <c r="AT7467" s="159" t="s">
        <v>340</v>
      </c>
      <c r="AU7467" s="159" t="s">
        <v>80</v>
      </c>
      <c r="AV7467" s="13" t="s">
        <v>80</v>
      </c>
      <c r="AW7467" s="13" t="s">
        <v>32</v>
      </c>
      <c r="AX7467" s="13" t="s">
        <v>71</v>
      </c>
      <c r="AY7467" s="159" t="s">
        <v>330</v>
      </c>
    </row>
    <row r="7468" spans="2:51" s="13" customFormat="1">
      <c r="B7468" s="158"/>
      <c r="D7468" s="152" t="s">
        <v>340</v>
      </c>
      <c r="E7468" s="159" t="s">
        <v>21</v>
      </c>
      <c r="F7468" s="160" t="s">
        <v>5198</v>
      </c>
      <c r="H7468" s="161">
        <v>-13.08</v>
      </c>
      <c r="I7468" s="162"/>
      <c r="L7468" s="158"/>
      <c r="M7468" s="163"/>
      <c r="T7468" s="164"/>
      <c r="AT7468" s="159" t="s">
        <v>340</v>
      </c>
      <c r="AU7468" s="159" t="s">
        <v>80</v>
      </c>
      <c r="AV7468" s="13" t="s">
        <v>80</v>
      </c>
      <c r="AW7468" s="13" t="s">
        <v>32</v>
      </c>
      <c r="AX7468" s="13" t="s">
        <v>71</v>
      </c>
      <c r="AY7468" s="159" t="s">
        <v>330</v>
      </c>
    </row>
    <row r="7469" spans="2:51" s="13" customFormat="1">
      <c r="B7469" s="158"/>
      <c r="D7469" s="152" t="s">
        <v>340</v>
      </c>
      <c r="E7469" s="159" t="s">
        <v>21</v>
      </c>
      <c r="F7469" s="160" t="s">
        <v>5199</v>
      </c>
      <c r="H7469" s="161">
        <v>-12.6</v>
      </c>
      <c r="I7469" s="162"/>
      <c r="L7469" s="158"/>
      <c r="M7469" s="163"/>
      <c r="T7469" s="164"/>
      <c r="AT7469" s="159" t="s">
        <v>340</v>
      </c>
      <c r="AU7469" s="159" t="s">
        <v>80</v>
      </c>
      <c r="AV7469" s="13" t="s">
        <v>80</v>
      </c>
      <c r="AW7469" s="13" t="s">
        <v>32</v>
      </c>
      <c r="AX7469" s="13" t="s">
        <v>71</v>
      </c>
      <c r="AY7469" s="159" t="s">
        <v>330</v>
      </c>
    </row>
    <row r="7470" spans="2:51" s="13" customFormat="1">
      <c r="B7470" s="158"/>
      <c r="D7470" s="152" t="s">
        <v>340</v>
      </c>
      <c r="E7470" s="159" t="s">
        <v>21</v>
      </c>
      <c r="F7470" s="160" t="s">
        <v>1688</v>
      </c>
      <c r="H7470" s="161">
        <v>-3.15</v>
      </c>
      <c r="I7470" s="162"/>
      <c r="L7470" s="158"/>
      <c r="M7470" s="163"/>
      <c r="T7470" s="164"/>
      <c r="AT7470" s="159" t="s">
        <v>340</v>
      </c>
      <c r="AU7470" s="159" t="s">
        <v>80</v>
      </c>
      <c r="AV7470" s="13" t="s">
        <v>80</v>
      </c>
      <c r="AW7470" s="13" t="s">
        <v>32</v>
      </c>
      <c r="AX7470" s="13" t="s">
        <v>71</v>
      </c>
      <c r="AY7470" s="159" t="s">
        <v>330</v>
      </c>
    </row>
    <row r="7471" spans="2:51" s="13" customFormat="1">
      <c r="B7471" s="158"/>
      <c r="D7471" s="152" t="s">
        <v>340</v>
      </c>
      <c r="E7471" s="159" t="s">
        <v>21</v>
      </c>
      <c r="F7471" s="160" t="s">
        <v>4834</v>
      </c>
      <c r="H7471" s="161">
        <v>-1.68</v>
      </c>
      <c r="I7471" s="162"/>
      <c r="L7471" s="158"/>
      <c r="M7471" s="163"/>
      <c r="T7471" s="164"/>
      <c r="AT7471" s="159" t="s">
        <v>340</v>
      </c>
      <c r="AU7471" s="159" t="s">
        <v>80</v>
      </c>
      <c r="AV7471" s="13" t="s">
        <v>80</v>
      </c>
      <c r="AW7471" s="13" t="s">
        <v>32</v>
      </c>
      <c r="AX7471" s="13" t="s">
        <v>71</v>
      </c>
      <c r="AY7471" s="159" t="s">
        <v>330</v>
      </c>
    </row>
    <row r="7472" spans="2:51" s="12" customFormat="1">
      <c r="B7472" s="151"/>
      <c r="D7472" s="152" t="s">
        <v>340</v>
      </c>
      <c r="E7472" s="153" t="s">
        <v>21</v>
      </c>
      <c r="F7472" s="154" t="s">
        <v>1480</v>
      </c>
      <c r="H7472" s="153" t="s">
        <v>21</v>
      </c>
      <c r="I7472" s="155"/>
      <c r="L7472" s="151"/>
      <c r="M7472" s="156"/>
      <c r="T7472" s="157"/>
      <c r="AT7472" s="153" t="s">
        <v>340</v>
      </c>
      <c r="AU7472" s="153" t="s">
        <v>80</v>
      </c>
      <c r="AV7472" s="12" t="s">
        <v>78</v>
      </c>
      <c r="AW7472" s="12" t="s">
        <v>32</v>
      </c>
      <c r="AX7472" s="12" t="s">
        <v>71</v>
      </c>
      <c r="AY7472" s="153" t="s">
        <v>330</v>
      </c>
    </row>
    <row r="7473" spans="2:51" s="13" customFormat="1">
      <c r="B7473" s="158"/>
      <c r="D7473" s="152" t="s">
        <v>340</v>
      </c>
      <c r="E7473" s="159" t="s">
        <v>21</v>
      </c>
      <c r="F7473" s="160" t="s">
        <v>5200</v>
      </c>
      <c r="H7473" s="161">
        <v>57.680999999999997</v>
      </c>
      <c r="I7473" s="162"/>
      <c r="L7473" s="158"/>
      <c r="M7473" s="163"/>
      <c r="T7473" s="164"/>
      <c r="AT7473" s="159" t="s">
        <v>340</v>
      </c>
      <c r="AU7473" s="159" t="s">
        <v>80</v>
      </c>
      <c r="AV7473" s="13" t="s">
        <v>80</v>
      </c>
      <c r="AW7473" s="13" t="s">
        <v>32</v>
      </c>
      <c r="AX7473" s="13" t="s">
        <v>71</v>
      </c>
      <c r="AY7473" s="159" t="s">
        <v>330</v>
      </c>
    </row>
    <row r="7474" spans="2:51" s="13" customFormat="1">
      <c r="B7474" s="158"/>
      <c r="D7474" s="152" t="s">
        <v>340</v>
      </c>
      <c r="E7474" s="159" t="s">
        <v>21</v>
      </c>
      <c r="F7474" s="160" t="s">
        <v>4795</v>
      </c>
      <c r="H7474" s="161">
        <v>-1.89</v>
      </c>
      <c r="I7474" s="162"/>
      <c r="L7474" s="158"/>
      <c r="M7474" s="163"/>
      <c r="T7474" s="164"/>
      <c r="AT7474" s="159" t="s">
        <v>340</v>
      </c>
      <c r="AU7474" s="159" t="s">
        <v>80</v>
      </c>
      <c r="AV7474" s="13" t="s">
        <v>80</v>
      </c>
      <c r="AW7474" s="13" t="s">
        <v>32</v>
      </c>
      <c r="AX7474" s="13" t="s">
        <v>71</v>
      </c>
      <c r="AY7474" s="159" t="s">
        <v>330</v>
      </c>
    </row>
    <row r="7475" spans="2:51" s="13" customFormat="1">
      <c r="B7475" s="158"/>
      <c r="D7475" s="152" t="s">
        <v>340</v>
      </c>
      <c r="E7475" s="159" t="s">
        <v>21</v>
      </c>
      <c r="F7475" s="160" t="s">
        <v>1482</v>
      </c>
      <c r="H7475" s="161">
        <v>-8.49</v>
      </c>
      <c r="I7475" s="162"/>
      <c r="L7475" s="158"/>
      <c r="M7475" s="163"/>
      <c r="T7475" s="164"/>
      <c r="AT7475" s="159" t="s">
        <v>340</v>
      </c>
      <c r="AU7475" s="159" t="s">
        <v>80</v>
      </c>
      <c r="AV7475" s="13" t="s">
        <v>80</v>
      </c>
      <c r="AW7475" s="13" t="s">
        <v>32</v>
      </c>
      <c r="AX7475" s="13" t="s">
        <v>71</v>
      </c>
      <c r="AY7475" s="159" t="s">
        <v>330</v>
      </c>
    </row>
    <row r="7476" spans="2:51" s="13" customFormat="1">
      <c r="B7476" s="158"/>
      <c r="D7476" s="152" t="s">
        <v>340</v>
      </c>
      <c r="E7476" s="159" t="s">
        <v>21</v>
      </c>
      <c r="F7476" s="160" t="s">
        <v>1483</v>
      </c>
      <c r="H7476" s="161">
        <v>3.1230000000000002</v>
      </c>
      <c r="I7476" s="162"/>
      <c r="L7476" s="158"/>
      <c r="M7476" s="163"/>
      <c r="T7476" s="164"/>
      <c r="AT7476" s="159" t="s">
        <v>340</v>
      </c>
      <c r="AU7476" s="159" t="s">
        <v>80</v>
      </c>
      <c r="AV7476" s="13" t="s">
        <v>80</v>
      </c>
      <c r="AW7476" s="13" t="s">
        <v>32</v>
      </c>
      <c r="AX7476" s="13" t="s">
        <v>71</v>
      </c>
      <c r="AY7476" s="159" t="s">
        <v>330</v>
      </c>
    </row>
    <row r="7477" spans="2:51" s="12" customFormat="1">
      <c r="B7477" s="151"/>
      <c r="D7477" s="152" t="s">
        <v>340</v>
      </c>
      <c r="E7477" s="153" t="s">
        <v>21</v>
      </c>
      <c r="F7477" s="154" t="s">
        <v>1484</v>
      </c>
      <c r="H7477" s="153" t="s">
        <v>21</v>
      </c>
      <c r="I7477" s="155"/>
      <c r="L7477" s="151"/>
      <c r="M7477" s="156"/>
      <c r="T7477" s="157"/>
      <c r="AT7477" s="153" t="s">
        <v>340</v>
      </c>
      <c r="AU7477" s="153" t="s">
        <v>80</v>
      </c>
      <c r="AV7477" s="12" t="s">
        <v>78</v>
      </c>
      <c r="AW7477" s="12" t="s">
        <v>32</v>
      </c>
      <c r="AX7477" s="12" t="s">
        <v>71</v>
      </c>
      <c r="AY7477" s="153" t="s">
        <v>330</v>
      </c>
    </row>
    <row r="7478" spans="2:51" s="13" customFormat="1">
      <c r="B7478" s="158"/>
      <c r="D7478" s="152" t="s">
        <v>340</v>
      </c>
      <c r="E7478" s="159" t="s">
        <v>21</v>
      </c>
      <c r="F7478" s="160" t="s">
        <v>5201</v>
      </c>
      <c r="H7478" s="161">
        <v>54.81</v>
      </c>
      <c r="I7478" s="162"/>
      <c r="L7478" s="158"/>
      <c r="M7478" s="163"/>
      <c r="T7478" s="164"/>
      <c r="AT7478" s="159" t="s">
        <v>340</v>
      </c>
      <c r="AU7478" s="159" t="s">
        <v>80</v>
      </c>
      <c r="AV7478" s="13" t="s">
        <v>80</v>
      </c>
      <c r="AW7478" s="13" t="s">
        <v>32</v>
      </c>
      <c r="AX7478" s="13" t="s">
        <v>71</v>
      </c>
      <c r="AY7478" s="159" t="s">
        <v>330</v>
      </c>
    </row>
    <row r="7479" spans="2:51" s="13" customFormat="1">
      <c r="B7479" s="158"/>
      <c r="D7479" s="152" t="s">
        <v>340</v>
      </c>
      <c r="E7479" s="159" t="s">
        <v>21</v>
      </c>
      <c r="F7479" s="160" t="s">
        <v>5103</v>
      </c>
      <c r="H7479" s="161">
        <v>-2.52</v>
      </c>
      <c r="I7479" s="162"/>
      <c r="L7479" s="158"/>
      <c r="M7479" s="163"/>
      <c r="T7479" s="164"/>
      <c r="AT7479" s="159" t="s">
        <v>340</v>
      </c>
      <c r="AU7479" s="159" t="s">
        <v>80</v>
      </c>
      <c r="AV7479" s="13" t="s">
        <v>80</v>
      </c>
      <c r="AW7479" s="13" t="s">
        <v>32</v>
      </c>
      <c r="AX7479" s="13" t="s">
        <v>71</v>
      </c>
      <c r="AY7479" s="159" t="s">
        <v>330</v>
      </c>
    </row>
    <row r="7480" spans="2:51" s="13" customFormat="1">
      <c r="B7480" s="158"/>
      <c r="D7480" s="152" t="s">
        <v>340</v>
      </c>
      <c r="E7480" s="159" t="s">
        <v>21</v>
      </c>
      <c r="F7480" s="160" t="s">
        <v>1486</v>
      </c>
      <c r="H7480" s="161">
        <v>-5.7</v>
      </c>
      <c r="I7480" s="162"/>
      <c r="L7480" s="158"/>
      <c r="M7480" s="163"/>
      <c r="T7480" s="164"/>
      <c r="AT7480" s="159" t="s">
        <v>340</v>
      </c>
      <c r="AU7480" s="159" t="s">
        <v>80</v>
      </c>
      <c r="AV7480" s="13" t="s">
        <v>80</v>
      </c>
      <c r="AW7480" s="13" t="s">
        <v>32</v>
      </c>
      <c r="AX7480" s="13" t="s">
        <v>71</v>
      </c>
      <c r="AY7480" s="159" t="s">
        <v>330</v>
      </c>
    </row>
    <row r="7481" spans="2:51" s="13" customFormat="1">
      <c r="B7481" s="158"/>
      <c r="D7481" s="152" t="s">
        <v>340</v>
      </c>
      <c r="E7481" s="159" t="s">
        <v>21</v>
      </c>
      <c r="F7481" s="160" t="s">
        <v>1487</v>
      </c>
      <c r="H7481" s="161">
        <v>2.4249999999999998</v>
      </c>
      <c r="I7481" s="162"/>
      <c r="L7481" s="158"/>
      <c r="M7481" s="163"/>
      <c r="T7481" s="164"/>
      <c r="AT7481" s="159" t="s">
        <v>340</v>
      </c>
      <c r="AU7481" s="159" t="s">
        <v>80</v>
      </c>
      <c r="AV7481" s="13" t="s">
        <v>80</v>
      </c>
      <c r="AW7481" s="13" t="s">
        <v>32</v>
      </c>
      <c r="AX7481" s="13" t="s">
        <v>71</v>
      </c>
      <c r="AY7481" s="159" t="s">
        <v>330</v>
      </c>
    </row>
    <row r="7482" spans="2:51" s="12" customFormat="1">
      <c r="B7482" s="151"/>
      <c r="D7482" s="152" t="s">
        <v>340</v>
      </c>
      <c r="E7482" s="153" t="s">
        <v>21</v>
      </c>
      <c r="F7482" s="154" t="s">
        <v>1488</v>
      </c>
      <c r="H7482" s="153" t="s">
        <v>21</v>
      </c>
      <c r="I7482" s="155"/>
      <c r="L7482" s="151"/>
      <c r="M7482" s="156"/>
      <c r="T7482" s="157"/>
      <c r="AT7482" s="153" t="s">
        <v>340</v>
      </c>
      <c r="AU7482" s="153" t="s">
        <v>80</v>
      </c>
      <c r="AV7482" s="12" t="s">
        <v>78</v>
      </c>
      <c r="AW7482" s="12" t="s">
        <v>32</v>
      </c>
      <c r="AX7482" s="12" t="s">
        <v>71</v>
      </c>
      <c r="AY7482" s="153" t="s">
        <v>330</v>
      </c>
    </row>
    <row r="7483" spans="2:51" s="13" customFormat="1">
      <c r="B7483" s="158"/>
      <c r="D7483" s="152" t="s">
        <v>340</v>
      </c>
      <c r="E7483" s="159" t="s">
        <v>21</v>
      </c>
      <c r="F7483" s="160" t="s">
        <v>5202</v>
      </c>
      <c r="H7483" s="161">
        <v>72.48</v>
      </c>
      <c r="I7483" s="162"/>
      <c r="L7483" s="158"/>
      <c r="M7483" s="163"/>
      <c r="T7483" s="164"/>
      <c r="AT7483" s="159" t="s">
        <v>340</v>
      </c>
      <c r="AU7483" s="159" t="s">
        <v>80</v>
      </c>
      <c r="AV7483" s="13" t="s">
        <v>80</v>
      </c>
      <c r="AW7483" s="13" t="s">
        <v>32</v>
      </c>
      <c r="AX7483" s="13" t="s">
        <v>71</v>
      </c>
      <c r="AY7483" s="159" t="s">
        <v>330</v>
      </c>
    </row>
    <row r="7484" spans="2:51" s="13" customFormat="1">
      <c r="B7484" s="158"/>
      <c r="D7484" s="152" t="s">
        <v>340</v>
      </c>
      <c r="E7484" s="159" t="s">
        <v>21</v>
      </c>
      <c r="F7484" s="160" t="s">
        <v>5203</v>
      </c>
      <c r="H7484" s="161">
        <v>-3.84</v>
      </c>
      <c r="I7484" s="162"/>
      <c r="L7484" s="158"/>
      <c r="M7484" s="163"/>
      <c r="T7484" s="164"/>
      <c r="AT7484" s="159" t="s">
        <v>340</v>
      </c>
      <c r="AU7484" s="159" t="s">
        <v>80</v>
      </c>
      <c r="AV7484" s="13" t="s">
        <v>80</v>
      </c>
      <c r="AW7484" s="13" t="s">
        <v>32</v>
      </c>
      <c r="AX7484" s="13" t="s">
        <v>71</v>
      </c>
      <c r="AY7484" s="159" t="s">
        <v>330</v>
      </c>
    </row>
    <row r="7485" spans="2:51" s="13" customFormat="1">
      <c r="B7485" s="158"/>
      <c r="D7485" s="152" t="s">
        <v>340</v>
      </c>
      <c r="E7485" s="159" t="s">
        <v>21</v>
      </c>
      <c r="F7485" s="160" t="s">
        <v>5204</v>
      </c>
      <c r="H7485" s="161">
        <v>-6.3</v>
      </c>
      <c r="I7485" s="162"/>
      <c r="L7485" s="158"/>
      <c r="M7485" s="163"/>
      <c r="T7485" s="164"/>
      <c r="AT7485" s="159" t="s">
        <v>340</v>
      </c>
      <c r="AU7485" s="159" t="s">
        <v>80</v>
      </c>
      <c r="AV7485" s="13" t="s">
        <v>80</v>
      </c>
      <c r="AW7485" s="13" t="s">
        <v>32</v>
      </c>
      <c r="AX7485" s="13" t="s">
        <v>71</v>
      </c>
      <c r="AY7485" s="159" t="s">
        <v>330</v>
      </c>
    </row>
    <row r="7486" spans="2:51" s="13" customFormat="1">
      <c r="B7486" s="158"/>
      <c r="D7486" s="152" t="s">
        <v>340</v>
      </c>
      <c r="E7486" s="159" t="s">
        <v>21</v>
      </c>
      <c r="F7486" s="160" t="s">
        <v>1721</v>
      </c>
      <c r="H7486" s="161">
        <v>-3.36</v>
      </c>
      <c r="I7486" s="162"/>
      <c r="L7486" s="158"/>
      <c r="M7486" s="163"/>
      <c r="T7486" s="164"/>
      <c r="AT7486" s="159" t="s">
        <v>340</v>
      </c>
      <c r="AU7486" s="159" t="s">
        <v>80</v>
      </c>
      <c r="AV7486" s="13" t="s">
        <v>80</v>
      </c>
      <c r="AW7486" s="13" t="s">
        <v>32</v>
      </c>
      <c r="AX7486" s="13" t="s">
        <v>71</v>
      </c>
      <c r="AY7486" s="159" t="s">
        <v>330</v>
      </c>
    </row>
    <row r="7487" spans="2:51" s="13" customFormat="1">
      <c r="B7487" s="158"/>
      <c r="D7487" s="152" t="s">
        <v>340</v>
      </c>
      <c r="E7487" s="159" t="s">
        <v>21</v>
      </c>
      <c r="F7487" s="160" t="s">
        <v>5205</v>
      </c>
      <c r="H7487" s="161">
        <v>-5.67</v>
      </c>
      <c r="I7487" s="162"/>
      <c r="L7487" s="158"/>
      <c r="M7487" s="163"/>
      <c r="T7487" s="164"/>
      <c r="AT7487" s="159" t="s">
        <v>340</v>
      </c>
      <c r="AU7487" s="159" t="s">
        <v>80</v>
      </c>
      <c r="AV7487" s="13" t="s">
        <v>80</v>
      </c>
      <c r="AW7487" s="13" t="s">
        <v>32</v>
      </c>
      <c r="AX7487" s="13" t="s">
        <v>71</v>
      </c>
      <c r="AY7487" s="159" t="s">
        <v>330</v>
      </c>
    </row>
    <row r="7488" spans="2:51" s="13" customFormat="1">
      <c r="B7488" s="158"/>
      <c r="D7488" s="152" t="s">
        <v>340</v>
      </c>
      <c r="E7488" s="159" t="s">
        <v>21</v>
      </c>
      <c r="F7488" s="160" t="s">
        <v>4799</v>
      </c>
      <c r="H7488" s="161">
        <v>-1.47</v>
      </c>
      <c r="I7488" s="162"/>
      <c r="L7488" s="158"/>
      <c r="M7488" s="163"/>
      <c r="T7488" s="164"/>
      <c r="AT7488" s="159" t="s">
        <v>340</v>
      </c>
      <c r="AU7488" s="159" t="s">
        <v>80</v>
      </c>
      <c r="AV7488" s="13" t="s">
        <v>80</v>
      </c>
      <c r="AW7488" s="13" t="s">
        <v>32</v>
      </c>
      <c r="AX7488" s="13" t="s">
        <v>71</v>
      </c>
      <c r="AY7488" s="159" t="s">
        <v>330</v>
      </c>
    </row>
    <row r="7489" spans="2:51" s="12" customFormat="1">
      <c r="B7489" s="151"/>
      <c r="D7489" s="152" t="s">
        <v>340</v>
      </c>
      <c r="E7489" s="153" t="s">
        <v>21</v>
      </c>
      <c r="F7489" s="154" t="s">
        <v>1490</v>
      </c>
      <c r="H7489" s="153" t="s">
        <v>21</v>
      </c>
      <c r="I7489" s="155"/>
      <c r="L7489" s="151"/>
      <c r="M7489" s="156"/>
      <c r="T7489" s="157"/>
      <c r="AT7489" s="153" t="s">
        <v>340</v>
      </c>
      <c r="AU7489" s="153" t="s">
        <v>80</v>
      </c>
      <c r="AV7489" s="12" t="s">
        <v>78</v>
      </c>
      <c r="AW7489" s="12" t="s">
        <v>32</v>
      </c>
      <c r="AX7489" s="12" t="s">
        <v>71</v>
      </c>
      <c r="AY7489" s="153" t="s">
        <v>330</v>
      </c>
    </row>
    <row r="7490" spans="2:51" s="13" customFormat="1">
      <c r="B7490" s="158"/>
      <c r="D7490" s="152" t="s">
        <v>340</v>
      </c>
      <c r="E7490" s="159" t="s">
        <v>21</v>
      </c>
      <c r="F7490" s="160" t="s">
        <v>5206</v>
      </c>
      <c r="H7490" s="161">
        <v>41.08</v>
      </c>
      <c r="I7490" s="162"/>
      <c r="L7490" s="158"/>
      <c r="M7490" s="163"/>
      <c r="T7490" s="164"/>
      <c r="AT7490" s="159" t="s">
        <v>340</v>
      </c>
      <c r="AU7490" s="159" t="s">
        <v>80</v>
      </c>
      <c r="AV7490" s="13" t="s">
        <v>80</v>
      </c>
      <c r="AW7490" s="13" t="s">
        <v>32</v>
      </c>
      <c r="AX7490" s="13" t="s">
        <v>71</v>
      </c>
      <c r="AY7490" s="159" t="s">
        <v>330</v>
      </c>
    </row>
    <row r="7491" spans="2:51" s="13" customFormat="1">
      <c r="B7491" s="158"/>
      <c r="D7491" s="152" t="s">
        <v>340</v>
      </c>
      <c r="E7491" s="159" t="s">
        <v>21</v>
      </c>
      <c r="F7491" s="160" t="s">
        <v>4799</v>
      </c>
      <c r="H7491" s="161">
        <v>-1.47</v>
      </c>
      <c r="I7491" s="162"/>
      <c r="L7491" s="158"/>
      <c r="M7491" s="163"/>
      <c r="T7491" s="164"/>
      <c r="AT7491" s="159" t="s">
        <v>340</v>
      </c>
      <c r="AU7491" s="159" t="s">
        <v>80</v>
      </c>
      <c r="AV7491" s="13" t="s">
        <v>80</v>
      </c>
      <c r="AW7491" s="13" t="s">
        <v>32</v>
      </c>
      <c r="AX7491" s="13" t="s">
        <v>71</v>
      </c>
      <c r="AY7491" s="159" t="s">
        <v>330</v>
      </c>
    </row>
    <row r="7492" spans="2:51" s="13" customFormat="1">
      <c r="B7492" s="158"/>
      <c r="D7492" s="152" t="s">
        <v>340</v>
      </c>
      <c r="E7492" s="159" t="s">
        <v>21</v>
      </c>
      <c r="F7492" s="160" t="s">
        <v>4834</v>
      </c>
      <c r="H7492" s="161">
        <v>-1.68</v>
      </c>
      <c r="I7492" s="162"/>
      <c r="L7492" s="158"/>
      <c r="M7492" s="163"/>
      <c r="T7492" s="164"/>
      <c r="AT7492" s="159" t="s">
        <v>340</v>
      </c>
      <c r="AU7492" s="159" t="s">
        <v>80</v>
      </c>
      <c r="AV7492" s="13" t="s">
        <v>80</v>
      </c>
      <c r="AW7492" s="13" t="s">
        <v>32</v>
      </c>
      <c r="AX7492" s="13" t="s">
        <v>71</v>
      </c>
      <c r="AY7492" s="159" t="s">
        <v>330</v>
      </c>
    </row>
    <row r="7493" spans="2:51" s="12" customFormat="1">
      <c r="B7493" s="151"/>
      <c r="D7493" s="152" t="s">
        <v>340</v>
      </c>
      <c r="E7493" s="153" t="s">
        <v>21</v>
      </c>
      <c r="F7493" s="154" t="s">
        <v>1568</v>
      </c>
      <c r="H7493" s="153" t="s">
        <v>21</v>
      </c>
      <c r="I7493" s="155"/>
      <c r="L7493" s="151"/>
      <c r="M7493" s="156"/>
      <c r="T7493" s="157"/>
      <c r="AT7493" s="153" t="s">
        <v>340</v>
      </c>
      <c r="AU7493" s="153" t="s">
        <v>80</v>
      </c>
      <c r="AV7493" s="12" t="s">
        <v>78</v>
      </c>
      <c r="AW7493" s="12" t="s">
        <v>32</v>
      </c>
      <c r="AX7493" s="12" t="s">
        <v>71</v>
      </c>
      <c r="AY7493" s="153" t="s">
        <v>330</v>
      </c>
    </row>
    <row r="7494" spans="2:51" s="13" customFormat="1">
      <c r="B7494" s="158"/>
      <c r="D7494" s="152" t="s">
        <v>340</v>
      </c>
      <c r="E7494" s="159" t="s">
        <v>21</v>
      </c>
      <c r="F7494" s="160" t="s">
        <v>4808</v>
      </c>
      <c r="H7494" s="161">
        <v>31.08</v>
      </c>
      <c r="I7494" s="162"/>
      <c r="L7494" s="158"/>
      <c r="M7494" s="163"/>
      <c r="T7494" s="164"/>
      <c r="AT7494" s="159" t="s">
        <v>340</v>
      </c>
      <c r="AU7494" s="159" t="s">
        <v>80</v>
      </c>
      <c r="AV7494" s="13" t="s">
        <v>80</v>
      </c>
      <c r="AW7494" s="13" t="s">
        <v>32</v>
      </c>
      <c r="AX7494" s="13" t="s">
        <v>71</v>
      </c>
      <c r="AY7494" s="159" t="s">
        <v>330</v>
      </c>
    </row>
    <row r="7495" spans="2:51" s="13" customFormat="1">
      <c r="B7495" s="158"/>
      <c r="D7495" s="152" t="s">
        <v>340</v>
      </c>
      <c r="E7495" s="159" t="s">
        <v>21</v>
      </c>
      <c r="F7495" s="160" t="s">
        <v>4809</v>
      </c>
      <c r="H7495" s="161">
        <v>-2.94</v>
      </c>
      <c r="I7495" s="162"/>
      <c r="L7495" s="158"/>
      <c r="M7495" s="163"/>
      <c r="T7495" s="164"/>
      <c r="AT7495" s="159" t="s">
        <v>340</v>
      </c>
      <c r="AU7495" s="159" t="s">
        <v>80</v>
      </c>
      <c r="AV7495" s="13" t="s">
        <v>80</v>
      </c>
      <c r="AW7495" s="13" t="s">
        <v>32</v>
      </c>
      <c r="AX7495" s="13" t="s">
        <v>71</v>
      </c>
      <c r="AY7495" s="159" t="s">
        <v>330</v>
      </c>
    </row>
    <row r="7496" spans="2:51" s="12" customFormat="1">
      <c r="B7496" s="151"/>
      <c r="D7496" s="152" t="s">
        <v>340</v>
      </c>
      <c r="E7496" s="153" t="s">
        <v>21</v>
      </c>
      <c r="F7496" s="154" t="s">
        <v>1569</v>
      </c>
      <c r="H7496" s="153" t="s">
        <v>21</v>
      </c>
      <c r="I7496" s="155"/>
      <c r="L7496" s="151"/>
      <c r="M7496" s="156"/>
      <c r="T7496" s="157"/>
      <c r="AT7496" s="153" t="s">
        <v>340</v>
      </c>
      <c r="AU7496" s="153" t="s">
        <v>80</v>
      </c>
      <c r="AV7496" s="12" t="s">
        <v>78</v>
      </c>
      <c r="AW7496" s="12" t="s">
        <v>32</v>
      </c>
      <c r="AX7496" s="12" t="s">
        <v>71</v>
      </c>
      <c r="AY7496" s="153" t="s">
        <v>330</v>
      </c>
    </row>
    <row r="7497" spans="2:51" s="13" customFormat="1">
      <c r="B7497" s="158"/>
      <c r="D7497" s="152" t="s">
        <v>340</v>
      </c>
      <c r="E7497" s="159" t="s">
        <v>21</v>
      </c>
      <c r="F7497" s="160" t="s">
        <v>4810</v>
      </c>
      <c r="H7497" s="161">
        <v>11.76</v>
      </c>
      <c r="I7497" s="162"/>
      <c r="L7497" s="158"/>
      <c r="M7497" s="163"/>
      <c r="T7497" s="164"/>
      <c r="AT7497" s="159" t="s">
        <v>340</v>
      </c>
      <c r="AU7497" s="159" t="s">
        <v>80</v>
      </c>
      <c r="AV7497" s="13" t="s">
        <v>80</v>
      </c>
      <c r="AW7497" s="13" t="s">
        <v>32</v>
      </c>
      <c r="AX7497" s="13" t="s">
        <v>71</v>
      </c>
      <c r="AY7497" s="159" t="s">
        <v>330</v>
      </c>
    </row>
    <row r="7498" spans="2:51" s="13" customFormat="1">
      <c r="B7498" s="158"/>
      <c r="D7498" s="152" t="s">
        <v>340</v>
      </c>
      <c r="E7498" s="159" t="s">
        <v>21</v>
      </c>
      <c r="F7498" s="160" t="s">
        <v>4799</v>
      </c>
      <c r="H7498" s="161">
        <v>-1.47</v>
      </c>
      <c r="I7498" s="162"/>
      <c r="L7498" s="158"/>
      <c r="M7498" s="163"/>
      <c r="T7498" s="164"/>
      <c r="AT7498" s="159" t="s">
        <v>340</v>
      </c>
      <c r="AU7498" s="159" t="s">
        <v>80</v>
      </c>
      <c r="AV7498" s="13" t="s">
        <v>80</v>
      </c>
      <c r="AW7498" s="13" t="s">
        <v>32</v>
      </c>
      <c r="AX7498" s="13" t="s">
        <v>71</v>
      </c>
      <c r="AY7498" s="159" t="s">
        <v>330</v>
      </c>
    </row>
    <row r="7499" spans="2:51" s="12" customFormat="1">
      <c r="B7499" s="151"/>
      <c r="D7499" s="152" t="s">
        <v>340</v>
      </c>
      <c r="E7499" s="153" t="s">
        <v>21</v>
      </c>
      <c r="F7499" s="154" t="s">
        <v>1682</v>
      </c>
      <c r="H7499" s="153" t="s">
        <v>21</v>
      </c>
      <c r="I7499" s="155"/>
      <c r="L7499" s="151"/>
      <c r="M7499" s="156"/>
      <c r="T7499" s="157"/>
      <c r="AT7499" s="153" t="s">
        <v>340</v>
      </c>
      <c r="AU7499" s="153" t="s">
        <v>80</v>
      </c>
      <c r="AV7499" s="12" t="s">
        <v>78</v>
      </c>
      <c r="AW7499" s="12" t="s">
        <v>32</v>
      </c>
      <c r="AX7499" s="12" t="s">
        <v>71</v>
      </c>
      <c r="AY7499" s="153" t="s">
        <v>330</v>
      </c>
    </row>
    <row r="7500" spans="2:51" s="13" customFormat="1">
      <c r="B7500" s="158"/>
      <c r="D7500" s="152" t="s">
        <v>340</v>
      </c>
      <c r="E7500" s="159" t="s">
        <v>21</v>
      </c>
      <c r="F7500" s="160" t="s">
        <v>5207</v>
      </c>
      <c r="H7500" s="161">
        <v>40.895000000000003</v>
      </c>
      <c r="I7500" s="162"/>
      <c r="L7500" s="158"/>
      <c r="M7500" s="163"/>
      <c r="T7500" s="164"/>
      <c r="AT7500" s="159" t="s">
        <v>340</v>
      </c>
      <c r="AU7500" s="159" t="s">
        <v>80</v>
      </c>
      <c r="AV7500" s="13" t="s">
        <v>80</v>
      </c>
      <c r="AW7500" s="13" t="s">
        <v>32</v>
      </c>
      <c r="AX7500" s="13" t="s">
        <v>71</v>
      </c>
      <c r="AY7500" s="159" t="s">
        <v>330</v>
      </c>
    </row>
    <row r="7501" spans="2:51" s="13" customFormat="1">
      <c r="B7501" s="158"/>
      <c r="D7501" s="152" t="s">
        <v>340</v>
      </c>
      <c r="E7501" s="159" t="s">
        <v>21</v>
      </c>
      <c r="F7501" s="160" t="s">
        <v>4795</v>
      </c>
      <c r="H7501" s="161">
        <v>-1.89</v>
      </c>
      <c r="I7501" s="162"/>
      <c r="L7501" s="158"/>
      <c r="M7501" s="163"/>
      <c r="T7501" s="164"/>
      <c r="AT7501" s="159" t="s">
        <v>340</v>
      </c>
      <c r="AU7501" s="159" t="s">
        <v>80</v>
      </c>
      <c r="AV7501" s="13" t="s">
        <v>80</v>
      </c>
      <c r="AW7501" s="13" t="s">
        <v>32</v>
      </c>
      <c r="AX7501" s="13" t="s">
        <v>71</v>
      </c>
      <c r="AY7501" s="159" t="s">
        <v>330</v>
      </c>
    </row>
    <row r="7502" spans="2:51" s="12" customFormat="1">
      <c r="B7502" s="151"/>
      <c r="D7502" s="152" t="s">
        <v>340</v>
      </c>
      <c r="E7502" s="153" t="s">
        <v>21</v>
      </c>
      <c r="F7502" s="154" t="s">
        <v>1492</v>
      </c>
      <c r="H7502" s="153" t="s">
        <v>21</v>
      </c>
      <c r="I7502" s="155"/>
      <c r="L7502" s="151"/>
      <c r="M7502" s="156"/>
      <c r="T7502" s="157"/>
      <c r="AT7502" s="153" t="s">
        <v>340</v>
      </c>
      <c r="AU7502" s="153" t="s">
        <v>80</v>
      </c>
      <c r="AV7502" s="12" t="s">
        <v>78</v>
      </c>
      <c r="AW7502" s="12" t="s">
        <v>32</v>
      </c>
      <c r="AX7502" s="12" t="s">
        <v>71</v>
      </c>
      <c r="AY7502" s="153" t="s">
        <v>330</v>
      </c>
    </row>
    <row r="7503" spans="2:51" s="13" customFormat="1">
      <c r="B7503" s="158"/>
      <c r="D7503" s="152" t="s">
        <v>340</v>
      </c>
      <c r="E7503" s="159" t="s">
        <v>21</v>
      </c>
      <c r="F7503" s="160" t="s">
        <v>5208</v>
      </c>
      <c r="H7503" s="161">
        <v>78.914000000000001</v>
      </c>
      <c r="I7503" s="162"/>
      <c r="L7503" s="158"/>
      <c r="M7503" s="163"/>
      <c r="T7503" s="164"/>
      <c r="AT7503" s="159" t="s">
        <v>340</v>
      </c>
      <c r="AU7503" s="159" t="s">
        <v>80</v>
      </c>
      <c r="AV7503" s="13" t="s">
        <v>80</v>
      </c>
      <c r="AW7503" s="13" t="s">
        <v>32</v>
      </c>
      <c r="AX7503" s="13" t="s">
        <v>71</v>
      </c>
      <c r="AY7503" s="159" t="s">
        <v>330</v>
      </c>
    </row>
    <row r="7504" spans="2:51" s="13" customFormat="1">
      <c r="B7504" s="158"/>
      <c r="D7504" s="152" t="s">
        <v>340</v>
      </c>
      <c r="E7504" s="159" t="s">
        <v>21</v>
      </c>
      <c r="F7504" s="160" t="s">
        <v>1494</v>
      </c>
      <c r="H7504" s="161">
        <v>-2.7</v>
      </c>
      <c r="I7504" s="162"/>
      <c r="L7504" s="158"/>
      <c r="M7504" s="163"/>
      <c r="T7504" s="164"/>
      <c r="AT7504" s="159" t="s">
        <v>340</v>
      </c>
      <c r="AU7504" s="159" t="s">
        <v>80</v>
      </c>
      <c r="AV7504" s="13" t="s">
        <v>80</v>
      </c>
      <c r="AW7504" s="13" t="s">
        <v>32</v>
      </c>
      <c r="AX7504" s="13" t="s">
        <v>71</v>
      </c>
      <c r="AY7504" s="159" t="s">
        <v>330</v>
      </c>
    </row>
    <row r="7505" spans="2:51" s="13" customFormat="1">
      <c r="B7505" s="158"/>
      <c r="D7505" s="152" t="s">
        <v>340</v>
      </c>
      <c r="E7505" s="159" t="s">
        <v>21</v>
      </c>
      <c r="F7505" s="160" t="s">
        <v>1688</v>
      </c>
      <c r="H7505" s="161">
        <v>-3.15</v>
      </c>
      <c r="I7505" s="162"/>
      <c r="L7505" s="158"/>
      <c r="M7505" s="163"/>
      <c r="T7505" s="164"/>
      <c r="AT7505" s="159" t="s">
        <v>340</v>
      </c>
      <c r="AU7505" s="159" t="s">
        <v>80</v>
      </c>
      <c r="AV7505" s="13" t="s">
        <v>80</v>
      </c>
      <c r="AW7505" s="13" t="s">
        <v>32</v>
      </c>
      <c r="AX7505" s="13" t="s">
        <v>71</v>
      </c>
      <c r="AY7505" s="159" t="s">
        <v>330</v>
      </c>
    </row>
    <row r="7506" spans="2:51" s="13" customFormat="1">
      <c r="B7506" s="158"/>
      <c r="D7506" s="152" t="s">
        <v>340</v>
      </c>
      <c r="E7506" s="159" t="s">
        <v>21</v>
      </c>
      <c r="F7506" s="160" t="s">
        <v>1495</v>
      </c>
      <c r="H7506" s="161">
        <v>-0.98</v>
      </c>
      <c r="I7506" s="162"/>
      <c r="L7506" s="158"/>
      <c r="M7506" s="163"/>
      <c r="T7506" s="164"/>
      <c r="AT7506" s="159" t="s">
        <v>340</v>
      </c>
      <c r="AU7506" s="159" t="s">
        <v>80</v>
      </c>
      <c r="AV7506" s="13" t="s">
        <v>80</v>
      </c>
      <c r="AW7506" s="13" t="s">
        <v>32</v>
      </c>
      <c r="AX7506" s="13" t="s">
        <v>71</v>
      </c>
      <c r="AY7506" s="159" t="s">
        <v>330</v>
      </c>
    </row>
    <row r="7507" spans="2:51" s="13" customFormat="1">
      <c r="B7507" s="158"/>
      <c r="D7507" s="152" t="s">
        <v>340</v>
      </c>
      <c r="E7507" s="159" t="s">
        <v>21</v>
      </c>
      <c r="F7507" s="160" t="s">
        <v>1496</v>
      </c>
      <c r="H7507" s="161">
        <v>1.4</v>
      </c>
      <c r="I7507" s="162"/>
      <c r="L7507" s="158"/>
      <c r="M7507" s="163"/>
      <c r="T7507" s="164"/>
      <c r="AT7507" s="159" t="s">
        <v>340</v>
      </c>
      <c r="AU7507" s="159" t="s">
        <v>80</v>
      </c>
      <c r="AV7507" s="13" t="s">
        <v>80</v>
      </c>
      <c r="AW7507" s="13" t="s">
        <v>32</v>
      </c>
      <c r="AX7507" s="13" t="s">
        <v>71</v>
      </c>
      <c r="AY7507" s="159" t="s">
        <v>330</v>
      </c>
    </row>
    <row r="7508" spans="2:51" s="12" customFormat="1">
      <c r="B7508" s="151"/>
      <c r="D7508" s="152" t="s">
        <v>340</v>
      </c>
      <c r="E7508" s="153" t="s">
        <v>21</v>
      </c>
      <c r="F7508" s="154" t="s">
        <v>1497</v>
      </c>
      <c r="H7508" s="153" t="s">
        <v>21</v>
      </c>
      <c r="I7508" s="155"/>
      <c r="L7508" s="151"/>
      <c r="M7508" s="156"/>
      <c r="T7508" s="157"/>
      <c r="AT7508" s="153" t="s">
        <v>340</v>
      </c>
      <c r="AU7508" s="153" t="s">
        <v>80</v>
      </c>
      <c r="AV7508" s="12" t="s">
        <v>78</v>
      </c>
      <c r="AW7508" s="12" t="s">
        <v>32</v>
      </c>
      <c r="AX7508" s="12" t="s">
        <v>71</v>
      </c>
      <c r="AY7508" s="153" t="s">
        <v>330</v>
      </c>
    </row>
    <row r="7509" spans="2:51" s="13" customFormat="1">
      <c r="B7509" s="158"/>
      <c r="D7509" s="152" t="s">
        <v>340</v>
      </c>
      <c r="E7509" s="159" t="s">
        <v>21</v>
      </c>
      <c r="F7509" s="160" t="s">
        <v>5209</v>
      </c>
      <c r="H7509" s="161">
        <v>42.636000000000003</v>
      </c>
      <c r="I7509" s="162"/>
      <c r="L7509" s="158"/>
      <c r="M7509" s="163"/>
      <c r="T7509" s="164"/>
      <c r="AT7509" s="159" t="s">
        <v>340</v>
      </c>
      <c r="AU7509" s="159" t="s">
        <v>80</v>
      </c>
      <c r="AV7509" s="13" t="s">
        <v>80</v>
      </c>
      <c r="AW7509" s="13" t="s">
        <v>32</v>
      </c>
      <c r="AX7509" s="13" t="s">
        <v>71</v>
      </c>
      <c r="AY7509" s="159" t="s">
        <v>330</v>
      </c>
    </row>
    <row r="7510" spans="2:51" s="13" customFormat="1">
      <c r="B7510" s="158"/>
      <c r="D7510" s="152" t="s">
        <v>340</v>
      </c>
      <c r="E7510" s="159" t="s">
        <v>21</v>
      </c>
      <c r="F7510" s="160" t="s">
        <v>5108</v>
      </c>
      <c r="H7510" s="161">
        <v>-3.78</v>
      </c>
      <c r="I7510" s="162"/>
      <c r="L7510" s="158"/>
      <c r="M7510" s="163"/>
      <c r="T7510" s="164"/>
      <c r="AT7510" s="159" t="s">
        <v>340</v>
      </c>
      <c r="AU7510" s="159" t="s">
        <v>80</v>
      </c>
      <c r="AV7510" s="13" t="s">
        <v>80</v>
      </c>
      <c r="AW7510" s="13" t="s">
        <v>32</v>
      </c>
      <c r="AX7510" s="13" t="s">
        <v>71</v>
      </c>
      <c r="AY7510" s="159" t="s">
        <v>330</v>
      </c>
    </row>
    <row r="7511" spans="2:51" s="12" customFormat="1">
      <c r="B7511" s="151"/>
      <c r="D7511" s="152" t="s">
        <v>340</v>
      </c>
      <c r="E7511" s="153" t="s">
        <v>21</v>
      </c>
      <c r="F7511" s="154" t="s">
        <v>1499</v>
      </c>
      <c r="H7511" s="153" t="s">
        <v>21</v>
      </c>
      <c r="I7511" s="155"/>
      <c r="L7511" s="151"/>
      <c r="M7511" s="156"/>
      <c r="T7511" s="157"/>
      <c r="AT7511" s="153" t="s">
        <v>340</v>
      </c>
      <c r="AU7511" s="153" t="s">
        <v>80</v>
      </c>
      <c r="AV7511" s="12" t="s">
        <v>78</v>
      </c>
      <c r="AW7511" s="12" t="s">
        <v>32</v>
      </c>
      <c r="AX7511" s="12" t="s">
        <v>71</v>
      </c>
      <c r="AY7511" s="153" t="s">
        <v>330</v>
      </c>
    </row>
    <row r="7512" spans="2:51" s="13" customFormat="1">
      <c r="B7512" s="158"/>
      <c r="D7512" s="152" t="s">
        <v>340</v>
      </c>
      <c r="E7512" s="159" t="s">
        <v>21</v>
      </c>
      <c r="F7512" s="160" t="s">
        <v>5210</v>
      </c>
      <c r="H7512" s="161">
        <v>31.042000000000002</v>
      </c>
      <c r="I7512" s="162"/>
      <c r="L7512" s="158"/>
      <c r="M7512" s="163"/>
      <c r="T7512" s="164"/>
      <c r="AT7512" s="159" t="s">
        <v>340</v>
      </c>
      <c r="AU7512" s="159" t="s">
        <v>80</v>
      </c>
      <c r="AV7512" s="13" t="s">
        <v>80</v>
      </c>
      <c r="AW7512" s="13" t="s">
        <v>32</v>
      </c>
      <c r="AX7512" s="13" t="s">
        <v>71</v>
      </c>
      <c r="AY7512" s="159" t="s">
        <v>330</v>
      </c>
    </row>
    <row r="7513" spans="2:51" s="13" customFormat="1">
      <c r="B7513" s="158"/>
      <c r="D7513" s="152" t="s">
        <v>340</v>
      </c>
      <c r="E7513" s="159" t="s">
        <v>21</v>
      </c>
      <c r="F7513" s="160" t="s">
        <v>4795</v>
      </c>
      <c r="H7513" s="161">
        <v>-1.89</v>
      </c>
      <c r="I7513" s="162"/>
      <c r="L7513" s="158"/>
      <c r="M7513" s="163"/>
      <c r="T7513" s="164"/>
      <c r="AT7513" s="159" t="s">
        <v>340</v>
      </c>
      <c r="AU7513" s="159" t="s">
        <v>80</v>
      </c>
      <c r="AV7513" s="13" t="s">
        <v>80</v>
      </c>
      <c r="AW7513" s="13" t="s">
        <v>32</v>
      </c>
      <c r="AX7513" s="13" t="s">
        <v>71</v>
      </c>
      <c r="AY7513" s="159" t="s">
        <v>330</v>
      </c>
    </row>
    <row r="7514" spans="2:51" s="12" customFormat="1">
      <c r="B7514" s="151"/>
      <c r="D7514" s="152" t="s">
        <v>340</v>
      </c>
      <c r="E7514" s="153" t="s">
        <v>21</v>
      </c>
      <c r="F7514" s="154" t="s">
        <v>2259</v>
      </c>
      <c r="H7514" s="153" t="s">
        <v>21</v>
      </c>
      <c r="I7514" s="155"/>
      <c r="L7514" s="151"/>
      <c r="M7514" s="156"/>
      <c r="T7514" s="157"/>
      <c r="AT7514" s="153" t="s">
        <v>340</v>
      </c>
      <c r="AU7514" s="153" t="s">
        <v>80</v>
      </c>
      <c r="AV7514" s="12" t="s">
        <v>78</v>
      </c>
      <c r="AW7514" s="12" t="s">
        <v>32</v>
      </c>
      <c r="AX7514" s="12" t="s">
        <v>71</v>
      </c>
      <c r="AY7514" s="153" t="s">
        <v>330</v>
      </c>
    </row>
    <row r="7515" spans="2:51" s="13" customFormat="1">
      <c r="B7515" s="158"/>
      <c r="D7515" s="152" t="s">
        <v>340</v>
      </c>
      <c r="E7515" s="159" t="s">
        <v>21</v>
      </c>
      <c r="F7515" s="160" t="s">
        <v>5211</v>
      </c>
      <c r="H7515" s="161">
        <v>37.4</v>
      </c>
      <c r="I7515" s="162"/>
      <c r="L7515" s="158"/>
      <c r="M7515" s="163"/>
      <c r="T7515" s="164"/>
      <c r="AT7515" s="159" t="s">
        <v>340</v>
      </c>
      <c r="AU7515" s="159" t="s">
        <v>80</v>
      </c>
      <c r="AV7515" s="13" t="s">
        <v>80</v>
      </c>
      <c r="AW7515" s="13" t="s">
        <v>32</v>
      </c>
      <c r="AX7515" s="13" t="s">
        <v>71</v>
      </c>
      <c r="AY7515" s="159" t="s">
        <v>330</v>
      </c>
    </row>
    <row r="7516" spans="2:51" s="13" customFormat="1">
      <c r="B7516" s="158"/>
      <c r="D7516" s="152" t="s">
        <v>340</v>
      </c>
      <c r="E7516" s="159" t="s">
        <v>21</v>
      </c>
      <c r="F7516" s="160" t="s">
        <v>4795</v>
      </c>
      <c r="H7516" s="161">
        <v>-1.89</v>
      </c>
      <c r="I7516" s="162"/>
      <c r="L7516" s="158"/>
      <c r="M7516" s="163"/>
      <c r="T7516" s="164"/>
      <c r="AT7516" s="159" t="s">
        <v>340</v>
      </c>
      <c r="AU7516" s="159" t="s">
        <v>80</v>
      </c>
      <c r="AV7516" s="13" t="s">
        <v>80</v>
      </c>
      <c r="AW7516" s="13" t="s">
        <v>32</v>
      </c>
      <c r="AX7516" s="13" t="s">
        <v>71</v>
      </c>
      <c r="AY7516" s="159" t="s">
        <v>330</v>
      </c>
    </row>
    <row r="7517" spans="2:51" s="12" customFormat="1">
      <c r="B7517" s="151"/>
      <c r="D7517" s="152" t="s">
        <v>340</v>
      </c>
      <c r="E7517" s="153" t="s">
        <v>21</v>
      </c>
      <c r="F7517" s="154" t="s">
        <v>1572</v>
      </c>
      <c r="H7517" s="153" t="s">
        <v>21</v>
      </c>
      <c r="I7517" s="155"/>
      <c r="L7517" s="151"/>
      <c r="M7517" s="156"/>
      <c r="T7517" s="157"/>
      <c r="AT7517" s="153" t="s">
        <v>340</v>
      </c>
      <c r="AU7517" s="153" t="s">
        <v>80</v>
      </c>
      <c r="AV7517" s="12" t="s">
        <v>78</v>
      </c>
      <c r="AW7517" s="12" t="s">
        <v>32</v>
      </c>
      <c r="AX7517" s="12" t="s">
        <v>71</v>
      </c>
      <c r="AY7517" s="153" t="s">
        <v>330</v>
      </c>
    </row>
    <row r="7518" spans="2:51" s="13" customFormat="1">
      <c r="B7518" s="158"/>
      <c r="D7518" s="152" t="s">
        <v>340</v>
      </c>
      <c r="E7518" s="159" t="s">
        <v>21</v>
      </c>
      <c r="F7518" s="160" t="s">
        <v>5212</v>
      </c>
      <c r="H7518" s="161">
        <v>11.52</v>
      </c>
      <c r="I7518" s="162"/>
      <c r="L7518" s="158"/>
      <c r="M7518" s="163"/>
      <c r="T7518" s="164"/>
      <c r="AT7518" s="159" t="s">
        <v>340</v>
      </c>
      <c r="AU7518" s="159" t="s">
        <v>80</v>
      </c>
      <c r="AV7518" s="13" t="s">
        <v>80</v>
      </c>
      <c r="AW7518" s="13" t="s">
        <v>32</v>
      </c>
      <c r="AX7518" s="13" t="s">
        <v>71</v>
      </c>
      <c r="AY7518" s="159" t="s">
        <v>330</v>
      </c>
    </row>
    <row r="7519" spans="2:51" s="13" customFormat="1">
      <c r="B7519" s="158"/>
      <c r="D7519" s="152" t="s">
        <v>340</v>
      </c>
      <c r="E7519" s="159" t="s">
        <v>21</v>
      </c>
      <c r="F7519" s="160" t="s">
        <v>4799</v>
      </c>
      <c r="H7519" s="161">
        <v>-1.47</v>
      </c>
      <c r="I7519" s="162"/>
      <c r="L7519" s="158"/>
      <c r="M7519" s="163"/>
      <c r="T7519" s="164"/>
      <c r="AT7519" s="159" t="s">
        <v>340</v>
      </c>
      <c r="AU7519" s="159" t="s">
        <v>80</v>
      </c>
      <c r="AV7519" s="13" t="s">
        <v>80</v>
      </c>
      <c r="AW7519" s="13" t="s">
        <v>32</v>
      </c>
      <c r="AX7519" s="13" t="s">
        <v>71</v>
      </c>
      <c r="AY7519" s="159" t="s">
        <v>330</v>
      </c>
    </row>
    <row r="7520" spans="2:51" s="12" customFormat="1">
      <c r="B7520" s="151"/>
      <c r="D7520" s="152" t="s">
        <v>340</v>
      </c>
      <c r="E7520" s="153" t="s">
        <v>21</v>
      </c>
      <c r="F7520" s="154" t="s">
        <v>1501</v>
      </c>
      <c r="H7520" s="153" t="s">
        <v>21</v>
      </c>
      <c r="I7520" s="155"/>
      <c r="L7520" s="151"/>
      <c r="M7520" s="156"/>
      <c r="T7520" s="157"/>
      <c r="AT7520" s="153" t="s">
        <v>340</v>
      </c>
      <c r="AU7520" s="153" t="s">
        <v>80</v>
      </c>
      <c r="AV7520" s="12" t="s">
        <v>78</v>
      </c>
      <c r="AW7520" s="12" t="s">
        <v>32</v>
      </c>
      <c r="AX7520" s="12" t="s">
        <v>71</v>
      </c>
      <c r="AY7520" s="153" t="s">
        <v>330</v>
      </c>
    </row>
    <row r="7521" spans="2:51" s="13" customFormat="1">
      <c r="B7521" s="158"/>
      <c r="D7521" s="152" t="s">
        <v>340</v>
      </c>
      <c r="E7521" s="159" t="s">
        <v>21</v>
      </c>
      <c r="F7521" s="160" t="s">
        <v>5213</v>
      </c>
      <c r="H7521" s="161">
        <v>46.32</v>
      </c>
      <c r="I7521" s="162"/>
      <c r="L7521" s="158"/>
      <c r="M7521" s="163"/>
      <c r="T7521" s="164"/>
      <c r="AT7521" s="159" t="s">
        <v>340</v>
      </c>
      <c r="AU7521" s="159" t="s">
        <v>80</v>
      </c>
      <c r="AV7521" s="13" t="s">
        <v>80</v>
      </c>
      <c r="AW7521" s="13" t="s">
        <v>32</v>
      </c>
      <c r="AX7521" s="13" t="s">
        <v>71</v>
      </c>
      <c r="AY7521" s="159" t="s">
        <v>330</v>
      </c>
    </row>
    <row r="7522" spans="2:51" s="13" customFormat="1">
      <c r="B7522" s="158"/>
      <c r="D7522" s="152" t="s">
        <v>340</v>
      </c>
      <c r="E7522" s="159" t="s">
        <v>21</v>
      </c>
      <c r="F7522" s="160" t="s">
        <v>5214</v>
      </c>
      <c r="H7522" s="161">
        <v>2.5499999999999998</v>
      </c>
      <c r="I7522" s="162"/>
      <c r="L7522" s="158"/>
      <c r="M7522" s="163"/>
      <c r="T7522" s="164"/>
      <c r="AT7522" s="159" t="s">
        <v>340</v>
      </c>
      <c r="AU7522" s="159" t="s">
        <v>80</v>
      </c>
      <c r="AV7522" s="13" t="s">
        <v>80</v>
      </c>
      <c r="AW7522" s="13" t="s">
        <v>32</v>
      </c>
      <c r="AX7522" s="13" t="s">
        <v>71</v>
      </c>
      <c r="AY7522" s="159" t="s">
        <v>330</v>
      </c>
    </row>
    <row r="7523" spans="2:51" s="13" customFormat="1">
      <c r="B7523" s="158"/>
      <c r="D7523" s="152" t="s">
        <v>340</v>
      </c>
      <c r="E7523" s="159" t="s">
        <v>21</v>
      </c>
      <c r="F7523" s="160" t="s">
        <v>1721</v>
      </c>
      <c r="H7523" s="161">
        <v>-3.36</v>
      </c>
      <c r="I7523" s="162"/>
      <c r="L7523" s="158"/>
      <c r="M7523" s="163"/>
      <c r="T7523" s="164"/>
      <c r="AT7523" s="159" t="s">
        <v>340</v>
      </c>
      <c r="AU7523" s="159" t="s">
        <v>80</v>
      </c>
      <c r="AV7523" s="13" t="s">
        <v>80</v>
      </c>
      <c r="AW7523" s="13" t="s">
        <v>32</v>
      </c>
      <c r="AX7523" s="13" t="s">
        <v>71</v>
      </c>
      <c r="AY7523" s="159" t="s">
        <v>330</v>
      </c>
    </row>
    <row r="7524" spans="2:51" s="13" customFormat="1">
      <c r="B7524" s="158"/>
      <c r="D7524" s="152" t="s">
        <v>340</v>
      </c>
      <c r="E7524" s="159" t="s">
        <v>21</v>
      </c>
      <c r="F7524" s="160" t="s">
        <v>1503</v>
      </c>
      <c r="H7524" s="161">
        <v>-2.5379999999999998</v>
      </c>
      <c r="I7524" s="162"/>
      <c r="L7524" s="158"/>
      <c r="M7524" s="163"/>
      <c r="T7524" s="164"/>
      <c r="AT7524" s="159" t="s">
        <v>340</v>
      </c>
      <c r="AU7524" s="159" t="s">
        <v>80</v>
      </c>
      <c r="AV7524" s="13" t="s">
        <v>80</v>
      </c>
      <c r="AW7524" s="13" t="s">
        <v>32</v>
      </c>
      <c r="AX7524" s="13" t="s">
        <v>71</v>
      </c>
      <c r="AY7524" s="159" t="s">
        <v>330</v>
      </c>
    </row>
    <row r="7525" spans="2:51" s="13" customFormat="1">
      <c r="B7525" s="158"/>
      <c r="D7525" s="152" t="s">
        <v>340</v>
      </c>
      <c r="E7525" s="159" t="s">
        <v>21</v>
      </c>
      <c r="F7525" s="160" t="s">
        <v>1504</v>
      </c>
      <c r="H7525" s="161">
        <v>1.73</v>
      </c>
      <c r="I7525" s="162"/>
      <c r="L7525" s="158"/>
      <c r="M7525" s="163"/>
      <c r="T7525" s="164"/>
      <c r="AT7525" s="159" t="s">
        <v>340</v>
      </c>
      <c r="AU7525" s="159" t="s">
        <v>80</v>
      </c>
      <c r="AV7525" s="13" t="s">
        <v>80</v>
      </c>
      <c r="AW7525" s="13" t="s">
        <v>32</v>
      </c>
      <c r="AX7525" s="13" t="s">
        <v>71</v>
      </c>
      <c r="AY7525" s="159" t="s">
        <v>330</v>
      </c>
    </row>
    <row r="7526" spans="2:51" s="12" customFormat="1">
      <c r="B7526" s="151"/>
      <c r="D7526" s="152" t="s">
        <v>340</v>
      </c>
      <c r="E7526" s="153" t="s">
        <v>21</v>
      </c>
      <c r="F7526" s="154" t="s">
        <v>1578</v>
      </c>
      <c r="H7526" s="153" t="s">
        <v>21</v>
      </c>
      <c r="I7526" s="155"/>
      <c r="L7526" s="151"/>
      <c r="M7526" s="156"/>
      <c r="T7526" s="157"/>
      <c r="AT7526" s="153" t="s">
        <v>340</v>
      </c>
      <c r="AU7526" s="153" t="s">
        <v>80</v>
      </c>
      <c r="AV7526" s="12" t="s">
        <v>78</v>
      </c>
      <c r="AW7526" s="12" t="s">
        <v>32</v>
      </c>
      <c r="AX7526" s="12" t="s">
        <v>71</v>
      </c>
      <c r="AY7526" s="153" t="s">
        <v>330</v>
      </c>
    </row>
    <row r="7527" spans="2:51" s="13" customFormat="1">
      <c r="B7527" s="158"/>
      <c r="D7527" s="152" t="s">
        <v>340</v>
      </c>
      <c r="E7527" s="159" t="s">
        <v>21</v>
      </c>
      <c r="F7527" s="160" t="s">
        <v>5215</v>
      </c>
      <c r="H7527" s="161">
        <v>57.46</v>
      </c>
      <c r="I7527" s="162"/>
      <c r="L7527" s="158"/>
      <c r="M7527" s="163"/>
      <c r="T7527" s="164"/>
      <c r="AT7527" s="159" t="s">
        <v>340</v>
      </c>
      <c r="AU7527" s="159" t="s">
        <v>80</v>
      </c>
      <c r="AV7527" s="13" t="s">
        <v>80</v>
      </c>
      <c r="AW7527" s="13" t="s">
        <v>32</v>
      </c>
      <c r="AX7527" s="13" t="s">
        <v>71</v>
      </c>
      <c r="AY7527" s="159" t="s">
        <v>330</v>
      </c>
    </row>
    <row r="7528" spans="2:51" s="13" customFormat="1">
      <c r="B7528" s="158"/>
      <c r="D7528" s="152" t="s">
        <v>340</v>
      </c>
      <c r="E7528" s="159" t="s">
        <v>21</v>
      </c>
      <c r="F7528" s="160" t="s">
        <v>1721</v>
      </c>
      <c r="H7528" s="161">
        <v>-3.36</v>
      </c>
      <c r="I7528" s="162"/>
      <c r="L7528" s="158"/>
      <c r="M7528" s="163"/>
      <c r="T7528" s="164"/>
      <c r="AT7528" s="159" t="s">
        <v>340</v>
      </c>
      <c r="AU7528" s="159" t="s">
        <v>80</v>
      </c>
      <c r="AV7528" s="13" t="s">
        <v>80</v>
      </c>
      <c r="AW7528" s="13" t="s">
        <v>32</v>
      </c>
      <c r="AX7528" s="13" t="s">
        <v>71</v>
      </c>
      <c r="AY7528" s="159" t="s">
        <v>330</v>
      </c>
    </row>
    <row r="7529" spans="2:51" s="13" customFormat="1">
      <c r="B7529" s="158"/>
      <c r="D7529" s="152" t="s">
        <v>340</v>
      </c>
      <c r="E7529" s="159" t="s">
        <v>21</v>
      </c>
      <c r="F7529" s="160" t="s">
        <v>4799</v>
      </c>
      <c r="H7529" s="161">
        <v>-1.47</v>
      </c>
      <c r="I7529" s="162"/>
      <c r="L7529" s="158"/>
      <c r="M7529" s="163"/>
      <c r="T7529" s="164"/>
      <c r="AT7529" s="159" t="s">
        <v>340</v>
      </c>
      <c r="AU7529" s="159" t="s">
        <v>80</v>
      </c>
      <c r="AV7529" s="13" t="s">
        <v>80</v>
      </c>
      <c r="AW7529" s="13" t="s">
        <v>32</v>
      </c>
      <c r="AX7529" s="13" t="s">
        <v>71</v>
      </c>
      <c r="AY7529" s="159" t="s">
        <v>330</v>
      </c>
    </row>
    <row r="7530" spans="2:51" s="12" customFormat="1">
      <c r="B7530" s="151"/>
      <c r="D7530" s="152" t="s">
        <v>340</v>
      </c>
      <c r="E7530" s="153" t="s">
        <v>21</v>
      </c>
      <c r="F7530" s="154" t="s">
        <v>1505</v>
      </c>
      <c r="H7530" s="153" t="s">
        <v>21</v>
      </c>
      <c r="I7530" s="155"/>
      <c r="L7530" s="151"/>
      <c r="M7530" s="156"/>
      <c r="T7530" s="157"/>
      <c r="AT7530" s="153" t="s">
        <v>340</v>
      </c>
      <c r="AU7530" s="153" t="s">
        <v>80</v>
      </c>
      <c r="AV7530" s="12" t="s">
        <v>78</v>
      </c>
      <c r="AW7530" s="12" t="s">
        <v>32</v>
      </c>
      <c r="AX7530" s="12" t="s">
        <v>71</v>
      </c>
      <c r="AY7530" s="153" t="s">
        <v>330</v>
      </c>
    </row>
    <row r="7531" spans="2:51" s="13" customFormat="1">
      <c r="B7531" s="158"/>
      <c r="D7531" s="152" t="s">
        <v>340</v>
      </c>
      <c r="E7531" s="159" t="s">
        <v>21</v>
      </c>
      <c r="F7531" s="160" t="s">
        <v>4812</v>
      </c>
      <c r="H7531" s="161">
        <v>57.552</v>
      </c>
      <c r="I7531" s="162"/>
      <c r="L7531" s="158"/>
      <c r="M7531" s="163"/>
      <c r="T7531" s="164"/>
      <c r="AT7531" s="159" t="s">
        <v>340</v>
      </c>
      <c r="AU7531" s="159" t="s">
        <v>80</v>
      </c>
      <c r="AV7531" s="13" t="s">
        <v>80</v>
      </c>
      <c r="AW7531" s="13" t="s">
        <v>32</v>
      </c>
      <c r="AX7531" s="13" t="s">
        <v>71</v>
      </c>
      <c r="AY7531" s="159" t="s">
        <v>330</v>
      </c>
    </row>
    <row r="7532" spans="2:51" s="13" customFormat="1">
      <c r="B7532" s="158"/>
      <c r="D7532" s="152" t="s">
        <v>340</v>
      </c>
      <c r="E7532" s="159" t="s">
        <v>21</v>
      </c>
      <c r="F7532" s="160" t="s">
        <v>4813</v>
      </c>
      <c r="H7532" s="161">
        <v>-4.41</v>
      </c>
      <c r="I7532" s="162"/>
      <c r="L7532" s="158"/>
      <c r="M7532" s="163"/>
      <c r="T7532" s="164"/>
      <c r="AT7532" s="159" t="s">
        <v>340</v>
      </c>
      <c r="AU7532" s="159" t="s">
        <v>80</v>
      </c>
      <c r="AV7532" s="13" t="s">
        <v>80</v>
      </c>
      <c r="AW7532" s="13" t="s">
        <v>32</v>
      </c>
      <c r="AX7532" s="13" t="s">
        <v>71</v>
      </c>
      <c r="AY7532" s="159" t="s">
        <v>330</v>
      </c>
    </row>
    <row r="7533" spans="2:51" s="12" customFormat="1">
      <c r="B7533" s="151"/>
      <c r="D7533" s="152" t="s">
        <v>340</v>
      </c>
      <c r="E7533" s="153" t="s">
        <v>21</v>
      </c>
      <c r="F7533" s="154" t="s">
        <v>1581</v>
      </c>
      <c r="H7533" s="153" t="s">
        <v>21</v>
      </c>
      <c r="I7533" s="155"/>
      <c r="L7533" s="151"/>
      <c r="M7533" s="156"/>
      <c r="T7533" s="157"/>
      <c r="AT7533" s="153" t="s">
        <v>340</v>
      </c>
      <c r="AU7533" s="153" t="s">
        <v>80</v>
      </c>
      <c r="AV7533" s="12" t="s">
        <v>78</v>
      </c>
      <c r="AW7533" s="12" t="s">
        <v>32</v>
      </c>
      <c r="AX7533" s="12" t="s">
        <v>71</v>
      </c>
      <c r="AY7533" s="153" t="s">
        <v>330</v>
      </c>
    </row>
    <row r="7534" spans="2:51" s="13" customFormat="1">
      <c r="B7534" s="158"/>
      <c r="D7534" s="152" t="s">
        <v>340</v>
      </c>
      <c r="E7534" s="159" t="s">
        <v>21</v>
      </c>
      <c r="F7534" s="160" t="s">
        <v>4814</v>
      </c>
      <c r="H7534" s="161">
        <v>12</v>
      </c>
      <c r="I7534" s="162"/>
      <c r="L7534" s="158"/>
      <c r="M7534" s="163"/>
      <c r="T7534" s="164"/>
      <c r="AT7534" s="159" t="s">
        <v>340</v>
      </c>
      <c r="AU7534" s="159" t="s">
        <v>80</v>
      </c>
      <c r="AV7534" s="13" t="s">
        <v>80</v>
      </c>
      <c r="AW7534" s="13" t="s">
        <v>32</v>
      </c>
      <c r="AX7534" s="13" t="s">
        <v>71</v>
      </c>
      <c r="AY7534" s="159" t="s">
        <v>330</v>
      </c>
    </row>
    <row r="7535" spans="2:51" s="13" customFormat="1">
      <c r="B7535" s="158"/>
      <c r="D7535" s="152" t="s">
        <v>340</v>
      </c>
      <c r="E7535" s="159" t="s">
        <v>21</v>
      </c>
      <c r="F7535" s="160" t="s">
        <v>4799</v>
      </c>
      <c r="H7535" s="161">
        <v>-1.47</v>
      </c>
      <c r="I7535" s="162"/>
      <c r="L7535" s="158"/>
      <c r="M7535" s="163"/>
      <c r="T7535" s="164"/>
      <c r="AT7535" s="159" t="s">
        <v>340</v>
      </c>
      <c r="AU7535" s="159" t="s">
        <v>80</v>
      </c>
      <c r="AV7535" s="13" t="s">
        <v>80</v>
      </c>
      <c r="AW7535" s="13" t="s">
        <v>32</v>
      </c>
      <c r="AX7535" s="13" t="s">
        <v>71</v>
      </c>
      <c r="AY7535" s="159" t="s">
        <v>330</v>
      </c>
    </row>
    <row r="7536" spans="2:51" s="12" customFormat="1">
      <c r="B7536" s="151"/>
      <c r="D7536" s="152" t="s">
        <v>340</v>
      </c>
      <c r="E7536" s="153" t="s">
        <v>21</v>
      </c>
      <c r="F7536" s="154" t="s">
        <v>1507</v>
      </c>
      <c r="H7536" s="153" t="s">
        <v>21</v>
      </c>
      <c r="I7536" s="155"/>
      <c r="L7536" s="151"/>
      <c r="M7536" s="156"/>
      <c r="T7536" s="157"/>
      <c r="AT7536" s="153" t="s">
        <v>340</v>
      </c>
      <c r="AU7536" s="153" t="s">
        <v>80</v>
      </c>
      <c r="AV7536" s="12" t="s">
        <v>78</v>
      </c>
      <c r="AW7536" s="12" t="s">
        <v>32</v>
      </c>
      <c r="AX7536" s="12" t="s">
        <v>71</v>
      </c>
      <c r="AY7536" s="153" t="s">
        <v>330</v>
      </c>
    </row>
    <row r="7537" spans="2:51" s="13" customFormat="1">
      <c r="B7537" s="158"/>
      <c r="D7537" s="152" t="s">
        <v>340</v>
      </c>
      <c r="E7537" s="159" t="s">
        <v>21</v>
      </c>
      <c r="F7537" s="160" t="s">
        <v>4815</v>
      </c>
      <c r="H7537" s="161">
        <v>12.36</v>
      </c>
      <c r="I7537" s="162"/>
      <c r="L7537" s="158"/>
      <c r="M7537" s="163"/>
      <c r="T7537" s="164"/>
      <c r="AT7537" s="159" t="s">
        <v>340</v>
      </c>
      <c r="AU7537" s="159" t="s">
        <v>80</v>
      </c>
      <c r="AV7537" s="13" t="s">
        <v>80</v>
      </c>
      <c r="AW7537" s="13" t="s">
        <v>32</v>
      </c>
      <c r="AX7537" s="13" t="s">
        <v>71</v>
      </c>
      <c r="AY7537" s="159" t="s">
        <v>330</v>
      </c>
    </row>
    <row r="7538" spans="2:51" s="13" customFormat="1">
      <c r="B7538" s="158"/>
      <c r="D7538" s="152" t="s">
        <v>340</v>
      </c>
      <c r="E7538" s="159" t="s">
        <v>21</v>
      </c>
      <c r="F7538" s="160" t="s">
        <v>4799</v>
      </c>
      <c r="H7538" s="161">
        <v>-1.47</v>
      </c>
      <c r="I7538" s="162"/>
      <c r="L7538" s="158"/>
      <c r="M7538" s="163"/>
      <c r="T7538" s="164"/>
      <c r="AT7538" s="159" t="s">
        <v>340</v>
      </c>
      <c r="AU7538" s="159" t="s">
        <v>80</v>
      </c>
      <c r="AV7538" s="13" t="s">
        <v>80</v>
      </c>
      <c r="AW7538" s="13" t="s">
        <v>32</v>
      </c>
      <c r="AX7538" s="13" t="s">
        <v>71</v>
      </c>
      <c r="AY7538" s="159" t="s">
        <v>330</v>
      </c>
    </row>
    <row r="7539" spans="2:51" s="12" customFormat="1">
      <c r="B7539" s="151"/>
      <c r="D7539" s="152" t="s">
        <v>340</v>
      </c>
      <c r="E7539" s="153" t="s">
        <v>21</v>
      </c>
      <c r="F7539" s="154" t="s">
        <v>1509</v>
      </c>
      <c r="H7539" s="153" t="s">
        <v>21</v>
      </c>
      <c r="I7539" s="155"/>
      <c r="L7539" s="151"/>
      <c r="M7539" s="156"/>
      <c r="T7539" s="157"/>
      <c r="AT7539" s="153" t="s">
        <v>340</v>
      </c>
      <c r="AU7539" s="153" t="s">
        <v>80</v>
      </c>
      <c r="AV7539" s="12" t="s">
        <v>78</v>
      </c>
      <c r="AW7539" s="12" t="s">
        <v>32</v>
      </c>
      <c r="AX7539" s="12" t="s">
        <v>71</v>
      </c>
      <c r="AY7539" s="153" t="s">
        <v>330</v>
      </c>
    </row>
    <row r="7540" spans="2:51" s="13" customFormat="1">
      <c r="B7540" s="158"/>
      <c r="D7540" s="152" t="s">
        <v>340</v>
      </c>
      <c r="E7540" s="159" t="s">
        <v>21</v>
      </c>
      <c r="F7540" s="160" t="s">
        <v>5216</v>
      </c>
      <c r="H7540" s="161">
        <v>49.4</v>
      </c>
      <c r="I7540" s="162"/>
      <c r="L7540" s="158"/>
      <c r="M7540" s="163"/>
      <c r="T7540" s="164"/>
      <c r="AT7540" s="159" t="s">
        <v>340</v>
      </c>
      <c r="AU7540" s="159" t="s">
        <v>80</v>
      </c>
      <c r="AV7540" s="13" t="s">
        <v>80</v>
      </c>
      <c r="AW7540" s="13" t="s">
        <v>32</v>
      </c>
      <c r="AX7540" s="13" t="s">
        <v>71</v>
      </c>
      <c r="AY7540" s="159" t="s">
        <v>330</v>
      </c>
    </row>
    <row r="7541" spans="2:51" s="13" customFormat="1">
      <c r="B7541" s="158"/>
      <c r="D7541" s="152" t="s">
        <v>340</v>
      </c>
      <c r="E7541" s="159" t="s">
        <v>21</v>
      </c>
      <c r="F7541" s="160" t="s">
        <v>4834</v>
      </c>
      <c r="H7541" s="161">
        <v>-1.68</v>
      </c>
      <c r="I7541" s="162"/>
      <c r="L7541" s="158"/>
      <c r="M7541" s="163"/>
      <c r="T7541" s="164"/>
      <c r="AT7541" s="159" t="s">
        <v>340</v>
      </c>
      <c r="AU7541" s="159" t="s">
        <v>80</v>
      </c>
      <c r="AV7541" s="13" t="s">
        <v>80</v>
      </c>
      <c r="AW7541" s="13" t="s">
        <v>32</v>
      </c>
      <c r="AX7541" s="13" t="s">
        <v>71</v>
      </c>
      <c r="AY7541" s="159" t="s">
        <v>330</v>
      </c>
    </row>
    <row r="7542" spans="2:51" s="13" customFormat="1">
      <c r="B7542" s="158"/>
      <c r="D7542" s="152" t="s">
        <v>340</v>
      </c>
      <c r="E7542" s="159" t="s">
        <v>21</v>
      </c>
      <c r="F7542" s="160" t="s">
        <v>4799</v>
      </c>
      <c r="H7542" s="161">
        <v>-1.47</v>
      </c>
      <c r="I7542" s="162"/>
      <c r="L7542" s="158"/>
      <c r="M7542" s="163"/>
      <c r="T7542" s="164"/>
      <c r="AT7542" s="159" t="s">
        <v>340</v>
      </c>
      <c r="AU7542" s="159" t="s">
        <v>80</v>
      </c>
      <c r="AV7542" s="13" t="s">
        <v>80</v>
      </c>
      <c r="AW7542" s="13" t="s">
        <v>32</v>
      </c>
      <c r="AX7542" s="13" t="s">
        <v>71</v>
      </c>
      <c r="AY7542" s="159" t="s">
        <v>330</v>
      </c>
    </row>
    <row r="7543" spans="2:51" s="12" customFormat="1">
      <c r="B7543" s="151"/>
      <c r="D7543" s="152" t="s">
        <v>340</v>
      </c>
      <c r="E7543" s="153" t="s">
        <v>21</v>
      </c>
      <c r="F7543" s="154" t="s">
        <v>1511</v>
      </c>
      <c r="H7543" s="153" t="s">
        <v>21</v>
      </c>
      <c r="I7543" s="155"/>
      <c r="L7543" s="151"/>
      <c r="M7543" s="156"/>
      <c r="T7543" s="157"/>
      <c r="AT7543" s="153" t="s">
        <v>340</v>
      </c>
      <c r="AU7543" s="153" t="s">
        <v>80</v>
      </c>
      <c r="AV7543" s="12" t="s">
        <v>78</v>
      </c>
      <c r="AW7543" s="12" t="s">
        <v>32</v>
      </c>
      <c r="AX7543" s="12" t="s">
        <v>71</v>
      </c>
      <c r="AY7543" s="153" t="s">
        <v>330</v>
      </c>
    </row>
    <row r="7544" spans="2:51" s="13" customFormat="1">
      <c r="B7544" s="158"/>
      <c r="D7544" s="152" t="s">
        <v>340</v>
      </c>
      <c r="E7544" s="159" t="s">
        <v>21</v>
      </c>
      <c r="F7544" s="160" t="s">
        <v>4816</v>
      </c>
      <c r="H7544" s="161">
        <v>36</v>
      </c>
      <c r="I7544" s="162"/>
      <c r="L7544" s="158"/>
      <c r="M7544" s="163"/>
      <c r="T7544" s="164"/>
      <c r="AT7544" s="159" t="s">
        <v>340</v>
      </c>
      <c r="AU7544" s="159" t="s">
        <v>80</v>
      </c>
      <c r="AV7544" s="13" t="s">
        <v>80</v>
      </c>
      <c r="AW7544" s="13" t="s">
        <v>32</v>
      </c>
      <c r="AX7544" s="13" t="s">
        <v>71</v>
      </c>
      <c r="AY7544" s="159" t="s">
        <v>330</v>
      </c>
    </row>
    <row r="7545" spans="2:51" s="13" customFormat="1">
      <c r="B7545" s="158"/>
      <c r="D7545" s="152" t="s">
        <v>340</v>
      </c>
      <c r="E7545" s="159" t="s">
        <v>21</v>
      </c>
      <c r="F7545" s="160" t="s">
        <v>4809</v>
      </c>
      <c r="H7545" s="161">
        <v>-2.94</v>
      </c>
      <c r="I7545" s="162"/>
      <c r="L7545" s="158"/>
      <c r="M7545" s="163"/>
      <c r="T7545" s="164"/>
      <c r="AT7545" s="159" t="s">
        <v>340</v>
      </c>
      <c r="AU7545" s="159" t="s">
        <v>80</v>
      </c>
      <c r="AV7545" s="13" t="s">
        <v>80</v>
      </c>
      <c r="AW7545" s="13" t="s">
        <v>32</v>
      </c>
      <c r="AX7545" s="13" t="s">
        <v>71</v>
      </c>
      <c r="AY7545" s="159" t="s">
        <v>330</v>
      </c>
    </row>
    <row r="7546" spans="2:51" s="12" customFormat="1">
      <c r="B7546" s="151"/>
      <c r="D7546" s="152" t="s">
        <v>340</v>
      </c>
      <c r="E7546" s="153" t="s">
        <v>21</v>
      </c>
      <c r="F7546" s="154" t="s">
        <v>1513</v>
      </c>
      <c r="H7546" s="153" t="s">
        <v>21</v>
      </c>
      <c r="I7546" s="155"/>
      <c r="L7546" s="151"/>
      <c r="M7546" s="156"/>
      <c r="T7546" s="157"/>
      <c r="AT7546" s="153" t="s">
        <v>340</v>
      </c>
      <c r="AU7546" s="153" t="s">
        <v>80</v>
      </c>
      <c r="AV7546" s="12" t="s">
        <v>78</v>
      </c>
      <c r="AW7546" s="12" t="s">
        <v>32</v>
      </c>
      <c r="AX7546" s="12" t="s">
        <v>71</v>
      </c>
      <c r="AY7546" s="153" t="s">
        <v>330</v>
      </c>
    </row>
    <row r="7547" spans="2:51" s="13" customFormat="1">
      <c r="B7547" s="158"/>
      <c r="D7547" s="152" t="s">
        <v>340</v>
      </c>
      <c r="E7547" s="159" t="s">
        <v>21</v>
      </c>
      <c r="F7547" s="160" t="s">
        <v>4817</v>
      </c>
      <c r="H7547" s="161">
        <v>12.96</v>
      </c>
      <c r="I7547" s="162"/>
      <c r="L7547" s="158"/>
      <c r="M7547" s="163"/>
      <c r="T7547" s="164"/>
      <c r="AT7547" s="159" t="s">
        <v>340</v>
      </c>
      <c r="AU7547" s="159" t="s">
        <v>80</v>
      </c>
      <c r="AV7547" s="13" t="s">
        <v>80</v>
      </c>
      <c r="AW7547" s="13" t="s">
        <v>32</v>
      </c>
      <c r="AX7547" s="13" t="s">
        <v>71</v>
      </c>
      <c r="AY7547" s="159" t="s">
        <v>330</v>
      </c>
    </row>
    <row r="7548" spans="2:51" s="13" customFormat="1">
      <c r="B7548" s="158"/>
      <c r="D7548" s="152" t="s">
        <v>340</v>
      </c>
      <c r="E7548" s="159" t="s">
        <v>21</v>
      </c>
      <c r="F7548" s="160" t="s">
        <v>4799</v>
      </c>
      <c r="H7548" s="161">
        <v>-1.47</v>
      </c>
      <c r="I7548" s="162"/>
      <c r="L7548" s="158"/>
      <c r="M7548" s="163"/>
      <c r="T7548" s="164"/>
      <c r="AT7548" s="159" t="s">
        <v>340</v>
      </c>
      <c r="AU7548" s="159" t="s">
        <v>80</v>
      </c>
      <c r="AV7548" s="13" t="s">
        <v>80</v>
      </c>
      <c r="AW7548" s="13" t="s">
        <v>32</v>
      </c>
      <c r="AX7548" s="13" t="s">
        <v>71</v>
      </c>
      <c r="AY7548" s="159" t="s">
        <v>330</v>
      </c>
    </row>
    <row r="7549" spans="2:51" s="12" customFormat="1">
      <c r="B7549" s="151"/>
      <c r="D7549" s="152" t="s">
        <v>340</v>
      </c>
      <c r="E7549" s="153" t="s">
        <v>21</v>
      </c>
      <c r="F7549" s="154" t="s">
        <v>1515</v>
      </c>
      <c r="H7549" s="153" t="s">
        <v>21</v>
      </c>
      <c r="I7549" s="155"/>
      <c r="L7549" s="151"/>
      <c r="M7549" s="156"/>
      <c r="T7549" s="157"/>
      <c r="AT7549" s="153" t="s">
        <v>340</v>
      </c>
      <c r="AU7549" s="153" t="s">
        <v>80</v>
      </c>
      <c r="AV7549" s="12" t="s">
        <v>78</v>
      </c>
      <c r="AW7549" s="12" t="s">
        <v>32</v>
      </c>
      <c r="AX7549" s="12" t="s">
        <v>71</v>
      </c>
      <c r="AY7549" s="153" t="s">
        <v>330</v>
      </c>
    </row>
    <row r="7550" spans="2:51" s="13" customFormat="1">
      <c r="B7550" s="158"/>
      <c r="D7550" s="152" t="s">
        <v>340</v>
      </c>
      <c r="E7550" s="159" t="s">
        <v>21</v>
      </c>
      <c r="F7550" s="160" t="s">
        <v>5217</v>
      </c>
      <c r="H7550" s="161">
        <v>53.795000000000002</v>
      </c>
      <c r="I7550" s="162"/>
      <c r="L7550" s="158"/>
      <c r="M7550" s="163"/>
      <c r="T7550" s="164"/>
      <c r="AT7550" s="159" t="s">
        <v>340</v>
      </c>
      <c r="AU7550" s="159" t="s">
        <v>80</v>
      </c>
      <c r="AV7550" s="13" t="s">
        <v>80</v>
      </c>
      <c r="AW7550" s="13" t="s">
        <v>32</v>
      </c>
      <c r="AX7550" s="13" t="s">
        <v>71</v>
      </c>
      <c r="AY7550" s="159" t="s">
        <v>330</v>
      </c>
    </row>
    <row r="7551" spans="2:51" s="13" customFormat="1">
      <c r="B7551" s="158"/>
      <c r="D7551" s="152" t="s">
        <v>340</v>
      </c>
      <c r="E7551" s="159" t="s">
        <v>21</v>
      </c>
      <c r="F7551" s="160" t="s">
        <v>5103</v>
      </c>
      <c r="H7551" s="161">
        <v>-2.52</v>
      </c>
      <c r="I7551" s="162"/>
      <c r="L7551" s="158"/>
      <c r="M7551" s="163"/>
      <c r="T7551" s="164"/>
      <c r="AT7551" s="159" t="s">
        <v>340</v>
      </c>
      <c r="AU7551" s="159" t="s">
        <v>80</v>
      </c>
      <c r="AV7551" s="13" t="s">
        <v>80</v>
      </c>
      <c r="AW7551" s="13" t="s">
        <v>32</v>
      </c>
      <c r="AX7551" s="13" t="s">
        <v>71</v>
      </c>
      <c r="AY7551" s="159" t="s">
        <v>330</v>
      </c>
    </row>
    <row r="7552" spans="2:51" s="13" customFormat="1">
      <c r="B7552" s="158"/>
      <c r="D7552" s="152" t="s">
        <v>340</v>
      </c>
      <c r="E7552" s="159" t="s">
        <v>21</v>
      </c>
      <c r="F7552" s="160" t="s">
        <v>1517</v>
      </c>
      <c r="H7552" s="161">
        <v>-5.6</v>
      </c>
      <c r="I7552" s="162"/>
      <c r="L7552" s="158"/>
      <c r="M7552" s="163"/>
      <c r="T7552" s="164"/>
      <c r="AT7552" s="159" t="s">
        <v>340</v>
      </c>
      <c r="AU7552" s="159" t="s">
        <v>80</v>
      </c>
      <c r="AV7552" s="13" t="s">
        <v>80</v>
      </c>
      <c r="AW7552" s="13" t="s">
        <v>32</v>
      </c>
      <c r="AX7552" s="13" t="s">
        <v>71</v>
      </c>
      <c r="AY7552" s="159" t="s">
        <v>330</v>
      </c>
    </row>
    <row r="7553" spans="2:51" s="13" customFormat="1">
      <c r="B7553" s="158"/>
      <c r="D7553" s="152" t="s">
        <v>340</v>
      </c>
      <c r="E7553" s="159" t="s">
        <v>21</v>
      </c>
      <c r="F7553" s="160" t="s">
        <v>1518</v>
      </c>
      <c r="H7553" s="161">
        <v>2.4</v>
      </c>
      <c r="I7553" s="162"/>
      <c r="L7553" s="158"/>
      <c r="M7553" s="163"/>
      <c r="T7553" s="164"/>
      <c r="AT7553" s="159" t="s">
        <v>340</v>
      </c>
      <c r="AU7553" s="159" t="s">
        <v>80</v>
      </c>
      <c r="AV7553" s="13" t="s">
        <v>80</v>
      </c>
      <c r="AW7553" s="13" t="s">
        <v>32</v>
      </c>
      <c r="AX7553" s="13" t="s">
        <v>71</v>
      </c>
      <c r="AY7553" s="159" t="s">
        <v>330</v>
      </c>
    </row>
    <row r="7554" spans="2:51" s="12" customFormat="1">
      <c r="B7554" s="151"/>
      <c r="D7554" s="152" t="s">
        <v>340</v>
      </c>
      <c r="E7554" s="153" t="s">
        <v>21</v>
      </c>
      <c r="F7554" s="154" t="s">
        <v>1519</v>
      </c>
      <c r="H7554" s="153" t="s">
        <v>21</v>
      </c>
      <c r="I7554" s="155"/>
      <c r="L7554" s="151"/>
      <c r="M7554" s="156"/>
      <c r="T7554" s="157"/>
      <c r="AT7554" s="153" t="s">
        <v>340</v>
      </c>
      <c r="AU7554" s="153" t="s">
        <v>80</v>
      </c>
      <c r="AV7554" s="12" t="s">
        <v>78</v>
      </c>
      <c r="AW7554" s="12" t="s">
        <v>32</v>
      </c>
      <c r="AX7554" s="12" t="s">
        <v>71</v>
      </c>
      <c r="AY7554" s="153" t="s">
        <v>330</v>
      </c>
    </row>
    <row r="7555" spans="2:51" s="13" customFormat="1">
      <c r="B7555" s="158"/>
      <c r="D7555" s="152" t="s">
        <v>340</v>
      </c>
      <c r="E7555" s="159" t="s">
        <v>21</v>
      </c>
      <c r="F7555" s="160" t="s">
        <v>5218</v>
      </c>
      <c r="H7555" s="161">
        <v>53.07</v>
      </c>
      <c r="I7555" s="162"/>
      <c r="L7555" s="158"/>
      <c r="M7555" s="163"/>
      <c r="T7555" s="164"/>
      <c r="AT7555" s="159" t="s">
        <v>340</v>
      </c>
      <c r="AU7555" s="159" t="s">
        <v>80</v>
      </c>
      <c r="AV7555" s="13" t="s">
        <v>80</v>
      </c>
      <c r="AW7555" s="13" t="s">
        <v>32</v>
      </c>
      <c r="AX7555" s="13" t="s">
        <v>71</v>
      </c>
      <c r="AY7555" s="159" t="s">
        <v>330</v>
      </c>
    </row>
    <row r="7556" spans="2:51" s="13" customFormat="1">
      <c r="B7556" s="158"/>
      <c r="D7556" s="152" t="s">
        <v>340</v>
      </c>
      <c r="E7556" s="159" t="s">
        <v>21</v>
      </c>
      <c r="F7556" s="160" t="s">
        <v>5103</v>
      </c>
      <c r="H7556" s="161">
        <v>-2.52</v>
      </c>
      <c r="I7556" s="162"/>
      <c r="L7556" s="158"/>
      <c r="M7556" s="163"/>
      <c r="T7556" s="164"/>
      <c r="AT7556" s="159" t="s">
        <v>340</v>
      </c>
      <c r="AU7556" s="159" t="s">
        <v>80</v>
      </c>
      <c r="AV7556" s="13" t="s">
        <v>80</v>
      </c>
      <c r="AW7556" s="13" t="s">
        <v>32</v>
      </c>
      <c r="AX7556" s="13" t="s">
        <v>71</v>
      </c>
      <c r="AY7556" s="159" t="s">
        <v>330</v>
      </c>
    </row>
    <row r="7557" spans="2:51" s="13" customFormat="1">
      <c r="B7557" s="158"/>
      <c r="D7557" s="152" t="s">
        <v>340</v>
      </c>
      <c r="E7557" s="159" t="s">
        <v>21</v>
      </c>
      <c r="F7557" s="160" t="s">
        <v>1521</v>
      </c>
      <c r="H7557" s="161">
        <v>-6</v>
      </c>
      <c r="I7557" s="162"/>
      <c r="L7557" s="158"/>
      <c r="M7557" s="163"/>
      <c r="T7557" s="164"/>
      <c r="AT7557" s="159" t="s">
        <v>340</v>
      </c>
      <c r="AU7557" s="159" t="s">
        <v>80</v>
      </c>
      <c r="AV7557" s="13" t="s">
        <v>80</v>
      </c>
      <c r="AW7557" s="13" t="s">
        <v>32</v>
      </c>
      <c r="AX7557" s="13" t="s">
        <v>71</v>
      </c>
      <c r="AY7557" s="159" t="s">
        <v>330</v>
      </c>
    </row>
    <row r="7558" spans="2:51" s="13" customFormat="1">
      <c r="B7558" s="158"/>
      <c r="D7558" s="152" t="s">
        <v>340</v>
      </c>
      <c r="E7558" s="159" t="s">
        <v>21</v>
      </c>
      <c r="F7558" s="160" t="s">
        <v>1522</v>
      </c>
      <c r="H7558" s="161">
        <v>2.5</v>
      </c>
      <c r="I7558" s="162"/>
      <c r="L7558" s="158"/>
      <c r="M7558" s="163"/>
      <c r="T7558" s="164"/>
      <c r="AT7558" s="159" t="s">
        <v>340</v>
      </c>
      <c r="AU7558" s="159" t="s">
        <v>80</v>
      </c>
      <c r="AV7558" s="13" t="s">
        <v>80</v>
      </c>
      <c r="AW7558" s="13" t="s">
        <v>32</v>
      </c>
      <c r="AX7558" s="13" t="s">
        <v>71</v>
      </c>
      <c r="AY7558" s="159" t="s">
        <v>330</v>
      </c>
    </row>
    <row r="7559" spans="2:51" s="12" customFormat="1">
      <c r="B7559" s="151"/>
      <c r="D7559" s="152" t="s">
        <v>340</v>
      </c>
      <c r="E7559" s="153" t="s">
        <v>21</v>
      </c>
      <c r="F7559" s="154" t="s">
        <v>1523</v>
      </c>
      <c r="H7559" s="153" t="s">
        <v>21</v>
      </c>
      <c r="I7559" s="155"/>
      <c r="L7559" s="151"/>
      <c r="M7559" s="156"/>
      <c r="T7559" s="157"/>
      <c r="AT7559" s="153" t="s">
        <v>340</v>
      </c>
      <c r="AU7559" s="153" t="s">
        <v>80</v>
      </c>
      <c r="AV7559" s="12" t="s">
        <v>78</v>
      </c>
      <c r="AW7559" s="12" t="s">
        <v>32</v>
      </c>
      <c r="AX7559" s="12" t="s">
        <v>71</v>
      </c>
      <c r="AY7559" s="153" t="s">
        <v>330</v>
      </c>
    </row>
    <row r="7560" spans="2:51" s="13" customFormat="1">
      <c r="B7560" s="158"/>
      <c r="D7560" s="152" t="s">
        <v>340</v>
      </c>
      <c r="E7560" s="159" t="s">
        <v>21</v>
      </c>
      <c r="F7560" s="160" t="s">
        <v>5219</v>
      </c>
      <c r="H7560" s="161">
        <v>45.066000000000003</v>
      </c>
      <c r="I7560" s="162"/>
      <c r="L7560" s="158"/>
      <c r="M7560" s="163"/>
      <c r="T7560" s="164"/>
      <c r="AT7560" s="159" t="s">
        <v>340</v>
      </c>
      <c r="AU7560" s="159" t="s">
        <v>80</v>
      </c>
      <c r="AV7560" s="13" t="s">
        <v>80</v>
      </c>
      <c r="AW7560" s="13" t="s">
        <v>32</v>
      </c>
      <c r="AX7560" s="13" t="s">
        <v>71</v>
      </c>
      <c r="AY7560" s="159" t="s">
        <v>330</v>
      </c>
    </row>
    <row r="7561" spans="2:51" s="13" customFormat="1">
      <c r="B7561" s="158"/>
      <c r="D7561" s="152" t="s">
        <v>340</v>
      </c>
      <c r="E7561" s="159" t="s">
        <v>21</v>
      </c>
      <c r="F7561" s="160" t="s">
        <v>1721</v>
      </c>
      <c r="H7561" s="161">
        <v>-3.36</v>
      </c>
      <c r="I7561" s="162"/>
      <c r="L7561" s="158"/>
      <c r="M7561" s="163"/>
      <c r="T7561" s="164"/>
      <c r="AT7561" s="159" t="s">
        <v>340</v>
      </c>
      <c r="AU7561" s="159" t="s">
        <v>80</v>
      </c>
      <c r="AV7561" s="13" t="s">
        <v>80</v>
      </c>
      <c r="AW7561" s="13" t="s">
        <v>32</v>
      </c>
      <c r="AX7561" s="13" t="s">
        <v>71</v>
      </c>
      <c r="AY7561" s="159" t="s">
        <v>330</v>
      </c>
    </row>
    <row r="7562" spans="2:51" s="13" customFormat="1">
      <c r="B7562" s="158"/>
      <c r="D7562" s="152" t="s">
        <v>340</v>
      </c>
      <c r="E7562" s="159" t="s">
        <v>21</v>
      </c>
      <c r="F7562" s="160" t="s">
        <v>1525</v>
      </c>
      <c r="H7562" s="161">
        <v>-4.24</v>
      </c>
      <c r="I7562" s="162"/>
      <c r="L7562" s="158"/>
      <c r="M7562" s="163"/>
      <c r="T7562" s="164"/>
      <c r="AT7562" s="159" t="s">
        <v>340</v>
      </c>
      <c r="AU7562" s="159" t="s">
        <v>80</v>
      </c>
      <c r="AV7562" s="13" t="s">
        <v>80</v>
      </c>
      <c r="AW7562" s="13" t="s">
        <v>32</v>
      </c>
      <c r="AX7562" s="13" t="s">
        <v>71</v>
      </c>
      <c r="AY7562" s="159" t="s">
        <v>330</v>
      </c>
    </row>
    <row r="7563" spans="2:51" s="13" customFormat="1">
      <c r="B7563" s="158"/>
      <c r="D7563" s="152" t="s">
        <v>340</v>
      </c>
      <c r="E7563" s="159" t="s">
        <v>21</v>
      </c>
      <c r="F7563" s="160" t="s">
        <v>1526</v>
      </c>
      <c r="H7563" s="161">
        <v>2.06</v>
      </c>
      <c r="I7563" s="162"/>
      <c r="L7563" s="158"/>
      <c r="M7563" s="163"/>
      <c r="T7563" s="164"/>
      <c r="AT7563" s="159" t="s">
        <v>340</v>
      </c>
      <c r="AU7563" s="159" t="s">
        <v>80</v>
      </c>
      <c r="AV7563" s="13" t="s">
        <v>80</v>
      </c>
      <c r="AW7563" s="13" t="s">
        <v>32</v>
      </c>
      <c r="AX7563" s="13" t="s">
        <v>71</v>
      </c>
      <c r="AY7563" s="159" t="s">
        <v>330</v>
      </c>
    </row>
    <row r="7564" spans="2:51" s="12" customFormat="1">
      <c r="B7564" s="151"/>
      <c r="D7564" s="152" t="s">
        <v>340</v>
      </c>
      <c r="E7564" s="153" t="s">
        <v>21</v>
      </c>
      <c r="F7564" s="154" t="s">
        <v>1527</v>
      </c>
      <c r="H7564" s="153" t="s">
        <v>21</v>
      </c>
      <c r="I7564" s="155"/>
      <c r="L7564" s="151"/>
      <c r="M7564" s="156"/>
      <c r="T7564" s="157"/>
      <c r="AT7564" s="153" t="s">
        <v>340</v>
      </c>
      <c r="AU7564" s="153" t="s">
        <v>80</v>
      </c>
      <c r="AV7564" s="12" t="s">
        <v>78</v>
      </c>
      <c r="AW7564" s="12" t="s">
        <v>32</v>
      </c>
      <c r="AX7564" s="12" t="s">
        <v>71</v>
      </c>
      <c r="AY7564" s="153" t="s">
        <v>330</v>
      </c>
    </row>
    <row r="7565" spans="2:51" s="13" customFormat="1">
      <c r="B7565" s="158"/>
      <c r="D7565" s="152" t="s">
        <v>340</v>
      </c>
      <c r="E7565" s="159" t="s">
        <v>21</v>
      </c>
      <c r="F7565" s="160" t="s">
        <v>5220</v>
      </c>
      <c r="H7565" s="161">
        <v>45.268999999999998</v>
      </c>
      <c r="I7565" s="162"/>
      <c r="L7565" s="158"/>
      <c r="M7565" s="163"/>
      <c r="T7565" s="164"/>
      <c r="AT7565" s="159" t="s">
        <v>340</v>
      </c>
      <c r="AU7565" s="159" t="s">
        <v>80</v>
      </c>
      <c r="AV7565" s="13" t="s">
        <v>80</v>
      </c>
      <c r="AW7565" s="13" t="s">
        <v>32</v>
      </c>
      <c r="AX7565" s="13" t="s">
        <v>71</v>
      </c>
      <c r="AY7565" s="159" t="s">
        <v>330</v>
      </c>
    </row>
    <row r="7566" spans="2:51" s="13" customFormat="1">
      <c r="B7566" s="158"/>
      <c r="D7566" s="152" t="s">
        <v>340</v>
      </c>
      <c r="E7566" s="159" t="s">
        <v>21</v>
      </c>
      <c r="F7566" s="160" t="s">
        <v>1529</v>
      </c>
      <c r="H7566" s="161">
        <v>-4.21</v>
      </c>
      <c r="I7566" s="162"/>
      <c r="L7566" s="158"/>
      <c r="M7566" s="163"/>
      <c r="T7566" s="164"/>
      <c r="AT7566" s="159" t="s">
        <v>340</v>
      </c>
      <c r="AU7566" s="159" t="s">
        <v>80</v>
      </c>
      <c r="AV7566" s="13" t="s">
        <v>80</v>
      </c>
      <c r="AW7566" s="13" t="s">
        <v>32</v>
      </c>
      <c r="AX7566" s="13" t="s">
        <v>71</v>
      </c>
      <c r="AY7566" s="159" t="s">
        <v>330</v>
      </c>
    </row>
    <row r="7567" spans="2:51" s="13" customFormat="1">
      <c r="B7567" s="158"/>
      <c r="D7567" s="152" t="s">
        <v>340</v>
      </c>
      <c r="E7567" s="159" t="s">
        <v>21</v>
      </c>
      <c r="F7567" s="160" t="s">
        <v>4834</v>
      </c>
      <c r="H7567" s="161">
        <v>-1.68</v>
      </c>
      <c r="I7567" s="162"/>
      <c r="L7567" s="158"/>
      <c r="M7567" s="163"/>
      <c r="T7567" s="164"/>
      <c r="AT7567" s="159" t="s">
        <v>340</v>
      </c>
      <c r="AU7567" s="159" t="s">
        <v>80</v>
      </c>
      <c r="AV7567" s="13" t="s">
        <v>80</v>
      </c>
      <c r="AW7567" s="13" t="s">
        <v>32</v>
      </c>
      <c r="AX7567" s="13" t="s">
        <v>71</v>
      </c>
      <c r="AY7567" s="159" t="s">
        <v>330</v>
      </c>
    </row>
    <row r="7568" spans="2:51" s="13" customFormat="1">
      <c r="B7568" s="158"/>
      <c r="D7568" s="152" t="s">
        <v>340</v>
      </c>
      <c r="E7568" s="159" t="s">
        <v>21</v>
      </c>
      <c r="F7568" s="160" t="s">
        <v>1531</v>
      </c>
      <c r="H7568" s="161">
        <v>-1.26</v>
      </c>
      <c r="I7568" s="162"/>
      <c r="L7568" s="158"/>
      <c r="M7568" s="163"/>
      <c r="T7568" s="164"/>
      <c r="AT7568" s="159" t="s">
        <v>340</v>
      </c>
      <c r="AU7568" s="159" t="s">
        <v>80</v>
      </c>
      <c r="AV7568" s="13" t="s">
        <v>80</v>
      </c>
      <c r="AW7568" s="13" t="s">
        <v>32</v>
      </c>
      <c r="AX7568" s="13" t="s">
        <v>71</v>
      </c>
      <c r="AY7568" s="159" t="s">
        <v>330</v>
      </c>
    </row>
    <row r="7569" spans="2:51" s="13" customFormat="1">
      <c r="B7569" s="158"/>
      <c r="D7569" s="152" t="s">
        <v>340</v>
      </c>
      <c r="E7569" s="159" t="s">
        <v>21</v>
      </c>
      <c r="F7569" s="160" t="s">
        <v>1529</v>
      </c>
      <c r="H7569" s="161">
        <v>-4.21</v>
      </c>
      <c r="I7569" s="162"/>
      <c r="L7569" s="158"/>
      <c r="M7569" s="163"/>
      <c r="T7569" s="164"/>
      <c r="AT7569" s="159" t="s">
        <v>340</v>
      </c>
      <c r="AU7569" s="159" t="s">
        <v>80</v>
      </c>
      <c r="AV7569" s="13" t="s">
        <v>80</v>
      </c>
      <c r="AW7569" s="13" t="s">
        <v>32</v>
      </c>
      <c r="AX7569" s="13" t="s">
        <v>71</v>
      </c>
      <c r="AY7569" s="159" t="s">
        <v>330</v>
      </c>
    </row>
    <row r="7570" spans="2:51" s="13" customFormat="1">
      <c r="B7570" s="158"/>
      <c r="D7570" s="152" t="s">
        <v>340</v>
      </c>
      <c r="E7570" s="159" t="s">
        <v>21</v>
      </c>
      <c r="F7570" s="160" t="s">
        <v>1532</v>
      </c>
      <c r="H7570" s="161">
        <v>2.0529999999999999</v>
      </c>
      <c r="I7570" s="162"/>
      <c r="L7570" s="158"/>
      <c r="M7570" s="163"/>
      <c r="T7570" s="164"/>
      <c r="AT7570" s="159" t="s">
        <v>340</v>
      </c>
      <c r="AU7570" s="159" t="s">
        <v>80</v>
      </c>
      <c r="AV7570" s="13" t="s">
        <v>80</v>
      </c>
      <c r="AW7570" s="13" t="s">
        <v>32</v>
      </c>
      <c r="AX7570" s="13" t="s">
        <v>71</v>
      </c>
      <c r="AY7570" s="159" t="s">
        <v>330</v>
      </c>
    </row>
    <row r="7571" spans="2:51" s="12" customFormat="1">
      <c r="B7571" s="151"/>
      <c r="D7571" s="152" t="s">
        <v>340</v>
      </c>
      <c r="E7571" s="153" t="s">
        <v>21</v>
      </c>
      <c r="F7571" s="154" t="s">
        <v>770</v>
      </c>
      <c r="H7571" s="153" t="s">
        <v>21</v>
      </c>
      <c r="I7571" s="155"/>
      <c r="L7571" s="151"/>
      <c r="M7571" s="156"/>
      <c r="T7571" s="157"/>
      <c r="AT7571" s="153" t="s">
        <v>340</v>
      </c>
      <c r="AU7571" s="153" t="s">
        <v>80</v>
      </c>
      <c r="AV7571" s="12" t="s">
        <v>78</v>
      </c>
      <c r="AW7571" s="12" t="s">
        <v>32</v>
      </c>
      <c r="AX7571" s="12" t="s">
        <v>71</v>
      </c>
      <c r="AY7571" s="153" t="s">
        <v>330</v>
      </c>
    </row>
    <row r="7572" spans="2:51" s="12" customFormat="1">
      <c r="B7572" s="151"/>
      <c r="D7572" s="152" t="s">
        <v>340</v>
      </c>
      <c r="E7572" s="153" t="s">
        <v>21</v>
      </c>
      <c r="F7572" s="154" t="s">
        <v>1454</v>
      </c>
      <c r="H7572" s="153" t="s">
        <v>21</v>
      </c>
      <c r="I7572" s="155"/>
      <c r="L7572" s="151"/>
      <c r="M7572" s="156"/>
      <c r="T7572" s="157"/>
      <c r="AT7572" s="153" t="s">
        <v>340</v>
      </c>
      <c r="AU7572" s="153" t="s">
        <v>80</v>
      </c>
      <c r="AV7572" s="12" t="s">
        <v>78</v>
      </c>
      <c r="AW7572" s="12" t="s">
        <v>32</v>
      </c>
      <c r="AX7572" s="12" t="s">
        <v>71</v>
      </c>
      <c r="AY7572" s="153" t="s">
        <v>330</v>
      </c>
    </row>
    <row r="7573" spans="2:51" s="13" customFormat="1">
      <c r="B7573" s="158"/>
      <c r="D7573" s="152" t="s">
        <v>340</v>
      </c>
      <c r="E7573" s="159" t="s">
        <v>21</v>
      </c>
      <c r="F7573" s="160" t="s">
        <v>5221</v>
      </c>
      <c r="H7573" s="161">
        <v>11.16</v>
      </c>
      <c r="I7573" s="162"/>
      <c r="L7573" s="158"/>
      <c r="M7573" s="163"/>
      <c r="T7573" s="164"/>
      <c r="AT7573" s="159" t="s">
        <v>340</v>
      </c>
      <c r="AU7573" s="159" t="s">
        <v>80</v>
      </c>
      <c r="AV7573" s="13" t="s">
        <v>80</v>
      </c>
      <c r="AW7573" s="13" t="s">
        <v>32</v>
      </c>
      <c r="AX7573" s="13" t="s">
        <v>71</v>
      </c>
      <c r="AY7573" s="159" t="s">
        <v>330</v>
      </c>
    </row>
    <row r="7574" spans="2:51" s="13" customFormat="1">
      <c r="B7574" s="158"/>
      <c r="D7574" s="152" t="s">
        <v>340</v>
      </c>
      <c r="E7574" s="159" t="s">
        <v>21</v>
      </c>
      <c r="F7574" s="160" t="s">
        <v>5222</v>
      </c>
      <c r="H7574" s="161">
        <v>48.353000000000002</v>
      </c>
      <c r="I7574" s="162"/>
      <c r="L7574" s="158"/>
      <c r="M7574" s="163"/>
      <c r="T7574" s="164"/>
      <c r="AT7574" s="159" t="s">
        <v>340</v>
      </c>
      <c r="AU7574" s="159" t="s">
        <v>80</v>
      </c>
      <c r="AV7574" s="13" t="s">
        <v>80</v>
      </c>
      <c r="AW7574" s="13" t="s">
        <v>32</v>
      </c>
      <c r="AX7574" s="13" t="s">
        <v>71</v>
      </c>
      <c r="AY7574" s="159" t="s">
        <v>330</v>
      </c>
    </row>
    <row r="7575" spans="2:51" s="13" customFormat="1">
      <c r="B7575" s="158"/>
      <c r="D7575" s="152" t="s">
        <v>340</v>
      </c>
      <c r="E7575" s="159" t="s">
        <v>21</v>
      </c>
      <c r="F7575" s="160" t="s">
        <v>1468</v>
      </c>
      <c r="H7575" s="161">
        <v>-7.3940000000000001</v>
      </c>
      <c r="I7575" s="162"/>
      <c r="L7575" s="158"/>
      <c r="M7575" s="163"/>
      <c r="T7575" s="164"/>
      <c r="AT7575" s="159" t="s">
        <v>340</v>
      </c>
      <c r="AU7575" s="159" t="s">
        <v>80</v>
      </c>
      <c r="AV7575" s="13" t="s">
        <v>80</v>
      </c>
      <c r="AW7575" s="13" t="s">
        <v>32</v>
      </c>
      <c r="AX7575" s="13" t="s">
        <v>71</v>
      </c>
      <c r="AY7575" s="159" t="s">
        <v>330</v>
      </c>
    </row>
    <row r="7576" spans="2:51" s="13" customFormat="1">
      <c r="B7576" s="158"/>
      <c r="D7576" s="152" t="s">
        <v>340</v>
      </c>
      <c r="E7576" s="159" t="s">
        <v>21</v>
      </c>
      <c r="F7576" s="160" t="s">
        <v>1535</v>
      </c>
      <c r="H7576" s="161">
        <v>1.5649999999999999</v>
      </c>
      <c r="I7576" s="162"/>
      <c r="L7576" s="158"/>
      <c r="M7576" s="163"/>
      <c r="T7576" s="164"/>
      <c r="AT7576" s="159" t="s">
        <v>340</v>
      </c>
      <c r="AU7576" s="159" t="s">
        <v>80</v>
      </c>
      <c r="AV7576" s="13" t="s">
        <v>80</v>
      </c>
      <c r="AW7576" s="13" t="s">
        <v>32</v>
      </c>
      <c r="AX7576" s="13" t="s">
        <v>71</v>
      </c>
      <c r="AY7576" s="159" t="s">
        <v>330</v>
      </c>
    </row>
    <row r="7577" spans="2:51" s="13" customFormat="1">
      <c r="B7577" s="158"/>
      <c r="D7577" s="152" t="s">
        <v>340</v>
      </c>
      <c r="E7577" s="159" t="s">
        <v>21</v>
      </c>
      <c r="F7577" s="160" t="s">
        <v>1536</v>
      </c>
      <c r="H7577" s="161">
        <v>-12.132</v>
      </c>
      <c r="I7577" s="162"/>
      <c r="L7577" s="158"/>
      <c r="M7577" s="163"/>
      <c r="T7577" s="164"/>
      <c r="AT7577" s="159" t="s">
        <v>340</v>
      </c>
      <c r="AU7577" s="159" t="s">
        <v>80</v>
      </c>
      <c r="AV7577" s="13" t="s">
        <v>80</v>
      </c>
      <c r="AW7577" s="13" t="s">
        <v>32</v>
      </c>
      <c r="AX7577" s="13" t="s">
        <v>71</v>
      </c>
      <c r="AY7577" s="159" t="s">
        <v>330</v>
      </c>
    </row>
    <row r="7578" spans="2:51" s="13" customFormat="1">
      <c r="B7578" s="158"/>
      <c r="D7578" s="152" t="s">
        <v>340</v>
      </c>
      <c r="E7578" s="159" t="s">
        <v>21</v>
      </c>
      <c r="F7578" s="160" t="s">
        <v>1537</v>
      </c>
      <c r="H7578" s="161">
        <v>3.4849999999999999</v>
      </c>
      <c r="I7578" s="162"/>
      <c r="L7578" s="158"/>
      <c r="M7578" s="163"/>
      <c r="T7578" s="164"/>
      <c r="AT7578" s="159" t="s">
        <v>340</v>
      </c>
      <c r="AU7578" s="159" t="s">
        <v>80</v>
      </c>
      <c r="AV7578" s="13" t="s">
        <v>80</v>
      </c>
      <c r="AW7578" s="13" t="s">
        <v>32</v>
      </c>
      <c r="AX7578" s="13" t="s">
        <v>71</v>
      </c>
      <c r="AY7578" s="159" t="s">
        <v>330</v>
      </c>
    </row>
    <row r="7579" spans="2:51" s="12" customFormat="1">
      <c r="B7579" s="151"/>
      <c r="D7579" s="152" t="s">
        <v>340</v>
      </c>
      <c r="E7579" s="153" t="s">
        <v>21</v>
      </c>
      <c r="F7579" s="154" t="s">
        <v>1464</v>
      </c>
      <c r="H7579" s="153" t="s">
        <v>21</v>
      </c>
      <c r="I7579" s="155"/>
      <c r="L7579" s="151"/>
      <c r="M7579" s="156"/>
      <c r="T7579" s="157"/>
      <c r="AT7579" s="153" t="s">
        <v>340</v>
      </c>
      <c r="AU7579" s="153" t="s">
        <v>80</v>
      </c>
      <c r="AV7579" s="12" t="s">
        <v>78</v>
      </c>
      <c r="AW7579" s="12" t="s">
        <v>32</v>
      </c>
      <c r="AX7579" s="12" t="s">
        <v>71</v>
      </c>
      <c r="AY7579" s="153" t="s">
        <v>330</v>
      </c>
    </row>
    <row r="7580" spans="2:51" s="13" customFormat="1">
      <c r="B7580" s="158"/>
      <c r="D7580" s="152" t="s">
        <v>340</v>
      </c>
      <c r="E7580" s="159" t="s">
        <v>21</v>
      </c>
      <c r="F7580" s="160" t="s">
        <v>5223</v>
      </c>
      <c r="H7580" s="161">
        <v>280.92</v>
      </c>
      <c r="I7580" s="162"/>
      <c r="L7580" s="158"/>
      <c r="M7580" s="163"/>
      <c r="T7580" s="164"/>
      <c r="AT7580" s="159" t="s">
        <v>340</v>
      </c>
      <c r="AU7580" s="159" t="s">
        <v>80</v>
      </c>
      <c r="AV7580" s="13" t="s">
        <v>80</v>
      </c>
      <c r="AW7580" s="13" t="s">
        <v>32</v>
      </c>
      <c r="AX7580" s="13" t="s">
        <v>71</v>
      </c>
      <c r="AY7580" s="159" t="s">
        <v>330</v>
      </c>
    </row>
    <row r="7581" spans="2:51" s="13" customFormat="1">
      <c r="B7581" s="158"/>
      <c r="D7581" s="152" t="s">
        <v>340</v>
      </c>
      <c r="E7581" s="159" t="s">
        <v>21</v>
      </c>
      <c r="F7581" s="160" t="s">
        <v>5224</v>
      </c>
      <c r="H7581" s="161">
        <v>5.375</v>
      </c>
      <c r="I7581" s="162"/>
      <c r="L7581" s="158"/>
      <c r="M7581" s="163"/>
      <c r="T7581" s="164"/>
      <c r="AT7581" s="159" t="s">
        <v>340</v>
      </c>
      <c r="AU7581" s="159" t="s">
        <v>80</v>
      </c>
      <c r="AV7581" s="13" t="s">
        <v>80</v>
      </c>
      <c r="AW7581" s="13" t="s">
        <v>32</v>
      </c>
      <c r="AX7581" s="13" t="s">
        <v>71</v>
      </c>
      <c r="AY7581" s="159" t="s">
        <v>330</v>
      </c>
    </row>
    <row r="7582" spans="2:51" s="13" customFormat="1">
      <c r="B7582" s="158"/>
      <c r="D7582" s="152" t="s">
        <v>340</v>
      </c>
      <c r="E7582" s="159" t="s">
        <v>21</v>
      </c>
      <c r="F7582" s="160" t="s">
        <v>5225</v>
      </c>
      <c r="H7582" s="161">
        <v>-19.920000000000002</v>
      </c>
      <c r="I7582" s="162"/>
      <c r="L7582" s="158"/>
      <c r="M7582" s="163"/>
      <c r="T7582" s="164"/>
      <c r="AT7582" s="159" t="s">
        <v>340</v>
      </c>
      <c r="AU7582" s="159" t="s">
        <v>80</v>
      </c>
      <c r="AV7582" s="13" t="s">
        <v>80</v>
      </c>
      <c r="AW7582" s="13" t="s">
        <v>32</v>
      </c>
      <c r="AX7582" s="13" t="s">
        <v>71</v>
      </c>
      <c r="AY7582" s="159" t="s">
        <v>330</v>
      </c>
    </row>
    <row r="7583" spans="2:51" s="13" customFormat="1">
      <c r="B7583" s="158"/>
      <c r="D7583" s="152" t="s">
        <v>340</v>
      </c>
      <c r="E7583" s="159" t="s">
        <v>21</v>
      </c>
      <c r="F7583" s="160" t="s">
        <v>1539</v>
      </c>
      <c r="H7583" s="161">
        <v>-14.494999999999999</v>
      </c>
      <c r="I7583" s="162"/>
      <c r="L7583" s="158"/>
      <c r="M7583" s="163"/>
      <c r="T7583" s="164"/>
      <c r="AT7583" s="159" t="s">
        <v>340</v>
      </c>
      <c r="AU7583" s="159" t="s">
        <v>80</v>
      </c>
      <c r="AV7583" s="13" t="s">
        <v>80</v>
      </c>
      <c r="AW7583" s="13" t="s">
        <v>32</v>
      </c>
      <c r="AX7583" s="13" t="s">
        <v>71</v>
      </c>
      <c r="AY7583" s="159" t="s">
        <v>330</v>
      </c>
    </row>
    <row r="7584" spans="2:51" s="13" customFormat="1">
      <c r="B7584" s="158"/>
      <c r="D7584" s="152" t="s">
        <v>340</v>
      </c>
      <c r="E7584" s="159" t="s">
        <v>21</v>
      </c>
      <c r="F7584" s="160" t="s">
        <v>1540</v>
      </c>
      <c r="H7584" s="161">
        <v>2.694</v>
      </c>
      <c r="I7584" s="162"/>
      <c r="L7584" s="158"/>
      <c r="M7584" s="163"/>
      <c r="T7584" s="164"/>
      <c r="AT7584" s="159" t="s">
        <v>340</v>
      </c>
      <c r="AU7584" s="159" t="s">
        <v>80</v>
      </c>
      <c r="AV7584" s="13" t="s">
        <v>80</v>
      </c>
      <c r="AW7584" s="13" t="s">
        <v>32</v>
      </c>
      <c r="AX7584" s="13" t="s">
        <v>71</v>
      </c>
      <c r="AY7584" s="159" t="s">
        <v>330</v>
      </c>
    </row>
    <row r="7585" spans="2:51" s="13" customFormat="1">
      <c r="B7585" s="158"/>
      <c r="D7585" s="152" t="s">
        <v>340</v>
      </c>
      <c r="E7585" s="159" t="s">
        <v>21</v>
      </c>
      <c r="F7585" s="160" t="s">
        <v>5226</v>
      </c>
      <c r="H7585" s="161">
        <v>-7.8</v>
      </c>
      <c r="I7585" s="162"/>
      <c r="L7585" s="158"/>
      <c r="M7585" s="163"/>
      <c r="T7585" s="164"/>
      <c r="AT7585" s="159" t="s">
        <v>340</v>
      </c>
      <c r="AU7585" s="159" t="s">
        <v>80</v>
      </c>
      <c r="AV7585" s="13" t="s">
        <v>80</v>
      </c>
      <c r="AW7585" s="13" t="s">
        <v>32</v>
      </c>
      <c r="AX7585" s="13" t="s">
        <v>71</v>
      </c>
      <c r="AY7585" s="159" t="s">
        <v>330</v>
      </c>
    </row>
    <row r="7586" spans="2:51" s="13" customFormat="1">
      <c r="B7586" s="158"/>
      <c r="D7586" s="152" t="s">
        <v>340</v>
      </c>
      <c r="E7586" s="159" t="s">
        <v>21</v>
      </c>
      <c r="F7586" s="160" t="s">
        <v>5227</v>
      </c>
      <c r="H7586" s="161">
        <v>-32.76</v>
      </c>
      <c r="I7586" s="162"/>
      <c r="L7586" s="158"/>
      <c r="M7586" s="163"/>
      <c r="T7586" s="164"/>
      <c r="AT7586" s="159" t="s">
        <v>340</v>
      </c>
      <c r="AU7586" s="159" t="s">
        <v>80</v>
      </c>
      <c r="AV7586" s="13" t="s">
        <v>80</v>
      </c>
      <c r="AW7586" s="13" t="s">
        <v>32</v>
      </c>
      <c r="AX7586" s="13" t="s">
        <v>71</v>
      </c>
      <c r="AY7586" s="159" t="s">
        <v>330</v>
      </c>
    </row>
    <row r="7587" spans="2:51" s="13" customFormat="1">
      <c r="B7587" s="158"/>
      <c r="D7587" s="152" t="s">
        <v>340</v>
      </c>
      <c r="E7587" s="159" t="s">
        <v>21</v>
      </c>
      <c r="F7587" s="160" t="s">
        <v>4813</v>
      </c>
      <c r="H7587" s="161">
        <v>-4.41</v>
      </c>
      <c r="I7587" s="162"/>
      <c r="L7587" s="158"/>
      <c r="M7587" s="163"/>
      <c r="T7587" s="164"/>
      <c r="AT7587" s="159" t="s">
        <v>340</v>
      </c>
      <c r="AU7587" s="159" t="s">
        <v>80</v>
      </c>
      <c r="AV7587" s="13" t="s">
        <v>80</v>
      </c>
      <c r="AW7587" s="13" t="s">
        <v>32</v>
      </c>
      <c r="AX7587" s="13" t="s">
        <v>71</v>
      </c>
      <c r="AY7587" s="159" t="s">
        <v>330</v>
      </c>
    </row>
    <row r="7588" spans="2:51" s="13" customFormat="1">
      <c r="B7588" s="158"/>
      <c r="D7588" s="152" t="s">
        <v>340</v>
      </c>
      <c r="E7588" s="159" t="s">
        <v>21</v>
      </c>
      <c r="F7588" s="160" t="s">
        <v>5228</v>
      </c>
      <c r="H7588" s="161">
        <v>-1.365</v>
      </c>
      <c r="I7588" s="162"/>
      <c r="L7588" s="158"/>
      <c r="M7588" s="163"/>
      <c r="T7588" s="164"/>
      <c r="AT7588" s="159" t="s">
        <v>340</v>
      </c>
      <c r="AU7588" s="159" t="s">
        <v>80</v>
      </c>
      <c r="AV7588" s="13" t="s">
        <v>80</v>
      </c>
      <c r="AW7588" s="13" t="s">
        <v>32</v>
      </c>
      <c r="AX7588" s="13" t="s">
        <v>71</v>
      </c>
      <c r="AY7588" s="159" t="s">
        <v>330</v>
      </c>
    </row>
    <row r="7589" spans="2:51" s="13" customFormat="1">
      <c r="B7589" s="158"/>
      <c r="D7589" s="152" t="s">
        <v>340</v>
      </c>
      <c r="E7589" s="159" t="s">
        <v>21</v>
      </c>
      <c r="F7589" s="160" t="s">
        <v>5109</v>
      </c>
      <c r="H7589" s="161">
        <v>-2.5830000000000002</v>
      </c>
      <c r="I7589" s="162"/>
      <c r="L7589" s="158"/>
      <c r="M7589" s="163"/>
      <c r="T7589" s="164"/>
      <c r="AT7589" s="159" t="s">
        <v>340</v>
      </c>
      <c r="AU7589" s="159" t="s">
        <v>80</v>
      </c>
      <c r="AV7589" s="13" t="s">
        <v>80</v>
      </c>
      <c r="AW7589" s="13" t="s">
        <v>32</v>
      </c>
      <c r="AX7589" s="13" t="s">
        <v>71</v>
      </c>
      <c r="AY7589" s="159" t="s">
        <v>330</v>
      </c>
    </row>
    <row r="7590" spans="2:51" s="13" customFormat="1">
      <c r="B7590" s="158"/>
      <c r="D7590" s="152" t="s">
        <v>340</v>
      </c>
      <c r="E7590" s="159" t="s">
        <v>21</v>
      </c>
      <c r="F7590" s="160" t="s">
        <v>4799</v>
      </c>
      <c r="H7590" s="161">
        <v>-1.47</v>
      </c>
      <c r="I7590" s="162"/>
      <c r="L7590" s="158"/>
      <c r="M7590" s="163"/>
      <c r="T7590" s="164"/>
      <c r="AT7590" s="159" t="s">
        <v>340</v>
      </c>
      <c r="AU7590" s="159" t="s">
        <v>80</v>
      </c>
      <c r="AV7590" s="13" t="s">
        <v>80</v>
      </c>
      <c r="AW7590" s="13" t="s">
        <v>32</v>
      </c>
      <c r="AX7590" s="13" t="s">
        <v>71</v>
      </c>
      <c r="AY7590" s="159" t="s">
        <v>330</v>
      </c>
    </row>
    <row r="7591" spans="2:51" s="13" customFormat="1">
      <c r="B7591" s="158"/>
      <c r="D7591" s="152" t="s">
        <v>340</v>
      </c>
      <c r="E7591" s="159" t="s">
        <v>21</v>
      </c>
      <c r="F7591" s="160" t="s">
        <v>5108</v>
      </c>
      <c r="H7591" s="161">
        <v>-3.78</v>
      </c>
      <c r="I7591" s="162"/>
      <c r="L7591" s="158"/>
      <c r="M7591" s="163"/>
      <c r="T7591" s="164"/>
      <c r="AT7591" s="159" t="s">
        <v>340</v>
      </c>
      <c r="AU7591" s="159" t="s">
        <v>80</v>
      </c>
      <c r="AV7591" s="13" t="s">
        <v>80</v>
      </c>
      <c r="AW7591" s="13" t="s">
        <v>32</v>
      </c>
      <c r="AX7591" s="13" t="s">
        <v>71</v>
      </c>
      <c r="AY7591" s="159" t="s">
        <v>330</v>
      </c>
    </row>
    <row r="7592" spans="2:51" s="13" customFormat="1">
      <c r="B7592" s="158"/>
      <c r="D7592" s="152" t="s">
        <v>340</v>
      </c>
      <c r="E7592" s="159" t="s">
        <v>21</v>
      </c>
      <c r="F7592" s="160" t="s">
        <v>1541</v>
      </c>
      <c r="H7592" s="161">
        <v>-10.8</v>
      </c>
      <c r="I7592" s="162"/>
      <c r="L7592" s="158"/>
      <c r="M7592" s="163"/>
      <c r="T7592" s="164"/>
      <c r="AT7592" s="159" t="s">
        <v>340</v>
      </c>
      <c r="AU7592" s="159" t="s">
        <v>80</v>
      </c>
      <c r="AV7592" s="13" t="s">
        <v>80</v>
      </c>
      <c r="AW7592" s="13" t="s">
        <v>32</v>
      </c>
      <c r="AX7592" s="13" t="s">
        <v>71</v>
      </c>
      <c r="AY7592" s="159" t="s">
        <v>330</v>
      </c>
    </row>
    <row r="7593" spans="2:51" s="13" customFormat="1">
      <c r="B7593" s="158"/>
      <c r="D7593" s="152" t="s">
        <v>340</v>
      </c>
      <c r="E7593" s="159" t="s">
        <v>21</v>
      </c>
      <c r="F7593" s="160" t="s">
        <v>1542</v>
      </c>
      <c r="H7593" s="161">
        <v>-5.4</v>
      </c>
      <c r="I7593" s="162"/>
      <c r="L7593" s="158"/>
      <c r="M7593" s="163"/>
      <c r="T7593" s="164"/>
      <c r="AT7593" s="159" t="s">
        <v>340</v>
      </c>
      <c r="AU7593" s="159" t="s">
        <v>80</v>
      </c>
      <c r="AV7593" s="13" t="s">
        <v>80</v>
      </c>
      <c r="AW7593" s="13" t="s">
        <v>32</v>
      </c>
      <c r="AX7593" s="13" t="s">
        <v>71</v>
      </c>
      <c r="AY7593" s="159" t="s">
        <v>330</v>
      </c>
    </row>
    <row r="7594" spans="2:51" s="13" customFormat="1">
      <c r="B7594" s="158"/>
      <c r="D7594" s="152" t="s">
        <v>340</v>
      </c>
      <c r="E7594" s="159" t="s">
        <v>21</v>
      </c>
      <c r="F7594" s="160" t="s">
        <v>1543</v>
      </c>
      <c r="H7594" s="161">
        <v>3.7</v>
      </c>
      <c r="I7594" s="162"/>
      <c r="L7594" s="158"/>
      <c r="M7594" s="163"/>
      <c r="T7594" s="164"/>
      <c r="AT7594" s="159" t="s">
        <v>340</v>
      </c>
      <c r="AU7594" s="159" t="s">
        <v>80</v>
      </c>
      <c r="AV7594" s="13" t="s">
        <v>80</v>
      </c>
      <c r="AW7594" s="13" t="s">
        <v>32</v>
      </c>
      <c r="AX7594" s="13" t="s">
        <v>71</v>
      </c>
      <c r="AY7594" s="159" t="s">
        <v>330</v>
      </c>
    </row>
    <row r="7595" spans="2:51" s="13" customFormat="1">
      <c r="B7595" s="158"/>
      <c r="D7595" s="152" t="s">
        <v>340</v>
      </c>
      <c r="E7595" s="159" t="s">
        <v>21</v>
      </c>
      <c r="F7595" s="160" t="s">
        <v>1544</v>
      </c>
      <c r="H7595" s="161">
        <v>3.2</v>
      </c>
      <c r="I7595" s="162"/>
      <c r="L7595" s="158"/>
      <c r="M7595" s="163"/>
      <c r="T7595" s="164"/>
      <c r="AT7595" s="159" t="s">
        <v>340</v>
      </c>
      <c r="AU7595" s="159" t="s">
        <v>80</v>
      </c>
      <c r="AV7595" s="13" t="s">
        <v>80</v>
      </c>
      <c r="AW7595" s="13" t="s">
        <v>32</v>
      </c>
      <c r="AX7595" s="13" t="s">
        <v>71</v>
      </c>
      <c r="AY7595" s="159" t="s">
        <v>330</v>
      </c>
    </row>
    <row r="7596" spans="2:51" s="12" customFormat="1">
      <c r="B7596" s="151"/>
      <c r="D7596" s="152" t="s">
        <v>340</v>
      </c>
      <c r="E7596" s="153" t="s">
        <v>21</v>
      </c>
      <c r="F7596" s="154" t="s">
        <v>1545</v>
      </c>
      <c r="H7596" s="153" t="s">
        <v>21</v>
      </c>
      <c r="I7596" s="155"/>
      <c r="L7596" s="151"/>
      <c r="M7596" s="156"/>
      <c r="T7596" s="157"/>
      <c r="AT7596" s="153" t="s">
        <v>340</v>
      </c>
      <c r="AU7596" s="153" t="s">
        <v>80</v>
      </c>
      <c r="AV7596" s="12" t="s">
        <v>78</v>
      </c>
      <c r="AW7596" s="12" t="s">
        <v>32</v>
      </c>
      <c r="AX7596" s="12" t="s">
        <v>71</v>
      </c>
      <c r="AY7596" s="153" t="s">
        <v>330</v>
      </c>
    </row>
    <row r="7597" spans="2:51" s="13" customFormat="1">
      <c r="B7597" s="158"/>
      <c r="D7597" s="152" t="s">
        <v>340</v>
      </c>
      <c r="E7597" s="159" t="s">
        <v>21</v>
      </c>
      <c r="F7597" s="160" t="s">
        <v>5229</v>
      </c>
      <c r="H7597" s="161">
        <v>57.42</v>
      </c>
      <c r="I7597" s="162"/>
      <c r="L7597" s="158"/>
      <c r="M7597" s="163"/>
      <c r="T7597" s="164"/>
      <c r="AT7597" s="159" t="s">
        <v>340</v>
      </c>
      <c r="AU7597" s="159" t="s">
        <v>80</v>
      </c>
      <c r="AV7597" s="13" t="s">
        <v>80</v>
      </c>
      <c r="AW7597" s="13" t="s">
        <v>32</v>
      </c>
      <c r="AX7597" s="13" t="s">
        <v>71</v>
      </c>
      <c r="AY7597" s="159" t="s">
        <v>330</v>
      </c>
    </row>
    <row r="7598" spans="2:51" s="13" customFormat="1">
      <c r="B7598" s="158"/>
      <c r="D7598" s="152" t="s">
        <v>340</v>
      </c>
      <c r="E7598" s="159" t="s">
        <v>21</v>
      </c>
      <c r="F7598" s="160" t="s">
        <v>4834</v>
      </c>
      <c r="H7598" s="161">
        <v>-1.68</v>
      </c>
      <c r="I7598" s="162"/>
      <c r="L7598" s="158"/>
      <c r="M7598" s="163"/>
      <c r="T7598" s="164"/>
      <c r="AT7598" s="159" t="s">
        <v>340</v>
      </c>
      <c r="AU7598" s="159" t="s">
        <v>80</v>
      </c>
      <c r="AV7598" s="13" t="s">
        <v>80</v>
      </c>
      <c r="AW7598" s="13" t="s">
        <v>32</v>
      </c>
      <c r="AX7598" s="13" t="s">
        <v>71</v>
      </c>
      <c r="AY7598" s="159" t="s">
        <v>330</v>
      </c>
    </row>
    <row r="7599" spans="2:51" s="13" customFormat="1">
      <c r="B7599" s="158"/>
      <c r="D7599" s="152" t="s">
        <v>340</v>
      </c>
      <c r="E7599" s="159" t="s">
        <v>21</v>
      </c>
      <c r="F7599" s="160" t="s">
        <v>4795</v>
      </c>
      <c r="H7599" s="161">
        <v>-1.89</v>
      </c>
      <c r="I7599" s="162"/>
      <c r="L7599" s="158"/>
      <c r="M7599" s="163"/>
      <c r="T7599" s="164"/>
      <c r="AT7599" s="159" t="s">
        <v>340</v>
      </c>
      <c r="AU7599" s="159" t="s">
        <v>80</v>
      </c>
      <c r="AV7599" s="13" t="s">
        <v>80</v>
      </c>
      <c r="AW7599" s="13" t="s">
        <v>32</v>
      </c>
      <c r="AX7599" s="13" t="s">
        <v>71</v>
      </c>
      <c r="AY7599" s="159" t="s">
        <v>330</v>
      </c>
    </row>
    <row r="7600" spans="2:51" s="13" customFormat="1">
      <c r="B7600" s="158"/>
      <c r="D7600" s="152" t="s">
        <v>340</v>
      </c>
      <c r="E7600" s="159" t="s">
        <v>21</v>
      </c>
      <c r="F7600" s="160" t="s">
        <v>1542</v>
      </c>
      <c r="H7600" s="161">
        <v>-5.4</v>
      </c>
      <c r="I7600" s="162"/>
      <c r="L7600" s="158"/>
      <c r="M7600" s="163"/>
      <c r="T7600" s="164"/>
      <c r="AT7600" s="159" t="s">
        <v>340</v>
      </c>
      <c r="AU7600" s="159" t="s">
        <v>80</v>
      </c>
      <c r="AV7600" s="13" t="s">
        <v>80</v>
      </c>
      <c r="AW7600" s="13" t="s">
        <v>32</v>
      </c>
      <c r="AX7600" s="13" t="s">
        <v>71</v>
      </c>
      <c r="AY7600" s="159" t="s">
        <v>330</v>
      </c>
    </row>
    <row r="7601" spans="2:51" s="13" customFormat="1">
      <c r="B7601" s="158"/>
      <c r="D7601" s="152" t="s">
        <v>340</v>
      </c>
      <c r="E7601" s="159" t="s">
        <v>21</v>
      </c>
      <c r="F7601" s="160" t="s">
        <v>1544</v>
      </c>
      <c r="H7601" s="161">
        <v>3.2</v>
      </c>
      <c r="I7601" s="162"/>
      <c r="L7601" s="158"/>
      <c r="M7601" s="163"/>
      <c r="T7601" s="164"/>
      <c r="AT7601" s="159" t="s">
        <v>340</v>
      </c>
      <c r="AU7601" s="159" t="s">
        <v>80</v>
      </c>
      <c r="AV7601" s="13" t="s">
        <v>80</v>
      </c>
      <c r="AW7601" s="13" t="s">
        <v>32</v>
      </c>
      <c r="AX7601" s="13" t="s">
        <v>71</v>
      </c>
      <c r="AY7601" s="159" t="s">
        <v>330</v>
      </c>
    </row>
    <row r="7602" spans="2:51" s="12" customFormat="1">
      <c r="B7602" s="151"/>
      <c r="D7602" s="152" t="s">
        <v>340</v>
      </c>
      <c r="E7602" s="153" t="s">
        <v>21</v>
      </c>
      <c r="F7602" s="154" t="s">
        <v>1470</v>
      </c>
      <c r="H7602" s="153" t="s">
        <v>21</v>
      </c>
      <c r="I7602" s="155"/>
      <c r="L7602" s="151"/>
      <c r="M7602" s="156"/>
      <c r="T7602" s="157"/>
      <c r="AT7602" s="153" t="s">
        <v>340</v>
      </c>
      <c r="AU7602" s="153" t="s">
        <v>80</v>
      </c>
      <c r="AV7602" s="12" t="s">
        <v>78</v>
      </c>
      <c r="AW7602" s="12" t="s">
        <v>32</v>
      </c>
      <c r="AX7602" s="12" t="s">
        <v>71</v>
      </c>
      <c r="AY7602" s="153" t="s">
        <v>330</v>
      </c>
    </row>
    <row r="7603" spans="2:51" s="13" customFormat="1">
      <c r="B7603" s="158"/>
      <c r="D7603" s="152" t="s">
        <v>340</v>
      </c>
      <c r="E7603" s="159" t="s">
        <v>21</v>
      </c>
      <c r="F7603" s="160" t="s">
        <v>5230</v>
      </c>
      <c r="H7603" s="161">
        <v>54.636000000000003</v>
      </c>
      <c r="I7603" s="162"/>
      <c r="L7603" s="158"/>
      <c r="M7603" s="163"/>
      <c r="T7603" s="164"/>
      <c r="AT7603" s="159" t="s">
        <v>340</v>
      </c>
      <c r="AU7603" s="159" t="s">
        <v>80</v>
      </c>
      <c r="AV7603" s="13" t="s">
        <v>80</v>
      </c>
      <c r="AW7603" s="13" t="s">
        <v>32</v>
      </c>
      <c r="AX7603" s="13" t="s">
        <v>71</v>
      </c>
      <c r="AY7603" s="159" t="s">
        <v>330</v>
      </c>
    </row>
    <row r="7604" spans="2:51" s="13" customFormat="1">
      <c r="B7604" s="158"/>
      <c r="D7604" s="152" t="s">
        <v>340</v>
      </c>
      <c r="E7604" s="159" t="s">
        <v>21</v>
      </c>
      <c r="F7604" s="160" t="s">
        <v>5231</v>
      </c>
      <c r="H7604" s="161">
        <v>-9.4250000000000007</v>
      </c>
      <c r="I7604" s="162"/>
      <c r="L7604" s="158"/>
      <c r="M7604" s="163"/>
      <c r="T7604" s="164"/>
      <c r="AT7604" s="159" t="s">
        <v>340</v>
      </c>
      <c r="AU7604" s="159" t="s">
        <v>80</v>
      </c>
      <c r="AV7604" s="13" t="s">
        <v>80</v>
      </c>
      <c r="AW7604" s="13" t="s">
        <v>32</v>
      </c>
      <c r="AX7604" s="13" t="s">
        <v>71</v>
      </c>
      <c r="AY7604" s="159" t="s">
        <v>330</v>
      </c>
    </row>
    <row r="7605" spans="2:51" s="13" customFormat="1">
      <c r="B7605" s="158"/>
      <c r="D7605" s="152" t="s">
        <v>340</v>
      </c>
      <c r="E7605" s="159" t="s">
        <v>21</v>
      </c>
      <c r="F7605" s="160" t="s">
        <v>4834</v>
      </c>
      <c r="H7605" s="161">
        <v>-1.68</v>
      </c>
      <c r="I7605" s="162"/>
      <c r="L7605" s="158"/>
      <c r="M7605" s="163"/>
      <c r="T7605" s="164"/>
      <c r="AT7605" s="159" t="s">
        <v>340</v>
      </c>
      <c r="AU7605" s="159" t="s">
        <v>80</v>
      </c>
      <c r="AV7605" s="13" t="s">
        <v>80</v>
      </c>
      <c r="AW7605" s="13" t="s">
        <v>32</v>
      </c>
      <c r="AX7605" s="13" t="s">
        <v>71</v>
      </c>
      <c r="AY7605" s="159" t="s">
        <v>330</v>
      </c>
    </row>
    <row r="7606" spans="2:51" s="13" customFormat="1">
      <c r="B7606" s="158"/>
      <c r="D7606" s="152" t="s">
        <v>340</v>
      </c>
      <c r="E7606" s="159" t="s">
        <v>21</v>
      </c>
      <c r="F7606" s="160" t="s">
        <v>1548</v>
      </c>
      <c r="H7606" s="161">
        <v>-5.8</v>
      </c>
      <c r="I7606" s="162"/>
      <c r="L7606" s="158"/>
      <c r="M7606" s="163"/>
      <c r="T7606" s="164"/>
      <c r="AT7606" s="159" t="s">
        <v>340</v>
      </c>
      <c r="AU7606" s="159" t="s">
        <v>80</v>
      </c>
      <c r="AV7606" s="13" t="s">
        <v>80</v>
      </c>
      <c r="AW7606" s="13" t="s">
        <v>32</v>
      </c>
      <c r="AX7606" s="13" t="s">
        <v>71</v>
      </c>
      <c r="AY7606" s="159" t="s">
        <v>330</v>
      </c>
    </row>
    <row r="7607" spans="2:51" s="13" customFormat="1">
      <c r="B7607" s="158"/>
      <c r="D7607" s="152" t="s">
        <v>340</v>
      </c>
      <c r="E7607" s="159" t="s">
        <v>21</v>
      </c>
      <c r="F7607" s="160" t="s">
        <v>1549</v>
      </c>
      <c r="H7607" s="161">
        <v>2.4500000000000002</v>
      </c>
      <c r="I7607" s="162"/>
      <c r="L7607" s="158"/>
      <c r="M7607" s="163"/>
      <c r="T7607" s="164"/>
      <c r="AT7607" s="159" t="s">
        <v>340</v>
      </c>
      <c r="AU7607" s="159" t="s">
        <v>80</v>
      </c>
      <c r="AV7607" s="13" t="s">
        <v>80</v>
      </c>
      <c r="AW7607" s="13" t="s">
        <v>32</v>
      </c>
      <c r="AX7607" s="13" t="s">
        <v>71</v>
      </c>
      <c r="AY7607" s="159" t="s">
        <v>330</v>
      </c>
    </row>
    <row r="7608" spans="2:51" s="12" customFormat="1">
      <c r="B7608" s="151"/>
      <c r="D7608" s="152" t="s">
        <v>340</v>
      </c>
      <c r="E7608" s="153" t="s">
        <v>21</v>
      </c>
      <c r="F7608" s="154" t="s">
        <v>1672</v>
      </c>
      <c r="H7608" s="153" t="s">
        <v>21</v>
      </c>
      <c r="I7608" s="155"/>
      <c r="L7608" s="151"/>
      <c r="M7608" s="156"/>
      <c r="T7608" s="157"/>
      <c r="AT7608" s="153" t="s">
        <v>340</v>
      </c>
      <c r="AU7608" s="153" t="s">
        <v>80</v>
      </c>
      <c r="AV7608" s="12" t="s">
        <v>78</v>
      </c>
      <c r="AW7608" s="12" t="s">
        <v>32</v>
      </c>
      <c r="AX7608" s="12" t="s">
        <v>71</v>
      </c>
      <c r="AY7608" s="153" t="s">
        <v>330</v>
      </c>
    </row>
    <row r="7609" spans="2:51" s="13" customFormat="1">
      <c r="B7609" s="158"/>
      <c r="D7609" s="152" t="s">
        <v>340</v>
      </c>
      <c r="E7609" s="159" t="s">
        <v>21</v>
      </c>
      <c r="F7609" s="160" t="s">
        <v>4820</v>
      </c>
      <c r="H7609" s="161">
        <v>19.440000000000001</v>
      </c>
      <c r="I7609" s="162"/>
      <c r="L7609" s="158"/>
      <c r="M7609" s="163"/>
      <c r="T7609" s="164"/>
      <c r="AT7609" s="159" t="s">
        <v>340</v>
      </c>
      <c r="AU7609" s="159" t="s">
        <v>80</v>
      </c>
      <c r="AV7609" s="13" t="s">
        <v>80</v>
      </c>
      <c r="AW7609" s="13" t="s">
        <v>32</v>
      </c>
      <c r="AX7609" s="13" t="s">
        <v>71</v>
      </c>
      <c r="AY7609" s="159" t="s">
        <v>330</v>
      </c>
    </row>
    <row r="7610" spans="2:51" s="13" customFormat="1">
      <c r="B7610" s="158"/>
      <c r="D7610" s="152" t="s">
        <v>340</v>
      </c>
      <c r="E7610" s="159" t="s">
        <v>21</v>
      </c>
      <c r="F7610" s="160" t="s">
        <v>4795</v>
      </c>
      <c r="H7610" s="161">
        <v>-1.89</v>
      </c>
      <c r="I7610" s="162"/>
      <c r="L7610" s="158"/>
      <c r="M7610" s="163"/>
      <c r="T7610" s="164"/>
      <c r="AT7610" s="159" t="s">
        <v>340</v>
      </c>
      <c r="AU7610" s="159" t="s">
        <v>80</v>
      </c>
      <c r="AV7610" s="13" t="s">
        <v>80</v>
      </c>
      <c r="AW7610" s="13" t="s">
        <v>32</v>
      </c>
      <c r="AX7610" s="13" t="s">
        <v>71</v>
      </c>
      <c r="AY7610" s="159" t="s">
        <v>330</v>
      </c>
    </row>
    <row r="7611" spans="2:51" s="12" customFormat="1">
      <c r="B7611" s="151"/>
      <c r="D7611" s="152" t="s">
        <v>340</v>
      </c>
      <c r="E7611" s="153" t="s">
        <v>21</v>
      </c>
      <c r="F7611" s="154" t="s">
        <v>1550</v>
      </c>
      <c r="H7611" s="153" t="s">
        <v>21</v>
      </c>
      <c r="I7611" s="155"/>
      <c r="L7611" s="151"/>
      <c r="M7611" s="156"/>
      <c r="T7611" s="157"/>
      <c r="AT7611" s="153" t="s">
        <v>340</v>
      </c>
      <c r="AU7611" s="153" t="s">
        <v>80</v>
      </c>
      <c r="AV7611" s="12" t="s">
        <v>78</v>
      </c>
      <c r="AW7611" s="12" t="s">
        <v>32</v>
      </c>
      <c r="AX7611" s="12" t="s">
        <v>71</v>
      </c>
      <c r="AY7611" s="153" t="s">
        <v>330</v>
      </c>
    </row>
    <row r="7612" spans="2:51" s="13" customFormat="1">
      <c r="B7612" s="158"/>
      <c r="D7612" s="152" t="s">
        <v>340</v>
      </c>
      <c r="E7612" s="159" t="s">
        <v>21</v>
      </c>
      <c r="F7612" s="160" t="s">
        <v>4821</v>
      </c>
      <c r="H7612" s="161">
        <v>23.2</v>
      </c>
      <c r="I7612" s="162"/>
      <c r="L7612" s="158"/>
      <c r="M7612" s="163"/>
      <c r="T7612" s="164"/>
      <c r="AT7612" s="159" t="s">
        <v>340</v>
      </c>
      <c r="AU7612" s="159" t="s">
        <v>80</v>
      </c>
      <c r="AV7612" s="13" t="s">
        <v>80</v>
      </c>
      <c r="AW7612" s="13" t="s">
        <v>32</v>
      </c>
      <c r="AX7612" s="13" t="s">
        <v>71</v>
      </c>
      <c r="AY7612" s="159" t="s">
        <v>330</v>
      </c>
    </row>
    <row r="7613" spans="2:51" s="13" customFormat="1">
      <c r="B7613" s="158"/>
      <c r="D7613" s="152" t="s">
        <v>340</v>
      </c>
      <c r="E7613" s="159" t="s">
        <v>21</v>
      </c>
      <c r="F7613" s="160" t="s">
        <v>4813</v>
      </c>
      <c r="H7613" s="161">
        <v>-4.41</v>
      </c>
      <c r="I7613" s="162"/>
      <c r="L7613" s="158"/>
      <c r="M7613" s="163"/>
      <c r="T7613" s="164"/>
      <c r="AT7613" s="159" t="s">
        <v>340</v>
      </c>
      <c r="AU7613" s="159" t="s">
        <v>80</v>
      </c>
      <c r="AV7613" s="13" t="s">
        <v>80</v>
      </c>
      <c r="AW7613" s="13" t="s">
        <v>32</v>
      </c>
      <c r="AX7613" s="13" t="s">
        <v>71</v>
      </c>
      <c r="AY7613" s="159" t="s">
        <v>330</v>
      </c>
    </row>
    <row r="7614" spans="2:51" s="13" customFormat="1">
      <c r="B7614" s="158"/>
      <c r="D7614" s="152" t="s">
        <v>340</v>
      </c>
      <c r="E7614" s="159" t="s">
        <v>21</v>
      </c>
      <c r="F7614" s="160" t="s">
        <v>1552</v>
      </c>
      <c r="H7614" s="161">
        <v>-3.8</v>
      </c>
      <c r="I7614" s="162"/>
      <c r="L7614" s="158"/>
      <c r="M7614" s="163"/>
      <c r="T7614" s="164"/>
      <c r="AT7614" s="159" t="s">
        <v>340</v>
      </c>
      <c r="AU7614" s="159" t="s">
        <v>80</v>
      </c>
      <c r="AV7614" s="13" t="s">
        <v>80</v>
      </c>
      <c r="AW7614" s="13" t="s">
        <v>32</v>
      </c>
      <c r="AX7614" s="13" t="s">
        <v>71</v>
      </c>
      <c r="AY7614" s="159" t="s">
        <v>330</v>
      </c>
    </row>
    <row r="7615" spans="2:51" s="13" customFormat="1">
      <c r="B7615" s="158"/>
      <c r="D7615" s="152" t="s">
        <v>340</v>
      </c>
      <c r="E7615" s="159" t="s">
        <v>21</v>
      </c>
      <c r="F7615" s="160" t="s">
        <v>1553</v>
      </c>
      <c r="H7615" s="161">
        <v>1.95</v>
      </c>
      <c r="I7615" s="162"/>
      <c r="L7615" s="158"/>
      <c r="M7615" s="163"/>
      <c r="T7615" s="164"/>
      <c r="AT7615" s="159" t="s">
        <v>340</v>
      </c>
      <c r="AU7615" s="159" t="s">
        <v>80</v>
      </c>
      <c r="AV7615" s="13" t="s">
        <v>80</v>
      </c>
      <c r="AW7615" s="13" t="s">
        <v>32</v>
      </c>
      <c r="AX7615" s="13" t="s">
        <v>71</v>
      </c>
      <c r="AY7615" s="159" t="s">
        <v>330</v>
      </c>
    </row>
    <row r="7616" spans="2:51" s="12" customFormat="1">
      <c r="B7616" s="151"/>
      <c r="D7616" s="152" t="s">
        <v>340</v>
      </c>
      <c r="E7616" s="153" t="s">
        <v>21</v>
      </c>
      <c r="F7616" s="154" t="s">
        <v>1472</v>
      </c>
      <c r="H7616" s="153" t="s">
        <v>21</v>
      </c>
      <c r="I7616" s="155"/>
      <c r="L7616" s="151"/>
      <c r="M7616" s="156"/>
      <c r="T7616" s="157"/>
      <c r="AT7616" s="153" t="s">
        <v>340</v>
      </c>
      <c r="AU7616" s="153" t="s">
        <v>80</v>
      </c>
      <c r="AV7616" s="12" t="s">
        <v>78</v>
      </c>
      <c r="AW7616" s="12" t="s">
        <v>32</v>
      </c>
      <c r="AX7616" s="12" t="s">
        <v>71</v>
      </c>
      <c r="AY7616" s="153" t="s">
        <v>330</v>
      </c>
    </row>
    <row r="7617" spans="2:51" s="13" customFormat="1">
      <c r="B7617" s="158"/>
      <c r="D7617" s="152" t="s">
        <v>340</v>
      </c>
      <c r="E7617" s="159" t="s">
        <v>21</v>
      </c>
      <c r="F7617" s="160" t="s">
        <v>4798</v>
      </c>
      <c r="H7617" s="161">
        <v>9.6</v>
      </c>
      <c r="I7617" s="162"/>
      <c r="L7617" s="158"/>
      <c r="M7617" s="163"/>
      <c r="T7617" s="164"/>
      <c r="AT7617" s="159" t="s">
        <v>340</v>
      </c>
      <c r="AU7617" s="159" t="s">
        <v>80</v>
      </c>
      <c r="AV7617" s="13" t="s">
        <v>80</v>
      </c>
      <c r="AW7617" s="13" t="s">
        <v>32</v>
      </c>
      <c r="AX7617" s="13" t="s">
        <v>71</v>
      </c>
      <c r="AY7617" s="159" t="s">
        <v>330</v>
      </c>
    </row>
    <row r="7618" spans="2:51" s="13" customFormat="1">
      <c r="B7618" s="158"/>
      <c r="D7618" s="152" t="s">
        <v>340</v>
      </c>
      <c r="E7618" s="159" t="s">
        <v>21</v>
      </c>
      <c r="F7618" s="160" t="s">
        <v>4799</v>
      </c>
      <c r="H7618" s="161">
        <v>-1.47</v>
      </c>
      <c r="I7618" s="162"/>
      <c r="L7618" s="158"/>
      <c r="M7618" s="163"/>
      <c r="T7618" s="164"/>
      <c r="AT7618" s="159" t="s">
        <v>340</v>
      </c>
      <c r="AU7618" s="159" t="s">
        <v>80</v>
      </c>
      <c r="AV7618" s="13" t="s">
        <v>80</v>
      </c>
      <c r="AW7618" s="13" t="s">
        <v>32</v>
      </c>
      <c r="AX7618" s="13" t="s">
        <v>71</v>
      </c>
      <c r="AY7618" s="159" t="s">
        <v>330</v>
      </c>
    </row>
    <row r="7619" spans="2:51" s="12" customFormat="1">
      <c r="B7619" s="151"/>
      <c r="D7619" s="152" t="s">
        <v>340</v>
      </c>
      <c r="E7619" s="153" t="s">
        <v>21</v>
      </c>
      <c r="F7619" s="154" t="s">
        <v>1476</v>
      </c>
      <c r="H7619" s="153" t="s">
        <v>21</v>
      </c>
      <c r="I7619" s="155"/>
      <c r="L7619" s="151"/>
      <c r="M7619" s="156"/>
      <c r="T7619" s="157"/>
      <c r="AT7619" s="153" t="s">
        <v>340</v>
      </c>
      <c r="AU7619" s="153" t="s">
        <v>80</v>
      </c>
      <c r="AV7619" s="12" t="s">
        <v>78</v>
      </c>
      <c r="AW7619" s="12" t="s">
        <v>32</v>
      </c>
      <c r="AX7619" s="12" t="s">
        <v>71</v>
      </c>
      <c r="AY7619" s="153" t="s">
        <v>330</v>
      </c>
    </row>
    <row r="7620" spans="2:51" s="13" customFormat="1">
      <c r="B7620" s="158"/>
      <c r="D7620" s="152" t="s">
        <v>340</v>
      </c>
      <c r="E7620" s="159" t="s">
        <v>21</v>
      </c>
      <c r="F7620" s="160" t="s">
        <v>4798</v>
      </c>
      <c r="H7620" s="161">
        <v>9.6</v>
      </c>
      <c r="I7620" s="162"/>
      <c r="L7620" s="158"/>
      <c r="M7620" s="163"/>
      <c r="T7620" s="164"/>
      <c r="AT7620" s="159" t="s">
        <v>340</v>
      </c>
      <c r="AU7620" s="159" t="s">
        <v>80</v>
      </c>
      <c r="AV7620" s="13" t="s">
        <v>80</v>
      </c>
      <c r="AW7620" s="13" t="s">
        <v>32</v>
      </c>
      <c r="AX7620" s="13" t="s">
        <v>71</v>
      </c>
      <c r="AY7620" s="159" t="s">
        <v>330</v>
      </c>
    </row>
    <row r="7621" spans="2:51" s="13" customFormat="1">
      <c r="B7621" s="158"/>
      <c r="D7621" s="152" t="s">
        <v>340</v>
      </c>
      <c r="E7621" s="159" t="s">
        <v>21</v>
      </c>
      <c r="F7621" s="160" t="s">
        <v>4799</v>
      </c>
      <c r="H7621" s="161">
        <v>-1.47</v>
      </c>
      <c r="I7621" s="162"/>
      <c r="L7621" s="158"/>
      <c r="M7621" s="163"/>
      <c r="T7621" s="164"/>
      <c r="AT7621" s="159" t="s">
        <v>340</v>
      </c>
      <c r="AU7621" s="159" t="s">
        <v>80</v>
      </c>
      <c r="AV7621" s="13" t="s">
        <v>80</v>
      </c>
      <c r="AW7621" s="13" t="s">
        <v>32</v>
      </c>
      <c r="AX7621" s="13" t="s">
        <v>71</v>
      </c>
      <c r="AY7621" s="159" t="s">
        <v>330</v>
      </c>
    </row>
    <row r="7622" spans="2:51" s="12" customFormat="1">
      <c r="B7622" s="151"/>
      <c r="D7622" s="152" t="s">
        <v>340</v>
      </c>
      <c r="E7622" s="153" t="s">
        <v>21</v>
      </c>
      <c r="F7622" s="154" t="s">
        <v>1554</v>
      </c>
      <c r="H7622" s="153" t="s">
        <v>21</v>
      </c>
      <c r="I7622" s="155"/>
      <c r="L7622" s="151"/>
      <c r="M7622" s="156"/>
      <c r="T7622" s="157"/>
      <c r="AT7622" s="153" t="s">
        <v>340</v>
      </c>
      <c r="AU7622" s="153" t="s">
        <v>80</v>
      </c>
      <c r="AV7622" s="12" t="s">
        <v>78</v>
      </c>
      <c r="AW7622" s="12" t="s">
        <v>32</v>
      </c>
      <c r="AX7622" s="12" t="s">
        <v>71</v>
      </c>
      <c r="AY7622" s="153" t="s">
        <v>330</v>
      </c>
    </row>
    <row r="7623" spans="2:51" s="13" customFormat="1">
      <c r="B7623" s="158"/>
      <c r="D7623" s="152" t="s">
        <v>340</v>
      </c>
      <c r="E7623" s="159" t="s">
        <v>21</v>
      </c>
      <c r="F7623" s="160" t="s">
        <v>4822</v>
      </c>
      <c r="H7623" s="161">
        <v>26.64</v>
      </c>
      <c r="I7623" s="162"/>
      <c r="L7623" s="158"/>
      <c r="M7623" s="163"/>
      <c r="T7623" s="164"/>
      <c r="AT7623" s="159" t="s">
        <v>340</v>
      </c>
      <c r="AU7623" s="159" t="s">
        <v>80</v>
      </c>
      <c r="AV7623" s="13" t="s">
        <v>80</v>
      </c>
      <c r="AW7623" s="13" t="s">
        <v>32</v>
      </c>
      <c r="AX7623" s="13" t="s">
        <v>71</v>
      </c>
      <c r="AY7623" s="159" t="s">
        <v>330</v>
      </c>
    </row>
    <row r="7624" spans="2:51" s="13" customFormat="1">
      <c r="B7624" s="158"/>
      <c r="D7624" s="152" t="s">
        <v>340</v>
      </c>
      <c r="E7624" s="159" t="s">
        <v>21</v>
      </c>
      <c r="F7624" s="160" t="s">
        <v>4823</v>
      </c>
      <c r="H7624" s="161">
        <v>1</v>
      </c>
      <c r="I7624" s="162"/>
      <c r="L7624" s="158"/>
      <c r="M7624" s="163"/>
      <c r="T7624" s="164"/>
      <c r="AT7624" s="159" t="s">
        <v>340</v>
      </c>
      <c r="AU7624" s="159" t="s">
        <v>80</v>
      </c>
      <c r="AV7624" s="13" t="s">
        <v>80</v>
      </c>
      <c r="AW7624" s="13" t="s">
        <v>32</v>
      </c>
      <c r="AX7624" s="13" t="s">
        <v>71</v>
      </c>
      <c r="AY7624" s="159" t="s">
        <v>330</v>
      </c>
    </row>
    <row r="7625" spans="2:51" s="13" customFormat="1">
      <c r="B7625" s="158"/>
      <c r="D7625" s="152" t="s">
        <v>340</v>
      </c>
      <c r="E7625" s="159" t="s">
        <v>21</v>
      </c>
      <c r="F7625" s="160" t="s">
        <v>4809</v>
      </c>
      <c r="H7625" s="161">
        <v>-2.94</v>
      </c>
      <c r="I7625" s="162"/>
      <c r="L7625" s="158"/>
      <c r="M7625" s="163"/>
      <c r="T7625" s="164"/>
      <c r="AT7625" s="159" t="s">
        <v>340</v>
      </c>
      <c r="AU7625" s="159" t="s">
        <v>80</v>
      </c>
      <c r="AV7625" s="13" t="s">
        <v>80</v>
      </c>
      <c r="AW7625" s="13" t="s">
        <v>32</v>
      </c>
      <c r="AX7625" s="13" t="s">
        <v>71</v>
      </c>
      <c r="AY7625" s="159" t="s">
        <v>330</v>
      </c>
    </row>
    <row r="7626" spans="2:51" s="13" customFormat="1">
      <c r="B7626" s="158"/>
      <c r="D7626" s="152" t="s">
        <v>340</v>
      </c>
      <c r="E7626" s="159" t="s">
        <v>21</v>
      </c>
      <c r="F7626" s="160" t="s">
        <v>1474</v>
      </c>
      <c r="H7626" s="161">
        <v>-2.8</v>
      </c>
      <c r="I7626" s="162"/>
      <c r="L7626" s="158"/>
      <c r="M7626" s="163"/>
      <c r="T7626" s="164"/>
      <c r="AT7626" s="159" t="s">
        <v>340</v>
      </c>
      <c r="AU7626" s="159" t="s">
        <v>80</v>
      </c>
      <c r="AV7626" s="13" t="s">
        <v>80</v>
      </c>
      <c r="AW7626" s="13" t="s">
        <v>32</v>
      </c>
      <c r="AX7626" s="13" t="s">
        <v>71</v>
      </c>
      <c r="AY7626" s="159" t="s">
        <v>330</v>
      </c>
    </row>
    <row r="7627" spans="2:51" s="13" customFormat="1">
      <c r="B7627" s="158"/>
      <c r="D7627" s="152" t="s">
        <v>340</v>
      </c>
      <c r="E7627" s="159" t="s">
        <v>21</v>
      </c>
      <c r="F7627" s="160" t="s">
        <v>1475</v>
      </c>
      <c r="H7627" s="161">
        <v>1.7</v>
      </c>
      <c r="I7627" s="162"/>
      <c r="L7627" s="158"/>
      <c r="M7627" s="163"/>
      <c r="T7627" s="164"/>
      <c r="AT7627" s="159" t="s">
        <v>340</v>
      </c>
      <c r="AU7627" s="159" t="s">
        <v>80</v>
      </c>
      <c r="AV7627" s="13" t="s">
        <v>80</v>
      </c>
      <c r="AW7627" s="13" t="s">
        <v>32</v>
      </c>
      <c r="AX7627" s="13" t="s">
        <v>71</v>
      </c>
      <c r="AY7627" s="159" t="s">
        <v>330</v>
      </c>
    </row>
    <row r="7628" spans="2:51" s="12" customFormat="1">
      <c r="B7628" s="151"/>
      <c r="D7628" s="152" t="s">
        <v>340</v>
      </c>
      <c r="E7628" s="153" t="s">
        <v>21</v>
      </c>
      <c r="F7628" s="154" t="s">
        <v>2241</v>
      </c>
      <c r="H7628" s="153" t="s">
        <v>21</v>
      </c>
      <c r="I7628" s="155"/>
      <c r="L7628" s="151"/>
      <c r="M7628" s="156"/>
      <c r="T7628" s="157"/>
      <c r="AT7628" s="153" t="s">
        <v>340</v>
      </c>
      <c r="AU7628" s="153" t="s">
        <v>80</v>
      </c>
      <c r="AV7628" s="12" t="s">
        <v>78</v>
      </c>
      <c r="AW7628" s="12" t="s">
        <v>32</v>
      </c>
      <c r="AX7628" s="12" t="s">
        <v>71</v>
      </c>
      <c r="AY7628" s="153" t="s">
        <v>330</v>
      </c>
    </row>
    <row r="7629" spans="2:51" s="13" customFormat="1">
      <c r="B7629" s="158"/>
      <c r="D7629" s="152" t="s">
        <v>340</v>
      </c>
      <c r="E7629" s="159" t="s">
        <v>21</v>
      </c>
      <c r="F7629" s="160" t="s">
        <v>4824</v>
      </c>
      <c r="H7629" s="161">
        <v>13.007999999999999</v>
      </c>
      <c r="I7629" s="162"/>
      <c r="L7629" s="158"/>
      <c r="M7629" s="163"/>
      <c r="T7629" s="164"/>
      <c r="AT7629" s="159" t="s">
        <v>340</v>
      </c>
      <c r="AU7629" s="159" t="s">
        <v>80</v>
      </c>
      <c r="AV7629" s="13" t="s">
        <v>80</v>
      </c>
      <c r="AW7629" s="13" t="s">
        <v>32</v>
      </c>
      <c r="AX7629" s="13" t="s">
        <v>71</v>
      </c>
      <c r="AY7629" s="159" t="s">
        <v>330</v>
      </c>
    </row>
    <row r="7630" spans="2:51" s="13" customFormat="1">
      <c r="B7630" s="158"/>
      <c r="D7630" s="152" t="s">
        <v>340</v>
      </c>
      <c r="E7630" s="159" t="s">
        <v>21</v>
      </c>
      <c r="F7630" s="160" t="s">
        <v>4799</v>
      </c>
      <c r="H7630" s="161">
        <v>-1.47</v>
      </c>
      <c r="I7630" s="162"/>
      <c r="L7630" s="158"/>
      <c r="M7630" s="163"/>
      <c r="T7630" s="164"/>
      <c r="AT7630" s="159" t="s">
        <v>340</v>
      </c>
      <c r="AU7630" s="159" t="s">
        <v>80</v>
      </c>
      <c r="AV7630" s="13" t="s">
        <v>80</v>
      </c>
      <c r="AW7630" s="13" t="s">
        <v>32</v>
      </c>
      <c r="AX7630" s="13" t="s">
        <v>71</v>
      </c>
      <c r="AY7630" s="159" t="s">
        <v>330</v>
      </c>
    </row>
    <row r="7631" spans="2:51" s="12" customFormat="1">
      <c r="B7631" s="151"/>
      <c r="D7631" s="152" t="s">
        <v>340</v>
      </c>
      <c r="E7631" s="153" t="s">
        <v>21</v>
      </c>
      <c r="F7631" s="154" t="s">
        <v>1677</v>
      </c>
      <c r="H7631" s="153" t="s">
        <v>21</v>
      </c>
      <c r="I7631" s="155"/>
      <c r="L7631" s="151"/>
      <c r="M7631" s="156"/>
      <c r="T7631" s="157"/>
      <c r="AT7631" s="153" t="s">
        <v>340</v>
      </c>
      <c r="AU7631" s="153" t="s">
        <v>80</v>
      </c>
      <c r="AV7631" s="12" t="s">
        <v>78</v>
      </c>
      <c r="AW7631" s="12" t="s">
        <v>32</v>
      </c>
      <c r="AX7631" s="12" t="s">
        <v>71</v>
      </c>
      <c r="AY7631" s="153" t="s">
        <v>330</v>
      </c>
    </row>
    <row r="7632" spans="2:51" s="13" customFormat="1">
      <c r="B7632" s="158"/>
      <c r="D7632" s="152" t="s">
        <v>340</v>
      </c>
      <c r="E7632" s="159" t="s">
        <v>21</v>
      </c>
      <c r="F7632" s="160" t="s">
        <v>5196</v>
      </c>
      <c r="H7632" s="161">
        <v>19.728000000000002</v>
      </c>
      <c r="I7632" s="162"/>
      <c r="L7632" s="158"/>
      <c r="M7632" s="163"/>
      <c r="T7632" s="164"/>
      <c r="AT7632" s="159" t="s">
        <v>340</v>
      </c>
      <c r="AU7632" s="159" t="s">
        <v>80</v>
      </c>
      <c r="AV7632" s="13" t="s">
        <v>80</v>
      </c>
      <c r="AW7632" s="13" t="s">
        <v>32</v>
      </c>
      <c r="AX7632" s="13" t="s">
        <v>71</v>
      </c>
      <c r="AY7632" s="159" t="s">
        <v>330</v>
      </c>
    </row>
    <row r="7633" spans="2:51" s="13" customFormat="1">
      <c r="B7633" s="158"/>
      <c r="D7633" s="152" t="s">
        <v>340</v>
      </c>
      <c r="E7633" s="159" t="s">
        <v>21</v>
      </c>
      <c r="F7633" s="160" t="s">
        <v>4813</v>
      </c>
      <c r="H7633" s="161">
        <v>-4.41</v>
      </c>
      <c r="I7633" s="162"/>
      <c r="L7633" s="158"/>
      <c r="M7633" s="163"/>
      <c r="T7633" s="164"/>
      <c r="AT7633" s="159" t="s">
        <v>340</v>
      </c>
      <c r="AU7633" s="159" t="s">
        <v>80</v>
      </c>
      <c r="AV7633" s="13" t="s">
        <v>80</v>
      </c>
      <c r="AW7633" s="13" t="s">
        <v>32</v>
      </c>
      <c r="AX7633" s="13" t="s">
        <v>71</v>
      </c>
      <c r="AY7633" s="159" t="s">
        <v>330</v>
      </c>
    </row>
    <row r="7634" spans="2:51" s="12" customFormat="1">
      <c r="B7634" s="151"/>
      <c r="D7634" s="152" t="s">
        <v>340</v>
      </c>
      <c r="E7634" s="153" t="s">
        <v>21</v>
      </c>
      <c r="F7634" s="154" t="s">
        <v>2242</v>
      </c>
      <c r="H7634" s="153" t="s">
        <v>21</v>
      </c>
      <c r="I7634" s="155"/>
      <c r="L7634" s="151"/>
      <c r="M7634" s="156"/>
      <c r="T7634" s="157"/>
      <c r="AT7634" s="153" t="s">
        <v>340</v>
      </c>
      <c r="AU7634" s="153" t="s">
        <v>80</v>
      </c>
      <c r="AV7634" s="12" t="s">
        <v>78</v>
      </c>
      <c r="AW7634" s="12" t="s">
        <v>32</v>
      </c>
      <c r="AX7634" s="12" t="s">
        <v>71</v>
      </c>
      <c r="AY7634" s="153" t="s">
        <v>330</v>
      </c>
    </row>
    <row r="7635" spans="2:51" s="13" customFormat="1">
      <c r="B7635" s="158"/>
      <c r="D7635" s="152" t="s">
        <v>340</v>
      </c>
      <c r="E7635" s="159" t="s">
        <v>21</v>
      </c>
      <c r="F7635" s="160" t="s">
        <v>4802</v>
      </c>
      <c r="H7635" s="161">
        <v>10.08</v>
      </c>
      <c r="I7635" s="162"/>
      <c r="L7635" s="158"/>
      <c r="M7635" s="163"/>
      <c r="T7635" s="164"/>
      <c r="AT7635" s="159" t="s">
        <v>340</v>
      </c>
      <c r="AU7635" s="159" t="s">
        <v>80</v>
      </c>
      <c r="AV7635" s="13" t="s">
        <v>80</v>
      </c>
      <c r="AW7635" s="13" t="s">
        <v>32</v>
      </c>
      <c r="AX7635" s="13" t="s">
        <v>71</v>
      </c>
      <c r="AY7635" s="159" t="s">
        <v>330</v>
      </c>
    </row>
    <row r="7636" spans="2:51" s="13" customFormat="1">
      <c r="B7636" s="158"/>
      <c r="D7636" s="152" t="s">
        <v>340</v>
      </c>
      <c r="E7636" s="159" t="s">
        <v>21</v>
      </c>
      <c r="F7636" s="160" t="s">
        <v>4799</v>
      </c>
      <c r="H7636" s="161">
        <v>-1.47</v>
      </c>
      <c r="I7636" s="162"/>
      <c r="L7636" s="158"/>
      <c r="M7636" s="163"/>
      <c r="T7636" s="164"/>
      <c r="AT7636" s="159" t="s">
        <v>340</v>
      </c>
      <c r="AU7636" s="159" t="s">
        <v>80</v>
      </c>
      <c r="AV7636" s="13" t="s">
        <v>80</v>
      </c>
      <c r="AW7636" s="13" t="s">
        <v>32</v>
      </c>
      <c r="AX7636" s="13" t="s">
        <v>71</v>
      </c>
      <c r="AY7636" s="159" t="s">
        <v>330</v>
      </c>
    </row>
    <row r="7637" spans="2:51" s="12" customFormat="1">
      <c r="B7637" s="151"/>
      <c r="D7637" s="152" t="s">
        <v>340</v>
      </c>
      <c r="E7637" s="153" t="s">
        <v>21</v>
      </c>
      <c r="F7637" s="154" t="s">
        <v>2243</v>
      </c>
      <c r="H7637" s="153" t="s">
        <v>21</v>
      </c>
      <c r="I7637" s="155"/>
      <c r="L7637" s="151"/>
      <c r="M7637" s="156"/>
      <c r="T7637" s="157"/>
      <c r="AT7637" s="153" t="s">
        <v>340</v>
      </c>
      <c r="AU7637" s="153" t="s">
        <v>80</v>
      </c>
      <c r="AV7637" s="12" t="s">
        <v>78</v>
      </c>
      <c r="AW7637" s="12" t="s">
        <v>32</v>
      </c>
      <c r="AX7637" s="12" t="s">
        <v>71</v>
      </c>
      <c r="AY7637" s="153" t="s">
        <v>330</v>
      </c>
    </row>
    <row r="7638" spans="2:51" s="13" customFormat="1">
      <c r="B7638" s="158"/>
      <c r="D7638" s="152" t="s">
        <v>340</v>
      </c>
      <c r="E7638" s="159" t="s">
        <v>21</v>
      </c>
      <c r="F7638" s="160" t="s">
        <v>4825</v>
      </c>
      <c r="H7638" s="161">
        <v>10.8</v>
      </c>
      <c r="I7638" s="162"/>
      <c r="L7638" s="158"/>
      <c r="M7638" s="163"/>
      <c r="T7638" s="164"/>
      <c r="AT7638" s="159" t="s">
        <v>340</v>
      </c>
      <c r="AU7638" s="159" t="s">
        <v>80</v>
      </c>
      <c r="AV7638" s="13" t="s">
        <v>80</v>
      </c>
      <c r="AW7638" s="13" t="s">
        <v>32</v>
      </c>
      <c r="AX7638" s="13" t="s">
        <v>71</v>
      </c>
      <c r="AY7638" s="159" t="s">
        <v>330</v>
      </c>
    </row>
    <row r="7639" spans="2:51" s="13" customFormat="1">
      <c r="B7639" s="158"/>
      <c r="D7639" s="152" t="s">
        <v>340</v>
      </c>
      <c r="E7639" s="159" t="s">
        <v>21</v>
      </c>
      <c r="F7639" s="160" t="s">
        <v>4799</v>
      </c>
      <c r="H7639" s="161">
        <v>-1.47</v>
      </c>
      <c r="I7639" s="162"/>
      <c r="L7639" s="158"/>
      <c r="M7639" s="163"/>
      <c r="T7639" s="164"/>
      <c r="AT7639" s="159" t="s">
        <v>340</v>
      </c>
      <c r="AU7639" s="159" t="s">
        <v>80</v>
      </c>
      <c r="AV7639" s="13" t="s">
        <v>80</v>
      </c>
      <c r="AW7639" s="13" t="s">
        <v>32</v>
      </c>
      <c r="AX7639" s="13" t="s">
        <v>71</v>
      </c>
      <c r="AY7639" s="159" t="s">
        <v>330</v>
      </c>
    </row>
    <row r="7640" spans="2:51" s="12" customFormat="1">
      <c r="B7640" s="151"/>
      <c r="D7640" s="152" t="s">
        <v>340</v>
      </c>
      <c r="E7640" s="153" t="s">
        <v>21</v>
      </c>
      <c r="F7640" s="154" t="s">
        <v>1599</v>
      </c>
      <c r="H7640" s="153" t="s">
        <v>21</v>
      </c>
      <c r="I7640" s="155"/>
      <c r="L7640" s="151"/>
      <c r="M7640" s="156"/>
      <c r="T7640" s="157"/>
      <c r="AT7640" s="153" t="s">
        <v>340</v>
      </c>
      <c r="AU7640" s="153" t="s">
        <v>80</v>
      </c>
      <c r="AV7640" s="12" t="s">
        <v>78</v>
      </c>
      <c r="AW7640" s="12" t="s">
        <v>32</v>
      </c>
      <c r="AX7640" s="12" t="s">
        <v>71</v>
      </c>
      <c r="AY7640" s="153" t="s">
        <v>330</v>
      </c>
    </row>
    <row r="7641" spans="2:51" s="13" customFormat="1">
      <c r="B7641" s="158"/>
      <c r="D7641" s="152" t="s">
        <v>340</v>
      </c>
      <c r="E7641" s="159" t="s">
        <v>21</v>
      </c>
      <c r="F7641" s="160" t="s">
        <v>4826</v>
      </c>
      <c r="H7641" s="161">
        <v>12.48</v>
      </c>
      <c r="I7641" s="162"/>
      <c r="L7641" s="158"/>
      <c r="M7641" s="163"/>
      <c r="T7641" s="164"/>
      <c r="AT7641" s="159" t="s">
        <v>340</v>
      </c>
      <c r="AU7641" s="159" t="s">
        <v>80</v>
      </c>
      <c r="AV7641" s="13" t="s">
        <v>80</v>
      </c>
      <c r="AW7641" s="13" t="s">
        <v>32</v>
      </c>
      <c r="AX7641" s="13" t="s">
        <v>71</v>
      </c>
      <c r="AY7641" s="159" t="s">
        <v>330</v>
      </c>
    </row>
    <row r="7642" spans="2:51" s="13" customFormat="1">
      <c r="B7642" s="158"/>
      <c r="D7642" s="152" t="s">
        <v>340</v>
      </c>
      <c r="E7642" s="159" t="s">
        <v>21</v>
      </c>
      <c r="F7642" s="160" t="s">
        <v>4809</v>
      </c>
      <c r="H7642" s="161">
        <v>-2.94</v>
      </c>
      <c r="I7642" s="162"/>
      <c r="L7642" s="158"/>
      <c r="M7642" s="163"/>
      <c r="T7642" s="164"/>
      <c r="AT7642" s="159" t="s">
        <v>340</v>
      </c>
      <c r="AU7642" s="159" t="s">
        <v>80</v>
      </c>
      <c r="AV7642" s="13" t="s">
        <v>80</v>
      </c>
      <c r="AW7642" s="13" t="s">
        <v>32</v>
      </c>
      <c r="AX7642" s="13" t="s">
        <v>71</v>
      </c>
      <c r="AY7642" s="159" t="s">
        <v>330</v>
      </c>
    </row>
    <row r="7643" spans="2:51" s="12" customFormat="1">
      <c r="B7643" s="151"/>
      <c r="D7643" s="152" t="s">
        <v>340</v>
      </c>
      <c r="E7643" s="153" t="s">
        <v>21</v>
      </c>
      <c r="F7643" s="154" t="s">
        <v>2246</v>
      </c>
      <c r="H7643" s="153" t="s">
        <v>21</v>
      </c>
      <c r="I7643" s="155"/>
      <c r="L7643" s="151"/>
      <c r="M7643" s="156"/>
      <c r="T7643" s="157"/>
      <c r="AT7643" s="153" t="s">
        <v>340</v>
      </c>
      <c r="AU7643" s="153" t="s">
        <v>80</v>
      </c>
      <c r="AV7643" s="12" t="s">
        <v>78</v>
      </c>
      <c r="AW7643" s="12" t="s">
        <v>32</v>
      </c>
      <c r="AX7643" s="12" t="s">
        <v>71</v>
      </c>
      <c r="AY7643" s="153" t="s">
        <v>330</v>
      </c>
    </row>
    <row r="7644" spans="2:51" s="13" customFormat="1">
      <c r="B7644" s="158"/>
      <c r="D7644" s="152" t="s">
        <v>340</v>
      </c>
      <c r="E7644" s="159" t="s">
        <v>21</v>
      </c>
      <c r="F7644" s="160" t="s">
        <v>4827</v>
      </c>
      <c r="H7644" s="161">
        <v>12.24</v>
      </c>
      <c r="I7644" s="162"/>
      <c r="L7644" s="158"/>
      <c r="M7644" s="163"/>
      <c r="T7644" s="164"/>
      <c r="AT7644" s="159" t="s">
        <v>340</v>
      </c>
      <c r="AU7644" s="159" t="s">
        <v>80</v>
      </c>
      <c r="AV7644" s="13" t="s">
        <v>80</v>
      </c>
      <c r="AW7644" s="13" t="s">
        <v>32</v>
      </c>
      <c r="AX7644" s="13" t="s">
        <v>71</v>
      </c>
      <c r="AY7644" s="159" t="s">
        <v>330</v>
      </c>
    </row>
    <row r="7645" spans="2:51" s="13" customFormat="1">
      <c r="B7645" s="158"/>
      <c r="D7645" s="152" t="s">
        <v>340</v>
      </c>
      <c r="E7645" s="159" t="s">
        <v>21</v>
      </c>
      <c r="F7645" s="160" t="s">
        <v>4799</v>
      </c>
      <c r="H7645" s="161">
        <v>-1.47</v>
      </c>
      <c r="I7645" s="162"/>
      <c r="L7645" s="158"/>
      <c r="M7645" s="163"/>
      <c r="T7645" s="164"/>
      <c r="AT7645" s="159" t="s">
        <v>340</v>
      </c>
      <c r="AU7645" s="159" t="s">
        <v>80</v>
      </c>
      <c r="AV7645" s="13" t="s">
        <v>80</v>
      </c>
      <c r="AW7645" s="13" t="s">
        <v>32</v>
      </c>
      <c r="AX7645" s="13" t="s">
        <v>71</v>
      </c>
      <c r="AY7645" s="159" t="s">
        <v>330</v>
      </c>
    </row>
    <row r="7646" spans="2:51" s="12" customFormat="1">
      <c r="B7646" s="151"/>
      <c r="D7646" s="152" t="s">
        <v>340</v>
      </c>
      <c r="E7646" s="153" t="s">
        <v>21</v>
      </c>
      <c r="F7646" s="154" t="s">
        <v>1478</v>
      </c>
      <c r="H7646" s="153" t="s">
        <v>21</v>
      </c>
      <c r="I7646" s="155"/>
      <c r="L7646" s="151"/>
      <c r="M7646" s="156"/>
      <c r="T7646" s="157"/>
      <c r="AT7646" s="153" t="s">
        <v>340</v>
      </c>
      <c r="AU7646" s="153" t="s">
        <v>80</v>
      </c>
      <c r="AV7646" s="12" t="s">
        <v>78</v>
      </c>
      <c r="AW7646" s="12" t="s">
        <v>32</v>
      </c>
      <c r="AX7646" s="12" t="s">
        <v>71</v>
      </c>
      <c r="AY7646" s="153" t="s">
        <v>330</v>
      </c>
    </row>
    <row r="7647" spans="2:51" s="13" customFormat="1">
      <c r="B7647" s="158"/>
      <c r="D7647" s="152" t="s">
        <v>340</v>
      </c>
      <c r="E7647" s="159" t="s">
        <v>21</v>
      </c>
      <c r="F7647" s="160" t="s">
        <v>4828</v>
      </c>
      <c r="H7647" s="161">
        <v>15.6</v>
      </c>
      <c r="I7647" s="162"/>
      <c r="L7647" s="158"/>
      <c r="M7647" s="163"/>
      <c r="T7647" s="164"/>
      <c r="AT7647" s="159" t="s">
        <v>340</v>
      </c>
      <c r="AU7647" s="159" t="s">
        <v>80</v>
      </c>
      <c r="AV7647" s="13" t="s">
        <v>80</v>
      </c>
      <c r="AW7647" s="13" t="s">
        <v>32</v>
      </c>
      <c r="AX7647" s="13" t="s">
        <v>71</v>
      </c>
      <c r="AY7647" s="159" t="s">
        <v>330</v>
      </c>
    </row>
    <row r="7648" spans="2:51" s="13" customFormat="1">
      <c r="B7648" s="158"/>
      <c r="D7648" s="152" t="s">
        <v>340</v>
      </c>
      <c r="E7648" s="159" t="s">
        <v>21</v>
      </c>
      <c r="F7648" s="160" t="s">
        <v>4799</v>
      </c>
      <c r="H7648" s="161">
        <v>-1.47</v>
      </c>
      <c r="I7648" s="162"/>
      <c r="L7648" s="158"/>
      <c r="M7648" s="163"/>
      <c r="T7648" s="164"/>
      <c r="AT7648" s="159" t="s">
        <v>340</v>
      </c>
      <c r="AU7648" s="159" t="s">
        <v>80</v>
      </c>
      <c r="AV7648" s="13" t="s">
        <v>80</v>
      </c>
      <c r="AW7648" s="13" t="s">
        <v>32</v>
      </c>
      <c r="AX7648" s="13" t="s">
        <v>71</v>
      </c>
      <c r="AY7648" s="159" t="s">
        <v>330</v>
      </c>
    </row>
    <row r="7649" spans="2:51" s="12" customFormat="1">
      <c r="B7649" s="151"/>
      <c r="D7649" s="152" t="s">
        <v>340</v>
      </c>
      <c r="E7649" s="153" t="s">
        <v>21</v>
      </c>
      <c r="F7649" s="154" t="s">
        <v>1480</v>
      </c>
      <c r="H7649" s="153" t="s">
        <v>21</v>
      </c>
      <c r="I7649" s="155"/>
      <c r="L7649" s="151"/>
      <c r="M7649" s="156"/>
      <c r="T7649" s="157"/>
      <c r="AT7649" s="153" t="s">
        <v>340</v>
      </c>
      <c r="AU7649" s="153" t="s">
        <v>80</v>
      </c>
      <c r="AV7649" s="12" t="s">
        <v>78</v>
      </c>
      <c r="AW7649" s="12" t="s">
        <v>32</v>
      </c>
      <c r="AX7649" s="12" t="s">
        <v>71</v>
      </c>
      <c r="AY7649" s="153" t="s">
        <v>330</v>
      </c>
    </row>
    <row r="7650" spans="2:51" s="13" customFormat="1">
      <c r="B7650" s="158"/>
      <c r="D7650" s="152" t="s">
        <v>340</v>
      </c>
      <c r="E7650" s="159" t="s">
        <v>21</v>
      </c>
      <c r="F7650" s="160" t="s">
        <v>5232</v>
      </c>
      <c r="H7650" s="161">
        <v>52.2</v>
      </c>
      <c r="I7650" s="162"/>
      <c r="L7650" s="158"/>
      <c r="M7650" s="163"/>
      <c r="T7650" s="164"/>
      <c r="AT7650" s="159" t="s">
        <v>340</v>
      </c>
      <c r="AU7650" s="159" t="s">
        <v>80</v>
      </c>
      <c r="AV7650" s="13" t="s">
        <v>80</v>
      </c>
      <c r="AW7650" s="13" t="s">
        <v>32</v>
      </c>
      <c r="AX7650" s="13" t="s">
        <v>71</v>
      </c>
      <c r="AY7650" s="159" t="s">
        <v>330</v>
      </c>
    </row>
    <row r="7651" spans="2:51" s="13" customFormat="1">
      <c r="B7651" s="158"/>
      <c r="D7651" s="152" t="s">
        <v>340</v>
      </c>
      <c r="E7651" s="159" t="s">
        <v>21</v>
      </c>
      <c r="F7651" s="160" t="s">
        <v>5103</v>
      </c>
      <c r="H7651" s="161">
        <v>-2.52</v>
      </c>
      <c r="I7651" s="162"/>
      <c r="L7651" s="158"/>
      <c r="M7651" s="163"/>
      <c r="T7651" s="164"/>
      <c r="AT7651" s="159" t="s">
        <v>340</v>
      </c>
      <c r="AU7651" s="159" t="s">
        <v>80</v>
      </c>
      <c r="AV7651" s="13" t="s">
        <v>80</v>
      </c>
      <c r="AW7651" s="13" t="s">
        <v>32</v>
      </c>
      <c r="AX7651" s="13" t="s">
        <v>71</v>
      </c>
      <c r="AY7651" s="159" t="s">
        <v>330</v>
      </c>
    </row>
    <row r="7652" spans="2:51" s="13" customFormat="1">
      <c r="B7652" s="158"/>
      <c r="D7652" s="152" t="s">
        <v>340</v>
      </c>
      <c r="E7652" s="159" t="s">
        <v>21</v>
      </c>
      <c r="F7652" s="160" t="s">
        <v>1557</v>
      </c>
      <c r="H7652" s="161">
        <v>-6.6</v>
      </c>
      <c r="I7652" s="162"/>
      <c r="L7652" s="158"/>
      <c r="M7652" s="163"/>
      <c r="T7652" s="164"/>
      <c r="AT7652" s="159" t="s">
        <v>340</v>
      </c>
      <c r="AU7652" s="159" t="s">
        <v>80</v>
      </c>
      <c r="AV7652" s="13" t="s">
        <v>80</v>
      </c>
      <c r="AW7652" s="13" t="s">
        <v>32</v>
      </c>
      <c r="AX7652" s="13" t="s">
        <v>71</v>
      </c>
      <c r="AY7652" s="159" t="s">
        <v>330</v>
      </c>
    </row>
    <row r="7653" spans="2:51" s="13" customFormat="1">
      <c r="B7653" s="158"/>
      <c r="D7653" s="152" t="s">
        <v>340</v>
      </c>
      <c r="E7653" s="159" t="s">
        <v>21</v>
      </c>
      <c r="F7653" s="160" t="s">
        <v>1558</v>
      </c>
      <c r="H7653" s="161">
        <v>2.65</v>
      </c>
      <c r="I7653" s="162"/>
      <c r="L7653" s="158"/>
      <c r="M7653" s="163"/>
      <c r="T7653" s="164"/>
      <c r="AT7653" s="159" t="s">
        <v>340</v>
      </c>
      <c r="AU7653" s="159" t="s">
        <v>80</v>
      </c>
      <c r="AV7653" s="13" t="s">
        <v>80</v>
      </c>
      <c r="AW7653" s="13" t="s">
        <v>32</v>
      </c>
      <c r="AX7653" s="13" t="s">
        <v>71</v>
      </c>
      <c r="AY7653" s="159" t="s">
        <v>330</v>
      </c>
    </row>
    <row r="7654" spans="2:51" s="12" customFormat="1">
      <c r="B7654" s="151"/>
      <c r="D7654" s="152" t="s">
        <v>340</v>
      </c>
      <c r="E7654" s="153" t="s">
        <v>21</v>
      </c>
      <c r="F7654" s="154" t="s">
        <v>1484</v>
      </c>
      <c r="H7654" s="153" t="s">
        <v>21</v>
      </c>
      <c r="I7654" s="155"/>
      <c r="L7654" s="151"/>
      <c r="M7654" s="156"/>
      <c r="T7654" s="157"/>
      <c r="AT7654" s="153" t="s">
        <v>340</v>
      </c>
      <c r="AU7654" s="153" t="s">
        <v>80</v>
      </c>
      <c r="AV7654" s="12" t="s">
        <v>78</v>
      </c>
      <c r="AW7654" s="12" t="s">
        <v>32</v>
      </c>
      <c r="AX7654" s="12" t="s">
        <v>71</v>
      </c>
      <c r="AY7654" s="153" t="s">
        <v>330</v>
      </c>
    </row>
    <row r="7655" spans="2:51" s="13" customFormat="1">
      <c r="B7655" s="158"/>
      <c r="D7655" s="152" t="s">
        <v>340</v>
      </c>
      <c r="E7655" s="159" t="s">
        <v>21</v>
      </c>
      <c r="F7655" s="160" t="s">
        <v>5233</v>
      </c>
      <c r="H7655" s="161">
        <v>52.286999999999999</v>
      </c>
      <c r="I7655" s="162"/>
      <c r="L7655" s="158"/>
      <c r="M7655" s="163"/>
      <c r="T7655" s="164"/>
      <c r="AT7655" s="159" t="s">
        <v>340</v>
      </c>
      <c r="AU7655" s="159" t="s">
        <v>80</v>
      </c>
      <c r="AV7655" s="13" t="s">
        <v>80</v>
      </c>
      <c r="AW7655" s="13" t="s">
        <v>32</v>
      </c>
      <c r="AX7655" s="13" t="s">
        <v>71</v>
      </c>
      <c r="AY7655" s="159" t="s">
        <v>330</v>
      </c>
    </row>
    <row r="7656" spans="2:51" s="13" customFormat="1">
      <c r="B7656" s="158"/>
      <c r="D7656" s="152" t="s">
        <v>340</v>
      </c>
      <c r="E7656" s="159" t="s">
        <v>21</v>
      </c>
      <c r="F7656" s="160" t="s">
        <v>5103</v>
      </c>
      <c r="H7656" s="161">
        <v>-2.52</v>
      </c>
      <c r="I7656" s="162"/>
      <c r="L7656" s="158"/>
      <c r="M7656" s="163"/>
      <c r="T7656" s="164"/>
      <c r="AT7656" s="159" t="s">
        <v>340</v>
      </c>
      <c r="AU7656" s="159" t="s">
        <v>80</v>
      </c>
      <c r="AV7656" s="13" t="s">
        <v>80</v>
      </c>
      <c r="AW7656" s="13" t="s">
        <v>32</v>
      </c>
      <c r="AX7656" s="13" t="s">
        <v>71</v>
      </c>
      <c r="AY7656" s="159" t="s">
        <v>330</v>
      </c>
    </row>
    <row r="7657" spans="2:51" s="13" customFormat="1">
      <c r="B7657" s="158"/>
      <c r="D7657" s="152" t="s">
        <v>340</v>
      </c>
      <c r="E7657" s="159" t="s">
        <v>21</v>
      </c>
      <c r="F7657" s="160" t="s">
        <v>1560</v>
      </c>
      <c r="H7657" s="161">
        <v>-5.0999999999999996</v>
      </c>
      <c r="I7657" s="162"/>
      <c r="L7657" s="158"/>
      <c r="M7657" s="163"/>
      <c r="T7657" s="164"/>
      <c r="AT7657" s="159" t="s">
        <v>340</v>
      </c>
      <c r="AU7657" s="159" t="s">
        <v>80</v>
      </c>
      <c r="AV7657" s="13" t="s">
        <v>80</v>
      </c>
      <c r="AW7657" s="13" t="s">
        <v>32</v>
      </c>
      <c r="AX7657" s="13" t="s">
        <v>71</v>
      </c>
      <c r="AY7657" s="159" t="s">
        <v>330</v>
      </c>
    </row>
    <row r="7658" spans="2:51" s="13" customFormat="1">
      <c r="B7658" s="158"/>
      <c r="D7658" s="152" t="s">
        <v>340</v>
      </c>
      <c r="E7658" s="159" t="s">
        <v>21</v>
      </c>
      <c r="F7658" s="160" t="s">
        <v>1561</v>
      </c>
      <c r="H7658" s="161">
        <v>2.2749999999999999</v>
      </c>
      <c r="I7658" s="162"/>
      <c r="L7658" s="158"/>
      <c r="M7658" s="163"/>
      <c r="T7658" s="164"/>
      <c r="AT7658" s="159" t="s">
        <v>340</v>
      </c>
      <c r="AU7658" s="159" t="s">
        <v>80</v>
      </c>
      <c r="AV7658" s="13" t="s">
        <v>80</v>
      </c>
      <c r="AW7658" s="13" t="s">
        <v>32</v>
      </c>
      <c r="AX7658" s="13" t="s">
        <v>71</v>
      </c>
      <c r="AY7658" s="159" t="s">
        <v>330</v>
      </c>
    </row>
    <row r="7659" spans="2:51" s="12" customFormat="1">
      <c r="B7659" s="151"/>
      <c r="D7659" s="152" t="s">
        <v>340</v>
      </c>
      <c r="E7659" s="153" t="s">
        <v>21</v>
      </c>
      <c r="F7659" s="154" t="s">
        <v>1488</v>
      </c>
      <c r="H7659" s="153" t="s">
        <v>21</v>
      </c>
      <c r="I7659" s="155"/>
      <c r="L7659" s="151"/>
      <c r="M7659" s="156"/>
      <c r="T7659" s="157"/>
      <c r="AT7659" s="153" t="s">
        <v>340</v>
      </c>
      <c r="AU7659" s="153" t="s">
        <v>80</v>
      </c>
      <c r="AV7659" s="12" t="s">
        <v>78</v>
      </c>
      <c r="AW7659" s="12" t="s">
        <v>32</v>
      </c>
      <c r="AX7659" s="12" t="s">
        <v>71</v>
      </c>
      <c r="AY7659" s="153" t="s">
        <v>330</v>
      </c>
    </row>
    <row r="7660" spans="2:51" s="13" customFormat="1">
      <c r="B7660" s="158"/>
      <c r="D7660" s="152" t="s">
        <v>340</v>
      </c>
      <c r="E7660" s="159" t="s">
        <v>21</v>
      </c>
      <c r="F7660" s="160" t="s">
        <v>5234</v>
      </c>
      <c r="H7660" s="161">
        <v>52.258000000000003</v>
      </c>
      <c r="I7660" s="162"/>
      <c r="L7660" s="158"/>
      <c r="M7660" s="163"/>
      <c r="T7660" s="164"/>
      <c r="AT7660" s="159" t="s">
        <v>340</v>
      </c>
      <c r="AU7660" s="159" t="s">
        <v>80</v>
      </c>
      <c r="AV7660" s="13" t="s">
        <v>80</v>
      </c>
      <c r="AW7660" s="13" t="s">
        <v>32</v>
      </c>
      <c r="AX7660" s="13" t="s">
        <v>71</v>
      </c>
      <c r="AY7660" s="159" t="s">
        <v>330</v>
      </c>
    </row>
    <row r="7661" spans="2:51" s="13" customFormat="1">
      <c r="B7661" s="158"/>
      <c r="D7661" s="152" t="s">
        <v>340</v>
      </c>
      <c r="E7661" s="159" t="s">
        <v>21</v>
      </c>
      <c r="F7661" s="160" t="s">
        <v>5103</v>
      </c>
      <c r="H7661" s="161">
        <v>-2.52</v>
      </c>
      <c r="I7661" s="162"/>
      <c r="L7661" s="158"/>
      <c r="M7661" s="163"/>
      <c r="T7661" s="164"/>
      <c r="AT7661" s="159" t="s">
        <v>340</v>
      </c>
      <c r="AU7661" s="159" t="s">
        <v>80</v>
      </c>
      <c r="AV7661" s="13" t="s">
        <v>80</v>
      </c>
      <c r="AW7661" s="13" t="s">
        <v>32</v>
      </c>
      <c r="AX7661" s="13" t="s">
        <v>71</v>
      </c>
      <c r="AY7661" s="159" t="s">
        <v>330</v>
      </c>
    </row>
    <row r="7662" spans="2:51" s="13" customFormat="1">
      <c r="B7662" s="158"/>
      <c r="D7662" s="152" t="s">
        <v>340</v>
      </c>
      <c r="E7662" s="159" t="s">
        <v>21</v>
      </c>
      <c r="F7662" s="160" t="s">
        <v>1563</v>
      </c>
      <c r="H7662" s="161">
        <v>-6.62</v>
      </c>
      <c r="I7662" s="162"/>
      <c r="L7662" s="158"/>
      <c r="M7662" s="163"/>
      <c r="T7662" s="164"/>
      <c r="AT7662" s="159" t="s">
        <v>340</v>
      </c>
      <c r="AU7662" s="159" t="s">
        <v>80</v>
      </c>
      <c r="AV7662" s="13" t="s">
        <v>80</v>
      </c>
      <c r="AW7662" s="13" t="s">
        <v>32</v>
      </c>
      <c r="AX7662" s="13" t="s">
        <v>71</v>
      </c>
      <c r="AY7662" s="159" t="s">
        <v>330</v>
      </c>
    </row>
    <row r="7663" spans="2:51" s="13" customFormat="1">
      <c r="B7663" s="158"/>
      <c r="D7663" s="152" t="s">
        <v>340</v>
      </c>
      <c r="E7663" s="159" t="s">
        <v>21</v>
      </c>
      <c r="F7663" s="160" t="s">
        <v>1564</v>
      </c>
      <c r="H7663" s="161">
        <v>2.6549999999999998</v>
      </c>
      <c r="I7663" s="162"/>
      <c r="L7663" s="158"/>
      <c r="M7663" s="163"/>
      <c r="T7663" s="164"/>
      <c r="AT7663" s="159" t="s">
        <v>340</v>
      </c>
      <c r="AU7663" s="159" t="s">
        <v>80</v>
      </c>
      <c r="AV7663" s="13" t="s">
        <v>80</v>
      </c>
      <c r="AW7663" s="13" t="s">
        <v>32</v>
      </c>
      <c r="AX7663" s="13" t="s">
        <v>71</v>
      </c>
      <c r="AY7663" s="159" t="s">
        <v>330</v>
      </c>
    </row>
    <row r="7664" spans="2:51" s="12" customFormat="1">
      <c r="B7664" s="151"/>
      <c r="D7664" s="152" t="s">
        <v>340</v>
      </c>
      <c r="E7664" s="153" t="s">
        <v>21</v>
      </c>
      <c r="F7664" s="154" t="s">
        <v>1490</v>
      </c>
      <c r="H7664" s="153" t="s">
        <v>21</v>
      </c>
      <c r="I7664" s="155"/>
      <c r="L7664" s="151"/>
      <c r="M7664" s="156"/>
      <c r="T7664" s="157"/>
      <c r="AT7664" s="153" t="s">
        <v>340</v>
      </c>
      <c r="AU7664" s="153" t="s">
        <v>80</v>
      </c>
      <c r="AV7664" s="12" t="s">
        <v>78</v>
      </c>
      <c r="AW7664" s="12" t="s">
        <v>32</v>
      </c>
      <c r="AX7664" s="12" t="s">
        <v>71</v>
      </c>
      <c r="AY7664" s="153" t="s">
        <v>330</v>
      </c>
    </row>
    <row r="7665" spans="2:51" s="13" customFormat="1">
      <c r="B7665" s="158"/>
      <c r="D7665" s="152" t="s">
        <v>340</v>
      </c>
      <c r="E7665" s="159" t="s">
        <v>21</v>
      </c>
      <c r="F7665" s="160" t="s">
        <v>5233</v>
      </c>
      <c r="H7665" s="161">
        <v>52.286999999999999</v>
      </c>
      <c r="I7665" s="162"/>
      <c r="L7665" s="158"/>
      <c r="M7665" s="163"/>
      <c r="T7665" s="164"/>
      <c r="AT7665" s="159" t="s">
        <v>340</v>
      </c>
      <c r="AU7665" s="159" t="s">
        <v>80</v>
      </c>
      <c r="AV7665" s="13" t="s">
        <v>80</v>
      </c>
      <c r="AW7665" s="13" t="s">
        <v>32</v>
      </c>
      <c r="AX7665" s="13" t="s">
        <v>71</v>
      </c>
      <c r="AY7665" s="159" t="s">
        <v>330</v>
      </c>
    </row>
    <row r="7666" spans="2:51" s="13" customFormat="1">
      <c r="B7666" s="158"/>
      <c r="D7666" s="152" t="s">
        <v>340</v>
      </c>
      <c r="E7666" s="159" t="s">
        <v>21</v>
      </c>
      <c r="F7666" s="160" t="s">
        <v>5103</v>
      </c>
      <c r="H7666" s="161">
        <v>-2.52</v>
      </c>
      <c r="I7666" s="162"/>
      <c r="L7666" s="158"/>
      <c r="M7666" s="163"/>
      <c r="T7666" s="164"/>
      <c r="AT7666" s="159" t="s">
        <v>340</v>
      </c>
      <c r="AU7666" s="159" t="s">
        <v>80</v>
      </c>
      <c r="AV7666" s="13" t="s">
        <v>80</v>
      </c>
      <c r="AW7666" s="13" t="s">
        <v>32</v>
      </c>
      <c r="AX7666" s="13" t="s">
        <v>71</v>
      </c>
      <c r="AY7666" s="159" t="s">
        <v>330</v>
      </c>
    </row>
    <row r="7667" spans="2:51" s="13" customFormat="1">
      <c r="B7667" s="158"/>
      <c r="D7667" s="152" t="s">
        <v>340</v>
      </c>
      <c r="E7667" s="159" t="s">
        <v>21</v>
      </c>
      <c r="F7667" s="160" t="s">
        <v>1566</v>
      </c>
      <c r="H7667" s="161">
        <v>-5</v>
      </c>
      <c r="I7667" s="162"/>
      <c r="L7667" s="158"/>
      <c r="M7667" s="163"/>
      <c r="T7667" s="164"/>
      <c r="AT7667" s="159" t="s">
        <v>340</v>
      </c>
      <c r="AU7667" s="159" t="s">
        <v>80</v>
      </c>
      <c r="AV7667" s="13" t="s">
        <v>80</v>
      </c>
      <c r="AW7667" s="13" t="s">
        <v>32</v>
      </c>
      <c r="AX7667" s="13" t="s">
        <v>71</v>
      </c>
      <c r="AY7667" s="159" t="s">
        <v>330</v>
      </c>
    </row>
    <row r="7668" spans="2:51" s="13" customFormat="1">
      <c r="B7668" s="158"/>
      <c r="D7668" s="152" t="s">
        <v>340</v>
      </c>
      <c r="E7668" s="159" t="s">
        <v>21</v>
      </c>
      <c r="F7668" s="160" t="s">
        <v>1567</v>
      </c>
      <c r="H7668" s="161">
        <v>2.25</v>
      </c>
      <c r="I7668" s="162"/>
      <c r="L7668" s="158"/>
      <c r="M7668" s="163"/>
      <c r="T7668" s="164"/>
      <c r="AT7668" s="159" t="s">
        <v>340</v>
      </c>
      <c r="AU7668" s="159" t="s">
        <v>80</v>
      </c>
      <c r="AV7668" s="13" t="s">
        <v>80</v>
      </c>
      <c r="AW7668" s="13" t="s">
        <v>32</v>
      </c>
      <c r="AX7668" s="13" t="s">
        <v>71</v>
      </c>
      <c r="AY7668" s="159" t="s">
        <v>330</v>
      </c>
    </row>
    <row r="7669" spans="2:51" s="12" customFormat="1">
      <c r="B7669" s="151"/>
      <c r="D7669" s="152" t="s">
        <v>340</v>
      </c>
      <c r="E7669" s="153" t="s">
        <v>21</v>
      </c>
      <c r="F7669" s="154" t="s">
        <v>1568</v>
      </c>
      <c r="H7669" s="153" t="s">
        <v>21</v>
      </c>
      <c r="I7669" s="155"/>
      <c r="L7669" s="151"/>
      <c r="M7669" s="156"/>
      <c r="T7669" s="157"/>
      <c r="AT7669" s="153" t="s">
        <v>340</v>
      </c>
      <c r="AU7669" s="153" t="s">
        <v>80</v>
      </c>
      <c r="AV7669" s="12" t="s">
        <v>78</v>
      </c>
      <c r="AW7669" s="12" t="s">
        <v>32</v>
      </c>
      <c r="AX7669" s="12" t="s">
        <v>71</v>
      </c>
      <c r="AY7669" s="153" t="s">
        <v>330</v>
      </c>
    </row>
    <row r="7670" spans="2:51" s="13" customFormat="1">
      <c r="B7670" s="158"/>
      <c r="D7670" s="152" t="s">
        <v>340</v>
      </c>
      <c r="E7670" s="159" t="s">
        <v>21</v>
      </c>
      <c r="F7670" s="160" t="s">
        <v>5234</v>
      </c>
      <c r="H7670" s="161">
        <v>52.258000000000003</v>
      </c>
      <c r="I7670" s="162"/>
      <c r="L7670" s="158"/>
      <c r="M7670" s="163"/>
      <c r="T7670" s="164"/>
      <c r="AT7670" s="159" t="s">
        <v>340</v>
      </c>
      <c r="AU7670" s="159" t="s">
        <v>80</v>
      </c>
      <c r="AV7670" s="13" t="s">
        <v>80</v>
      </c>
      <c r="AW7670" s="13" t="s">
        <v>32</v>
      </c>
      <c r="AX7670" s="13" t="s">
        <v>71</v>
      </c>
      <c r="AY7670" s="159" t="s">
        <v>330</v>
      </c>
    </row>
    <row r="7671" spans="2:51" s="13" customFormat="1">
      <c r="B7671" s="158"/>
      <c r="D7671" s="152" t="s">
        <v>340</v>
      </c>
      <c r="E7671" s="159" t="s">
        <v>21</v>
      </c>
      <c r="F7671" s="160" t="s">
        <v>5103</v>
      </c>
      <c r="H7671" s="161">
        <v>-2.52</v>
      </c>
      <c r="I7671" s="162"/>
      <c r="L7671" s="158"/>
      <c r="M7671" s="163"/>
      <c r="T7671" s="164"/>
      <c r="AT7671" s="159" t="s">
        <v>340</v>
      </c>
      <c r="AU7671" s="159" t="s">
        <v>80</v>
      </c>
      <c r="AV7671" s="13" t="s">
        <v>80</v>
      </c>
      <c r="AW7671" s="13" t="s">
        <v>32</v>
      </c>
      <c r="AX7671" s="13" t="s">
        <v>71</v>
      </c>
      <c r="AY7671" s="159" t="s">
        <v>330</v>
      </c>
    </row>
    <row r="7672" spans="2:51" s="13" customFormat="1">
      <c r="B7672" s="158"/>
      <c r="D7672" s="152" t="s">
        <v>340</v>
      </c>
      <c r="E7672" s="159" t="s">
        <v>21</v>
      </c>
      <c r="F7672" s="160" t="s">
        <v>1563</v>
      </c>
      <c r="H7672" s="161">
        <v>-6.62</v>
      </c>
      <c r="I7672" s="162"/>
      <c r="L7672" s="158"/>
      <c r="M7672" s="163"/>
      <c r="T7672" s="164"/>
      <c r="AT7672" s="159" t="s">
        <v>340</v>
      </c>
      <c r="AU7672" s="159" t="s">
        <v>80</v>
      </c>
      <c r="AV7672" s="13" t="s">
        <v>80</v>
      </c>
      <c r="AW7672" s="13" t="s">
        <v>32</v>
      </c>
      <c r="AX7672" s="13" t="s">
        <v>71</v>
      </c>
      <c r="AY7672" s="159" t="s">
        <v>330</v>
      </c>
    </row>
    <row r="7673" spans="2:51" s="13" customFormat="1">
      <c r="B7673" s="158"/>
      <c r="D7673" s="152" t="s">
        <v>340</v>
      </c>
      <c r="E7673" s="159" t="s">
        <v>21</v>
      </c>
      <c r="F7673" s="160" t="s">
        <v>1564</v>
      </c>
      <c r="H7673" s="161">
        <v>2.6549999999999998</v>
      </c>
      <c r="I7673" s="162"/>
      <c r="L7673" s="158"/>
      <c r="M7673" s="163"/>
      <c r="T7673" s="164"/>
      <c r="AT7673" s="159" t="s">
        <v>340</v>
      </c>
      <c r="AU7673" s="159" t="s">
        <v>80</v>
      </c>
      <c r="AV7673" s="13" t="s">
        <v>80</v>
      </c>
      <c r="AW7673" s="13" t="s">
        <v>32</v>
      </c>
      <c r="AX7673" s="13" t="s">
        <v>71</v>
      </c>
      <c r="AY7673" s="159" t="s">
        <v>330</v>
      </c>
    </row>
    <row r="7674" spans="2:51" s="12" customFormat="1">
      <c r="B7674" s="151"/>
      <c r="D7674" s="152" t="s">
        <v>340</v>
      </c>
      <c r="E7674" s="153" t="s">
        <v>21</v>
      </c>
      <c r="F7674" s="154" t="s">
        <v>1569</v>
      </c>
      <c r="H7674" s="153" t="s">
        <v>21</v>
      </c>
      <c r="I7674" s="155"/>
      <c r="L7674" s="151"/>
      <c r="M7674" s="156"/>
      <c r="T7674" s="157"/>
      <c r="AT7674" s="153" t="s">
        <v>340</v>
      </c>
      <c r="AU7674" s="153" t="s">
        <v>80</v>
      </c>
      <c r="AV7674" s="12" t="s">
        <v>78</v>
      </c>
      <c r="AW7674" s="12" t="s">
        <v>32</v>
      </c>
      <c r="AX7674" s="12" t="s">
        <v>71</v>
      </c>
      <c r="AY7674" s="153" t="s">
        <v>330</v>
      </c>
    </row>
    <row r="7675" spans="2:51" s="13" customFormat="1">
      <c r="B7675" s="158"/>
      <c r="D7675" s="152" t="s">
        <v>340</v>
      </c>
      <c r="E7675" s="159" t="s">
        <v>21</v>
      </c>
      <c r="F7675" s="160" t="s">
        <v>5234</v>
      </c>
      <c r="H7675" s="161">
        <v>52.258000000000003</v>
      </c>
      <c r="I7675" s="162"/>
      <c r="L7675" s="158"/>
      <c r="M7675" s="163"/>
      <c r="T7675" s="164"/>
      <c r="AT7675" s="159" t="s">
        <v>340</v>
      </c>
      <c r="AU7675" s="159" t="s">
        <v>80</v>
      </c>
      <c r="AV7675" s="13" t="s">
        <v>80</v>
      </c>
      <c r="AW7675" s="13" t="s">
        <v>32</v>
      </c>
      <c r="AX7675" s="13" t="s">
        <v>71</v>
      </c>
      <c r="AY7675" s="159" t="s">
        <v>330</v>
      </c>
    </row>
    <row r="7676" spans="2:51" s="13" customFormat="1">
      <c r="B7676" s="158"/>
      <c r="D7676" s="152" t="s">
        <v>340</v>
      </c>
      <c r="E7676" s="159" t="s">
        <v>21</v>
      </c>
      <c r="F7676" s="160" t="s">
        <v>5103</v>
      </c>
      <c r="H7676" s="161">
        <v>-2.52</v>
      </c>
      <c r="I7676" s="162"/>
      <c r="L7676" s="158"/>
      <c r="M7676" s="163"/>
      <c r="T7676" s="164"/>
      <c r="AT7676" s="159" t="s">
        <v>340</v>
      </c>
      <c r="AU7676" s="159" t="s">
        <v>80</v>
      </c>
      <c r="AV7676" s="13" t="s">
        <v>80</v>
      </c>
      <c r="AW7676" s="13" t="s">
        <v>32</v>
      </c>
      <c r="AX7676" s="13" t="s">
        <v>71</v>
      </c>
      <c r="AY7676" s="159" t="s">
        <v>330</v>
      </c>
    </row>
    <row r="7677" spans="2:51" s="13" customFormat="1">
      <c r="B7677" s="158"/>
      <c r="D7677" s="152" t="s">
        <v>340</v>
      </c>
      <c r="E7677" s="159" t="s">
        <v>21</v>
      </c>
      <c r="F7677" s="160" t="s">
        <v>1486</v>
      </c>
      <c r="H7677" s="161">
        <v>-5.7</v>
      </c>
      <c r="I7677" s="162"/>
      <c r="L7677" s="158"/>
      <c r="M7677" s="163"/>
      <c r="T7677" s="164"/>
      <c r="AT7677" s="159" t="s">
        <v>340</v>
      </c>
      <c r="AU7677" s="159" t="s">
        <v>80</v>
      </c>
      <c r="AV7677" s="13" t="s">
        <v>80</v>
      </c>
      <c r="AW7677" s="13" t="s">
        <v>32</v>
      </c>
      <c r="AX7677" s="13" t="s">
        <v>71</v>
      </c>
      <c r="AY7677" s="159" t="s">
        <v>330</v>
      </c>
    </row>
    <row r="7678" spans="2:51" s="13" customFormat="1">
      <c r="B7678" s="158"/>
      <c r="D7678" s="152" t="s">
        <v>340</v>
      </c>
      <c r="E7678" s="159" t="s">
        <v>21</v>
      </c>
      <c r="F7678" s="160" t="s">
        <v>1487</v>
      </c>
      <c r="H7678" s="161">
        <v>2.4249999999999998</v>
      </c>
      <c r="I7678" s="162"/>
      <c r="L7678" s="158"/>
      <c r="M7678" s="163"/>
      <c r="T7678" s="164"/>
      <c r="AT7678" s="159" t="s">
        <v>340</v>
      </c>
      <c r="AU7678" s="159" t="s">
        <v>80</v>
      </c>
      <c r="AV7678" s="13" t="s">
        <v>80</v>
      </c>
      <c r="AW7678" s="13" t="s">
        <v>32</v>
      </c>
      <c r="AX7678" s="13" t="s">
        <v>71</v>
      </c>
      <c r="AY7678" s="159" t="s">
        <v>330</v>
      </c>
    </row>
    <row r="7679" spans="2:51" s="12" customFormat="1">
      <c r="B7679" s="151"/>
      <c r="D7679" s="152" t="s">
        <v>340</v>
      </c>
      <c r="E7679" s="153" t="s">
        <v>21</v>
      </c>
      <c r="F7679" s="154" t="s">
        <v>1492</v>
      </c>
      <c r="H7679" s="153" t="s">
        <v>21</v>
      </c>
      <c r="I7679" s="155"/>
      <c r="L7679" s="151"/>
      <c r="M7679" s="156"/>
      <c r="T7679" s="157"/>
      <c r="AT7679" s="153" t="s">
        <v>340</v>
      </c>
      <c r="AU7679" s="153" t="s">
        <v>80</v>
      </c>
      <c r="AV7679" s="12" t="s">
        <v>78</v>
      </c>
      <c r="AW7679" s="12" t="s">
        <v>32</v>
      </c>
      <c r="AX7679" s="12" t="s">
        <v>71</v>
      </c>
      <c r="AY7679" s="153" t="s">
        <v>330</v>
      </c>
    </row>
    <row r="7680" spans="2:51" s="13" customFormat="1">
      <c r="B7680" s="158"/>
      <c r="D7680" s="152" t="s">
        <v>340</v>
      </c>
      <c r="E7680" s="159" t="s">
        <v>21</v>
      </c>
      <c r="F7680" s="160" t="s">
        <v>5235</v>
      </c>
      <c r="H7680" s="161">
        <v>52.113</v>
      </c>
      <c r="I7680" s="162"/>
      <c r="L7680" s="158"/>
      <c r="M7680" s="163"/>
      <c r="T7680" s="164"/>
      <c r="AT7680" s="159" t="s">
        <v>340</v>
      </c>
      <c r="AU7680" s="159" t="s">
        <v>80</v>
      </c>
      <c r="AV7680" s="13" t="s">
        <v>80</v>
      </c>
      <c r="AW7680" s="13" t="s">
        <v>32</v>
      </c>
      <c r="AX7680" s="13" t="s">
        <v>71</v>
      </c>
      <c r="AY7680" s="159" t="s">
        <v>330</v>
      </c>
    </row>
    <row r="7681" spans="2:51" s="13" customFormat="1">
      <c r="B7681" s="158"/>
      <c r="D7681" s="152" t="s">
        <v>340</v>
      </c>
      <c r="E7681" s="159" t="s">
        <v>21</v>
      </c>
      <c r="F7681" s="160" t="s">
        <v>5103</v>
      </c>
      <c r="H7681" s="161">
        <v>-2.52</v>
      </c>
      <c r="I7681" s="162"/>
      <c r="L7681" s="158"/>
      <c r="M7681" s="163"/>
      <c r="T7681" s="164"/>
      <c r="AT7681" s="159" t="s">
        <v>340</v>
      </c>
      <c r="AU7681" s="159" t="s">
        <v>80</v>
      </c>
      <c r="AV7681" s="13" t="s">
        <v>80</v>
      </c>
      <c r="AW7681" s="13" t="s">
        <v>32</v>
      </c>
      <c r="AX7681" s="13" t="s">
        <v>71</v>
      </c>
      <c r="AY7681" s="159" t="s">
        <v>330</v>
      </c>
    </row>
    <row r="7682" spans="2:51" s="13" customFormat="1">
      <c r="B7682" s="158"/>
      <c r="D7682" s="152" t="s">
        <v>340</v>
      </c>
      <c r="E7682" s="159" t="s">
        <v>21</v>
      </c>
      <c r="F7682" s="160" t="s">
        <v>1548</v>
      </c>
      <c r="H7682" s="161">
        <v>-5.8</v>
      </c>
      <c r="I7682" s="162"/>
      <c r="L7682" s="158"/>
      <c r="M7682" s="163"/>
      <c r="T7682" s="164"/>
      <c r="AT7682" s="159" t="s">
        <v>340</v>
      </c>
      <c r="AU7682" s="159" t="s">
        <v>80</v>
      </c>
      <c r="AV7682" s="13" t="s">
        <v>80</v>
      </c>
      <c r="AW7682" s="13" t="s">
        <v>32</v>
      </c>
      <c r="AX7682" s="13" t="s">
        <v>71</v>
      </c>
      <c r="AY7682" s="159" t="s">
        <v>330</v>
      </c>
    </row>
    <row r="7683" spans="2:51" s="13" customFormat="1">
      <c r="B7683" s="158"/>
      <c r="D7683" s="152" t="s">
        <v>340</v>
      </c>
      <c r="E7683" s="159" t="s">
        <v>21</v>
      </c>
      <c r="F7683" s="160" t="s">
        <v>1549</v>
      </c>
      <c r="H7683" s="161">
        <v>2.4500000000000002</v>
      </c>
      <c r="I7683" s="162"/>
      <c r="L7683" s="158"/>
      <c r="M7683" s="163"/>
      <c r="T7683" s="164"/>
      <c r="AT7683" s="159" t="s">
        <v>340</v>
      </c>
      <c r="AU7683" s="159" t="s">
        <v>80</v>
      </c>
      <c r="AV7683" s="13" t="s">
        <v>80</v>
      </c>
      <c r="AW7683" s="13" t="s">
        <v>32</v>
      </c>
      <c r="AX7683" s="13" t="s">
        <v>71</v>
      </c>
      <c r="AY7683" s="159" t="s">
        <v>330</v>
      </c>
    </row>
    <row r="7684" spans="2:51" s="12" customFormat="1">
      <c r="B7684" s="151"/>
      <c r="D7684" s="152" t="s">
        <v>340</v>
      </c>
      <c r="E7684" s="153" t="s">
        <v>21</v>
      </c>
      <c r="F7684" s="154" t="s">
        <v>1572</v>
      </c>
      <c r="H7684" s="153" t="s">
        <v>21</v>
      </c>
      <c r="I7684" s="155"/>
      <c r="L7684" s="151"/>
      <c r="M7684" s="156"/>
      <c r="T7684" s="157"/>
      <c r="AT7684" s="153" t="s">
        <v>340</v>
      </c>
      <c r="AU7684" s="153" t="s">
        <v>80</v>
      </c>
      <c r="AV7684" s="12" t="s">
        <v>78</v>
      </c>
      <c r="AW7684" s="12" t="s">
        <v>32</v>
      </c>
      <c r="AX7684" s="12" t="s">
        <v>71</v>
      </c>
      <c r="AY7684" s="153" t="s">
        <v>330</v>
      </c>
    </row>
    <row r="7685" spans="2:51" s="13" customFormat="1">
      <c r="B7685" s="158"/>
      <c r="D7685" s="152" t="s">
        <v>340</v>
      </c>
      <c r="E7685" s="159" t="s">
        <v>21</v>
      </c>
      <c r="F7685" s="160" t="s">
        <v>5236</v>
      </c>
      <c r="H7685" s="161">
        <v>52.084000000000003</v>
      </c>
      <c r="I7685" s="162"/>
      <c r="L7685" s="158"/>
      <c r="M7685" s="163"/>
      <c r="T7685" s="164"/>
      <c r="AT7685" s="159" t="s">
        <v>340</v>
      </c>
      <c r="AU7685" s="159" t="s">
        <v>80</v>
      </c>
      <c r="AV7685" s="13" t="s">
        <v>80</v>
      </c>
      <c r="AW7685" s="13" t="s">
        <v>32</v>
      </c>
      <c r="AX7685" s="13" t="s">
        <v>71</v>
      </c>
      <c r="AY7685" s="159" t="s">
        <v>330</v>
      </c>
    </row>
    <row r="7686" spans="2:51" s="13" customFormat="1">
      <c r="B7686" s="158"/>
      <c r="D7686" s="152" t="s">
        <v>340</v>
      </c>
      <c r="E7686" s="159" t="s">
        <v>21</v>
      </c>
      <c r="F7686" s="160" t="s">
        <v>5103</v>
      </c>
      <c r="H7686" s="161">
        <v>-2.52</v>
      </c>
      <c r="I7686" s="162"/>
      <c r="L7686" s="158"/>
      <c r="M7686" s="163"/>
      <c r="T7686" s="164"/>
      <c r="AT7686" s="159" t="s">
        <v>340</v>
      </c>
      <c r="AU7686" s="159" t="s">
        <v>80</v>
      </c>
      <c r="AV7686" s="13" t="s">
        <v>80</v>
      </c>
      <c r="AW7686" s="13" t="s">
        <v>32</v>
      </c>
      <c r="AX7686" s="13" t="s">
        <v>71</v>
      </c>
      <c r="AY7686" s="159" t="s">
        <v>330</v>
      </c>
    </row>
    <row r="7687" spans="2:51" s="13" customFormat="1">
      <c r="B7687" s="158"/>
      <c r="D7687" s="152" t="s">
        <v>340</v>
      </c>
      <c r="E7687" s="159" t="s">
        <v>21</v>
      </c>
      <c r="F7687" s="160" t="s">
        <v>1574</v>
      </c>
      <c r="H7687" s="161">
        <v>-6.71</v>
      </c>
      <c r="I7687" s="162"/>
      <c r="L7687" s="158"/>
      <c r="M7687" s="163"/>
      <c r="T7687" s="164"/>
      <c r="AT7687" s="159" t="s">
        <v>340</v>
      </c>
      <c r="AU7687" s="159" t="s">
        <v>80</v>
      </c>
      <c r="AV7687" s="13" t="s">
        <v>80</v>
      </c>
      <c r="AW7687" s="13" t="s">
        <v>32</v>
      </c>
      <c r="AX7687" s="13" t="s">
        <v>71</v>
      </c>
      <c r="AY7687" s="159" t="s">
        <v>330</v>
      </c>
    </row>
    <row r="7688" spans="2:51" s="13" customFormat="1">
      <c r="B7688" s="158"/>
      <c r="D7688" s="152" t="s">
        <v>340</v>
      </c>
      <c r="E7688" s="159" t="s">
        <v>21</v>
      </c>
      <c r="F7688" s="160" t="s">
        <v>1575</v>
      </c>
      <c r="H7688" s="161">
        <v>2.6779999999999999</v>
      </c>
      <c r="I7688" s="162"/>
      <c r="L7688" s="158"/>
      <c r="M7688" s="163"/>
      <c r="T7688" s="164"/>
      <c r="AT7688" s="159" t="s">
        <v>340</v>
      </c>
      <c r="AU7688" s="159" t="s">
        <v>80</v>
      </c>
      <c r="AV7688" s="13" t="s">
        <v>80</v>
      </c>
      <c r="AW7688" s="13" t="s">
        <v>32</v>
      </c>
      <c r="AX7688" s="13" t="s">
        <v>71</v>
      </c>
      <c r="AY7688" s="159" t="s">
        <v>330</v>
      </c>
    </row>
    <row r="7689" spans="2:51" s="12" customFormat="1">
      <c r="B7689" s="151"/>
      <c r="D7689" s="152" t="s">
        <v>340</v>
      </c>
      <c r="E7689" s="153" t="s">
        <v>21</v>
      </c>
      <c r="F7689" s="154" t="s">
        <v>1576</v>
      </c>
      <c r="H7689" s="153" t="s">
        <v>21</v>
      </c>
      <c r="I7689" s="155"/>
      <c r="L7689" s="151"/>
      <c r="M7689" s="156"/>
      <c r="T7689" s="157"/>
      <c r="AT7689" s="153" t="s">
        <v>340</v>
      </c>
      <c r="AU7689" s="153" t="s">
        <v>80</v>
      </c>
      <c r="AV7689" s="12" t="s">
        <v>78</v>
      </c>
      <c r="AW7689" s="12" t="s">
        <v>32</v>
      </c>
      <c r="AX7689" s="12" t="s">
        <v>71</v>
      </c>
      <c r="AY7689" s="153" t="s">
        <v>330</v>
      </c>
    </row>
    <row r="7690" spans="2:51" s="13" customFormat="1">
      <c r="B7690" s="158"/>
      <c r="D7690" s="152" t="s">
        <v>340</v>
      </c>
      <c r="E7690" s="159" t="s">
        <v>21</v>
      </c>
      <c r="F7690" s="160" t="s">
        <v>5237</v>
      </c>
      <c r="H7690" s="161">
        <v>16.5</v>
      </c>
      <c r="I7690" s="162"/>
      <c r="L7690" s="158"/>
      <c r="M7690" s="163"/>
      <c r="T7690" s="164"/>
      <c r="AT7690" s="159" t="s">
        <v>340</v>
      </c>
      <c r="AU7690" s="159" t="s">
        <v>80</v>
      </c>
      <c r="AV7690" s="13" t="s">
        <v>80</v>
      </c>
      <c r="AW7690" s="13" t="s">
        <v>32</v>
      </c>
      <c r="AX7690" s="13" t="s">
        <v>71</v>
      </c>
      <c r="AY7690" s="159" t="s">
        <v>330</v>
      </c>
    </row>
    <row r="7691" spans="2:51" s="13" customFormat="1">
      <c r="B7691" s="158"/>
      <c r="D7691" s="152" t="s">
        <v>340</v>
      </c>
      <c r="E7691" s="159" t="s">
        <v>21</v>
      </c>
      <c r="F7691" s="160" t="s">
        <v>4799</v>
      </c>
      <c r="H7691" s="161">
        <v>-1.47</v>
      </c>
      <c r="I7691" s="162"/>
      <c r="L7691" s="158"/>
      <c r="M7691" s="163"/>
      <c r="T7691" s="164"/>
      <c r="AT7691" s="159" t="s">
        <v>340</v>
      </c>
      <c r="AU7691" s="159" t="s">
        <v>80</v>
      </c>
      <c r="AV7691" s="13" t="s">
        <v>80</v>
      </c>
      <c r="AW7691" s="13" t="s">
        <v>32</v>
      </c>
      <c r="AX7691" s="13" t="s">
        <v>71</v>
      </c>
      <c r="AY7691" s="159" t="s">
        <v>330</v>
      </c>
    </row>
    <row r="7692" spans="2:51" s="12" customFormat="1">
      <c r="B7692" s="151"/>
      <c r="D7692" s="152" t="s">
        <v>340</v>
      </c>
      <c r="E7692" s="153" t="s">
        <v>21</v>
      </c>
      <c r="F7692" s="154" t="s">
        <v>1578</v>
      </c>
      <c r="H7692" s="153" t="s">
        <v>21</v>
      </c>
      <c r="I7692" s="155"/>
      <c r="L7692" s="151"/>
      <c r="M7692" s="156"/>
      <c r="T7692" s="157"/>
      <c r="AT7692" s="153" t="s">
        <v>340</v>
      </c>
      <c r="AU7692" s="153" t="s">
        <v>80</v>
      </c>
      <c r="AV7692" s="12" t="s">
        <v>78</v>
      </c>
      <c r="AW7692" s="12" t="s">
        <v>32</v>
      </c>
      <c r="AX7692" s="12" t="s">
        <v>71</v>
      </c>
      <c r="AY7692" s="153" t="s">
        <v>330</v>
      </c>
    </row>
    <row r="7693" spans="2:51" s="13" customFormat="1">
      <c r="B7693" s="158"/>
      <c r="D7693" s="152" t="s">
        <v>340</v>
      </c>
      <c r="E7693" s="159" t="s">
        <v>21</v>
      </c>
      <c r="F7693" s="160" t="s">
        <v>5235</v>
      </c>
      <c r="H7693" s="161">
        <v>52.113</v>
      </c>
      <c r="I7693" s="162"/>
      <c r="L7693" s="158"/>
      <c r="M7693" s="163"/>
      <c r="T7693" s="164"/>
      <c r="AT7693" s="159" t="s">
        <v>340</v>
      </c>
      <c r="AU7693" s="159" t="s">
        <v>80</v>
      </c>
      <c r="AV7693" s="13" t="s">
        <v>80</v>
      </c>
      <c r="AW7693" s="13" t="s">
        <v>32</v>
      </c>
      <c r="AX7693" s="13" t="s">
        <v>71</v>
      </c>
      <c r="AY7693" s="159" t="s">
        <v>330</v>
      </c>
    </row>
    <row r="7694" spans="2:51" s="13" customFormat="1">
      <c r="B7694" s="158"/>
      <c r="D7694" s="152" t="s">
        <v>340</v>
      </c>
      <c r="E7694" s="159" t="s">
        <v>21</v>
      </c>
      <c r="F7694" s="160" t="s">
        <v>5103</v>
      </c>
      <c r="H7694" s="161">
        <v>-2.52</v>
      </c>
      <c r="I7694" s="162"/>
      <c r="L7694" s="158"/>
      <c r="M7694" s="163"/>
      <c r="T7694" s="164"/>
      <c r="AT7694" s="159" t="s">
        <v>340</v>
      </c>
      <c r="AU7694" s="159" t="s">
        <v>80</v>
      </c>
      <c r="AV7694" s="13" t="s">
        <v>80</v>
      </c>
      <c r="AW7694" s="13" t="s">
        <v>32</v>
      </c>
      <c r="AX7694" s="13" t="s">
        <v>71</v>
      </c>
      <c r="AY7694" s="159" t="s">
        <v>330</v>
      </c>
    </row>
    <row r="7695" spans="2:51" s="13" customFormat="1">
      <c r="B7695" s="158"/>
      <c r="D7695" s="152" t="s">
        <v>340</v>
      </c>
      <c r="E7695" s="159" t="s">
        <v>21</v>
      </c>
      <c r="F7695" s="160" t="s">
        <v>1521</v>
      </c>
      <c r="H7695" s="161">
        <v>-6</v>
      </c>
      <c r="I7695" s="162"/>
      <c r="L7695" s="158"/>
      <c r="M7695" s="163"/>
      <c r="T7695" s="164"/>
      <c r="AT7695" s="159" t="s">
        <v>340</v>
      </c>
      <c r="AU7695" s="159" t="s">
        <v>80</v>
      </c>
      <c r="AV7695" s="13" t="s">
        <v>80</v>
      </c>
      <c r="AW7695" s="13" t="s">
        <v>32</v>
      </c>
      <c r="AX7695" s="13" t="s">
        <v>71</v>
      </c>
      <c r="AY7695" s="159" t="s">
        <v>330</v>
      </c>
    </row>
    <row r="7696" spans="2:51" s="13" customFormat="1">
      <c r="B7696" s="158"/>
      <c r="D7696" s="152" t="s">
        <v>340</v>
      </c>
      <c r="E7696" s="159" t="s">
        <v>21</v>
      </c>
      <c r="F7696" s="160" t="s">
        <v>1522</v>
      </c>
      <c r="H7696" s="161">
        <v>2.5</v>
      </c>
      <c r="I7696" s="162"/>
      <c r="L7696" s="158"/>
      <c r="M7696" s="163"/>
      <c r="T7696" s="164"/>
      <c r="AT7696" s="159" t="s">
        <v>340</v>
      </c>
      <c r="AU7696" s="159" t="s">
        <v>80</v>
      </c>
      <c r="AV7696" s="13" t="s">
        <v>80</v>
      </c>
      <c r="AW7696" s="13" t="s">
        <v>32</v>
      </c>
      <c r="AX7696" s="13" t="s">
        <v>71</v>
      </c>
      <c r="AY7696" s="159" t="s">
        <v>330</v>
      </c>
    </row>
    <row r="7697" spans="2:51" s="12" customFormat="1">
      <c r="B7697" s="151"/>
      <c r="D7697" s="152" t="s">
        <v>340</v>
      </c>
      <c r="E7697" s="153" t="s">
        <v>21</v>
      </c>
      <c r="F7697" s="154" t="s">
        <v>1505</v>
      </c>
      <c r="H7697" s="153" t="s">
        <v>21</v>
      </c>
      <c r="I7697" s="155"/>
      <c r="L7697" s="151"/>
      <c r="M7697" s="156"/>
      <c r="T7697" s="157"/>
      <c r="AT7697" s="153" t="s">
        <v>340</v>
      </c>
      <c r="AU7697" s="153" t="s">
        <v>80</v>
      </c>
      <c r="AV7697" s="12" t="s">
        <v>78</v>
      </c>
      <c r="AW7697" s="12" t="s">
        <v>32</v>
      </c>
      <c r="AX7697" s="12" t="s">
        <v>71</v>
      </c>
      <c r="AY7697" s="153" t="s">
        <v>330</v>
      </c>
    </row>
    <row r="7698" spans="2:51" s="13" customFormat="1">
      <c r="B7698" s="158"/>
      <c r="D7698" s="152" t="s">
        <v>340</v>
      </c>
      <c r="E7698" s="159" t="s">
        <v>21</v>
      </c>
      <c r="F7698" s="160" t="s">
        <v>5235</v>
      </c>
      <c r="H7698" s="161">
        <v>52.113</v>
      </c>
      <c r="I7698" s="162"/>
      <c r="L7698" s="158"/>
      <c r="M7698" s="163"/>
      <c r="T7698" s="164"/>
      <c r="AT7698" s="159" t="s">
        <v>340</v>
      </c>
      <c r="AU7698" s="159" t="s">
        <v>80</v>
      </c>
      <c r="AV7698" s="13" t="s">
        <v>80</v>
      </c>
      <c r="AW7698" s="13" t="s">
        <v>32</v>
      </c>
      <c r="AX7698" s="13" t="s">
        <v>71</v>
      </c>
      <c r="AY7698" s="159" t="s">
        <v>330</v>
      </c>
    </row>
    <row r="7699" spans="2:51" s="13" customFormat="1">
      <c r="B7699" s="158"/>
      <c r="D7699" s="152" t="s">
        <v>340</v>
      </c>
      <c r="E7699" s="159" t="s">
        <v>21</v>
      </c>
      <c r="F7699" s="160" t="s">
        <v>5103</v>
      </c>
      <c r="H7699" s="161">
        <v>-2.52</v>
      </c>
      <c r="I7699" s="162"/>
      <c r="L7699" s="158"/>
      <c r="M7699" s="163"/>
      <c r="T7699" s="164"/>
      <c r="AT7699" s="159" t="s">
        <v>340</v>
      </c>
      <c r="AU7699" s="159" t="s">
        <v>80</v>
      </c>
      <c r="AV7699" s="13" t="s">
        <v>80</v>
      </c>
      <c r="AW7699" s="13" t="s">
        <v>32</v>
      </c>
      <c r="AX7699" s="13" t="s">
        <v>71</v>
      </c>
      <c r="AY7699" s="159" t="s">
        <v>330</v>
      </c>
    </row>
    <row r="7700" spans="2:51" s="13" customFormat="1">
      <c r="B7700" s="158"/>
      <c r="D7700" s="152" t="s">
        <v>340</v>
      </c>
      <c r="E7700" s="159" t="s">
        <v>21</v>
      </c>
      <c r="F7700" s="160" t="s">
        <v>1521</v>
      </c>
      <c r="H7700" s="161">
        <v>-6</v>
      </c>
      <c r="I7700" s="162"/>
      <c r="L7700" s="158"/>
      <c r="M7700" s="163"/>
      <c r="T7700" s="164"/>
      <c r="AT7700" s="159" t="s">
        <v>340</v>
      </c>
      <c r="AU7700" s="159" t="s">
        <v>80</v>
      </c>
      <c r="AV7700" s="13" t="s">
        <v>80</v>
      </c>
      <c r="AW7700" s="13" t="s">
        <v>32</v>
      </c>
      <c r="AX7700" s="13" t="s">
        <v>71</v>
      </c>
      <c r="AY7700" s="159" t="s">
        <v>330</v>
      </c>
    </row>
    <row r="7701" spans="2:51" s="13" customFormat="1">
      <c r="B7701" s="158"/>
      <c r="D7701" s="152" t="s">
        <v>340</v>
      </c>
      <c r="E7701" s="159" t="s">
        <v>21</v>
      </c>
      <c r="F7701" s="160" t="s">
        <v>1522</v>
      </c>
      <c r="H7701" s="161">
        <v>2.5</v>
      </c>
      <c r="I7701" s="162"/>
      <c r="L7701" s="158"/>
      <c r="M7701" s="163"/>
      <c r="T7701" s="164"/>
      <c r="AT7701" s="159" t="s">
        <v>340</v>
      </c>
      <c r="AU7701" s="159" t="s">
        <v>80</v>
      </c>
      <c r="AV7701" s="13" t="s">
        <v>80</v>
      </c>
      <c r="AW7701" s="13" t="s">
        <v>32</v>
      </c>
      <c r="AX7701" s="13" t="s">
        <v>71</v>
      </c>
      <c r="AY7701" s="159" t="s">
        <v>330</v>
      </c>
    </row>
    <row r="7702" spans="2:51" s="12" customFormat="1">
      <c r="B7702" s="151"/>
      <c r="D7702" s="152" t="s">
        <v>340</v>
      </c>
      <c r="E7702" s="153" t="s">
        <v>21</v>
      </c>
      <c r="F7702" s="154" t="s">
        <v>1581</v>
      </c>
      <c r="H7702" s="153" t="s">
        <v>21</v>
      </c>
      <c r="I7702" s="155"/>
      <c r="L7702" s="151"/>
      <c r="M7702" s="156"/>
      <c r="T7702" s="157"/>
      <c r="AT7702" s="153" t="s">
        <v>340</v>
      </c>
      <c r="AU7702" s="153" t="s">
        <v>80</v>
      </c>
      <c r="AV7702" s="12" t="s">
        <v>78</v>
      </c>
      <c r="AW7702" s="12" t="s">
        <v>32</v>
      </c>
      <c r="AX7702" s="12" t="s">
        <v>71</v>
      </c>
      <c r="AY7702" s="153" t="s">
        <v>330</v>
      </c>
    </row>
    <row r="7703" spans="2:51" s="13" customFormat="1">
      <c r="B7703" s="158"/>
      <c r="D7703" s="152" t="s">
        <v>340</v>
      </c>
      <c r="E7703" s="159" t="s">
        <v>21</v>
      </c>
      <c r="F7703" s="160" t="s">
        <v>5238</v>
      </c>
      <c r="H7703" s="161">
        <v>17.399999999999999</v>
      </c>
      <c r="I7703" s="162"/>
      <c r="L7703" s="158"/>
      <c r="M7703" s="163"/>
      <c r="T7703" s="164"/>
      <c r="AT7703" s="159" t="s">
        <v>340</v>
      </c>
      <c r="AU7703" s="159" t="s">
        <v>80</v>
      </c>
      <c r="AV7703" s="13" t="s">
        <v>80</v>
      </c>
      <c r="AW7703" s="13" t="s">
        <v>32</v>
      </c>
      <c r="AX7703" s="13" t="s">
        <v>71</v>
      </c>
      <c r="AY7703" s="159" t="s">
        <v>330</v>
      </c>
    </row>
    <row r="7704" spans="2:51" s="13" customFormat="1">
      <c r="B7704" s="158"/>
      <c r="D7704" s="152" t="s">
        <v>340</v>
      </c>
      <c r="E7704" s="159" t="s">
        <v>21</v>
      </c>
      <c r="F7704" s="160" t="s">
        <v>4799</v>
      </c>
      <c r="H7704" s="161">
        <v>-1.47</v>
      </c>
      <c r="I7704" s="162"/>
      <c r="L7704" s="158"/>
      <c r="M7704" s="163"/>
      <c r="T7704" s="164"/>
      <c r="AT7704" s="159" t="s">
        <v>340</v>
      </c>
      <c r="AU7704" s="159" t="s">
        <v>80</v>
      </c>
      <c r="AV7704" s="13" t="s">
        <v>80</v>
      </c>
      <c r="AW7704" s="13" t="s">
        <v>32</v>
      </c>
      <c r="AX7704" s="13" t="s">
        <v>71</v>
      </c>
      <c r="AY7704" s="159" t="s">
        <v>330</v>
      </c>
    </row>
    <row r="7705" spans="2:51" s="12" customFormat="1">
      <c r="B7705" s="151"/>
      <c r="D7705" s="152" t="s">
        <v>340</v>
      </c>
      <c r="E7705" s="153" t="s">
        <v>21</v>
      </c>
      <c r="F7705" s="154" t="s">
        <v>1507</v>
      </c>
      <c r="H7705" s="153" t="s">
        <v>21</v>
      </c>
      <c r="I7705" s="155"/>
      <c r="L7705" s="151"/>
      <c r="M7705" s="156"/>
      <c r="T7705" s="157"/>
      <c r="AT7705" s="153" t="s">
        <v>340</v>
      </c>
      <c r="AU7705" s="153" t="s">
        <v>80</v>
      </c>
      <c r="AV7705" s="12" t="s">
        <v>78</v>
      </c>
      <c r="AW7705" s="12" t="s">
        <v>32</v>
      </c>
      <c r="AX7705" s="12" t="s">
        <v>71</v>
      </c>
      <c r="AY7705" s="153" t="s">
        <v>330</v>
      </c>
    </row>
    <row r="7706" spans="2:51" s="13" customFormat="1">
      <c r="B7706" s="158"/>
      <c r="D7706" s="152" t="s">
        <v>340</v>
      </c>
      <c r="E7706" s="159" t="s">
        <v>21</v>
      </c>
      <c r="F7706" s="160" t="s">
        <v>5239</v>
      </c>
      <c r="H7706" s="161">
        <v>51.91</v>
      </c>
      <c r="I7706" s="162"/>
      <c r="L7706" s="158"/>
      <c r="M7706" s="163"/>
      <c r="T7706" s="164"/>
      <c r="AT7706" s="159" t="s">
        <v>340</v>
      </c>
      <c r="AU7706" s="159" t="s">
        <v>80</v>
      </c>
      <c r="AV7706" s="13" t="s">
        <v>80</v>
      </c>
      <c r="AW7706" s="13" t="s">
        <v>32</v>
      </c>
      <c r="AX7706" s="13" t="s">
        <v>71</v>
      </c>
      <c r="AY7706" s="159" t="s">
        <v>330</v>
      </c>
    </row>
    <row r="7707" spans="2:51" s="13" customFormat="1">
      <c r="B7707" s="158"/>
      <c r="D7707" s="152" t="s">
        <v>340</v>
      </c>
      <c r="E7707" s="159" t="s">
        <v>21</v>
      </c>
      <c r="F7707" s="160" t="s">
        <v>5103</v>
      </c>
      <c r="H7707" s="161">
        <v>-2.52</v>
      </c>
      <c r="I7707" s="162"/>
      <c r="L7707" s="158"/>
      <c r="M7707" s="163"/>
      <c r="T7707" s="164"/>
      <c r="AT7707" s="159" t="s">
        <v>340</v>
      </c>
      <c r="AU7707" s="159" t="s">
        <v>80</v>
      </c>
      <c r="AV7707" s="13" t="s">
        <v>80</v>
      </c>
      <c r="AW7707" s="13" t="s">
        <v>32</v>
      </c>
      <c r="AX7707" s="13" t="s">
        <v>71</v>
      </c>
      <c r="AY7707" s="159" t="s">
        <v>330</v>
      </c>
    </row>
    <row r="7708" spans="2:51" s="13" customFormat="1">
      <c r="B7708" s="158"/>
      <c r="D7708" s="152" t="s">
        <v>340</v>
      </c>
      <c r="E7708" s="159" t="s">
        <v>21</v>
      </c>
      <c r="F7708" s="160" t="s">
        <v>1583</v>
      </c>
      <c r="H7708" s="161">
        <v>-6.3</v>
      </c>
      <c r="I7708" s="162"/>
      <c r="L7708" s="158"/>
      <c r="M7708" s="163"/>
      <c r="T7708" s="164"/>
      <c r="AT7708" s="159" t="s">
        <v>340</v>
      </c>
      <c r="AU7708" s="159" t="s">
        <v>80</v>
      </c>
      <c r="AV7708" s="13" t="s">
        <v>80</v>
      </c>
      <c r="AW7708" s="13" t="s">
        <v>32</v>
      </c>
      <c r="AX7708" s="13" t="s">
        <v>71</v>
      </c>
      <c r="AY7708" s="159" t="s">
        <v>330</v>
      </c>
    </row>
    <row r="7709" spans="2:51" s="13" customFormat="1">
      <c r="B7709" s="158"/>
      <c r="D7709" s="152" t="s">
        <v>340</v>
      </c>
      <c r="E7709" s="159" t="s">
        <v>21</v>
      </c>
      <c r="F7709" s="160" t="s">
        <v>1584</v>
      </c>
      <c r="H7709" s="161">
        <v>2.5750000000000002</v>
      </c>
      <c r="I7709" s="162"/>
      <c r="L7709" s="158"/>
      <c r="M7709" s="163"/>
      <c r="T7709" s="164"/>
      <c r="AT7709" s="159" t="s">
        <v>340</v>
      </c>
      <c r="AU7709" s="159" t="s">
        <v>80</v>
      </c>
      <c r="AV7709" s="13" t="s">
        <v>80</v>
      </c>
      <c r="AW7709" s="13" t="s">
        <v>32</v>
      </c>
      <c r="AX7709" s="13" t="s">
        <v>71</v>
      </c>
      <c r="AY7709" s="159" t="s">
        <v>330</v>
      </c>
    </row>
    <row r="7710" spans="2:51" s="12" customFormat="1">
      <c r="B7710" s="151"/>
      <c r="D7710" s="152" t="s">
        <v>340</v>
      </c>
      <c r="E7710" s="153" t="s">
        <v>21</v>
      </c>
      <c r="F7710" s="154" t="s">
        <v>1509</v>
      </c>
      <c r="H7710" s="153" t="s">
        <v>21</v>
      </c>
      <c r="I7710" s="155"/>
      <c r="L7710" s="151"/>
      <c r="M7710" s="156"/>
      <c r="T7710" s="157"/>
      <c r="AT7710" s="153" t="s">
        <v>340</v>
      </c>
      <c r="AU7710" s="153" t="s">
        <v>80</v>
      </c>
      <c r="AV7710" s="12" t="s">
        <v>78</v>
      </c>
      <c r="AW7710" s="12" t="s">
        <v>32</v>
      </c>
      <c r="AX7710" s="12" t="s">
        <v>71</v>
      </c>
      <c r="AY7710" s="153" t="s">
        <v>330</v>
      </c>
    </row>
    <row r="7711" spans="2:51" s="13" customFormat="1">
      <c r="B7711" s="158"/>
      <c r="D7711" s="152" t="s">
        <v>340</v>
      </c>
      <c r="E7711" s="159" t="s">
        <v>21</v>
      </c>
      <c r="F7711" s="160" t="s">
        <v>5239</v>
      </c>
      <c r="H7711" s="161">
        <v>51.91</v>
      </c>
      <c r="I7711" s="162"/>
      <c r="L7711" s="158"/>
      <c r="M7711" s="163"/>
      <c r="T7711" s="164"/>
      <c r="AT7711" s="159" t="s">
        <v>340</v>
      </c>
      <c r="AU7711" s="159" t="s">
        <v>80</v>
      </c>
      <c r="AV7711" s="13" t="s">
        <v>80</v>
      </c>
      <c r="AW7711" s="13" t="s">
        <v>32</v>
      </c>
      <c r="AX7711" s="13" t="s">
        <v>71</v>
      </c>
      <c r="AY7711" s="159" t="s">
        <v>330</v>
      </c>
    </row>
    <row r="7712" spans="2:51" s="13" customFormat="1">
      <c r="B7712" s="158"/>
      <c r="D7712" s="152" t="s">
        <v>340</v>
      </c>
      <c r="E7712" s="159" t="s">
        <v>21</v>
      </c>
      <c r="F7712" s="160" t="s">
        <v>5103</v>
      </c>
      <c r="H7712" s="161">
        <v>-2.52</v>
      </c>
      <c r="I7712" s="162"/>
      <c r="L7712" s="158"/>
      <c r="M7712" s="163"/>
      <c r="T7712" s="164"/>
      <c r="AT7712" s="159" t="s">
        <v>340</v>
      </c>
      <c r="AU7712" s="159" t="s">
        <v>80</v>
      </c>
      <c r="AV7712" s="13" t="s">
        <v>80</v>
      </c>
      <c r="AW7712" s="13" t="s">
        <v>32</v>
      </c>
      <c r="AX7712" s="13" t="s">
        <v>71</v>
      </c>
      <c r="AY7712" s="159" t="s">
        <v>330</v>
      </c>
    </row>
    <row r="7713" spans="2:51" s="13" customFormat="1">
      <c r="B7713" s="158"/>
      <c r="D7713" s="152" t="s">
        <v>340</v>
      </c>
      <c r="E7713" s="159" t="s">
        <v>21</v>
      </c>
      <c r="F7713" s="160" t="s">
        <v>1517</v>
      </c>
      <c r="H7713" s="161">
        <v>-5.6</v>
      </c>
      <c r="I7713" s="162"/>
      <c r="L7713" s="158"/>
      <c r="M7713" s="163"/>
      <c r="T7713" s="164"/>
      <c r="AT7713" s="159" t="s">
        <v>340</v>
      </c>
      <c r="AU7713" s="159" t="s">
        <v>80</v>
      </c>
      <c r="AV7713" s="13" t="s">
        <v>80</v>
      </c>
      <c r="AW7713" s="13" t="s">
        <v>32</v>
      </c>
      <c r="AX7713" s="13" t="s">
        <v>71</v>
      </c>
      <c r="AY7713" s="159" t="s">
        <v>330</v>
      </c>
    </row>
    <row r="7714" spans="2:51" s="13" customFormat="1">
      <c r="B7714" s="158"/>
      <c r="D7714" s="152" t="s">
        <v>340</v>
      </c>
      <c r="E7714" s="159" t="s">
        <v>21</v>
      </c>
      <c r="F7714" s="160" t="s">
        <v>1518</v>
      </c>
      <c r="H7714" s="161">
        <v>2.4</v>
      </c>
      <c r="I7714" s="162"/>
      <c r="L7714" s="158"/>
      <c r="M7714" s="163"/>
      <c r="T7714" s="164"/>
      <c r="AT7714" s="159" t="s">
        <v>340</v>
      </c>
      <c r="AU7714" s="159" t="s">
        <v>80</v>
      </c>
      <c r="AV7714" s="13" t="s">
        <v>80</v>
      </c>
      <c r="AW7714" s="13" t="s">
        <v>32</v>
      </c>
      <c r="AX7714" s="13" t="s">
        <v>71</v>
      </c>
      <c r="AY7714" s="159" t="s">
        <v>330</v>
      </c>
    </row>
    <row r="7715" spans="2:51" s="12" customFormat="1">
      <c r="B7715" s="151"/>
      <c r="D7715" s="152" t="s">
        <v>340</v>
      </c>
      <c r="E7715" s="153" t="s">
        <v>21</v>
      </c>
      <c r="F7715" s="154" t="s">
        <v>1511</v>
      </c>
      <c r="H7715" s="153" t="s">
        <v>21</v>
      </c>
      <c r="I7715" s="155"/>
      <c r="L7715" s="151"/>
      <c r="M7715" s="156"/>
      <c r="T7715" s="157"/>
      <c r="AT7715" s="153" t="s">
        <v>340</v>
      </c>
      <c r="AU7715" s="153" t="s">
        <v>80</v>
      </c>
      <c r="AV7715" s="12" t="s">
        <v>78</v>
      </c>
      <c r="AW7715" s="12" t="s">
        <v>32</v>
      </c>
      <c r="AX7715" s="12" t="s">
        <v>71</v>
      </c>
      <c r="AY7715" s="153" t="s">
        <v>330</v>
      </c>
    </row>
    <row r="7716" spans="2:51" s="13" customFormat="1">
      <c r="B7716" s="158"/>
      <c r="D7716" s="152" t="s">
        <v>340</v>
      </c>
      <c r="E7716" s="159" t="s">
        <v>21</v>
      </c>
      <c r="F7716" s="160" t="s">
        <v>5240</v>
      </c>
      <c r="H7716" s="161">
        <v>17.024999999999999</v>
      </c>
      <c r="I7716" s="162"/>
      <c r="L7716" s="158"/>
      <c r="M7716" s="163"/>
      <c r="T7716" s="164"/>
      <c r="AT7716" s="159" t="s">
        <v>340</v>
      </c>
      <c r="AU7716" s="159" t="s">
        <v>80</v>
      </c>
      <c r="AV7716" s="13" t="s">
        <v>80</v>
      </c>
      <c r="AW7716" s="13" t="s">
        <v>32</v>
      </c>
      <c r="AX7716" s="13" t="s">
        <v>71</v>
      </c>
      <c r="AY7716" s="159" t="s">
        <v>330</v>
      </c>
    </row>
    <row r="7717" spans="2:51" s="13" customFormat="1">
      <c r="B7717" s="158"/>
      <c r="D7717" s="152" t="s">
        <v>340</v>
      </c>
      <c r="E7717" s="159" t="s">
        <v>21</v>
      </c>
      <c r="F7717" s="160" t="s">
        <v>4799</v>
      </c>
      <c r="H7717" s="161">
        <v>-1.47</v>
      </c>
      <c r="I7717" s="162"/>
      <c r="L7717" s="158"/>
      <c r="M7717" s="163"/>
      <c r="T7717" s="164"/>
      <c r="AT7717" s="159" t="s">
        <v>340</v>
      </c>
      <c r="AU7717" s="159" t="s">
        <v>80</v>
      </c>
      <c r="AV7717" s="13" t="s">
        <v>80</v>
      </c>
      <c r="AW7717" s="13" t="s">
        <v>32</v>
      </c>
      <c r="AX7717" s="13" t="s">
        <v>71</v>
      </c>
      <c r="AY7717" s="159" t="s">
        <v>330</v>
      </c>
    </row>
    <row r="7718" spans="2:51" s="12" customFormat="1">
      <c r="B7718" s="151"/>
      <c r="D7718" s="152" t="s">
        <v>340</v>
      </c>
      <c r="E7718" s="153" t="s">
        <v>21</v>
      </c>
      <c r="F7718" s="154" t="s">
        <v>1513</v>
      </c>
      <c r="H7718" s="153" t="s">
        <v>21</v>
      </c>
      <c r="I7718" s="155"/>
      <c r="L7718" s="151"/>
      <c r="M7718" s="156"/>
      <c r="T7718" s="157"/>
      <c r="AT7718" s="153" t="s">
        <v>340</v>
      </c>
      <c r="AU7718" s="153" t="s">
        <v>80</v>
      </c>
      <c r="AV7718" s="12" t="s">
        <v>78</v>
      </c>
      <c r="AW7718" s="12" t="s">
        <v>32</v>
      </c>
      <c r="AX7718" s="12" t="s">
        <v>71</v>
      </c>
      <c r="AY7718" s="153" t="s">
        <v>330</v>
      </c>
    </row>
    <row r="7719" spans="2:51" s="13" customFormat="1">
      <c r="B7719" s="158"/>
      <c r="D7719" s="152" t="s">
        <v>340</v>
      </c>
      <c r="E7719" s="159" t="s">
        <v>21</v>
      </c>
      <c r="F7719" s="160" t="s">
        <v>5241</v>
      </c>
      <c r="H7719" s="161">
        <v>52.448999999999998</v>
      </c>
      <c r="I7719" s="162"/>
      <c r="L7719" s="158"/>
      <c r="M7719" s="163"/>
      <c r="T7719" s="164"/>
      <c r="AT7719" s="159" t="s">
        <v>340</v>
      </c>
      <c r="AU7719" s="159" t="s">
        <v>80</v>
      </c>
      <c r="AV7719" s="13" t="s">
        <v>80</v>
      </c>
      <c r="AW7719" s="13" t="s">
        <v>32</v>
      </c>
      <c r="AX7719" s="13" t="s">
        <v>71</v>
      </c>
      <c r="AY7719" s="159" t="s">
        <v>330</v>
      </c>
    </row>
    <row r="7720" spans="2:51" s="13" customFormat="1">
      <c r="B7720" s="158"/>
      <c r="D7720" s="152" t="s">
        <v>340</v>
      </c>
      <c r="E7720" s="159" t="s">
        <v>21</v>
      </c>
      <c r="F7720" s="160" t="s">
        <v>5103</v>
      </c>
      <c r="H7720" s="161">
        <v>-2.52</v>
      </c>
      <c r="I7720" s="162"/>
      <c r="L7720" s="158"/>
      <c r="M7720" s="163"/>
      <c r="T7720" s="164"/>
      <c r="AT7720" s="159" t="s">
        <v>340</v>
      </c>
      <c r="AU7720" s="159" t="s">
        <v>80</v>
      </c>
      <c r="AV7720" s="13" t="s">
        <v>80</v>
      </c>
      <c r="AW7720" s="13" t="s">
        <v>32</v>
      </c>
      <c r="AX7720" s="13" t="s">
        <v>71</v>
      </c>
      <c r="AY7720" s="159" t="s">
        <v>330</v>
      </c>
    </row>
    <row r="7721" spans="2:51" s="13" customFormat="1">
      <c r="B7721" s="158"/>
      <c r="D7721" s="152" t="s">
        <v>340</v>
      </c>
      <c r="E7721" s="159" t="s">
        <v>21</v>
      </c>
      <c r="F7721" s="160" t="s">
        <v>1531</v>
      </c>
      <c r="H7721" s="161">
        <v>-1.26</v>
      </c>
      <c r="I7721" s="162"/>
      <c r="L7721" s="158"/>
      <c r="M7721" s="163"/>
      <c r="T7721" s="164"/>
      <c r="AT7721" s="159" t="s">
        <v>340</v>
      </c>
      <c r="AU7721" s="159" t="s">
        <v>80</v>
      </c>
      <c r="AV7721" s="13" t="s">
        <v>80</v>
      </c>
      <c r="AW7721" s="13" t="s">
        <v>32</v>
      </c>
      <c r="AX7721" s="13" t="s">
        <v>71</v>
      </c>
      <c r="AY7721" s="159" t="s">
        <v>330</v>
      </c>
    </row>
    <row r="7722" spans="2:51" s="13" customFormat="1">
      <c r="B7722" s="158"/>
      <c r="D7722" s="152" t="s">
        <v>340</v>
      </c>
      <c r="E7722" s="159" t="s">
        <v>21</v>
      </c>
      <c r="F7722" s="160" t="s">
        <v>1586</v>
      </c>
      <c r="H7722" s="161">
        <v>-6.5860000000000003</v>
      </c>
      <c r="I7722" s="162"/>
      <c r="L7722" s="158"/>
      <c r="M7722" s="163"/>
      <c r="T7722" s="164"/>
      <c r="AT7722" s="159" t="s">
        <v>340</v>
      </c>
      <c r="AU7722" s="159" t="s">
        <v>80</v>
      </c>
      <c r="AV7722" s="13" t="s">
        <v>80</v>
      </c>
      <c r="AW7722" s="13" t="s">
        <v>32</v>
      </c>
      <c r="AX7722" s="13" t="s">
        <v>71</v>
      </c>
      <c r="AY7722" s="159" t="s">
        <v>330</v>
      </c>
    </row>
    <row r="7723" spans="2:51" s="13" customFormat="1">
      <c r="B7723" s="158"/>
      <c r="D7723" s="152" t="s">
        <v>340</v>
      </c>
      <c r="E7723" s="159" t="s">
        <v>21</v>
      </c>
      <c r="F7723" s="160" t="s">
        <v>1587</v>
      </c>
      <c r="H7723" s="161">
        <v>2.6469999999999998</v>
      </c>
      <c r="I7723" s="162"/>
      <c r="L7723" s="158"/>
      <c r="M7723" s="163"/>
      <c r="T7723" s="164"/>
      <c r="AT7723" s="159" t="s">
        <v>340</v>
      </c>
      <c r="AU7723" s="159" t="s">
        <v>80</v>
      </c>
      <c r="AV7723" s="13" t="s">
        <v>80</v>
      </c>
      <c r="AW7723" s="13" t="s">
        <v>32</v>
      </c>
      <c r="AX7723" s="13" t="s">
        <v>71</v>
      </c>
      <c r="AY7723" s="159" t="s">
        <v>330</v>
      </c>
    </row>
    <row r="7724" spans="2:51" s="12" customFormat="1">
      <c r="B7724" s="151"/>
      <c r="D7724" s="152" t="s">
        <v>340</v>
      </c>
      <c r="E7724" s="153" t="s">
        <v>21</v>
      </c>
      <c r="F7724" s="154" t="s">
        <v>789</v>
      </c>
      <c r="H7724" s="153" t="s">
        <v>21</v>
      </c>
      <c r="I7724" s="155"/>
      <c r="L7724" s="151"/>
      <c r="M7724" s="156"/>
      <c r="T7724" s="157"/>
      <c r="AT7724" s="153" t="s">
        <v>340</v>
      </c>
      <c r="AU7724" s="153" t="s">
        <v>80</v>
      </c>
      <c r="AV7724" s="12" t="s">
        <v>78</v>
      </c>
      <c r="AW7724" s="12" t="s">
        <v>32</v>
      </c>
      <c r="AX7724" s="12" t="s">
        <v>71</v>
      </c>
      <c r="AY7724" s="153" t="s">
        <v>330</v>
      </c>
    </row>
    <row r="7725" spans="2:51" s="12" customFormat="1">
      <c r="B7725" s="151"/>
      <c r="D7725" s="152" t="s">
        <v>340</v>
      </c>
      <c r="E7725" s="153" t="s">
        <v>21</v>
      </c>
      <c r="F7725" s="154" t="s">
        <v>1454</v>
      </c>
      <c r="H7725" s="153" t="s">
        <v>21</v>
      </c>
      <c r="I7725" s="155"/>
      <c r="L7725" s="151"/>
      <c r="M7725" s="156"/>
      <c r="T7725" s="157"/>
      <c r="AT7725" s="153" t="s">
        <v>340</v>
      </c>
      <c r="AU7725" s="153" t="s">
        <v>80</v>
      </c>
      <c r="AV7725" s="12" t="s">
        <v>78</v>
      </c>
      <c r="AW7725" s="12" t="s">
        <v>32</v>
      </c>
      <c r="AX7725" s="12" t="s">
        <v>71</v>
      </c>
      <c r="AY7725" s="153" t="s">
        <v>330</v>
      </c>
    </row>
    <row r="7726" spans="2:51" s="13" customFormat="1">
      <c r="B7726" s="158"/>
      <c r="D7726" s="152" t="s">
        <v>340</v>
      </c>
      <c r="E7726" s="159" t="s">
        <v>21</v>
      </c>
      <c r="F7726" s="160" t="s">
        <v>2324</v>
      </c>
      <c r="H7726" s="161">
        <v>18.768000000000001</v>
      </c>
      <c r="I7726" s="162"/>
      <c r="L7726" s="158"/>
      <c r="M7726" s="163"/>
      <c r="T7726" s="164"/>
      <c r="AT7726" s="159" t="s">
        <v>340</v>
      </c>
      <c r="AU7726" s="159" t="s">
        <v>80</v>
      </c>
      <c r="AV7726" s="13" t="s">
        <v>80</v>
      </c>
      <c r="AW7726" s="13" t="s">
        <v>32</v>
      </c>
      <c r="AX7726" s="13" t="s">
        <v>71</v>
      </c>
      <c r="AY7726" s="159" t="s">
        <v>330</v>
      </c>
    </row>
    <row r="7727" spans="2:51" s="13" customFormat="1">
      <c r="B7727" s="158"/>
      <c r="D7727" s="152" t="s">
        <v>340</v>
      </c>
      <c r="E7727" s="159" t="s">
        <v>21</v>
      </c>
      <c r="F7727" s="160" t="s">
        <v>2325</v>
      </c>
      <c r="H7727" s="161">
        <v>48.353000000000002</v>
      </c>
      <c r="I7727" s="162"/>
      <c r="L7727" s="158"/>
      <c r="M7727" s="163"/>
      <c r="T7727" s="164"/>
      <c r="AT7727" s="159" t="s">
        <v>340</v>
      </c>
      <c r="AU7727" s="159" t="s">
        <v>80</v>
      </c>
      <c r="AV7727" s="13" t="s">
        <v>80</v>
      </c>
      <c r="AW7727" s="13" t="s">
        <v>32</v>
      </c>
      <c r="AX7727" s="13" t="s">
        <v>71</v>
      </c>
      <c r="AY7727" s="159" t="s">
        <v>330</v>
      </c>
    </row>
    <row r="7728" spans="2:51" s="13" customFormat="1">
      <c r="B7728" s="158"/>
      <c r="D7728" s="152" t="s">
        <v>340</v>
      </c>
      <c r="E7728" s="159" t="s">
        <v>21</v>
      </c>
      <c r="F7728" s="160" t="s">
        <v>5242</v>
      </c>
      <c r="H7728" s="161">
        <v>-0.99</v>
      </c>
      <c r="I7728" s="162"/>
      <c r="L7728" s="158"/>
      <c r="M7728" s="163"/>
      <c r="T7728" s="164"/>
      <c r="AT7728" s="159" t="s">
        <v>340</v>
      </c>
      <c r="AU7728" s="159" t="s">
        <v>80</v>
      </c>
      <c r="AV7728" s="13" t="s">
        <v>80</v>
      </c>
      <c r="AW7728" s="13" t="s">
        <v>32</v>
      </c>
      <c r="AX7728" s="13" t="s">
        <v>71</v>
      </c>
      <c r="AY7728" s="159" t="s">
        <v>330</v>
      </c>
    </row>
    <row r="7729" spans="2:51" s="13" customFormat="1">
      <c r="B7729" s="158"/>
      <c r="D7729" s="152" t="s">
        <v>340</v>
      </c>
      <c r="E7729" s="159" t="s">
        <v>21</v>
      </c>
      <c r="F7729" s="160" t="s">
        <v>4799</v>
      </c>
      <c r="H7729" s="161">
        <v>-1.47</v>
      </c>
      <c r="I7729" s="162"/>
      <c r="L7729" s="158"/>
      <c r="M7729" s="163"/>
      <c r="T7729" s="164"/>
      <c r="AT7729" s="159" t="s">
        <v>340</v>
      </c>
      <c r="AU7729" s="159" t="s">
        <v>80</v>
      </c>
      <c r="AV7729" s="13" t="s">
        <v>80</v>
      </c>
      <c r="AW7729" s="13" t="s">
        <v>32</v>
      </c>
      <c r="AX7729" s="13" t="s">
        <v>71</v>
      </c>
      <c r="AY7729" s="159" t="s">
        <v>330</v>
      </c>
    </row>
    <row r="7730" spans="2:51" s="13" customFormat="1">
      <c r="B7730" s="158"/>
      <c r="D7730" s="152" t="s">
        <v>340</v>
      </c>
      <c r="E7730" s="159" t="s">
        <v>21</v>
      </c>
      <c r="F7730" s="160" t="s">
        <v>1468</v>
      </c>
      <c r="H7730" s="161">
        <v>-7.3940000000000001</v>
      </c>
      <c r="I7730" s="162"/>
      <c r="L7730" s="158"/>
      <c r="M7730" s="163"/>
      <c r="T7730" s="164"/>
      <c r="AT7730" s="159" t="s">
        <v>340</v>
      </c>
      <c r="AU7730" s="159" t="s">
        <v>80</v>
      </c>
      <c r="AV7730" s="13" t="s">
        <v>80</v>
      </c>
      <c r="AW7730" s="13" t="s">
        <v>32</v>
      </c>
      <c r="AX7730" s="13" t="s">
        <v>71</v>
      </c>
      <c r="AY7730" s="159" t="s">
        <v>330</v>
      </c>
    </row>
    <row r="7731" spans="2:51" s="13" customFormat="1">
      <c r="B7731" s="158"/>
      <c r="D7731" s="152" t="s">
        <v>340</v>
      </c>
      <c r="E7731" s="159" t="s">
        <v>21</v>
      </c>
      <c r="F7731" s="160" t="s">
        <v>1469</v>
      </c>
      <c r="H7731" s="161">
        <v>3.13</v>
      </c>
      <c r="I7731" s="162"/>
      <c r="L7731" s="158"/>
      <c r="M7731" s="163"/>
      <c r="T7731" s="164"/>
      <c r="AT7731" s="159" t="s">
        <v>340</v>
      </c>
      <c r="AU7731" s="159" t="s">
        <v>80</v>
      </c>
      <c r="AV7731" s="13" t="s">
        <v>80</v>
      </c>
      <c r="AW7731" s="13" t="s">
        <v>32</v>
      </c>
      <c r="AX7731" s="13" t="s">
        <v>71</v>
      </c>
      <c r="AY7731" s="159" t="s">
        <v>330</v>
      </c>
    </row>
    <row r="7732" spans="2:51" s="13" customFormat="1">
      <c r="B7732" s="158"/>
      <c r="D7732" s="152" t="s">
        <v>340</v>
      </c>
      <c r="E7732" s="159" t="s">
        <v>21</v>
      </c>
      <c r="F7732" s="160" t="s">
        <v>1536</v>
      </c>
      <c r="H7732" s="161">
        <v>-12.132</v>
      </c>
      <c r="I7732" s="162"/>
      <c r="L7732" s="158"/>
      <c r="M7732" s="163"/>
      <c r="T7732" s="164"/>
      <c r="AT7732" s="159" t="s">
        <v>340</v>
      </c>
      <c r="AU7732" s="159" t="s">
        <v>80</v>
      </c>
      <c r="AV7732" s="13" t="s">
        <v>80</v>
      </c>
      <c r="AW7732" s="13" t="s">
        <v>32</v>
      </c>
      <c r="AX7732" s="13" t="s">
        <v>71</v>
      </c>
      <c r="AY7732" s="159" t="s">
        <v>330</v>
      </c>
    </row>
    <row r="7733" spans="2:51" s="13" customFormat="1">
      <c r="B7733" s="158"/>
      <c r="D7733" s="152" t="s">
        <v>340</v>
      </c>
      <c r="E7733" s="159" t="s">
        <v>21</v>
      </c>
      <c r="F7733" s="160" t="s">
        <v>1537</v>
      </c>
      <c r="H7733" s="161">
        <v>3.4849999999999999</v>
      </c>
      <c r="I7733" s="162"/>
      <c r="L7733" s="158"/>
      <c r="M7733" s="163"/>
      <c r="T7733" s="164"/>
      <c r="AT7733" s="159" t="s">
        <v>340</v>
      </c>
      <c r="AU7733" s="159" t="s">
        <v>80</v>
      </c>
      <c r="AV7733" s="13" t="s">
        <v>80</v>
      </c>
      <c r="AW7733" s="13" t="s">
        <v>32</v>
      </c>
      <c r="AX7733" s="13" t="s">
        <v>71</v>
      </c>
      <c r="AY7733" s="159" t="s">
        <v>330</v>
      </c>
    </row>
    <row r="7734" spans="2:51" s="12" customFormat="1">
      <c r="B7734" s="151"/>
      <c r="D7734" s="152" t="s">
        <v>340</v>
      </c>
      <c r="E7734" s="153" t="s">
        <v>21</v>
      </c>
      <c r="F7734" s="154" t="s">
        <v>1464</v>
      </c>
      <c r="H7734" s="153" t="s">
        <v>21</v>
      </c>
      <c r="I7734" s="155"/>
      <c r="L7734" s="151"/>
      <c r="M7734" s="156"/>
      <c r="T7734" s="157"/>
      <c r="AT7734" s="153" t="s">
        <v>340</v>
      </c>
      <c r="AU7734" s="153" t="s">
        <v>80</v>
      </c>
      <c r="AV7734" s="12" t="s">
        <v>78</v>
      </c>
      <c r="AW7734" s="12" t="s">
        <v>32</v>
      </c>
      <c r="AX7734" s="12" t="s">
        <v>71</v>
      </c>
      <c r="AY7734" s="153" t="s">
        <v>330</v>
      </c>
    </row>
    <row r="7735" spans="2:51" s="13" customFormat="1">
      <c r="B7735" s="158"/>
      <c r="D7735" s="152" t="s">
        <v>340</v>
      </c>
      <c r="E7735" s="159" t="s">
        <v>21</v>
      </c>
      <c r="F7735" s="160" t="s">
        <v>5243</v>
      </c>
      <c r="H7735" s="161">
        <v>146.4</v>
      </c>
      <c r="I7735" s="162"/>
      <c r="L7735" s="158"/>
      <c r="M7735" s="163"/>
      <c r="T7735" s="164"/>
      <c r="AT7735" s="159" t="s">
        <v>340</v>
      </c>
      <c r="AU7735" s="159" t="s">
        <v>80</v>
      </c>
      <c r="AV7735" s="13" t="s">
        <v>80</v>
      </c>
      <c r="AW7735" s="13" t="s">
        <v>32</v>
      </c>
      <c r="AX7735" s="13" t="s">
        <v>71</v>
      </c>
      <c r="AY7735" s="159" t="s">
        <v>330</v>
      </c>
    </row>
    <row r="7736" spans="2:51" s="13" customFormat="1">
      <c r="B7736" s="158"/>
      <c r="D7736" s="152" t="s">
        <v>340</v>
      </c>
      <c r="E7736" s="159" t="s">
        <v>21</v>
      </c>
      <c r="F7736" s="160" t="s">
        <v>5244</v>
      </c>
      <c r="H7736" s="161">
        <v>3.27</v>
      </c>
      <c r="I7736" s="162"/>
      <c r="L7736" s="158"/>
      <c r="M7736" s="163"/>
      <c r="T7736" s="164"/>
      <c r="AT7736" s="159" t="s">
        <v>340</v>
      </c>
      <c r="AU7736" s="159" t="s">
        <v>80</v>
      </c>
      <c r="AV7736" s="13" t="s">
        <v>80</v>
      </c>
      <c r="AW7736" s="13" t="s">
        <v>32</v>
      </c>
      <c r="AX7736" s="13" t="s">
        <v>71</v>
      </c>
      <c r="AY7736" s="159" t="s">
        <v>330</v>
      </c>
    </row>
    <row r="7737" spans="2:51" s="13" customFormat="1">
      <c r="B7737" s="158"/>
      <c r="D7737" s="152" t="s">
        <v>340</v>
      </c>
      <c r="E7737" s="159" t="s">
        <v>21</v>
      </c>
      <c r="F7737" s="160" t="s">
        <v>5245</v>
      </c>
      <c r="H7737" s="161">
        <v>1.1000000000000001</v>
      </c>
      <c r="I7737" s="162"/>
      <c r="L7737" s="158"/>
      <c r="M7737" s="163"/>
      <c r="T7737" s="164"/>
      <c r="AT7737" s="159" t="s">
        <v>340</v>
      </c>
      <c r="AU7737" s="159" t="s">
        <v>80</v>
      </c>
      <c r="AV7737" s="13" t="s">
        <v>80</v>
      </c>
      <c r="AW7737" s="13" t="s">
        <v>32</v>
      </c>
      <c r="AX7737" s="13" t="s">
        <v>71</v>
      </c>
      <c r="AY7737" s="159" t="s">
        <v>330</v>
      </c>
    </row>
    <row r="7738" spans="2:51" s="13" customFormat="1">
      <c r="B7738" s="158"/>
      <c r="D7738" s="152" t="s">
        <v>340</v>
      </c>
      <c r="E7738" s="159" t="s">
        <v>21</v>
      </c>
      <c r="F7738" s="160" t="s">
        <v>5246</v>
      </c>
      <c r="H7738" s="161">
        <v>-26.88</v>
      </c>
      <c r="I7738" s="162"/>
      <c r="L7738" s="158"/>
      <c r="M7738" s="163"/>
      <c r="T7738" s="164"/>
      <c r="AT7738" s="159" t="s">
        <v>340</v>
      </c>
      <c r="AU7738" s="159" t="s">
        <v>80</v>
      </c>
      <c r="AV7738" s="13" t="s">
        <v>80</v>
      </c>
      <c r="AW7738" s="13" t="s">
        <v>32</v>
      </c>
      <c r="AX7738" s="13" t="s">
        <v>71</v>
      </c>
      <c r="AY7738" s="159" t="s">
        <v>330</v>
      </c>
    </row>
    <row r="7739" spans="2:51" s="13" customFormat="1">
      <c r="B7739" s="158"/>
      <c r="D7739" s="152" t="s">
        <v>340</v>
      </c>
      <c r="E7739" s="159" t="s">
        <v>21</v>
      </c>
      <c r="F7739" s="160" t="s">
        <v>1688</v>
      </c>
      <c r="H7739" s="161">
        <v>-3.15</v>
      </c>
      <c r="I7739" s="162"/>
      <c r="L7739" s="158"/>
      <c r="M7739" s="163"/>
      <c r="T7739" s="164"/>
      <c r="AT7739" s="159" t="s">
        <v>340</v>
      </c>
      <c r="AU7739" s="159" t="s">
        <v>80</v>
      </c>
      <c r="AV7739" s="13" t="s">
        <v>80</v>
      </c>
      <c r="AW7739" s="13" t="s">
        <v>32</v>
      </c>
      <c r="AX7739" s="13" t="s">
        <v>71</v>
      </c>
      <c r="AY7739" s="159" t="s">
        <v>330</v>
      </c>
    </row>
    <row r="7740" spans="2:51" s="13" customFormat="1">
      <c r="B7740" s="158"/>
      <c r="D7740" s="152" t="s">
        <v>340</v>
      </c>
      <c r="E7740" s="159" t="s">
        <v>21</v>
      </c>
      <c r="F7740" s="160" t="s">
        <v>5107</v>
      </c>
      <c r="H7740" s="161">
        <v>-5.88</v>
      </c>
      <c r="I7740" s="162"/>
      <c r="L7740" s="158"/>
      <c r="M7740" s="163"/>
      <c r="T7740" s="164"/>
      <c r="AT7740" s="159" t="s">
        <v>340</v>
      </c>
      <c r="AU7740" s="159" t="s">
        <v>80</v>
      </c>
      <c r="AV7740" s="13" t="s">
        <v>80</v>
      </c>
      <c r="AW7740" s="13" t="s">
        <v>32</v>
      </c>
      <c r="AX7740" s="13" t="s">
        <v>71</v>
      </c>
      <c r="AY7740" s="159" t="s">
        <v>330</v>
      </c>
    </row>
    <row r="7741" spans="2:51" s="13" customFormat="1">
      <c r="B7741" s="158"/>
      <c r="D7741" s="152" t="s">
        <v>340</v>
      </c>
      <c r="E7741" s="159" t="s">
        <v>21</v>
      </c>
      <c r="F7741" s="160" t="s">
        <v>1591</v>
      </c>
      <c r="H7741" s="161">
        <v>-2</v>
      </c>
      <c r="I7741" s="162"/>
      <c r="L7741" s="158"/>
      <c r="M7741" s="163"/>
      <c r="T7741" s="164"/>
      <c r="AT7741" s="159" t="s">
        <v>340</v>
      </c>
      <c r="AU7741" s="159" t="s">
        <v>80</v>
      </c>
      <c r="AV7741" s="13" t="s">
        <v>80</v>
      </c>
      <c r="AW7741" s="13" t="s">
        <v>32</v>
      </c>
      <c r="AX7741" s="13" t="s">
        <v>71</v>
      </c>
      <c r="AY7741" s="159" t="s">
        <v>330</v>
      </c>
    </row>
    <row r="7742" spans="2:51" s="13" customFormat="1">
      <c r="B7742" s="158"/>
      <c r="D7742" s="152" t="s">
        <v>340</v>
      </c>
      <c r="E7742" s="159" t="s">
        <v>21</v>
      </c>
      <c r="F7742" s="160" t="s">
        <v>1592</v>
      </c>
      <c r="H7742" s="161">
        <v>1.5</v>
      </c>
      <c r="I7742" s="162"/>
      <c r="L7742" s="158"/>
      <c r="M7742" s="163"/>
      <c r="T7742" s="164"/>
      <c r="AT7742" s="159" t="s">
        <v>340</v>
      </c>
      <c r="AU7742" s="159" t="s">
        <v>80</v>
      </c>
      <c r="AV7742" s="13" t="s">
        <v>80</v>
      </c>
      <c r="AW7742" s="13" t="s">
        <v>32</v>
      </c>
      <c r="AX7742" s="13" t="s">
        <v>71</v>
      </c>
      <c r="AY7742" s="159" t="s">
        <v>330</v>
      </c>
    </row>
    <row r="7743" spans="2:51" s="13" customFormat="1">
      <c r="B7743" s="158"/>
      <c r="D7743" s="152" t="s">
        <v>340</v>
      </c>
      <c r="E7743" s="159" t="s">
        <v>21</v>
      </c>
      <c r="F7743" s="160" t="s">
        <v>4834</v>
      </c>
      <c r="H7743" s="161">
        <v>-1.68</v>
      </c>
      <c r="I7743" s="162"/>
      <c r="L7743" s="158"/>
      <c r="M7743" s="163"/>
      <c r="T7743" s="164"/>
      <c r="AT7743" s="159" t="s">
        <v>340</v>
      </c>
      <c r="AU7743" s="159" t="s">
        <v>80</v>
      </c>
      <c r="AV7743" s="13" t="s">
        <v>80</v>
      </c>
      <c r="AW7743" s="13" t="s">
        <v>32</v>
      </c>
      <c r="AX7743" s="13" t="s">
        <v>71</v>
      </c>
      <c r="AY7743" s="159" t="s">
        <v>330</v>
      </c>
    </row>
    <row r="7744" spans="2:51" s="13" customFormat="1">
      <c r="B7744" s="158"/>
      <c r="D7744" s="152" t="s">
        <v>340</v>
      </c>
      <c r="E7744" s="159" t="s">
        <v>21</v>
      </c>
      <c r="F7744" s="160" t="s">
        <v>5103</v>
      </c>
      <c r="H7744" s="161">
        <v>-2.52</v>
      </c>
      <c r="I7744" s="162"/>
      <c r="L7744" s="158"/>
      <c r="M7744" s="163"/>
      <c r="T7744" s="164"/>
      <c r="AT7744" s="159" t="s">
        <v>340</v>
      </c>
      <c r="AU7744" s="159" t="s">
        <v>80</v>
      </c>
      <c r="AV7744" s="13" t="s">
        <v>80</v>
      </c>
      <c r="AW7744" s="13" t="s">
        <v>32</v>
      </c>
      <c r="AX7744" s="13" t="s">
        <v>71</v>
      </c>
      <c r="AY7744" s="159" t="s">
        <v>330</v>
      </c>
    </row>
    <row r="7745" spans="2:51" s="13" customFormat="1">
      <c r="B7745" s="158"/>
      <c r="D7745" s="152" t="s">
        <v>340</v>
      </c>
      <c r="E7745" s="159" t="s">
        <v>21</v>
      </c>
      <c r="F7745" s="160" t="s">
        <v>4795</v>
      </c>
      <c r="H7745" s="161">
        <v>-1.89</v>
      </c>
      <c r="I7745" s="162"/>
      <c r="L7745" s="158"/>
      <c r="M7745" s="163"/>
      <c r="T7745" s="164"/>
      <c r="AT7745" s="159" t="s">
        <v>340</v>
      </c>
      <c r="AU7745" s="159" t="s">
        <v>80</v>
      </c>
      <c r="AV7745" s="13" t="s">
        <v>80</v>
      </c>
      <c r="AW7745" s="13" t="s">
        <v>32</v>
      </c>
      <c r="AX7745" s="13" t="s">
        <v>71</v>
      </c>
      <c r="AY7745" s="159" t="s">
        <v>330</v>
      </c>
    </row>
    <row r="7746" spans="2:51" s="13" customFormat="1">
      <c r="B7746" s="158"/>
      <c r="D7746" s="152" t="s">
        <v>340</v>
      </c>
      <c r="E7746" s="159" t="s">
        <v>21</v>
      </c>
      <c r="F7746" s="160" t="s">
        <v>1593</v>
      </c>
      <c r="H7746" s="161">
        <v>-10.8</v>
      </c>
      <c r="I7746" s="162"/>
      <c r="L7746" s="158"/>
      <c r="M7746" s="163"/>
      <c r="T7746" s="164"/>
      <c r="AT7746" s="159" t="s">
        <v>340</v>
      </c>
      <c r="AU7746" s="159" t="s">
        <v>80</v>
      </c>
      <c r="AV7746" s="13" t="s">
        <v>80</v>
      </c>
      <c r="AW7746" s="13" t="s">
        <v>32</v>
      </c>
      <c r="AX7746" s="13" t="s">
        <v>71</v>
      </c>
      <c r="AY7746" s="159" t="s">
        <v>330</v>
      </c>
    </row>
    <row r="7747" spans="2:51" s="13" customFormat="1">
      <c r="B7747" s="158"/>
      <c r="D7747" s="152" t="s">
        <v>340</v>
      </c>
      <c r="E7747" s="159" t="s">
        <v>21</v>
      </c>
      <c r="F7747" s="160" t="s">
        <v>1594</v>
      </c>
      <c r="H7747" s="161">
        <v>-5.4</v>
      </c>
      <c r="I7747" s="162"/>
      <c r="L7747" s="158"/>
      <c r="M7747" s="163"/>
      <c r="T7747" s="164"/>
      <c r="AT7747" s="159" t="s">
        <v>340</v>
      </c>
      <c r="AU7747" s="159" t="s">
        <v>80</v>
      </c>
      <c r="AV7747" s="13" t="s">
        <v>80</v>
      </c>
      <c r="AW7747" s="13" t="s">
        <v>32</v>
      </c>
      <c r="AX7747" s="13" t="s">
        <v>71</v>
      </c>
      <c r="AY7747" s="159" t="s">
        <v>330</v>
      </c>
    </row>
    <row r="7748" spans="2:51" s="13" customFormat="1">
      <c r="B7748" s="158"/>
      <c r="D7748" s="152" t="s">
        <v>340</v>
      </c>
      <c r="E7748" s="159" t="s">
        <v>21</v>
      </c>
      <c r="F7748" s="160" t="s">
        <v>1595</v>
      </c>
      <c r="H7748" s="161">
        <v>6.4</v>
      </c>
      <c r="I7748" s="162"/>
      <c r="L7748" s="158"/>
      <c r="M7748" s="163"/>
      <c r="T7748" s="164"/>
      <c r="AT7748" s="159" t="s">
        <v>340</v>
      </c>
      <c r="AU7748" s="159" t="s">
        <v>80</v>
      </c>
      <c r="AV7748" s="13" t="s">
        <v>80</v>
      </c>
      <c r="AW7748" s="13" t="s">
        <v>32</v>
      </c>
      <c r="AX7748" s="13" t="s">
        <v>71</v>
      </c>
      <c r="AY7748" s="159" t="s">
        <v>330</v>
      </c>
    </row>
    <row r="7749" spans="2:51" s="13" customFormat="1">
      <c r="B7749" s="158"/>
      <c r="D7749" s="152" t="s">
        <v>340</v>
      </c>
      <c r="E7749" s="159" t="s">
        <v>21</v>
      </c>
      <c r="F7749" s="160" t="s">
        <v>1596</v>
      </c>
      <c r="H7749" s="161">
        <v>1.85</v>
      </c>
      <c r="I7749" s="162"/>
      <c r="L7749" s="158"/>
      <c r="M7749" s="163"/>
      <c r="T7749" s="164"/>
      <c r="AT7749" s="159" t="s">
        <v>340</v>
      </c>
      <c r="AU7749" s="159" t="s">
        <v>80</v>
      </c>
      <c r="AV7749" s="13" t="s">
        <v>80</v>
      </c>
      <c r="AW7749" s="13" t="s">
        <v>32</v>
      </c>
      <c r="AX7749" s="13" t="s">
        <v>71</v>
      </c>
      <c r="AY7749" s="159" t="s">
        <v>330</v>
      </c>
    </row>
    <row r="7750" spans="2:51" s="12" customFormat="1">
      <c r="B7750" s="151"/>
      <c r="D7750" s="152" t="s">
        <v>340</v>
      </c>
      <c r="E7750" s="153" t="s">
        <v>21</v>
      </c>
      <c r="F7750" s="154" t="s">
        <v>1545</v>
      </c>
      <c r="H7750" s="153" t="s">
        <v>21</v>
      </c>
      <c r="I7750" s="155"/>
      <c r="L7750" s="151"/>
      <c r="M7750" s="156"/>
      <c r="T7750" s="157"/>
      <c r="AT7750" s="153" t="s">
        <v>340</v>
      </c>
      <c r="AU7750" s="153" t="s">
        <v>80</v>
      </c>
      <c r="AV7750" s="12" t="s">
        <v>78</v>
      </c>
      <c r="AW7750" s="12" t="s">
        <v>32</v>
      </c>
      <c r="AX7750" s="12" t="s">
        <v>71</v>
      </c>
      <c r="AY7750" s="153" t="s">
        <v>330</v>
      </c>
    </row>
    <row r="7751" spans="2:51" s="13" customFormat="1">
      <c r="B7751" s="158"/>
      <c r="D7751" s="152" t="s">
        <v>340</v>
      </c>
      <c r="E7751" s="159" t="s">
        <v>21</v>
      </c>
      <c r="F7751" s="160" t="s">
        <v>5247</v>
      </c>
      <c r="H7751" s="161">
        <v>57.42</v>
      </c>
      <c r="I7751" s="162"/>
      <c r="L7751" s="158"/>
      <c r="M7751" s="163"/>
      <c r="T7751" s="164"/>
      <c r="AT7751" s="159" t="s">
        <v>340</v>
      </c>
      <c r="AU7751" s="159" t="s">
        <v>80</v>
      </c>
      <c r="AV7751" s="13" t="s">
        <v>80</v>
      </c>
      <c r="AW7751" s="13" t="s">
        <v>32</v>
      </c>
      <c r="AX7751" s="13" t="s">
        <v>71</v>
      </c>
      <c r="AY7751" s="159" t="s">
        <v>330</v>
      </c>
    </row>
    <row r="7752" spans="2:51" s="13" customFormat="1">
      <c r="B7752" s="158"/>
      <c r="D7752" s="152" t="s">
        <v>340</v>
      </c>
      <c r="E7752" s="159" t="s">
        <v>21</v>
      </c>
      <c r="F7752" s="160" t="s">
        <v>4795</v>
      </c>
      <c r="H7752" s="161">
        <v>-1.89</v>
      </c>
      <c r="I7752" s="162"/>
      <c r="L7752" s="158"/>
      <c r="M7752" s="163"/>
      <c r="T7752" s="164"/>
      <c r="AT7752" s="159" t="s">
        <v>340</v>
      </c>
      <c r="AU7752" s="159" t="s">
        <v>80</v>
      </c>
      <c r="AV7752" s="13" t="s">
        <v>80</v>
      </c>
      <c r="AW7752" s="13" t="s">
        <v>32</v>
      </c>
      <c r="AX7752" s="13" t="s">
        <v>71</v>
      </c>
      <c r="AY7752" s="159" t="s">
        <v>330</v>
      </c>
    </row>
    <row r="7753" spans="2:51" s="13" customFormat="1">
      <c r="B7753" s="158"/>
      <c r="D7753" s="152" t="s">
        <v>340</v>
      </c>
      <c r="E7753" s="159" t="s">
        <v>21</v>
      </c>
      <c r="F7753" s="160" t="s">
        <v>1594</v>
      </c>
      <c r="H7753" s="161">
        <v>-5.4</v>
      </c>
      <c r="I7753" s="162"/>
      <c r="L7753" s="158"/>
      <c r="M7753" s="163"/>
      <c r="T7753" s="164"/>
      <c r="AT7753" s="159" t="s">
        <v>340</v>
      </c>
      <c r="AU7753" s="159" t="s">
        <v>80</v>
      </c>
      <c r="AV7753" s="13" t="s">
        <v>80</v>
      </c>
      <c r="AW7753" s="13" t="s">
        <v>32</v>
      </c>
      <c r="AX7753" s="13" t="s">
        <v>71</v>
      </c>
      <c r="AY7753" s="159" t="s">
        <v>330</v>
      </c>
    </row>
    <row r="7754" spans="2:51" s="13" customFormat="1">
      <c r="B7754" s="158"/>
      <c r="D7754" s="152" t="s">
        <v>340</v>
      </c>
      <c r="E7754" s="159" t="s">
        <v>21</v>
      </c>
      <c r="F7754" s="160" t="s">
        <v>1596</v>
      </c>
      <c r="H7754" s="161">
        <v>1.85</v>
      </c>
      <c r="I7754" s="162"/>
      <c r="L7754" s="158"/>
      <c r="M7754" s="163"/>
      <c r="T7754" s="164"/>
      <c r="AT7754" s="159" t="s">
        <v>340</v>
      </c>
      <c r="AU7754" s="159" t="s">
        <v>80</v>
      </c>
      <c r="AV7754" s="13" t="s">
        <v>80</v>
      </c>
      <c r="AW7754" s="13" t="s">
        <v>32</v>
      </c>
      <c r="AX7754" s="13" t="s">
        <v>71</v>
      </c>
      <c r="AY7754" s="159" t="s">
        <v>330</v>
      </c>
    </row>
    <row r="7755" spans="2:51" s="12" customFormat="1">
      <c r="B7755" s="151"/>
      <c r="D7755" s="152" t="s">
        <v>340</v>
      </c>
      <c r="E7755" s="153" t="s">
        <v>21</v>
      </c>
      <c r="F7755" s="154" t="s">
        <v>1470</v>
      </c>
      <c r="H7755" s="153" t="s">
        <v>21</v>
      </c>
      <c r="I7755" s="155"/>
      <c r="L7755" s="151"/>
      <c r="M7755" s="156"/>
      <c r="T7755" s="157"/>
      <c r="AT7755" s="153" t="s">
        <v>340</v>
      </c>
      <c r="AU7755" s="153" t="s">
        <v>80</v>
      </c>
      <c r="AV7755" s="12" t="s">
        <v>78</v>
      </c>
      <c r="AW7755" s="12" t="s">
        <v>32</v>
      </c>
      <c r="AX7755" s="12" t="s">
        <v>71</v>
      </c>
      <c r="AY7755" s="153" t="s">
        <v>330</v>
      </c>
    </row>
    <row r="7756" spans="2:51" s="13" customFormat="1">
      <c r="B7756" s="158"/>
      <c r="D7756" s="152" t="s">
        <v>340</v>
      </c>
      <c r="E7756" s="159" t="s">
        <v>21</v>
      </c>
      <c r="F7756" s="160" t="s">
        <v>5102</v>
      </c>
      <c r="H7756" s="161">
        <v>53.186</v>
      </c>
      <c r="I7756" s="162"/>
      <c r="L7756" s="158"/>
      <c r="M7756" s="163"/>
      <c r="T7756" s="164"/>
      <c r="AT7756" s="159" t="s">
        <v>340</v>
      </c>
      <c r="AU7756" s="159" t="s">
        <v>80</v>
      </c>
      <c r="AV7756" s="13" t="s">
        <v>80</v>
      </c>
      <c r="AW7756" s="13" t="s">
        <v>32</v>
      </c>
      <c r="AX7756" s="13" t="s">
        <v>71</v>
      </c>
      <c r="AY7756" s="159" t="s">
        <v>330</v>
      </c>
    </row>
    <row r="7757" spans="2:51" s="13" customFormat="1">
      <c r="B7757" s="158"/>
      <c r="D7757" s="152" t="s">
        <v>340</v>
      </c>
      <c r="E7757" s="159" t="s">
        <v>21</v>
      </c>
      <c r="F7757" s="160" t="s">
        <v>5103</v>
      </c>
      <c r="H7757" s="161">
        <v>-2.52</v>
      </c>
      <c r="I7757" s="162"/>
      <c r="L7757" s="158"/>
      <c r="M7757" s="163"/>
      <c r="T7757" s="164"/>
      <c r="AT7757" s="159" t="s">
        <v>340</v>
      </c>
      <c r="AU7757" s="159" t="s">
        <v>80</v>
      </c>
      <c r="AV7757" s="13" t="s">
        <v>80</v>
      </c>
      <c r="AW7757" s="13" t="s">
        <v>32</v>
      </c>
      <c r="AX7757" s="13" t="s">
        <v>71</v>
      </c>
      <c r="AY7757" s="159" t="s">
        <v>330</v>
      </c>
    </row>
    <row r="7758" spans="2:51" s="13" customFormat="1">
      <c r="B7758" s="158"/>
      <c r="D7758" s="152" t="s">
        <v>340</v>
      </c>
      <c r="E7758" s="159" t="s">
        <v>21</v>
      </c>
      <c r="F7758" s="160" t="s">
        <v>1548</v>
      </c>
      <c r="H7758" s="161">
        <v>-5.8</v>
      </c>
      <c r="I7758" s="162"/>
      <c r="L7758" s="158"/>
      <c r="M7758" s="163"/>
      <c r="T7758" s="164"/>
      <c r="AT7758" s="159" t="s">
        <v>340</v>
      </c>
      <c r="AU7758" s="159" t="s">
        <v>80</v>
      </c>
      <c r="AV7758" s="13" t="s">
        <v>80</v>
      </c>
      <c r="AW7758" s="13" t="s">
        <v>32</v>
      </c>
      <c r="AX7758" s="13" t="s">
        <v>71</v>
      </c>
      <c r="AY7758" s="159" t="s">
        <v>330</v>
      </c>
    </row>
    <row r="7759" spans="2:51" s="13" customFormat="1">
      <c r="B7759" s="158"/>
      <c r="D7759" s="152" t="s">
        <v>340</v>
      </c>
      <c r="E7759" s="159" t="s">
        <v>21</v>
      </c>
      <c r="F7759" s="160" t="s">
        <v>1549</v>
      </c>
      <c r="H7759" s="161">
        <v>2.4500000000000002</v>
      </c>
      <c r="I7759" s="162"/>
      <c r="L7759" s="158"/>
      <c r="M7759" s="163"/>
      <c r="T7759" s="164"/>
      <c r="AT7759" s="159" t="s">
        <v>340</v>
      </c>
      <c r="AU7759" s="159" t="s">
        <v>80</v>
      </c>
      <c r="AV7759" s="13" t="s">
        <v>80</v>
      </c>
      <c r="AW7759" s="13" t="s">
        <v>32</v>
      </c>
      <c r="AX7759" s="13" t="s">
        <v>71</v>
      </c>
      <c r="AY7759" s="159" t="s">
        <v>330</v>
      </c>
    </row>
    <row r="7760" spans="2:51" s="12" customFormat="1">
      <c r="B7760" s="151"/>
      <c r="D7760" s="152" t="s">
        <v>340</v>
      </c>
      <c r="E7760" s="153" t="s">
        <v>21</v>
      </c>
      <c r="F7760" s="154" t="s">
        <v>1672</v>
      </c>
      <c r="H7760" s="153" t="s">
        <v>21</v>
      </c>
      <c r="I7760" s="155"/>
      <c r="L7760" s="151"/>
      <c r="M7760" s="156"/>
      <c r="T7760" s="157"/>
      <c r="AT7760" s="153" t="s">
        <v>340</v>
      </c>
      <c r="AU7760" s="153" t="s">
        <v>80</v>
      </c>
      <c r="AV7760" s="12" t="s">
        <v>78</v>
      </c>
      <c r="AW7760" s="12" t="s">
        <v>32</v>
      </c>
      <c r="AX7760" s="12" t="s">
        <v>71</v>
      </c>
      <c r="AY7760" s="153" t="s">
        <v>330</v>
      </c>
    </row>
    <row r="7761" spans="2:51" s="13" customFormat="1">
      <c r="B7761" s="158"/>
      <c r="D7761" s="152" t="s">
        <v>340</v>
      </c>
      <c r="E7761" s="159" t="s">
        <v>21</v>
      </c>
      <c r="F7761" s="160" t="s">
        <v>4820</v>
      </c>
      <c r="H7761" s="161">
        <v>19.440000000000001</v>
      </c>
      <c r="I7761" s="162"/>
      <c r="L7761" s="158"/>
      <c r="M7761" s="163"/>
      <c r="T7761" s="164"/>
      <c r="AT7761" s="159" t="s">
        <v>340</v>
      </c>
      <c r="AU7761" s="159" t="s">
        <v>80</v>
      </c>
      <c r="AV7761" s="13" t="s">
        <v>80</v>
      </c>
      <c r="AW7761" s="13" t="s">
        <v>32</v>
      </c>
      <c r="AX7761" s="13" t="s">
        <v>71</v>
      </c>
      <c r="AY7761" s="159" t="s">
        <v>330</v>
      </c>
    </row>
    <row r="7762" spans="2:51" s="13" customFormat="1">
      <c r="B7762" s="158"/>
      <c r="D7762" s="152" t="s">
        <v>340</v>
      </c>
      <c r="E7762" s="159" t="s">
        <v>21</v>
      </c>
      <c r="F7762" s="160" t="s">
        <v>4834</v>
      </c>
      <c r="H7762" s="161">
        <v>-1.68</v>
      </c>
      <c r="I7762" s="162"/>
      <c r="L7762" s="158"/>
      <c r="M7762" s="163"/>
      <c r="T7762" s="164"/>
      <c r="AT7762" s="159" t="s">
        <v>340</v>
      </c>
      <c r="AU7762" s="159" t="s">
        <v>80</v>
      </c>
      <c r="AV7762" s="13" t="s">
        <v>80</v>
      </c>
      <c r="AW7762" s="13" t="s">
        <v>32</v>
      </c>
      <c r="AX7762" s="13" t="s">
        <v>71</v>
      </c>
      <c r="AY7762" s="159" t="s">
        <v>330</v>
      </c>
    </row>
    <row r="7763" spans="2:51" s="12" customFormat="1">
      <c r="B7763" s="151"/>
      <c r="D7763" s="152" t="s">
        <v>340</v>
      </c>
      <c r="E7763" s="153" t="s">
        <v>21</v>
      </c>
      <c r="F7763" s="154" t="s">
        <v>1550</v>
      </c>
      <c r="H7763" s="153" t="s">
        <v>21</v>
      </c>
      <c r="I7763" s="155"/>
      <c r="L7763" s="151"/>
      <c r="M7763" s="156"/>
      <c r="T7763" s="157"/>
      <c r="AT7763" s="153" t="s">
        <v>340</v>
      </c>
      <c r="AU7763" s="153" t="s">
        <v>80</v>
      </c>
      <c r="AV7763" s="12" t="s">
        <v>78</v>
      </c>
      <c r="AW7763" s="12" t="s">
        <v>32</v>
      </c>
      <c r="AX7763" s="12" t="s">
        <v>71</v>
      </c>
      <c r="AY7763" s="153" t="s">
        <v>330</v>
      </c>
    </row>
    <row r="7764" spans="2:51" s="13" customFormat="1">
      <c r="B7764" s="158"/>
      <c r="D7764" s="152" t="s">
        <v>340</v>
      </c>
      <c r="E7764" s="159" t="s">
        <v>21</v>
      </c>
      <c r="F7764" s="160" t="s">
        <v>5195</v>
      </c>
      <c r="H7764" s="161">
        <v>19.2</v>
      </c>
      <c r="I7764" s="162"/>
      <c r="L7764" s="158"/>
      <c r="M7764" s="163"/>
      <c r="T7764" s="164"/>
      <c r="AT7764" s="159" t="s">
        <v>340</v>
      </c>
      <c r="AU7764" s="159" t="s">
        <v>80</v>
      </c>
      <c r="AV7764" s="13" t="s">
        <v>80</v>
      </c>
      <c r="AW7764" s="13" t="s">
        <v>32</v>
      </c>
      <c r="AX7764" s="13" t="s">
        <v>71</v>
      </c>
      <c r="AY7764" s="159" t="s">
        <v>330</v>
      </c>
    </row>
    <row r="7765" spans="2:51" s="13" customFormat="1">
      <c r="B7765" s="158"/>
      <c r="D7765" s="152" t="s">
        <v>340</v>
      </c>
      <c r="E7765" s="159" t="s">
        <v>21</v>
      </c>
      <c r="F7765" s="160" t="s">
        <v>5248</v>
      </c>
      <c r="H7765" s="161">
        <v>1.55</v>
      </c>
      <c r="I7765" s="162"/>
      <c r="L7765" s="158"/>
      <c r="M7765" s="163"/>
      <c r="T7765" s="164"/>
      <c r="AT7765" s="159" t="s">
        <v>340</v>
      </c>
      <c r="AU7765" s="159" t="s">
        <v>80</v>
      </c>
      <c r="AV7765" s="13" t="s">
        <v>80</v>
      </c>
      <c r="AW7765" s="13" t="s">
        <v>32</v>
      </c>
      <c r="AX7765" s="13" t="s">
        <v>71</v>
      </c>
      <c r="AY7765" s="159" t="s">
        <v>330</v>
      </c>
    </row>
    <row r="7766" spans="2:51" s="13" customFormat="1">
      <c r="B7766" s="158"/>
      <c r="D7766" s="152" t="s">
        <v>340</v>
      </c>
      <c r="E7766" s="159" t="s">
        <v>21</v>
      </c>
      <c r="F7766" s="160" t="s">
        <v>4813</v>
      </c>
      <c r="H7766" s="161">
        <v>-4.41</v>
      </c>
      <c r="I7766" s="162"/>
      <c r="L7766" s="158"/>
      <c r="M7766" s="163"/>
      <c r="T7766" s="164"/>
      <c r="AT7766" s="159" t="s">
        <v>340</v>
      </c>
      <c r="AU7766" s="159" t="s">
        <v>80</v>
      </c>
      <c r="AV7766" s="13" t="s">
        <v>80</v>
      </c>
      <c r="AW7766" s="13" t="s">
        <v>32</v>
      </c>
      <c r="AX7766" s="13" t="s">
        <v>71</v>
      </c>
      <c r="AY7766" s="159" t="s">
        <v>330</v>
      </c>
    </row>
    <row r="7767" spans="2:51" s="13" customFormat="1">
      <c r="B7767" s="158"/>
      <c r="D7767" s="152" t="s">
        <v>340</v>
      </c>
      <c r="E7767" s="159" t="s">
        <v>21</v>
      </c>
      <c r="F7767" s="160" t="s">
        <v>1552</v>
      </c>
      <c r="H7767" s="161">
        <v>-3.8</v>
      </c>
      <c r="I7767" s="162"/>
      <c r="L7767" s="158"/>
      <c r="M7767" s="163"/>
      <c r="T7767" s="164"/>
      <c r="AT7767" s="159" t="s">
        <v>340</v>
      </c>
      <c r="AU7767" s="159" t="s">
        <v>80</v>
      </c>
      <c r="AV7767" s="13" t="s">
        <v>80</v>
      </c>
      <c r="AW7767" s="13" t="s">
        <v>32</v>
      </c>
      <c r="AX7767" s="13" t="s">
        <v>71</v>
      </c>
      <c r="AY7767" s="159" t="s">
        <v>330</v>
      </c>
    </row>
    <row r="7768" spans="2:51" s="13" customFormat="1">
      <c r="B7768" s="158"/>
      <c r="D7768" s="152" t="s">
        <v>340</v>
      </c>
      <c r="E7768" s="159" t="s">
        <v>21</v>
      </c>
      <c r="F7768" s="160" t="s">
        <v>1553</v>
      </c>
      <c r="H7768" s="161">
        <v>1.95</v>
      </c>
      <c r="I7768" s="162"/>
      <c r="L7768" s="158"/>
      <c r="M7768" s="163"/>
      <c r="T7768" s="164"/>
      <c r="AT7768" s="159" t="s">
        <v>340</v>
      </c>
      <c r="AU7768" s="159" t="s">
        <v>80</v>
      </c>
      <c r="AV7768" s="13" t="s">
        <v>80</v>
      </c>
      <c r="AW7768" s="13" t="s">
        <v>32</v>
      </c>
      <c r="AX7768" s="13" t="s">
        <v>71</v>
      </c>
      <c r="AY7768" s="159" t="s">
        <v>330</v>
      </c>
    </row>
    <row r="7769" spans="2:51" s="12" customFormat="1">
      <c r="B7769" s="151"/>
      <c r="D7769" s="152" t="s">
        <v>340</v>
      </c>
      <c r="E7769" s="153" t="s">
        <v>21</v>
      </c>
      <c r="F7769" s="154" t="s">
        <v>1472</v>
      </c>
      <c r="H7769" s="153" t="s">
        <v>21</v>
      </c>
      <c r="I7769" s="155"/>
      <c r="L7769" s="151"/>
      <c r="M7769" s="156"/>
      <c r="T7769" s="157"/>
      <c r="AT7769" s="153" t="s">
        <v>340</v>
      </c>
      <c r="AU7769" s="153" t="s">
        <v>80</v>
      </c>
      <c r="AV7769" s="12" t="s">
        <v>78</v>
      </c>
      <c r="AW7769" s="12" t="s">
        <v>32</v>
      </c>
      <c r="AX7769" s="12" t="s">
        <v>71</v>
      </c>
      <c r="AY7769" s="153" t="s">
        <v>330</v>
      </c>
    </row>
    <row r="7770" spans="2:51" s="13" customFormat="1">
      <c r="B7770" s="158"/>
      <c r="D7770" s="152" t="s">
        <v>340</v>
      </c>
      <c r="E7770" s="159" t="s">
        <v>21</v>
      </c>
      <c r="F7770" s="160" t="s">
        <v>4835</v>
      </c>
      <c r="H7770" s="161">
        <v>10.32</v>
      </c>
      <c r="I7770" s="162"/>
      <c r="L7770" s="158"/>
      <c r="M7770" s="163"/>
      <c r="T7770" s="164"/>
      <c r="AT7770" s="159" t="s">
        <v>340</v>
      </c>
      <c r="AU7770" s="159" t="s">
        <v>80</v>
      </c>
      <c r="AV7770" s="13" t="s">
        <v>80</v>
      </c>
      <c r="AW7770" s="13" t="s">
        <v>32</v>
      </c>
      <c r="AX7770" s="13" t="s">
        <v>71</v>
      </c>
      <c r="AY7770" s="159" t="s">
        <v>330</v>
      </c>
    </row>
    <row r="7771" spans="2:51" s="13" customFormat="1">
      <c r="B7771" s="158"/>
      <c r="D7771" s="152" t="s">
        <v>340</v>
      </c>
      <c r="E7771" s="159" t="s">
        <v>21</v>
      </c>
      <c r="F7771" s="160" t="s">
        <v>4799</v>
      </c>
      <c r="H7771" s="161">
        <v>-1.47</v>
      </c>
      <c r="I7771" s="162"/>
      <c r="L7771" s="158"/>
      <c r="M7771" s="163"/>
      <c r="T7771" s="164"/>
      <c r="AT7771" s="159" t="s">
        <v>340</v>
      </c>
      <c r="AU7771" s="159" t="s">
        <v>80</v>
      </c>
      <c r="AV7771" s="13" t="s">
        <v>80</v>
      </c>
      <c r="AW7771" s="13" t="s">
        <v>32</v>
      </c>
      <c r="AX7771" s="13" t="s">
        <v>71</v>
      </c>
      <c r="AY7771" s="159" t="s">
        <v>330</v>
      </c>
    </row>
    <row r="7772" spans="2:51" s="12" customFormat="1">
      <c r="B7772" s="151"/>
      <c r="D7772" s="152" t="s">
        <v>340</v>
      </c>
      <c r="E7772" s="153" t="s">
        <v>21</v>
      </c>
      <c r="F7772" s="154" t="s">
        <v>1476</v>
      </c>
      <c r="H7772" s="153" t="s">
        <v>21</v>
      </c>
      <c r="I7772" s="155"/>
      <c r="L7772" s="151"/>
      <c r="M7772" s="156"/>
      <c r="T7772" s="157"/>
      <c r="AT7772" s="153" t="s">
        <v>340</v>
      </c>
      <c r="AU7772" s="153" t="s">
        <v>80</v>
      </c>
      <c r="AV7772" s="12" t="s">
        <v>78</v>
      </c>
      <c r="AW7772" s="12" t="s">
        <v>32</v>
      </c>
      <c r="AX7772" s="12" t="s">
        <v>71</v>
      </c>
      <c r="AY7772" s="153" t="s">
        <v>330</v>
      </c>
    </row>
    <row r="7773" spans="2:51" s="13" customFormat="1">
      <c r="B7773" s="158"/>
      <c r="D7773" s="152" t="s">
        <v>340</v>
      </c>
      <c r="E7773" s="159" t="s">
        <v>21</v>
      </c>
      <c r="F7773" s="160" t="s">
        <v>4798</v>
      </c>
      <c r="H7773" s="161">
        <v>9.6</v>
      </c>
      <c r="I7773" s="162"/>
      <c r="L7773" s="158"/>
      <c r="M7773" s="163"/>
      <c r="T7773" s="164"/>
      <c r="AT7773" s="159" t="s">
        <v>340</v>
      </c>
      <c r="AU7773" s="159" t="s">
        <v>80</v>
      </c>
      <c r="AV7773" s="13" t="s">
        <v>80</v>
      </c>
      <c r="AW7773" s="13" t="s">
        <v>32</v>
      </c>
      <c r="AX7773" s="13" t="s">
        <v>71</v>
      </c>
      <c r="AY7773" s="159" t="s">
        <v>330</v>
      </c>
    </row>
    <row r="7774" spans="2:51" s="13" customFormat="1">
      <c r="B7774" s="158"/>
      <c r="D7774" s="152" t="s">
        <v>340</v>
      </c>
      <c r="E7774" s="159" t="s">
        <v>21</v>
      </c>
      <c r="F7774" s="160" t="s">
        <v>4799</v>
      </c>
      <c r="H7774" s="161">
        <v>-1.47</v>
      </c>
      <c r="I7774" s="162"/>
      <c r="L7774" s="158"/>
      <c r="M7774" s="163"/>
      <c r="T7774" s="164"/>
      <c r="AT7774" s="159" t="s">
        <v>340</v>
      </c>
      <c r="AU7774" s="159" t="s">
        <v>80</v>
      </c>
      <c r="AV7774" s="13" t="s">
        <v>80</v>
      </c>
      <c r="AW7774" s="13" t="s">
        <v>32</v>
      </c>
      <c r="AX7774" s="13" t="s">
        <v>71</v>
      </c>
      <c r="AY7774" s="159" t="s">
        <v>330</v>
      </c>
    </row>
    <row r="7775" spans="2:51" s="12" customFormat="1">
      <c r="B7775" s="151"/>
      <c r="D7775" s="152" t="s">
        <v>340</v>
      </c>
      <c r="E7775" s="153" t="s">
        <v>21</v>
      </c>
      <c r="F7775" s="154" t="s">
        <v>1554</v>
      </c>
      <c r="H7775" s="153" t="s">
        <v>21</v>
      </c>
      <c r="I7775" s="155"/>
      <c r="L7775" s="151"/>
      <c r="M7775" s="156"/>
      <c r="T7775" s="157"/>
      <c r="AT7775" s="153" t="s">
        <v>340</v>
      </c>
      <c r="AU7775" s="153" t="s">
        <v>80</v>
      </c>
      <c r="AV7775" s="12" t="s">
        <v>78</v>
      </c>
      <c r="AW7775" s="12" t="s">
        <v>32</v>
      </c>
      <c r="AX7775" s="12" t="s">
        <v>71</v>
      </c>
      <c r="AY7775" s="153" t="s">
        <v>330</v>
      </c>
    </row>
    <row r="7776" spans="2:51" s="13" customFormat="1">
      <c r="B7776" s="158"/>
      <c r="D7776" s="152" t="s">
        <v>340</v>
      </c>
      <c r="E7776" s="159" t="s">
        <v>21</v>
      </c>
      <c r="F7776" s="160" t="s">
        <v>4822</v>
      </c>
      <c r="H7776" s="161">
        <v>26.64</v>
      </c>
      <c r="I7776" s="162"/>
      <c r="L7776" s="158"/>
      <c r="M7776" s="163"/>
      <c r="T7776" s="164"/>
      <c r="AT7776" s="159" t="s">
        <v>340</v>
      </c>
      <c r="AU7776" s="159" t="s">
        <v>80</v>
      </c>
      <c r="AV7776" s="13" t="s">
        <v>80</v>
      </c>
      <c r="AW7776" s="13" t="s">
        <v>32</v>
      </c>
      <c r="AX7776" s="13" t="s">
        <v>71</v>
      </c>
      <c r="AY7776" s="159" t="s">
        <v>330</v>
      </c>
    </row>
    <row r="7777" spans="2:51" s="13" customFormat="1">
      <c r="B7777" s="158"/>
      <c r="D7777" s="152" t="s">
        <v>340</v>
      </c>
      <c r="E7777" s="159" t="s">
        <v>21</v>
      </c>
      <c r="F7777" s="160" t="s">
        <v>4823</v>
      </c>
      <c r="H7777" s="161">
        <v>1</v>
      </c>
      <c r="I7777" s="162"/>
      <c r="L7777" s="158"/>
      <c r="M7777" s="163"/>
      <c r="T7777" s="164"/>
      <c r="AT7777" s="159" t="s">
        <v>340</v>
      </c>
      <c r="AU7777" s="159" t="s">
        <v>80</v>
      </c>
      <c r="AV7777" s="13" t="s">
        <v>80</v>
      </c>
      <c r="AW7777" s="13" t="s">
        <v>32</v>
      </c>
      <c r="AX7777" s="13" t="s">
        <v>71</v>
      </c>
      <c r="AY7777" s="159" t="s">
        <v>330</v>
      </c>
    </row>
    <row r="7778" spans="2:51" s="13" customFormat="1">
      <c r="B7778" s="158"/>
      <c r="D7778" s="152" t="s">
        <v>340</v>
      </c>
      <c r="E7778" s="159" t="s">
        <v>21</v>
      </c>
      <c r="F7778" s="160" t="s">
        <v>4809</v>
      </c>
      <c r="H7778" s="161">
        <v>-2.94</v>
      </c>
      <c r="I7778" s="162"/>
      <c r="L7778" s="158"/>
      <c r="M7778" s="163"/>
      <c r="T7778" s="164"/>
      <c r="AT7778" s="159" t="s">
        <v>340</v>
      </c>
      <c r="AU7778" s="159" t="s">
        <v>80</v>
      </c>
      <c r="AV7778" s="13" t="s">
        <v>80</v>
      </c>
      <c r="AW7778" s="13" t="s">
        <v>32</v>
      </c>
      <c r="AX7778" s="13" t="s">
        <v>71</v>
      </c>
      <c r="AY7778" s="159" t="s">
        <v>330</v>
      </c>
    </row>
    <row r="7779" spans="2:51" s="13" customFormat="1">
      <c r="B7779" s="158"/>
      <c r="D7779" s="152" t="s">
        <v>340</v>
      </c>
      <c r="E7779" s="159" t="s">
        <v>21</v>
      </c>
      <c r="F7779" s="160" t="s">
        <v>1474</v>
      </c>
      <c r="H7779" s="161">
        <v>-2.8</v>
      </c>
      <c r="I7779" s="162"/>
      <c r="L7779" s="158"/>
      <c r="M7779" s="163"/>
      <c r="T7779" s="164"/>
      <c r="AT7779" s="159" t="s">
        <v>340</v>
      </c>
      <c r="AU7779" s="159" t="s">
        <v>80</v>
      </c>
      <c r="AV7779" s="13" t="s">
        <v>80</v>
      </c>
      <c r="AW7779" s="13" t="s">
        <v>32</v>
      </c>
      <c r="AX7779" s="13" t="s">
        <v>71</v>
      </c>
      <c r="AY7779" s="159" t="s">
        <v>330</v>
      </c>
    </row>
    <row r="7780" spans="2:51" s="13" customFormat="1">
      <c r="B7780" s="158"/>
      <c r="D7780" s="152" t="s">
        <v>340</v>
      </c>
      <c r="E7780" s="159" t="s">
        <v>21</v>
      </c>
      <c r="F7780" s="160" t="s">
        <v>1475</v>
      </c>
      <c r="H7780" s="161">
        <v>1.7</v>
      </c>
      <c r="I7780" s="162"/>
      <c r="L7780" s="158"/>
      <c r="M7780" s="163"/>
      <c r="T7780" s="164"/>
      <c r="AT7780" s="159" t="s">
        <v>340</v>
      </c>
      <c r="AU7780" s="159" t="s">
        <v>80</v>
      </c>
      <c r="AV7780" s="13" t="s">
        <v>80</v>
      </c>
      <c r="AW7780" s="13" t="s">
        <v>32</v>
      </c>
      <c r="AX7780" s="13" t="s">
        <v>71</v>
      </c>
      <c r="AY7780" s="159" t="s">
        <v>330</v>
      </c>
    </row>
    <row r="7781" spans="2:51" s="12" customFormat="1">
      <c r="B7781" s="151"/>
      <c r="D7781" s="152" t="s">
        <v>340</v>
      </c>
      <c r="E7781" s="153" t="s">
        <v>21</v>
      </c>
      <c r="F7781" s="154" t="s">
        <v>2241</v>
      </c>
      <c r="H7781" s="153" t="s">
        <v>21</v>
      </c>
      <c r="I7781" s="155"/>
      <c r="L7781" s="151"/>
      <c r="M7781" s="156"/>
      <c r="T7781" s="157"/>
      <c r="AT7781" s="153" t="s">
        <v>340</v>
      </c>
      <c r="AU7781" s="153" t="s">
        <v>80</v>
      </c>
      <c r="AV7781" s="12" t="s">
        <v>78</v>
      </c>
      <c r="AW7781" s="12" t="s">
        <v>32</v>
      </c>
      <c r="AX7781" s="12" t="s">
        <v>71</v>
      </c>
      <c r="AY7781" s="153" t="s">
        <v>330</v>
      </c>
    </row>
    <row r="7782" spans="2:51" s="13" customFormat="1">
      <c r="B7782" s="158"/>
      <c r="D7782" s="152" t="s">
        <v>340</v>
      </c>
      <c r="E7782" s="159" t="s">
        <v>21</v>
      </c>
      <c r="F7782" s="160" t="s">
        <v>4836</v>
      </c>
      <c r="H7782" s="161">
        <v>13.728</v>
      </c>
      <c r="I7782" s="162"/>
      <c r="L7782" s="158"/>
      <c r="M7782" s="163"/>
      <c r="T7782" s="164"/>
      <c r="AT7782" s="159" t="s">
        <v>340</v>
      </c>
      <c r="AU7782" s="159" t="s">
        <v>80</v>
      </c>
      <c r="AV7782" s="13" t="s">
        <v>80</v>
      </c>
      <c r="AW7782" s="13" t="s">
        <v>32</v>
      </c>
      <c r="AX7782" s="13" t="s">
        <v>71</v>
      </c>
      <c r="AY7782" s="159" t="s">
        <v>330</v>
      </c>
    </row>
    <row r="7783" spans="2:51" s="13" customFormat="1">
      <c r="B7783" s="158"/>
      <c r="D7783" s="152" t="s">
        <v>340</v>
      </c>
      <c r="E7783" s="159" t="s">
        <v>21</v>
      </c>
      <c r="F7783" s="160" t="s">
        <v>4799</v>
      </c>
      <c r="H7783" s="161">
        <v>-1.47</v>
      </c>
      <c r="I7783" s="162"/>
      <c r="L7783" s="158"/>
      <c r="M7783" s="163"/>
      <c r="T7783" s="164"/>
      <c r="AT7783" s="159" t="s">
        <v>340</v>
      </c>
      <c r="AU7783" s="159" t="s">
        <v>80</v>
      </c>
      <c r="AV7783" s="13" t="s">
        <v>80</v>
      </c>
      <c r="AW7783" s="13" t="s">
        <v>32</v>
      </c>
      <c r="AX7783" s="13" t="s">
        <v>71</v>
      </c>
      <c r="AY7783" s="159" t="s">
        <v>330</v>
      </c>
    </row>
    <row r="7784" spans="2:51" s="12" customFormat="1">
      <c r="B7784" s="151"/>
      <c r="D7784" s="152" t="s">
        <v>340</v>
      </c>
      <c r="E7784" s="153" t="s">
        <v>21</v>
      </c>
      <c r="F7784" s="154" t="s">
        <v>1677</v>
      </c>
      <c r="H7784" s="153" t="s">
        <v>21</v>
      </c>
      <c r="I7784" s="155"/>
      <c r="L7784" s="151"/>
      <c r="M7784" s="156"/>
      <c r="T7784" s="157"/>
      <c r="AT7784" s="153" t="s">
        <v>340</v>
      </c>
      <c r="AU7784" s="153" t="s">
        <v>80</v>
      </c>
      <c r="AV7784" s="12" t="s">
        <v>78</v>
      </c>
      <c r="AW7784" s="12" t="s">
        <v>32</v>
      </c>
      <c r="AX7784" s="12" t="s">
        <v>71</v>
      </c>
      <c r="AY7784" s="153" t="s">
        <v>330</v>
      </c>
    </row>
    <row r="7785" spans="2:51" s="13" customFormat="1">
      <c r="B7785" s="158"/>
      <c r="D7785" s="152" t="s">
        <v>340</v>
      </c>
      <c r="E7785" s="159" t="s">
        <v>21</v>
      </c>
      <c r="F7785" s="160" t="s">
        <v>5249</v>
      </c>
      <c r="H7785" s="161">
        <v>17.28</v>
      </c>
      <c r="I7785" s="162"/>
      <c r="L7785" s="158"/>
      <c r="M7785" s="163"/>
      <c r="T7785" s="164"/>
      <c r="AT7785" s="159" t="s">
        <v>340</v>
      </c>
      <c r="AU7785" s="159" t="s">
        <v>80</v>
      </c>
      <c r="AV7785" s="13" t="s">
        <v>80</v>
      </c>
      <c r="AW7785" s="13" t="s">
        <v>32</v>
      </c>
      <c r="AX7785" s="13" t="s">
        <v>71</v>
      </c>
      <c r="AY7785" s="159" t="s">
        <v>330</v>
      </c>
    </row>
    <row r="7786" spans="2:51" s="13" customFormat="1">
      <c r="B7786" s="158"/>
      <c r="D7786" s="152" t="s">
        <v>340</v>
      </c>
      <c r="E7786" s="159" t="s">
        <v>21</v>
      </c>
      <c r="F7786" s="160" t="s">
        <v>4809</v>
      </c>
      <c r="H7786" s="161">
        <v>-2.94</v>
      </c>
      <c r="I7786" s="162"/>
      <c r="L7786" s="158"/>
      <c r="M7786" s="163"/>
      <c r="T7786" s="164"/>
      <c r="AT7786" s="159" t="s">
        <v>340</v>
      </c>
      <c r="AU7786" s="159" t="s">
        <v>80</v>
      </c>
      <c r="AV7786" s="13" t="s">
        <v>80</v>
      </c>
      <c r="AW7786" s="13" t="s">
        <v>32</v>
      </c>
      <c r="AX7786" s="13" t="s">
        <v>71</v>
      </c>
      <c r="AY7786" s="159" t="s">
        <v>330</v>
      </c>
    </row>
    <row r="7787" spans="2:51" s="12" customFormat="1">
      <c r="B7787" s="151"/>
      <c r="D7787" s="152" t="s">
        <v>340</v>
      </c>
      <c r="E7787" s="153" t="s">
        <v>21</v>
      </c>
      <c r="F7787" s="154" t="s">
        <v>2242</v>
      </c>
      <c r="H7787" s="153" t="s">
        <v>21</v>
      </c>
      <c r="I7787" s="155"/>
      <c r="L7787" s="151"/>
      <c r="M7787" s="156"/>
      <c r="T7787" s="157"/>
      <c r="AT7787" s="153" t="s">
        <v>340</v>
      </c>
      <c r="AU7787" s="153" t="s">
        <v>80</v>
      </c>
      <c r="AV7787" s="12" t="s">
        <v>78</v>
      </c>
      <c r="AW7787" s="12" t="s">
        <v>32</v>
      </c>
      <c r="AX7787" s="12" t="s">
        <v>71</v>
      </c>
      <c r="AY7787" s="153" t="s">
        <v>330</v>
      </c>
    </row>
    <row r="7788" spans="2:51" s="13" customFormat="1">
      <c r="B7788" s="158"/>
      <c r="D7788" s="152" t="s">
        <v>340</v>
      </c>
      <c r="E7788" s="159" t="s">
        <v>21</v>
      </c>
      <c r="F7788" s="160" t="s">
        <v>5250</v>
      </c>
      <c r="H7788" s="161">
        <v>13.68</v>
      </c>
      <c r="I7788" s="162"/>
      <c r="L7788" s="158"/>
      <c r="M7788" s="163"/>
      <c r="T7788" s="164"/>
      <c r="AT7788" s="159" t="s">
        <v>340</v>
      </c>
      <c r="AU7788" s="159" t="s">
        <v>80</v>
      </c>
      <c r="AV7788" s="13" t="s">
        <v>80</v>
      </c>
      <c r="AW7788" s="13" t="s">
        <v>32</v>
      </c>
      <c r="AX7788" s="13" t="s">
        <v>71</v>
      </c>
      <c r="AY7788" s="159" t="s">
        <v>330</v>
      </c>
    </row>
    <row r="7789" spans="2:51" s="13" customFormat="1">
      <c r="B7789" s="158"/>
      <c r="D7789" s="152" t="s">
        <v>340</v>
      </c>
      <c r="E7789" s="159" t="s">
        <v>21</v>
      </c>
      <c r="F7789" s="160" t="s">
        <v>4809</v>
      </c>
      <c r="H7789" s="161">
        <v>-2.94</v>
      </c>
      <c r="I7789" s="162"/>
      <c r="L7789" s="158"/>
      <c r="M7789" s="163"/>
      <c r="T7789" s="164"/>
      <c r="AT7789" s="159" t="s">
        <v>340</v>
      </c>
      <c r="AU7789" s="159" t="s">
        <v>80</v>
      </c>
      <c r="AV7789" s="13" t="s">
        <v>80</v>
      </c>
      <c r="AW7789" s="13" t="s">
        <v>32</v>
      </c>
      <c r="AX7789" s="13" t="s">
        <v>71</v>
      </c>
      <c r="AY7789" s="159" t="s">
        <v>330</v>
      </c>
    </row>
    <row r="7790" spans="2:51" s="12" customFormat="1">
      <c r="B7790" s="151"/>
      <c r="D7790" s="152" t="s">
        <v>340</v>
      </c>
      <c r="E7790" s="153" t="s">
        <v>21</v>
      </c>
      <c r="F7790" s="154" t="s">
        <v>2243</v>
      </c>
      <c r="H7790" s="153" t="s">
        <v>21</v>
      </c>
      <c r="I7790" s="155"/>
      <c r="L7790" s="151"/>
      <c r="M7790" s="156"/>
      <c r="T7790" s="157"/>
      <c r="AT7790" s="153" t="s">
        <v>340</v>
      </c>
      <c r="AU7790" s="153" t="s">
        <v>80</v>
      </c>
      <c r="AV7790" s="12" t="s">
        <v>78</v>
      </c>
      <c r="AW7790" s="12" t="s">
        <v>32</v>
      </c>
      <c r="AX7790" s="12" t="s">
        <v>71</v>
      </c>
      <c r="AY7790" s="153" t="s">
        <v>330</v>
      </c>
    </row>
    <row r="7791" spans="2:51" s="13" customFormat="1">
      <c r="B7791" s="158"/>
      <c r="D7791" s="152" t="s">
        <v>340</v>
      </c>
      <c r="E7791" s="159" t="s">
        <v>21</v>
      </c>
      <c r="F7791" s="160" t="s">
        <v>4838</v>
      </c>
      <c r="H7791" s="161">
        <v>13.2</v>
      </c>
      <c r="I7791" s="162"/>
      <c r="L7791" s="158"/>
      <c r="M7791" s="163"/>
      <c r="T7791" s="164"/>
      <c r="AT7791" s="159" t="s">
        <v>340</v>
      </c>
      <c r="AU7791" s="159" t="s">
        <v>80</v>
      </c>
      <c r="AV7791" s="13" t="s">
        <v>80</v>
      </c>
      <c r="AW7791" s="13" t="s">
        <v>32</v>
      </c>
      <c r="AX7791" s="13" t="s">
        <v>71</v>
      </c>
      <c r="AY7791" s="159" t="s">
        <v>330</v>
      </c>
    </row>
    <row r="7792" spans="2:51" s="13" customFormat="1">
      <c r="B7792" s="158"/>
      <c r="D7792" s="152" t="s">
        <v>340</v>
      </c>
      <c r="E7792" s="159" t="s">
        <v>21</v>
      </c>
      <c r="F7792" s="160" t="s">
        <v>4799</v>
      </c>
      <c r="H7792" s="161">
        <v>-1.47</v>
      </c>
      <c r="I7792" s="162"/>
      <c r="L7792" s="158"/>
      <c r="M7792" s="163"/>
      <c r="T7792" s="164"/>
      <c r="AT7792" s="159" t="s">
        <v>340</v>
      </c>
      <c r="AU7792" s="159" t="s">
        <v>80</v>
      </c>
      <c r="AV7792" s="13" t="s">
        <v>80</v>
      </c>
      <c r="AW7792" s="13" t="s">
        <v>32</v>
      </c>
      <c r="AX7792" s="13" t="s">
        <v>71</v>
      </c>
      <c r="AY7792" s="159" t="s">
        <v>330</v>
      </c>
    </row>
    <row r="7793" spans="2:51" s="12" customFormat="1">
      <c r="B7793" s="151"/>
      <c r="D7793" s="152" t="s">
        <v>340</v>
      </c>
      <c r="E7793" s="153" t="s">
        <v>21</v>
      </c>
      <c r="F7793" s="154" t="s">
        <v>1599</v>
      </c>
      <c r="H7793" s="153" t="s">
        <v>21</v>
      </c>
      <c r="I7793" s="155"/>
      <c r="L7793" s="151"/>
      <c r="M7793" s="156"/>
      <c r="T7793" s="157"/>
      <c r="AT7793" s="153" t="s">
        <v>340</v>
      </c>
      <c r="AU7793" s="153" t="s">
        <v>80</v>
      </c>
      <c r="AV7793" s="12" t="s">
        <v>78</v>
      </c>
      <c r="AW7793" s="12" t="s">
        <v>32</v>
      </c>
      <c r="AX7793" s="12" t="s">
        <v>71</v>
      </c>
      <c r="AY7793" s="153" t="s">
        <v>330</v>
      </c>
    </row>
    <row r="7794" spans="2:51" s="13" customFormat="1">
      <c r="B7794" s="158"/>
      <c r="D7794" s="152" t="s">
        <v>340</v>
      </c>
      <c r="E7794" s="159" t="s">
        <v>21</v>
      </c>
      <c r="F7794" s="160" t="s">
        <v>5104</v>
      </c>
      <c r="H7794" s="161">
        <v>46.32</v>
      </c>
      <c r="I7794" s="162"/>
      <c r="L7794" s="158"/>
      <c r="M7794" s="163"/>
      <c r="T7794" s="164"/>
      <c r="AT7794" s="159" t="s">
        <v>340</v>
      </c>
      <c r="AU7794" s="159" t="s">
        <v>80</v>
      </c>
      <c r="AV7794" s="13" t="s">
        <v>80</v>
      </c>
      <c r="AW7794" s="13" t="s">
        <v>32</v>
      </c>
      <c r="AX7794" s="13" t="s">
        <v>71</v>
      </c>
      <c r="AY7794" s="159" t="s">
        <v>330</v>
      </c>
    </row>
    <row r="7795" spans="2:51" s="13" customFormat="1">
      <c r="B7795" s="158"/>
      <c r="D7795" s="152" t="s">
        <v>340</v>
      </c>
      <c r="E7795" s="159" t="s">
        <v>21</v>
      </c>
      <c r="F7795" s="160" t="s">
        <v>5105</v>
      </c>
      <c r="H7795" s="161">
        <v>309.98099999999999</v>
      </c>
      <c r="I7795" s="162"/>
      <c r="L7795" s="158"/>
      <c r="M7795" s="163"/>
      <c r="T7795" s="164"/>
      <c r="AT7795" s="159" t="s">
        <v>340</v>
      </c>
      <c r="AU7795" s="159" t="s">
        <v>80</v>
      </c>
      <c r="AV7795" s="13" t="s">
        <v>80</v>
      </c>
      <c r="AW7795" s="13" t="s">
        <v>32</v>
      </c>
      <c r="AX7795" s="13" t="s">
        <v>71</v>
      </c>
      <c r="AY7795" s="159" t="s">
        <v>330</v>
      </c>
    </row>
    <row r="7796" spans="2:51" s="13" customFormat="1">
      <c r="B7796" s="158"/>
      <c r="D7796" s="152" t="s">
        <v>340</v>
      </c>
      <c r="E7796" s="159" t="s">
        <v>21</v>
      </c>
      <c r="F7796" s="160" t="s">
        <v>5106</v>
      </c>
      <c r="H7796" s="161">
        <v>-10.005000000000001</v>
      </c>
      <c r="I7796" s="162"/>
      <c r="L7796" s="158"/>
      <c r="M7796" s="163"/>
      <c r="T7796" s="164"/>
      <c r="AT7796" s="159" t="s">
        <v>340</v>
      </c>
      <c r="AU7796" s="159" t="s">
        <v>80</v>
      </c>
      <c r="AV7796" s="13" t="s">
        <v>80</v>
      </c>
      <c r="AW7796" s="13" t="s">
        <v>32</v>
      </c>
      <c r="AX7796" s="13" t="s">
        <v>71</v>
      </c>
      <c r="AY7796" s="159" t="s">
        <v>330</v>
      </c>
    </row>
    <row r="7797" spans="2:51" s="13" customFormat="1">
      <c r="B7797" s="158"/>
      <c r="D7797" s="152" t="s">
        <v>340</v>
      </c>
      <c r="E7797" s="159" t="s">
        <v>21</v>
      </c>
      <c r="F7797" s="160" t="s">
        <v>1688</v>
      </c>
      <c r="H7797" s="161">
        <v>-3.15</v>
      </c>
      <c r="I7797" s="162"/>
      <c r="L7797" s="158"/>
      <c r="M7797" s="163"/>
      <c r="T7797" s="164"/>
      <c r="AT7797" s="159" t="s">
        <v>340</v>
      </c>
      <c r="AU7797" s="159" t="s">
        <v>80</v>
      </c>
      <c r="AV7797" s="13" t="s">
        <v>80</v>
      </c>
      <c r="AW7797" s="13" t="s">
        <v>32</v>
      </c>
      <c r="AX7797" s="13" t="s">
        <v>71</v>
      </c>
      <c r="AY7797" s="159" t="s">
        <v>330</v>
      </c>
    </row>
    <row r="7798" spans="2:51" s="13" customFormat="1">
      <c r="B7798" s="158"/>
      <c r="D7798" s="152" t="s">
        <v>340</v>
      </c>
      <c r="E7798" s="159" t="s">
        <v>21</v>
      </c>
      <c r="F7798" s="160" t="s">
        <v>5107</v>
      </c>
      <c r="H7798" s="161">
        <v>-5.88</v>
      </c>
      <c r="I7798" s="162"/>
      <c r="L7798" s="158"/>
      <c r="M7798" s="163"/>
      <c r="T7798" s="164"/>
      <c r="AT7798" s="159" t="s">
        <v>340</v>
      </c>
      <c r="AU7798" s="159" t="s">
        <v>80</v>
      </c>
      <c r="AV7798" s="13" t="s">
        <v>80</v>
      </c>
      <c r="AW7798" s="13" t="s">
        <v>32</v>
      </c>
      <c r="AX7798" s="13" t="s">
        <v>71</v>
      </c>
      <c r="AY7798" s="159" t="s">
        <v>330</v>
      </c>
    </row>
    <row r="7799" spans="2:51" s="13" customFormat="1">
      <c r="B7799" s="158"/>
      <c r="D7799" s="152" t="s">
        <v>340</v>
      </c>
      <c r="E7799" s="159" t="s">
        <v>21</v>
      </c>
      <c r="F7799" s="160" t="s">
        <v>1721</v>
      </c>
      <c r="H7799" s="161">
        <v>-3.36</v>
      </c>
      <c r="I7799" s="162"/>
      <c r="L7799" s="158"/>
      <c r="M7799" s="163"/>
      <c r="T7799" s="164"/>
      <c r="AT7799" s="159" t="s">
        <v>340</v>
      </c>
      <c r="AU7799" s="159" t="s">
        <v>80</v>
      </c>
      <c r="AV7799" s="13" t="s">
        <v>80</v>
      </c>
      <c r="AW7799" s="13" t="s">
        <v>32</v>
      </c>
      <c r="AX7799" s="13" t="s">
        <v>71</v>
      </c>
      <c r="AY7799" s="159" t="s">
        <v>330</v>
      </c>
    </row>
    <row r="7800" spans="2:51" s="13" customFormat="1">
      <c r="B7800" s="158"/>
      <c r="D7800" s="152" t="s">
        <v>340</v>
      </c>
      <c r="E7800" s="159" t="s">
        <v>21</v>
      </c>
      <c r="F7800" s="160" t="s">
        <v>5108</v>
      </c>
      <c r="H7800" s="161">
        <v>-3.78</v>
      </c>
      <c r="I7800" s="162"/>
      <c r="L7800" s="158"/>
      <c r="M7800" s="163"/>
      <c r="T7800" s="164"/>
      <c r="AT7800" s="159" t="s">
        <v>340</v>
      </c>
      <c r="AU7800" s="159" t="s">
        <v>80</v>
      </c>
      <c r="AV7800" s="13" t="s">
        <v>80</v>
      </c>
      <c r="AW7800" s="13" t="s">
        <v>32</v>
      </c>
      <c r="AX7800" s="13" t="s">
        <v>71</v>
      </c>
      <c r="AY7800" s="159" t="s">
        <v>330</v>
      </c>
    </row>
    <row r="7801" spans="2:51" s="13" customFormat="1">
      <c r="B7801" s="158"/>
      <c r="D7801" s="152" t="s">
        <v>340</v>
      </c>
      <c r="E7801" s="159" t="s">
        <v>21</v>
      </c>
      <c r="F7801" s="160" t="s">
        <v>5109</v>
      </c>
      <c r="H7801" s="161">
        <v>-2.5830000000000002</v>
      </c>
      <c r="I7801" s="162"/>
      <c r="L7801" s="158"/>
      <c r="M7801" s="163"/>
      <c r="T7801" s="164"/>
      <c r="AT7801" s="159" t="s">
        <v>340</v>
      </c>
      <c r="AU7801" s="159" t="s">
        <v>80</v>
      </c>
      <c r="AV7801" s="13" t="s">
        <v>80</v>
      </c>
      <c r="AW7801" s="13" t="s">
        <v>32</v>
      </c>
      <c r="AX7801" s="13" t="s">
        <v>71</v>
      </c>
      <c r="AY7801" s="159" t="s">
        <v>330</v>
      </c>
    </row>
    <row r="7802" spans="2:51" s="13" customFormat="1">
      <c r="B7802" s="158"/>
      <c r="D7802" s="152" t="s">
        <v>340</v>
      </c>
      <c r="E7802" s="159" t="s">
        <v>21</v>
      </c>
      <c r="F7802" s="160" t="s">
        <v>5110</v>
      </c>
      <c r="H7802" s="161">
        <v>-2.2469999999999999</v>
      </c>
      <c r="I7802" s="162"/>
      <c r="L7802" s="158"/>
      <c r="M7802" s="163"/>
      <c r="T7802" s="164"/>
      <c r="AT7802" s="159" t="s">
        <v>340</v>
      </c>
      <c r="AU7802" s="159" t="s">
        <v>80</v>
      </c>
      <c r="AV7802" s="13" t="s">
        <v>80</v>
      </c>
      <c r="AW7802" s="13" t="s">
        <v>32</v>
      </c>
      <c r="AX7802" s="13" t="s">
        <v>71</v>
      </c>
      <c r="AY7802" s="159" t="s">
        <v>330</v>
      </c>
    </row>
    <row r="7803" spans="2:51" s="13" customFormat="1">
      <c r="B7803" s="158"/>
      <c r="D7803" s="152" t="s">
        <v>340</v>
      </c>
      <c r="E7803" s="159" t="s">
        <v>21</v>
      </c>
      <c r="F7803" s="160" t="s">
        <v>5111</v>
      </c>
      <c r="H7803" s="161">
        <v>-3.6659999999999999</v>
      </c>
      <c r="I7803" s="162"/>
      <c r="L7803" s="158"/>
      <c r="M7803" s="163"/>
      <c r="T7803" s="164"/>
      <c r="AT7803" s="159" t="s">
        <v>340</v>
      </c>
      <c r="AU7803" s="159" t="s">
        <v>80</v>
      </c>
      <c r="AV7803" s="13" t="s">
        <v>80</v>
      </c>
      <c r="AW7803" s="13" t="s">
        <v>32</v>
      </c>
      <c r="AX7803" s="13" t="s">
        <v>71</v>
      </c>
      <c r="AY7803" s="159" t="s">
        <v>330</v>
      </c>
    </row>
    <row r="7804" spans="2:51" s="13" customFormat="1">
      <c r="B7804" s="158"/>
      <c r="D7804" s="152" t="s">
        <v>340</v>
      </c>
      <c r="E7804" s="159" t="s">
        <v>21</v>
      </c>
      <c r="F7804" s="160" t="s">
        <v>5112</v>
      </c>
      <c r="H7804" s="161">
        <v>-2.9</v>
      </c>
      <c r="I7804" s="162"/>
      <c r="L7804" s="158"/>
      <c r="M7804" s="163"/>
      <c r="T7804" s="164"/>
      <c r="AT7804" s="159" t="s">
        <v>340</v>
      </c>
      <c r="AU7804" s="159" t="s">
        <v>80</v>
      </c>
      <c r="AV7804" s="13" t="s">
        <v>80</v>
      </c>
      <c r="AW7804" s="13" t="s">
        <v>32</v>
      </c>
      <c r="AX7804" s="13" t="s">
        <v>71</v>
      </c>
      <c r="AY7804" s="159" t="s">
        <v>330</v>
      </c>
    </row>
    <row r="7805" spans="2:51" s="13" customFormat="1">
      <c r="B7805" s="158"/>
      <c r="D7805" s="152" t="s">
        <v>340</v>
      </c>
      <c r="E7805" s="159" t="s">
        <v>21</v>
      </c>
      <c r="F7805" s="160" t="s">
        <v>5113</v>
      </c>
      <c r="H7805" s="161">
        <v>-11.167999999999999</v>
      </c>
      <c r="I7805" s="162"/>
      <c r="L7805" s="158"/>
      <c r="M7805" s="163"/>
      <c r="T7805" s="164"/>
      <c r="AT7805" s="159" t="s">
        <v>340</v>
      </c>
      <c r="AU7805" s="159" t="s">
        <v>80</v>
      </c>
      <c r="AV7805" s="13" t="s">
        <v>80</v>
      </c>
      <c r="AW7805" s="13" t="s">
        <v>32</v>
      </c>
      <c r="AX7805" s="13" t="s">
        <v>71</v>
      </c>
      <c r="AY7805" s="159" t="s">
        <v>330</v>
      </c>
    </row>
    <row r="7806" spans="2:51" s="13" customFormat="1">
      <c r="B7806" s="158"/>
      <c r="D7806" s="152" t="s">
        <v>340</v>
      </c>
      <c r="E7806" s="159" t="s">
        <v>21</v>
      </c>
      <c r="F7806" s="160" t="s">
        <v>5114</v>
      </c>
      <c r="H7806" s="161">
        <v>-8.2739999999999991</v>
      </c>
      <c r="I7806" s="162"/>
      <c r="L7806" s="158"/>
      <c r="M7806" s="163"/>
      <c r="T7806" s="164"/>
      <c r="AT7806" s="159" t="s">
        <v>340</v>
      </c>
      <c r="AU7806" s="159" t="s">
        <v>80</v>
      </c>
      <c r="AV7806" s="13" t="s">
        <v>80</v>
      </c>
      <c r="AW7806" s="13" t="s">
        <v>32</v>
      </c>
      <c r="AX7806" s="13" t="s">
        <v>71</v>
      </c>
      <c r="AY7806" s="159" t="s">
        <v>330</v>
      </c>
    </row>
    <row r="7807" spans="2:51" s="13" customFormat="1">
      <c r="B7807" s="158"/>
      <c r="D7807" s="152" t="s">
        <v>340</v>
      </c>
      <c r="E7807" s="159" t="s">
        <v>21</v>
      </c>
      <c r="F7807" s="160" t="s">
        <v>1601</v>
      </c>
      <c r="H7807" s="161">
        <v>-10.17</v>
      </c>
      <c r="I7807" s="162"/>
      <c r="L7807" s="158"/>
      <c r="M7807" s="163"/>
      <c r="T7807" s="164"/>
      <c r="AT7807" s="159" t="s">
        <v>340</v>
      </c>
      <c r="AU7807" s="159" t="s">
        <v>80</v>
      </c>
      <c r="AV7807" s="13" t="s">
        <v>80</v>
      </c>
      <c r="AW7807" s="13" t="s">
        <v>32</v>
      </c>
      <c r="AX7807" s="13" t="s">
        <v>71</v>
      </c>
      <c r="AY7807" s="159" t="s">
        <v>330</v>
      </c>
    </row>
    <row r="7808" spans="2:51" s="13" customFormat="1">
      <c r="B7808" s="158"/>
      <c r="D7808" s="152" t="s">
        <v>340</v>
      </c>
      <c r="E7808" s="159" t="s">
        <v>21</v>
      </c>
      <c r="F7808" s="160" t="s">
        <v>1602</v>
      </c>
      <c r="H7808" s="161">
        <v>-15.03</v>
      </c>
      <c r="I7808" s="162"/>
      <c r="L7808" s="158"/>
      <c r="M7808" s="163"/>
      <c r="T7808" s="164"/>
      <c r="AT7808" s="159" t="s">
        <v>340</v>
      </c>
      <c r="AU7808" s="159" t="s">
        <v>80</v>
      </c>
      <c r="AV7808" s="13" t="s">
        <v>80</v>
      </c>
      <c r="AW7808" s="13" t="s">
        <v>32</v>
      </c>
      <c r="AX7808" s="13" t="s">
        <v>71</v>
      </c>
      <c r="AY7808" s="159" t="s">
        <v>330</v>
      </c>
    </row>
    <row r="7809" spans="2:51" s="13" customFormat="1">
      <c r="B7809" s="158"/>
      <c r="D7809" s="152" t="s">
        <v>340</v>
      </c>
      <c r="E7809" s="159" t="s">
        <v>21</v>
      </c>
      <c r="F7809" s="160" t="s">
        <v>1603</v>
      </c>
      <c r="H7809" s="161">
        <v>-18</v>
      </c>
      <c r="I7809" s="162"/>
      <c r="L7809" s="158"/>
      <c r="M7809" s="163"/>
      <c r="T7809" s="164"/>
      <c r="AT7809" s="159" t="s">
        <v>340</v>
      </c>
      <c r="AU7809" s="159" t="s">
        <v>80</v>
      </c>
      <c r="AV7809" s="13" t="s">
        <v>80</v>
      </c>
      <c r="AW7809" s="13" t="s">
        <v>32</v>
      </c>
      <c r="AX7809" s="13" t="s">
        <v>71</v>
      </c>
      <c r="AY7809" s="159" t="s">
        <v>330</v>
      </c>
    </row>
    <row r="7810" spans="2:51" s="13" customFormat="1">
      <c r="B7810" s="158"/>
      <c r="D7810" s="152" t="s">
        <v>340</v>
      </c>
      <c r="E7810" s="159" t="s">
        <v>21</v>
      </c>
      <c r="F7810" s="160" t="s">
        <v>1604</v>
      </c>
      <c r="H7810" s="161">
        <v>-8.1</v>
      </c>
      <c r="I7810" s="162"/>
      <c r="L7810" s="158"/>
      <c r="M7810" s="163"/>
      <c r="T7810" s="164"/>
      <c r="AT7810" s="159" t="s">
        <v>340</v>
      </c>
      <c r="AU7810" s="159" t="s">
        <v>80</v>
      </c>
      <c r="AV7810" s="13" t="s">
        <v>80</v>
      </c>
      <c r="AW7810" s="13" t="s">
        <v>32</v>
      </c>
      <c r="AX7810" s="13" t="s">
        <v>71</v>
      </c>
      <c r="AY7810" s="159" t="s">
        <v>330</v>
      </c>
    </row>
    <row r="7811" spans="2:51" s="13" customFormat="1">
      <c r="B7811" s="158"/>
      <c r="D7811" s="152" t="s">
        <v>340</v>
      </c>
      <c r="E7811" s="159" t="s">
        <v>21</v>
      </c>
      <c r="F7811" s="160" t="s">
        <v>1605</v>
      </c>
      <c r="H7811" s="161">
        <v>-3.6190000000000002</v>
      </c>
      <c r="I7811" s="162"/>
      <c r="L7811" s="158"/>
      <c r="M7811" s="163"/>
      <c r="T7811" s="164"/>
      <c r="AT7811" s="159" t="s">
        <v>340</v>
      </c>
      <c r="AU7811" s="159" t="s">
        <v>80</v>
      </c>
      <c r="AV7811" s="13" t="s">
        <v>80</v>
      </c>
      <c r="AW7811" s="13" t="s">
        <v>32</v>
      </c>
      <c r="AX7811" s="13" t="s">
        <v>71</v>
      </c>
      <c r="AY7811" s="159" t="s">
        <v>330</v>
      </c>
    </row>
    <row r="7812" spans="2:51" s="13" customFormat="1">
      <c r="B7812" s="158"/>
      <c r="D7812" s="152" t="s">
        <v>340</v>
      </c>
      <c r="E7812" s="159" t="s">
        <v>21</v>
      </c>
      <c r="F7812" s="160" t="s">
        <v>1606</v>
      </c>
      <c r="H7812" s="161">
        <v>-10.8</v>
      </c>
      <c r="I7812" s="162"/>
      <c r="L7812" s="158"/>
      <c r="M7812" s="163"/>
      <c r="T7812" s="164"/>
      <c r="AT7812" s="159" t="s">
        <v>340</v>
      </c>
      <c r="AU7812" s="159" t="s">
        <v>80</v>
      </c>
      <c r="AV7812" s="13" t="s">
        <v>80</v>
      </c>
      <c r="AW7812" s="13" t="s">
        <v>32</v>
      </c>
      <c r="AX7812" s="13" t="s">
        <v>71</v>
      </c>
      <c r="AY7812" s="159" t="s">
        <v>330</v>
      </c>
    </row>
    <row r="7813" spans="2:51" s="13" customFormat="1">
      <c r="B7813" s="158"/>
      <c r="D7813" s="152" t="s">
        <v>340</v>
      </c>
      <c r="E7813" s="159" t="s">
        <v>21</v>
      </c>
      <c r="F7813" s="160" t="s">
        <v>1607</v>
      </c>
      <c r="H7813" s="161">
        <v>3.5430000000000001</v>
      </c>
      <c r="I7813" s="162"/>
      <c r="L7813" s="158"/>
      <c r="M7813" s="163"/>
      <c r="T7813" s="164"/>
      <c r="AT7813" s="159" t="s">
        <v>340</v>
      </c>
      <c r="AU7813" s="159" t="s">
        <v>80</v>
      </c>
      <c r="AV7813" s="13" t="s">
        <v>80</v>
      </c>
      <c r="AW7813" s="13" t="s">
        <v>32</v>
      </c>
      <c r="AX7813" s="13" t="s">
        <v>71</v>
      </c>
      <c r="AY7813" s="159" t="s">
        <v>330</v>
      </c>
    </row>
    <row r="7814" spans="2:51" s="13" customFormat="1">
      <c r="B7814" s="158"/>
      <c r="D7814" s="152" t="s">
        <v>340</v>
      </c>
      <c r="E7814" s="159" t="s">
        <v>21</v>
      </c>
      <c r="F7814" s="160" t="s">
        <v>1608</v>
      </c>
      <c r="H7814" s="161">
        <v>4.758</v>
      </c>
      <c r="I7814" s="162"/>
      <c r="L7814" s="158"/>
      <c r="M7814" s="163"/>
      <c r="T7814" s="164"/>
      <c r="AT7814" s="159" t="s">
        <v>340</v>
      </c>
      <c r="AU7814" s="159" t="s">
        <v>80</v>
      </c>
      <c r="AV7814" s="13" t="s">
        <v>80</v>
      </c>
      <c r="AW7814" s="13" t="s">
        <v>32</v>
      </c>
      <c r="AX7814" s="13" t="s">
        <v>71</v>
      </c>
      <c r="AY7814" s="159" t="s">
        <v>330</v>
      </c>
    </row>
    <row r="7815" spans="2:51" s="13" customFormat="1">
      <c r="B7815" s="158"/>
      <c r="D7815" s="152" t="s">
        <v>340</v>
      </c>
      <c r="E7815" s="159" t="s">
        <v>21</v>
      </c>
      <c r="F7815" s="160" t="s">
        <v>1609</v>
      </c>
      <c r="H7815" s="161">
        <v>6.5</v>
      </c>
      <c r="I7815" s="162"/>
      <c r="L7815" s="158"/>
      <c r="M7815" s="163"/>
      <c r="T7815" s="164"/>
      <c r="AT7815" s="159" t="s">
        <v>340</v>
      </c>
      <c r="AU7815" s="159" t="s">
        <v>80</v>
      </c>
      <c r="AV7815" s="13" t="s">
        <v>80</v>
      </c>
      <c r="AW7815" s="13" t="s">
        <v>32</v>
      </c>
      <c r="AX7815" s="13" t="s">
        <v>71</v>
      </c>
      <c r="AY7815" s="159" t="s">
        <v>330</v>
      </c>
    </row>
    <row r="7816" spans="2:51" s="13" customFormat="1">
      <c r="B7816" s="158"/>
      <c r="D7816" s="152" t="s">
        <v>340</v>
      </c>
      <c r="E7816" s="159" t="s">
        <v>21</v>
      </c>
      <c r="F7816" s="160" t="s">
        <v>1610</v>
      </c>
      <c r="H7816" s="161">
        <v>3.0249999999999999</v>
      </c>
      <c r="I7816" s="162"/>
      <c r="L7816" s="158"/>
      <c r="M7816" s="163"/>
      <c r="T7816" s="164"/>
      <c r="AT7816" s="159" t="s">
        <v>340</v>
      </c>
      <c r="AU7816" s="159" t="s">
        <v>80</v>
      </c>
      <c r="AV7816" s="13" t="s">
        <v>80</v>
      </c>
      <c r="AW7816" s="13" t="s">
        <v>32</v>
      </c>
      <c r="AX7816" s="13" t="s">
        <v>71</v>
      </c>
      <c r="AY7816" s="159" t="s">
        <v>330</v>
      </c>
    </row>
    <row r="7817" spans="2:51" s="13" customFormat="1">
      <c r="B7817" s="158"/>
      <c r="D7817" s="152" t="s">
        <v>340</v>
      </c>
      <c r="E7817" s="159" t="s">
        <v>21</v>
      </c>
      <c r="F7817" s="160" t="s">
        <v>1611</v>
      </c>
      <c r="H7817" s="161">
        <v>1.5049999999999999</v>
      </c>
      <c r="I7817" s="162"/>
      <c r="L7817" s="158"/>
      <c r="M7817" s="163"/>
      <c r="T7817" s="164"/>
      <c r="AT7817" s="159" t="s">
        <v>340</v>
      </c>
      <c r="AU7817" s="159" t="s">
        <v>80</v>
      </c>
      <c r="AV7817" s="13" t="s">
        <v>80</v>
      </c>
      <c r="AW7817" s="13" t="s">
        <v>32</v>
      </c>
      <c r="AX7817" s="13" t="s">
        <v>71</v>
      </c>
      <c r="AY7817" s="159" t="s">
        <v>330</v>
      </c>
    </row>
    <row r="7818" spans="2:51" s="13" customFormat="1">
      <c r="B7818" s="158"/>
      <c r="D7818" s="152" t="s">
        <v>340</v>
      </c>
      <c r="E7818" s="159" t="s">
        <v>21</v>
      </c>
      <c r="F7818" s="160" t="s">
        <v>1612</v>
      </c>
      <c r="H7818" s="161">
        <v>3.7</v>
      </c>
      <c r="I7818" s="162"/>
      <c r="L7818" s="158"/>
      <c r="M7818" s="163"/>
      <c r="T7818" s="164"/>
      <c r="AT7818" s="159" t="s">
        <v>340</v>
      </c>
      <c r="AU7818" s="159" t="s">
        <v>80</v>
      </c>
      <c r="AV7818" s="13" t="s">
        <v>80</v>
      </c>
      <c r="AW7818" s="13" t="s">
        <v>32</v>
      </c>
      <c r="AX7818" s="13" t="s">
        <v>71</v>
      </c>
      <c r="AY7818" s="159" t="s">
        <v>330</v>
      </c>
    </row>
    <row r="7819" spans="2:51" s="12" customFormat="1">
      <c r="B7819" s="151"/>
      <c r="D7819" s="152" t="s">
        <v>340</v>
      </c>
      <c r="E7819" s="153" t="s">
        <v>21</v>
      </c>
      <c r="F7819" s="154" t="s">
        <v>2246</v>
      </c>
      <c r="H7819" s="153" t="s">
        <v>21</v>
      </c>
      <c r="I7819" s="155"/>
      <c r="L7819" s="151"/>
      <c r="M7819" s="156"/>
      <c r="T7819" s="157"/>
      <c r="AT7819" s="153" t="s">
        <v>340</v>
      </c>
      <c r="AU7819" s="153" t="s">
        <v>80</v>
      </c>
      <c r="AV7819" s="12" t="s">
        <v>78</v>
      </c>
      <c r="AW7819" s="12" t="s">
        <v>32</v>
      </c>
      <c r="AX7819" s="12" t="s">
        <v>71</v>
      </c>
      <c r="AY7819" s="153" t="s">
        <v>330</v>
      </c>
    </row>
    <row r="7820" spans="2:51" s="13" customFormat="1">
      <c r="B7820" s="158"/>
      <c r="D7820" s="152" t="s">
        <v>340</v>
      </c>
      <c r="E7820" s="159" t="s">
        <v>21</v>
      </c>
      <c r="F7820" s="160" t="s">
        <v>5251</v>
      </c>
      <c r="H7820" s="161">
        <v>15.648</v>
      </c>
      <c r="I7820" s="162"/>
      <c r="L7820" s="158"/>
      <c r="M7820" s="163"/>
      <c r="T7820" s="164"/>
      <c r="AT7820" s="159" t="s">
        <v>340</v>
      </c>
      <c r="AU7820" s="159" t="s">
        <v>80</v>
      </c>
      <c r="AV7820" s="13" t="s">
        <v>80</v>
      </c>
      <c r="AW7820" s="13" t="s">
        <v>32</v>
      </c>
      <c r="AX7820" s="13" t="s">
        <v>71</v>
      </c>
      <c r="AY7820" s="159" t="s">
        <v>330</v>
      </c>
    </row>
    <row r="7821" spans="2:51" s="13" customFormat="1">
      <c r="B7821" s="158"/>
      <c r="D7821" s="152" t="s">
        <v>340</v>
      </c>
      <c r="E7821" s="159" t="s">
        <v>21</v>
      </c>
      <c r="F7821" s="160" t="s">
        <v>4809</v>
      </c>
      <c r="H7821" s="161">
        <v>-2.94</v>
      </c>
      <c r="I7821" s="162"/>
      <c r="L7821" s="158"/>
      <c r="M7821" s="163"/>
      <c r="T7821" s="164"/>
      <c r="AT7821" s="159" t="s">
        <v>340</v>
      </c>
      <c r="AU7821" s="159" t="s">
        <v>80</v>
      </c>
      <c r="AV7821" s="13" t="s">
        <v>80</v>
      </c>
      <c r="AW7821" s="13" t="s">
        <v>32</v>
      </c>
      <c r="AX7821" s="13" t="s">
        <v>71</v>
      </c>
      <c r="AY7821" s="159" t="s">
        <v>330</v>
      </c>
    </row>
    <row r="7822" spans="2:51" s="12" customFormat="1">
      <c r="B7822" s="151"/>
      <c r="D7822" s="152" t="s">
        <v>340</v>
      </c>
      <c r="E7822" s="153" t="s">
        <v>21</v>
      </c>
      <c r="F7822" s="154" t="s">
        <v>2307</v>
      </c>
      <c r="H7822" s="153" t="s">
        <v>21</v>
      </c>
      <c r="I7822" s="155"/>
      <c r="L7822" s="151"/>
      <c r="M7822" s="156"/>
      <c r="T7822" s="157"/>
      <c r="AT7822" s="153" t="s">
        <v>340</v>
      </c>
      <c r="AU7822" s="153" t="s">
        <v>80</v>
      </c>
      <c r="AV7822" s="12" t="s">
        <v>78</v>
      </c>
      <c r="AW7822" s="12" t="s">
        <v>32</v>
      </c>
      <c r="AX7822" s="12" t="s">
        <v>71</v>
      </c>
      <c r="AY7822" s="153" t="s">
        <v>330</v>
      </c>
    </row>
    <row r="7823" spans="2:51" s="13" customFormat="1">
      <c r="B7823" s="158"/>
      <c r="D7823" s="152" t="s">
        <v>340</v>
      </c>
      <c r="E7823" s="159" t="s">
        <v>21</v>
      </c>
      <c r="F7823" s="160" t="s">
        <v>5252</v>
      </c>
      <c r="H7823" s="161">
        <v>17.088000000000001</v>
      </c>
      <c r="I7823" s="162"/>
      <c r="L7823" s="158"/>
      <c r="M7823" s="163"/>
      <c r="T7823" s="164"/>
      <c r="AT7823" s="159" t="s">
        <v>340</v>
      </c>
      <c r="AU7823" s="159" t="s">
        <v>80</v>
      </c>
      <c r="AV7823" s="13" t="s">
        <v>80</v>
      </c>
      <c r="AW7823" s="13" t="s">
        <v>32</v>
      </c>
      <c r="AX7823" s="13" t="s">
        <v>71</v>
      </c>
      <c r="AY7823" s="159" t="s">
        <v>330</v>
      </c>
    </row>
    <row r="7824" spans="2:51" s="13" customFormat="1">
      <c r="B7824" s="158"/>
      <c r="D7824" s="152" t="s">
        <v>340</v>
      </c>
      <c r="E7824" s="159" t="s">
        <v>21</v>
      </c>
      <c r="F7824" s="160" t="s">
        <v>4809</v>
      </c>
      <c r="H7824" s="161">
        <v>-2.94</v>
      </c>
      <c r="I7824" s="162"/>
      <c r="L7824" s="158"/>
      <c r="M7824" s="163"/>
      <c r="T7824" s="164"/>
      <c r="AT7824" s="159" t="s">
        <v>340</v>
      </c>
      <c r="AU7824" s="159" t="s">
        <v>80</v>
      </c>
      <c r="AV7824" s="13" t="s">
        <v>80</v>
      </c>
      <c r="AW7824" s="13" t="s">
        <v>32</v>
      </c>
      <c r="AX7824" s="13" t="s">
        <v>71</v>
      </c>
      <c r="AY7824" s="159" t="s">
        <v>330</v>
      </c>
    </row>
    <row r="7825" spans="2:51" s="12" customFormat="1">
      <c r="B7825" s="151"/>
      <c r="D7825" s="152" t="s">
        <v>340</v>
      </c>
      <c r="E7825" s="153" t="s">
        <v>21</v>
      </c>
      <c r="F7825" s="154" t="s">
        <v>1478</v>
      </c>
      <c r="H7825" s="153" t="s">
        <v>21</v>
      </c>
      <c r="I7825" s="155"/>
      <c r="L7825" s="151"/>
      <c r="M7825" s="156"/>
      <c r="T7825" s="157"/>
      <c r="AT7825" s="153" t="s">
        <v>340</v>
      </c>
      <c r="AU7825" s="153" t="s">
        <v>80</v>
      </c>
      <c r="AV7825" s="12" t="s">
        <v>78</v>
      </c>
      <c r="AW7825" s="12" t="s">
        <v>32</v>
      </c>
      <c r="AX7825" s="12" t="s">
        <v>71</v>
      </c>
      <c r="AY7825" s="153" t="s">
        <v>330</v>
      </c>
    </row>
    <row r="7826" spans="2:51" s="13" customFormat="1">
      <c r="B7826" s="158"/>
      <c r="D7826" s="152" t="s">
        <v>340</v>
      </c>
      <c r="E7826" s="159" t="s">
        <v>21</v>
      </c>
      <c r="F7826" s="160" t="s">
        <v>5118</v>
      </c>
      <c r="H7826" s="161">
        <v>57.216999999999999</v>
      </c>
      <c r="I7826" s="162"/>
      <c r="L7826" s="158"/>
      <c r="M7826" s="163"/>
      <c r="T7826" s="164"/>
      <c r="AT7826" s="159" t="s">
        <v>340</v>
      </c>
      <c r="AU7826" s="159" t="s">
        <v>80</v>
      </c>
      <c r="AV7826" s="13" t="s">
        <v>80</v>
      </c>
      <c r="AW7826" s="13" t="s">
        <v>32</v>
      </c>
      <c r="AX7826" s="13" t="s">
        <v>71</v>
      </c>
      <c r="AY7826" s="159" t="s">
        <v>330</v>
      </c>
    </row>
    <row r="7827" spans="2:51" s="13" customFormat="1">
      <c r="B7827" s="158"/>
      <c r="D7827" s="152" t="s">
        <v>340</v>
      </c>
      <c r="E7827" s="159" t="s">
        <v>21</v>
      </c>
      <c r="F7827" s="160" t="s">
        <v>5111</v>
      </c>
      <c r="H7827" s="161">
        <v>-3.6659999999999999</v>
      </c>
      <c r="I7827" s="162"/>
      <c r="L7827" s="158"/>
      <c r="M7827" s="163"/>
      <c r="T7827" s="164"/>
      <c r="AT7827" s="159" t="s">
        <v>340</v>
      </c>
      <c r="AU7827" s="159" t="s">
        <v>80</v>
      </c>
      <c r="AV7827" s="13" t="s">
        <v>80</v>
      </c>
      <c r="AW7827" s="13" t="s">
        <v>32</v>
      </c>
      <c r="AX7827" s="13" t="s">
        <v>71</v>
      </c>
      <c r="AY7827" s="159" t="s">
        <v>330</v>
      </c>
    </row>
    <row r="7828" spans="2:51" s="13" customFormat="1">
      <c r="B7828" s="158"/>
      <c r="D7828" s="152" t="s">
        <v>340</v>
      </c>
      <c r="E7828" s="159" t="s">
        <v>21</v>
      </c>
      <c r="F7828" s="160" t="s">
        <v>5119</v>
      </c>
      <c r="H7828" s="161">
        <v>-11.018000000000001</v>
      </c>
      <c r="I7828" s="162"/>
      <c r="L7828" s="158"/>
      <c r="M7828" s="163"/>
      <c r="T7828" s="164"/>
      <c r="AT7828" s="159" t="s">
        <v>340</v>
      </c>
      <c r="AU7828" s="159" t="s">
        <v>80</v>
      </c>
      <c r="AV7828" s="13" t="s">
        <v>80</v>
      </c>
      <c r="AW7828" s="13" t="s">
        <v>32</v>
      </c>
      <c r="AX7828" s="13" t="s">
        <v>71</v>
      </c>
      <c r="AY7828" s="159" t="s">
        <v>330</v>
      </c>
    </row>
    <row r="7829" spans="2:51" s="13" customFormat="1">
      <c r="B7829" s="158"/>
      <c r="D7829" s="152" t="s">
        <v>340</v>
      </c>
      <c r="E7829" s="159" t="s">
        <v>21</v>
      </c>
      <c r="F7829" s="160" t="s">
        <v>1614</v>
      </c>
      <c r="H7829" s="161">
        <v>-8.23</v>
      </c>
      <c r="I7829" s="162"/>
      <c r="L7829" s="158"/>
      <c r="M7829" s="163"/>
      <c r="T7829" s="164"/>
      <c r="AT7829" s="159" t="s">
        <v>340</v>
      </c>
      <c r="AU7829" s="159" t="s">
        <v>80</v>
      </c>
      <c r="AV7829" s="13" t="s">
        <v>80</v>
      </c>
      <c r="AW7829" s="13" t="s">
        <v>32</v>
      </c>
      <c r="AX7829" s="13" t="s">
        <v>71</v>
      </c>
      <c r="AY7829" s="159" t="s">
        <v>330</v>
      </c>
    </row>
    <row r="7830" spans="2:51" s="13" customFormat="1">
      <c r="B7830" s="158"/>
      <c r="D7830" s="152" t="s">
        <v>340</v>
      </c>
      <c r="E7830" s="159" t="s">
        <v>21</v>
      </c>
      <c r="F7830" s="160" t="s">
        <v>1615</v>
      </c>
      <c r="H7830" s="161">
        <v>3.0579999999999998</v>
      </c>
      <c r="I7830" s="162"/>
      <c r="L7830" s="158"/>
      <c r="M7830" s="163"/>
      <c r="T7830" s="164"/>
      <c r="AT7830" s="159" t="s">
        <v>340</v>
      </c>
      <c r="AU7830" s="159" t="s">
        <v>80</v>
      </c>
      <c r="AV7830" s="13" t="s">
        <v>80</v>
      </c>
      <c r="AW7830" s="13" t="s">
        <v>32</v>
      </c>
      <c r="AX7830" s="13" t="s">
        <v>71</v>
      </c>
      <c r="AY7830" s="159" t="s">
        <v>330</v>
      </c>
    </row>
    <row r="7831" spans="2:51" s="12" customFormat="1">
      <c r="B7831" s="151"/>
      <c r="D7831" s="152" t="s">
        <v>340</v>
      </c>
      <c r="E7831" s="153" t="s">
        <v>21</v>
      </c>
      <c r="F7831" s="154" t="s">
        <v>1484</v>
      </c>
      <c r="H7831" s="153" t="s">
        <v>21</v>
      </c>
      <c r="I7831" s="155"/>
      <c r="L7831" s="151"/>
      <c r="M7831" s="156"/>
      <c r="T7831" s="157"/>
      <c r="AT7831" s="153" t="s">
        <v>340</v>
      </c>
      <c r="AU7831" s="153" t="s">
        <v>80</v>
      </c>
      <c r="AV7831" s="12" t="s">
        <v>78</v>
      </c>
      <c r="AW7831" s="12" t="s">
        <v>32</v>
      </c>
      <c r="AX7831" s="12" t="s">
        <v>71</v>
      </c>
      <c r="AY7831" s="153" t="s">
        <v>330</v>
      </c>
    </row>
    <row r="7832" spans="2:51" s="13" customFormat="1">
      <c r="B7832" s="158"/>
      <c r="D7832" s="152" t="s">
        <v>340</v>
      </c>
      <c r="E7832" s="159" t="s">
        <v>21</v>
      </c>
      <c r="F7832" s="160" t="s">
        <v>5253</v>
      </c>
      <c r="H7832" s="161">
        <v>44</v>
      </c>
      <c r="I7832" s="162"/>
      <c r="L7832" s="158"/>
      <c r="M7832" s="163"/>
      <c r="T7832" s="164"/>
      <c r="AT7832" s="159" t="s">
        <v>340</v>
      </c>
      <c r="AU7832" s="159" t="s">
        <v>80</v>
      </c>
      <c r="AV7832" s="13" t="s">
        <v>80</v>
      </c>
      <c r="AW7832" s="13" t="s">
        <v>32</v>
      </c>
      <c r="AX7832" s="13" t="s">
        <v>71</v>
      </c>
      <c r="AY7832" s="159" t="s">
        <v>330</v>
      </c>
    </row>
    <row r="7833" spans="2:51" s="13" customFormat="1">
      <c r="B7833" s="158"/>
      <c r="D7833" s="152" t="s">
        <v>340</v>
      </c>
      <c r="E7833" s="159" t="s">
        <v>21</v>
      </c>
      <c r="F7833" s="160" t="s">
        <v>4795</v>
      </c>
      <c r="H7833" s="161">
        <v>-1.89</v>
      </c>
      <c r="I7833" s="162"/>
      <c r="L7833" s="158"/>
      <c r="M7833" s="163"/>
      <c r="T7833" s="164"/>
      <c r="AT7833" s="159" t="s">
        <v>340</v>
      </c>
      <c r="AU7833" s="159" t="s">
        <v>80</v>
      </c>
      <c r="AV7833" s="13" t="s">
        <v>80</v>
      </c>
      <c r="AW7833" s="13" t="s">
        <v>32</v>
      </c>
      <c r="AX7833" s="13" t="s">
        <v>71</v>
      </c>
      <c r="AY7833" s="159" t="s">
        <v>330</v>
      </c>
    </row>
    <row r="7834" spans="2:51" s="12" customFormat="1">
      <c r="B7834" s="151"/>
      <c r="D7834" s="152" t="s">
        <v>340</v>
      </c>
      <c r="E7834" s="153" t="s">
        <v>21</v>
      </c>
      <c r="F7834" s="154" t="s">
        <v>1488</v>
      </c>
      <c r="H7834" s="153" t="s">
        <v>21</v>
      </c>
      <c r="I7834" s="155"/>
      <c r="L7834" s="151"/>
      <c r="M7834" s="156"/>
      <c r="T7834" s="157"/>
      <c r="AT7834" s="153" t="s">
        <v>340</v>
      </c>
      <c r="AU7834" s="153" t="s">
        <v>80</v>
      </c>
      <c r="AV7834" s="12" t="s">
        <v>78</v>
      </c>
      <c r="AW7834" s="12" t="s">
        <v>32</v>
      </c>
      <c r="AX7834" s="12" t="s">
        <v>71</v>
      </c>
      <c r="AY7834" s="153" t="s">
        <v>330</v>
      </c>
    </row>
    <row r="7835" spans="2:51" s="13" customFormat="1">
      <c r="B7835" s="158"/>
      <c r="D7835" s="152" t="s">
        <v>340</v>
      </c>
      <c r="E7835" s="159" t="s">
        <v>21</v>
      </c>
      <c r="F7835" s="160" t="s">
        <v>5254</v>
      </c>
      <c r="H7835" s="161">
        <v>15.6</v>
      </c>
      <c r="I7835" s="162"/>
      <c r="L7835" s="158"/>
      <c r="M7835" s="163"/>
      <c r="T7835" s="164"/>
      <c r="AT7835" s="159" t="s">
        <v>340</v>
      </c>
      <c r="AU7835" s="159" t="s">
        <v>80</v>
      </c>
      <c r="AV7835" s="13" t="s">
        <v>80</v>
      </c>
      <c r="AW7835" s="13" t="s">
        <v>32</v>
      </c>
      <c r="AX7835" s="13" t="s">
        <v>71</v>
      </c>
      <c r="AY7835" s="159" t="s">
        <v>330</v>
      </c>
    </row>
    <row r="7836" spans="2:51" s="13" customFormat="1">
      <c r="B7836" s="158"/>
      <c r="D7836" s="152" t="s">
        <v>340</v>
      </c>
      <c r="E7836" s="159" t="s">
        <v>21</v>
      </c>
      <c r="F7836" s="160" t="s">
        <v>4809</v>
      </c>
      <c r="H7836" s="161">
        <v>-2.94</v>
      </c>
      <c r="I7836" s="162"/>
      <c r="L7836" s="158"/>
      <c r="M7836" s="163"/>
      <c r="T7836" s="164"/>
      <c r="AT7836" s="159" t="s">
        <v>340</v>
      </c>
      <c r="AU7836" s="159" t="s">
        <v>80</v>
      </c>
      <c r="AV7836" s="13" t="s">
        <v>80</v>
      </c>
      <c r="AW7836" s="13" t="s">
        <v>32</v>
      </c>
      <c r="AX7836" s="13" t="s">
        <v>71</v>
      </c>
      <c r="AY7836" s="159" t="s">
        <v>330</v>
      </c>
    </row>
    <row r="7837" spans="2:51" s="12" customFormat="1">
      <c r="B7837" s="151"/>
      <c r="D7837" s="152" t="s">
        <v>340</v>
      </c>
      <c r="E7837" s="153" t="s">
        <v>21</v>
      </c>
      <c r="F7837" s="154" t="s">
        <v>1490</v>
      </c>
      <c r="H7837" s="153" t="s">
        <v>21</v>
      </c>
      <c r="I7837" s="155"/>
      <c r="L7837" s="151"/>
      <c r="M7837" s="156"/>
      <c r="T7837" s="157"/>
      <c r="AT7837" s="153" t="s">
        <v>340</v>
      </c>
      <c r="AU7837" s="153" t="s">
        <v>80</v>
      </c>
      <c r="AV7837" s="12" t="s">
        <v>78</v>
      </c>
      <c r="AW7837" s="12" t="s">
        <v>32</v>
      </c>
      <c r="AX7837" s="12" t="s">
        <v>71</v>
      </c>
      <c r="AY7837" s="153" t="s">
        <v>330</v>
      </c>
    </row>
    <row r="7838" spans="2:51" s="13" customFormat="1">
      <c r="B7838" s="158"/>
      <c r="D7838" s="152" t="s">
        <v>340</v>
      </c>
      <c r="E7838" s="159" t="s">
        <v>21</v>
      </c>
      <c r="F7838" s="160" t="s">
        <v>4840</v>
      </c>
      <c r="H7838" s="161">
        <v>11.28</v>
      </c>
      <c r="I7838" s="162"/>
      <c r="L7838" s="158"/>
      <c r="M7838" s="163"/>
      <c r="T7838" s="164"/>
      <c r="AT7838" s="159" t="s">
        <v>340</v>
      </c>
      <c r="AU7838" s="159" t="s">
        <v>80</v>
      </c>
      <c r="AV7838" s="13" t="s">
        <v>80</v>
      </c>
      <c r="AW7838" s="13" t="s">
        <v>32</v>
      </c>
      <c r="AX7838" s="13" t="s">
        <v>71</v>
      </c>
      <c r="AY7838" s="159" t="s">
        <v>330</v>
      </c>
    </row>
    <row r="7839" spans="2:51" s="13" customFormat="1">
      <c r="B7839" s="158"/>
      <c r="D7839" s="152" t="s">
        <v>340</v>
      </c>
      <c r="E7839" s="159" t="s">
        <v>21</v>
      </c>
      <c r="F7839" s="160" t="s">
        <v>4799</v>
      </c>
      <c r="H7839" s="161">
        <v>-1.47</v>
      </c>
      <c r="I7839" s="162"/>
      <c r="L7839" s="158"/>
      <c r="M7839" s="163"/>
      <c r="T7839" s="164"/>
      <c r="AT7839" s="159" t="s">
        <v>340</v>
      </c>
      <c r="AU7839" s="159" t="s">
        <v>80</v>
      </c>
      <c r="AV7839" s="13" t="s">
        <v>80</v>
      </c>
      <c r="AW7839" s="13" t="s">
        <v>32</v>
      </c>
      <c r="AX7839" s="13" t="s">
        <v>71</v>
      </c>
      <c r="AY7839" s="159" t="s">
        <v>330</v>
      </c>
    </row>
    <row r="7840" spans="2:51" s="12" customFormat="1">
      <c r="B7840" s="151"/>
      <c r="D7840" s="152" t="s">
        <v>340</v>
      </c>
      <c r="E7840" s="153" t="s">
        <v>21</v>
      </c>
      <c r="F7840" s="154" t="s">
        <v>1568</v>
      </c>
      <c r="H7840" s="153" t="s">
        <v>21</v>
      </c>
      <c r="I7840" s="155"/>
      <c r="L7840" s="151"/>
      <c r="M7840" s="156"/>
      <c r="T7840" s="157"/>
      <c r="AT7840" s="153" t="s">
        <v>340</v>
      </c>
      <c r="AU7840" s="153" t="s">
        <v>80</v>
      </c>
      <c r="AV7840" s="12" t="s">
        <v>78</v>
      </c>
      <c r="AW7840" s="12" t="s">
        <v>32</v>
      </c>
      <c r="AX7840" s="12" t="s">
        <v>71</v>
      </c>
      <c r="AY7840" s="153" t="s">
        <v>330</v>
      </c>
    </row>
    <row r="7841" spans="2:51" s="13" customFormat="1">
      <c r="B7841" s="158"/>
      <c r="D7841" s="152" t="s">
        <v>340</v>
      </c>
      <c r="E7841" s="159" t="s">
        <v>21</v>
      </c>
      <c r="F7841" s="160" t="s">
        <v>5255</v>
      </c>
      <c r="H7841" s="161">
        <v>15.84</v>
      </c>
      <c r="I7841" s="162"/>
      <c r="L7841" s="158"/>
      <c r="M7841" s="163"/>
      <c r="T7841" s="164"/>
      <c r="AT7841" s="159" t="s">
        <v>340</v>
      </c>
      <c r="AU7841" s="159" t="s">
        <v>80</v>
      </c>
      <c r="AV7841" s="13" t="s">
        <v>80</v>
      </c>
      <c r="AW7841" s="13" t="s">
        <v>32</v>
      </c>
      <c r="AX7841" s="13" t="s">
        <v>71</v>
      </c>
      <c r="AY7841" s="159" t="s">
        <v>330</v>
      </c>
    </row>
    <row r="7842" spans="2:51" s="13" customFormat="1">
      <c r="B7842" s="158"/>
      <c r="D7842" s="152" t="s">
        <v>340</v>
      </c>
      <c r="E7842" s="159" t="s">
        <v>21</v>
      </c>
      <c r="F7842" s="160" t="s">
        <v>4809</v>
      </c>
      <c r="H7842" s="161">
        <v>-2.94</v>
      </c>
      <c r="I7842" s="162"/>
      <c r="L7842" s="158"/>
      <c r="M7842" s="163"/>
      <c r="T7842" s="164"/>
      <c r="AT7842" s="159" t="s">
        <v>340</v>
      </c>
      <c r="AU7842" s="159" t="s">
        <v>80</v>
      </c>
      <c r="AV7842" s="13" t="s">
        <v>80</v>
      </c>
      <c r="AW7842" s="13" t="s">
        <v>32</v>
      </c>
      <c r="AX7842" s="13" t="s">
        <v>71</v>
      </c>
      <c r="AY7842" s="159" t="s">
        <v>330</v>
      </c>
    </row>
    <row r="7843" spans="2:51" s="12" customFormat="1">
      <c r="B7843" s="151"/>
      <c r="D7843" s="152" t="s">
        <v>340</v>
      </c>
      <c r="E7843" s="153" t="s">
        <v>21</v>
      </c>
      <c r="F7843" s="154" t="s">
        <v>1569</v>
      </c>
      <c r="H7843" s="153" t="s">
        <v>21</v>
      </c>
      <c r="I7843" s="155"/>
      <c r="L7843" s="151"/>
      <c r="M7843" s="156"/>
      <c r="T7843" s="157"/>
      <c r="AT7843" s="153" t="s">
        <v>340</v>
      </c>
      <c r="AU7843" s="153" t="s">
        <v>80</v>
      </c>
      <c r="AV7843" s="12" t="s">
        <v>78</v>
      </c>
      <c r="AW7843" s="12" t="s">
        <v>32</v>
      </c>
      <c r="AX7843" s="12" t="s">
        <v>71</v>
      </c>
      <c r="AY7843" s="153" t="s">
        <v>330</v>
      </c>
    </row>
    <row r="7844" spans="2:51" s="13" customFormat="1">
      <c r="B7844" s="158"/>
      <c r="D7844" s="152" t="s">
        <v>340</v>
      </c>
      <c r="E7844" s="159" t="s">
        <v>21</v>
      </c>
      <c r="F7844" s="160" t="s">
        <v>4840</v>
      </c>
      <c r="H7844" s="161">
        <v>11.28</v>
      </c>
      <c r="I7844" s="162"/>
      <c r="L7844" s="158"/>
      <c r="M7844" s="163"/>
      <c r="T7844" s="164"/>
      <c r="AT7844" s="159" t="s">
        <v>340</v>
      </c>
      <c r="AU7844" s="159" t="s">
        <v>80</v>
      </c>
      <c r="AV7844" s="13" t="s">
        <v>80</v>
      </c>
      <c r="AW7844" s="13" t="s">
        <v>32</v>
      </c>
      <c r="AX7844" s="13" t="s">
        <v>71</v>
      </c>
      <c r="AY7844" s="159" t="s">
        <v>330</v>
      </c>
    </row>
    <row r="7845" spans="2:51" s="13" customFormat="1">
      <c r="B7845" s="158"/>
      <c r="D7845" s="152" t="s">
        <v>340</v>
      </c>
      <c r="E7845" s="159" t="s">
        <v>21</v>
      </c>
      <c r="F7845" s="160" t="s">
        <v>4799</v>
      </c>
      <c r="H7845" s="161">
        <v>-1.47</v>
      </c>
      <c r="I7845" s="162"/>
      <c r="L7845" s="158"/>
      <c r="M7845" s="163"/>
      <c r="T7845" s="164"/>
      <c r="AT7845" s="159" t="s">
        <v>340</v>
      </c>
      <c r="AU7845" s="159" t="s">
        <v>80</v>
      </c>
      <c r="AV7845" s="13" t="s">
        <v>80</v>
      </c>
      <c r="AW7845" s="13" t="s">
        <v>32</v>
      </c>
      <c r="AX7845" s="13" t="s">
        <v>71</v>
      </c>
      <c r="AY7845" s="159" t="s">
        <v>330</v>
      </c>
    </row>
    <row r="7846" spans="2:51" s="12" customFormat="1">
      <c r="B7846" s="151"/>
      <c r="D7846" s="152" t="s">
        <v>340</v>
      </c>
      <c r="E7846" s="153" t="s">
        <v>21</v>
      </c>
      <c r="F7846" s="154" t="s">
        <v>1682</v>
      </c>
      <c r="H7846" s="153" t="s">
        <v>21</v>
      </c>
      <c r="I7846" s="155"/>
      <c r="L7846" s="151"/>
      <c r="M7846" s="156"/>
      <c r="T7846" s="157"/>
      <c r="AT7846" s="153" t="s">
        <v>340</v>
      </c>
      <c r="AU7846" s="153" t="s">
        <v>80</v>
      </c>
      <c r="AV7846" s="12" t="s">
        <v>78</v>
      </c>
      <c r="AW7846" s="12" t="s">
        <v>32</v>
      </c>
      <c r="AX7846" s="12" t="s">
        <v>71</v>
      </c>
      <c r="AY7846" s="153" t="s">
        <v>330</v>
      </c>
    </row>
    <row r="7847" spans="2:51" s="13" customFormat="1">
      <c r="B7847" s="158"/>
      <c r="D7847" s="152" t="s">
        <v>340</v>
      </c>
      <c r="E7847" s="159" t="s">
        <v>21</v>
      </c>
      <c r="F7847" s="160" t="s">
        <v>4842</v>
      </c>
      <c r="H7847" s="161">
        <v>19.2</v>
      </c>
      <c r="I7847" s="162"/>
      <c r="L7847" s="158"/>
      <c r="M7847" s="163"/>
      <c r="T7847" s="164"/>
      <c r="AT7847" s="159" t="s">
        <v>340</v>
      </c>
      <c r="AU7847" s="159" t="s">
        <v>80</v>
      </c>
      <c r="AV7847" s="13" t="s">
        <v>80</v>
      </c>
      <c r="AW7847" s="13" t="s">
        <v>32</v>
      </c>
      <c r="AX7847" s="13" t="s">
        <v>71</v>
      </c>
      <c r="AY7847" s="159" t="s">
        <v>330</v>
      </c>
    </row>
    <row r="7848" spans="2:51" s="13" customFormat="1">
      <c r="B7848" s="158"/>
      <c r="D7848" s="152" t="s">
        <v>340</v>
      </c>
      <c r="E7848" s="159" t="s">
        <v>21</v>
      </c>
      <c r="F7848" s="160" t="s">
        <v>4795</v>
      </c>
      <c r="H7848" s="161">
        <v>-1.89</v>
      </c>
      <c r="I7848" s="162"/>
      <c r="L7848" s="158"/>
      <c r="M7848" s="163"/>
      <c r="T7848" s="164"/>
      <c r="AT7848" s="159" t="s">
        <v>340</v>
      </c>
      <c r="AU7848" s="159" t="s">
        <v>80</v>
      </c>
      <c r="AV7848" s="13" t="s">
        <v>80</v>
      </c>
      <c r="AW7848" s="13" t="s">
        <v>32</v>
      </c>
      <c r="AX7848" s="13" t="s">
        <v>71</v>
      </c>
      <c r="AY7848" s="159" t="s">
        <v>330</v>
      </c>
    </row>
    <row r="7849" spans="2:51" s="12" customFormat="1">
      <c r="B7849" s="151"/>
      <c r="D7849" s="152" t="s">
        <v>340</v>
      </c>
      <c r="E7849" s="153" t="s">
        <v>21</v>
      </c>
      <c r="F7849" s="154" t="s">
        <v>1492</v>
      </c>
      <c r="H7849" s="153" t="s">
        <v>21</v>
      </c>
      <c r="I7849" s="155"/>
      <c r="L7849" s="151"/>
      <c r="M7849" s="156"/>
      <c r="T7849" s="157"/>
      <c r="AT7849" s="153" t="s">
        <v>340</v>
      </c>
      <c r="AU7849" s="153" t="s">
        <v>80</v>
      </c>
      <c r="AV7849" s="12" t="s">
        <v>78</v>
      </c>
      <c r="AW7849" s="12" t="s">
        <v>32</v>
      </c>
      <c r="AX7849" s="12" t="s">
        <v>71</v>
      </c>
      <c r="AY7849" s="153" t="s">
        <v>330</v>
      </c>
    </row>
    <row r="7850" spans="2:51" s="13" customFormat="1">
      <c r="B7850" s="158"/>
      <c r="D7850" s="152" t="s">
        <v>340</v>
      </c>
      <c r="E7850" s="159" t="s">
        <v>21</v>
      </c>
      <c r="F7850" s="160" t="s">
        <v>4843</v>
      </c>
      <c r="H7850" s="161">
        <v>27.12</v>
      </c>
      <c r="I7850" s="162"/>
      <c r="L7850" s="158"/>
      <c r="M7850" s="163"/>
      <c r="T7850" s="164"/>
      <c r="AT7850" s="159" t="s">
        <v>340</v>
      </c>
      <c r="AU7850" s="159" t="s">
        <v>80</v>
      </c>
      <c r="AV7850" s="13" t="s">
        <v>80</v>
      </c>
      <c r="AW7850" s="13" t="s">
        <v>32</v>
      </c>
      <c r="AX7850" s="13" t="s">
        <v>71</v>
      </c>
      <c r="AY7850" s="159" t="s">
        <v>330</v>
      </c>
    </row>
    <row r="7851" spans="2:51" s="13" customFormat="1">
      <c r="B7851" s="158"/>
      <c r="D7851" s="152" t="s">
        <v>340</v>
      </c>
      <c r="E7851" s="159" t="s">
        <v>21</v>
      </c>
      <c r="F7851" s="160" t="s">
        <v>4834</v>
      </c>
      <c r="H7851" s="161">
        <v>-1.68</v>
      </c>
      <c r="I7851" s="162"/>
      <c r="L7851" s="158"/>
      <c r="M7851" s="163"/>
      <c r="T7851" s="164"/>
      <c r="AT7851" s="159" t="s">
        <v>340</v>
      </c>
      <c r="AU7851" s="159" t="s">
        <v>80</v>
      </c>
      <c r="AV7851" s="13" t="s">
        <v>80</v>
      </c>
      <c r="AW7851" s="13" t="s">
        <v>32</v>
      </c>
      <c r="AX7851" s="13" t="s">
        <v>71</v>
      </c>
      <c r="AY7851" s="159" t="s">
        <v>330</v>
      </c>
    </row>
    <row r="7852" spans="2:51" s="12" customFormat="1">
      <c r="B7852" s="151"/>
      <c r="D7852" s="152" t="s">
        <v>340</v>
      </c>
      <c r="E7852" s="153" t="s">
        <v>21</v>
      </c>
      <c r="F7852" s="154" t="s">
        <v>1572</v>
      </c>
      <c r="H7852" s="153" t="s">
        <v>21</v>
      </c>
      <c r="I7852" s="155"/>
      <c r="L7852" s="151"/>
      <c r="M7852" s="156"/>
      <c r="T7852" s="157"/>
      <c r="AT7852" s="153" t="s">
        <v>340</v>
      </c>
      <c r="AU7852" s="153" t="s">
        <v>80</v>
      </c>
      <c r="AV7852" s="12" t="s">
        <v>78</v>
      </c>
      <c r="AW7852" s="12" t="s">
        <v>32</v>
      </c>
      <c r="AX7852" s="12" t="s">
        <v>71</v>
      </c>
      <c r="AY7852" s="153" t="s">
        <v>330</v>
      </c>
    </row>
    <row r="7853" spans="2:51" s="13" customFormat="1">
      <c r="B7853" s="158"/>
      <c r="D7853" s="152" t="s">
        <v>340</v>
      </c>
      <c r="E7853" s="159" t="s">
        <v>21</v>
      </c>
      <c r="F7853" s="160" t="s">
        <v>4844</v>
      </c>
      <c r="H7853" s="161">
        <v>16.512</v>
      </c>
      <c r="I7853" s="162"/>
      <c r="L7853" s="158"/>
      <c r="M7853" s="163"/>
      <c r="T7853" s="164"/>
      <c r="AT7853" s="159" t="s">
        <v>340</v>
      </c>
      <c r="AU7853" s="159" t="s">
        <v>80</v>
      </c>
      <c r="AV7853" s="13" t="s">
        <v>80</v>
      </c>
      <c r="AW7853" s="13" t="s">
        <v>32</v>
      </c>
      <c r="AX7853" s="13" t="s">
        <v>71</v>
      </c>
      <c r="AY7853" s="159" t="s">
        <v>330</v>
      </c>
    </row>
    <row r="7854" spans="2:51" s="13" customFormat="1">
      <c r="B7854" s="158"/>
      <c r="D7854" s="152" t="s">
        <v>340</v>
      </c>
      <c r="E7854" s="159" t="s">
        <v>21</v>
      </c>
      <c r="F7854" s="160" t="s">
        <v>4834</v>
      </c>
      <c r="H7854" s="161">
        <v>-1.68</v>
      </c>
      <c r="I7854" s="162"/>
      <c r="L7854" s="158"/>
      <c r="M7854" s="163"/>
      <c r="T7854" s="164"/>
      <c r="AT7854" s="159" t="s">
        <v>340</v>
      </c>
      <c r="AU7854" s="159" t="s">
        <v>80</v>
      </c>
      <c r="AV7854" s="13" t="s">
        <v>80</v>
      </c>
      <c r="AW7854" s="13" t="s">
        <v>32</v>
      </c>
      <c r="AX7854" s="13" t="s">
        <v>71</v>
      </c>
      <c r="AY7854" s="159" t="s">
        <v>330</v>
      </c>
    </row>
    <row r="7855" spans="2:51" s="12" customFormat="1">
      <c r="B7855" s="151"/>
      <c r="D7855" s="152" t="s">
        <v>340</v>
      </c>
      <c r="E7855" s="153" t="s">
        <v>21</v>
      </c>
      <c r="F7855" s="154" t="s">
        <v>1576</v>
      </c>
      <c r="H7855" s="153" t="s">
        <v>21</v>
      </c>
      <c r="I7855" s="155"/>
      <c r="L7855" s="151"/>
      <c r="M7855" s="156"/>
      <c r="T7855" s="157"/>
      <c r="AT7855" s="153" t="s">
        <v>340</v>
      </c>
      <c r="AU7855" s="153" t="s">
        <v>80</v>
      </c>
      <c r="AV7855" s="12" t="s">
        <v>78</v>
      </c>
      <c r="AW7855" s="12" t="s">
        <v>32</v>
      </c>
      <c r="AX7855" s="12" t="s">
        <v>71</v>
      </c>
      <c r="AY7855" s="153" t="s">
        <v>330</v>
      </c>
    </row>
    <row r="7856" spans="2:51" s="13" customFormat="1">
      <c r="B7856" s="158"/>
      <c r="D7856" s="152" t="s">
        <v>340</v>
      </c>
      <c r="E7856" s="159" t="s">
        <v>21</v>
      </c>
      <c r="F7856" s="160" t="s">
        <v>5256</v>
      </c>
      <c r="H7856" s="161">
        <v>26.39</v>
      </c>
      <c r="I7856" s="162"/>
      <c r="L7856" s="158"/>
      <c r="M7856" s="163"/>
      <c r="T7856" s="164"/>
      <c r="AT7856" s="159" t="s">
        <v>340</v>
      </c>
      <c r="AU7856" s="159" t="s">
        <v>80</v>
      </c>
      <c r="AV7856" s="13" t="s">
        <v>80</v>
      </c>
      <c r="AW7856" s="13" t="s">
        <v>32</v>
      </c>
      <c r="AX7856" s="13" t="s">
        <v>71</v>
      </c>
      <c r="AY7856" s="159" t="s">
        <v>330</v>
      </c>
    </row>
    <row r="7857" spans="2:51" s="13" customFormat="1">
      <c r="B7857" s="158"/>
      <c r="D7857" s="152" t="s">
        <v>340</v>
      </c>
      <c r="E7857" s="159" t="s">
        <v>21</v>
      </c>
      <c r="F7857" s="160" t="s">
        <v>4809</v>
      </c>
      <c r="H7857" s="161">
        <v>-2.94</v>
      </c>
      <c r="I7857" s="162"/>
      <c r="L7857" s="158"/>
      <c r="M7857" s="163"/>
      <c r="T7857" s="164"/>
      <c r="AT7857" s="159" t="s">
        <v>340</v>
      </c>
      <c r="AU7857" s="159" t="s">
        <v>80</v>
      </c>
      <c r="AV7857" s="13" t="s">
        <v>80</v>
      </c>
      <c r="AW7857" s="13" t="s">
        <v>32</v>
      </c>
      <c r="AX7857" s="13" t="s">
        <v>71</v>
      </c>
      <c r="AY7857" s="159" t="s">
        <v>330</v>
      </c>
    </row>
    <row r="7858" spans="2:51" s="13" customFormat="1">
      <c r="B7858" s="158"/>
      <c r="D7858" s="152" t="s">
        <v>340</v>
      </c>
      <c r="E7858" s="159" t="s">
        <v>21</v>
      </c>
      <c r="F7858" s="160" t="s">
        <v>1531</v>
      </c>
      <c r="H7858" s="161">
        <v>-1.26</v>
      </c>
      <c r="I7858" s="162"/>
      <c r="L7858" s="158"/>
      <c r="M7858" s="163"/>
      <c r="T7858" s="164"/>
      <c r="AT7858" s="159" t="s">
        <v>340</v>
      </c>
      <c r="AU7858" s="159" t="s">
        <v>80</v>
      </c>
      <c r="AV7858" s="13" t="s">
        <v>80</v>
      </c>
      <c r="AW7858" s="13" t="s">
        <v>32</v>
      </c>
      <c r="AX7858" s="13" t="s">
        <v>71</v>
      </c>
      <c r="AY7858" s="159" t="s">
        <v>330</v>
      </c>
    </row>
    <row r="7859" spans="2:51" s="13" customFormat="1">
      <c r="B7859" s="158"/>
      <c r="D7859" s="152" t="s">
        <v>340</v>
      </c>
      <c r="E7859" s="159" t="s">
        <v>21</v>
      </c>
      <c r="F7859" s="160" t="s">
        <v>1618</v>
      </c>
      <c r="H7859" s="161">
        <v>-4.3</v>
      </c>
      <c r="I7859" s="162"/>
      <c r="L7859" s="158"/>
      <c r="M7859" s="163"/>
      <c r="T7859" s="164"/>
      <c r="AT7859" s="159" t="s">
        <v>340</v>
      </c>
      <c r="AU7859" s="159" t="s">
        <v>80</v>
      </c>
      <c r="AV7859" s="13" t="s">
        <v>80</v>
      </c>
      <c r="AW7859" s="13" t="s">
        <v>32</v>
      </c>
      <c r="AX7859" s="13" t="s">
        <v>71</v>
      </c>
      <c r="AY7859" s="159" t="s">
        <v>330</v>
      </c>
    </row>
    <row r="7860" spans="2:51" s="13" customFormat="1">
      <c r="B7860" s="158"/>
      <c r="D7860" s="152" t="s">
        <v>340</v>
      </c>
      <c r="E7860" s="159" t="s">
        <v>21</v>
      </c>
      <c r="F7860" s="160" t="s">
        <v>1619</v>
      </c>
      <c r="H7860" s="161">
        <v>2.0750000000000002</v>
      </c>
      <c r="I7860" s="162"/>
      <c r="L7860" s="158"/>
      <c r="M7860" s="163"/>
      <c r="T7860" s="164"/>
      <c r="AT7860" s="159" t="s">
        <v>340</v>
      </c>
      <c r="AU7860" s="159" t="s">
        <v>80</v>
      </c>
      <c r="AV7860" s="13" t="s">
        <v>80</v>
      </c>
      <c r="AW7860" s="13" t="s">
        <v>32</v>
      </c>
      <c r="AX7860" s="13" t="s">
        <v>71</v>
      </c>
      <c r="AY7860" s="159" t="s">
        <v>330</v>
      </c>
    </row>
    <row r="7861" spans="2:51" s="12" customFormat="1">
      <c r="B7861" s="151"/>
      <c r="D7861" s="152" t="s">
        <v>340</v>
      </c>
      <c r="E7861" s="153" t="s">
        <v>21</v>
      </c>
      <c r="F7861" s="154" t="s">
        <v>1578</v>
      </c>
      <c r="H7861" s="153" t="s">
        <v>21</v>
      </c>
      <c r="I7861" s="155"/>
      <c r="L7861" s="151"/>
      <c r="M7861" s="156"/>
      <c r="T7861" s="157"/>
      <c r="AT7861" s="153" t="s">
        <v>340</v>
      </c>
      <c r="AU7861" s="153" t="s">
        <v>80</v>
      </c>
      <c r="AV7861" s="12" t="s">
        <v>78</v>
      </c>
      <c r="AW7861" s="12" t="s">
        <v>32</v>
      </c>
      <c r="AX7861" s="12" t="s">
        <v>71</v>
      </c>
      <c r="AY7861" s="153" t="s">
        <v>330</v>
      </c>
    </row>
    <row r="7862" spans="2:51" s="13" customFormat="1">
      <c r="B7862" s="158"/>
      <c r="D7862" s="152" t="s">
        <v>340</v>
      </c>
      <c r="E7862" s="159" t="s">
        <v>21</v>
      </c>
      <c r="F7862" s="160" t="s">
        <v>5257</v>
      </c>
      <c r="H7862" s="161">
        <v>20.54</v>
      </c>
      <c r="I7862" s="162"/>
      <c r="L7862" s="158"/>
      <c r="M7862" s="163"/>
      <c r="T7862" s="164"/>
      <c r="AT7862" s="159" t="s">
        <v>340</v>
      </c>
      <c r="AU7862" s="159" t="s">
        <v>80</v>
      </c>
      <c r="AV7862" s="13" t="s">
        <v>80</v>
      </c>
      <c r="AW7862" s="13" t="s">
        <v>32</v>
      </c>
      <c r="AX7862" s="13" t="s">
        <v>71</v>
      </c>
      <c r="AY7862" s="159" t="s">
        <v>330</v>
      </c>
    </row>
    <row r="7863" spans="2:51" s="13" customFormat="1">
      <c r="B7863" s="158"/>
      <c r="D7863" s="152" t="s">
        <v>340</v>
      </c>
      <c r="E7863" s="159" t="s">
        <v>21</v>
      </c>
      <c r="F7863" s="160" t="s">
        <v>4809</v>
      </c>
      <c r="H7863" s="161">
        <v>-2.94</v>
      </c>
      <c r="I7863" s="162"/>
      <c r="L7863" s="158"/>
      <c r="M7863" s="163"/>
      <c r="T7863" s="164"/>
      <c r="AT7863" s="159" t="s">
        <v>340</v>
      </c>
      <c r="AU7863" s="159" t="s">
        <v>80</v>
      </c>
      <c r="AV7863" s="13" t="s">
        <v>80</v>
      </c>
      <c r="AW7863" s="13" t="s">
        <v>32</v>
      </c>
      <c r="AX7863" s="13" t="s">
        <v>71</v>
      </c>
      <c r="AY7863" s="159" t="s">
        <v>330</v>
      </c>
    </row>
    <row r="7864" spans="2:51" s="12" customFormat="1">
      <c r="B7864" s="151"/>
      <c r="D7864" s="152" t="s">
        <v>340</v>
      </c>
      <c r="E7864" s="153" t="s">
        <v>21</v>
      </c>
      <c r="F7864" s="154" t="s">
        <v>1505</v>
      </c>
      <c r="H7864" s="153" t="s">
        <v>21</v>
      </c>
      <c r="I7864" s="155"/>
      <c r="L7864" s="151"/>
      <c r="M7864" s="156"/>
      <c r="T7864" s="157"/>
      <c r="AT7864" s="153" t="s">
        <v>340</v>
      </c>
      <c r="AU7864" s="153" t="s">
        <v>80</v>
      </c>
      <c r="AV7864" s="12" t="s">
        <v>78</v>
      </c>
      <c r="AW7864" s="12" t="s">
        <v>32</v>
      </c>
      <c r="AX7864" s="12" t="s">
        <v>71</v>
      </c>
      <c r="AY7864" s="153" t="s">
        <v>330</v>
      </c>
    </row>
    <row r="7865" spans="2:51" s="13" customFormat="1">
      <c r="B7865" s="158"/>
      <c r="D7865" s="152" t="s">
        <v>340</v>
      </c>
      <c r="E7865" s="159" t="s">
        <v>21</v>
      </c>
      <c r="F7865" s="160" t="s">
        <v>5258</v>
      </c>
      <c r="H7865" s="161">
        <v>24.44</v>
      </c>
      <c r="I7865" s="162"/>
      <c r="L7865" s="158"/>
      <c r="M7865" s="163"/>
      <c r="T7865" s="164"/>
      <c r="AT7865" s="159" t="s">
        <v>340</v>
      </c>
      <c r="AU7865" s="159" t="s">
        <v>80</v>
      </c>
      <c r="AV7865" s="13" t="s">
        <v>80</v>
      </c>
      <c r="AW7865" s="13" t="s">
        <v>32</v>
      </c>
      <c r="AX7865" s="13" t="s">
        <v>71</v>
      </c>
      <c r="AY7865" s="159" t="s">
        <v>330</v>
      </c>
    </row>
    <row r="7866" spans="2:51" s="13" customFormat="1">
      <c r="B7866" s="158"/>
      <c r="D7866" s="152" t="s">
        <v>340</v>
      </c>
      <c r="E7866" s="159" t="s">
        <v>21</v>
      </c>
      <c r="F7866" s="160" t="s">
        <v>4809</v>
      </c>
      <c r="H7866" s="161">
        <v>-2.94</v>
      </c>
      <c r="I7866" s="162"/>
      <c r="L7866" s="158"/>
      <c r="M7866" s="163"/>
      <c r="T7866" s="164"/>
      <c r="AT7866" s="159" t="s">
        <v>340</v>
      </c>
      <c r="AU7866" s="159" t="s">
        <v>80</v>
      </c>
      <c r="AV7866" s="13" t="s">
        <v>80</v>
      </c>
      <c r="AW7866" s="13" t="s">
        <v>32</v>
      </c>
      <c r="AX7866" s="13" t="s">
        <v>71</v>
      </c>
      <c r="AY7866" s="159" t="s">
        <v>330</v>
      </c>
    </row>
    <row r="7867" spans="2:51" s="12" customFormat="1">
      <c r="B7867" s="151"/>
      <c r="D7867" s="152" t="s">
        <v>340</v>
      </c>
      <c r="E7867" s="153" t="s">
        <v>21</v>
      </c>
      <c r="F7867" s="154" t="s">
        <v>1581</v>
      </c>
      <c r="H7867" s="153" t="s">
        <v>21</v>
      </c>
      <c r="I7867" s="155"/>
      <c r="L7867" s="151"/>
      <c r="M7867" s="156"/>
      <c r="T7867" s="157"/>
      <c r="AT7867" s="153" t="s">
        <v>340</v>
      </c>
      <c r="AU7867" s="153" t="s">
        <v>80</v>
      </c>
      <c r="AV7867" s="12" t="s">
        <v>78</v>
      </c>
      <c r="AW7867" s="12" t="s">
        <v>32</v>
      </c>
      <c r="AX7867" s="12" t="s">
        <v>71</v>
      </c>
      <c r="AY7867" s="153" t="s">
        <v>330</v>
      </c>
    </row>
    <row r="7868" spans="2:51" s="13" customFormat="1">
      <c r="B7868" s="158"/>
      <c r="D7868" s="152" t="s">
        <v>340</v>
      </c>
      <c r="E7868" s="159" t="s">
        <v>21</v>
      </c>
      <c r="F7868" s="160" t="s">
        <v>5124</v>
      </c>
      <c r="H7868" s="161">
        <v>57.100999999999999</v>
      </c>
      <c r="I7868" s="162"/>
      <c r="L7868" s="158"/>
      <c r="M7868" s="163"/>
      <c r="T7868" s="164"/>
      <c r="AT7868" s="159" t="s">
        <v>340</v>
      </c>
      <c r="AU7868" s="159" t="s">
        <v>80</v>
      </c>
      <c r="AV7868" s="13" t="s">
        <v>80</v>
      </c>
      <c r="AW7868" s="13" t="s">
        <v>32</v>
      </c>
      <c r="AX7868" s="13" t="s">
        <v>71</v>
      </c>
      <c r="AY7868" s="159" t="s">
        <v>330</v>
      </c>
    </row>
    <row r="7869" spans="2:51" s="13" customFormat="1">
      <c r="B7869" s="158"/>
      <c r="D7869" s="152" t="s">
        <v>340</v>
      </c>
      <c r="E7869" s="159" t="s">
        <v>21</v>
      </c>
      <c r="F7869" s="160" t="s">
        <v>5125</v>
      </c>
      <c r="H7869" s="161">
        <v>-2.8860000000000001</v>
      </c>
      <c r="I7869" s="162"/>
      <c r="L7869" s="158"/>
      <c r="M7869" s="163"/>
      <c r="T7869" s="164"/>
      <c r="AT7869" s="159" t="s">
        <v>340</v>
      </c>
      <c r="AU7869" s="159" t="s">
        <v>80</v>
      </c>
      <c r="AV7869" s="13" t="s">
        <v>80</v>
      </c>
      <c r="AW7869" s="13" t="s">
        <v>32</v>
      </c>
      <c r="AX7869" s="13" t="s">
        <v>71</v>
      </c>
      <c r="AY7869" s="159" t="s">
        <v>330</v>
      </c>
    </row>
    <row r="7870" spans="2:51" s="13" customFormat="1">
      <c r="B7870" s="158"/>
      <c r="D7870" s="152" t="s">
        <v>340</v>
      </c>
      <c r="E7870" s="159" t="s">
        <v>21</v>
      </c>
      <c r="F7870" s="160" t="s">
        <v>4799</v>
      </c>
      <c r="H7870" s="161">
        <v>-1.47</v>
      </c>
      <c r="I7870" s="162"/>
      <c r="L7870" s="158"/>
      <c r="M7870" s="163"/>
      <c r="T7870" s="164"/>
      <c r="AT7870" s="159" t="s">
        <v>340</v>
      </c>
      <c r="AU7870" s="159" t="s">
        <v>80</v>
      </c>
      <c r="AV7870" s="13" t="s">
        <v>80</v>
      </c>
      <c r="AW7870" s="13" t="s">
        <v>32</v>
      </c>
      <c r="AX7870" s="13" t="s">
        <v>71</v>
      </c>
      <c r="AY7870" s="159" t="s">
        <v>330</v>
      </c>
    </row>
    <row r="7871" spans="2:51" s="13" customFormat="1">
      <c r="B7871" s="158"/>
      <c r="D7871" s="152" t="s">
        <v>340</v>
      </c>
      <c r="E7871" s="159" t="s">
        <v>21</v>
      </c>
      <c r="F7871" s="160" t="s">
        <v>5112</v>
      </c>
      <c r="H7871" s="161">
        <v>-2.9</v>
      </c>
      <c r="I7871" s="162"/>
      <c r="L7871" s="158"/>
      <c r="M7871" s="163"/>
      <c r="T7871" s="164"/>
      <c r="AT7871" s="159" t="s">
        <v>340</v>
      </c>
      <c r="AU7871" s="159" t="s">
        <v>80</v>
      </c>
      <c r="AV7871" s="13" t="s">
        <v>80</v>
      </c>
      <c r="AW7871" s="13" t="s">
        <v>32</v>
      </c>
      <c r="AX7871" s="13" t="s">
        <v>71</v>
      </c>
      <c r="AY7871" s="159" t="s">
        <v>330</v>
      </c>
    </row>
    <row r="7872" spans="2:51" s="13" customFormat="1">
      <c r="B7872" s="158"/>
      <c r="D7872" s="152" t="s">
        <v>340</v>
      </c>
      <c r="E7872" s="159" t="s">
        <v>21</v>
      </c>
      <c r="F7872" s="160" t="s">
        <v>5126</v>
      </c>
      <c r="H7872" s="161">
        <v>-8.0340000000000007</v>
      </c>
      <c r="I7872" s="162"/>
      <c r="L7872" s="158"/>
      <c r="M7872" s="163"/>
      <c r="T7872" s="164"/>
      <c r="AT7872" s="159" t="s">
        <v>340</v>
      </c>
      <c r="AU7872" s="159" t="s">
        <v>80</v>
      </c>
      <c r="AV7872" s="13" t="s">
        <v>80</v>
      </c>
      <c r="AW7872" s="13" t="s">
        <v>32</v>
      </c>
      <c r="AX7872" s="13" t="s">
        <v>71</v>
      </c>
      <c r="AY7872" s="159" t="s">
        <v>330</v>
      </c>
    </row>
    <row r="7873" spans="2:51" s="12" customFormat="1">
      <c r="B7873" s="151"/>
      <c r="D7873" s="152" t="s">
        <v>340</v>
      </c>
      <c r="E7873" s="153" t="s">
        <v>21</v>
      </c>
      <c r="F7873" s="154" t="s">
        <v>1623</v>
      </c>
      <c r="H7873" s="153" t="s">
        <v>21</v>
      </c>
      <c r="I7873" s="155"/>
      <c r="L7873" s="151"/>
      <c r="M7873" s="156"/>
      <c r="T7873" s="157"/>
      <c r="AT7873" s="153" t="s">
        <v>340</v>
      </c>
      <c r="AU7873" s="153" t="s">
        <v>80</v>
      </c>
      <c r="AV7873" s="12" t="s">
        <v>78</v>
      </c>
      <c r="AW7873" s="12" t="s">
        <v>32</v>
      </c>
      <c r="AX7873" s="12" t="s">
        <v>71</v>
      </c>
      <c r="AY7873" s="153" t="s">
        <v>330</v>
      </c>
    </row>
    <row r="7874" spans="2:51" s="13" customFormat="1">
      <c r="B7874" s="158"/>
      <c r="D7874" s="152" t="s">
        <v>340</v>
      </c>
      <c r="E7874" s="159" t="s">
        <v>21</v>
      </c>
      <c r="F7874" s="160" t="s">
        <v>5127</v>
      </c>
      <c r="H7874" s="161">
        <v>57.970999999999997</v>
      </c>
      <c r="I7874" s="162"/>
      <c r="L7874" s="158"/>
      <c r="M7874" s="163"/>
      <c r="T7874" s="164"/>
      <c r="AT7874" s="159" t="s">
        <v>340</v>
      </c>
      <c r="AU7874" s="159" t="s">
        <v>80</v>
      </c>
      <c r="AV7874" s="13" t="s">
        <v>80</v>
      </c>
      <c r="AW7874" s="13" t="s">
        <v>32</v>
      </c>
      <c r="AX7874" s="13" t="s">
        <v>71</v>
      </c>
      <c r="AY7874" s="159" t="s">
        <v>330</v>
      </c>
    </row>
    <row r="7875" spans="2:51" s="13" customFormat="1">
      <c r="B7875" s="158"/>
      <c r="D7875" s="152" t="s">
        <v>340</v>
      </c>
      <c r="E7875" s="159" t="s">
        <v>21</v>
      </c>
      <c r="F7875" s="160" t="s">
        <v>5125</v>
      </c>
      <c r="H7875" s="161">
        <v>-2.8860000000000001</v>
      </c>
      <c r="I7875" s="162"/>
      <c r="L7875" s="158"/>
      <c r="M7875" s="163"/>
      <c r="T7875" s="164"/>
      <c r="AT7875" s="159" t="s">
        <v>340</v>
      </c>
      <c r="AU7875" s="159" t="s">
        <v>80</v>
      </c>
      <c r="AV7875" s="13" t="s">
        <v>80</v>
      </c>
      <c r="AW7875" s="13" t="s">
        <v>32</v>
      </c>
      <c r="AX7875" s="13" t="s">
        <v>71</v>
      </c>
      <c r="AY7875" s="159" t="s">
        <v>330</v>
      </c>
    </row>
    <row r="7876" spans="2:51" s="13" customFormat="1">
      <c r="B7876" s="158"/>
      <c r="D7876" s="152" t="s">
        <v>340</v>
      </c>
      <c r="E7876" s="159" t="s">
        <v>21</v>
      </c>
      <c r="F7876" s="160" t="s">
        <v>5128</v>
      </c>
      <c r="H7876" s="161">
        <v>-2.7549999999999999</v>
      </c>
      <c r="I7876" s="162"/>
      <c r="L7876" s="158"/>
      <c r="M7876" s="163"/>
      <c r="T7876" s="164"/>
      <c r="AT7876" s="159" t="s">
        <v>340</v>
      </c>
      <c r="AU7876" s="159" t="s">
        <v>80</v>
      </c>
      <c r="AV7876" s="13" t="s">
        <v>80</v>
      </c>
      <c r="AW7876" s="13" t="s">
        <v>32</v>
      </c>
      <c r="AX7876" s="13" t="s">
        <v>71</v>
      </c>
      <c r="AY7876" s="159" t="s">
        <v>330</v>
      </c>
    </row>
    <row r="7877" spans="2:51" s="13" customFormat="1">
      <c r="B7877" s="158"/>
      <c r="D7877" s="152" t="s">
        <v>340</v>
      </c>
      <c r="E7877" s="159" t="s">
        <v>21</v>
      </c>
      <c r="F7877" s="160" t="s">
        <v>4799</v>
      </c>
      <c r="H7877" s="161">
        <v>-1.47</v>
      </c>
      <c r="I7877" s="162"/>
      <c r="L7877" s="158"/>
      <c r="M7877" s="163"/>
      <c r="T7877" s="164"/>
      <c r="AT7877" s="159" t="s">
        <v>340</v>
      </c>
      <c r="AU7877" s="159" t="s">
        <v>80</v>
      </c>
      <c r="AV7877" s="13" t="s">
        <v>80</v>
      </c>
      <c r="AW7877" s="13" t="s">
        <v>32</v>
      </c>
      <c r="AX7877" s="13" t="s">
        <v>71</v>
      </c>
      <c r="AY7877" s="159" t="s">
        <v>330</v>
      </c>
    </row>
    <row r="7878" spans="2:51" s="13" customFormat="1">
      <c r="B7878" s="158"/>
      <c r="D7878" s="152" t="s">
        <v>340</v>
      </c>
      <c r="E7878" s="159" t="s">
        <v>21</v>
      </c>
      <c r="F7878" s="160" t="s">
        <v>1625</v>
      </c>
      <c r="H7878" s="161">
        <v>-11.19</v>
      </c>
      <c r="I7878" s="162"/>
      <c r="L7878" s="158"/>
      <c r="M7878" s="163"/>
      <c r="T7878" s="164"/>
      <c r="AT7878" s="159" t="s">
        <v>340</v>
      </c>
      <c r="AU7878" s="159" t="s">
        <v>80</v>
      </c>
      <c r="AV7878" s="13" t="s">
        <v>80</v>
      </c>
      <c r="AW7878" s="13" t="s">
        <v>32</v>
      </c>
      <c r="AX7878" s="13" t="s">
        <v>71</v>
      </c>
      <c r="AY7878" s="159" t="s">
        <v>330</v>
      </c>
    </row>
    <row r="7879" spans="2:51" s="13" customFormat="1">
      <c r="B7879" s="158"/>
      <c r="D7879" s="152" t="s">
        <v>340</v>
      </c>
      <c r="E7879" s="159" t="s">
        <v>21</v>
      </c>
      <c r="F7879" s="160" t="s">
        <v>1626</v>
      </c>
      <c r="H7879" s="161">
        <v>3.798</v>
      </c>
      <c r="I7879" s="162"/>
      <c r="L7879" s="158"/>
      <c r="M7879" s="163"/>
      <c r="T7879" s="164"/>
      <c r="AT7879" s="159" t="s">
        <v>340</v>
      </c>
      <c r="AU7879" s="159" t="s">
        <v>80</v>
      </c>
      <c r="AV7879" s="13" t="s">
        <v>80</v>
      </c>
      <c r="AW7879" s="13" t="s">
        <v>32</v>
      </c>
      <c r="AX7879" s="13" t="s">
        <v>71</v>
      </c>
      <c r="AY7879" s="159" t="s">
        <v>330</v>
      </c>
    </row>
    <row r="7880" spans="2:51" s="12" customFormat="1">
      <c r="B7880" s="151"/>
      <c r="D7880" s="152" t="s">
        <v>340</v>
      </c>
      <c r="E7880" s="153" t="s">
        <v>21</v>
      </c>
      <c r="F7880" s="154" t="s">
        <v>1507</v>
      </c>
      <c r="H7880" s="153" t="s">
        <v>21</v>
      </c>
      <c r="I7880" s="155"/>
      <c r="L7880" s="151"/>
      <c r="M7880" s="156"/>
      <c r="T7880" s="157"/>
      <c r="AT7880" s="153" t="s">
        <v>340</v>
      </c>
      <c r="AU7880" s="153" t="s">
        <v>80</v>
      </c>
      <c r="AV7880" s="12" t="s">
        <v>78</v>
      </c>
      <c r="AW7880" s="12" t="s">
        <v>32</v>
      </c>
      <c r="AX7880" s="12" t="s">
        <v>71</v>
      </c>
      <c r="AY7880" s="153" t="s">
        <v>330</v>
      </c>
    </row>
    <row r="7881" spans="2:51" s="13" customFormat="1">
      <c r="B7881" s="158"/>
      <c r="D7881" s="152" t="s">
        <v>340</v>
      </c>
      <c r="E7881" s="159" t="s">
        <v>21</v>
      </c>
      <c r="F7881" s="160" t="s">
        <v>4848</v>
      </c>
      <c r="H7881" s="161">
        <v>12.48</v>
      </c>
      <c r="I7881" s="162"/>
      <c r="L7881" s="158"/>
      <c r="M7881" s="163"/>
      <c r="T7881" s="164"/>
      <c r="AT7881" s="159" t="s">
        <v>340</v>
      </c>
      <c r="AU7881" s="159" t="s">
        <v>80</v>
      </c>
      <c r="AV7881" s="13" t="s">
        <v>80</v>
      </c>
      <c r="AW7881" s="13" t="s">
        <v>32</v>
      </c>
      <c r="AX7881" s="13" t="s">
        <v>71</v>
      </c>
      <c r="AY7881" s="159" t="s">
        <v>330</v>
      </c>
    </row>
    <row r="7882" spans="2:51" s="13" customFormat="1">
      <c r="B7882" s="158"/>
      <c r="D7882" s="152" t="s">
        <v>340</v>
      </c>
      <c r="E7882" s="159" t="s">
        <v>21</v>
      </c>
      <c r="F7882" s="160" t="s">
        <v>4809</v>
      </c>
      <c r="H7882" s="161">
        <v>-2.94</v>
      </c>
      <c r="I7882" s="162"/>
      <c r="L7882" s="158"/>
      <c r="M7882" s="163"/>
      <c r="T7882" s="164"/>
      <c r="AT7882" s="159" t="s">
        <v>340</v>
      </c>
      <c r="AU7882" s="159" t="s">
        <v>80</v>
      </c>
      <c r="AV7882" s="13" t="s">
        <v>80</v>
      </c>
      <c r="AW7882" s="13" t="s">
        <v>32</v>
      </c>
      <c r="AX7882" s="13" t="s">
        <v>71</v>
      </c>
      <c r="AY7882" s="159" t="s">
        <v>330</v>
      </c>
    </row>
    <row r="7883" spans="2:51" s="12" customFormat="1">
      <c r="B7883" s="151"/>
      <c r="D7883" s="152" t="s">
        <v>340</v>
      </c>
      <c r="E7883" s="153" t="s">
        <v>21</v>
      </c>
      <c r="F7883" s="154" t="s">
        <v>1509</v>
      </c>
      <c r="H7883" s="153" t="s">
        <v>21</v>
      </c>
      <c r="I7883" s="155"/>
      <c r="L7883" s="151"/>
      <c r="M7883" s="156"/>
      <c r="T7883" s="157"/>
      <c r="AT7883" s="153" t="s">
        <v>340</v>
      </c>
      <c r="AU7883" s="153" t="s">
        <v>80</v>
      </c>
      <c r="AV7883" s="12" t="s">
        <v>78</v>
      </c>
      <c r="AW7883" s="12" t="s">
        <v>32</v>
      </c>
      <c r="AX7883" s="12" t="s">
        <v>71</v>
      </c>
      <c r="AY7883" s="153" t="s">
        <v>330</v>
      </c>
    </row>
    <row r="7884" spans="2:51" s="13" customFormat="1">
      <c r="B7884" s="158"/>
      <c r="D7884" s="152" t="s">
        <v>340</v>
      </c>
      <c r="E7884" s="159" t="s">
        <v>21</v>
      </c>
      <c r="F7884" s="160" t="s">
        <v>4848</v>
      </c>
      <c r="H7884" s="161">
        <v>12.48</v>
      </c>
      <c r="I7884" s="162"/>
      <c r="L7884" s="158"/>
      <c r="M7884" s="163"/>
      <c r="T7884" s="164"/>
      <c r="AT7884" s="159" t="s">
        <v>340</v>
      </c>
      <c r="AU7884" s="159" t="s">
        <v>80</v>
      </c>
      <c r="AV7884" s="13" t="s">
        <v>80</v>
      </c>
      <c r="AW7884" s="13" t="s">
        <v>32</v>
      </c>
      <c r="AX7884" s="13" t="s">
        <v>71</v>
      </c>
      <c r="AY7884" s="159" t="s">
        <v>330</v>
      </c>
    </row>
    <row r="7885" spans="2:51" s="13" customFormat="1">
      <c r="B7885" s="158"/>
      <c r="D7885" s="152" t="s">
        <v>340</v>
      </c>
      <c r="E7885" s="159" t="s">
        <v>21</v>
      </c>
      <c r="F7885" s="160" t="s">
        <v>4799</v>
      </c>
      <c r="H7885" s="161">
        <v>-1.47</v>
      </c>
      <c r="I7885" s="162"/>
      <c r="L7885" s="158"/>
      <c r="M7885" s="163"/>
      <c r="T7885" s="164"/>
      <c r="AT7885" s="159" t="s">
        <v>340</v>
      </c>
      <c r="AU7885" s="159" t="s">
        <v>80</v>
      </c>
      <c r="AV7885" s="13" t="s">
        <v>80</v>
      </c>
      <c r="AW7885" s="13" t="s">
        <v>32</v>
      </c>
      <c r="AX7885" s="13" t="s">
        <v>71</v>
      </c>
      <c r="AY7885" s="159" t="s">
        <v>330</v>
      </c>
    </row>
    <row r="7886" spans="2:51" s="12" customFormat="1">
      <c r="B7886" s="151"/>
      <c r="D7886" s="152" t="s">
        <v>340</v>
      </c>
      <c r="E7886" s="153" t="s">
        <v>21</v>
      </c>
      <c r="F7886" s="154" t="s">
        <v>1511</v>
      </c>
      <c r="H7886" s="153" t="s">
        <v>21</v>
      </c>
      <c r="I7886" s="155"/>
      <c r="L7886" s="151"/>
      <c r="M7886" s="156"/>
      <c r="T7886" s="157"/>
      <c r="AT7886" s="153" t="s">
        <v>340</v>
      </c>
      <c r="AU7886" s="153" t="s">
        <v>80</v>
      </c>
      <c r="AV7886" s="12" t="s">
        <v>78</v>
      </c>
      <c r="AW7886" s="12" t="s">
        <v>32</v>
      </c>
      <c r="AX7886" s="12" t="s">
        <v>71</v>
      </c>
      <c r="AY7886" s="153" t="s">
        <v>330</v>
      </c>
    </row>
    <row r="7887" spans="2:51" s="13" customFormat="1">
      <c r="B7887" s="158"/>
      <c r="D7887" s="152" t="s">
        <v>340</v>
      </c>
      <c r="E7887" s="159" t="s">
        <v>21</v>
      </c>
      <c r="F7887" s="160" t="s">
        <v>5259</v>
      </c>
      <c r="H7887" s="161">
        <v>20.28</v>
      </c>
      <c r="I7887" s="162"/>
      <c r="L7887" s="158"/>
      <c r="M7887" s="163"/>
      <c r="T7887" s="164"/>
      <c r="AT7887" s="159" t="s">
        <v>340</v>
      </c>
      <c r="AU7887" s="159" t="s">
        <v>80</v>
      </c>
      <c r="AV7887" s="13" t="s">
        <v>80</v>
      </c>
      <c r="AW7887" s="13" t="s">
        <v>32</v>
      </c>
      <c r="AX7887" s="13" t="s">
        <v>71</v>
      </c>
      <c r="AY7887" s="159" t="s">
        <v>330</v>
      </c>
    </row>
    <row r="7888" spans="2:51" s="13" customFormat="1">
      <c r="B7888" s="158"/>
      <c r="D7888" s="152" t="s">
        <v>340</v>
      </c>
      <c r="E7888" s="159" t="s">
        <v>21</v>
      </c>
      <c r="F7888" s="160" t="s">
        <v>4799</v>
      </c>
      <c r="H7888" s="161">
        <v>-1.47</v>
      </c>
      <c r="I7888" s="162"/>
      <c r="L7888" s="158"/>
      <c r="M7888" s="163"/>
      <c r="T7888" s="164"/>
      <c r="AT7888" s="159" t="s">
        <v>340</v>
      </c>
      <c r="AU7888" s="159" t="s">
        <v>80</v>
      </c>
      <c r="AV7888" s="13" t="s">
        <v>80</v>
      </c>
      <c r="AW7888" s="13" t="s">
        <v>32</v>
      </c>
      <c r="AX7888" s="13" t="s">
        <v>71</v>
      </c>
      <c r="AY7888" s="159" t="s">
        <v>330</v>
      </c>
    </row>
    <row r="7889" spans="2:51" s="13" customFormat="1">
      <c r="B7889" s="158"/>
      <c r="D7889" s="152" t="s">
        <v>340</v>
      </c>
      <c r="E7889" s="159" t="s">
        <v>21</v>
      </c>
      <c r="F7889" s="160" t="s">
        <v>5242</v>
      </c>
      <c r="H7889" s="161">
        <v>-0.99</v>
      </c>
      <c r="I7889" s="162"/>
      <c r="L7889" s="158"/>
      <c r="M7889" s="163"/>
      <c r="T7889" s="164"/>
      <c r="AT7889" s="159" t="s">
        <v>340</v>
      </c>
      <c r="AU7889" s="159" t="s">
        <v>80</v>
      </c>
      <c r="AV7889" s="13" t="s">
        <v>80</v>
      </c>
      <c r="AW7889" s="13" t="s">
        <v>32</v>
      </c>
      <c r="AX7889" s="13" t="s">
        <v>71</v>
      </c>
      <c r="AY7889" s="159" t="s">
        <v>330</v>
      </c>
    </row>
    <row r="7890" spans="2:51" s="12" customFormat="1">
      <c r="B7890" s="151"/>
      <c r="D7890" s="152" t="s">
        <v>340</v>
      </c>
      <c r="E7890" s="153" t="s">
        <v>21</v>
      </c>
      <c r="F7890" s="154" t="s">
        <v>800</v>
      </c>
      <c r="H7890" s="153" t="s">
        <v>21</v>
      </c>
      <c r="I7890" s="155"/>
      <c r="L7890" s="151"/>
      <c r="M7890" s="156"/>
      <c r="T7890" s="157"/>
      <c r="AT7890" s="153" t="s">
        <v>340</v>
      </c>
      <c r="AU7890" s="153" t="s">
        <v>80</v>
      </c>
      <c r="AV7890" s="12" t="s">
        <v>78</v>
      </c>
      <c r="AW7890" s="12" t="s">
        <v>32</v>
      </c>
      <c r="AX7890" s="12" t="s">
        <v>71</v>
      </c>
      <c r="AY7890" s="153" t="s">
        <v>330</v>
      </c>
    </row>
    <row r="7891" spans="2:51" s="12" customFormat="1">
      <c r="B7891" s="151"/>
      <c r="D7891" s="152" t="s">
        <v>340</v>
      </c>
      <c r="E7891" s="153" t="s">
        <v>21</v>
      </c>
      <c r="F7891" s="154" t="s">
        <v>1454</v>
      </c>
      <c r="H7891" s="153" t="s">
        <v>21</v>
      </c>
      <c r="I7891" s="155"/>
      <c r="L7891" s="151"/>
      <c r="M7891" s="156"/>
      <c r="T7891" s="157"/>
      <c r="AT7891" s="153" t="s">
        <v>340</v>
      </c>
      <c r="AU7891" s="153" t="s">
        <v>80</v>
      </c>
      <c r="AV7891" s="12" t="s">
        <v>78</v>
      </c>
      <c r="AW7891" s="12" t="s">
        <v>32</v>
      </c>
      <c r="AX7891" s="12" t="s">
        <v>71</v>
      </c>
      <c r="AY7891" s="153" t="s">
        <v>330</v>
      </c>
    </row>
    <row r="7892" spans="2:51" s="13" customFormat="1">
      <c r="B7892" s="158"/>
      <c r="D7892" s="152" t="s">
        <v>340</v>
      </c>
      <c r="E7892" s="159" t="s">
        <v>21</v>
      </c>
      <c r="F7892" s="160" t="s">
        <v>2324</v>
      </c>
      <c r="H7892" s="161">
        <v>18.768000000000001</v>
      </c>
      <c r="I7892" s="162"/>
      <c r="L7892" s="158"/>
      <c r="M7892" s="163"/>
      <c r="T7892" s="164"/>
      <c r="AT7892" s="159" t="s">
        <v>340</v>
      </c>
      <c r="AU7892" s="159" t="s">
        <v>80</v>
      </c>
      <c r="AV7892" s="13" t="s">
        <v>80</v>
      </c>
      <c r="AW7892" s="13" t="s">
        <v>32</v>
      </c>
      <c r="AX7892" s="13" t="s">
        <v>71</v>
      </c>
      <c r="AY7892" s="159" t="s">
        <v>330</v>
      </c>
    </row>
    <row r="7893" spans="2:51" s="13" customFormat="1">
      <c r="B7893" s="158"/>
      <c r="D7893" s="152" t="s">
        <v>340</v>
      </c>
      <c r="E7893" s="159" t="s">
        <v>21</v>
      </c>
      <c r="F7893" s="160" t="s">
        <v>2325</v>
      </c>
      <c r="H7893" s="161">
        <v>48.353000000000002</v>
      </c>
      <c r="I7893" s="162"/>
      <c r="L7893" s="158"/>
      <c r="M7893" s="163"/>
      <c r="T7893" s="164"/>
      <c r="AT7893" s="159" t="s">
        <v>340</v>
      </c>
      <c r="AU7893" s="159" t="s">
        <v>80</v>
      </c>
      <c r="AV7893" s="13" t="s">
        <v>80</v>
      </c>
      <c r="AW7893" s="13" t="s">
        <v>32</v>
      </c>
      <c r="AX7893" s="13" t="s">
        <v>71</v>
      </c>
      <c r="AY7893" s="159" t="s">
        <v>330</v>
      </c>
    </row>
    <row r="7894" spans="2:51" s="13" customFormat="1">
      <c r="B7894" s="158"/>
      <c r="D7894" s="152" t="s">
        <v>340</v>
      </c>
      <c r="E7894" s="159" t="s">
        <v>21</v>
      </c>
      <c r="F7894" s="160" t="s">
        <v>1468</v>
      </c>
      <c r="H7894" s="161">
        <v>-7.3940000000000001</v>
      </c>
      <c r="I7894" s="162"/>
      <c r="L7894" s="158"/>
      <c r="M7894" s="163"/>
      <c r="T7894" s="164"/>
      <c r="AT7894" s="159" t="s">
        <v>340</v>
      </c>
      <c r="AU7894" s="159" t="s">
        <v>80</v>
      </c>
      <c r="AV7894" s="13" t="s">
        <v>80</v>
      </c>
      <c r="AW7894" s="13" t="s">
        <v>32</v>
      </c>
      <c r="AX7894" s="13" t="s">
        <v>71</v>
      </c>
      <c r="AY7894" s="159" t="s">
        <v>330</v>
      </c>
    </row>
    <row r="7895" spans="2:51" s="13" customFormat="1">
      <c r="B7895" s="158"/>
      <c r="D7895" s="152" t="s">
        <v>340</v>
      </c>
      <c r="E7895" s="159" t="s">
        <v>21</v>
      </c>
      <c r="F7895" s="160" t="s">
        <v>1469</v>
      </c>
      <c r="H7895" s="161">
        <v>3.13</v>
      </c>
      <c r="I7895" s="162"/>
      <c r="L7895" s="158"/>
      <c r="M7895" s="163"/>
      <c r="T7895" s="164"/>
      <c r="AT7895" s="159" t="s">
        <v>340</v>
      </c>
      <c r="AU7895" s="159" t="s">
        <v>80</v>
      </c>
      <c r="AV7895" s="13" t="s">
        <v>80</v>
      </c>
      <c r="AW7895" s="13" t="s">
        <v>32</v>
      </c>
      <c r="AX7895" s="13" t="s">
        <v>71</v>
      </c>
      <c r="AY7895" s="159" t="s">
        <v>330</v>
      </c>
    </row>
    <row r="7896" spans="2:51" s="13" customFormat="1">
      <c r="B7896" s="158"/>
      <c r="D7896" s="152" t="s">
        <v>340</v>
      </c>
      <c r="E7896" s="159" t="s">
        <v>21</v>
      </c>
      <c r="F7896" s="160" t="s">
        <v>1627</v>
      </c>
      <c r="H7896" s="161">
        <v>-11.353</v>
      </c>
      <c r="I7896" s="162"/>
      <c r="L7896" s="158"/>
      <c r="M7896" s="163"/>
      <c r="T7896" s="164"/>
      <c r="AT7896" s="159" t="s">
        <v>340</v>
      </c>
      <c r="AU7896" s="159" t="s">
        <v>80</v>
      </c>
      <c r="AV7896" s="13" t="s">
        <v>80</v>
      </c>
      <c r="AW7896" s="13" t="s">
        <v>32</v>
      </c>
      <c r="AX7896" s="13" t="s">
        <v>71</v>
      </c>
      <c r="AY7896" s="159" t="s">
        <v>330</v>
      </c>
    </row>
    <row r="7897" spans="2:51" s="13" customFormat="1">
      <c r="B7897" s="158"/>
      <c r="D7897" s="152" t="s">
        <v>340</v>
      </c>
      <c r="E7897" s="159" t="s">
        <v>21</v>
      </c>
      <c r="F7897" s="160" t="s">
        <v>1628</v>
      </c>
      <c r="H7897" s="161">
        <v>3.37</v>
      </c>
      <c r="I7897" s="162"/>
      <c r="L7897" s="158"/>
      <c r="M7897" s="163"/>
      <c r="T7897" s="164"/>
      <c r="AT7897" s="159" t="s">
        <v>340</v>
      </c>
      <c r="AU7897" s="159" t="s">
        <v>80</v>
      </c>
      <c r="AV7897" s="13" t="s">
        <v>80</v>
      </c>
      <c r="AW7897" s="13" t="s">
        <v>32</v>
      </c>
      <c r="AX7897" s="13" t="s">
        <v>71</v>
      </c>
      <c r="AY7897" s="159" t="s">
        <v>330</v>
      </c>
    </row>
    <row r="7898" spans="2:51" s="12" customFormat="1">
      <c r="B7898" s="151"/>
      <c r="D7898" s="152" t="s">
        <v>340</v>
      </c>
      <c r="E7898" s="153" t="s">
        <v>21</v>
      </c>
      <c r="F7898" s="154" t="s">
        <v>1464</v>
      </c>
      <c r="H7898" s="153" t="s">
        <v>21</v>
      </c>
      <c r="I7898" s="155"/>
      <c r="L7898" s="151"/>
      <c r="M7898" s="156"/>
      <c r="T7898" s="157"/>
      <c r="AT7898" s="153" t="s">
        <v>340</v>
      </c>
      <c r="AU7898" s="153" t="s">
        <v>80</v>
      </c>
      <c r="AV7898" s="12" t="s">
        <v>78</v>
      </c>
      <c r="AW7898" s="12" t="s">
        <v>32</v>
      </c>
      <c r="AX7898" s="12" t="s">
        <v>71</v>
      </c>
      <c r="AY7898" s="153" t="s">
        <v>330</v>
      </c>
    </row>
    <row r="7899" spans="2:51" s="13" customFormat="1">
      <c r="B7899" s="158"/>
      <c r="D7899" s="152" t="s">
        <v>340</v>
      </c>
      <c r="E7899" s="159" t="s">
        <v>21</v>
      </c>
      <c r="F7899" s="160" t="s">
        <v>5260</v>
      </c>
      <c r="H7899" s="161">
        <v>363.84</v>
      </c>
      <c r="I7899" s="162"/>
      <c r="L7899" s="158"/>
      <c r="M7899" s="163"/>
      <c r="T7899" s="164"/>
      <c r="AT7899" s="159" t="s">
        <v>340</v>
      </c>
      <c r="AU7899" s="159" t="s">
        <v>80</v>
      </c>
      <c r="AV7899" s="13" t="s">
        <v>80</v>
      </c>
      <c r="AW7899" s="13" t="s">
        <v>32</v>
      </c>
      <c r="AX7899" s="13" t="s">
        <v>71</v>
      </c>
      <c r="AY7899" s="159" t="s">
        <v>330</v>
      </c>
    </row>
    <row r="7900" spans="2:51" s="13" customFormat="1">
      <c r="B7900" s="158"/>
      <c r="D7900" s="152" t="s">
        <v>340</v>
      </c>
      <c r="E7900" s="159" t="s">
        <v>21</v>
      </c>
      <c r="F7900" s="160" t="s">
        <v>5261</v>
      </c>
      <c r="H7900" s="161">
        <v>3.2549999999999999</v>
      </c>
      <c r="I7900" s="162"/>
      <c r="L7900" s="158"/>
      <c r="M7900" s="163"/>
      <c r="T7900" s="164"/>
      <c r="AT7900" s="159" t="s">
        <v>340</v>
      </c>
      <c r="AU7900" s="159" t="s">
        <v>80</v>
      </c>
      <c r="AV7900" s="13" t="s">
        <v>80</v>
      </c>
      <c r="AW7900" s="13" t="s">
        <v>32</v>
      </c>
      <c r="AX7900" s="13" t="s">
        <v>71</v>
      </c>
      <c r="AY7900" s="159" t="s">
        <v>330</v>
      </c>
    </row>
    <row r="7901" spans="2:51" s="13" customFormat="1">
      <c r="B7901" s="158"/>
      <c r="D7901" s="152" t="s">
        <v>340</v>
      </c>
      <c r="E7901" s="159" t="s">
        <v>21</v>
      </c>
      <c r="F7901" s="160" t="s">
        <v>5245</v>
      </c>
      <c r="H7901" s="161">
        <v>1.1000000000000001</v>
      </c>
      <c r="I7901" s="162"/>
      <c r="L7901" s="158"/>
      <c r="M7901" s="163"/>
      <c r="T7901" s="164"/>
      <c r="AT7901" s="159" t="s">
        <v>340</v>
      </c>
      <c r="AU7901" s="159" t="s">
        <v>80</v>
      </c>
      <c r="AV7901" s="13" t="s">
        <v>80</v>
      </c>
      <c r="AW7901" s="13" t="s">
        <v>32</v>
      </c>
      <c r="AX7901" s="13" t="s">
        <v>71</v>
      </c>
      <c r="AY7901" s="159" t="s">
        <v>330</v>
      </c>
    </row>
    <row r="7902" spans="2:51" s="13" customFormat="1">
      <c r="B7902" s="158"/>
      <c r="D7902" s="152" t="s">
        <v>340</v>
      </c>
      <c r="E7902" s="159" t="s">
        <v>21</v>
      </c>
      <c r="F7902" s="160" t="s">
        <v>5262</v>
      </c>
      <c r="H7902" s="161">
        <v>-32.901000000000003</v>
      </c>
      <c r="I7902" s="162"/>
      <c r="L7902" s="158"/>
      <c r="M7902" s="163"/>
      <c r="T7902" s="164"/>
      <c r="AT7902" s="159" t="s">
        <v>340</v>
      </c>
      <c r="AU7902" s="159" t="s">
        <v>80</v>
      </c>
      <c r="AV7902" s="13" t="s">
        <v>80</v>
      </c>
      <c r="AW7902" s="13" t="s">
        <v>32</v>
      </c>
      <c r="AX7902" s="13" t="s">
        <v>71</v>
      </c>
      <c r="AY7902" s="159" t="s">
        <v>330</v>
      </c>
    </row>
    <row r="7903" spans="2:51" s="13" customFormat="1">
      <c r="B7903" s="158"/>
      <c r="D7903" s="152" t="s">
        <v>340</v>
      </c>
      <c r="E7903" s="159" t="s">
        <v>21</v>
      </c>
      <c r="F7903" s="160" t="s">
        <v>5263</v>
      </c>
      <c r="H7903" s="161">
        <v>-18.899999999999999</v>
      </c>
      <c r="I7903" s="162"/>
      <c r="L7903" s="158"/>
      <c r="M7903" s="163"/>
      <c r="T7903" s="164"/>
      <c r="AT7903" s="159" t="s">
        <v>340</v>
      </c>
      <c r="AU7903" s="159" t="s">
        <v>80</v>
      </c>
      <c r="AV7903" s="13" t="s">
        <v>80</v>
      </c>
      <c r="AW7903" s="13" t="s">
        <v>32</v>
      </c>
      <c r="AX7903" s="13" t="s">
        <v>71</v>
      </c>
      <c r="AY7903" s="159" t="s">
        <v>330</v>
      </c>
    </row>
    <row r="7904" spans="2:51" s="13" customFormat="1">
      <c r="B7904" s="158"/>
      <c r="D7904" s="152" t="s">
        <v>340</v>
      </c>
      <c r="E7904" s="159" t="s">
        <v>21</v>
      </c>
      <c r="F7904" s="160" t="s">
        <v>4834</v>
      </c>
      <c r="H7904" s="161">
        <v>-1.68</v>
      </c>
      <c r="I7904" s="162"/>
      <c r="L7904" s="158"/>
      <c r="M7904" s="163"/>
      <c r="T7904" s="164"/>
      <c r="AT7904" s="159" t="s">
        <v>340</v>
      </c>
      <c r="AU7904" s="159" t="s">
        <v>80</v>
      </c>
      <c r="AV7904" s="13" t="s">
        <v>80</v>
      </c>
      <c r="AW7904" s="13" t="s">
        <v>32</v>
      </c>
      <c r="AX7904" s="13" t="s">
        <v>71</v>
      </c>
      <c r="AY7904" s="159" t="s">
        <v>330</v>
      </c>
    </row>
    <row r="7905" spans="2:51" s="13" customFormat="1">
      <c r="B7905" s="158"/>
      <c r="D7905" s="152" t="s">
        <v>340</v>
      </c>
      <c r="E7905" s="159" t="s">
        <v>21</v>
      </c>
      <c r="F7905" s="160" t="s">
        <v>5107</v>
      </c>
      <c r="H7905" s="161">
        <v>-5.88</v>
      </c>
      <c r="I7905" s="162"/>
      <c r="L7905" s="158"/>
      <c r="M7905" s="163"/>
      <c r="T7905" s="164"/>
      <c r="AT7905" s="159" t="s">
        <v>340</v>
      </c>
      <c r="AU7905" s="159" t="s">
        <v>80</v>
      </c>
      <c r="AV7905" s="13" t="s">
        <v>80</v>
      </c>
      <c r="AW7905" s="13" t="s">
        <v>32</v>
      </c>
      <c r="AX7905" s="13" t="s">
        <v>71</v>
      </c>
      <c r="AY7905" s="159" t="s">
        <v>330</v>
      </c>
    </row>
    <row r="7906" spans="2:51" s="13" customFormat="1">
      <c r="B7906" s="158"/>
      <c r="D7906" s="152" t="s">
        <v>340</v>
      </c>
      <c r="E7906" s="159" t="s">
        <v>21</v>
      </c>
      <c r="F7906" s="160" t="s">
        <v>1591</v>
      </c>
      <c r="H7906" s="161">
        <v>-2</v>
      </c>
      <c r="I7906" s="162"/>
      <c r="L7906" s="158"/>
      <c r="M7906" s="163"/>
      <c r="T7906" s="164"/>
      <c r="AT7906" s="159" t="s">
        <v>340</v>
      </c>
      <c r="AU7906" s="159" t="s">
        <v>80</v>
      </c>
      <c r="AV7906" s="13" t="s">
        <v>80</v>
      </c>
      <c r="AW7906" s="13" t="s">
        <v>32</v>
      </c>
      <c r="AX7906" s="13" t="s">
        <v>71</v>
      </c>
      <c r="AY7906" s="159" t="s">
        <v>330</v>
      </c>
    </row>
    <row r="7907" spans="2:51" s="13" customFormat="1">
      <c r="B7907" s="158"/>
      <c r="D7907" s="152" t="s">
        <v>340</v>
      </c>
      <c r="E7907" s="159" t="s">
        <v>21</v>
      </c>
      <c r="F7907" s="160" t="s">
        <v>1592</v>
      </c>
      <c r="H7907" s="161">
        <v>1.5</v>
      </c>
      <c r="I7907" s="162"/>
      <c r="L7907" s="158"/>
      <c r="M7907" s="163"/>
      <c r="T7907" s="164"/>
      <c r="AT7907" s="159" t="s">
        <v>340</v>
      </c>
      <c r="AU7907" s="159" t="s">
        <v>80</v>
      </c>
      <c r="AV7907" s="13" t="s">
        <v>80</v>
      </c>
      <c r="AW7907" s="13" t="s">
        <v>32</v>
      </c>
      <c r="AX7907" s="13" t="s">
        <v>71</v>
      </c>
      <c r="AY7907" s="159" t="s">
        <v>330</v>
      </c>
    </row>
    <row r="7908" spans="2:51" s="13" customFormat="1">
      <c r="B7908" s="158"/>
      <c r="D7908" s="152" t="s">
        <v>340</v>
      </c>
      <c r="E7908" s="159" t="s">
        <v>21</v>
      </c>
      <c r="F7908" s="160" t="s">
        <v>1605</v>
      </c>
      <c r="H7908" s="161">
        <v>-3.6190000000000002</v>
      </c>
      <c r="I7908" s="162"/>
      <c r="L7908" s="158"/>
      <c r="M7908" s="163"/>
      <c r="T7908" s="164"/>
      <c r="AT7908" s="159" t="s">
        <v>340</v>
      </c>
      <c r="AU7908" s="159" t="s">
        <v>80</v>
      </c>
      <c r="AV7908" s="13" t="s">
        <v>80</v>
      </c>
      <c r="AW7908" s="13" t="s">
        <v>32</v>
      </c>
      <c r="AX7908" s="13" t="s">
        <v>71</v>
      </c>
      <c r="AY7908" s="159" t="s">
        <v>330</v>
      </c>
    </row>
    <row r="7909" spans="2:51" s="13" customFormat="1">
      <c r="B7909" s="158"/>
      <c r="D7909" s="152" t="s">
        <v>340</v>
      </c>
      <c r="E7909" s="159" t="s">
        <v>21</v>
      </c>
      <c r="F7909" s="160" t="s">
        <v>1611</v>
      </c>
      <c r="H7909" s="161">
        <v>1.5049999999999999</v>
      </c>
      <c r="I7909" s="162"/>
      <c r="L7909" s="158"/>
      <c r="M7909" s="163"/>
      <c r="T7909" s="164"/>
      <c r="AT7909" s="159" t="s">
        <v>340</v>
      </c>
      <c r="AU7909" s="159" t="s">
        <v>80</v>
      </c>
      <c r="AV7909" s="13" t="s">
        <v>80</v>
      </c>
      <c r="AW7909" s="13" t="s">
        <v>32</v>
      </c>
      <c r="AX7909" s="13" t="s">
        <v>71</v>
      </c>
      <c r="AY7909" s="159" t="s">
        <v>330</v>
      </c>
    </row>
    <row r="7910" spans="2:51" s="13" customFormat="1">
      <c r="B7910" s="158"/>
      <c r="D7910" s="152" t="s">
        <v>340</v>
      </c>
      <c r="E7910" s="159" t="s">
        <v>21</v>
      </c>
      <c r="F7910" s="160" t="s">
        <v>1630</v>
      </c>
      <c r="H7910" s="161">
        <v>-5.52</v>
      </c>
      <c r="I7910" s="162"/>
      <c r="L7910" s="158"/>
      <c r="M7910" s="163"/>
      <c r="T7910" s="164"/>
      <c r="AT7910" s="159" t="s">
        <v>340</v>
      </c>
      <c r="AU7910" s="159" t="s">
        <v>80</v>
      </c>
      <c r="AV7910" s="13" t="s">
        <v>80</v>
      </c>
      <c r="AW7910" s="13" t="s">
        <v>32</v>
      </c>
      <c r="AX7910" s="13" t="s">
        <v>71</v>
      </c>
      <c r="AY7910" s="159" t="s">
        <v>330</v>
      </c>
    </row>
    <row r="7911" spans="2:51" s="13" customFormat="1">
      <c r="B7911" s="158"/>
      <c r="D7911" s="152" t="s">
        <v>340</v>
      </c>
      <c r="E7911" s="159" t="s">
        <v>21</v>
      </c>
      <c r="F7911" s="160" t="s">
        <v>1631</v>
      </c>
      <c r="H7911" s="161">
        <v>2.38</v>
      </c>
      <c r="I7911" s="162"/>
      <c r="L7911" s="158"/>
      <c r="M7911" s="163"/>
      <c r="T7911" s="164"/>
      <c r="AT7911" s="159" t="s">
        <v>340</v>
      </c>
      <c r="AU7911" s="159" t="s">
        <v>80</v>
      </c>
      <c r="AV7911" s="13" t="s">
        <v>80</v>
      </c>
      <c r="AW7911" s="13" t="s">
        <v>32</v>
      </c>
      <c r="AX7911" s="13" t="s">
        <v>71</v>
      </c>
      <c r="AY7911" s="159" t="s">
        <v>330</v>
      </c>
    </row>
    <row r="7912" spans="2:51" s="13" customFormat="1">
      <c r="B7912" s="158"/>
      <c r="D7912" s="152" t="s">
        <v>340</v>
      </c>
      <c r="E7912" s="159" t="s">
        <v>21</v>
      </c>
      <c r="F7912" s="160" t="s">
        <v>1632</v>
      </c>
      <c r="H7912" s="161">
        <v>-14.2</v>
      </c>
      <c r="I7912" s="162"/>
      <c r="L7912" s="158"/>
      <c r="M7912" s="163"/>
      <c r="T7912" s="164"/>
      <c r="AT7912" s="159" t="s">
        <v>340</v>
      </c>
      <c r="AU7912" s="159" t="s">
        <v>80</v>
      </c>
      <c r="AV7912" s="13" t="s">
        <v>80</v>
      </c>
      <c r="AW7912" s="13" t="s">
        <v>32</v>
      </c>
      <c r="AX7912" s="13" t="s">
        <v>71</v>
      </c>
      <c r="AY7912" s="159" t="s">
        <v>330</v>
      </c>
    </row>
    <row r="7913" spans="2:51" s="13" customFormat="1">
      <c r="B7913" s="158"/>
      <c r="D7913" s="152" t="s">
        <v>340</v>
      </c>
      <c r="E7913" s="159" t="s">
        <v>21</v>
      </c>
      <c r="F7913" s="160" t="s">
        <v>1633</v>
      </c>
      <c r="H7913" s="161">
        <v>4.55</v>
      </c>
      <c r="I7913" s="162"/>
      <c r="L7913" s="158"/>
      <c r="M7913" s="163"/>
      <c r="T7913" s="164"/>
      <c r="AT7913" s="159" t="s">
        <v>340</v>
      </c>
      <c r="AU7913" s="159" t="s">
        <v>80</v>
      </c>
      <c r="AV7913" s="13" t="s">
        <v>80</v>
      </c>
      <c r="AW7913" s="13" t="s">
        <v>32</v>
      </c>
      <c r="AX7913" s="13" t="s">
        <v>71</v>
      </c>
      <c r="AY7913" s="159" t="s">
        <v>330</v>
      </c>
    </row>
    <row r="7914" spans="2:51" s="13" customFormat="1">
      <c r="B7914" s="158"/>
      <c r="D7914" s="152" t="s">
        <v>340</v>
      </c>
      <c r="E7914" s="159" t="s">
        <v>21</v>
      </c>
      <c r="F7914" s="160" t="s">
        <v>5264</v>
      </c>
      <c r="H7914" s="161">
        <v>-5.04</v>
      </c>
      <c r="I7914" s="162"/>
      <c r="L7914" s="158"/>
      <c r="M7914" s="163"/>
      <c r="T7914" s="164"/>
      <c r="AT7914" s="159" t="s">
        <v>340</v>
      </c>
      <c r="AU7914" s="159" t="s">
        <v>80</v>
      </c>
      <c r="AV7914" s="13" t="s">
        <v>80</v>
      </c>
      <c r="AW7914" s="13" t="s">
        <v>32</v>
      </c>
      <c r="AX7914" s="13" t="s">
        <v>71</v>
      </c>
      <c r="AY7914" s="159" t="s">
        <v>330</v>
      </c>
    </row>
    <row r="7915" spans="2:51" s="13" customFormat="1">
      <c r="B7915" s="158"/>
      <c r="D7915" s="152" t="s">
        <v>340</v>
      </c>
      <c r="E7915" s="159" t="s">
        <v>21</v>
      </c>
      <c r="F7915" s="160" t="s">
        <v>5265</v>
      </c>
      <c r="H7915" s="161">
        <v>-6.93</v>
      </c>
      <c r="I7915" s="162"/>
      <c r="L7915" s="158"/>
      <c r="M7915" s="163"/>
      <c r="T7915" s="164"/>
      <c r="AT7915" s="159" t="s">
        <v>340</v>
      </c>
      <c r="AU7915" s="159" t="s">
        <v>80</v>
      </c>
      <c r="AV7915" s="13" t="s">
        <v>80</v>
      </c>
      <c r="AW7915" s="13" t="s">
        <v>32</v>
      </c>
      <c r="AX7915" s="13" t="s">
        <v>71</v>
      </c>
      <c r="AY7915" s="159" t="s">
        <v>330</v>
      </c>
    </row>
    <row r="7916" spans="2:51" s="13" customFormat="1">
      <c r="B7916" s="158"/>
      <c r="D7916" s="152" t="s">
        <v>340</v>
      </c>
      <c r="E7916" s="159" t="s">
        <v>21</v>
      </c>
      <c r="F7916" s="160" t="s">
        <v>1634</v>
      </c>
      <c r="H7916" s="161">
        <v>-8.8000000000000007</v>
      </c>
      <c r="I7916" s="162"/>
      <c r="L7916" s="158"/>
      <c r="M7916" s="163"/>
      <c r="T7916" s="164"/>
      <c r="AT7916" s="159" t="s">
        <v>340</v>
      </c>
      <c r="AU7916" s="159" t="s">
        <v>80</v>
      </c>
      <c r="AV7916" s="13" t="s">
        <v>80</v>
      </c>
      <c r="AW7916" s="13" t="s">
        <v>32</v>
      </c>
      <c r="AX7916" s="13" t="s">
        <v>71</v>
      </c>
      <c r="AY7916" s="159" t="s">
        <v>330</v>
      </c>
    </row>
    <row r="7917" spans="2:51" s="13" customFormat="1">
      <c r="B7917" s="158"/>
      <c r="D7917" s="152" t="s">
        <v>340</v>
      </c>
      <c r="E7917" s="159" t="s">
        <v>21</v>
      </c>
      <c r="F7917" s="160" t="s">
        <v>1635</v>
      </c>
      <c r="H7917" s="161">
        <v>3.2</v>
      </c>
      <c r="I7917" s="162"/>
      <c r="L7917" s="158"/>
      <c r="M7917" s="163"/>
      <c r="T7917" s="164"/>
      <c r="AT7917" s="159" t="s">
        <v>340</v>
      </c>
      <c r="AU7917" s="159" t="s">
        <v>80</v>
      </c>
      <c r="AV7917" s="13" t="s">
        <v>80</v>
      </c>
      <c r="AW7917" s="13" t="s">
        <v>32</v>
      </c>
      <c r="AX7917" s="13" t="s">
        <v>71</v>
      </c>
      <c r="AY7917" s="159" t="s">
        <v>330</v>
      </c>
    </row>
    <row r="7918" spans="2:51" s="13" customFormat="1">
      <c r="B7918" s="158"/>
      <c r="D7918" s="152" t="s">
        <v>340</v>
      </c>
      <c r="E7918" s="159" t="s">
        <v>21</v>
      </c>
      <c r="F7918" s="160" t="s">
        <v>5266</v>
      </c>
      <c r="H7918" s="161">
        <v>-4.0949999999999998</v>
      </c>
      <c r="I7918" s="162"/>
      <c r="L7918" s="158"/>
      <c r="M7918" s="163"/>
      <c r="T7918" s="164"/>
      <c r="AT7918" s="159" t="s">
        <v>340</v>
      </c>
      <c r="AU7918" s="159" t="s">
        <v>80</v>
      </c>
      <c r="AV7918" s="13" t="s">
        <v>80</v>
      </c>
      <c r="AW7918" s="13" t="s">
        <v>32</v>
      </c>
      <c r="AX7918" s="13" t="s">
        <v>71</v>
      </c>
      <c r="AY7918" s="159" t="s">
        <v>330</v>
      </c>
    </row>
    <row r="7919" spans="2:51" s="13" customFormat="1">
      <c r="B7919" s="158"/>
      <c r="D7919" s="152" t="s">
        <v>340</v>
      </c>
      <c r="E7919" s="159" t="s">
        <v>21</v>
      </c>
      <c r="F7919" s="160" t="s">
        <v>1636</v>
      </c>
      <c r="H7919" s="161">
        <v>-8.1</v>
      </c>
      <c r="I7919" s="162"/>
      <c r="L7919" s="158"/>
      <c r="M7919" s="163"/>
      <c r="T7919" s="164"/>
      <c r="AT7919" s="159" t="s">
        <v>340</v>
      </c>
      <c r="AU7919" s="159" t="s">
        <v>80</v>
      </c>
      <c r="AV7919" s="13" t="s">
        <v>80</v>
      </c>
      <c r="AW7919" s="13" t="s">
        <v>32</v>
      </c>
      <c r="AX7919" s="13" t="s">
        <v>71</v>
      </c>
      <c r="AY7919" s="159" t="s">
        <v>330</v>
      </c>
    </row>
    <row r="7920" spans="2:51" s="13" customFormat="1">
      <c r="B7920" s="158"/>
      <c r="D7920" s="152" t="s">
        <v>340</v>
      </c>
      <c r="E7920" s="159" t="s">
        <v>21</v>
      </c>
      <c r="F7920" s="160" t="s">
        <v>1594</v>
      </c>
      <c r="H7920" s="161">
        <v>-5.4</v>
      </c>
      <c r="I7920" s="162"/>
      <c r="L7920" s="158"/>
      <c r="M7920" s="163"/>
      <c r="T7920" s="164"/>
      <c r="AT7920" s="159" t="s">
        <v>340</v>
      </c>
      <c r="AU7920" s="159" t="s">
        <v>80</v>
      </c>
      <c r="AV7920" s="13" t="s">
        <v>80</v>
      </c>
      <c r="AW7920" s="13" t="s">
        <v>32</v>
      </c>
      <c r="AX7920" s="13" t="s">
        <v>71</v>
      </c>
      <c r="AY7920" s="159" t="s">
        <v>330</v>
      </c>
    </row>
    <row r="7921" spans="2:51" s="13" customFormat="1">
      <c r="B7921" s="158"/>
      <c r="D7921" s="152" t="s">
        <v>340</v>
      </c>
      <c r="E7921" s="159" t="s">
        <v>21</v>
      </c>
      <c r="F7921" s="160" t="s">
        <v>1637</v>
      </c>
      <c r="H7921" s="161">
        <v>4.8</v>
      </c>
      <c r="I7921" s="162"/>
      <c r="L7921" s="158"/>
      <c r="M7921" s="163"/>
      <c r="T7921" s="164"/>
      <c r="AT7921" s="159" t="s">
        <v>340</v>
      </c>
      <c r="AU7921" s="159" t="s">
        <v>80</v>
      </c>
      <c r="AV7921" s="13" t="s">
        <v>80</v>
      </c>
      <c r="AW7921" s="13" t="s">
        <v>32</v>
      </c>
      <c r="AX7921" s="13" t="s">
        <v>71</v>
      </c>
      <c r="AY7921" s="159" t="s">
        <v>330</v>
      </c>
    </row>
    <row r="7922" spans="2:51" s="13" customFormat="1">
      <c r="B7922" s="158"/>
      <c r="D7922" s="152" t="s">
        <v>340</v>
      </c>
      <c r="E7922" s="159" t="s">
        <v>21</v>
      </c>
      <c r="F7922" s="160" t="s">
        <v>1596</v>
      </c>
      <c r="H7922" s="161">
        <v>1.85</v>
      </c>
      <c r="I7922" s="162"/>
      <c r="L7922" s="158"/>
      <c r="M7922" s="163"/>
      <c r="T7922" s="164"/>
      <c r="AT7922" s="159" t="s">
        <v>340</v>
      </c>
      <c r="AU7922" s="159" t="s">
        <v>80</v>
      </c>
      <c r="AV7922" s="13" t="s">
        <v>80</v>
      </c>
      <c r="AW7922" s="13" t="s">
        <v>32</v>
      </c>
      <c r="AX7922" s="13" t="s">
        <v>71</v>
      </c>
      <c r="AY7922" s="159" t="s">
        <v>330</v>
      </c>
    </row>
    <row r="7923" spans="2:51" s="12" customFormat="1">
      <c r="B7923" s="151"/>
      <c r="D7923" s="152" t="s">
        <v>340</v>
      </c>
      <c r="E7923" s="153" t="s">
        <v>21</v>
      </c>
      <c r="F7923" s="154" t="s">
        <v>1545</v>
      </c>
      <c r="H7923" s="153" t="s">
        <v>21</v>
      </c>
      <c r="I7923" s="155"/>
      <c r="L7923" s="151"/>
      <c r="M7923" s="156"/>
      <c r="T7923" s="157"/>
      <c r="AT7923" s="153" t="s">
        <v>340</v>
      </c>
      <c r="AU7923" s="153" t="s">
        <v>80</v>
      </c>
      <c r="AV7923" s="12" t="s">
        <v>78</v>
      </c>
      <c r="AW7923" s="12" t="s">
        <v>32</v>
      </c>
      <c r="AX7923" s="12" t="s">
        <v>71</v>
      </c>
      <c r="AY7923" s="153" t="s">
        <v>330</v>
      </c>
    </row>
    <row r="7924" spans="2:51" s="13" customFormat="1">
      <c r="B7924" s="158"/>
      <c r="D7924" s="152" t="s">
        <v>340</v>
      </c>
      <c r="E7924" s="159" t="s">
        <v>21</v>
      </c>
      <c r="F7924" s="160" t="s">
        <v>5267</v>
      </c>
      <c r="H7924" s="161">
        <v>174.78299999999999</v>
      </c>
      <c r="I7924" s="162"/>
      <c r="L7924" s="158"/>
      <c r="M7924" s="163"/>
      <c r="T7924" s="164"/>
      <c r="AT7924" s="159" t="s">
        <v>340</v>
      </c>
      <c r="AU7924" s="159" t="s">
        <v>80</v>
      </c>
      <c r="AV7924" s="13" t="s">
        <v>80</v>
      </c>
      <c r="AW7924" s="13" t="s">
        <v>32</v>
      </c>
      <c r="AX7924" s="13" t="s">
        <v>71</v>
      </c>
      <c r="AY7924" s="159" t="s">
        <v>330</v>
      </c>
    </row>
    <row r="7925" spans="2:51" s="13" customFormat="1">
      <c r="B7925" s="158"/>
      <c r="D7925" s="152" t="s">
        <v>340</v>
      </c>
      <c r="E7925" s="159" t="s">
        <v>21</v>
      </c>
      <c r="F7925" s="160" t="s">
        <v>5205</v>
      </c>
      <c r="H7925" s="161">
        <v>-5.67</v>
      </c>
      <c r="I7925" s="162"/>
      <c r="L7925" s="158"/>
      <c r="M7925" s="163"/>
      <c r="T7925" s="164"/>
      <c r="AT7925" s="159" t="s">
        <v>340</v>
      </c>
      <c r="AU7925" s="159" t="s">
        <v>80</v>
      </c>
      <c r="AV7925" s="13" t="s">
        <v>80</v>
      </c>
      <c r="AW7925" s="13" t="s">
        <v>32</v>
      </c>
      <c r="AX7925" s="13" t="s">
        <v>71</v>
      </c>
      <c r="AY7925" s="159" t="s">
        <v>330</v>
      </c>
    </row>
    <row r="7926" spans="2:51" s="13" customFormat="1">
      <c r="B7926" s="158"/>
      <c r="D7926" s="152" t="s">
        <v>340</v>
      </c>
      <c r="E7926" s="159" t="s">
        <v>21</v>
      </c>
      <c r="F7926" s="160" t="s">
        <v>5268</v>
      </c>
      <c r="H7926" s="161">
        <v>-7.54</v>
      </c>
      <c r="I7926" s="162"/>
      <c r="L7926" s="158"/>
      <c r="M7926" s="163"/>
      <c r="T7926" s="164"/>
      <c r="AT7926" s="159" t="s">
        <v>340</v>
      </c>
      <c r="AU7926" s="159" t="s">
        <v>80</v>
      </c>
      <c r="AV7926" s="13" t="s">
        <v>80</v>
      </c>
      <c r="AW7926" s="13" t="s">
        <v>32</v>
      </c>
      <c r="AX7926" s="13" t="s">
        <v>71</v>
      </c>
      <c r="AY7926" s="159" t="s">
        <v>330</v>
      </c>
    </row>
    <row r="7927" spans="2:51" s="13" customFormat="1">
      <c r="B7927" s="158"/>
      <c r="D7927" s="152" t="s">
        <v>340</v>
      </c>
      <c r="E7927" s="159" t="s">
        <v>21</v>
      </c>
      <c r="F7927" s="160" t="s">
        <v>5269</v>
      </c>
      <c r="H7927" s="161">
        <v>-18</v>
      </c>
      <c r="I7927" s="162"/>
      <c r="L7927" s="158"/>
      <c r="M7927" s="163"/>
      <c r="T7927" s="164"/>
      <c r="AT7927" s="159" t="s">
        <v>340</v>
      </c>
      <c r="AU7927" s="159" t="s">
        <v>80</v>
      </c>
      <c r="AV7927" s="13" t="s">
        <v>80</v>
      </c>
      <c r="AW7927" s="13" t="s">
        <v>32</v>
      </c>
      <c r="AX7927" s="13" t="s">
        <v>71</v>
      </c>
      <c r="AY7927" s="159" t="s">
        <v>330</v>
      </c>
    </row>
    <row r="7928" spans="2:51" s="13" customFormat="1">
      <c r="B7928" s="158"/>
      <c r="D7928" s="152" t="s">
        <v>340</v>
      </c>
      <c r="E7928" s="159" t="s">
        <v>21</v>
      </c>
      <c r="F7928" s="160" t="s">
        <v>1639</v>
      </c>
      <c r="H7928" s="161">
        <v>-2.7</v>
      </c>
      <c r="I7928" s="162"/>
      <c r="L7928" s="158"/>
      <c r="M7928" s="163"/>
      <c r="T7928" s="164"/>
      <c r="AT7928" s="159" t="s">
        <v>340</v>
      </c>
      <c r="AU7928" s="159" t="s">
        <v>80</v>
      </c>
      <c r="AV7928" s="13" t="s">
        <v>80</v>
      </c>
      <c r="AW7928" s="13" t="s">
        <v>32</v>
      </c>
      <c r="AX7928" s="13" t="s">
        <v>71</v>
      </c>
      <c r="AY7928" s="159" t="s">
        <v>330</v>
      </c>
    </row>
    <row r="7929" spans="2:51" s="13" customFormat="1">
      <c r="B7929" s="158"/>
      <c r="D7929" s="152" t="s">
        <v>340</v>
      </c>
      <c r="E7929" s="159" t="s">
        <v>21</v>
      </c>
      <c r="F7929" s="160" t="s">
        <v>1594</v>
      </c>
      <c r="H7929" s="161">
        <v>-5.4</v>
      </c>
      <c r="I7929" s="162"/>
      <c r="L7929" s="158"/>
      <c r="M7929" s="163"/>
      <c r="T7929" s="164"/>
      <c r="AT7929" s="159" t="s">
        <v>340</v>
      </c>
      <c r="AU7929" s="159" t="s">
        <v>80</v>
      </c>
      <c r="AV7929" s="13" t="s">
        <v>80</v>
      </c>
      <c r="AW7929" s="13" t="s">
        <v>32</v>
      </c>
      <c r="AX7929" s="13" t="s">
        <v>71</v>
      </c>
      <c r="AY7929" s="159" t="s">
        <v>330</v>
      </c>
    </row>
    <row r="7930" spans="2:51" s="13" customFormat="1">
      <c r="B7930" s="158"/>
      <c r="D7930" s="152" t="s">
        <v>340</v>
      </c>
      <c r="E7930" s="159" t="s">
        <v>21</v>
      </c>
      <c r="F7930" s="160" t="s">
        <v>1640</v>
      </c>
      <c r="H7930" s="161">
        <v>-12.4</v>
      </c>
      <c r="I7930" s="162"/>
      <c r="L7930" s="158"/>
      <c r="M7930" s="163"/>
      <c r="T7930" s="164"/>
      <c r="AT7930" s="159" t="s">
        <v>340</v>
      </c>
      <c r="AU7930" s="159" t="s">
        <v>80</v>
      </c>
      <c r="AV7930" s="13" t="s">
        <v>80</v>
      </c>
      <c r="AW7930" s="13" t="s">
        <v>32</v>
      </c>
      <c r="AX7930" s="13" t="s">
        <v>71</v>
      </c>
      <c r="AY7930" s="159" t="s">
        <v>330</v>
      </c>
    </row>
    <row r="7931" spans="2:51" s="13" customFormat="1">
      <c r="B7931" s="158"/>
      <c r="D7931" s="152" t="s">
        <v>340</v>
      </c>
      <c r="E7931" s="159" t="s">
        <v>21</v>
      </c>
      <c r="F7931" s="160" t="s">
        <v>1641</v>
      </c>
      <c r="H7931" s="161">
        <v>1.6</v>
      </c>
      <c r="I7931" s="162"/>
      <c r="L7931" s="158"/>
      <c r="M7931" s="163"/>
      <c r="T7931" s="164"/>
      <c r="AT7931" s="159" t="s">
        <v>340</v>
      </c>
      <c r="AU7931" s="159" t="s">
        <v>80</v>
      </c>
      <c r="AV7931" s="13" t="s">
        <v>80</v>
      </c>
      <c r="AW7931" s="13" t="s">
        <v>32</v>
      </c>
      <c r="AX7931" s="13" t="s">
        <v>71</v>
      </c>
      <c r="AY7931" s="159" t="s">
        <v>330</v>
      </c>
    </row>
    <row r="7932" spans="2:51" s="13" customFormat="1">
      <c r="B7932" s="158"/>
      <c r="D7932" s="152" t="s">
        <v>340</v>
      </c>
      <c r="E7932" s="159" t="s">
        <v>21</v>
      </c>
      <c r="F7932" s="160" t="s">
        <v>1596</v>
      </c>
      <c r="H7932" s="161">
        <v>1.85</v>
      </c>
      <c r="I7932" s="162"/>
      <c r="L7932" s="158"/>
      <c r="M7932" s="163"/>
      <c r="T7932" s="164"/>
      <c r="AT7932" s="159" t="s">
        <v>340</v>
      </c>
      <c r="AU7932" s="159" t="s">
        <v>80</v>
      </c>
      <c r="AV7932" s="13" t="s">
        <v>80</v>
      </c>
      <c r="AW7932" s="13" t="s">
        <v>32</v>
      </c>
      <c r="AX7932" s="13" t="s">
        <v>71</v>
      </c>
      <c r="AY7932" s="159" t="s">
        <v>330</v>
      </c>
    </row>
    <row r="7933" spans="2:51" s="13" customFormat="1">
      <c r="B7933" s="158"/>
      <c r="D7933" s="152" t="s">
        <v>340</v>
      </c>
      <c r="E7933" s="159" t="s">
        <v>21</v>
      </c>
      <c r="F7933" s="160" t="s">
        <v>1642</v>
      </c>
      <c r="H7933" s="161">
        <v>4.0999999999999996</v>
      </c>
      <c r="I7933" s="162"/>
      <c r="L7933" s="158"/>
      <c r="M7933" s="163"/>
      <c r="T7933" s="164"/>
      <c r="AT7933" s="159" t="s">
        <v>340</v>
      </c>
      <c r="AU7933" s="159" t="s">
        <v>80</v>
      </c>
      <c r="AV7933" s="13" t="s">
        <v>80</v>
      </c>
      <c r="AW7933" s="13" t="s">
        <v>32</v>
      </c>
      <c r="AX7933" s="13" t="s">
        <v>71</v>
      </c>
      <c r="AY7933" s="159" t="s">
        <v>330</v>
      </c>
    </row>
    <row r="7934" spans="2:51" s="12" customFormat="1">
      <c r="B7934" s="151"/>
      <c r="D7934" s="152" t="s">
        <v>340</v>
      </c>
      <c r="E7934" s="153" t="s">
        <v>21</v>
      </c>
      <c r="F7934" s="154" t="s">
        <v>1470</v>
      </c>
      <c r="H7934" s="153" t="s">
        <v>21</v>
      </c>
      <c r="I7934" s="155"/>
      <c r="L7934" s="151"/>
      <c r="M7934" s="156"/>
      <c r="T7934" s="157"/>
      <c r="AT7934" s="153" t="s">
        <v>340</v>
      </c>
      <c r="AU7934" s="153" t="s">
        <v>80</v>
      </c>
      <c r="AV7934" s="12" t="s">
        <v>78</v>
      </c>
      <c r="AW7934" s="12" t="s">
        <v>32</v>
      </c>
      <c r="AX7934" s="12" t="s">
        <v>71</v>
      </c>
      <c r="AY7934" s="153" t="s">
        <v>330</v>
      </c>
    </row>
    <row r="7935" spans="2:51" s="13" customFormat="1">
      <c r="B7935" s="158"/>
      <c r="D7935" s="152" t="s">
        <v>340</v>
      </c>
      <c r="E7935" s="159" t="s">
        <v>21</v>
      </c>
      <c r="F7935" s="160" t="s">
        <v>5270</v>
      </c>
      <c r="H7935" s="161">
        <v>53.36</v>
      </c>
      <c r="I7935" s="162"/>
      <c r="L7935" s="158"/>
      <c r="M7935" s="163"/>
      <c r="T7935" s="164"/>
      <c r="AT7935" s="159" t="s">
        <v>340</v>
      </c>
      <c r="AU7935" s="159" t="s">
        <v>80</v>
      </c>
      <c r="AV7935" s="13" t="s">
        <v>80</v>
      </c>
      <c r="AW7935" s="13" t="s">
        <v>32</v>
      </c>
      <c r="AX7935" s="13" t="s">
        <v>71</v>
      </c>
      <c r="AY7935" s="159" t="s">
        <v>330</v>
      </c>
    </row>
    <row r="7936" spans="2:51" s="13" customFormat="1">
      <c r="B7936" s="158"/>
      <c r="D7936" s="152" t="s">
        <v>340</v>
      </c>
      <c r="E7936" s="159" t="s">
        <v>21</v>
      </c>
      <c r="F7936" s="160" t="s">
        <v>5108</v>
      </c>
      <c r="H7936" s="161">
        <v>-3.78</v>
      </c>
      <c r="I7936" s="162"/>
      <c r="L7936" s="158"/>
      <c r="M7936" s="163"/>
      <c r="T7936" s="164"/>
      <c r="AT7936" s="159" t="s">
        <v>340</v>
      </c>
      <c r="AU7936" s="159" t="s">
        <v>80</v>
      </c>
      <c r="AV7936" s="13" t="s">
        <v>80</v>
      </c>
      <c r="AW7936" s="13" t="s">
        <v>32</v>
      </c>
      <c r="AX7936" s="13" t="s">
        <v>71</v>
      </c>
      <c r="AY7936" s="159" t="s">
        <v>330</v>
      </c>
    </row>
    <row r="7937" spans="2:51" s="13" customFormat="1">
      <c r="B7937" s="158"/>
      <c r="D7937" s="152" t="s">
        <v>340</v>
      </c>
      <c r="E7937" s="159" t="s">
        <v>21</v>
      </c>
      <c r="F7937" s="160" t="s">
        <v>1521</v>
      </c>
      <c r="H7937" s="161">
        <v>-6</v>
      </c>
      <c r="I7937" s="162"/>
      <c r="L7937" s="158"/>
      <c r="M7937" s="163"/>
      <c r="T7937" s="164"/>
      <c r="AT7937" s="159" t="s">
        <v>340</v>
      </c>
      <c r="AU7937" s="159" t="s">
        <v>80</v>
      </c>
      <c r="AV7937" s="13" t="s">
        <v>80</v>
      </c>
      <c r="AW7937" s="13" t="s">
        <v>32</v>
      </c>
      <c r="AX7937" s="13" t="s">
        <v>71</v>
      </c>
      <c r="AY7937" s="159" t="s">
        <v>330</v>
      </c>
    </row>
    <row r="7938" spans="2:51" s="13" customFormat="1">
      <c r="B7938" s="158"/>
      <c r="D7938" s="152" t="s">
        <v>340</v>
      </c>
      <c r="E7938" s="159" t="s">
        <v>21</v>
      </c>
      <c r="F7938" s="160" t="s">
        <v>1522</v>
      </c>
      <c r="H7938" s="161">
        <v>2.5</v>
      </c>
      <c r="I7938" s="162"/>
      <c r="L7938" s="158"/>
      <c r="M7938" s="163"/>
      <c r="T7938" s="164"/>
      <c r="AT7938" s="159" t="s">
        <v>340</v>
      </c>
      <c r="AU7938" s="159" t="s">
        <v>80</v>
      </c>
      <c r="AV7938" s="13" t="s">
        <v>80</v>
      </c>
      <c r="AW7938" s="13" t="s">
        <v>32</v>
      </c>
      <c r="AX7938" s="13" t="s">
        <v>71</v>
      </c>
      <c r="AY7938" s="159" t="s">
        <v>330</v>
      </c>
    </row>
    <row r="7939" spans="2:51" s="12" customFormat="1">
      <c r="B7939" s="151"/>
      <c r="D7939" s="152" t="s">
        <v>340</v>
      </c>
      <c r="E7939" s="153" t="s">
        <v>21</v>
      </c>
      <c r="F7939" s="154" t="s">
        <v>1672</v>
      </c>
      <c r="H7939" s="153" t="s">
        <v>21</v>
      </c>
      <c r="I7939" s="155"/>
      <c r="L7939" s="151"/>
      <c r="M7939" s="156"/>
      <c r="T7939" s="157"/>
      <c r="AT7939" s="153" t="s">
        <v>340</v>
      </c>
      <c r="AU7939" s="153" t="s">
        <v>80</v>
      </c>
      <c r="AV7939" s="12" t="s">
        <v>78</v>
      </c>
      <c r="AW7939" s="12" t="s">
        <v>32</v>
      </c>
      <c r="AX7939" s="12" t="s">
        <v>71</v>
      </c>
      <c r="AY7939" s="153" t="s">
        <v>330</v>
      </c>
    </row>
    <row r="7940" spans="2:51" s="13" customFormat="1">
      <c r="B7940" s="158"/>
      <c r="D7940" s="152" t="s">
        <v>340</v>
      </c>
      <c r="E7940" s="159" t="s">
        <v>21</v>
      </c>
      <c r="F7940" s="160" t="s">
        <v>5271</v>
      </c>
      <c r="H7940" s="161">
        <v>19.035</v>
      </c>
      <c r="I7940" s="162"/>
      <c r="L7940" s="158"/>
      <c r="M7940" s="163"/>
      <c r="T7940" s="164"/>
      <c r="AT7940" s="159" t="s">
        <v>340</v>
      </c>
      <c r="AU7940" s="159" t="s">
        <v>80</v>
      </c>
      <c r="AV7940" s="13" t="s">
        <v>80</v>
      </c>
      <c r="AW7940" s="13" t="s">
        <v>32</v>
      </c>
      <c r="AX7940" s="13" t="s">
        <v>71</v>
      </c>
      <c r="AY7940" s="159" t="s">
        <v>330</v>
      </c>
    </row>
    <row r="7941" spans="2:51" s="13" customFormat="1">
      <c r="B7941" s="158"/>
      <c r="D7941" s="152" t="s">
        <v>340</v>
      </c>
      <c r="E7941" s="159" t="s">
        <v>21</v>
      </c>
      <c r="F7941" s="160" t="s">
        <v>4795</v>
      </c>
      <c r="H7941" s="161">
        <v>-1.89</v>
      </c>
      <c r="I7941" s="162"/>
      <c r="L7941" s="158"/>
      <c r="M7941" s="163"/>
      <c r="T7941" s="164"/>
      <c r="AT7941" s="159" t="s">
        <v>340</v>
      </c>
      <c r="AU7941" s="159" t="s">
        <v>80</v>
      </c>
      <c r="AV7941" s="13" t="s">
        <v>80</v>
      </c>
      <c r="AW7941" s="13" t="s">
        <v>32</v>
      </c>
      <c r="AX7941" s="13" t="s">
        <v>71</v>
      </c>
      <c r="AY7941" s="159" t="s">
        <v>330</v>
      </c>
    </row>
    <row r="7942" spans="2:51" s="12" customFormat="1">
      <c r="B7942" s="151"/>
      <c r="D7942" s="152" t="s">
        <v>340</v>
      </c>
      <c r="E7942" s="153" t="s">
        <v>21</v>
      </c>
      <c r="F7942" s="154" t="s">
        <v>1550</v>
      </c>
      <c r="H7942" s="153" t="s">
        <v>21</v>
      </c>
      <c r="I7942" s="155"/>
      <c r="L7942" s="151"/>
      <c r="M7942" s="156"/>
      <c r="T7942" s="157"/>
      <c r="AT7942" s="153" t="s">
        <v>340</v>
      </c>
      <c r="AU7942" s="153" t="s">
        <v>80</v>
      </c>
      <c r="AV7942" s="12" t="s">
        <v>78</v>
      </c>
      <c r="AW7942" s="12" t="s">
        <v>32</v>
      </c>
      <c r="AX7942" s="12" t="s">
        <v>71</v>
      </c>
      <c r="AY7942" s="153" t="s">
        <v>330</v>
      </c>
    </row>
    <row r="7943" spans="2:51" s="13" customFormat="1">
      <c r="B7943" s="158"/>
      <c r="D7943" s="152" t="s">
        <v>340</v>
      </c>
      <c r="E7943" s="159" t="s">
        <v>21</v>
      </c>
      <c r="F7943" s="160" t="s">
        <v>5195</v>
      </c>
      <c r="H7943" s="161">
        <v>19.2</v>
      </c>
      <c r="I7943" s="162"/>
      <c r="L7943" s="158"/>
      <c r="M7943" s="163"/>
      <c r="T7943" s="164"/>
      <c r="AT7943" s="159" t="s">
        <v>340</v>
      </c>
      <c r="AU7943" s="159" t="s">
        <v>80</v>
      </c>
      <c r="AV7943" s="13" t="s">
        <v>80</v>
      </c>
      <c r="AW7943" s="13" t="s">
        <v>32</v>
      </c>
      <c r="AX7943" s="13" t="s">
        <v>71</v>
      </c>
      <c r="AY7943" s="159" t="s">
        <v>330</v>
      </c>
    </row>
    <row r="7944" spans="2:51" s="13" customFormat="1">
      <c r="B7944" s="158"/>
      <c r="D7944" s="152" t="s">
        <v>340</v>
      </c>
      <c r="E7944" s="159" t="s">
        <v>21</v>
      </c>
      <c r="F7944" s="160" t="s">
        <v>5248</v>
      </c>
      <c r="H7944" s="161">
        <v>1.55</v>
      </c>
      <c r="I7944" s="162"/>
      <c r="L7944" s="158"/>
      <c r="M7944" s="163"/>
      <c r="T7944" s="164"/>
      <c r="AT7944" s="159" t="s">
        <v>340</v>
      </c>
      <c r="AU7944" s="159" t="s">
        <v>80</v>
      </c>
      <c r="AV7944" s="13" t="s">
        <v>80</v>
      </c>
      <c r="AW7944" s="13" t="s">
        <v>32</v>
      </c>
      <c r="AX7944" s="13" t="s">
        <v>71</v>
      </c>
      <c r="AY7944" s="159" t="s">
        <v>330</v>
      </c>
    </row>
    <row r="7945" spans="2:51" s="13" customFormat="1">
      <c r="B7945" s="158"/>
      <c r="D7945" s="152" t="s">
        <v>340</v>
      </c>
      <c r="E7945" s="159" t="s">
        <v>21</v>
      </c>
      <c r="F7945" s="160" t="s">
        <v>4813</v>
      </c>
      <c r="H7945" s="161">
        <v>-4.41</v>
      </c>
      <c r="I7945" s="162"/>
      <c r="L7945" s="158"/>
      <c r="M7945" s="163"/>
      <c r="T7945" s="164"/>
      <c r="AT7945" s="159" t="s">
        <v>340</v>
      </c>
      <c r="AU7945" s="159" t="s">
        <v>80</v>
      </c>
      <c r="AV7945" s="13" t="s">
        <v>80</v>
      </c>
      <c r="AW7945" s="13" t="s">
        <v>32</v>
      </c>
      <c r="AX7945" s="13" t="s">
        <v>71</v>
      </c>
      <c r="AY7945" s="159" t="s">
        <v>330</v>
      </c>
    </row>
    <row r="7946" spans="2:51" s="13" customFormat="1">
      <c r="B7946" s="158"/>
      <c r="D7946" s="152" t="s">
        <v>340</v>
      </c>
      <c r="E7946" s="159" t="s">
        <v>21</v>
      </c>
      <c r="F7946" s="160" t="s">
        <v>1552</v>
      </c>
      <c r="H7946" s="161">
        <v>-3.8</v>
      </c>
      <c r="I7946" s="162"/>
      <c r="L7946" s="158"/>
      <c r="M7946" s="163"/>
      <c r="T7946" s="164"/>
      <c r="AT7946" s="159" t="s">
        <v>340</v>
      </c>
      <c r="AU7946" s="159" t="s">
        <v>80</v>
      </c>
      <c r="AV7946" s="13" t="s">
        <v>80</v>
      </c>
      <c r="AW7946" s="13" t="s">
        <v>32</v>
      </c>
      <c r="AX7946" s="13" t="s">
        <v>71</v>
      </c>
      <c r="AY7946" s="159" t="s">
        <v>330</v>
      </c>
    </row>
    <row r="7947" spans="2:51" s="13" customFormat="1">
      <c r="B7947" s="158"/>
      <c r="D7947" s="152" t="s">
        <v>340</v>
      </c>
      <c r="E7947" s="159" t="s">
        <v>21</v>
      </c>
      <c r="F7947" s="160" t="s">
        <v>1553</v>
      </c>
      <c r="H7947" s="161">
        <v>1.95</v>
      </c>
      <c r="I7947" s="162"/>
      <c r="L7947" s="158"/>
      <c r="M7947" s="163"/>
      <c r="T7947" s="164"/>
      <c r="AT7947" s="159" t="s">
        <v>340</v>
      </c>
      <c r="AU7947" s="159" t="s">
        <v>80</v>
      </c>
      <c r="AV7947" s="13" t="s">
        <v>80</v>
      </c>
      <c r="AW7947" s="13" t="s">
        <v>32</v>
      </c>
      <c r="AX7947" s="13" t="s">
        <v>71</v>
      </c>
      <c r="AY7947" s="159" t="s">
        <v>330</v>
      </c>
    </row>
    <row r="7948" spans="2:51" s="12" customFormat="1">
      <c r="B7948" s="151"/>
      <c r="D7948" s="152" t="s">
        <v>340</v>
      </c>
      <c r="E7948" s="153" t="s">
        <v>21</v>
      </c>
      <c r="F7948" s="154" t="s">
        <v>1472</v>
      </c>
      <c r="H7948" s="153" t="s">
        <v>21</v>
      </c>
      <c r="I7948" s="155"/>
      <c r="L7948" s="151"/>
      <c r="M7948" s="156"/>
      <c r="T7948" s="157"/>
      <c r="AT7948" s="153" t="s">
        <v>340</v>
      </c>
      <c r="AU7948" s="153" t="s">
        <v>80</v>
      </c>
      <c r="AV7948" s="12" t="s">
        <v>78</v>
      </c>
      <c r="AW7948" s="12" t="s">
        <v>32</v>
      </c>
      <c r="AX7948" s="12" t="s">
        <v>71</v>
      </c>
      <c r="AY7948" s="153" t="s">
        <v>330</v>
      </c>
    </row>
    <row r="7949" spans="2:51" s="13" customFormat="1">
      <c r="B7949" s="158"/>
      <c r="D7949" s="152" t="s">
        <v>340</v>
      </c>
      <c r="E7949" s="159" t="s">
        <v>21</v>
      </c>
      <c r="F7949" s="160" t="s">
        <v>4798</v>
      </c>
      <c r="H7949" s="161">
        <v>9.6</v>
      </c>
      <c r="I7949" s="162"/>
      <c r="L7949" s="158"/>
      <c r="M7949" s="163"/>
      <c r="T7949" s="164"/>
      <c r="AT7949" s="159" t="s">
        <v>340</v>
      </c>
      <c r="AU7949" s="159" t="s">
        <v>80</v>
      </c>
      <c r="AV7949" s="13" t="s">
        <v>80</v>
      </c>
      <c r="AW7949" s="13" t="s">
        <v>32</v>
      </c>
      <c r="AX7949" s="13" t="s">
        <v>71</v>
      </c>
      <c r="AY7949" s="159" t="s">
        <v>330</v>
      </c>
    </row>
    <row r="7950" spans="2:51" s="13" customFormat="1">
      <c r="B7950" s="158"/>
      <c r="D7950" s="152" t="s">
        <v>340</v>
      </c>
      <c r="E7950" s="159" t="s">
        <v>21</v>
      </c>
      <c r="F7950" s="160" t="s">
        <v>4799</v>
      </c>
      <c r="H7950" s="161">
        <v>-1.47</v>
      </c>
      <c r="I7950" s="162"/>
      <c r="L7950" s="158"/>
      <c r="M7950" s="163"/>
      <c r="T7950" s="164"/>
      <c r="AT7950" s="159" t="s">
        <v>340</v>
      </c>
      <c r="AU7950" s="159" t="s">
        <v>80</v>
      </c>
      <c r="AV7950" s="13" t="s">
        <v>80</v>
      </c>
      <c r="AW7950" s="13" t="s">
        <v>32</v>
      </c>
      <c r="AX7950" s="13" t="s">
        <v>71</v>
      </c>
      <c r="AY7950" s="159" t="s">
        <v>330</v>
      </c>
    </row>
    <row r="7951" spans="2:51" s="12" customFormat="1">
      <c r="B7951" s="151"/>
      <c r="D7951" s="152" t="s">
        <v>340</v>
      </c>
      <c r="E7951" s="153" t="s">
        <v>21</v>
      </c>
      <c r="F7951" s="154" t="s">
        <v>1476</v>
      </c>
      <c r="H7951" s="153" t="s">
        <v>21</v>
      </c>
      <c r="I7951" s="155"/>
      <c r="L7951" s="151"/>
      <c r="M7951" s="156"/>
      <c r="T7951" s="157"/>
      <c r="AT7951" s="153" t="s">
        <v>340</v>
      </c>
      <c r="AU7951" s="153" t="s">
        <v>80</v>
      </c>
      <c r="AV7951" s="12" t="s">
        <v>78</v>
      </c>
      <c r="AW7951" s="12" t="s">
        <v>32</v>
      </c>
      <c r="AX7951" s="12" t="s">
        <v>71</v>
      </c>
      <c r="AY7951" s="153" t="s">
        <v>330</v>
      </c>
    </row>
    <row r="7952" spans="2:51" s="13" customFormat="1">
      <c r="B7952" s="158"/>
      <c r="D7952" s="152" t="s">
        <v>340</v>
      </c>
      <c r="E7952" s="159" t="s">
        <v>21</v>
      </c>
      <c r="F7952" s="160" t="s">
        <v>4798</v>
      </c>
      <c r="H7952" s="161">
        <v>9.6</v>
      </c>
      <c r="I7952" s="162"/>
      <c r="L7952" s="158"/>
      <c r="M7952" s="163"/>
      <c r="T7952" s="164"/>
      <c r="AT7952" s="159" t="s">
        <v>340</v>
      </c>
      <c r="AU7952" s="159" t="s">
        <v>80</v>
      </c>
      <c r="AV7952" s="13" t="s">
        <v>80</v>
      </c>
      <c r="AW7952" s="13" t="s">
        <v>32</v>
      </c>
      <c r="AX7952" s="13" t="s">
        <v>71</v>
      </c>
      <c r="AY7952" s="159" t="s">
        <v>330</v>
      </c>
    </row>
    <row r="7953" spans="2:51" s="13" customFormat="1">
      <c r="B7953" s="158"/>
      <c r="D7953" s="152" t="s">
        <v>340</v>
      </c>
      <c r="E7953" s="159" t="s">
        <v>21</v>
      </c>
      <c r="F7953" s="160" t="s">
        <v>4799</v>
      </c>
      <c r="H7953" s="161">
        <v>-1.47</v>
      </c>
      <c r="I7953" s="162"/>
      <c r="L7953" s="158"/>
      <c r="M7953" s="163"/>
      <c r="T7953" s="164"/>
      <c r="AT7953" s="159" t="s">
        <v>340</v>
      </c>
      <c r="AU7953" s="159" t="s">
        <v>80</v>
      </c>
      <c r="AV7953" s="13" t="s">
        <v>80</v>
      </c>
      <c r="AW7953" s="13" t="s">
        <v>32</v>
      </c>
      <c r="AX7953" s="13" t="s">
        <v>71</v>
      </c>
      <c r="AY7953" s="159" t="s">
        <v>330</v>
      </c>
    </row>
    <row r="7954" spans="2:51" s="12" customFormat="1">
      <c r="B7954" s="151"/>
      <c r="D7954" s="152" t="s">
        <v>340</v>
      </c>
      <c r="E7954" s="153" t="s">
        <v>21</v>
      </c>
      <c r="F7954" s="154" t="s">
        <v>1554</v>
      </c>
      <c r="H7954" s="153" t="s">
        <v>21</v>
      </c>
      <c r="I7954" s="155"/>
      <c r="L7954" s="151"/>
      <c r="M7954" s="156"/>
      <c r="T7954" s="157"/>
      <c r="AT7954" s="153" t="s">
        <v>340</v>
      </c>
      <c r="AU7954" s="153" t="s">
        <v>80</v>
      </c>
      <c r="AV7954" s="12" t="s">
        <v>78</v>
      </c>
      <c r="AW7954" s="12" t="s">
        <v>32</v>
      </c>
      <c r="AX7954" s="12" t="s">
        <v>71</v>
      </c>
      <c r="AY7954" s="153" t="s">
        <v>330</v>
      </c>
    </row>
    <row r="7955" spans="2:51" s="13" customFormat="1">
      <c r="B7955" s="158"/>
      <c r="D7955" s="152" t="s">
        <v>340</v>
      </c>
      <c r="E7955" s="159" t="s">
        <v>21</v>
      </c>
      <c r="F7955" s="160" t="s">
        <v>4850</v>
      </c>
      <c r="H7955" s="161">
        <v>26.88</v>
      </c>
      <c r="I7955" s="162"/>
      <c r="L7955" s="158"/>
      <c r="M7955" s="163"/>
      <c r="T7955" s="164"/>
      <c r="AT7955" s="159" t="s">
        <v>340</v>
      </c>
      <c r="AU7955" s="159" t="s">
        <v>80</v>
      </c>
      <c r="AV7955" s="13" t="s">
        <v>80</v>
      </c>
      <c r="AW7955" s="13" t="s">
        <v>32</v>
      </c>
      <c r="AX7955" s="13" t="s">
        <v>71</v>
      </c>
      <c r="AY7955" s="159" t="s">
        <v>330</v>
      </c>
    </row>
    <row r="7956" spans="2:51" s="13" customFormat="1">
      <c r="B7956" s="158"/>
      <c r="D7956" s="152" t="s">
        <v>340</v>
      </c>
      <c r="E7956" s="159" t="s">
        <v>21</v>
      </c>
      <c r="F7956" s="160" t="s">
        <v>4823</v>
      </c>
      <c r="H7956" s="161">
        <v>1</v>
      </c>
      <c r="I7956" s="162"/>
      <c r="L7956" s="158"/>
      <c r="M7956" s="163"/>
      <c r="T7956" s="164"/>
      <c r="AT7956" s="159" t="s">
        <v>340</v>
      </c>
      <c r="AU7956" s="159" t="s">
        <v>80</v>
      </c>
      <c r="AV7956" s="13" t="s">
        <v>80</v>
      </c>
      <c r="AW7956" s="13" t="s">
        <v>32</v>
      </c>
      <c r="AX7956" s="13" t="s">
        <v>71</v>
      </c>
      <c r="AY7956" s="159" t="s">
        <v>330</v>
      </c>
    </row>
    <row r="7957" spans="2:51" s="13" customFormat="1">
      <c r="B7957" s="158"/>
      <c r="D7957" s="152" t="s">
        <v>340</v>
      </c>
      <c r="E7957" s="159" t="s">
        <v>21</v>
      </c>
      <c r="F7957" s="160" t="s">
        <v>4809</v>
      </c>
      <c r="H7957" s="161">
        <v>-2.94</v>
      </c>
      <c r="I7957" s="162"/>
      <c r="L7957" s="158"/>
      <c r="M7957" s="163"/>
      <c r="T7957" s="164"/>
      <c r="AT7957" s="159" t="s">
        <v>340</v>
      </c>
      <c r="AU7957" s="159" t="s">
        <v>80</v>
      </c>
      <c r="AV7957" s="13" t="s">
        <v>80</v>
      </c>
      <c r="AW7957" s="13" t="s">
        <v>32</v>
      </c>
      <c r="AX7957" s="13" t="s">
        <v>71</v>
      </c>
      <c r="AY7957" s="159" t="s">
        <v>330</v>
      </c>
    </row>
    <row r="7958" spans="2:51" s="13" customFormat="1">
      <c r="B7958" s="158"/>
      <c r="D7958" s="152" t="s">
        <v>340</v>
      </c>
      <c r="E7958" s="159" t="s">
        <v>21</v>
      </c>
      <c r="F7958" s="160" t="s">
        <v>1474</v>
      </c>
      <c r="H7958" s="161">
        <v>-2.8</v>
      </c>
      <c r="I7958" s="162"/>
      <c r="L7958" s="158"/>
      <c r="M7958" s="163"/>
      <c r="T7958" s="164"/>
      <c r="AT7958" s="159" t="s">
        <v>340</v>
      </c>
      <c r="AU7958" s="159" t="s">
        <v>80</v>
      </c>
      <c r="AV7958" s="13" t="s">
        <v>80</v>
      </c>
      <c r="AW7958" s="13" t="s">
        <v>32</v>
      </c>
      <c r="AX7958" s="13" t="s">
        <v>71</v>
      </c>
      <c r="AY7958" s="159" t="s">
        <v>330</v>
      </c>
    </row>
    <row r="7959" spans="2:51" s="13" customFormat="1">
      <c r="B7959" s="158"/>
      <c r="D7959" s="152" t="s">
        <v>340</v>
      </c>
      <c r="E7959" s="159" t="s">
        <v>21</v>
      </c>
      <c r="F7959" s="160" t="s">
        <v>1475</v>
      </c>
      <c r="H7959" s="161">
        <v>1.7</v>
      </c>
      <c r="I7959" s="162"/>
      <c r="L7959" s="158"/>
      <c r="M7959" s="163"/>
      <c r="T7959" s="164"/>
      <c r="AT7959" s="159" t="s">
        <v>340</v>
      </c>
      <c r="AU7959" s="159" t="s">
        <v>80</v>
      </c>
      <c r="AV7959" s="13" t="s">
        <v>80</v>
      </c>
      <c r="AW7959" s="13" t="s">
        <v>32</v>
      </c>
      <c r="AX7959" s="13" t="s">
        <v>71</v>
      </c>
      <c r="AY7959" s="159" t="s">
        <v>330</v>
      </c>
    </row>
    <row r="7960" spans="2:51" s="12" customFormat="1">
      <c r="B7960" s="151"/>
      <c r="D7960" s="152" t="s">
        <v>340</v>
      </c>
      <c r="E7960" s="153" t="s">
        <v>21</v>
      </c>
      <c r="F7960" s="154" t="s">
        <v>2241</v>
      </c>
      <c r="H7960" s="153" t="s">
        <v>21</v>
      </c>
      <c r="I7960" s="155"/>
      <c r="L7960" s="151"/>
      <c r="M7960" s="156"/>
      <c r="T7960" s="157"/>
      <c r="AT7960" s="153" t="s">
        <v>340</v>
      </c>
      <c r="AU7960" s="153" t="s">
        <v>80</v>
      </c>
      <c r="AV7960" s="12" t="s">
        <v>78</v>
      </c>
      <c r="AW7960" s="12" t="s">
        <v>32</v>
      </c>
      <c r="AX7960" s="12" t="s">
        <v>71</v>
      </c>
      <c r="AY7960" s="153" t="s">
        <v>330</v>
      </c>
    </row>
    <row r="7961" spans="2:51" s="13" customFormat="1">
      <c r="B7961" s="158"/>
      <c r="D7961" s="152" t="s">
        <v>340</v>
      </c>
      <c r="E7961" s="159" t="s">
        <v>21</v>
      </c>
      <c r="F7961" s="160" t="s">
        <v>4851</v>
      </c>
      <c r="H7961" s="161">
        <v>12.72</v>
      </c>
      <c r="I7961" s="162"/>
      <c r="L7961" s="158"/>
      <c r="M7961" s="163"/>
      <c r="T7961" s="164"/>
      <c r="AT7961" s="159" t="s">
        <v>340</v>
      </c>
      <c r="AU7961" s="159" t="s">
        <v>80</v>
      </c>
      <c r="AV7961" s="13" t="s">
        <v>80</v>
      </c>
      <c r="AW7961" s="13" t="s">
        <v>32</v>
      </c>
      <c r="AX7961" s="13" t="s">
        <v>71</v>
      </c>
      <c r="AY7961" s="159" t="s">
        <v>330</v>
      </c>
    </row>
    <row r="7962" spans="2:51" s="13" customFormat="1">
      <c r="B7962" s="158"/>
      <c r="D7962" s="152" t="s">
        <v>340</v>
      </c>
      <c r="E7962" s="159" t="s">
        <v>21</v>
      </c>
      <c r="F7962" s="160" t="s">
        <v>4799</v>
      </c>
      <c r="H7962" s="161">
        <v>-1.47</v>
      </c>
      <c r="I7962" s="162"/>
      <c r="L7962" s="158"/>
      <c r="M7962" s="163"/>
      <c r="T7962" s="164"/>
      <c r="AT7962" s="159" t="s">
        <v>340</v>
      </c>
      <c r="AU7962" s="159" t="s">
        <v>80</v>
      </c>
      <c r="AV7962" s="13" t="s">
        <v>80</v>
      </c>
      <c r="AW7962" s="13" t="s">
        <v>32</v>
      </c>
      <c r="AX7962" s="13" t="s">
        <v>71</v>
      </c>
      <c r="AY7962" s="159" t="s">
        <v>330</v>
      </c>
    </row>
    <row r="7963" spans="2:51" s="12" customFormat="1">
      <c r="B7963" s="151"/>
      <c r="D7963" s="152" t="s">
        <v>340</v>
      </c>
      <c r="E7963" s="153" t="s">
        <v>21</v>
      </c>
      <c r="F7963" s="154" t="s">
        <v>1677</v>
      </c>
      <c r="H7963" s="153" t="s">
        <v>21</v>
      </c>
      <c r="I7963" s="155"/>
      <c r="L7963" s="151"/>
      <c r="M7963" s="156"/>
      <c r="T7963" s="157"/>
      <c r="AT7963" s="153" t="s">
        <v>340</v>
      </c>
      <c r="AU7963" s="153" t="s">
        <v>80</v>
      </c>
      <c r="AV7963" s="12" t="s">
        <v>78</v>
      </c>
      <c r="AW7963" s="12" t="s">
        <v>32</v>
      </c>
      <c r="AX7963" s="12" t="s">
        <v>71</v>
      </c>
      <c r="AY7963" s="153" t="s">
        <v>330</v>
      </c>
    </row>
    <row r="7964" spans="2:51" s="13" customFormat="1">
      <c r="B7964" s="158"/>
      <c r="D7964" s="152" t="s">
        <v>340</v>
      </c>
      <c r="E7964" s="159" t="s">
        <v>21</v>
      </c>
      <c r="F7964" s="160" t="s">
        <v>5196</v>
      </c>
      <c r="H7964" s="161">
        <v>19.728000000000002</v>
      </c>
      <c r="I7964" s="162"/>
      <c r="L7964" s="158"/>
      <c r="M7964" s="163"/>
      <c r="T7964" s="164"/>
      <c r="AT7964" s="159" t="s">
        <v>340</v>
      </c>
      <c r="AU7964" s="159" t="s">
        <v>80</v>
      </c>
      <c r="AV7964" s="13" t="s">
        <v>80</v>
      </c>
      <c r="AW7964" s="13" t="s">
        <v>32</v>
      </c>
      <c r="AX7964" s="13" t="s">
        <v>71</v>
      </c>
      <c r="AY7964" s="159" t="s">
        <v>330</v>
      </c>
    </row>
    <row r="7965" spans="2:51" s="13" customFormat="1">
      <c r="B7965" s="158"/>
      <c r="D7965" s="152" t="s">
        <v>340</v>
      </c>
      <c r="E7965" s="159" t="s">
        <v>21</v>
      </c>
      <c r="F7965" s="160" t="s">
        <v>4813</v>
      </c>
      <c r="H7965" s="161">
        <v>-4.41</v>
      </c>
      <c r="I7965" s="162"/>
      <c r="L7965" s="158"/>
      <c r="M7965" s="163"/>
      <c r="T7965" s="164"/>
      <c r="AT7965" s="159" t="s">
        <v>340</v>
      </c>
      <c r="AU7965" s="159" t="s">
        <v>80</v>
      </c>
      <c r="AV7965" s="13" t="s">
        <v>80</v>
      </c>
      <c r="AW7965" s="13" t="s">
        <v>32</v>
      </c>
      <c r="AX7965" s="13" t="s">
        <v>71</v>
      </c>
      <c r="AY7965" s="159" t="s">
        <v>330</v>
      </c>
    </row>
    <row r="7966" spans="2:51" s="12" customFormat="1">
      <c r="B7966" s="151"/>
      <c r="D7966" s="152" t="s">
        <v>340</v>
      </c>
      <c r="E7966" s="153" t="s">
        <v>21</v>
      </c>
      <c r="F7966" s="154" t="s">
        <v>2242</v>
      </c>
      <c r="H7966" s="153" t="s">
        <v>21</v>
      </c>
      <c r="I7966" s="155"/>
      <c r="L7966" s="151"/>
      <c r="M7966" s="156"/>
      <c r="T7966" s="157"/>
      <c r="AT7966" s="153" t="s">
        <v>340</v>
      </c>
      <c r="AU7966" s="153" t="s">
        <v>80</v>
      </c>
      <c r="AV7966" s="12" t="s">
        <v>78</v>
      </c>
      <c r="AW7966" s="12" t="s">
        <v>32</v>
      </c>
      <c r="AX7966" s="12" t="s">
        <v>71</v>
      </c>
      <c r="AY7966" s="153" t="s">
        <v>330</v>
      </c>
    </row>
    <row r="7967" spans="2:51" s="13" customFormat="1">
      <c r="B7967" s="158"/>
      <c r="D7967" s="152" t="s">
        <v>340</v>
      </c>
      <c r="E7967" s="159" t="s">
        <v>21</v>
      </c>
      <c r="F7967" s="160" t="s">
        <v>4802</v>
      </c>
      <c r="H7967" s="161">
        <v>10.08</v>
      </c>
      <c r="I7967" s="162"/>
      <c r="L7967" s="158"/>
      <c r="M7967" s="163"/>
      <c r="T7967" s="164"/>
      <c r="AT7967" s="159" t="s">
        <v>340</v>
      </c>
      <c r="AU7967" s="159" t="s">
        <v>80</v>
      </c>
      <c r="AV7967" s="13" t="s">
        <v>80</v>
      </c>
      <c r="AW7967" s="13" t="s">
        <v>32</v>
      </c>
      <c r="AX7967" s="13" t="s">
        <v>71</v>
      </c>
      <c r="AY7967" s="159" t="s">
        <v>330</v>
      </c>
    </row>
    <row r="7968" spans="2:51" s="13" customFormat="1">
      <c r="B7968" s="158"/>
      <c r="D7968" s="152" t="s">
        <v>340</v>
      </c>
      <c r="E7968" s="159" t="s">
        <v>21</v>
      </c>
      <c r="F7968" s="160" t="s">
        <v>4799</v>
      </c>
      <c r="H7968" s="161">
        <v>-1.47</v>
      </c>
      <c r="I7968" s="162"/>
      <c r="L7968" s="158"/>
      <c r="M7968" s="163"/>
      <c r="T7968" s="164"/>
      <c r="AT7968" s="159" t="s">
        <v>340</v>
      </c>
      <c r="AU7968" s="159" t="s">
        <v>80</v>
      </c>
      <c r="AV7968" s="13" t="s">
        <v>80</v>
      </c>
      <c r="AW7968" s="13" t="s">
        <v>32</v>
      </c>
      <c r="AX7968" s="13" t="s">
        <v>71</v>
      </c>
      <c r="AY7968" s="159" t="s">
        <v>330</v>
      </c>
    </row>
    <row r="7969" spans="2:51" s="12" customFormat="1">
      <c r="B7969" s="151"/>
      <c r="D7969" s="152" t="s">
        <v>340</v>
      </c>
      <c r="E7969" s="153" t="s">
        <v>21</v>
      </c>
      <c r="F7969" s="154" t="s">
        <v>2243</v>
      </c>
      <c r="H7969" s="153" t="s">
        <v>21</v>
      </c>
      <c r="I7969" s="155"/>
      <c r="L7969" s="151"/>
      <c r="M7969" s="156"/>
      <c r="T7969" s="157"/>
      <c r="AT7969" s="153" t="s">
        <v>340</v>
      </c>
      <c r="AU7969" s="153" t="s">
        <v>80</v>
      </c>
      <c r="AV7969" s="12" t="s">
        <v>78</v>
      </c>
      <c r="AW7969" s="12" t="s">
        <v>32</v>
      </c>
      <c r="AX7969" s="12" t="s">
        <v>71</v>
      </c>
      <c r="AY7969" s="153" t="s">
        <v>330</v>
      </c>
    </row>
    <row r="7970" spans="2:51" s="13" customFormat="1">
      <c r="B7970" s="158"/>
      <c r="D7970" s="152" t="s">
        <v>340</v>
      </c>
      <c r="E7970" s="159" t="s">
        <v>21</v>
      </c>
      <c r="F7970" s="160" t="s">
        <v>4802</v>
      </c>
      <c r="H7970" s="161">
        <v>10.08</v>
      </c>
      <c r="I7970" s="162"/>
      <c r="L7970" s="158"/>
      <c r="M7970" s="163"/>
      <c r="T7970" s="164"/>
      <c r="AT7970" s="159" t="s">
        <v>340</v>
      </c>
      <c r="AU7970" s="159" t="s">
        <v>80</v>
      </c>
      <c r="AV7970" s="13" t="s">
        <v>80</v>
      </c>
      <c r="AW7970" s="13" t="s">
        <v>32</v>
      </c>
      <c r="AX7970" s="13" t="s">
        <v>71</v>
      </c>
      <c r="AY7970" s="159" t="s">
        <v>330</v>
      </c>
    </row>
    <row r="7971" spans="2:51" s="13" customFormat="1">
      <c r="B7971" s="158"/>
      <c r="D7971" s="152" t="s">
        <v>340</v>
      </c>
      <c r="E7971" s="159" t="s">
        <v>21</v>
      </c>
      <c r="F7971" s="160" t="s">
        <v>4799</v>
      </c>
      <c r="H7971" s="161">
        <v>-1.47</v>
      </c>
      <c r="I7971" s="162"/>
      <c r="L7971" s="158"/>
      <c r="M7971" s="163"/>
      <c r="T7971" s="164"/>
      <c r="AT7971" s="159" t="s">
        <v>340</v>
      </c>
      <c r="AU7971" s="159" t="s">
        <v>80</v>
      </c>
      <c r="AV7971" s="13" t="s">
        <v>80</v>
      </c>
      <c r="AW7971" s="13" t="s">
        <v>32</v>
      </c>
      <c r="AX7971" s="13" t="s">
        <v>71</v>
      </c>
      <c r="AY7971" s="159" t="s">
        <v>330</v>
      </c>
    </row>
    <row r="7972" spans="2:51" s="12" customFormat="1">
      <c r="B7972" s="151"/>
      <c r="D7972" s="152" t="s">
        <v>340</v>
      </c>
      <c r="E7972" s="153" t="s">
        <v>21</v>
      </c>
      <c r="F7972" s="154" t="s">
        <v>1599</v>
      </c>
      <c r="H7972" s="153" t="s">
        <v>21</v>
      </c>
      <c r="I7972" s="155"/>
      <c r="L7972" s="151"/>
      <c r="M7972" s="156"/>
      <c r="T7972" s="157"/>
      <c r="AT7972" s="153" t="s">
        <v>340</v>
      </c>
      <c r="AU7972" s="153" t="s">
        <v>80</v>
      </c>
      <c r="AV7972" s="12" t="s">
        <v>78</v>
      </c>
      <c r="AW7972" s="12" t="s">
        <v>32</v>
      </c>
      <c r="AX7972" s="12" t="s">
        <v>71</v>
      </c>
      <c r="AY7972" s="153" t="s">
        <v>330</v>
      </c>
    </row>
    <row r="7973" spans="2:51" s="13" customFormat="1">
      <c r="B7973" s="158"/>
      <c r="D7973" s="152" t="s">
        <v>340</v>
      </c>
      <c r="E7973" s="159" t="s">
        <v>21</v>
      </c>
      <c r="F7973" s="160" t="s">
        <v>4826</v>
      </c>
      <c r="H7973" s="161">
        <v>12.48</v>
      </c>
      <c r="I7973" s="162"/>
      <c r="L7973" s="158"/>
      <c r="M7973" s="163"/>
      <c r="T7973" s="164"/>
      <c r="AT7973" s="159" t="s">
        <v>340</v>
      </c>
      <c r="AU7973" s="159" t="s">
        <v>80</v>
      </c>
      <c r="AV7973" s="13" t="s">
        <v>80</v>
      </c>
      <c r="AW7973" s="13" t="s">
        <v>32</v>
      </c>
      <c r="AX7973" s="13" t="s">
        <v>71</v>
      </c>
      <c r="AY7973" s="159" t="s">
        <v>330</v>
      </c>
    </row>
    <row r="7974" spans="2:51" s="13" customFormat="1">
      <c r="B7974" s="158"/>
      <c r="D7974" s="152" t="s">
        <v>340</v>
      </c>
      <c r="E7974" s="159" t="s">
        <v>21</v>
      </c>
      <c r="F7974" s="160" t="s">
        <v>4809</v>
      </c>
      <c r="H7974" s="161">
        <v>-2.94</v>
      </c>
      <c r="I7974" s="162"/>
      <c r="L7974" s="158"/>
      <c r="M7974" s="163"/>
      <c r="T7974" s="164"/>
      <c r="AT7974" s="159" t="s">
        <v>340</v>
      </c>
      <c r="AU7974" s="159" t="s">
        <v>80</v>
      </c>
      <c r="AV7974" s="13" t="s">
        <v>80</v>
      </c>
      <c r="AW7974" s="13" t="s">
        <v>32</v>
      </c>
      <c r="AX7974" s="13" t="s">
        <v>71</v>
      </c>
      <c r="AY7974" s="159" t="s">
        <v>330</v>
      </c>
    </row>
    <row r="7975" spans="2:51" s="12" customFormat="1">
      <c r="B7975" s="151"/>
      <c r="D7975" s="152" t="s">
        <v>340</v>
      </c>
      <c r="E7975" s="153" t="s">
        <v>21</v>
      </c>
      <c r="F7975" s="154" t="s">
        <v>2246</v>
      </c>
      <c r="H7975" s="153" t="s">
        <v>21</v>
      </c>
      <c r="I7975" s="155"/>
      <c r="L7975" s="151"/>
      <c r="M7975" s="156"/>
      <c r="T7975" s="157"/>
      <c r="AT7975" s="153" t="s">
        <v>340</v>
      </c>
      <c r="AU7975" s="153" t="s">
        <v>80</v>
      </c>
      <c r="AV7975" s="12" t="s">
        <v>78</v>
      </c>
      <c r="AW7975" s="12" t="s">
        <v>32</v>
      </c>
      <c r="AX7975" s="12" t="s">
        <v>71</v>
      </c>
      <c r="AY7975" s="153" t="s">
        <v>330</v>
      </c>
    </row>
    <row r="7976" spans="2:51" s="13" customFormat="1">
      <c r="B7976" s="158"/>
      <c r="D7976" s="152" t="s">
        <v>340</v>
      </c>
      <c r="E7976" s="159" t="s">
        <v>21</v>
      </c>
      <c r="F7976" s="160" t="s">
        <v>4852</v>
      </c>
      <c r="H7976" s="161">
        <v>12</v>
      </c>
      <c r="I7976" s="162"/>
      <c r="L7976" s="158"/>
      <c r="M7976" s="163"/>
      <c r="T7976" s="164"/>
      <c r="AT7976" s="159" t="s">
        <v>340</v>
      </c>
      <c r="AU7976" s="159" t="s">
        <v>80</v>
      </c>
      <c r="AV7976" s="13" t="s">
        <v>80</v>
      </c>
      <c r="AW7976" s="13" t="s">
        <v>32</v>
      </c>
      <c r="AX7976" s="13" t="s">
        <v>71</v>
      </c>
      <c r="AY7976" s="159" t="s">
        <v>330</v>
      </c>
    </row>
    <row r="7977" spans="2:51" s="13" customFormat="1">
      <c r="B7977" s="158"/>
      <c r="D7977" s="152" t="s">
        <v>340</v>
      </c>
      <c r="E7977" s="159" t="s">
        <v>21</v>
      </c>
      <c r="F7977" s="160" t="s">
        <v>4799</v>
      </c>
      <c r="H7977" s="161">
        <v>-1.47</v>
      </c>
      <c r="I7977" s="162"/>
      <c r="L7977" s="158"/>
      <c r="M7977" s="163"/>
      <c r="T7977" s="164"/>
      <c r="AT7977" s="159" t="s">
        <v>340</v>
      </c>
      <c r="AU7977" s="159" t="s">
        <v>80</v>
      </c>
      <c r="AV7977" s="13" t="s">
        <v>80</v>
      </c>
      <c r="AW7977" s="13" t="s">
        <v>32</v>
      </c>
      <c r="AX7977" s="13" t="s">
        <v>71</v>
      </c>
      <c r="AY7977" s="159" t="s">
        <v>330</v>
      </c>
    </row>
    <row r="7978" spans="2:51" s="12" customFormat="1">
      <c r="B7978" s="151"/>
      <c r="D7978" s="152" t="s">
        <v>340</v>
      </c>
      <c r="E7978" s="153" t="s">
        <v>21</v>
      </c>
      <c r="F7978" s="154" t="s">
        <v>1478</v>
      </c>
      <c r="H7978" s="153" t="s">
        <v>21</v>
      </c>
      <c r="I7978" s="155"/>
      <c r="L7978" s="151"/>
      <c r="M7978" s="156"/>
      <c r="T7978" s="157"/>
      <c r="AT7978" s="153" t="s">
        <v>340</v>
      </c>
      <c r="AU7978" s="153" t="s">
        <v>80</v>
      </c>
      <c r="AV7978" s="12" t="s">
        <v>78</v>
      </c>
      <c r="AW7978" s="12" t="s">
        <v>32</v>
      </c>
      <c r="AX7978" s="12" t="s">
        <v>71</v>
      </c>
      <c r="AY7978" s="153" t="s">
        <v>330</v>
      </c>
    </row>
    <row r="7979" spans="2:51" s="13" customFormat="1">
      <c r="B7979" s="158"/>
      <c r="D7979" s="152" t="s">
        <v>340</v>
      </c>
      <c r="E7979" s="159" t="s">
        <v>21</v>
      </c>
      <c r="F7979" s="160" t="s">
        <v>4853</v>
      </c>
      <c r="H7979" s="161">
        <v>15.84</v>
      </c>
      <c r="I7979" s="162"/>
      <c r="L7979" s="158"/>
      <c r="M7979" s="163"/>
      <c r="T7979" s="164"/>
      <c r="AT7979" s="159" t="s">
        <v>340</v>
      </c>
      <c r="AU7979" s="159" t="s">
        <v>80</v>
      </c>
      <c r="AV7979" s="13" t="s">
        <v>80</v>
      </c>
      <c r="AW7979" s="13" t="s">
        <v>32</v>
      </c>
      <c r="AX7979" s="13" t="s">
        <v>71</v>
      </c>
      <c r="AY7979" s="159" t="s">
        <v>330</v>
      </c>
    </row>
    <row r="7980" spans="2:51" s="13" customFormat="1">
      <c r="B7980" s="158"/>
      <c r="D7980" s="152" t="s">
        <v>340</v>
      </c>
      <c r="E7980" s="159" t="s">
        <v>21</v>
      </c>
      <c r="F7980" s="160" t="s">
        <v>4795</v>
      </c>
      <c r="H7980" s="161">
        <v>-1.89</v>
      </c>
      <c r="I7980" s="162"/>
      <c r="L7980" s="158"/>
      <c r="M7980" s="163"/>
      <c r="T7980" s="164"/>
      <c r="AT7980" s="159" t="s">
        <v>340</v>
      </c>
      <c r="AU7980" s="159" t="s">
        <v>80</v>
      </c>
      <c r="AV7980" s="13" t="s">
        <v>80</v>
      </c>
      <c r="AW7980" s="13" t="s">
        <v>32</v>
      </c>
      <c r="AX7980" s="13" t="s">
        <v>71</v>
      </c>
      <c r="AY7980" s="159" t="s">
        <v>330</v>
      </c>
    </row>
    <row r="7981" spans="2:51" s="12" customFormat="1">
      <c r="B7981" s="151"/>
      <c r="D7981" s="152" t="s">
        <v>340</v>
      </c>
      <c r="E7981" s="153" t="s">
        <v>21</v>
      </c>
      <c r="F7981" s="154" t="s">
        <v>1480</v>
      </c>
      <c r="H7981" s="153" t="s">
        <v>21</v>
      </c>
      <c r="I7981" s="155"/>
      <c r="L7981" s="151"/>
      <c r="M7981" s="156"/>
      <c r="T7981" s="157"/>
      <c r="AT7981" s="153" t="s">
        <v>340</v>
      </c>
      <c r="AU7981" s="153" t="s">
        <v>80</v>
      </c>
      <c r="AV7981" s="12" t="s">
        <v>78</v>
      </c>
      <c r="AW7981" s="12" t="s">
        <v>32</v>
      </c>
      <c r="AX7981" s="12" t="s">
        <v>71</v>
      </c>
      <c r="AY7981" s="153" t="s">
        <v>330</v>
      </c>
    </row>
    <row r="7982" spans="2:51" s="13" customFormat="1">
      <c r="B7982" s="158"/>
      <c r="D7982" s="152" t="s">
        <v>340</v>
      </c>
      <c r="E7982" s="159" t="s">
        <v>21</v>
      </c>
      <c r="F7982" s="160" t="s">
        <v>5272</v>
      </c>
      <c r="H7982" s="161">
        <v>58.463999999999999</v>
      </c>
      <c r="I7982" s="162"/>
      <c r="L7982" s="158"/>
      <c r="M7982" s="163"/>
      <c r="T7982" s="164"/>
      <c r="AT7982" s="159" t="s">
        <v>340</v>
      </c>
      <c r="AU7982" s="159" t="s">
        <v>80</v>
      </c>
      <c r="AV7982" s="13" t="s">
        <v>80</v>
      </c>
      <c r="AW7982" s="13" t="s">
        <v>32</v>
      </c>
      <c r="AX7982" s="13" t="s">
        <v>71</v>
      </c>
      <c r="AY7982" s="159" t="s">
        <v>330</v>
      </c>
    </row>
    <row r="7983" spans="2:51" s="13" customFormat="1">
      <c r="B7983" s="158"/>
      <c r="D7983" s="152" t="s">
        <v>340</v>
      </c>
      <c r="E7983" s="159" t="s">
        <v>21</v>
      </c>
      <c r="F7983" s="160" t="s">
        <v>4795</v>
      </c>
      <c r="H7983" s="161">
        <v>-1.89</v>
      </c>
      <c r="I7983" s="162"/>
      <c r="L7983" s="158"/>
      <c r="M7983" s="163"/>
      <c r="T7983" s="164"/>
      <c r="AT7983" s="159" t="s">
        <v>340</v>
      </c>
      <c r="AU7983" s="159" t="s">
        <v>80</v>
      </c>
      <c r="AV7983" s="13" t="s">
        <v>80</v>
      </c>
      <c r="AW7983" s="13" t="s">
        <v>32</v>
      </c>
      <c r="AX7983" s="13" t="s">
        <v>71</v>
      </c>
      <c r="AY7983" s="159" t="s">
        <v>330</v>
      </c>
    </row>
    <row r="7984" spans="2:51" s="13" customFormat="1">
      <c r="B7984" s="158"/>
      <c r="D7984" s="152" t="s">
        <v>340</v>
      </c>
      <c r="E7984" s="159" t="s">
        <v>21</v>
      </c>
      <c r="F7984" s="160" t="s">
        <v>1646</v>
      </c>
      <c r="H7984" s="161">
        <v>-5.16</v>
      </c>
      <c r="I7984" s="162"/>
      <c r="L7984" s="158"/>
      <c r="M7984" s="163"/>
      <c r="T7984" s="164"/>
      <c r="AT7984" s="159" t="s">
        <v>340</v>
      </c>
      <c r="AU7984" s="159" t="s">
        <v>80</v>
      </c>
      <c r="AV7984" s="13" t="s">
        <v>80</v>
      </c>
      <c r="AW7984" s="13" t="s">
        <v>32</v>
      </c>
      <c r="AX7984" s="13" t="s">
        <v>71</v>
      </c>
      <c r="AY7984" s="159" t="s">
        <v>330</v>
      </c>
    </row>
    <row r="7985" spans="2:51" s="13" customFormat="1">
      <c r="B7985" s="158"/>
      <c r="D7985" s="152" t="s">
        <v>340</v>
      </c>
      <c r="E7985" s="159" t="s">
        <v>21</v>
      </c>
      <c r="F7985" s="160" t="s">
        <v>1647</v>
      </c>
      <c r="H7985" s="161">
        <v>2.29</v>
      </c>
      <c r="I7985" s="162"/>
      <c r="L7985" s="158"/>
      <c r="M7985" s="163"/>
      <c r="T7985" s="164"/>
      <c r="AT7985" s="159" t="s">
        <v>340</v>
      </c>
      <c r="AU7985" s="159" t="s">
        <v>80</v>
      </c>
      <c r="AV7985" s="13" t="s">
        <v>80</v>
      </c>
      <c r="AW7985" s="13" t="s">
        <v>32</v>
      </c>
      <c r="AX7985" s="13" t="s">
        <v>71</v>
      </c>
      <c r="AY7985" s="159" t="s">
        <v>330</v>
      </c>
    </row>
    <row r="7986" spans="2:51" s="12" customFormat="1">
      <c r="B7986" s="151"/>
      <c r="D7986" s="152" t="s">
        <v>340</v>
      </c>
      <c r="E7986" s="153" t="s">
        <v>21</v>
      </c>
      <c r="F7986" s="154" t="s">
        <v>1488</v>
      </c>
      <c r="H7986" s="153" t="s">
        <v>21</v>
      </c>
      <c r="I7986" s="155"/>
      <c r="L7986" s="151"/>
      <c r="M7986" s="156"/>
      <c r="T7986" s="157"/>
      <c r="AT7986" s="153" t="s">
        <v>340</v>
      </c>
      <c r="AU7986" s="153" t="s">
        <v>80</v>
      </c>
      <c r="AV7986" s="12" t="s">
        <v>78</v>
      </c>
      <c r="AW7986" s="12" t="s">
        <v>32</v>
      </c>
      <c r="AX7986" s="12" t="s">
        <v>71</v>
      </c>
      <c r="AY7986" s="153" t="s">
        <v>330</v>
      </c>
    </row>
    <row r="7987" spans="2:51" s="13" customFormat="1">
      <c r="B7987" s="158"/>
      <c r="D7987" s="152" t="s">
        <v>340</v>
      </c>
      <c r="E7987" s="159" t="s">
        <v>21</v>
      </c>
      <c r="F7987" s="160" t="s">
        <v>5273</v>
      </c>
      <c r="H7987" s="161">
        <v>31.875</v>
      </c>
      <c r="I7987" s="162"/>
      <c r="L7987" s="158"/>
      <c r="M7987" s="163"/>
      <c r="T7987" s="164"/>
      <c r="AT7987" s="159" t="s">
        <v>340</v>
      </c>
      <c r="AU7987" s="159" t="s">
        <v>80</v>
      </c>
      <c r="AV7987" s="13" t="s">
        <v>80</v>
      </c>
      <c r="AW7987" s="13" t="s">
        <v>32</v>
      </c>
      <c r="AX7987" s="13" t="s">
        <v>71</v>
      </c>
      <c r="AY7987" s="159" t="s">
        <v>330</v>
      </c>
    </row>
    <row r="7988" spans="2:51" s="13" customFormat="1">
      <c r="B7988" s="158"/>
      <c r="D7988" s="152" t="s">
        <v>340</v>
      </c>
      <c r="E7988" s="159" t="s">
        <v>21</v>
      </c>
      <c r="F7988" s="160" t="s">
        <v>4795</v>
      </c>
      <c r="H7988" s="161">
        <v>-1.89</v>
      </c>
      <c r="I7988" s="162"/>
      <c r="L7988" s="158"/>
      <c r="M7988" s="163"/>
      <c r="T7988" s="164"/>
      <c r="AT7988" s="159" t="s">
        <v>340</v>
      </c>
      <c r="AU7988" s="159" t="s">
        <v>80</v>
      </c>
      <c r="AV7988" s="13" t="s">
        <v>80</v>
      </c>
      <c r="AW7988" s="13" t="s">
        <v>32</v>
      </c>
      <c r="AX7988" s="13" t="s">
        <v>71</v>
      </c>
      <c r="AY7988" s="159" t="s">
        <v>330</v>
      </c>
    </row>
    <row r="7989" spans="2:51" s="12" customFormat="1">
      <c r="B7989" s="151"/>
      <c r="D7989" s="152" t="s">
        <v>340</v>
      </c>
      <c r="E7989" s="153" t="s">
        <v>21</v>
      </c>
      <c r="F7989" s="154" t="s">
        <v>1490</v>
      </c>
      <c r="H7989" s="153" t="s">
        <v>21</v>
      </c>
      <c r="I7989" s="155"/>
      <c r="L7989" s="151"/>
      <c r="M7989" s="156"/>
      <c r="T7989" s="157"/>
      <c r="AT7989" s="153" t="s">
        <v>340</v>
      </c>
      <c r="AU7989" s="153" t="s">
        <v>80</v>
      </c>
      <c r="AV7989" s="12" t="s">
        <v>78</v>
      </c>
      <c r="AW7989" s="12" t="s">
        <v>32</v>
      </c>
      <c r="AX7989" s="12" t="s">
        <v>71</v>
      </c>
      <c r="AY7989" s="153" t="s">
        <v>330</v>
      </c>
    </row>
    <row r="7990" spans="2:51" s="13" customFormat="1">
      <c r="B7990" s="158"/>
      <c r="D7990" s="152" t="s">
        <v>340</v>
      </c>
      <c r="E7990" s="159" t="s">
        <v>21</v>
      </c>
      <c r="F7990" s="160" t="s">
        <v>4855</v>
      </c>
      <c r="H7990" s="161">
        <v>30.84</v>
      </c>
      <c r="I7990" s="162"/>
      <c r="L7990" s="158"/>
      <c r="M7990" s="163"/>
      <c r="T7990" s="164"/>
      <c r="AT7990" s="159" t="s">
        <v>340</v>
      </c>
      <c r="AU7990" s="159" t="s">
        <v>80</v>
      </c>
      <c r="AV7990" s="13" t="s">
        <v>80</v>
      </c>
      <c r="AW7990" s="13" t="s">
        <v>32</v>
      </c>
      <c r="AX7990" s="13" t="s">
        <v>71</v>
      </c>
      <c r="AY7990" s="159" t="s">
        <v>330</v>
      </c>
    </row>
    <row r="7991" spans="2:51" s="13" customFormat="1">
      <c r="B7991" s="158"/>
      <c r="D7991" s="152" t="s">
        <v>340</v>
      </c>
      <c r="E7991" s="159" t="s">
        <v>21</v>
      </c>
      <c r="F7991" s="160" t="s">
        <v>4795</v>
      </c>
      <c r="H7991" s="161">
        <v>-1.89</v>
      </c>
      <c r="I7991" s="162"/>
      <c r="L7991" s="158"/>
      <c r="M7991" s="163"/>
      <c r="T7991" s="164"/>
      <c r="AT7991" s="159" t="s">
        <v>340</v>
      </c>
      <c r="AU7991" s="159" t="s">
        <v>80</v>
      </c>
      <c r="AV7991" s="13" t="s">
        <v>80</v>
      </c>
      <c r="AW7991" s="13" t="s">
        <v>32</v>
      </c>
      <c r="AX7991" s="13" t="s">
        <v>71</v>
      </c>
      <c r="AY7991" s="159" t="s">
        <v>330</v>
      </c>
    </row>
    <row r="7992" spans="2:51" s="12" customFormat="1">
      <c r="B7992" s="151"/>
      <c r="D7992" s="152" t="s">
        <v>340</v>
      </c>
      <c r="E7992" s="153" t="s">
        <v>21</v>
      </c>
      <c r="F7992" s="154" t="s">
        <v>1568</v>
      </c>
      <c r="H7992" s="153" t="s">
        <v>21</v>
      </c>
      <c r="I7992" s="155"/>
      <c r="L7992" s="151"/>
      <c r="M7992" s="156"/>
      <c r="T7992" s="157"/>
      <c r="AT7992" s="153" t="s">
        <v>340</v>
      </c>
      <c r="AU7992" s="153" t="s">
        <v>80</v>
      </c>
      <c r="AV7992" s="12" t="s">
        <v>78</v>
      </c>
      <c r="AW7992" s="12" t="s">
        <v>32</v>
      </c>
      <c r="AX7992" s="12" t="s">
        <v>71</v>
      </c>
      <c r="AY7992" s="153" t="s">
        <v>330</v>
      </c>
    </row>
    <row r="7993" spans="2:51" s="13" customFormat="1">
      <c r="B7993" s="158"/>
      <c r="D7993" s="152" t="s">
        <v>340</v>
      </c>
      <c r="E7993" s="159" t="s">
        <v>21</v>
      </c>
      <c r="F7993" s="160" t="s">
        <v>5274</v>
      </c>
      <c r="H7993" s="161">
        <v>58.609000000000002</v>
      </c>
      <c r="I7993" s="162"/>
      <c r="L7993" s="158"/>
      <c r="M7993" s="163"/>
      <c r="T7993" s="164"/>
      <c r="AT7993" s="159" t="s">
        <v>340</v>
      </c>
      <c r="AU7993" s="159" t="s">
        <v>80</v>
      </c>
      <c r="AV7993" s="13" t="s">
        <v>80</v>
      </c>
      <c r="AW7993" s="13" t="s">
        <v>32</v>
      </c>
      <c r="AX7993" s="13" t="s">
        <v>71</v>
      </c>
      <c r="AY7993" s="159" t="s">
        <v>330</v>
      </c>
    </row>
    <row r="7994" spans="2:51" s="13" customFormat="1">
      <c r="B7994" s="158"/>
      <c r="D7994" s="152" t="s">
        <v>340</v>
      </c>
      <c r="E7994" s="159" t="s">
        <v>21</v>
      </c>
      <c r="F7994" s="160" t="s">
        <v>5275</v>
      </c>
      <c r="H7994" s="161">
        <v>-2.31</v>
      </c>
      <c r="I7994" s="162"/>
      <c r="L7994" s="158"/>
      <c r="M7994" s="163"/>
      <c r="T7994" s="164"/>
      <c r="AT7994" s="159" t="s">
        <v>340</v>
      </c>
      <c r="AU7994" s="159" t="s">
        <v>80</v>
      </c>
      <c r="AV7994" s="13" t="s">
        <v>80</v>
      </c>
      <c r="AW7994" s="13" t="s">
        <v>32</v>
      </c>
      <c r="AX7994" s="13" t="s">
        <v>71</v>
      </c>
      <c r="AY7994" s="159" t="s">
        <v>330</v>
      </c>
    </row>
    <row r="7995" spans="2:51" s="13" customFormat="1">
      <c r="B7995" s="158"/>
      <c r="D7995" s="152" t="s">
        <v>340</v>
      </c>
      <c r="E7995" s="159" t="s">
        <v>21</v>
      </c>
      <c r="F7995" s="160" t="s">
        <v>5103</v>
      </c>
      <c r="H7995" s="161">
        <v>-2.52</v>
      </c>
      <c r="I7995" s="162"/>
      <c r="L7995" s="158"/>
      <c r="M7995" s="163"/>
      <c r="T7995" s="164"/>
      <c r="AT7995" s="159" t="s">
        <v>340</v>
      </c>
      <c r="AU7995" s="159" t="s">
        <v>80</v>
      </c>
      <c r="AV7995" s="13" t="s">
        <v>80</v>
      </c>
      <c r="AW7995" s="13" t="s">
        <v>32</v>
      </c>
      <c r="AX7995" s="13" t="s">
        <v>71</v>
      </c>
      <c r="AY7995" s="159" t="s">
        <v>330</v>
      </c>
    </row>
    <row r="7996" spans="2:51" s="13" customFormat="1">
      <c r="B7996" s="158"/>
      <c r="D7996" s="152" t="s">
        <v>340</v>
      </c>
      <c r="E7996" s="159" t="s">
        <v>21</v>
      </c>
      <c r="F7996" s="160" t="s">
        <v>1649</v>
      </c>
      <c r="H7996" s="161">
        <v>-7.4</v>
      </c>
      <c r="I7996" s="162"/>
      <c r="L7996" s="158"/>
      <c r="M7996" s="163"/>
      <c r="T7996" s="164"/>
      <c r="AT7996" s="159" t="s">
        <v>340</v>
      </c>
      <c r="AU7996" s="159" t="s">
        <v>80</v>
      </c>
      <c r="AV7996" s="13" t="s">
        <v>80</v>
      </c>
      <c r="AW7996" s="13" t="s">
        <v>32</v>
      </c>
      <c r="AX7996" s="13" t="s">
        <v>71</v>
      </c>
      <c r="AY7996" s="159" t="s">
        <v>330</v>
      </c>
    </row>
    <row r="7997" spans="2:51" s="13" customFormat="1">
      <c r="B7997" s="158"/>
      <c r="D7997" s="152" t="s">
        <v>340</v>
      </c>
      <c r="E7997" s="159" t="s">
        <v>21</v>
      </c>
      <c r="F7997" s="160" t="s">
        <v>1650</v>
      </c>
      <c r="H7997" s="161">
        <v>2.85</v>
      </c>
      <c r="I7997" s="162"/>
      <c r="L7997" s="158"/>
      <c r="M7997" s="163"/>
      <c r="T7997" s="164"/>
      <c r="AT7997" s="159" t="s">
        <v>340</v>
      </c>
      <c r="AU7997" s="159" t="s">
        <v>80</v>
      </c>
      <c r="AV7997" s="13" t="s">
        <v>80</v>
      </c>
      <c r="AW7997" s="13" t="s">
        <v>32</v>
      </c>
      <c r="AX7997" s="13" t="s">
        <v>71</v>
      </c>
      <c r="AY7997" s="159" t="s">
        <v>330</v>
      </c>
    </row>
    <row r="7998" spans="2:51" s="12" customFormat="1">
      <c r="B7998" s="151"/>
      <c r="D7998" s="152" t="s">
        <v>340</v>
      </c>
      <c r="E7998" s="153" t="s">
        <v>21</v>
      </c>
      <c r="F7998" s="154" t="s">
        <v>1569</v>
      </c>
      <c r="H7998" s="153" t="s">
        <v>21</v>
      </c>
      <c r="I7998" s="155"/>
      <c r="L7998" s="151"/>
      <c r="M7998" s="156"/>
      <c r="T7998" s="157"/>
      <c r="AT7998" s="153" t="s">
        <v>340</v>
      </c>
      <c r="AU7998" s="153" t="s">
        <v>80</v>
      </c>
      <c r="AV7998" s="12" t="s">
        <v>78</v>
      </c>
      <c r="AW7998" s="12" t="s">
        <v>32</v>
      </c>
      <c r="AX7998" s="12" t="s">
        <v>71</v>
      </c>
      <c r="AY7998" s="153" t="s">
        <v>330</v>
      </c>
    </row>
    <row r="7999" spans="2:51" s="13" customFormat="1">
      <c r="B7999" s="158"/>
      <c r="D7999" s="152" t="s">
        <v>340</v>
      </c>
      <c r="E7999" s="159" t="s">
        <v>21</v>
      </c>
      <c r="F7999" s="160" t="s">
        <v>5276</v>
      </c>
      <c r="H7999" s="161">
        <v>103.182</v>
      </c>
      <c r="I7999" s="162"/>
      <c r="L7999" s="158"/>
      <c r="M7999" s="163"/>
      <c r="T7999" s="164"/>
      <c r="AT7999" s="159" t="s">
        <v>340</v>
      </c>
      <c r="AU7999" s="159" t="s">
        <v>80</v>
      </c>
      <c r="AV7999" s="13" t="s">
        <v>80</v>
      </c>
      <c r="AW7999" s="13" t="s">
        <v>32</v>
      </c>
      <c r="AX7999" s="13" t="s">
        <v>71</v>
      </c>
      <c r="AY7999" s="159" t="s">
        <v>330</v>
      </c>
    </row>
    <row r="8000" spans="2:51" s="13" customFormat="1">
      <c r="B8000" s="158"/>
      <c r="D8000" s="152" t="s">
        <v>340</v>
      </c>
      <c r="E8000" s="159" t="s">
        <v>21</v>
      </c>
      <c r="F8000" s="160" t="s">
        <v>5103</v>
      </c>
      <c r="H8000" s="161">
        <v>-2.52</v>
      </c>
      <c r="I8000" s="162"/>
      <c r="L8000" s="158"/>
      <c r="M8000" s="163"/>
      <c r="T8000" s="164"/>
      <c r="AT8000" s="159" t="s">
        <v>340</v>
      </c>
      <c r="AU8000" s="159" t="s">
        <v>80</v>
      </c>
      <c r="AV8000" s="13" t="s">
        <v>80</v>
      </c>
      <c r="AW8000" s="13" t="s">
        <v>32</v>
      </c>
      <c r="AX8000" s="13" t="s">
        <v>71</v>
      </c>
      <c r="AY8000" s="159" t="s">
        <v>330</v>
      </c>
    </row>
    <row r="8001" spans="2:51" s="13" customFormat="1">
      <c r="B8001" s="158"/>
      <c r="D8001" s="152" t="s">
        <v>340</v>
      </c>
      <c r="E8001" s="159" t="s">
        <v>21</v>
      </c>
      <c r="F8001" s="160" t="s">
        <v>5277</v>
      </c>
      <c r="H8001" s="161">
        <v>-4.62</v>
      </c>
      <c r="I8001" s="162"/>
      <c r="L8001" s="158"/>
      <c r="M8001" s="163"/>
      <c r="T8001" s="164"/>
      <c r="AT8001" s="159" t="s">
        <v>340</v>
      </c>
      <c r="AU8001" s="159" t="s">
        <v>80</v>
      </c>
      <c r="AV8001" s="13" t="s">
        <v>80</v>
      </c>
      <c r="AW8001" s="13" t="s">
        <v>32</v>
      </c>
      <c r="AX8001" s="13" t="s">
        <v>71</v>
      </c>
      <c r="AY8001" s="159" t="s">
        <v>330</v>
      </c>
    </row>
    <row r="8002" spans="2:51" s="13" customFormat="1">
      <c r="B8002" s="158"/>
      <c r="D8002" s="152" t="s">
        <v>340</v>
      </c>
      <c r="E8002" s="159" t="s">
        <v>21</v>
      </c>
      <c r="F8002" s="160" t="s">
        <v>1602</v>
      </c>
      <c r="H8002" s="161">
        <v>-15.03</v>
      </c>
      <c r="I8002" s="162"/>
      <c r="L8002" s="158"/>
      <c r="M8002" s="163"/>
      <c r="T8002" s="164"/>
      <c r="AT8002" s="159" t="s">
        <v>340</v>
      </c>
      <c r="AU8002" s="159" t="s">
        <v>80</v>
      </c>
      <c r="AV8002" s="13" t="s">
        <v>80</v>
      </c>
      <c r="AW8002" s="13" t="s">
        <v>32</v>
      </c>
      <c r="AX8002" s="13" t="s">
        <v>71</v>
      </c>
      <c r="AY8002" s="159" t="s">
        <v>330</v>
      </c>
    </row>
    <row r="8003" spans="2:51" s="13" customFormat="1">
      <c r="B8003" s="158"/>
      <c r="D8003" s="152" t="s">
        <v>340</v>
      </c>
      <c r="E8003" s="159" t="s">
        <v>21</v>
      </c>
      <c r="F8003" s="160" t="s">
        <v>1652</v>
      </c>
      <c r="H8003" s="161">
        <v>-3</v>
      </c>
      <c r="I8003" s="162"/>
      <c r="L8003" s="158"/>
      <c r="M8003" s="163"/>
      <c r="T8003" s="164"/>
      <c r="AT8003" s="159" t="s">
        <v>340</v>
      </c>
      <c r="AU8003" s="159" t="s">
        <v>80</v>
      </c>
      <c r="AV8003" s="13" t="s">
        <v>80</v>
      </c>
      <c r="AW8003" s="13" t="s">
        <v>32</v>
      </c>
      <c r="AX8003" s="13" t="s">
        <v>71</v>
      </c>
      <c r="AY8003" s="159" t="s">
        <v>330</v>
      </c>
    </row>
    <row r="8004" spans="2:51" s="13" customFormat="1">
      <c r="B8004" s="158"/>
      <c r="D8004" s="152" t="s">
        <v>340</v>
      </c>
      <c r="E8004" s="159" t="s">
        <v>21</v>
      </c>
      <c r="F8004" s="160" t="s">
        <v>1608</v>
      </c>
      <c r="H8004" s="161">
        <v>4.758</v>
      </c>
      <c r="I8004" s="162"/>
      <c r="L8004" s="158"/>
      <c r="M8004" s="163"/>
      <c r="T8004" s="164"/>
      <c r="AT8004" s="159" t="s">
        <v>340</v>
      </c>
      <c r="AU8004" s="159" t="s">
        <v>80</v>
      </c>
      <c r="AV8004" s="13" t="s">
        <v>80</v>
      </c>
      <c r="AW8004" s="13" t="s">
        <v>32</v>
      </c>
      <c r="AX8004" s="13" t="s">
        <v>71</v>
      </c>
      <c r="AY8004" s="159" t="s">
        <v>330</v>
      </c>
    </row>
    <row r="8005" spans="2:51" s="13" customFormat="1">
      <c r="B8005" s="158"/>
      <c r="D8005" s="152" t="s">
        <v>340</v>
      </c>
      <c r="E8005" s="159" t="s">
        <v>21</v>
      </c>
      <c r="F8005" s="160" t="s">
        <v>1653</v>
      </c>
      <c r="H8005" s="161">
        <v>1.75</v>
      </c>
      <c r="I8005" s="162"/>
      <c r="L8005" s="158"/>
      <c r="M8005" s="163"/>
      <c r="T8005" s="164"/>
      <c r="AT8005" s="159" t="s">
        <v>340</v>
      </c>
      <c r="AU8005" s="159" t="s">
        <v>80</v>
      </c>
      <c r="AV8005" s="13" t="s">
        <v>80</v>
      </c>
      <c r="AW8005" s="13" t="s">
        <v>32</v>
      </c>
      <c r="AX8005" s="13" t="s">
        <v>71</v>
      </c>
      <c r="AY8005" s="159" t="s">
        <v>330</v>
      </c>
    </row>
    <row r="8006" spans="2:51" s="12" customFormat="1">
      <c r="B8006" s="151"/>
      <c r="D8006" s="152" t="s">
        <v>340</v>
      </c>
      <c r="E8006" s="153" t="s">
        <v>21</v>
      </c>
      <c r="F8006" s="154" t="s">
        <v>1682</v>
      </c>
      <c r="H8006" s="153" t="s">
        <v>21</v>
      </c>
      <c r="I8006" s="155"/>
      <c r="L8006" s="151"/>
      <c r="M8006" s="156"/>
      <c r="T8006" s="157"/>
      <c r="AT8006" s="153" t="s">
        <v>340</v>
      </c>
      <c r="AU8006" s="153" t="s">
        <v>80</v>
      </c>
      <c r="AV8006" s="12" t="s">
        <v>78</v>
      </c>
      <c r="AW8006" s="12" t="s">
        <v>32</v>
      </c>
      <c r="AX8006" s="12" t="s">
        <v>71</v>
      </c>
      <c r="AY8006" s="153" t="s">
        <v>330</v>
      </c>
    </row>
    <row r="8007" spans="2:51" s="13" customFormat="1">
      <c r="B8007" s="158"/>
      <c r="D8007" s="152" t="s">
        <v>340</v>
      </c>
      <c r="E8007" s="159" t="s">
        <v>21</v>
      </c>
      <c r="F8007" s="160" t="s">
        <v>5278</v>
      </c>
      <c r="H8007" s="161">
        <v>45.298000000000002</v>
      </c>
      <c r="I8007" s="162"/>
      <c r="L8007" s="158"/>
      <c r="M8007" s="163"/>
      <c r="T8007" s="164"/>
      <c r="AT8007" s="159" t="s">
        <v>340</v>
      </c>
      <c r="AU8007" s="159" t="s">
        <v>80</v>
      </c>
      <c r="AV8007" s="13" t="s">
        <v>80</v>
      </c>
      <c r="AW8007" s="13" t="s">
        <v>32</v>
      </c>
      <c r="AX8007" s="13" t="s">
        <v>71</v>
      </c>
      <c r="AY8007" s="159" t="s">
        <v>330</v>
      </c>
    </row>
    <row r="8008" spans="2:51" s="13" customFormat="1">
      <c r="B8008" s="158"/>
      <c r="D8008" s="152" t="s">
        <v>340</v>
      </c>
      <c r="E8008" s="159" t="s">
        <v>21</v>
      </c>
      <c r="F8008" s="160" t="s">
        <v>5277</v>
      </c>
      <c r="H8008" s="161">
        <v>-4.62</v>
      </c>
      <c r="I8008" s="162"/>
      <c r="L8008" s="158"/>
      <c r="M8008" s="163"/>
      <c r="T8008" s="164"/>
      <c r="AT8008" s="159" t="s">
        <v>340</v>
      </c>
      <c r="AU8008" s="159" t="s">
        <v>80</v>
      </c>
      <c r="AV8008" s="13" t="s">
        <v>80</v>
      </c>
      <c r="AW8008" s="13" t="s">
        <v>32</v>
      </c>
      <c r="AX8008" s="13" t="s">
        <v>71</v>
      </c>
      <c r="AY8008" s="159" t="s">
        <v>330</v>
      </c>
    </row>
    <row r="8009" spans="2:51" s="12" customFormat="1">
      <c r="B8009" s="151"/>
      <c r="D8009" s="152" t="s">
        <v>340</v>
      </c>
      <c r="E8009" s="153" t="s">
        <v>21</v>
      </c>
      <c r="F8009" s="154" t="s">
        <v>1492</v>
      </c>
      <c r="H8009" s="153" t="s">
        <v>21</v>
      </c>
      <c r="I8009" s="155"/>
      <c r="L8009" s="151"/>
      <c r="M8009" s="156"/>
      <c r="T8009" s="157"/>
      <c r="AT8009" s="153" t="s">
        <v>340</v>
      </c>
      <c r="AU8009" s="153" t="s">
        <v>80</v>
      </c>
      <c r="AV8009" s="12" t="s">
        <v>78</v>
      </c>
      <c r="AW8009" s="12" t="s">
        <v>32</v>
      </c>
      <c r="AX8009" s="12" t="s">
        <v>71</v>
      </c>
      <c r="AY8009" s="153" t="s">
        <v>330</v>
      </c>
    </row>
    <row r="8010" spans="2:51" s="13" customFormat="1">
      <c r="B8010" s="158"/>
      <c r="D8010" s="152" t="s">
        <v>340</v>
      </c>
      <c r="E8010" s="159" t="s">
        <v>21</v>
      </c>
      <c r="F8010" s="160" t="s">
        <v>5279</v>
      </c>
      <c r="H8010" s="161">
        <v>44.427999999999997</v>
      </c>
      <c r="I8010" s="162"/>
      <c r="L8010" s="158"/>
      <c r="M8010" s="163"/>
      <c r="T8010" s="164"/>
      <c r="AT8010" s="159" t="s">
        <v>340</v>
      </c>
      <c r="AU8010" s="159" t="s">
        <v>80</v>
      </c>
      <c r="AV8010" s="13" t="s">
        <v>80</v>
      </c>
      <c r="AW8010" s="13" t="s">
        <v>32</v>
      </c>
      <c r="AX8010" s="13" t="s">
        <v>71</v>
      </c>
      <c r="AY8010" s="159" t="s">
        <v>330</v>
      </c>
    </row>
    <row r="8011" spans="2:51" s="13" customFormat="1">
      <c r="B8011" s="158"/>
      <c r="D8011" s="152" t="s">
        <v>340</v>
      </c>
      <c r="E8011" s="159" t="s">
        <v>21</v>
      </c>
      <c r="F8011" s="160" t="s">
        <v>4795</v>
      </c>
      <c r="H8011" s="161">
        <v>-1.89</v>
      </c>
      <c r="I8011" s="162"/>
      <c r="L8011" s="158"/>
      <c r="M8011" s="163"/>
      <c r="T8011" s="164"/>
      <c r="AT8011" s="159" t="s">
        <v>340</v>
      </c>
      <c r="AU8011" s="159" t="s">
        <v>80</v>
      </c>
      <c r="AV8011" s="13" t="s">
        <v>80</v>
      </c>
      <c r="AW8011" s="13" t="s">
        <v>32</v>
      </c>
      <c r="AX8011" s="13" t="s">
        <v>71</v>
      </c>
      <c r="AY8011" s="159" t="s">
        <v>330</v>
      </c>
    </row>
    <row r="8012" spans="2:51" s="13" customFormat="1">
      <c r="B8012" s="158"/>
      <c r="D8012" s="152" t="s">
        <v>340</v>
      </c>
      <c r="E8012" s="159" t="s">
        <v>21</v>
      </c>
      <c r="F8012" s="160" t="s">
        <v>1655</v>
      </c>
      <c r="H8012" s="161">
        <v>-5.4</v>
      </c>
      <c r="I8012" s="162"/>
      <c r="L8012" s="158"/>
      <c r="M8012" s="163"/>
      <c r="T8012" s="164"/>
      <c r="AT8012" s="159" t="s">
        <v>340</v>
      </c>
      <c r="AU8012" s="159" t="s">
        <v>80</v>
      </c>
      <c r="AV8012" s="13" t="s">
        <v>80</v>
      </c>
      <c r="AW8012" s="13" t="s">
        <v>32</v>
      </c>
      <c r="AX8012" s="13" t="s">
        <v>71</v>
      </c>
      <c r="AY8012" s="159" t="s">
        <v>330</v>
      </c>
    </row>
    <row r="8013" spans="2:51" s="13" customFormat="1">
      <c r="B8013" s="158"/>
      <c r="D8013" s="152" t="s">
        <v>340</v>
      </c>
      <c r="E8013" s="159" t="s">
        <v>21</v>
      </c>
      <c r="F8013" s="160" t="s">
        <v>1656</v>
      </c>
      <c r="H8013" s="161">
        <v>2.35</v>
      </c>
      <c r="I8013" s="162"/>
      <c r="L8013" s="158"/>
      <c r="M8013" s="163"/>
      <c r="T8013" s="164"/>
      <c r="AT8013" s="159" t="s">
        <v>340</v>
      </c>
      <c r="AU8013" s="159" t="s">
        <v>80</v>
      </c>
      <c r="AV8013" s="13" t="s">
        <v>80</v>
      </c>
      <c r="AW8013" s="13" t="s">
        <v>32</v>
      </c>
      <c r="AX8013" s="13" t="s">
        <v>71</v>
      </c>
      <c r="AY8013" s="159" t="s">
        <v>330</v>
      </c>
    </row>
    <row r="8014" spans="2:51" s="12" customFormat="1">
      <c r="B8014" s="151"/>
      <c r="D8014" s="152" t="s">
        <v>340</v>
      </c>
      <c r="E8014" s="153" t="s">
        <v>21</v>
      </c>
      <c r="F8014" s="154" t="s">
        <v>1572</v>
      </c>
      <c r="H8014" s="153" t="s">
        <v>21</v>
      </c>
      <c r="I8014" s="155"/>
      <c r="L8014" s="151"/>
      <c r="M8014" s="156"/>
      <c r="T8014" s="157"/>
      <c r="AT8014" s="153" t="s">
        <v>340</v>
      </c>
      <c r="AU8014" s="153" t="s">
        <v>80</v>
      </c>
      <c r="AV8014" s="12" t="s">
        <v>78</v>
      </c>
      <c r="AW8014" s="12" t="s">
        <v>32</v>
      </c>
      <c r="AX8014" s="12" t="s">
        <v>71</v>
      </c>
      <c r="AY8014" s="153" t="s">
        <v>330</v>
      </c>
    </row>
    <row r="8015" spans="2:51" s="13" customFormat="1">
      <c r="B8015" s="158"/>
      <c r="D8015" s="152" t="s">
        <v>340</v>
      </c>
      <c r="E8015" s="159" t="s">
        <v>21</v>
      </c>
      <c r="F8015" s="160" t="s">
        <v>5280</v>
      </c>
      <c r="H8015" s="161">
        <v>57.536000000000001</v>
      </c>
      <c r="I8015" s="162"/>
      <c r="L8015" s="158"/>
      <c r="M8015" s="163"/>
      <c r="T8015" s="164"/>
      <c r="AT8015" s="159" t="s">
        <v>340</v>
      </c>
      <c r="AU8015" s="159" t="s">
        <v>80</v>
      </c>
      <c r="AV8015" s="13" t="s">
        <v>80</v>
      </c>
      <c r="AW8015" s="13" t="s">
        <v>32</v>
      </c>
      <c r="AX8015" s="13" t="s">
        <v>71</v>
      </c>
      <c r="AY8015" s="159" t="s">
        <v>330</v>
      </c>
    </row>
    <row r="8016" spans="2:51" s="13" customFormat="1">
      <c r="B8016" s="158"/>
      <c r="D8016" s="152" t="s">
        <v>340</v>
      </c>
      <c r="E8016" s="159" t="s">
        <v>21</v>
      </c>
      <c r="F8016" s="160" t="s">
        <v>1531</v>
      </c>
      <c r="H8016" s="161">
        <v>-1.26</v>
      </c>
      <c r="I8016" s="162"/>
      <c r="L8016" s="158"/>
      <c r="M8016" s="163"/>
      <c r="T8016" s="164"/>
      <c r="AT8016" s="159" t="s">
        <v>340</v>
      </c>
      <c r="AU8016" s="159" t="s">
        <v>80</v>
      </c>
      <c r="AV8016" s="13" t="s">
        <v>80</v>
      </c>
      <c r="AW8016" s="13" t="s">
        <v>32</v>
      </c>
      <c r="AX8016" s="13" t="s">
        <v>71</v>
      </c>
      <c r="AY8016" s="159" t="s">
        <v>330</v>
      </c>
    </row>
    <row r="8017" spans="2:51" s="13" customFormat="1">
      <c r="B8017" s="158"/>
      <c r="D8017" s="152" t="s">
        <v>340</v>
      </c>
      <c r="E8017" s="159" t="s">
        <v>21</v>
      </c>
      <c r="F8017" s="160" t="s">
        <v>4834</v>
      </c>
      <c r="H8017" s="161">
        <v>-1.68</v>
      </c>
      <c r="I8017" s="162"/>
      <c r="L8017" s="158"/>
      <c r="M8017" s="163"/>
      <c r="T8017" s="164"/>
      <c r="AT8017" s="159" t="s">
        <v>340</v>
      </c>
      <c r="AU8017" s="159" t="s">
        <v>80</v>
      </c>
      <c r="AV8017" s="13" t="s">
        <v>80</v>
      </c>
      <c r="AW8017" s="13" t="s">
        <v>32</v>
      </c>
      <c r="AX8017" s="13" t="s">
        <v>71</v>
      </c>
      <c r="AY8017" s="159" t="s">
        <v>330</v>
      </c>
    </row>
    <row r="8018" spans="2:51" s="13" customFormat="1">
      <c r="B8018" s="158"/>
      <c r="D8018" s="152" t="s">
        <v>340</v>
      </c>
      <c r="E8018" s="159" t="s">
        <v>21</v>
      </c>
      <c r="F8018" s="160" t="s">
        <v>5275</v>
      </c>
      <c r="H8018" s="161">
        <v>-2.31</v>
      </c>
      <c r="I8018" s="162"/>
      <c r="L8018" s="158"/>
      <c r="M8018" s="163"/>
      <c r="T8018" s="164"/>
      <c r="AT8018" s="159" t="s">
        <v>340</v>
      </c>
      <c r="AU8018" s="159" t="s">
        <v>80</v>
      </c>
      <c r="AV8018" s="13" t="s">
        <v>80</v>
      </c>
      <c r="AW8018" s="13" t="s">
        <v>32</v>
      </c>
      <c r="AX8018" s="13" t="s">
        <v>71</v>
      </c>
      <c r="AY8018" s="159" t="s">
        <v>330</v>
      </c>
    </row>
    <row r="8019" spans="2:51" s="13" customFormat="1">
      <c r="B8019" s="158"/>
      <c r="D8019" s="152" t="s">
        <v>340</v>
      </c>
      <c r="E8019" s="159" t="s">
        <v>21</v>
      </c>
      <c r="F8019" s="160" t="s">
        <v>1658</v>
      </c>
      <c r="H8019" s="161">
        <v>-12.6</v>
      </c>
      <c r="I8019" s="162"/>
      <c r="L8019" s="158"/>
      <c r="M8019" s="163"/>
      <c r="T8019" s="164"/>
      <c r="AT8019" s="159" t="s">
        <v>340</v>
      </c>
      <c r="AU8019" s="159" t="s">
        <v>80</v>
      </c>
      <c r="AV8019" s="13" t="s">
        <v>80</v>
      </c>
      <c r="AW8019" s="13" t="s">
        <v>32</v>
      </c>
      <c r="AX8019" s="13" t="s">
        <v>71</v>
      </c>
      <c r="AY8019" s="159" t="s">
        <v>330</v>
      </c>
    </row>
    <row r="8020" spans="2:51" s="13" customFormat="1">
      <c r="B8020" s="158"/>
      <c r="D8020" s="152" t="s">
        <v>340</v>
      </c>
      <c r="E8020" s="159" t="s">
        <v>21</v>
      </c>
      <c r="F8020" s="160" t="s">
        <v>1659</v>
      </c>
      <c r="H8020" s="161">
        <v>4.1500000000000004</v>
      </c>
      <c r="I8020" s="162"/>
      <c r="L8020" s="158"/>
      <c r="M8020" s="163"/>
      <c r="T8020" s="164"/>
      <c r="AT8020" s="159" t="s">
        <v>340</v>
      </c>
      <c r="AU8020" s="159" t="s">
        <v>80</v>
      </c>
      <c r="AV8020" s="13" t="s">
        <v>80</v>
      </c>
      <c r="AW8020" s="13" t="s">
        <v>32</v>
      </c>
      <c r="AX8020" s="13" t="s">
        <v>71</v>
      </c>
      <c r="AY8020" s="159" t="s">
        <v>330</v>
      </c>
    </row>
    <row r="8021" spans="2:51" s="12" customFormat="1">
      <c r="B8021" s="151"/>
      <c r="D8021" s="152" t="s">
        <v>340</v>
      </c>
      <c r="E8021" s="153" t="s">
        <v>21</v>
      </c>
      <c r="F8021" s="154" t="s">
        <v>1576</v>
      </c>
      <c r="H8021" s="153" t="s">
        <v>21</v>
      </c>
      <c r="I8021" s="155"/>
      <c r="L8021" s="151"/>
      <c r="M8021" s="156"/>
      <c r="T8021" s="157"/>
      <c r="AT8021" s="153" t="s">
        <v>340</v>
      </c>
      <c r="AU8021" s="153" t="s">
        <v>80</v>
      </c>
      <c r="AV8021" s="12" t="s">
        <v>78</v>
      </c>
      <c r="AW8021" s="12" t="s">
        <v>32</v>
      </c>
      <c r="AX8021" s="12" t="s">
        <v>71</v>
      </c>
      <c r="AY8021" s="153" t="s">
        <v>330</v>
      </c>
    </row>
    <row r="8022" spans="2:51" s="13" customFormat="1">
      <c r="B8022" s="158"/>
      <c r="D8022" s="152" t="s">
        <v>340</v>
      </c>
      <c r="E8022" s="159" t="s">
        <v>21</v>
      </c>
      <c r="F8022" s="160" t="s">
        <v>5281</v>
      </c>
      <c r="H8022" s="161">
        <v>55.825000000000003</v>
      </c>
      <c r="I8022" s="162"/>
      <c r="L8022" s="158"/>
      <c r="M8022" s="163"/>
      <c r="T8022" s="164"/>
      <c r="AT8022" s="159" t="s">
        <v>340</v>
      </c>
      <c r="AU8022" s="159" t="s">
        <v>80</v>
      </c>
      <c r="AV8022" s="13" t="s">
        <v>80</v>
      </c>
      <c r="AW8022" s="13" t="s">
        <v>32</v>
      </c>
      <c r="AX8022" s="13" t="s">
        <v>71</v>
      </c>
      <c r="AY8022" s="159" t="s">
        <v>330</v>
      </c>
    </row>
    <row r="8023" spans="2:51" s="13" customFormat="1">
      <c r="B8023" s="158"/>
      <c r="D8023" s="152" t="s">
        <v>340</v>
      </c>
      <c r="E8023" s="159" t="s">
        <v>21</v>
      </c>
      <c r="F8023" s="160" t="s">
        <v>4834</v>
      </c>
      <c r="H8023" s="161">
        <v>-1.68</v>
      </c>
      <c r="I8023" s="162"/>
      <c r="L8023" s="158"/>
      <c r="M8023" s="163"/>
      <c r="T8023" s="164"/>
      <c r="AT8023" s="159" t="s">
        <v>340</v>
      </c>
      <c r="AU8023" s="159" t="s">
        <v>80</v>
      </c>
      <c r="AV8023" s="13" t="s">
        <v>80</v>
      </c>
      <c r="AW8023" s="13" t="s">
        <v>32</v>
      </c>
      <c r="AX8023" s="13" t="s">
        <v>71</v>
      </c>
      <c r="AY8023" s="159" t="s">
        <v>330</v>
      </c>
    </row>
    <row r="8024" spans="2:51" s="13" customFormat="1">
      <c r="B8024" s="158"/>
      <c r="D8024" s="152" t="s">
        <v>340</v>
      </c>
      <c r="E8024" s="159" t="s">
        <v>21</v>
      </c>
      <c r="F8024" s="160" t="s">
        <v>5275</v>
      </c>
      <c r="H8024" s="161">
        <v>-2.31</v>
      </c>
      <c r="I8024" s="162"/>
      <c r="L8024" s="158"/>
      <c r="M8024" s="163"/>
      <c r="T8024" s="164"/>
      <c r="AT8024" s="159" t="s">
        <v>340</v>
      </c>
      <c r="AU8024" s="159" t="s">
        <v>80</v>
      </c>
      <c r="AV8024" s="13" t="s">
        <v>80</v>
      </c>
      <c r="AW8024" s="13" t="s">
        <v>32</v>
      </c>
      <c r="AX8024" s="13" t="s">
        <v>71</v>
      </c>
      <c r="AY8024" s="159" t="s">
        <v>330</v>
      </c>
    </row>
    <row r="8025" spans="2:51" s="12" customFormat="1">
      <c r="B8025" s="151"/>
      <c r="D8025" s="152" t="s">
        <v>340</v>
      </c>
      <c r="E8025" s="153" t="s">
        <v>21</v>
      </c>
      <c r="F8025" s="154" t="s">
        <v>1578</v>
      </c>
      <c r="H8025" s="153" t="s">
        <v>21</v>
      </c>
      <c r="I8025" s="155"/>
      <c r="L8025" s="151"/>
      <c r="M8025" s="156"/>
      <c r="T8025" s="157"/>
      <c r="AT8025" s="153" t="s">
        <v>340</v>
      </c>
      <c r="AU8025" s="153" t="s">
        <v>80</v>
      </c>
      <c r="AV8025" s="12" t="s">
        <v>78</v>
      </c>
      <c r="AW8025" s="12" t="s">
        <v>32</v>
      </c>
      <c r="AX8025" s="12" t="s">
        <v>71</v>
      </c>
      <c r="AY8025" s="153" t="s">
        <v>330</v>
      </c>
    </row>
    <row r="8026" spans="2:51" s="13" customFormat="1">
      <c r="B8026" s="158"/>
      <c r="D8026" s="152" t="s">
        <v>340</v>
      </c>
      <c r="E8026" s="159" t="s">
        <v>21</v>
      </c>
      <c r="F8026" s="160" t="s">
        <v>5282</v>
      </c>
      <c r="H8026" s="161">
        <v>48.158999999999999</v>
      </c>
      <c r="I8026" s="162"/>
      <c r="L8026" s="158"/>
      <c r="M8026" s="163"/>
      <c r="T8026" s="164"/>
      <c r="AT8026" s="159" t="s">
        <v>340</v>
      </c>
      <c r="AU8026" s="159" t="s">
        <v>80</v>
      </c>
      <c r="AV8026" s="13" t="s">
        <v>80</v>
      </c>
      <c r="AW8026" s="13" t="s">
        <v>32</v>
      </c>
      <c r="AX8026" s="13" t="s">
        <v>71</v>
      </c>
      <c r="AY8026" s="159" t="s">
        <v>330</v>
      </c>
    </row>
    <row r="8027" spans="2:51" s="13" customFormat="1">
      <c r="B8027" s="158"/>
      <c r="D8027" s="152" t="s">
        <v>340</v>
      </c>
      <c r="E8027" s="159" t="s">
        <v>21</v>
      </c>
      <c r="F8027" s="160" t="s">
        <v>5108</v>
      </c>
      <c r="H8027" s="161">
        <v>-3.78</v>
      </c>
      <c r="I8027" s="162"/>
      <c r="L8027" s="158"/>
      <c r="M8027" s="163"/>
      <c r="T8027" s="164"/>
      <c r="AT8027" s="159" t="s">
        <v>340</v>
      </c>
      <c r="AU8027" s="159" t="s">
        <v>80</v>
      </c>
      <c r="AV8027" s="13" t="s">
        <v>80</v>
      </c>
      <c r="AW8027" s="13" t="s">
        <v>32</v>
      </c>
      <c r="AX8027" s="13" t="s">
        <v>71</v>
      </c>
      <c r="AY8027" s="159" t="s">
        <v>330</v>
      </c>
    </row>
    <row r="8028" spans="2:51" s="12" customFormat="1">
      <c r="B8028" s="151"/>
      <c r="D8028" s="152" t="s">
        <v>340</v>
      </c>
      <c r="E8028" s="153" t="s">
        <v>21</v>
      </c>
      <c r="F8028" s="154" t="s">
        <v>1661</v>
      </c>
      <c r="H8028" s="153" t="s">
        <v>21</v>
      </c>
      <c r="I8028" s="155"/>
      <c r="L8028" s="151"/>
      <c r="M8028" s="156"/>
      <c r="T8028" s="157"/>
      <c r="AT8028" s="153" t="s">
        <v>340</v>
      </c>
      <c r="AU8028" s="153" t="s">
        <v>80</v>
      </c>
      <c r="AV8028" s="12" t="s">
        <v>78</v>
      </c>
      <c r="AW8028" s="12" t="s">
        <v>32</v>
      </c>
      <c r="AX8028" s="12" t="s">
        <v>71</v>
      </c>
      <c r="AY8028" s="153" t="s">
        <v>330</v>
      </c>
    </row>
    <row r="8029" spans="2:51" s="13" customFormat="1">
      <c r="B8029" s="158"/>
      <c r="D8029" s="152" t="s">
        <v>340</v>
      </c>
      <c r="E8029" s="159" t="s">
        <v>21</v>
      </c>
      <c r="F8029" s="160" t="s">
        <v>5283</v>
      </c>
      <c r="H8029" s="161">
        <v>24.547999999999998</v>
      </c>
      <c r="I8029" s="162"/>
      <c r="L8029" s="158"/>
      <c r="M8029" s="163"/>
      <c r="T8029" s="164"/>
      <c r="AT8029" s="159" t="s">
        <v>340</v>
      </c>
      <c r="AU8029" s="159" t="s">
        <v>80</v>
      </c>
      <c r="AV8029" s="13" t="s">
        <v>80</v>
      </c>
      <c r="AW8029" s="13" t="s">
        <v>32</v>
      </c>
      <c r="AX8029" s="13" t="s">
        <v>71</v>
      </c>
      <c r="AY8029" s="159" t="s">
        <v>330</v>
      </c>
    </row>
    <row r="8030" spans="2:51" s="13" customFormat="1">
      <c r="B8030" s="158"/>
      <c r="D8030" s="152" t="s">
        <v>340</v>
      </c>
      <c r="E8030" s="159" t="s">
        <v>21</v>
      </c>
      <c r="F8030" s="160" t="s">
        <v>4795</v>
      </c>
      <c r="H8030" s="161">
        <v>-1.89</v>
      </c>
      <c r="I8030" s="162"/>
      <c r="L8030" s="158"/>
      <c r="M8030" s="163"/>
      <c r="T8030" s="164"/>
      <c r="AT8030" s="159" t="s">
        <v>340</v>
      </c>
      <c r="AU8030" s="159" t="s">
        <v>80</v>
      </c>
      <c r="AV8030" s="13" t="s">
        <v>80</v>
      </c>
      <c r="AW8030" s="13" t="s">
        <v>32</v>
      </c>
      <c r="AX8030" s="13" t="s">
        <v>71</v>
      </c>
      <c r="AY8030" s="159" t="s">
        <v>330</v>
      </c>
    </row>
    <row r="8031" spans="2:51" s="12" customFormat="1">
      <c r="B8031" s="151"/>
      <c r="D8031" s="152" t="s">
        <v>340</v>
      </c>
      <c r="E8031" s="153" t="s">
        <v>21</v>
      </c>
      <c r="F8031" s="154" t="s">
        <v>808</v>
      </c>
      <c r="H8031" s="153" t="s">
        <v>21</v>
      </c>
      <c r="I8031" s="155"/>
      <c r="L8031" s="151"/>
      <c r="M8031" s="156"/>
      <c r="T8031" s="157"/>
      <c r="AT8031" s="153" t="s">
        <v>340</v>
      </c>
      <c r="AU8031" s="153" t="s">
        <v>80</v>
      </c>
      <c r="AV8031" s="12" t="s">
        <v>78</v>
      </c>
      <c r="AW8031" s="12" t="s">
        <v>32</v>
      </c>
      <c r="AX8031" s="12" t="s">
        <v>71</v>
      </c>
      <c r="AY8031" s="153" t="s">
        <v>330</v>
      </c>
    </row>
    <row r="8032" spans="2:51" s="12" customFormat="1">
      <c r="B8032" s="151"/>
      <c r="D8032" s="152" t="s">
        <v>340</v>
      </c>
      <c r="E8032" s="153" t="s">
        <v>21</v>
      </c>
      <c r="F8032" s="154" t="s">
        <v>1454</v>
      </c>
      <c r="H8032" s="153" t="s">
        <v>21</v>
      </c>
      <c r="I8032" s="155"/>
      <c r="L8032" s="151"/>
      <c r="M8032" s="156"/>
      <c r="T8032" s="157"/>
      <c r="AT8032" s="153" t="s">
        <v>340</v>
      </c>
      <c r="AU8032" s="153" t="s">
        <v>80</v>
      </c>
      <c r="AV8032" s="12" t="s">
        <v>78</v>
      </c>
      <c r="AW8032" s="12" t="s">
        <v>32</v>
      </c>
      <c r="AX8032" s="12" t="s">
        <v>71</v>
      </c>
      <c r="AY8032" s="153" t="s">
        <v>330</v>
      </c>
    </row>
    <row r="8033" spans="2:51" s="13" customFormat="1">
      <c r="B8033" s="158"/>
      <c r="D8033" s="152" t="s">
        <v>340</v>
      </c>
      <c r="E8033" s="159" t="s">
        <v>21</v>
      </c>
      <c r="F8033" s="160" t="s">
        <v>2324</v>
      </c>
      <c r="H8033" s="161">
        <v>18.768000000000001</v>
      </c>
      <c r="I8033" s="162"/>
      <c r="L8033" s="158"/>
      <c r="M8033" s="163"/>
      <c r="T8033" s="164"/>
      <c r="AT8033" s="159" t="s">
        <v>340</v>
      </c>
      <c r="AU8033" s="159" t="s">
        <v>80</v>
      </c>
      <c r="AV8033" s="13" t="s">
        <v>80</v>
      </c>
      <c r="AW8033" s="13" t="s">
        <v>32</v>
      </c>
      <c r="AX8033" s="13" t="s">
        <v>71</v>
      </c>
      <c r="AY8033" s="159" t="s">
        <v>330</v>
      </c>
    </row>
    <row r="8034" spans="2:51" s="13" customFormat="1">
      <c r="B8034" s="158"/>
      <c r="D8034" s="152" t="s">
        <v>340</v>
      </c>
      <c r="E8034" s="159" t="s">
        <v>21</v>
      </c>
      <c r="F8034" s="160" t="s">
        <v>2325</v>
      </c>
      <c r="H8034" s="161">
        <v>48.353000000000002</v>
      </c>
      <c r="I8034" s="162"/>
      <c r="L8034" s="158"/>
      <c r="M8034" s="163"/>
      <c r="T8034" s="164"/>
      <c r="AT8034" s="159" t="s">
        <v>340</v>
      </c>
      <c r="AU8034" s="159" t="s">
        <v>80</v>
      </c>
      <c r="AV8034" s="13" t="s">
        <v>80</v>
      </c>
      <c r="AW8034" s="13" t="s">
        <v>32</v>
      </c>
      <c r="AX8034" s="13" t="s">
        <v>71</v>
      </c>
      <c r="AY8034" s="159" t="s">
        <v>330</v>
      </c>
    </row>
    <row r="8035" spans="2:51" s="13" customFormat="1">
      <c r="B8035" s="158"/>
      <c r="D8035" s="152" t="s">
        <v>340</v>
      </c>
      <c r="E8035" s="159" t="s">
        <v>21</v>
      </c>
      <c r="F8035" s="160" t="s">
        <v>1468</v>
      </c>
      <c r="H8035" s="161">
        <v>-7.3940000000000001</v>
      </c>
      <c r="I8035" s="162"/>
      <c r="L8035" s="158"/>
      <c r="M8035" s="163"/>
      <c r="T8035" s="164"/>
      <c r="AT8035" s="159" t="s">
        <v>340</v>
      </c>
      <c r="AU8035" s="159" t="s">
        <v>80</v>
      </c>
      <c r="AV8035" s="13" t="s">
        <v>80</v>
      </c>
      <c r="AW8035" s="13" t="s">
        <v>32</v>
      </c>
      <c r="AX8035" s="13" t="s">
        <v>71</v>
      </c>
      <c r="AY8035" s="159" t="s">
        <v>330</v>
      </c>
    </row>
    <row r="8036" spans="2:51" s="13" customFormat="1">
      <c r="B8036" s="158"/>
      <c r="D8036" s="152" t="s">
        <v>340</v>
      </c>
      <c r="E8036" s="159" t="s">
        <v>21</v>
      </c>
      <c r="F8036" s="160" t="s">
        <v>1469</v>
      </c>
      <c r="H8036" s="161">
        <v>3.13</v>
      </c>
      <c r="I8036" s="162"/>
      <c r="L8036" s="158"/>
      <c r="M8036" s="163"/>
      <c r="T8036" s="164"/>
      <c r="AT8036" s="159" t="s">
        <v>340</v>
      </c>
      <c r="AU8036" s="159" t="s">
        <v>80</v>
      </c>
      <c r="AV8036" s="13" t="s">
        <v>80</v>
      </c>
      <c r="AW8036" s="13" t="s">
        <v>32</v>
      </c>
      <c r="AX8036" s="13" t="s">
        <v>71</v>
      </c>
      <c r="AY8036" s="159" t="s">
        <v>330</v>
      </c>
    </row>
    <row r="8037" spans="2:51" s="13" customFormat="1">
      <c r="B8037" s="158"/>
      <c r="D8037" s="152" t="s">
        <v>340</v>
      </c>
      <c r="E8037" s="159" t="s">
        <v>21</v>
      </c>
      <c r="F8037" s="160" t="s">
        <v>1627</v>
      </c>
      <c r="H8037" s="161">
        <v>-11.353</v>
      </c>
      <c r="I8037" s="162"/>
      <c r="L8037" s="158"/>
      <c r="M8037" s="163"/>
      <c r="T8037" s="164"/>
      <c r="AT8037" s="159" t="s">
        <v>340</v>
      </c>
      <c r="AU8037" s="159" t="s">
        <v>80</v>
      </c>
      <c r="AV8037" s="13" t="s">
        <v>80</v>
      </c>
      <c r="AW8037" s="13" t="s">
        <v>32</v>
      </c>
      <c r="AX8037" s="13" t="s">
        <v>71</v>
      </c>
      <c r="AY8037" s="159" t="s">
        <v>330</v>
      </c>
    </row>
    <row r="8038" spans="2:51" s="13" customFormat="1">
      <c r="B8038" s="158"/>
      <c r="D8038" s="152" t="s">
        <v>340</v>
      </c>
      <c r="E8038" s="159" t="s">
        <v>21</v>
      </c>
      <c r="F8038" s="160" t="s">
        <v>1628</v>
      </c>
      <c r="H8038" s="161">
        <v>3.37</v>
      </c>
      <c r="I8038" s="162"/>
      <c r="L8038" s="158"/>
      <c r="M8038" s="163"/>
      <c r="T8038" s="164"/>
      <c r="AT8038" s="159" t="s">
        <v>340</v>
      </c>
      <c r="AU8038" s="159" t="s">
        <v>80</v>
      </c>
      <c r="AV8038" s="13" t="s">
        <v>80</v>
      </c>
      <c r="AW8038" s="13" t="s">
        <v>32</v>
      </c>
      <c r="AX8038" s="13" t="s">
        <v>71</v>
      </c>
      <c r="AY8038" s="159" t="s">
        <v>330</v>
      </c>
    </row>
    <row r="8039" spans="2:51" s="12" customFormat="1">
      <c r="B8039" s="151"/>
      <c r="D8039" s="152" t="s">
        <v>340</v>
      </c>
      <c r="E8039" s="153" t="s">
        <v>21</v>
      </c>
      <c r="F8039" s="154" t="s">
        <v>1464</v>
      </c>
      <c r="H8039" s="153" t="s">
        <v>21</v>
      </c>
      <c r="I8039" s="155"/>
      <c r="L8039" s="151"/>
      <c r="M8039" s="156"/>
      <c r="T8039" s="157"/>
      <c r="AT8039" s="153" t="s">
        <v>340</v>
      </c>
      <c r="AU8039" s="153" t="s">
        <v>80</v>
      </c>
      <c r="AV8039" s="12" t="s">
        <v>78</v>
      </c>
      <c r="AW8039" s="12" t="s">
        <v>32</v>
      </c>
      <c r="AX8039" s="12" t="s">
        <v>71</v>
      </c>
      <c r="AY8039" s="153" t="s">
        <v>330</v>
      </c>
    </row>
    <row r="8040" spans="2:51" s="13" customFormat="1">
      <c r="B8040" s="158"/>
      <c r="D8040" s="152" t="s">
        <v>340</v>
      </c>
      <c r="E8040" s="159" t="s">
        <v>21</v>
      </c>
      <c r="F8040" s="160" t="s">
        <v>5284</v>
      </c>
      <c r="H8040" s="161">
        <v>102.72</v>
      </c>
      <c r="I8040" s="162"/>
      <c r="L8040" s="158"/>
      <c r="M8040" s="163"/>
      <c r="T8040" s="164"/>
      <c r="AT8040" s="159" t="s">
        <v>340</v>
      </c>
      <c r="AU8040" s="159" t="s">
        <v>80</v>
      </c>
      <c r="AV8040" s="13" t="s">
        <v>80</v>
      </c>
      <c r="AW8040" s="13" t="s">
        <v>32</v>
      </c>
      <c r="AX8040" s="13" t="s">
        <v>71</v>
      </c>
      <c r="AY8040" s="159" t="s">
        <v>330</v>
      </c>
    </row>
    <row r="8041" spans="2:51" s="13" customFormat="1">
      <c r="B8041" s="158"/>
      <c r="D8041" s="152" t="s">
        <v>340</v>
      </c>
      <c r="E8041" s="159" t="s">
        <v>21</v>
      </c>
      <c r="F8041" s="160" t="s">
        <v>5285</v>
      </c>
      <c r="H8041" s="161">
        <v>5.35</v>
      </c>
      <c r="I8041" s="162"/>
      <c r="L8041" s="158"/>
      <c r="M8041" s="163"/>
      <c r="T8041" s="164"/>
      <c r="AT8041" s="159" t="s">
        <v>340</v>
      </c>
      <c r="AU8041" s="159" t="s">
        <v>80</v>
      </c>
      <c r="AV8041" s="13" t="s">
        <v>80</v>
      </c>
      <c r="AW8041" s="13" t="s">
        <v>32</v>
      </c>
      <c r="AX8041" s="13" t="s">
        <v>71</v>
      </c>
      <c r="AY8041" s="159" t="s">
        <v>330</v>
      </c>
    </row>
    <row r="8042" spans="2:51" s="13" customFormat="1">
      <c r="B8042" s="158"/>
      <c r="D8042" s="152" t="s">
        <v>340</v>
      </c>
      <c r="E8042" s="159" t="s">
        <v>21</v>
      </c>
      <c r="F8042" s="160" t="s">
        <v>5286</v>
      </c>
      <c r="H8042" s="161">
        <v>-27.18</v>
      </c>
      <c r="I8042" s="162"/>
      <c r="L8042" s="158"/>
      <c r="M8042" s="163"/>
      <c r="T8042" s="164"/>
      <c r="AT8042" s="159" t="s">
        <v>340</v>
      </c>
      <c r="AU8042" s="159" t="s">
        <v>80</v>
      </c>
      <c r="AV8042" s="13" t="s">
        <v>80</v>
      </c>
      <c r="AW8042" s="13" t="s">
        <v>32</v>
      </c>
      <c r="AX8042" s="13" t="s">
        <v>71</v>
      </c>
      <c r="AY8042" s="159" t="s">
        <v>330</v>
      </c>
    </row>
    <row r="8043" spans="2:51" s="13" customFormat="1">
      <c r="B8043" s="158"/>
      <c r="D8043" s="152" t="s">
        <v>340</v>
      </c>
      <c r="E8043" s="159" t="s">
        <v>21</v>
      </c>
      <c r="F8043" s="160" t="s">
        <v>5204</v>
      </c>
      <c r="H8043" s="161">
        <v>-6.3</v>
      </c>
      <c r="I8043" s="162"/>
      <c r="L8043" s="158"/>
      <c r="M8043" s="163"/>
      <c r="T8043" s="164"/>
      <c r="AT8043" s="159" t="s">
        <v>340</v>
      </c>
      <c r="AU8043" s="159" t="s">
        <v>80</v>
      </c>
      <c r="AV8043" s="13" t="s">
        <v>80</v>
      </c>
      <c r="AW8043" s="13" t="s">
        <v>32</v>
      </c>
      <c r="AX8043" s="13" t="s">
        <v>71</v>
      </c>
      <c r="AY8043" s="159" t="s">
        <v>330</v>
      </c>
    </row>
    <row r="8044" spans="2:51" s="13" customFormat="1">
      <c r="B8044" s="158"/>
      <c r="D8044" s="152" t="s">
        <v>340</v>
      </c>
      <c r="E8044" s="159" t="s">
        <v>21</v>
      </c>
      <c r="F8044" s="160" t="s">
        <v>5287</v>
      </c>
      <c r="H8044" s="161">
        <v>-7.56</v>
      </c>
      <c r="I8044" s="162"/>
      <c r="L8044" s="158"/>
      <c r="M8044" s="163"/>
      <c r="T8044" s="164"/>
      <c r="AT8044" s="159" t="s">
        <v>340</v>
      </c>
      <c r="AU8044" s="159" t="s">
        <v>80</v>
      </c>
      <c r="AV8044" s="13" t="s">
        <v>80</v>
      </c>
      <c r="AW8044" s="13" t="s">
        <v>32</v>
      </c>
      <c r="AX8044" s="13" t="s">
        <v>71</v>
      </c>
      <c r="AY8044" s="159" t="s">
        <v>330</v>
      </c>
    </row>
    <row r="8045" spans="2:51" s="13" customFormat="1">
      <c r="B8045" s="158"/>
      <c r="D8045" s="152" t="s">
        <v>340</v>
      </c>
      <c r="E8045" s="159" t="s">
        <v>21</v>
      </c>
      <c r="F8045" s="160" t="s">
        <v>1664</v>
      </c>
      <c r="H8045" s="161">
        <v>-5.8</v>
      </c>
      <c r="I8045" s="162"/>
      <c r="L8045" s="158"/>
      <c r="M8045" s="163"/>
      <c r="T8045" s="164"/>
      <c r="AT8045" s="159" t="s">
        <v>340</v>
      </c>
      <c r="AU8045" s="159" t="s">
        <v>80</v>
      </c>
      <c r="AV8045" s="13" t="s">
        <v>80</v>
      </c>
      <c r="AW8045" s="13" t="s">
        <v>32</v>
      </c>
      <c r="AX8045" s="13" t="s">
        <v>71</v>
      </c>
      <c r="AY8045" s="159" t="s">
        <v>330</v>
      </c>
    </row>
    <row r="8046" spans="2:51" s="13" customFormat="1">
      <c r="B8046" s="158"/>
      <c r="D8046" s="152" t="s">
        <v>340</v>
      </c>
      <c r="E8046" s="159" t="s">
        <v>21</v>
      </c>
      <c r="F8046" s="160" t="s">
        <v>1665</v>
      </c>
      <c r="H8046" s="161">
        <v>-11.6</v>
      </c>
      <c r="I8046" s="162"/>
      <c r="L8046" s="158"/>
      <c r="M8046" s="163"/>
      <c r="T8046" s="164"/>
      <c r="AT8046" s="159" t="s">
        <v>340</v>
      </c>
      <c r="AU8046" s="159" t="s">
        <v>80</v>
      </c>
      <c r="AV8046" s="13" t="s">
        <v>80</v>
      </c>
      <c r="AW8046" s="13" t="s">
        <v>32</v>
      </c>
      <c r="AX8046" s="13" t="s">
        <v>71</v>
      </c>
      <c r="AY8046" s="159" t="s">
        <v>330</v>
      </c>
    </row>
    <row r="8047" spans="2:51" s="13" customFormat="1">
      <c r="B8047" s="158"/>
      <c r="D8047" s="152" t="s">
        <v>340</v>
      </c>
      <c r="E8047" s="159" t="s">
        <v>21</v>
      </c>
      <c r="F8047" s="160" t="s">
        <v>1666</v>
      </c>
      <c r="H8047" s="161">
        <v>3.4</v>
      </c>
      <c r="I8047" s="162"/>
      <c r="L8047" s="158"/>
      <c r="M8047" s="163"/>
      <c r="T8047" s="164"/>
      <c r="AT8047" s="159" t="s">
        <v>340</v>
      </c>
      <c r="AU8047" s="159" t="s">
        <v>80</v>
      </c>
      <c r="AV8047" s="13" t="s">
        <v>80</v>
      </c>
      <c r="AW8047" s="13" t="s">
        <v>32</v>
      </c>
      <c r="AX8047" s="13" t="s">
        <v>71</v>
      </c>
      <c r="AY8047" s="159" t="s">
        <v>330</v>
      </c>
    </row>
    <row r="8048" spans="2:51" s="13" customFormat="1">
      <c r="B8048" s="158"/>
      <c r="D8048" s="152" t="s">
        <v>340</v>
      </c>
      <c r="E8048" s="159" t="s">
        <v>21</v>
      </c>
      <c r="F8048" s="160" t="s">
        <v>1667</v>
      </c>
      <c r="H8048" s="161">
        <v>3.9</v>
      </c>
      <c r="I8048" s="162"/>
      <c r="L8048" s="158"/>
      <c r="M8048" s="163"/>
      <c r="T8048" s="164"/>
      <c r="AT8048" s="159" t="s">
        <v>340</v>
      </c>
      <c r="AU8048" s="159" t="s">
        <v>80</v>
      </c>
      <c r="AV8048" s="13" t="s">
        <v>80</v>
      </c>
      <c r="AW8048" s="13" t="s">
        <v>32</v>
      </c>
      <c r="AX8048" s="13" t="s">
        <v>71</v>
      </c>
      <c r="AY8048" s="159" t="s">
        <v>330</v>
      </c>
    </row>
    <row r="8049" spans="2:51" s="12" customFormat="1">
      <c r="B8049" s="151"/>
      <c r="D8049" s="152" t="s">
        <v>340</v>
      </c>
      <c r="E8049" s="153" t="s">
        <v>21</v>
      </c>
      <c r="F8049" s="154" t="s">
        <v>1545</v>
      </c>
      <c r="H8049" s="153" t="s">
        <v>21</v>
      </c>
      <c r="I8049" s="155"/>
      <c r="L8049" s="151"/>
      <c r="M8049" s="156"/>
      <c r="T8049" s="157"/>
      <c r="AT8049" s="153" t="s">
        <v>340</v>
      </c>
      <c r="AU8049" s="153" t="s">
        <v>80</v>
      </c>
      <c r="AV8049" s="12" t="s">
        <v>78</v>
      </c>
      <c r="AW8049" s="12" t="s">
        <v>32</v>
      </c>
      <c r="AX8049" s="12" t="s">
        <v>71</v>
      </c>
      <c r="AY8049" s="153" t="s">
        <v>330</v>
      </c>
    </row>
    <row r="8050" spans="2:51" s="13" customFormat="1">
      <c r="B8050" s="158"/>
      <c r="D8050" s="152" t="s">
        <v>340</v>
      </c>
      <c r="E8050" s="159" t="s">
        <v>21</v>
      </c>
      <c r="F8050" s="160" t="s">
        <v>5288</v>
      </c>
      <c r="H8050" s="161">
        <v>72.528999999999982</v>
      </c>
      <c r="I8050" s="162"/>
      <c r="L8050" s="158"/>
      <c r="M8050" s="163"/>
      <c r="T8050" s="164"/>
      <c r="AT8050" s="159" t="s">
        <v>340</v>
      </c>
      <c r="AU8050" s="159" t="s">
        <v>80</v>
      </c>
      <c r="AV8050" s="13" t="s">
        <v>80</v>
      </c>
      <c r="AW8050" s="13" t="s">
        <v>32</v>
      </c>
      <c r="AX8050" s="13" t="s">
        <v>71</v>
      </c>
      <c r="AY8050" s="159" t="s">
        <v>330</v>
      </c>
    </row>
    <row r="8051" spans="2:51" s="13" customFormat="1">
      <c r="B8051" s="158"/>
      <c r="D8051" s="152" t="s">
        <v>340</v>
      </c>
      <c r="E8051" s="159" t="s">
        <v>21</v>
      </c>
      <c r="F8051" s="160" t="s">
        <v>5289</v>
      </c>
      <c r="H8051" s="161">
        <v>-0.36</v>
      </c>
      <c r="I8051" s="162"/>
      <c r="L8051" s="158"/>
      <c r="M8051" s="163"/>
      <c r="T8051" s="164"/>
      <c r="AT8051" s="159" t="s">
        <v>340</v>
      </c>
      <c r="AU8051" s="159" t="s">
        <v>80</v>
      </c>
      <c r="AV8051" s="13" t="s">
        <v>80</v>
      </c>
      <c r="AW8051" s="13" t="s">
        <v>32</v>
      </c>
      <c r="AX8051" s="13" t="s">
        <v>71</v>
      </c>
      <c r="AY8051" s="159" t="s">
        <v>330</v>
      </c>
    </row>
    <row r="8052" spans="2:51" s="13" customFormat="1">
      <c r="B8052" s="158"/>
      <c r="D8052" s="152" t="s">
        <v>340</v>
      </c>
      <c r="E8052" s="159" t="s">
        <v>21</v>
      </c>
      <c r="F8052" s="160" t="s">
        <v>4795</v>
      </c>
      <c r="H8052" s="161">
        <v>-1.89</v>
      </c>
      <c r="I8052" s="162"/>
      <c r="L8052" s="158"/>
      <c r="M8052" s="163"/>
      <c r="T8052" s="164"/>
      <c r="AT8052" s="159" t="s">
        <v>340</v>
      </c>
      <c r="AU8052" s="159" t="s">
        <v>80</v>
      </c>
      <c r="AV8052" s="13" t="s">
        <v>80</v>
      </c>
      <c r="AW8052" s="13" t="s">
        <v>32</v>
      </c>
      <c r="AX8052" s="13" t="s">
        <v>71</v>
      </c>
      <c r="AY8052" s="159" t="s">
        <v>330</v>
      </c>
    </row>
    <row r="8053" spans="2:51" s="13" customFormat="1">
      <c r="B8053" s="158"/>
      <c r="D8053" s="152" t="s">
        <v>340</v>
      </c>
      <c r="E8053" s="159" t="s">
        <v>21</v>
      </c>
      <c r="F8053" s="160" t="s">
        <v>1664</v>
      </c>
      <c r="H8053" s="161">
        <v>-5.8</v>
      </c>
      <c r="I8053" s="162"/>
      <c r="L8053" s="158"/>
      <c r="M8053" s="163"/>
      <c r="T8053" s="164"/>
      <c r="AT8053" s="159" t="s">
        <v>340</v>
      </c>
      <c r="AU8053" s="159" t="s">
        <v>80</v>
      </c>
      <c r="AV8053" s="13" t="s">
        <v>80</v>
      </c>
      <c r="AW8053" s="13" t="s">
        <v>32</v>
      </c>
      <c r="AX8053" s="13" t="s">
        <v>71</v>
      </c>
      <c r="AY8053" s="159" t="s">
        <v>330</v>
      </c>
    </row>
    <row r="8054" spans="2:51" s="13" customFormat="1">
      <c r="B8054" s="158"/>
      <c r="D8054" s="152" t="s">
        <v>340</v>
      </c>
      <c r="E8054" s="159" t="s">
        <v>21</v>
      </c>
      <c r="F8054" s="160" t="s">
        <v>1666</v>
      </c>
      <c r="H8054" s="161">
        <v>3.4</v>
      </c>
      <c r="I8054" s="162"/>
      <c r="L8054" s="158"/>
      <c r="M8054" s="163"/>
      <c r="T8054" s="164"/>
      <c r="AT8054" s="159" t="s">
        <v>340</v>
      </c>
      <c r="AU8054" s="159" t="s">
        <v>80</v>
      </c>
      <c r="AV8054" s="13" t="s">
        <v>80</v>
      </c>
      <c r="AW8054" s="13" t="s">
        <v>32</v>
      </c>
      <c r="AX8054" s="13" t="s">
        <v>71</v>
      </c>
      <c r="AY8054" s="159" t="s">
        <v>330</v>
      </c>
    </row>
    <row r="8055" spans="2:51" s="13" customFormat="1">
      <c r="B8055" s="158"/>
      <c r="D8055" s="152" t="s">
        <v>340</v>
      </c>
      <c r="E8055" s="159" t="s">
        <v>21</v>
      </c>
      <c r="F8055" s="160" t="s">
        <v>1669</v>
      </c>
      <c r="H8055" s="161">
        <v>-1.9</v>
      </c>
      <c r="I8055" s="162"/>
      <c r="L8055" s="158"/>
      <c r="M8055" s="163"/>
      <c r="T8055" s="164"/>
      <c r="AT8055" s="159" t="s">
        <v>340</v>
      </c>
      <c r="AU8055" s="159" t="s">
        <v>80</v>
      </c>
      <c r="AV8055" s="13" t="s">
        <v>80</v>
      </c>
      <c r="AW8055" s="13" t="s">
        <v>32</v>
      </c>
      <c r="AX8055" s="13" t="s">
        <v>71</v>
      </c>
      <c r="AY8055" s="159" t="s">
        <v>330</v>
      </c>
    </row>
    <row r="8056" spans="2:51" s="13" customFormat="1">
      <c r="B8056" s="158"/>
      <c r="D8056" s="152" t="s">
        <v>340</v>
      </c>
      <c r="E8056" s="159" t="s">
        <v>21</v>
      </c>
      <c r="F8056" s="160" t="s">
        <v>1670</v>
      </c>
      <c r="H8056" s="161">
        <v>1.4750000000000001</v>
      </c>
      <c r="I8056" s="162"/>
      <c r="L8056" s="158"/>
      <c r="M8056" s="163"/>
      <c r="T8056" s="164"/>
      <c r="AT8056" s="159" t="s">
        <v>340</v>
      </c>
      <c r="AU8056" s="159" t="s">
        <v>80</v>
      </c>
      <c r="AV8056" s="13" t="s">
        <v>80</v>
      </c>
      <c r="AW8056" s="13" t="s">
        <v>32</v>
      </c>
      <c r="AX8056" s="13" t="s">
        <v>71</v>
      </c>
      <c r="AY8056" s="159" t="s">
        <v>330</v>
      </c>
    </row>
    <row r="8057" spans="2:51" s="12" customFormat="1">
      <c r="B8057" s="151"/>
      <c r="D8057" s="152" t="s">
        <v>340</v>
      </c>
      <c r="E8057" s="153" t="s">
        <v>21</v>
      </c>
      <c r="F8057" s="154" t="s">
        <v>1470</v>
      </c>
      <c r="H8057" s="153" t="s">
        <v>21</v>
      </c>
      <c r="I8057" s="155"/>
      <c r="L8057" s="151"/>
      <c r="M8057" s="156"/>
      <c r="T8057" s="157"/>
      <c r="AT8057" s="153" t="s">
        <v>340</v>
      </c>
      <c r="AU8057" s="153" t="s">
        <v>80</v>
      </c>
      <c r="AV8057" s="12" t="s">
        <v>78</v>
      </c>
      <c r="AW8057" s="12" t="s">
        <v>32</v>
      </c>
      <c r="AX8057" s="12" t="s">
        <v>71</v>
      </c>
      <c r="AY8057" s="153" t="s">
        <v>330</v>
      </c>
    </row>
    <row r="8058" spans="2:51" s="13" customFormat="1">
      <c r="B8058" s="158"/>
      <c r="D8058" s="152" t="s">
        <v>340</v>
      </c>
      <c r="E8058" s="159" t="s">
        <v>21</v>
      </c>
      <c r="F8058" s="160" t="s">
        <v>5290</v>
      </c>
      <c r="H8058" s="161">
        <v>52.78</v>
      </c>
      <c r="I8058" s="162"/>
      <c r="L8058" s="158"/>
      <c r="M8058" s="163"/>
      <c r="T8058" s="164"/>
      <c r="AT8058" s="159" t="s">
        <v>340</v>
      </c>
      <c r="AU8058" s="159" t="s">
        <v>80</v>
      </c>
      <c r="AV8058" s="13" t="s">
        <v>80</v>
      </c>
      <c r="AW8058" s="13" t="s">
        <v>32</v>
      </c>
      <c r="AX8058" s="13" t="s">
        <v>71</v>
      </c>
      <c r="AY8058" s="159" t="s">
        <v>330</v>
      </c>
    </row>
    <row r="8059" spans="2:51" s="13" customFormat="1">
      <c r="B8059" s="158"/>
      <c r="D8059" s="152" t="s">
        <v>340</v>
      </c>
      <c r="E8059" s="159" t="s">
        <v>21</v>
      </c>
      <c r="F8059" s="160" t="s">
        <v>4795</v>
      </c>
      <c r="H8059" s="161">
        <v>-1.89</v>
      </c>
      <c r="I8059" s="162"/>
      <c r="L8059" s="158"/>
      <c r="M8059" s="163"/>
      <c r="T8059" s="164"/>
      <c r="AT8059" s="159" t="s">
        <v>340</v>
      </c>
      <c r="AU8059" s="159" t="s">
        <v>80</v>
      </c>
      <c r="AV8059" s="13" t="s">
        <v>80</v>
      </c>
      <c r="AW8059" s="13" t="s">
        <v>32</v>
      </c>
      <c r="AX8059" s="13" t="s">
        <v>71</v>
      </c>
      <c r="AY8059" s="159" t="s">
        <v>330</v>
      </c>
    </row>
    <row r="8060" spans="2:51" s="13" customFormat="1">
      <c r="B8060" s="158"/>
      <c r="D8060" s="152" t="s">
        <v>340</v>
      </c>
      <c r="E8060" s="159" t="s">
        <v>21</v>
      </c>
      <c r="F8060" s="160" t="s">
        <v>1583</v>
      </c>
      <c r="H8060" s="161">
        <v>-6.3</v>
      </c>
      <c r="I8060" s="162"/>
      <c r="L8060" s="158"/>
      <c r="M8060" s="163"/>
      <c r="T8060" s="164"/>
      <c r="AT8060" s="159" t="s">
        <v>340</v>
      </c>
      <c r="AU8060" s="159" t="s">
        <v>80</v>
      </c>
      <c r="AV8060" s="13" t="s">
        <v>80</v>
      </c>
      <c r="AW8060" s="13" t="s">
        <v>32</v>
      </c>
      <c r="AX8060" s="13" t="s">
        <v>71</v>
      </c>
      <c r="AY8060" s="159" t="s">
        <v>330</v>
      </c>
    </row>
    <row r="8061" spans="2:51" s="13" customFormat="1">
      <c r="B8061" s="158"/>
      <c r="D8061" s="152" t="s">
        <v>340</v>
      </c>
      <c r="E8061" s="159" t="s">
        <v>21</v>
      </c>
      <c r="F8061" s="160" t="s">
        <v>1584</v>
      </c>
      <c r="H8061" s="161">
        <v>2.5750000000000002</v>
      </c>
      <c r="I8061" s="162"/>
      <c r="L8061" s="158"/>
      <c r="M8061" s="163"/>
      <c r="T8061" s="164"/>
      <c r="AT8061" s="159" t="s">
        <v>340</v>
      </c>
      <c r="AU8061" s="159" t="s">
        <v>80</v>
      </c>
      <c r="AV8061" s="13" t="s">
        <v>80</v>
      </c>
      <c r="AW8061" s="13" t="s">
        <v>32</v>
      </c>
      <c r="AX8061" s="13" t="s">
        <v>71</v>
      </c>
      <c r="AY8061" s="159" t="s">
        <v>330</v>
      </c>
    </row>
    <row r="8062" spans="2:51" s="12" customFormat="1">
      <c r="B8062" s="151"/>
      <c r="D8062" s="152" t="s">
        <v>340</v>
      </c>
      <c r="E8062" s="153" t="s">
        <v>21</v>
      </c>
      <c r="F8062" s="154" t="s">
        <v>1672</v>
      </c>
      <c r="H8062" s="153" t="s">
        <v>21</v>
      </c>
      <c r="I8062" s="155"/>
      <c r="L8062" s="151"/>
      <c r="M8062" s="156"/>
      <c r="T8062" s="157"/>
      <c r="AT8062" s="153" t="s">
        <v>340</v>
      </c>
      <c r="AU8062" s="153" t="s">
        <v>80</v>
      </c>
      <c r="AV8062" s="12" t="s">
        <v>78</v>
      </c>
      <c r="AW8062" s="12" t="s">
        <v>32</v>
      </c>
      <c r="AX8062" s="12" t="s">
        <v>71</v>
      </c>
      <c r="AY8062" s="153" t="s">
        <v>330</v>
      </c>
    </row>
    <row r="8063" spans="2:51" s="13" customFormat="1">
      <c r="B8063" s="158"/>
      <c r="D8063" s="152" t="s">
        <v>340</v>
      </c>
      <c r="E8063" s="159" t="s">
        <v>21</v>
      </c>
      <c r="F8063" s="160" t="s">
        <v>5291</v>
      </c>
      <c r="H8063" s="161">
        <v>47.56</v>
      </c>
      <c r="I8063" s="162"/>
      <c r="L8063" s="158"/>
      <c r="M8063" s="163"/>
      <c r="T8063" s="164"/>
      <c r="AT8063" s="159" t="s">
        <v>340</v>
      </c>
      <c r="AU8063" s="159" t="s">
        <v>80</v>
      </c>
      <c r="AV8063" s="13" t="s">
        <v>80</v>
      </c>
      <c r="AW8063" s="13" t="s">
        <v>32</v>
      </c>
      <c r="AX8063" s="13" t="s">
        <v>71</v>
      </c>
      <c r="AY8063" s="159" t="s">
        <v>330</v>
      </c>
    </row>
    <row r="8064" spans="2:51" s="13" customFormat="1">
      <c r="B8064" s="158"/>
      <c r="D8064" s="152" t="s">
        <v>340</v>
      </c>
      <c r="E8064" s="159" t="s">
        <v>21</v>
      </c>
      <c r="F8064" s="160" t="s">
        <v>4795</v>
      </c>
      <c r="H8064" s="161">
        <v>-1.89</v>
      </c>
      <c r="I8064" s="162"/>
      <c r="L8064" s="158"/>
      <c r="M8064" s="163"/>
      <c r="T8064" s="164"/>
      <c r="AT8064" s="159" t="s">
        <v>340</v>
      </c>
      <c r="AU8064" s="159" t="s">
        <v>80</v>
      </c>
      <c r="AV8064" s="13" t="s">
        <v>80</v>
      </c>
      <c r="AW8064" s="13" t="s">
        <v>32</v>
      </c>
      <c r="AX8064" s="13" t="s">
        <v>71</v>
      </c>
      <c r="AY8064" s="159" t="s">
        <v>330</v>
      </c>
    </row>
    <row r="8065" spans="2:51" s="13" customFormat="1">
      <c r="B8065" s="158"/>
      <c r="D8065" s="152" t="s">
        <v>340</v>
      </c>
      <c r="E8065" s="159" t="s">
        <v>21</v>
      </c>
      <c r="F8065" s="160" t="s">
        <v>1566</v>
      </c>
      <c r="H8065" s="161">
        <v>-5</v>
      </c>
      <c r="I8065" s="162"/>
      <c r="L8065" s="158"/>
      <c r="M8065" s="163"/>
      <c r="T8065" s="164"/>
      <c r="AT8065" s="159" t="s">
        <v>340</v>
      </c>
      <c r="AU8065" s="159" t="s">
        <v>80</v>
      </c>
      <c r="AV8065" s="13" t="s">
        <v>80</v>
      </c>
      <c r="AW8065" s="13" t="s">
        <v>32</v>
      </c>
      <c r="AX8065" s="13" t="s">
        <v>71</v>
      </c>
      <c r="AY8065" s="159" t="s">
        <v>330</v>
      </c>
    </row>
    <row r="8066" spans="2:51" s="13" customFormat="1">
      <c r="B8066" s="158"/>
      <c r="D8066" s="152" t="s">
        <v>340</v>
      </c>
      <c r="E8066" s="159" t="s">
        <v>21</v>
      </c>
      <c r="F8066" s="160" t="s">
        <v>1567</v>
      </c>
      <c r="H8066" s="161">
        <v>2.25</v>
      </c>
      <c r="I8066" s="162"/>
      <c r="L8066" s="158"/>
      <c r="M8066" s="163"/>
      <c r="T8066" s="164"/>
      <c r="AT8066" s="159" t="s">
        <v>340</v>
      </c>
      <c r="AU8066" s="159" t="s">
        <v>80</v>
      </c>
      <c r="AV8066" s="13" t="s">
        <v>80</v>
      </c>
      <c r="AW8066" s="13" t="s">
        <v>32</v>
      </c>
      <c r="AX8066" s="13" t="s">
        <v>71</v>
      </c>
      <c r="AY8066" s="159" t="s">
        <v>330</v>
      </c>
    </row>
    <row r="8067" spans="2:51" s="12" customFormat="1">
      <c r="B8067" s="151"/>
      <c r="D8067" s="152" t="s">
        <v>340</v>
      </c>
      <c r="E8067" s="153" t="s">
        <v>21</v>
      </c>
      <c r="F8067" s="154" t="s">
        <v>1550</v>
      </c>
      <c r="H8067" s="153" t="s">
        <v>21</v>
      </c>
      <c r="I8067" s="155"/>
      <c r="L8067" s="151"/>
      <c r="M8067" s="156"/>
      <c r="T8067" s="157"/>
      <c r="AT8067" s="153" t="s">
        <v>340</v>
      </c>
      <c r="AU8067" s="153" t="s">
        <v>80</v>
      </c>
      <c r="AV8067" s="12" t="s">
        <v>78</v>
      </c>
      <c r="AW8067" s="12" t="s">
        <v>32</v>
      </c>
      <c r="AX8067" s="12" t="s">
        <v>71</v>
      </c>
      <c r="AY8067" s="153" t="s">
        <v>330</v>
      </c>
    </row>
    <row r="8068" spans="2:51" s="13" customFormat="1">
      <c r="B8068" s="158"/>
      <c r="D8068" s="152" t="s">
        <v>340</v>
      </c>
      <c r="E8068" s="159" t="s">
        <v>21</v>
      </c>
      <c r="F8068" s="160" t="s">
        <v>5291</v>
      </c>
      <c r="H8068" s="161">
        <v>47.56</v>
      </c>
      <c r="I8068" s="162"/>
      <c r="L8068" s="158"/>
      <c r="M8068" s="163"/>
      <c r="T8068" s="164"/>
      <c r="AT8068" s="159" t="s">
        <v>340</v>
      </c>
      <c r="AU8068" s="159" t="s">
        <v>80</v>
      </c>
      <c r="AV8068" s="13" t="s">
        <v>80</v>
      </c>
      <c r="AW8068" s="13" t="s">
        <v>32</v>
      </c>
      <c r="AX8068" s="13" t="s">
        <v>71</v>
      </c>
      <c r="AY8068" s="159" t="s">
        <v>330</v>
      </c>
    </row>
    <row r="8069" spans="2:51" s="13" customFormat="1">
      <c r="B8069" s="158"/>
      <c r="D8069" s="152" t="s">
        <v>340</v>
      </c>
      <c r="E8069" s="159" t="s">
        <v>21</v>
      </c>
      <c r="F8069" s="160" t="s">
        <v>4795</v>
      </c>
      <c r="H8069" s="161">
        <v>-1.89</v>
      </c>
      <c r="I8069" s="162"/>
      <c r="L8069" s="158"/>
      <c r="M8069" s="163"/>
      <c r="T8069" s="164"/>
      <c r="AT8069" s="159" t="s">
        <v>340</v>
      </c>
      <c r="AU8069" s="159" t="s">
        <v>80</v>
      </c>
      <c r="AV8069" s="13" t="s">
        <v>80</v>
      </c>
      <c r="AW8069" s="13" t="s">
        <v>32</v>
      </c>
      <c r="AX8069" s="13" t="s">
        <v>71</v>
      </c>
      <c r="AY8069" s="159" t="s">
        <v>330</v>
      </c>
    </row>
    <row r="8070" spans="2:51" s="13" customFormat="1">
      <c r="B8070" s="158"/>
      <c r="D8070" s="152" t="s">
        <v>340</v>
      </c>
      <c r="E8070" s="159" t="s">
        <v>21</v>
      </c>
      <c r="F8070" s="160" t="s">
        <v>1675</v>
      </c>
      <c r="H8070" s="161">
        <v>-4</v>
      </c>
      <c r="I8070" s="162"/>
      <c r="L8070" s="158"/>
      <c r="M8070" s="163"/>
      <c r="T8070" s="164"/>
      <c r="AT8070" s="159" t="s">
        <v>340</v>
      </c>
      <c r="AU8070" s="159" t="s">
        <v>80</v>
      </c>
      <c r="AV8070" s="13" t="s">
        <v>80</v>
      </c>
      <c r="AW8070" s="13" t="s">
        <v>32</v>
      </c>
      <c r="AX8070" s="13" t="s">
        <v>71</v>
      </c>
      <c r="AY8070" s="159" t="s">
        <v>330</v>
      </c>
    </row>
    <row r="8071" spans="2:51" s="13" customFormat="1">
      <c r="B8071" s="158"/>
      <c r="D8071" s="152" t="s">
        <v>340</v>
      </c>
      <c r="E8071" s="159" t="s">
        <v>21</v>
      </c>
      <c r="F8071" s="160" t="s">
        <v>1676</v>
      </c>
      <c r="H8071" s="161">
        <v>2</v>
      </c>
      <c r="I8071" s="162"/>
      <c r="L8071" s="158"/>
      <c r="M8071" s="163"/>
      <c r="T8071" s="164"/>
      <c r="AT8071" s="159" t="s">
        <v>340</v>
      </c>
      <c r="AU8071" s="159" t="s">
        <v>80</v>
      </c>
      <c r="AV8071" s="13" t="s">
        <v>80</v>
      </c>
      <c r="AW8071" s="13" t="s">
        <v>32</v>
      </c>
      <c r="AX8071" s="13" t="s">
        <v>71</v>
      </c>
      <c r="AY8071" s="159" t="s">
        <v>330</v>
      </c>
    </row>
    <row r="8072" spans="2:51" s="12" customFormat="1">
      <c r="B8072" s="151"/>
      <c r="D8072" s="152" t="s">
        <v>340</v>
      </c>
      <c r="E8072" s="153" t="s">
        <v>21</v>
      </c>
      <c r="F8072" s="154" t="s">
        <v>1472</v>
      </c>
      <c r="H8072" s="153" t="s">
        <v>21</v>
      </c>
      <c r="I8072" s="155"/>
      <c r="L8072" s="151"/>
      <c r="M8072" s="156"/>
      <c r="T8072" s="157"/>
      <c r="AT8072" s="153" t="s">
        <v>340</v>
      </c>
      <c r="AU8072" s="153" t="s">
        <v>80</v>
      </c>
      <c r="AV8072" s="12" t="s">
        <v>78</v>
      </c>
      <c r="AW8072" s="12" t="s">
        <v>32</v>
      </c>
      <c r="AX8072" s="12" t="s">
        <v>71</v>
      </c>
      <c r="AY8072" s="153" t="s">
        <v>330</v>
      </c>
    </row>
    <row r="8073" spans="2:51" s="13" customFormat="1">
      <c r="B8073" s="158"/>
      <c r="D8073" s="152" t="s">
        <v>340</v>
      </c>
      <c r="E8073" s="159" t="s">
        <v>21</v>
      </c>
      <c r="F8073" s="160" t="s">
        <v>4820</v>
      </c>
      <c r="H8073" s="161">
        <v>19.440000000000001</v>
      </c>
      <c r="I8073" s="162"/>
      <c r="L8073" s="158"/>
      <c r="M8073" s="163"/>
      <c r="T8073" s="164"/>
      <c r="AT8073" s="159" t="s">
        <v>340</v>
      </c>
      <c r="AU8073" s="159" t="s">
        <v>80</v>
      </c>
      <c r="AV8073" s="13" t="s">
        <v>80</v>
      </c>
      <c r="AW8073" s="13" t="s">
        <v>32</v>
      </c>
      <c r="AX8073" s="13" t="s">
        <v>71</v>
      </c>
      <c r="AY8073" s="159" t="s">
        <v>330</v>
      </c>
    </row>
    <row r="8074" spans="2:51" s="13" customFormat="1">
      <c r="B8074" s="158"/>
      <c r="D8074" s="152" t="s">
        <v>340</v>
      </c>
      <c r="E8074" s="159" t="s">
        <v>21</v>
      </c>
      <c r="F8074" s="160" t="s">
        <v>4795</v>
      </c>
      <c r="H8074" s="161">
        <v>-1.89</v>
      </c>
      <c r="I8074" s="162"/>
      <c r="L8074" s="158"/>
      <c r="M8074" s="163"/>
      <c r="T8074" s="164"/>
      <c r="AT8074" s="159" t="s">
        <v>340</v>
      </c>
      <c r="AU8074" s="159" t="s">
        <v>80</v>
      </c>
      <c r="AV8074" s="13" t="s">
        <v>80</v>
      </c>
      <c r="AW8074" s="13" t="s">
        <v>32</v>
      </c>
      <c r="AX8074" s="13" t="s">
        <v>71</v>
      </c>
      <c r="AY8074" s="159" t="s">
        <v>330</v>
      </c>
    </row>
    <row r="8075" spans="2:51" s="12" customFormat="1">
      <c r="B8075" s="151"/>
      <c r="D8075" s="152" t="s">
        <v>340</v>
      </c>
      <c r="E8075" s="153" t="s">
        <v>21</v>
      </c>
      <c r="F8075" s="154" t="s">
        <v>1476</v>
      </c>
      <c r="H8075" s="153" t="s">
        <v>21</v>
      </c>
      <c r="I8075" s="155"/>
      <c r="L8075" s="151"/>
      <c r="M8075" s="156"/>
      <c r="T8075" s="157"/>
      <c r="AT8075" s="153" t="s">
        <v>340</v>
      </c>
      <c r="AU8075" s="153" t="s">
        <v>80</v>
      </c>
      <c r="AV8075" s="12" t="s">
        <v>78</v>
      </c>
      <c r="AW8075" s="12" t="s">
        <v>32</v>
      </c>
      <c r="AX8075" s="12" t="s">
        <v>71</v>
      </c>
      <c r="AY8075" s="153" t="s">
        <v>330</v>
      </c>
    </row>
    <row r="8076" spans="2:51" s="13" customFormat="1">
      <c r="B8076" s="158"/>
      <c r="D8076" s="152" t="s">
        <v>340</v>
      </c>
      <c r="E8076" s="159" t="s">
        <v>21</v>
      </c>
      <c r="F8076" s="160" t="s">
        <v>5195</v>
      </c>
      <c r="H8076" s="161">
        <v>19.2</v>
      </c>
      <c r="I8076" s="162"/>
      <c r="L8076" s="158"/>
      <c r="M8076" s="163"/>
      <c r="T8076" s="164"/>
      <c r="AT8076" s="159" t="s">
        <v>340</v>
      </c>
      <c r="AU8076" s="159" t="s">
        <v>80</v>
      </c>
      <c r="AV8076" s="13" t="s">
        <v>80</v>
      </c>
      <c r="AW8076" s="13" t="s">
        <v>32</v>
      </c>
      <c r="AX8076" s="13" t="s">
        <v>71</v>
      </c>
      <c r="AY8076" s="159" t="s">
        <v>330</v>
      </c>
    </row>
    <row r="8077" spans="2:51" s="13" customFormat="1">
      <c r="B8077" s="158"/>
      <c r="D8077" s="152" t="s">
        <v>340</v>
      </c>
      <c r="E8077" s="159" t="s">
        <v>21</v>
      </c>
      <c r="F8077" s="160" t="s">
        <v>5248</v>
      </c>
      <c r="H8077" s="161">
        <v>1.55</v>
      </c>
      <c r="I8077" s="162"/>
      <c r="L8077" s="158"/>
      <c r="M8077" s="163"/>
      <c r="T8077" s="164"/>
      <c r="AT8077" s="159" t="s">
        <v>340</v>
      </c>
      <c r="AU8077" s="159" t="s">
        <v>80</v>
      </c>
      <c r="AV8077" s="13" t="s">
        <v>80</v>
      </c>
      <c r="AW8077" s="13" t="s">
        <v>32</v>
      </c>
      <c r="AX8077" s="13" t="s">
        <v>71</v>
      </c>
      <c r="AY8077" s="159" t="s">
        <v>330</v>
      </c>
    </row>
    <row r="8078" spans="2:51" s="13" customFormat="1">
      <c r="B8078" s="158"/>
      <c r="D8078" s="152" t="s">
        <v>340</v>
      </c>
      <c r="E8078" s="159" t="s">
        <v>21</v>
      </c>
      <c r="F8078" s="160" t="s">
        <v>4813</v>
      </c>
      <c r="H8078" s="161">
        <v>-4.41</v>
      </c>
      <c r="I8078" s="162"/>
      <c r="L8078" s="158"/>
      <c r="M8078" s="163"/>
      <c r="T8078" s="164"/>
      <c r="AT8078" s="159" t="s">
        <v>340</v>
      </c>
      <c r="AU8078" s="159" t="s">
        <v>80</v>
      </c>
      <c r="AV8078" s="13" t="s">
        <v>80</v>
      </c>
      <c r="AW8078" s="13" t="s">
        <v>32</v>
      </c>
      <c r="AX8078" s="13" t="s">
        <v>71</v>
      </c>
      <c r="AY8078" s="159" t="s">
        <v>330</v>
      </c>
    </row>
    <row r="8079" spans="2:51" s="13" customFormat="1">
      <c r="B8079" s="158"/>
      <c r="D8079" s="152" t="s">
        <v>340</v>
      </c>
      <c r="E8079" s="159" t="s">
        <v>21</v>
      </c>
      <c r="F8079" s="160" t="s">
        <v>1552</v>
      </c>
      <c r="H8079" s="161">
        <v>-3.8</v>
      </c>
      <c r="I8079" s="162"/>
      <c r="L8079" s="158"/>
      <c r="M8079" s="163"/>
      <c r="T8079" s="164"/>
      <c r="AT8079" s="159" t="s">
        <v>340</v>
      </c>
      <c r="AU8079" s="159" t="s">
        <v>80</v>
      </c>
      <c r="AV8079" s="13" t="s">
        <v>80</v>
      </c>
      <c r="AW8079" s="13" t="s">
        <v>32</v>
      </c>
      <c r="AX8079" s="13" t="s">
        <v>71</v>
      </c>
      <c r="AY8079" s="159" t="s">
        <v>330</v>
      </c>
    </row>
    <row r="8080" spans="2:51" s="13" customFormat="1">
      <c r="B8080" s="158"/>
      <c r="D8080" s="152" t="s">
        <v>340</v>
      </c>
      <c r="E8080" s="159" t="s">
        <v>21</v>
      </c>
      <c r="F8080" s="160" t="s">
        <v>1553</v>
      </c>
      <c r="H8080" s="161">
        <v>1.95</v>
      </c>
      <c r="I8080" s="162"/>
      <c r="L8080" s="158"/>
      <c r="M8080" s="163"/>
      <c r="T8080" s="164"/>
      <c r="AT8080" s="159" t="s">
        <v>340</v>
      </c>
      <c r="AU8080" s="159" t="s">
        <v>80</v>
      </c>
      <c r="AV8080" s="13" t="s">
        <v>80</v>
      </c>
      <c r="AW8080" s="13" t="s">
        <v>32</v>
      </c>
      <c r="AX8080" s="13" t="s">
        <v>71</v>
      </c>
      <c r="AY8080" s="159" t="s">
        <v>330</v>
      </c>
    </row>
    <row r="8081" spans="2:51" s="12" customFormat="1">
      <c r="B8081" s="151"/>
      <c r="D8081" s="152" t="s">
        <v>340</v>
      </c>
      <c r="E8081" s="153" t="s">
        <v>21</v>
      </c>
      <c r="F8081" s="154" t="s">
        <v>1554</v>
      </c>
      <c r="H8081" s="153" t="s">
        <v>21</v>
      </c>
      <c r="I8081" s="155"/>
      <c r="L8081" s="151"/>
      <c r="M8081" s="156"/>
      <c r="T8081" s="157"/>
      <c r="AT8081" s="153" t="s">
        <v>340</v>
      </c>
      <c r="AU8081" s="153" t="s">
        <v>80</v>
      </c>
      <c r="AV8081" s="12" t="s">
        <v>78</v>
      </c>
      <c r="AW8081" s="12" t="s">
        <v>32</v>
      </c>
      <c r="AX8081" s="12" t="s">
        <v>71</v>
      </c>
      <c r="AY8081" s="153" t="s">
        <v>330</v>
      </c>
    </row>
    <row r="8082" spans="2:51" s="13" customFormat="1">
      <c r="B8082" s="158"/>
      <c r="D8082" s="152" t="s">
        <v>340</v>
      </c>
      <c r="E8082" s="159" t="s">
        <v>21</v>
      </c>
      <c r="F8082" s="160" t="s">
        <v>4835</v>
      </c>
      <c r="H8082" s="161">
        <v>10.32</v>
      </c>
      <c r="I8082" s="162"/>
      <c r="L8082" s="158"/>
      <c r="M8082" s="163"/>
      <c r="T8082" s="164"/>
      <c r="AT8082" s="159" t="s">
        <v>340</v>
      </c>
      <c r="AU8082" s="159" t="s">
        <v>80</v>
      </c>
      <c r="AV8082" s="13" t="s">
        <v>80</v>
      </c>
      <c r="AW8082" s="13" t="s">
        <v>32</v>
      </c>
      <c r="AX8082" s="13" t="s">
        <v>71</v>
      </c>
      <c r="AY8082" s="159" t="s">
        <v>330</v>
      </c>
    </row>
    <row r="8083" spans="2:51" s="13" customFormat="1">
      <c r="B8083" s="158"/>
      <c r="D8083" s="152" t="s">
        <v>340</v>
      </c>
      <c r="E8083" s="159" t="s">
        <v>21</v>
      </c>
      <c r="F8083" s="160" t="s">
        <v>4799</v>
      </c>
      <c r="H8083" s="161">
        <v>-1.47</v>
      </c>
      <c r="I8083" s="162"/>
      <c r="L8083" s="158"/>
      <c r="M8083" s="163"/>
      <c r="T8083" s="164"/>
      <c r="AT8083" s="159" t="s">
        <v>340</v>
      </c>
      <c r="AU8083" s="159" t="s">
        <v>80</v>
      </c>
      <c r="AV8083" s="13" t="s">
        <v>80</v>
      </c>
      <c r="AW8083" s="13" t="s">
        <v>32</v>
      </c>
      <c r="AX8083" s="13" t="s">
        <v>71</v>
      </c>
      <c r="AY8083" s="159" t="s">
        <v>330</v>
      </c>
    </row>
    <row r="8084" spans="2:51" s="12" customFormat="1">
      <c r="B8084" s="151"/>
      <c r="D8084" s="152" t="s">
        <v>340</v>
      </c>
      <c r="E8084" s="153" t="s">
        <v>21</v>
      </c>
      <c r="F8084" s="154" t="s">
        <v>2241</v>
      </c>
      <c r="H8084" s="153" t="s">
        <v>21</v>
      </c>
      <c r="I8084" s="155"/>
      <c r="L8084" s="151"/>
      <c r="M8084" s="156"/>
      <c r="T8084" s="157"/>
      <c r="AT8084" s="153" t="s">
        <v>340</v>
      </c>
      <c r="AU8084" s="153" t="s">
        <v>80</v>
      </c>
      <c r="AV8084" s="12" t="s">
        <v>78</v>
      </c>
      <c r="AW8084" s="12" t="s">
        <v>32</v>
      </c>
      <c r="AX8084" s="12" t="s">
        <v>71</v>
      </c>
      <c r="AY8084" s="153" t="s">
        <v>330</v>
      </c>
    </row>
    <row r="8085" spans="2:51" s="13" customFormat="1">
      <c r="B8085" s="158"/>
      <c r="D8085" s="152" t="s">
        <v>340</v>
      </c>
      <c r="E8085" s="159" t="s">
        <v>21</v>
      </c>
      <c r="F8085" s="160" t="s">
        <v>4798</v>
      </c>
      <c r="H8085" s="161">
        <v>9.6</v>
      </c>
      <c r="I8085" s="162"/>
      <c r="L8085" s="158"/>
      <c r="M8085" s="163"/>
      <c r="T8085" s="164"/>
      <c r="AT8085" s="159" t="s">
        <v>340</v>
      </c>
      <c r="AU8085" s="159" t="s">
        <v>80</v>
      </c>
      <c r="AV8085" s="13" t="s">
        <v>80</v>
      </c>
      <c r="AW8085" s="13" t="s">
        <v>32</v>
      </c>
      <c r="AX8085" s="13" t="s">
        <v>71</v>
      </c>
      <c r="AY8085" s="159" t="s">
        <v>330</v>
      </c>
    </row>
    <row r="8086" spans="2:51" s="13" customFormat="1">
      <c r="B8086" s="158"/>
      <c r="D8086" s="152" t="s">
        <v>340</v>
      </c>
      <c r="E8086" s="159" t="s">
        <v>21</v>
      </c>
      <c r="F8086" s="160" t="s">
        <v>4799</v>
      </c>
      <c r="H8086" s="161">
        <v>-1.47</v>
      </c>
      <c r="I8086" s="162"/>
      <c r="L8086" s="158"/>
      <c r="M8086" s="163"/>
      <c r="T8086" s="164"/>
      <c r="AT8086" s="159" t="s">
        <v>340</v>
      </c>
      <c r="AU8086" s="159" t="s">
        <v>80</v>
      </c>
      <c r="AV8086" s="13" t="s">
        <v>80</v>
      </c>
      <c r="AW8086" s="13" t="s">
        <v>32</v>
      </c>
      <c r="AX8086" s="13" t="s">
        <v>71</v>
      </c>
      <c r="AY8086" s="159" t="s">
        <v>330</v>
      </c>
    </row>
    <row r="8087" spans="2:51" s="12" customFormat="1">
      <c r="B8087" s="151"/>
      <c r="D8087" s="152" t="s">
        <v>340</v>
      </c>
      <c r="E8087" s="153" t="s">
        <v>21</v>
      </c>
      <c r="F8087" s="154" t="s">
        <v>1677</v>
      </c>
      <c r="H8087" s="153" t="s">
        <v>21</v>
      </c>
      <c r="I8087" s="155"/>
      <c r="L8087" s="151"/>
      <c r="M8087" s="156"/>
      <c r="T8087" s="157"/>
      <c r="AT8087" s="153" t="s">
        <v>340</v>
      </c>
      <c r="AU8087" s="153" t="s">
        <v>80</v>
      </c>
      <c r="AV8087" s="12" t="s">
        <v>78</v>
      </c>
      <c r="AW8087" s="12" t="s">
        <v>32</v>
      </c>
      <c r="AX8087" s="12" t="s">
        <v>71</v>
      </c>
      <c r="AY8087" s="153" t="s">
        <v>330</v>
      </c>
    </row>
    <row r="8088" spans="2:51" s="13" customFormat="1">
      <c r="B8088" s="158"/>
      <c r="D8088" s="152" t="s">
        <v>340</v>
      </c>
      <c r="E8088" s="159" t="s">
        <v>21</v>
      </c>
      <c r="F8088" s="160" t="s">
        <v>4857</v>
      </c>
      <c r="H8088" s="161">
        <v>26.928000000000001</v>
      </c>
      <c r="I8088" s="162"/>
      <c r="L8088" s="158"/>
      <c r="M8088" s="163"/>
      <c r="T8088" s="164"/>
      <c r="AT8088" s="159" t="s">
        <v>340</v>
      </c>
      <c r="AU8088" s="159" t="s">
        <v>80</v>
      </c>
      <c r="AV8088" s="13" t="s">
        <v>80</v>
      </c>
      <c r="AW8088" s="13" t="s">
        <v>32</v>
      </c>
      <c r="AX8088" s="13" t="s">
        <v>71</v>
      </c>
      <c r="AY8088" s="159" t="s">
        <v>330</v>
      </c>
    </row>
    <row r="8089" spans="2:51" s="13" customFormat="1">
      <c r="B8089" s="158"/>
      <c r="D8089" s="152" t="s">
        <v>340</v>
      </c>
      <c r="E8089" s="159" t="s">
        <v>21</v>
      </c>
      <c r="F8089" s="160" t="s">
        <v>4809</v>
      </c>
      <c r="H8089" s="161">
        <v>-2.94</v>
      </c>
      <c r="I8089" s="162"/>
      <c r="L8089" s="158"/>
      <c r="M8089" s="163"/>
      <c r="T8089" s="164"/>
      <c r="AT8089" s="159" t="s">
        <v>340</v>
      </c>
      <c r="AU8089" s="159" t="s">
        <v>80</v>
      </c>
      <c r="AV8089" s="13" t="s">
        <v>80</v>
      </c>
      <c r="AW8089" s="13" t="s">
        <v>32</v>
      </c>
      <c r="AX8089" s="13" t="s">
        <v>71</v>
      </c>
      <c r="AY8089" s="159" t="s">
        <v>330</v>
      </c>
    </row>
    <row r="8090" spans="2:51" s="13" customFormat="1">
      <c r="B8090" s="158"/>
      <c r="D8090" s="152" t="s">
        <v>340</v>
      </c>
      <c r="E8090" s="159" t="s">
        <v>21</v>
      </c>
      <c r="F8090" s="160" t="s">
        <v>1474</v>
      </c>
      <c r="H8090" s="161">
        <v>-2.8</v>
      </c>
      <c r="I8090" s="162"/>
      <c r="L8090" s="158"/>
      <c r="M8090" s="163"/>
      <c r="T8090" s="164"/>
      <c r="AT8090" s="159" t="s">
        <v>340</v>
      </c>
      <c r="AU8090" s="159" t="s">
        <v>80</v>
      </c>
      <c r="AV8090" s="13" t="s">
        <v>80</v>
      </c>
      <c r="AW8090" s="13" t="s">
        <v>32</v>
      </c>
      <c r="AX8090" s="13" t="s">
        <v>71</v>
      </c>
      <c r="AY8090" s="159" t="s">
        <v>330</v>
      </c>
    </row>
    <row r="8091" spans="2:51" s="13" customFormat="1">
      <c r="B8091" s="158"/>
      <c r="D8091" s="152" t="s">
        <v>340</v>
      </c>
      <c r="E8091" s="159" t="s">
        <v>21</v>
      </c>
      <c r="F8091" s="160" t="s">
        <v>1475</v>
      </c>
      <c r="H8091" s="161">
        <v>1.7</v>
      </c>
      <c r="I8091" s="162"/>
      <c r="L8091" s="158"/>
      <c r="M8091" s="163"/>
      <c r="T8091" s="164"/>
      <c r="AT8091" s="159" t="s">
        <v>340</v>
      </c>
      <c r="AU8091" s="159" t="s">
        <v>80</v>
      </c>
      <c r="AV8091" s="13" t="s">
        <v>80</v>
      </c>
      <c r="AW8091" s="13" t="s">
        <v>32</v>
      </c>
      <c r="AX8091" s="13" t="s">
        <v>71</v>
      </c>
      <c r="AY8091" s="159" t="s">
        <v>330</v>
      </c>
    </row>
    <row r="8092" spans="2:51" s="12" customFormat="1">
      <c r="B8092" s="151"/>
      <c r="D8092" s="152" t="s">
        <v>340</v>
      </c>
      <c r="E8092" s="153" t="s">
        <v>21</v>
      </c>
      <c r="F8092" s="154" t="s">
        <v>2242</v>
      </c>
      <c r="H8092" s="153" t="s">
        <v>21</v>
      </c>
      <c r="I8092" s="155"/>
      <c r="L8092" s="151"/>
      <c r="M8092" s="156"/>
      <c r="T8092" s="157"/>
      <c r="AT8092" s="153" t="s">
        <v>340</v>
      </c>
      <c r="AU8092" s="153" t="s">
        <v>80</v>
      </c>
      <c r="AV8092" s="12" t="s">
        <v>78</v>
      </c>
      <c r="AW8092" s="12" t="s">
        <v>32</v>
      </c>
      <c r="AX8092" s="12" t="s">
        <v>71</v>
      </c>
      <c r="AY8092" s="153" t="s">
        <v>330</v>
      </c>
    </row>
    <row r="8093" spans="2:51" s="13" customFormat="1">
      <c r="B8093" s="158"/>
      <c r="D8093" s="152" t="s">
        <v>340</v>
      </c>
      <c r="E8093" s="159" t="s">
        <v>21</v>
      </c>
      <c r="F8093" s="160" t="s">
        <v>4851</v>
      </c>
      <c r="H8093" s="161">
        <v>12.72</v>
      </c>
      <c r="I8093" s="162"/>
      <c r="L8093" s="158"/>
      <c r="M8093" s="163"/>
      <c r="T8093" s="164"/>
      <c r="AT8093" s="159" t="s">
        <v>340</v>
      </c>
      <c r="AU8093" s="159" t="s">
        <v>80</v>
      </c>
      <c r="AV8093" s="13" t="s">
        <v>80</v>
      </c>
      <c r="AW8093" s="13" t="s">
        <v>32</v>
      </c>
      <c r="AX8093" s="13" t="s">
        <v>71</v>
      </c>
      <c r="AY8093" s="159" t="s">
        <v>330</v>
      </c>
    </row>
    <row r="8094" spans="2:51" s="13" customFormat="1">
      <c r="B8094" s="158"/>
      <c r="D8094" s="152" t="s">
        <v>340</v>
      </c>
      <c r="E8094" s="159" t="s">
        <v>21</v>
      </c>
      <c r="F8094" s="160" t="s">
        <v>4799</v>
      </c>
      <c r="H8094" s="161">
        <v>-1.47</v>
      </c>
      <c r="I8094" s="162"/>
      <c r="L8094" s="158"/>
      <c r="M8094" s="163"/>
      <c r="T8094" s="164"/>
      <c r="AT8094" s="159" t="s">
        <v>340</v>
      </c>
      <c r="AU8094" s="159" t="s">
        <v>80</v>
      </c>
      <c r="AV8094" s="13" t="s">
        <v>80</v>
      </c>
      <c r="AW8094" s="13" t="s">
        <v>32</v>
      </c>
      <c r="AX8094" s="13" t="s">
        <v>71</v>
      </c>
      <c r="AY8094" s="159" t="s">
        <v>330</v>
      </c>
    </row>
    <row r="8095" spans="2:51" s="12" customFormat="1">
      <c r="B8095" s="151"/>
      <c r="D8095" s="152" t="s">
        <v>340</v>
      </c>
      <c r="E8095" s="153" t="s">
        <v>21</v>
      </c>
      <c r="F8095" s="154" t="s">
        <v>2243</v>
      </c>
      <c r="H8095" s="153" t="s">
        <v>21</v>
      </c>
      <c r="I8095" s="155"/>
      <c r="L8095" s="151"/>
      <c r="M8095" s="156"/>
      <c r="T8095" s="157"/>
      <c r="AT8095" s="153" t="s">
        <v>340</v>
      </c>
      <c r="AU8095" s="153" t="s">
        <v>80</v>
      </c>
      <c r="AV8095" s="12" t="s">
        <v>78</v>
      </c>
      <c r="AW8095" s="12" t="s">
        <v>32</v>
      </c>
      <c r="AX8095" s="12" t="s">
        <v>71</v>
      </c>
      <c r="AY8095" s="153" t="s">
        <v>330</v>
      </c>
    </row>
    <row r="8096" spans="2:51" s="13" customFormat="1">
      <c r="B8096" s="158"/>
      <c r="D8096" s="152" t="s">
        <v>340</v>
      </c>
      <c r="E8096" s="159" t="s">
        <v>21</v>
      </c>
      <c r="F8096" s="160" t="s">
        <v>5196</v>
      </c>
      <c r="H8096" s="161">
        <v>19.728000000000002</v>
      </c>
      <c r="I8096" s="162"/>
      <c r="L8096" s="158"/>
      <c r="M8096" s="163"/>
      <c r="T8096" s="164"/>
      <c r="AT8096" s="159" t="s">
        <v>340</v>
      </c>
      <c r="AU8096" s="159" t="s">
        <v>80</v>
      </c>
      <c r="AV8096" s="13" t="s">
        <v>80</v>
      </c>
      <c r="AW8096" s="13" t="s">
        <v>32</v>
      </c>
      <c r="AX8096" s="13" t="s">
        <v>71</v>
      </c>
      <c r="AY8096" s="159" t="s">
        <v>330</v>
      </c>
    </row>
    <row r="8097" spans="2:51" s="13" customFormat="1">
      <c r="B8097" s="158"/>
      <c r="D8097" s="152" t="s">
        <v>340</v>
      </c>
      <c r="E8097" s="159" t="s">
        <v>21</v>
      </c>
      <c r="F8097" s="160" t="s">
        <v>4813</v>
      </c>
      <c r="H8097" s="161">
        <v>-4.41</v>
      </c>
      <c r="I8097" s="162"/>
      <c r="L8097" s="158"/>
      <c r="M8097" s="163"/>
      <c r="T8097" s="164"/>
      <c r="AT8097" s="159" t="s">
        <v>340</v>
      </c>
      <c r="AU8097" s="159" t="s">
        <v>80</v>
      </c>
      <c r="AV8097" s="13" t="s">
        <v>80</v>
      </c>
      <c r="AW8097" s="13" t="s">
        <v>32</v>
      </c>
      <c r="AX8097" s="13" t="s">
        <v>71</v>
      </c>
      <c r="AY8097" s="159" t="s">
        <v>330</v>
      </c>
    </row>
    <row r="8098" spans="2:51" s="12" customFormat="1">
      <c r="B8098" s="151"/>
      <c r="D8098" s="152" t="s">
        <v>340</v>
      </c>
      <c r="E8098" s="153" t="s">
        <v>21</v>
      </c>
      <c r="F8098" s="154" t="s">
        <v>1599</v>
      </c>
      <c r="H8098" s="153" t="s">
        <v>21</v>
      </c>
      <c r="I8098" s="155"/>
      <c r="L8098" s="151"/>
      <c r="M8098" s="156"/>
      <c r="T8098" s="157"/>
      <c r="AT8098" s="153" t="s">
        <v>340</v>
      </c>
      <c r="AU8098" s="153" t="s">
        <v>80</v>
      </c>
      <c r="AV8098" s="12" t="s">
        <v>78</v>
      </c>
      <c r="AW8098" s="12" t="s">
        <v>32</v>
      </c>
      <c r="AX8098" s="12" t="s">
        <v>71</v>
      </c>
      <c r="AY8098" s="153" t="s">
        <v>330</v>
      </c>
    </row>
    <row r="8099" spans="2:51" s="13" customFormat="1">
      <c r="B8099" s="158"/>
      <c r="D8099" s="152" t="s">
        <v>340</v>
      </c>
      <c r="E8099" s="159" t="s">
        <v>21</v>
      </c>
      <c r="F8099" s="160" t="s">
        <v>4802</v>
      </c>
      <c r="H8099" s="161">
        <v>10.08</v>
      </c>
      <c r="I8099" s="162"/>
      <c r="L8099" s="158"/>
      <c r="M8099" s="163"/>
      <c r="T8099" s="164"/>
      <c r="AT8099" s="159" t="s">
        <v>340</v>
      </c>
      <c r="AU8099" s="159" t="s">
        <v>80</v>
      </c>
      <c r="AV8099" s="13" t="s">
        <v>80</v>
      </c>
      <c r="AW8099" s="13" t="s">
        <v>32</v>
      </c>
      <c r="AX8099" s="13" t="s">
        <v>71</v>
      </c>
      <c r="AY8099" s="159" t="s">
        <v>330</v>
      </c>
    </row>
    <row r="8100" spans="2:51" s="13" customFormat="1">
      <c r="B8100" s="158"/>
      <c r="D8100" s="152" t="s">
        <v>340</v>
      </c>
      <c r="E8100" s="159" t="s">
        <v>21</v>
      </c>
      <c r="F8100" s="160" t="s">
        <v>4799</v>
      </c>
      <c r="H8100" s="161">
        <v>-1.47</v>
      </c>
      <c r="I8100" s="162"/>
      <c r="L8100" s="158"/>
      <c r="M8100" s="163"/>
      <c r="T8100" s="164"/>
      <c r="AT8100" s="159" t="s">
        <v>340</v>
      </c>
      <c r="AU8100" s="159" t="s">
        <v>80</v>
      </c>
      <c r="AV8100" s="13" t="s">
        <v>80</v>
      </c>
      <c r="AW8100" s="13" t="s">
        <v>32</v>
      </c>
      <c r="AX8100" s="13" t="s">
        <v>71</v>
      </c>
      <c r="AY8100" s="159" t="s">
        <v>330</v>
      </c>
    </row>
    <row r="8101" spans="2:51" s="12" customFormat="1">
      <c r="B8101" s="151"/>
      <c r="D8101" s="152" t="s">
        <v>340</v>
      </c>
      <c r="E8101" s="153" t="s">
        <v>21</v>
      </c>
      <c r="F8101" s="154" t="s">
        <v>2246</v>
      </c>
      <c r="H8101" s="153" t="s">
        <v>21</v>
      </c>
      <c r="I8101" s="155"/>
      <c r="L8101" s="151"/>
      <c r="M8101" s="156"/>
      <c r="T8101" s="157"/>
      <c r="AT8101" s="153" t="s">
        <v>340</v>
      </c>
      <c r="AU8101" s="153" t="s">
        <v>80</v>
      </c>
      <c r="AV8101" s="12" t="s">
        <v>78</v>
      </c>
      <c r="AW8101" s="12" t="s">
        <v>32</v>
      </c>
      <c r="AX8101" s="12" t="s">
        <v>71</v>
      </c>
      <c r="AY8101" s="153" t="s">
        <v>330</v>
      </c>
    </row>
    <row r="8102" spans="2:51" s="13" customFormat="1">
      <c r="B8102" s="158"/>
      <c r="D8102" s="152" t="s">
        <v>340</v>
      </c>
      <c r="E8102" s="159" t="s">
        <v>21</v>
      </c>
      <c r="F8102" s="160" t="s">
        <v>4825</v>
      </c>
      <c r="H8102" s="161">
        <v>10.8</v>
      </c>
      <c r="I8102" s="162"/>
      <c r="L8102" s="158"/>
      <c r="M8102" s="163"/>
      <c r="T8102" s="164"/>
      <c r="AT8102" s="159" t="s">
        <v>340</v>
      </c>
      <c r="AU8102" s="159" t="s">
        <v>80</v>
      </c>
      <c r="AV8102" s="13" t="s">
        <v>80</v>
      </c>
      <c r="AW8102" s="13" t="s">
        <v>32</v>
      </c>
      <c r="AX8102" s="13" t="s">
        <v>71</v>
      </c>
      <c r="AY8102" s="159" t="s">
        <v>330</v>
      </c>
    </row>
    <row r="8103" spans="2:51" s="13" customFormat="1">
      <c r="B8103" s="158"/>
      <c r="D8103" s="152" t="s">
        <v>340</v>
      </c>
      <c r="E8103" s="159" t="s">
        <v>21</v>
      </c>
      <c r="F8103" s="160" t="s">
        <v>4799</v>
      </c>
      <c r="H8103" s="161">
        <v>-1.47</v>
      </c>
      <c r="I8103" s="162"/>
      <c r="L8103" s="158"/>
      <c r="M8103" s="163"/>
      <c r="T8103" s="164"/>
      <c r="AT8103" s="159" t="s">
        <v>340</v>
      </c>
      <c r="AU8103" s="159" t="s">
        <v>80</v>
      </c>
      <c r="AV8103" s="13" t="s">
        <v>80</v>
      </c>
      <c r="AW8103" s="13" t="s">
        <v>32</v>
      </c>
      <c r="AX8103" s="13" t="s">
        <v>71</v>
      </c>
      <c r="AY8103" s="159" t="s">
        <v>330</v>
      </c>
    </row>
    <row r="8104" spans="2:51" s="12" customFormat="1">
      <c r="B8104" s="151"/>
      <c r="D8104" s="152" t="s">
        <v>340</v>
      </c>
      <c r="E8104" s="153" t="s">
        <v>21</v>
      </c>
      <c r="F8104" s="154" t="s">
        <v>1478</v>
      </c>
      <c r="H8104" s="153" t="s">
        <v>21</v>
      </c>
      <c r="I8104" s="155"/>
      <c r="L8104" s="151"/>
      <c r="M8104" s="156"/>
      <c r="T8104" s="157"/>
      <c r="AT8104" s="153" t="s">
        <v>340</v>
      </c>
      <c r="AU8104" s="153" t="s">
        <v>80</v>
      </c>
      <c r="AV8104" s="12" t="s">
        <v>78</v>
      </c>
      <c r="AW8104" s="12" t="s">
        <v>32</v>
      </c>
      <c r="AX8104" s="12" t="s">
        <v>71</v>
      </c>
      <c r="AY8104" s="153" t="s">
        <v>330</v>
      </c>
    </row>
    <row r="8105" spans="2:51" s="13" customFormat="1">
      <c r="B8105" s="158"/>
      <c r="D8105" s="152" t="s">
        <v>340</v>
      </c>
      <c r="E8105" s="159" t="s">
        <v>21</v>
      </c>
      <c r="F8105" s="160" t="s">
        <v>4826</v>
      </c>
      <c r="H8105" s="161">
        <v>12.48</v>
      </c>
      <c r="I8105" s="162"/>
      <c r="L8105" s="158"/>
      <c r="M8105" s="163"/>
      <c r="T8105" s="164"/>
      <c r="AT8105" s="159" t="s">
        <v>340</v>
      </c>
      <c r="AU8105" s="159" t="s">
        <v>80</v>
      </c>
      <c r="AV8105" s="13" t="s">
        <v>80</v>
      </c>
      <c r="AW8105" s="13" t="s">
        <v>32</v>
      </c>
      <c r="AX8105" s="13" t="s">
        <v>71</v>
      </c>
      <c r="AY8105" s="159" t="s">
        <v>330</v>
      </c>
    </row>
    <row r="8106" spans="2:51" s="13" customFormat="1">
      <c r="B8106" s="158"/>
      <c r="D8106" s="152" t="s">
        <v>340</v>
      </c>
      <c r="E8106" s="159" t="s">
        <v>21</v>
      </c>
      <c r="F8106" s="160" t="s">
        <v>4809</v>
      </c>
      <c r="H8106" s="161">
        <v>-2.94</v>
      </c>
      <c r="I8106" s="162"/>
      <c r="L8106" s="158"/>
      <c r="M8106" s="163"/>
      <c r="T8106" s="164"/>
      <c r="AT8106" s="159" t="s">
        <v>340</v>
      </c>
      <c r="AU8106" s="159" t="s">
        <v>80</v>
      </c>
      <c r="AV8106" s="13" t="s">
        <v>80</v>
      </c>
      <c r="AW8106" s="13" t="s">
        <v>32</v>
      </c>
      <c r="AX8106" s="13" t="s">
        <v>71</v>
      </c>
      <c r="AY8106" s="159" t="s">
        <v>330</v>
      </c>
    </row>
    <row r="8107" spans="2:51" s="12" customFormat="1">
      <c r="B8107" s="151"/>
      <c r="D8107" s="152" t="s">
        <v>340</v>
      </c>
      <c r="E8107" s="153" t="s">
        <v>21</v>
      </c>
      <c r="F8107" s="154" t="s">
        <v>1480</v>
      </c>
      <c r="H8107" s="153" t="s">
        <v>21</v>
      </c>
      <c r="I8107" s="155"/>
      <c r="L8107" s="151"/>
      <c r="M8107" s="156"/>
      <c r="T8107" s="157"/>
      <c r="AT8107" s="153" t="s">
        <v>340</v>
      </c>
      <c r="AU8107" s="153" t="s">
        <v>80</v>
      </c>
      <c r="AV8107" s="12" t="s">
        <v>78</v>
      </c>
      <c r="AW8107" s="12" t="s">
        <v>32</v>
      </c>
      <c r="AX8107" s="12" t="s">
        <v>71</v>
      </c>
      <c r="AY8107" s="153" t="s">
        <v>330</v>
      </c>
    </row>
    <row r="8108" spans="2:51" s="13" customFormat="1">
      <c r="B8108" s="158"/>
      <c r="D8108" s="152" t="s">
        <v>340</v>
      </c>
      <c r="E8108" s="159" t="s">
        <v>21</v>
      </c>
      <c r="F8108" s="160" t="s">
        <v>4805</v>
      </c>
      <c r="H8108" s="161">
        <v>11.76</v>
      </c>
      <c r="I8108" s="162"/>
      <c r="L8108" s="158"/>
      <c r="M8108" s="163"/>
      <c r="T8108" s="164"/>
      <c r="AT8108" s="159" t="s">
        <v>340</v>
      </c>
      <c r="AU8108" s="159" t="s">
        <v>80</v>
      </c>
      <c r="AV8108" s="13" t="s">
        <v>80</v>
      </c>
      <c r="AW8108" s="13" t="s">
        <v>32</v>
      </c>
      <c r="AX8108" s="13" t="s">
        <v>71</v>
      </c>
      <c r="AY8108" s="159" t="s">
        <v>330</v>
      </c>
    </row>
    <row r="8109" spans="2:51" s="13" customFormat="1">
      <c r="B8109" s="158"/>
      <c r="D8109" s="152" t="s">
        <v>340</v>
      </c>
      <c r="E8109" s="159" t="s">
        <v>21</v>
      </c>
      <c r="F8109" s="160" t="s">
        <v>4799</v>
      </c>
      <c r="H8109" s="161">
        <v>-1.47</v>
      </c>
      <c r="I8109" s="162"/>
      <c r="L8109" s="158"/>
      <c r="M8109" s="163"/>
      <c r="T8109" s="164"/>
      <c r="AT8109" s="159" t="s">
        <v>340</v>
      </c>
      <c r="AU8109" s="159" t="s">
        <v>80</v>
      </c>
      <c r="AV8109" s="13" t="s">
        <v>80</v>
      </c>
      <c r="AW8109" s="13" t="s">
        <v>32</v>
      </c>
      <c r="AX8109" s="13" t="s">
        <v>71</v>
      </c>
      <c r="AY8109" s="159" t="s">
        <v>330</v>
      </c>
    </row>
    <row r="8110" spans="2:51" s="12" customFormat="1">
      <c r="B8110" s="151"/>
      <c r="D8110" s="152" t="s">
        <v>340</v>
      </c>
      <c r="E8110" s="153" t="s">
        <v>21</v>
      </c>
      <c r="F8110" s="154" t="s">
        <v>1484</v>
      </c>
      <c r="H8110" s="153" t="s">
        <v>21</v>
      </c>
      <c r="I8110" s="155"/>
      <c r="L8110" s="151"/>
      <c r="M8110" s="156"/>
      <c r="T8110" s="157"/>
      <c r="AT8110" s="153" t="s">
        <v>340</v>
      </c>
      <c r="AU8110" s="153" t="s">
        <v>80</v>
      </c>
      <c r="AV8110" s="12" t="s">
        <v>78</v>
      </c>
      <c r="AW8110" s="12" t="s">
        <v>32</v>
      </c>
      <c r="AX8110" s="12" t="s">
        <v>71</v>
      </c>
      <c r="AY8110" s="153" t="s">
        <v>330</v>
      </c>
    </row>
    <row r="8111" spans="2:51" s="13" customFormat="1">
      <c r="B8111" s="158"/>
      <c r="D8111" s="152" t="s">
        <v>340</v>
      </c>
      <c r="E8111" s="159" t="s">
        <v>21</v>
      </c>
      <c r="F8111" s="160" t="s">
        <v>4858</v>
      </c>
      <c r="H8111" s="161">
        <v>16.079999999999998</v>
      </c>
      <c r="I8111" s="162"/>
      <c r="L8111" s="158"/>
      <c r="M8111" s="163"/>
      <c r="T8111" s="164"/>
      <c r="AT8111" s="159" t="s">
        <v>340</v>
      </c>
      <c r="AU8111" s="159" t="s">
        <v>80</v>
      </c>
      <c r="AV8111" s="13" t="s">
        <v>80</v>
      </c>
      <c r="AW8111" s="13" t="s">
        <v>32</v>
      </c>
      <c r="AX8111" s="13" t="s">
        <v>71</v>
      </c>
      <c r="AY8111" s="159" t="s">
        <v>330</v>
      </c>
    </row>
    <row r="8112" spans="2:51" s="13" customFormat="1">
      <c r="B8112" s="158"/>
      <c r="D8112" s="152" t="s">
        <v>340</v>
      </c>
      <c r="E8112" s="159" t="s">
        <v>21</v>
      </c>
      <c r="F8112" s="160" t="s">
        <v>4834</v>
      </c>
      <c r="H8112" s="161">
        <v>-1.68</v>
      </c>
      <c r="I8112" s="162"/>
      <c r="L8112" s="158"/>
      <c r="M8112" s="163"/>
      <c r="T8112" s="164"/>
      <c r="AT8112" s="159" t="s">
        <v>340</v>
      </c>
      <c r="AU8112" s="159" t="s">
        <v>80</v>
      </c>
      <c r="AV8112" s="13" t="s">
        <v>80</v>
      </c>
      <c r="AW8112" s="13" t="s">
        <v>32</v>
      </c>
      <c r="AX8112" s="13" t="s">
        <v>71</v>
      </c>
      <c r="AY8112" s="159" t="s">
        <v>330</v>
      </c>
    </row>
    <row r="8113" spans="2:51" s="12" customFormat="1">
      <c r="B8113" s="151"/>
      <c r="D8113" s="152" t="s">
        <v>340</v>
      </c>
      <c r="E8113" s="153" t="s">
        <v>21</v>
      </c>
      <c r="F8113" s="154" t="s">
        <v>1488</v>
      </c>
      <c r="H8113" s="153" t="s">
        <v>21</v>
      </c>
      <c r="I8113" s="155"/>
      <c r="L8113" s="151"/>
      <c r="M8113" s="156"/>
      <c r="T8113" s="157"/>
      <c r="AT8113" s="153" t="s">
        <v>340</v>
      </c>
      <c r="AU8113" s="153" t="s">
        <v>80</v>
      </c>
      <c r="AV8113" s="12" t="s">
        <v>78</v>
      </c>
      <c r="AW8113" s="12" t="s">
        <v>32</v>
      </c>
      <c r="AX8113" s="12" t="s">
        <v>71</v>
      </c>
      <c r="AY8113" s="153" t="s">
        <v>330</v>
      </c>
    </row>
    <row r="8114" spans="2:51" s="13" customFormat="1">
      <c r="B8114" s="158"/>
      <c r="D8114" s="152" t="s">
        <v>340</v>
      </c>
      <c r="E8114" s="159" t="s">
        <v>21</v>
      </c>
      <c r="F8114" s="160" t="s">
        <v>5292</v>
      </c>
      <c r="H8114" s="161">
        <v>26.702000000000002</v>
      </c>
      <c r="I8114" s="162"/>
      <c r="L8114" s="158"/>
      <c r="M8114" s="163"/>
      <c r="T8114" s="164"/>
      <c r="AT8114" s="159" t="s">
        <v>340</v>
      </c>
      <c r="AU8114" s="159" t="s">
        <v>80</v>
      </c>
      <c r="AV8114" s="13" t="s">
        <v>80</v>
      </c>
      <c r="AW8114" s="13" t="s">
        <v>32</v>
      </c>
      <c r="AX8114" s="13" t="s">
        <v>71</v>
      </c>
      <c r="AY8114" s="159" t="s">
        <v>330</v>
      </c>
    </row>
    <row r="8115" spans="2:51" s="13" customFormat="1">
      <c r="B8115" s="158"/>
      <c r="D8115" s="152" t="s">
        <v>340</v>
      </c>
      <c r="E8115" s="159" t="s">
        <v>21</v>
      </c>
      <c r="F8115" s="160" t="s">
        <v>4834</v>
      </c>
      <c r="H8115" s="161">
        <v>-1.68</v>
      </c>
      <c r="I8115" s="162"/>
      <c r="L8115" s="158"/>
      <c r="M8115" s="163"/>
      <c r="T8115" s="164"/>
      <c r="AT8115" s="159" t="s">
        <v>340</v>
      </c>
      <c r="AU8115" s="159" t="s">
        <v>80</v>
      </c>
      <c r="AV8115" s="13" t="s">
        <v>80</v>
      </c>
      <c r="AW8115" s="13" t="s">
        <v>32</v>
      </c>
      <c r="AX8115" s="13" t="s">
        <v>71</v>
      </c>
      <c r="AY8115" s="159" t="s">
        <v>330</v>
      </c>
    </row>
    <row r="8116" spans="2:51" s="12" customFormat="1">
      <c r="B8116" s="151"/>
      <c r="D8116" s="152" t="s">
        <v>340</v>
      </c>
      <c r="E8116" s="153" t="s">
        <v>21</v>
      </c>
      <c r="F8116" s="154" t="s">
        <v>1490</v>
      </c>
      <c r="H8116" s="153" t="s">
        <v>21</v>
      </c>
      <c r="I8116" s="155"/>
      <c r="L8116" s="151"/>
      <c r="M8116" s="156"/>
      <c r="T8116" s="157"/>
      <c r="AT8116" s="153" t="s">
        <v>340</v>
      </c>
      <c r="AU8116" s="153" t="s">
        <v>80</v>
      </c>
      <c r="AV8116" s="12" t="s">
        <v>78</v>
      </c>
      <c r="AW8116" s="12" t="s">
        <v>32</v>
      </c>
      <c r="AX8116" s="12" t="s">
        <v>71</v>
      </c>
      <c r="AY8116" s="153" t="s">
        <v>330</v>
      </c>
    </row>
    <row r="8117" spans="2:51" s="13" customFormat="1">
      <c r="B8117" s="158"/>
      <c r="D8117" s="152" t="s">
        <v>340</v>
      </c>
      <c r="E8117" s="159" t="s">
        <v>21</v>
      </c>
      <c r="F8117" s="160" t="s">
        <v>5293</v>
      </c>
      <c r="H8117" s="161">
        <v>25.675000000000001</v>
      </c>
      <c r="I8117" s="162"/>
      <c r="L8117" s="158"/>
      <c r="M8117" s="163"/>
      <c r="T8117" s="164"/>
      <c r="AT8117" s="159" t="s">
        <v>340</v>
      </c>
      <c r="AU8117" s="159" t="s">
        <v>80</v>
      </c>
      <c r="AV8117" s="13" t="s">
        <v>80</v>
      </c>
      <c r="AW8117" s="13" t="s">
        <v>32</v>
      </c>
      <c r="AX8117" s="13" t="s">
        <v>71</v>
      </c>
      <c r="AY8117" s="159" t="s">
        <v>330</v>
      </c>
    </row>
    <row r="8118" spans="2:51" s="13" customFormat="1">
      <c r="B8118" s="158"/>
      <c r="D8118" s="152" t="s">
        <v>340</v>
      </c>
      <c r="E8118" s="159" t="s">
        <v>21</v>
      </c>
      <c r="F8118" s="160" t="s">
        <v>4834</v>
      </c>
      <c r="H8118" s="161">
        <v>-1.68</v>
      </c>
      <c r="I8118" s="162"/>
      <c r="L8118" s="158"/>
      <c r="M8118" s="163"/>
      <c r="T8118" s="164"/>
      <c r="AT8118" s="159" t="s">
        <v>340</v>
      </c>
      <c r="AU8118" s="159" t="s">
        <v>80</v>
      </c>
      <c r="AV8118" s="13" t="s">
        <v>80</v>
      </c>
      <c r="AW8118" s="13" t="s">
        <v>32</v>
      </c>
      <c r="AX8118" s="13" t="s">
        <v>71</v>
      </c>
      <c r="AY8118" s="159" t="s">
        <v>330</v>
      </c>
    </row>
    <row r="8119" spans="2:51" s="12" customFormat="1">
      <c r="B8119" s="151"/>
      <c r="D8119" s="152" t="s">
        <v>340</v>
      </c>
      <c r="E8119" s="153" t="s">
        <v>21</v>
      </c>
      <c r="F8119" s="154" t="s">
        <v>1568</v>
      </c>
      <c r="H8119" s="153" t="s">
        <v>21</v>
      </c>
      <c r="I8119" s="155"/>
      <c r="L8119" s="151"/>
      <c r="M8119" s="156"/>
      <c r="T8119" s="157"/>
      <c r="AT8119" s="153" t="s">
        <v>340</v>
      </c>
      <c r="AU8119" s="153" t="s">
        <v>80</v>
      </c>
      <c r="AV8119" s="12" t="s">
        <v>78</v>
      </c>
      <c r="AW8119" s="12" t="s">
        <v>32</v>
      </c>
      <c r="AX8119" s="12" t="s">
        <v>71</v>
      </c>
      <c r="AY8119" s="153" t="s">
        <v>330</v>
      </c>
    </row>
    <row r="8120" spans="2:51" s="13" customFormat="1">
      <c r="B8120" s="158"/>
      <c r="D8120" s="152" t="s">
        <v>340</v>
      </c>
      <c r="E8120" s="159" t="s">
        <v>21</v>
      </c>
      <c r="F8120" s="160" t="s">
        <v>5294</v>
      </c>
      <c r="H8120" s="161">
        <v>41.817999999999998</v>
      </c>
      <c r="I8120" s="162"/>
      <c r="L8120" s="158"/>
      <c r="M8120" s="163"/>
      <c r="T8120" s="164"/>
      <c r="AT8120" s="159" t="s">
        <v>340</v>
      </c>
      <c r="AU8120" s="159" t="s">
        <v>80</v>
      </c>
      <c r="AV8120" s="13" t="s">
        <v>80</v>
      </c>
      <c r="AW8120" s="13" t="s">
        <v>32</v>
      </c>
      <c r="AX8120" s="13" t="s">
        <v>71</v>
      </c>
      <c r="AY8120" s="159" t="s">
        <v>330</v>
      </c>
    </row>
    <row r="8121" spans="2:51" s="13" customFormat="1">
      <c r="B8121" s="158"/>
      <c r="D8121" s="152" t="s">
        <v>340</v>
      </c>
      <c r="E8121" s="159" t="s">
        <v>21</v>
      </c>
      <c r="F8121" s="160" t="s">
        <v>4834</v>
      </c>
      <c r="H8121" s="161">
        <v>-1.68</v>
      </c>
      <c r="I8121" s="162"/>
      <c r="L8121" s="158"/>
      <c r="M8121" s="163"/>
      <c r="T8121" s="164"/>
      <c r="AT8121" s="159" t="s">
        <v>340</v>
      </c>
      <c r="AU8121" s="159" t="s">
        <v>80</v>
      </c>
      <c r="AV8121" s="13" t="s">
        <v>80</v>
      </c>
      <c r="AW8121" s="13" t="s">
        <v>32</v>
      </c>
      <c r="AX8121" s="13" t="s">
        <v>71</v>
      </c>
      <c r="AY8121" s="159" t="s">
        <v>330</v>
      </c>
    </row>
    <row r="8122" spans="2:51" s="13" customFormat="1">
      <c r="B8122" s="158"/>
      <c r="D8122" s="152" t="s">
        <v>340</v>
      </c>
      <c r="E8122" s="159" t="s">
        <v>21</v>
      </c>
      <c r="F8122" s="160" t="s">
        <v>1680</v>
      </c>
      <c r="H8122" s="161">
        <v>-6.96</v>
      </c>
      <c r="I8122" s="162"/>
      <c r="L8122" s="158"/>
      <c r="M8122" s="163"/>
      <c r="T8122" s="164"/>
      <c r="AT8122" s="159" t="s">
        <v>340</v>
      </c>
      <c r="AU8122" s="159" t="s">
        <v>80</v>
      </c>
      <c r="AV8122" s="13" t="s">
        <v>80</v>
      </c>
      <c r="AW8122" s="13" t="s">
        <v>32</v>
      </c>
      <c r="AX8122" s="13" t="s">
        <v>71</v>
      </c>
      <c r="AY8122" s="159" t="s">
        <v>330</v>
      </c>
    </row>
    <row r="8123" spans="2:51" s="13" customFormat="1">
      <c r="B8123" s="158"/>
      <c r="D8123" s="152" t="s">
        <v>340</v>
      </c>
      <c r="E8123" s="159" t="s">
        <v>21</v>
      </c>
      <c r="F8123" s="160" t="s">
        <v>1681</v>
      </c>
      <c r="H8123" s="161">
        <v>2.74</v>
      </c>
      <c r="I8123" s="162"/>
      <c r="L8123" s="158"/>
      <c r="M8123" s="163"/>
      <c r="T8123" s="164"/>
      <c r="AT8123" s="159" t="s">
        <v>340</v>
      </c>
      <c r="AU8123" s="159" t="s">
        <v>80</v>
      </c>
      <c r="AV8123" s="13" t="s">
        <v>80</v>
      </c>
      <c r="AW8123" s="13" t="s">
        <v>32</v>
      </c>
      <c r="AX8123" s="13" t="s">
        <v>71</v>
      </c>
      <c r="AY8123" s="159" t="s">
        <v>330</v>
      </c>
    </row>
    <row r="8124" spans="2:51" s="12" customFormat="1">
      <c r="B8124" s="151"/>
      <c r="D8124" s="152" t="s">
        <v>340</v>
      </c>
      <c r="E8124" s="153" t="s">
        <v>21</v>
      </c>
      <c r="F8124" s="154" t="s">
        <v>1682</v>
      </c>
      <c r="H8124" s="153" t="s">
        <v>21</v>
      </c>
      <c r="I8124" s="155"/>
      <c r="L8124" s="151"/>
      <c r="M8124" s="156"/>
      <c r="T8124" s="157"/>
      <c r="AT8124" s="153" t="s">
        <v>340</v>
      </c>
      <c r="AU8124" s="153" t="s">
        <v>80</v>
      </c>
      <c r="AV8124" s="12" t="s">
        <v>78</v>
      </c>
      <c r="AW8124" s="12" t="s">
        <v>32</v>
      </c>
      <c r="AX8124" s="12" t="s">
        <v>71</v>
      </c>
      <c r="AY8124" s="153" t="s">
        <v>330</v>
      </c>
    </row>
    <row r="8125" spans="2:51" s="13" customFormat="1">
      <c r="B8125" s="158"/>
      <c r="D8125" s="152" t="s">
        <v>340</v>
      </c>
      <c r="E8125" s="159" t="s">
        <v>21</v>
      </c>
      <c r="F8125" s="160" t="s">
        <v>5295</v>
      </c>
      <c r="H8125" s="161">
        <v>53.389000000000003</v>
      </c>
      <c r="I8125" s="162"/>
      <c r="L8125" s="158"/>
      <c r="M8125" s="163"/>
      <c r="T8125" s="164"/>
      <c r="AT8125" s="159" t="s">
        <v>340</v>
      </c>
      <c r="AU8125" s="159" t="s">
        <v>80</v>
      </c>
      <c r="AV8125" s="13" t="s">
        <v>80</v>
      </c>
      <c r="AW8125" s="13" t="s">
        <v>32</v>
      </c>
      <c r="AX8125" s="13" t="s">
        <v>71</v>
      </c>
      <c r="AY8125" s="159" t="s">
        <v>330</v>
      </c>
    </row>
    <row r="8126" spans="2:51" s="13" customFormat="1">
      <c r="B8126" s="158"/>
      <c r="D8126" s="152" t="s">
        <v>340</v>
      </c>
      <c r="E8126" s="159" t="s">
        <v>21</v>
      </c>
      <c r="F8126" s="160" t="s">
        <v>4834</v>
      </c>
      <c r="H8126" s="161">
        <v>-1.68</v>
      </c>
      <c r="I8126" s="162"/>
      <c r="L8126" s="158"/>
      <c r="M8126" s="163"/>
      <c r="T8126" s="164"/>
      <c r="AT8126" s="159" t="s">
        <v>340</v>
      </c>
      <c r="AU8126" s="159" t="s">
        <v>80</v>
      </c>
      <c r="AV8126" s="13" t="s">
        <v>80</v>
      </c>
      <c r="AW8126" s="13" t="s">
        <v>32</v>
      </c>
      <c r="AX8126" s="13" t="s">
        <v>71</v>
      </c>
      <c r="AY8126" s="159" t="s">
        <v>330</v>
      </c>
    </row>
    <row r="8127" spans="2:51" s="13" customFormat="1">
      <c r="B8127" s="158"/>
      <c r="D8127" s="152" t="s">
        <v>340</v>
      </c>
      <c r="E8127" s="159" t="s">
        <v>21</v>
      </c>
      <c r="F8127" s="160" t="s">
        <v>1684</v>
      </c>
      <c r="H8127" s="161">
        <v>-4.7</v>
      </c>
      <c r="I8127" s="162"/>
      <c r="L8127" s="158"/>
      <c r="M8127" s="163"/>
      <c r="T8127" s="164"/>
      <c r="AT8127" s="159" t="s">
        <v>340</v>
      </c>
      <c r="AU8127" s="159" t="s">
        <v>80</v>
      </c>
      <c r="AV8127" s="13" t="s">
        <v>80</v>
      </c>
      <c r="AW8127" s="13" t="s">
        <v>32</v>
      </c>
      <c r="AX8127" s="13" t="s">
        <v>71</v>
      </c>
      <c r="AY8127" s="159" t="s">
        <v>330</v>
      </c>
    </row>
    <row r="8128" spans="2:51" s="13" customFormat="1">
      <c r="B8128" s="158"/>
      <c r="D8128" s="152" t="s">
        <v>340</v>
      </c>
      <c r="E8128" s="159" t="s">
        <v>21</v>
      </c>
      <c r="F8128" s="160" t="s">
        <v>1685</v>
      </c>
      <c r="H8128" s="161">
        <v>2.1749999999999998</v>
      </c>
      <c r="I8128" s="162"/>
      <c r="L8128" s="158"/>
      <c r="M8128" s="163"/>
      <c r="T8128" s="164"/>
      <c r="AT8128" s="159" t="s">
        <v>340</v>
      </c>
      <c r="AU8128" s="159" t="s">
        <v>80</v>
      </c>
      <c r="AV8128" s="13" t="s">
        <v>80</v>
      </c>
      <c r="AW8128" s="13" t="s">
        <v>32</v>
      </c>
      <c r="AX8128" s="13" t="s">
        <v>71</v>
      </c>
      <c r="AY8128" s="159" t="s">
        <v>330</v>
      </c>
    </row>
    <row r="8129" spans="2:51" s="12" customFormat="1">
      <c r="B8129" s="151"/>
      <c r="D8129" s="152" t="s">
        <v>340</v>
      </c>
      <c r="E8129" s="153" t="s">
        <v>21</v>
      </c>
      <c r="F8129" s="154" t="s">
        <v>1492</v>
      </c>
      <c r="H8129" s="153" t="s">
        <v>21</v>
      </c>
      <c r="I8129" s="155"/>
      <c r="L8129" s="151"/>
      <c r="M8129" s="156"/>
      <c r="T8129" s="157"/>
      <c r="AT8129" s="153" t="s">
        <v>340</v>
      </c>
      <c r="AU8129" s="153" t="s">
        <v>80</v>
      </c>
      <c r="AV8129" s="12" t="s">
        <v>78</v>
      </c>
      <c r="AW8129" s="12" t="s">
        <v>32</v>
      </c>
      <c r="AX8129" s="12" t="s">
        <v>71</v>
      </c>
      <c r="AY8129" s="153" t="s">
        <v>330</v>
      </c>
    </row>
    <row r="8130" spans="2:51" s="13" customFormat="1">
      <c r="B8130" s="158"/>
      <c r="D8130" s="152" t="s">
        <v>340</v>
      </c>
      <c r="E8130" s="159" t="s">
        <v>21</v>
      </c>
      <c r="F8130" s="160" t="s">
        <v>5295</v>
      </c>
      <c r="H8130" s="161">
        <v>53.389000000000003</v>
      </c>
      <c r="I8130" s="162"/>
      <c r="L8130" s="158"/>
      <c r="M8130" s="163"/>
      <c r="T8130" s="164"/>
      <c r="AT8130" s="159" t="s">
        <v>340</v>
      </c>
      <c r="AU8130" s="159" t="s">
        <v>80</v>
      </c>
      <c r="AV8130" s="13" t="s">
        <v>80</v>
      </c>
      <c r="AW8130" s="13" t="s">
        <v>32</v>
      </c>
      <c r="AX8130" s="13" t="s">
        <v>71</v>
      </c>
      <c r="AY8130" s="159" t="s">
        <v>330</v>
      </c>
    </row>
    <row r="8131" spans="2:51" s="13" customFormat="1">
      <c r="B8131" s="158"/>
      <c r="D8131" s="152" t="s">
        <v>340</v>
      </c>
      <c r="E8131" s="159" t="s">
        <v>21</v>
      </c>
      <c r="F8131" s="160" t="s">
        <v>4834</v>
      </c>
      <c r="H8131" s="161">
        <v>-1.68</v>
      </c>
      <c r="I8131" s="162"/>
      <c r="L8131" s="158"/>
      <c r="M8131" s="163"/>
      <c r="T8131" s="164"/>
      <c r="AT8131" s="159" t="s">
        <v>340</v>
      </c>
      <c r="AU8131" s="159" t="s">
        <v>80</v>
      </c>
      <c r="AV8131" s="13" t="s">
        <v>80</v>
      </c>
      <c r="AW8131" s="13" t="s">
        <v>32</v>
      </c>
      <c r="AX8131" s="13" t="s">
        <v>71</v>
      </c>
      <c r="AY8131" s="159" t="s">
        <v>330</v>
      </c>
    </row>
    <row r="8132" spans="2:51" s="13" customFormat="1">
      <c r="B8132" s="158"/>
      <c r="D8132" s="152" t="s">
        <v>340</v>
      </c>
      <c r="E8132" s="159" t="s">
        <v>21</v>
      </c>
      <c r="F8132" s="160" t="s">
        <v>1521</v>
      </c>
      <c r="H8132" s="161">
        <v>-6</v>
      </c>
      <c r="I8132" s="162"/>
      <c r="L8132" s="158"/>
      <c r="M8132" s="163"/>
      <c r="T8132" s="164"/>
      <c r="AT8132" s="159" t="s">
        <v>340</v>
      </c>
      <c r="AU8132" s="159" t="s">
        <v>80</v>
      </c>
      <c r="AV8132" s="13" t="s">
        <v>80</v>
      </c>
      <c r="AW8132" s="13" t="s">
        <v>32</v>
      </c>
      <c r="AX8132" s="13" t="s">
        <v>71</v>
      </c>
      <c r="AY8132" s="159" t="s">
        <v>330</v>
      </c>
    </row>
    <row r="8133" spans="2:51" s="13" customFormat="1">
      <c r="B8133" s="158"/>
      <c r="D8133" s="152" t="s">
        <v>340</v>
      </c>
      <c r="E8133" s="159" t="s">
        <v>21</v>
      </c>
      <c r="F8133" s="160" t="s">
        <v>1522</v>
      </c>
      <c r="H8133" s="161">
        <v>2.5</v>
      </c>
      <c r="I8133" s="162"/>
      <c r="L8133" s="158"/>
      <c r="M8133" s="163"/>
      <c r="T8133" s="164"/>
      <c r="AT8133" s="159" t="s">
        <v>340</v>
      </c>
      <c r="AU8133" s="159" t="s">
        <v>80</v>
      </c>
      <c r="AV8133" s="13" t="s">
        <v>80</v>
      </c>
      <c r="AW8133" s="13" t="s">
        <v>32</v>
      </c>
      <c r="AX8133" s="13" t="s">
        <v>71</v>
      </c>
      <c r="AY8133" s="159" t="s">
        <v>330</v>
      </c>
    </row>
    <row r="8134" spans="2:51" s="12" customFormat="1">
      <c r="B8134" s="151"/>
      <c r="D8134" s="152" t="s">
        <v>340</v>
      </c>
      <c r="E8134" s="153" t="s">
        <v>21</v>
      </c>
      <c r="F8134" s="154" t="s">
        <v>1576</v>
      </c>
      <c r="H8134" s="153" t="s">
        <v>21</v>
      </c>
      <c r="I8134" s="155"/>
      <c r="L8134" s="151"/>
      <c r="M8134" s="156"/>
      <c r="T8134" s="157"/>
      <c r="AT8134" s="153" t="s">
        <v>340</v>
      </c>
      <c r="AU8134" s="153" t="s">
        <v>80</v>
      </c>
      <c r="AV8134" s="12" t="s">
        <v>78</v>
      </c>
      <c r="AW8134" s="12" t="s">
        <v>32</v>
      </c>
      <c r="AX8134" s="12" t="s">
        <v>71</v>
      </c>
      <c r="AY8134" s="153" t="s">
        <v>330</v>
      </c>
    </row>
    <row r="8135" spans="2:51" s="13" customFormat="1">
      <c r="B8135" s="158"/>
      <c r="D8135" s="152" t="s">
        <v>340</v>
      </c>
      <c r="E8135" s="159" t="s">
        <v>21</v>
      </c>
      <c r="F8135" s="160" t="s">
        <v>5296</v>
      </c>
      <c r="H8135" s="161">
        <v>191.52</v>
      </c>
      <c r="I8135" s="162"/>
      <c r="L8135" s="158"/>
      <c r="M8135" s="163"/>
      <c r="T8135" s="164"/>
      <c r="AT8135" s="159" t="s">
        <v>340</v>
      </c>
      <c r="AU8135" s="159" t="s">
        <v>80</v>
      </c>
      <c r="AV8135" s="13" t="s">
        <v>80</v>
      </c>
      <c r="AW8135" s="13" t="s">
        <v>32</v>
      </c>
      <c r="AX8135" s="13" t="s">
        <v>71</v>
      </c>
      <c r="AY8135" s="159" t="s">
        <v>330</v>
      </c>
    </row>
    <row r="8136" spans="2:51" s="13" customFormat="1">
      <c r="B8136" s="158"/>
      <c r="D8136" s="152" t="s">
        <v>340</v>
      </c>
      <c r="E8136" s="159" t="s">
        <v>21</v>
      </c>
      <c r="F8136" s="160" t="s">
        <v>5245</v>
      </c>
      <c r="H8136" s="161">
        <v>1.1000000000000001</v>
      </c>
      <c r="I8136" s="162"/>
      <c r="L8136" s="158"/>
      <c r="M8136" s="163"/>
      <c r="T8136" s="164"/>
      <c r="AT8136" s="159" t="s">
        <v>340</v>
      </c>
      <c r="AU8136" s="159" t="s">
        <v>80</v>
      </c>
      <c r="AV8136" s="13" t="s">
        <v>80</v>
      </c>
      <c r="AW8136" s="13" t="s">
        <v>32</v>
      </c>
      <c r="AX8136" s="13" t="s">
        <v>71</v>
      </c>
      <c r="AY8136" s="159" t="s">
        <v>330</v>
      </c>
    </row>
    <row r="8137" spans="2:51" s="13" customFormat="1">
      <c r="B8137" s="158"/>
      <c r="D8137" s="152" t="s">
        <v>340</v>
      </c>
      <c r="E8137" s="159" t="s">
        <v>21</v>
      </c>
      <c r="F8137" s="160" t="s">
        <v>5297</v>
      </c>
      <c r="H8137" s="161">
        <v>1.95</v>
      </c>
      <c r="I8137" s="162"/>
      <c r="L8137" s="158"/>
      <c r="M8137" s="163"/>
      <c r="T8137" s="164"/>
      <c r="AT8137" s="159" t="s">
        <v>340</v>
      </c>
      <c r="AU8137" s="159" t="s">
        <v>80</v>
      </c>
      <c r="AV8137" s="13" t="s">
        <v>80</v>
      </c>
      <c r="AW8137" s="13" t="s">
        <v>32</v>
      </c>
      <c r="AX8137" s="13" t="s">
        <v>71</v>
      </c>
      <c r="AY8137" s="159" t="s">
        <v>330</v>
      </c>
    </row>
    <row r="8138" spans="2:51" s="13" customFormat="1">
      <c r="B8138" s="158"/>
      <c r="D8138" s="152" t="s">
        <v>340</v>
      </c>
      <c r="E8138" s="159" t="s">
        <v>21</v>
      </c>
      <c r="F8138" s="160" t="s">
        <v>5298</v>
      </c>
      <c r="H8138" s="161">
        <v>4.1680000000000001</v>
      </c>
      <c r="I8138" s="162"/>
      <c r="L8138" s="158"/>
      <c r="M8138" s="163"/>
      <c r="T8138" s="164"/>
      <c r="AT8138" s="159" t="s">
        <v>340</v>
      </c>
      <c r="AU8138" s="159" t="s">
        <v>80</v>
      </c>
      <c r="AV8138" s="13" t="s">
        <v>80</v>
      </c>
      <c r="AW8138" s="13" t="s">
        <v>32</v>
      </c>
      <c r="AX8138" s="13" t="s">
        <v>71</v>
      </c>
      <c r="AY8138" s="159" t="s">
        <v>330</v>
      </c>
    </row>
    <row r="8139" spans="2:51" s="13" customFormat="1">
      <c r="B8139" s="158"/>
      <c r="D8139" s="152" t="s">
        <v>340</v>
      </c>
      <c r="E8139" s="159" t="s">
        <v>21</v>
      </c>
      <c r="F8139" s="160" t="s">
        <v>5299</v>
      </c>
      <c r="H8139" s="161">
        <v>-9.4499999999999993</v>
      </c>
      <c r="I8139" s="162"/>
      <c r="L8139" s="158"/>
      <c r="M8139" s="163"/>
      <c r="T8139" s="164"/>
      <c r="AT8139" s="159" t="s">
        <v>340</v>
      </c>
      <c r="AU8139" s="159" t="s">
        <v>80</v>
      </c>
      <c r="AV8139" s="13" t="s">
        <v>80</v>
      </c>
      <c r="AW8139" s="13" t="s">
        <v>32</v>
      </c>
      <c r="AX8139" s="13" t="s">
        <v>71</v>
      </c>
      <c r="AY8139" s="159" t="s">
        <v>330</v>
      </c>
    </row>
    <row r="8140" spans="2:51" s="13" customFormat="1">
      <c r="B8140" s="158"/>
      <c r="D8140" s="152" t="s">
        <v>340</v>
      </c>
      <c r="E8140" s="159" t="s">
        <v>21</v>
      </c>
      <c r="F8140" s="160" t="s">
        <v>5300</v>
      </c>
      <c r="H8140" s="161">
        <v>-23.52</v>
      </c>
      <c r="I8140" s="162"/>
      <c r="L8140" s="158"/>
      <c r="M8140" s="163"/>
      <c r="T8140" s="164"/>
      <c r="AT8140" s="159" t="s">
        <v>340</v>
      </c>
      <c r="AU8140" s="159" t="s">
        <v>80</v>
      </c>
      <c r="AV8140" s="13" t="s">
        <v>80</v>
      </c>
      <c r="AW8140" s="13" t="s">
        <v>32</v>
      </c>
      <c r="AX8140" s="13" t="s">
        <v>71</v>
      </c>
      <c r="AY8140" s="159" t="s">
        <v>330</v>
      </c>
    </row>
    <row r="8141" spans="2:51" s="13" customFormat="1">
      <c r="B8141" s="158"/>
      <c r="D8141" s="152" t="s">
        <v>340</v>
      </c>
      <c r="E8141" s="159" t="s">
        <v>21</v>
      </c>
      <c r="F8141" s="160" t="s">
        <v>1689</v>
      </c>
      <c r="H8141" s="161">
        <v>1.49</v>
      </c>
      <c r="I8141" s="162"/>
      <c r="L8141" s="158"/>
      <c r="M8141" s="163"/>
      <c r="T8141" s="164"/>
      <c r="AT8141" s="159" t="s">
        <v>340</v>
      </c>
      <c r="AU8141" s="159" t="s">
        <v>80</v>
      </c>
      <c r="AV8141" s="13" t="s">
        <v>80</v>
      </c>
      <c r="AW8141" s="13" t="s">
        <v>32</v>
      </c>
      <c r="AX8141" s="13" t="s">
        <v>71</v>
      </c>
      <c r="AY8141" s="159" t="s">
        <v>330</v>
      </c>
    </row>
    <row r="8142" spans="2:51" s="13" customFormat="1">
      <c r="B8142" s="158"/>
      <c r="D8142" s="152" t="s">
        <v>340</v>
      </c>
      <c r="E8142" s="159" t="s">
        <v>21</v>
      </c>
      <c r="F8142" s="160" t="s">
        <v>1566</v>
      </c>
      <c r="H8142" s="161">
        <v>-5</v>
      </c>
      <c r="I8142" s="162"/>
      <c r="L8142" s="158"/>
      <c r="M8142" s="163"/>
      <c r="T8142" s="164"/>
      <c r="AT8142" s="159" t="s">
        <v>340</v>
      </c>
      <c r="AU8142" s="159" t="s">
        <v>80</v>
      </c>
      <c r="AV8142" s="13" t="s">
        <v>80</v>
      </c>
      <c r="AW8142" s="13" t="s">
        <v>32</v>
      </c>
      <c r="AX8142" s="13" t="s">
        <v>71</v>
      </c>
      <c r="AY8142" s="159" t="s">
        <v>330</v>
      </c>
    </row>
    <row r="8143" spans="2:51" s="13" customFormat="1">
      <c r="B8143" s="158"/>
      <c r="D8143" s="152" t="s">
        <v>340</v>
      </c>
      <c r="E8143" s="159" t="s">
        <v>21</v>
      </c>
      <c r="F8143" s="160" t="s">
        <v>1567</v>
      </c>
      <c r="H8143" s="161">
        <v>2.25</v>
      </c>
      <c r="I8143" s="162"/>
      <c r="L8143" s="158"/>
      <c r="M8143" s="163"/>
      <c r="T8143" s="164"/>
      <c r="AT8143" s="159" t="s">
        <v>340</v>
      </c>
      <c r="AU8143" s="159" t="s">
        <v>80</v>
      </c>
      <c r="AV8143" s="13" t="s">
        <v>80</v>
      </c>
      <c r="AW8143" s="13" t="s">
        <v>32</v>
      </c>
      <c r="AX8143" s="13" t="s">
        <v>71</v>
      </c>
      <c r="AY8143" s="159" t="s">
        <v>330</v>
      </c>
    </row>
    <row r="8144" spans="2:51" s="13" customFormat="1">
      <c r="B8144" s="158"/>
      <c r="D8144" s="152" t="s">
        <v>340</v>
      </c>
      <c r="E8144" s="159" t="s">
        <v>21</v>
      </c>
      <c r="F8144" s="160" t="s">
        <v>5107</v>
      </c>
      <c r="H8144" s="161">
        <v>-5.88</v>
      </c>
      <c r="I8144" s="162"/>
      <c r="L8144" s="158"/>
      <c r="M8144" s="163"/>
      <c r="T8144" s="164"/>
      <c r="AT8144" s="159" t="s">
        <v>340</v>
      </c>
      <c r="AU8144" s="159" t="s">
        <v>80</v>
      </c>
      <c r="AV8144" s="13" t="s">
        <v>80</v>
      </c>
      <c r="AW8144" s="13" t="s">
        <v>32</v>
      </c>
      <c r="AX8144" s="13" t="s">
        <v>71</v>
      </c>
      <c r="AY8144" s="159" t="s">
        <v>330</v>
      </c>
    </row>
    <row r="8145" spans="2:51" s="13" customFormat="1">
      <c r="B8145" s="158"/>
      <c r="D8145" s="152" t="s">
        <v>340</v>
      </c>
      <c r="E8145" s="159" t="s">
        <v>21</v>
      </c>
      <c r="F8145" s="160" t="s">
        <v>1591</v>
      </c>
      <c r="H8145" s="161">
        <v>-2</v>
      </c>
      <c r="I8145" s="162"/>
      <c r="L8145" s="158"/>
      <c r="M8145" s="163"/>
      <c r="T8145" s="164"/>
      <c r="AT8145" s="159" t="s">
        <v>340</v>
      </c>
      <c r="AU8145" s="159" t="s">
        <v>80</v>
      </c>
      <c r="AV8145" s="13" t="s">
        <v>80</v>
      </c>
      <c r="AW8145" s="13" t="s">
        <v>32</v>
      </c>
      <c r="AX8145" s="13" t="s">
        <v>71</v>
      </c>
      <c r="AY8145" s="159" t="s">
        <v>330</v>
      </c>
    </row>
    <row r="8146" spans="2:51" s="13" customFormat="1">
      <c r="B8146" s="158"/>
      <c r="D8146" s="152" t="s">
        <v>340</v>
      </c>
      <c r="E8146" s="159" t="s">
        <v>21</v>
      </c>
      <c r="F8146" s="160" t="s">
        <v>1592</v>
      </c>
      <c r="H8146" s="161">
        <v>1.5</v>
      </c>
      <c r="I8146" s="162"/>
      <c r="L8146" s="158"/>
      <c r="M8146" s="163"/>
      <c r="T8146" s="164"/>
      <c r="AT8146" s="159" t="s">
        <v>340</v>
      </c>
      <c r="AU8146" s="159" t="s">
        <v>80</v>
      </c>
      <c r="AV8146" s="13" t="s">
        <v>80</v>
      </c>
      <c r="AW8146" s="13" t="s">
        <v>32</v>
      </c>
      <c r="AX8146" s="13" t="s">
        <v>71</v>
      </c>
      <c r="AY8146" s="159" t="s">
        <v>330</v>
      </c>
    </row>
    <row r="8147" spans="2:51" s="13" customFormat="1">
      <c r="B8147" s="158"/>
      <c r="D8147" s="152" t="s">
        <v>340</v>
      </c>
      <c r="E8147" s="159" t="s">
        <v>21</v>
      </c>
      <c r="F8147" s="160" t="s">
        <v>4795</v>
      </c>
      <c r="H8147" s="161">
        <v>-1.89</v>
      </c>
      <c r="I8147" s="162"/>
      <c r="L8147" s="158"/>
      <c r="M8147" s="163"/>
      <c r="T8147" s="164"/>
      <c r="AT8147" s="159" t="s">
        <v>340</v>
      </c>
      <c r="AU8147" s="159" t="s">
        <v>80</v>
      </c>
      <c r="AV8147" s="13" t="s">
        <v>80</v>
      </c>
      <c r="AW8147" s="13" t="s">
        <v>32</v>
      </c>
      <c r="AX8147" s="13" t="s">
        <v>71</v>
      </c>
      <c r="AY8147" s="159" t="s">
        <v>330</v>
      </c>
    </row>
    <row r="8148" spans="2:51" s="12" customFormat="1">
      <c r="B8148" s="151"/>
      <c r="D8148" s="152" t="s">
        <v>340</v>
      </c>
      <c r="E8148" s="153" t="s">
        <v>21</v>
      </c>
      <c r="F8148" s="154" t="s">
        <v>1578</v>
      </c>
      <c r="H8148" s="153" t="s">
        <v>21</v>
      </c>
      <c r="I8148" s="155"/>
      <c r="L8148" s="151"/>
      <c r="M8148" s="156"/>
      <c r="T8148" s="157"/>
      <c r="AT8148" s="153" t="s">
        <v>340</v>
      </c>
      <c r="AU8148" s="153" t="s">
        <v>80</v>
      </c>
      <c r="AV8148" s="12" t="s">
        <v>78</v>
      </c>
      <c r="AW8148" s="12" t="s">
        <v>32</v>
      </c>
      <c r="AX8148" s="12" t="s">
        <v>71</v>
      </c>
      <c r="AY8148" s="153" t="s">
        <v>330</v>
      </c>
    </row>
    <row r="8149" spans="2:51" s="13" customFormat="1">
      <c r="B8149" s="158"/>
      <c r="D8149" s="152" t="s">
        <v>340</v>
      </c>
      <c r="E8149" s="159" t="s">
        <v>21</v>
      </c>
      <c r="F8149" s="160" t="s">
        <v>5301</v>
      </c>
      <c r="H8149" s="161">
        <v>48.923000000000002</v>
      </c>
      <c r="I8149" s="162"/>
      <c r="L8149" s="158"/>
      <c r="M8149" s="163"/>
      <c r="T8149" s="164"/>
      <c r="AT8149" s="159" t="s">
        <v>340</v>
      </c>
      <c r="AU8149" s="159" t="s">
        <v>80</v>
      </c>
      <c r="AV8149" s="13" t="s">
        <v>80</v>
      </c>
      <c r="AW8149" s="13" t="s">
        <v>32</v>
      </c>
      <c r="AX8149" s="13" t="s">
        <v>71</v>
      </c>
      <c r="AY8149" s="159" t="s">
        <v>330</v>
      </c>
    </row>
    <row r="8150" spans="2:51" s="13" customFormat="1">
      <c r="B8150" s="158"/>
      <c r="D8150" s="152" t="s">
        <v>340</v>
      </c>
      <c r="E8150" s="159" t="s">
        <v>21</v>
      </c>
      <c r="F8150" s="160" t="s">
        <v>4834</v>
      </c>
      <c r="H8150" s="161">
        <v>-1.68</v>
      </c>
      <c r="I8150" s="162"/>
      <c r="L8150" s="158"/>
      <c r="M8150" s="163"/>
      <c r="T8150" s="164"/>
      <c r="AT8150" s="159" t="s">
        <v>340</v>
      </c>
      <c r="AU8150" s="159" t="s">
        <v>80</v>
      </c>
      <c r="AV8150" s="13" t="s">
        <v>80</v>
      </c>
      <c r="AW8150" s="13" t="s">
        <v>32</v>
      </c>
      <c r="AX8150" s="13" t="s">
        <v>71</v>
      </c>
      <c r="AY8150" s="159" t="s">
        <v>330</v>
      </c>
    </row>
    <row r="8151" spans="2:51" s="13" customFormat="1">
      <c r="B8151" s="158"/>
      <c r="D8151" s="152" t="s">
        <v>340</v>
      </c>
      <c r="E8151" s="159" t="s">
        <v>21</v>
      </c>
      <c r="F8151" s="160" t="s">
        <v>4799</v>
      </c>
      <c r="H8151" s="161">
        <v>-1.47</v>
      </c>
      <c r="I8151" s="162"/>
      <c r="L8151" s="158"/>
      <c r="M8151" s="163"/>
      <c r="T8151" s="164"/>
      <c r="AT8151" s="159" t="s">
        <v>340</v>
      </c>
      <c r="AU8151" s="159" t="s">
        <v>80</v>
      </c>
      <c r="AV8151" s="13" t="s">
        <v>80</v>
      </c>
      <c r="AW8151" s="13" t="s">
        <v>32</v>
      </c>
      <c r="AX8151" s="13" t="s">
        <v>71</v>
      </c>
      <c r="AY8151" s="159" t="s">
        <v>330</v>
      </c>
    </row>
    <row r="8152" spans="2:51" s="13" customFormat="1">
      <c r="B8152" s="158"/>
      <c r="D8152" s="152" t="s">
        <v>340</v>
      </c>
      <c r="E8152" s="159" t="s">
        <v>21</v>
      </c>
      <c r="F8152" s="160" t="s">
        <v>5302</v>
      </c>
      <c r="H8152" s="161">
        <v>-1.9350000000000001</v>
      </c>
      <c r="I8152" s="162"/>
      <c r="L8152" s="158"/>
      <c r="M8152" s="163"/>
      <c r="T8152" s="164"/>
      <c r="AT8152" s="159" t="s">
        <v>340</v>
      </c>
      <c r="AU8152" s="159" t="s">
        <v>80</v>
      </c>
      <c r="AV8152" s="13" t="s">
        <v>80</v>
      </c>
      <c r="AW8152" s="13" t="s">
        <v>32</v>
      </c>
      <c r="AX8152" s="13" t="s">
        <v>71</v>
      </c>
      <c r="AY8152" s="159" t="s">
        <v>330</v>
      </c>
    </row>
    <row r="8153" spans="2:51" s="13" customFormat="1">
      <c r="B8153" s="158"/>
      <c r="D8153" s="152" t="s">
        <v>340</v>
      </c>
      <c r="E8153" s="159" t="s">
        <v>21</v>
      </c>
      <c r="F8153" s="160" t="s">
        <v>1691</v>
      </c>
      <c r="H8153" s="161">
        <v>-4.5</v>
      </c>
      <c r="I8153" s="162"/>
      <c r="L8153" s="158"/>
      <c r="M8153" s="163"/>
      <c r="T8153" s="164"/>
      <c r="AT8153" s="159" t="s">
        <v>340</v>
      </c>
      <c r="AU8153" s="159" t="s">
        <v>80</v>
      </c>
      <c r="AV8153" s="13" t="s">
        <v>80</v>
      </c>
      <c r="AW8153" s="13" t="s">
        <v>32</v>
      </c>
      <c r="AX8153" s="13" t="s">
        <v>71</v>
      </c>
      <c r="AY8153" s="159" t="s">
        <v>330</v>
      </c>
    </row>
    <row r="8154" spans="2:51" s="13" customFormat="1">
      <c r="B8154" s="158"/>
      <c r="D8154" s="152" t="s">
        <v>340</v>
      </c>
      <c r="E8154" s="159" t="s">
        <v>21</v>
      </c>
      <c r="F8154" s="160" t="s">
        <v>1692</v>
      </c>
      <c r="H8154" s="161">
        <v>2.125</v>
      </c>
      <c r="I8154" s="162"/>
      <c r="L8154" s="158"/>
      <c r="M8154" s="163"/>
      <c r="T8154" s="164"/>
      <c r="AT8154" s="159" t="s">
        <v>340</v>
      </c>
      <c r="AU8154" s="159" t="s">
        <v>80</v>
      </c>
      <c r="AV8154" s="13" t="s">
        <v>80</v>
      </c>
      <c r="AW8154" s="13" t="s">
        <v>32</v>
      </c>
      <c r="AX8154" s="13" t="s">
        <v>71</v>
      </c>
      <c r="AY8154" s="159" t="s">
        <v>330</v>
      </c>
    </row>
    <row r="8155" spans="2:51" s="13" customFormat="1">
      <c r="B8155" s="158"/>
      <c r="D8155" s="152" t="s">
        <v>340</v>
      </c>
      <c r="E8155" s="159" t="s">
        <v>21</v>
      </c>
      <c r="F8155" s="160" t="s">
        <v>1693</v>
      </c>
      <c r="H8155" s="161">
        <v>-7.2</v>
      </c>
      <c r="I8155" s="162"/>
      <c r="L8155" s="158"/>
      <c r="M8155" s="163"/>
      <c r="T8155" s="164"/>
      <c r="AT8155" s="159" t="s">
        <v>340</v>
      </c>
      <c r="AU8155" s="159" t="s">
        <v>80</v>
      </c>
      <c r="AV8155" s="13" t="s">
        <v>80</v>
      </c>
      <c r="AW8155" s="13" t="s">
        <v>32</v>
      </c>
      <c r="AX8155" s="13" t="s">
        <v>71</v>
      </c>
      <c r="AY8155" s="159" t="s">
        <v>330</v>
      </c>
    </row>
    <row r="8156" spans="2:51" s="13" customFormat="1">
      <c r="B8156" s="158"/>
      <c r="D8156" s="152" t="s">
        <v>340</v>
      </c>
      <c r="E8156" s="159" t="s">
        <v>21</v>
      </c>
      <c r="F8156" s="160" t="s">
        <v>1694</v>
      </c>
      <c r="H8156" s="161">
        <v>2.8</v>
      </c>
      <c r="I8156" s="162"/>
      <c r="L8156" s="158"/>
      <c r="M8156" s="163"/>
      <c r="T8156" s="164"/>
      <c r="AT8156" s="159" t="s">
        <v>340</v>
      </c>
      <c r="AU8156" s="159" t="s">
        <v>80</v>
      </c>
      <c r="AV8156" s="13" t="s">
        <v>80</v>
      </c>
      <c r="AW8156" s="13" t="s">
        <v>32</v>
      </c>
      <c r="AX8156" s="13" t="s">
        <v>71</v>
      </c>
      <c r="AY8156" s="159" t="s">
        <v>330</v>
      </c>
    </row>
    <row r="8157" spans="2:51" s="12" customFormat="1">
      <c r="B8157" s="151"/>
      <c r="D8157" s="152" t="s">
        <v>340</v>
      </c>
      <c r="E8157" s="153" t="s">
        <v>21</v>
      </c>
      <c r="F8157" s="154" t="s">
        <v>1505</v>
      </c>
      <c r="H8157" s="153" t="s">
        <v>21</v>
      </c>
      <c r="I8157" s="155"/>
      <c r="L8157" s="151"/>
      <c r="M8157" s="156"/>
      <c r="T8157" s="157"/>
      <c r="AT8157" s="153" t="s">
        <v>340</v>
      </c>
      <c r="AU8157" s="153" t="s">
        <v>80</v>
      </c>
      <c r="AV8157" s="12" t="s">
        <v>78</v>
      </c>
      <c r="AW8157" s="12" t="s">
        <v>32</v>
      </c>
      <c r="AX8157" s="12" t="s">
        <v>71</v>
      </c>
      <c r="AY8157" s="153" t="s">
        <v>330</v>
      </c>
    </row>
    <row r="8158" spans="2:51" s="13" customFormat="1">
      <c r="B8158" s="158"/>
      <c r="D8158" s="152" t="s">
        <v>340</v>
      </c>
      <c r="E8158" s="159" t="s">
        <v>21</v>
      </c>
      <c r="F8158" s="160" t="s">
        <v>4859</v>
      </c>
      <c r="H8158" s="161">
        <v>20.88</v>
      </c>
      <c r="I8158" s="162"/>
      <c r="L8158" s="158"/>
      <c r="M8158" s="163"/>
      <c r="T8158" s="164"/>
      <c r="AT8158" s="159" t="s">
        <v>340</v>
      </c>
      <c r="AU8158" s="159" t="s">
        <v>80</v>
      </c>
      <c r="AV8158" s="13" t="s">
        <v>80</v>
      </c>
      <c r="AW8158" s="13" t="s">
        <v>32</v>
      </c>
      <c r="AX8158" s="13" t="s">
        <v>71</v>
      </c>
      <c r="AY8158" s="159" t="s">
        <v>330</v>
      </c>
    </row>
    <row r="8159" spans="2:51" s="13" customFormat="1">
      <c r="B8159" s="158"/>
      <c r="D8159" s="152" t="s">
        <v>340</v>
      </c>
      <c r="E8159" s="159" t="s">
        <v>21</v>
      </c>
      <c r="F8159" s="160" t="s">
        <v>4799</v>
      </c>
      <c r="H8159" s="161">
        <v>-1.47</v>
      </c>
      <c r="I8159" s="162"/>
      <c r="L8159" s="158"/>
      <c r="M8159" s="163"/>
      <c r="T8159" s="164"/>
      <c r="AT8159" s="159" t="s">
        <v>340</v>
      </c>
      <c r="AU8159" s="159" t="s">
        <v>80</v>
      </c>
      <c r="AV8159" s="13" t="s">
        <v>80</v>
      </c>
      <c r="AW8159" s="13" t="s">
        <v>32</v>
      </c>
      <c r="AX8159" s="13" t="s">
        <v>71</v>
      </c>
      <c r="AY8159" s="159" t="s">
        <v>330</v>
      </c>
    </row>
    <row r="8160" spans="2:51" s="12" customFormat="1">
      <c r="B8160" s="151"/>
      <c r="D8160" s="152" t="s">
        <v>340</v>
      </c>
      <c r="E8160" s="153" t="s">
        <v>21</v>
      </c>
      <c r="F8160" s="154" t="s">
        <v>1581</v>
      </c>
      <c r="H8160" s="153" t="s">
        <v>21</v>
      </c>
      <c r="I8160" s="155"/>
      <c r="L8160" s="151"/>
      <c r="M8160" s="156"/>
      <c r="T8160" s="157"/>
      <c r="AT8160" s="153" t="s">
        <v>340</v>
      </c>
      <c r="AU8160" s="153" t="s">
        <v>80</v>
      </c>
      <c r="AV8160" s="12" t="s">
        <v>78</v>
      </c>
      <c r="AW8160" s="12" t="s">
        <v>32</v>
      </c>
      <c r="AX8160" s="12" t="s">
        <v>71</v>
      </c>
      <c r="AY8160" s="153" t="s">
        <v>330</v>
      </c>
    </row>
    <row r="8161" spans="2:51" s="13" customFormat="1">
      <c r="B8161" s="158"/>
      <c r="D8161" s="152" t="s">
        <v>340</v>
      </c>
      <c r="E8161" s="159" t="s">
        <v>21</v>
      </c>
      <c r="F8161" s="160" t="s">
        <v>5303</v>
      </c>
      <c r="H8161" s="161">
        <v>48.951999999999998</v>
      </c>
      <c r="I8161" s="162"/>
      <c r="L8161" s="158"/>
      <c r="M8161" s="163"/>
      <c r="T8161" s="164"/>
      <c r="AT8161" s="159" t="s">
        <v>340</v>
      </c>
      <c r="AU8161" s="159" t="s">
        <v>80</v>
      </c>
      <c r="AV8161" s="13" t="s">
        <v>80</v>
      </c>
      <c r="AW8161" s="13" t="s">
        <v>32</v>
      </c>
      <c r="AX8161" s="13" t="s">
        <v>71</v>
      </c>
      <c r="AY8161" s="159" t="s">
        <v>330</v>
      </c>
    </row>
    <row r="8162" spans="2:51" s="13" customFormat="1">
      <c r="B8162" s="158"/>
      <c r="D8162" s="152" t="s">
        <v>340</v>
      </c>
      <c r="E8162" s="159" t="s">
        <v>21</v>
      </c>
      <c r="F8162" s="160" t="s">
        <v>4834</v>
      </c>
      <c r="H8162" s="161">
        <v>-1.68</v>
      </c>
      <c r="I8162" s="162"/>
      <c r="L8162" s="158"/>
      <c r="M8162" s="163"/>
      <c r="T8162" s="164"/>
      <c r="AT8162" s="159" t="s">
        <v>340</v>
      </c>
      <c r="AU8162" s="159" t="s">
        <v>80</v>
      </c>
      <c r="AV8162" s="13" t="s">
        <v>80</v>
      </c>
      <c r="AW8162" s="13" t="s">
        <v>32</v>
      </c>
      <c r="AX8162" s="13" t="s">
        <v>71</v>
      </c>
      <c r="AY8162" s="159" t="s">
        <v>330</v>
      </c>
    </row>
    <row r="8163" spans="2:51" s="13" customFormat="1">
      <c r="B8163" s="158"/>
      <c r="D8163" s="152" t="s">
        <v>340</v>
      </c>
      <c r="E8163" s="159" t="s">
        <v>21</v>
      </c>
      <c r="F8163" s="160" t="s">
        <v>5302</v>
      </c>
      <c r="H8163" s="161">
        <v>-1.9350000000000001</v>
      </c>
      <c r="I8163" s="162"/>
      <c r="L8163" s="158"/>
      <c r="M8163" s="163"/>
      <c r="T8163" s="164"/>
      <c r="AT8163" s="159" t="s">
        <v>340</v>
      </c>
      <c r="AU8163" s="159" t="s">
        <v>80</v>
      </c>
      <c r="AV8163" s="13" t="s">
        <v>80</v>
      </c>
      <c r="AW8163" s="13" t="s">
        <v>32</v>
      </c>
      <c r="AX8163" s="13" t="s">
        <v>71</v>
      </c>
      <c r="AY8163" s="159" t="s">
        <v>330</v>
      </c>
    </row>
    <row r="8164" spans="2:51" s="13" customFormat="1">
      <c r="B8164" s="158"/>
      <c r="D8164" s="152" t="s">
        <v>340</v>
      </c>
      <c r="E8164" s="159" t="s">
        <v>21</v>
      </c>
      <c r="F8164" s="160" t="s">
        <v>1697</v>
      </c>
      <c r="H8164" s="161">
        <v>-5.2</v>
      </c>
      <c r="I8164" s="162"/>
      <c r="L8164" s="158"/>
      <c r="M8164" s="163"/>
      <c r="T8164" s="164"/>
      <c r="AT8164" s="159" t="s">
        <v>340</v>
      </c>
      <c r="AU8164" s="159" t="s">
        <v>80</v>
      </c>
      <c r="AV8164" s="13" t="s">
        <v>80</v>
      </c>
      <c r="AW8164" s="13" t="s">
        <v>32</v>
      </c>
      <c r="AX8164" s="13" t="s">
        <v>71</v>
      </c>
      <c r="AY8164" s="159" t="s">
        <v>330</v>
      </c>
    </row>
    <row r="8165" spans="2:51" s="13" customFormat="1">
      <c r="B8165" s="158"/>
      <c r="D8165" s="152" t="s">
        <v>340</v>
      </c>
      <c r="E8165" s="159" t="s">
        <v>21</v>
      </c>
      <c r="F8165" s="160" t="s">
        <v>1698</v>
      </c>
      <c r="H8165" s="161">
        <v>2.2999999999999998</v>
      </c>
      <c r="I8165" s="162"/>
      <c r="L8165" s="158"/>
      <c r="M8165" s="163"/>
      <c r="T8165" s="164"/>
      <c r="AT8165" s="159" t="s">
        <v>340</v>
      </c>
      <c r="AU8165" s="159" t="s">
        <v>80</v>
      </c>
      <c r="AV8165" s="13" t="s">
        <v>80</v>
      </c>
      <c r="AW8165" s="13" t="s">
        <v>32</v>
      </c>
      <c r="AX8165" s="13" t="s">
        <v>71</v>
      </c>
      <c r="AY8165" s="159" t="s">
        <v>330</v>
      </c>
    </row>
    <row r="8166" spans="2:51" s="12" customFormat="1">
      <c r="B8166" s="151"/>
      <c r="D8166" s="152" t="s">
        <v>340</v>
      </c>
      <c r="E8166" s="153" t="s">
        <v>21</v>
      </c>
      <c r="F8166" s="154" t="s">
        <v>1507</v>
      </c>
      <c r="H8166" s="153" t="s">
        <v>21</v>
      </c>
      <c r="I8166" s="155"/>
      <c r="L8166" s="151"/>
      <c r="M8166" s="156"/>
      <c r="T8166" s="157"/>
      <c r="AT8166" s="153" t="s">
        <v>340</v>
      </c>
      <c r="AU8166" s="153" t="s">
        <v>80</v>
      </c>
      <c r="AV8166" s="12" t="s">
        <v>78</v>
      </c>
      <c r="AW8166" s="12" t="s">
        <v>32</v>
      </c>
      <c r="AX8166" s="12" t="s">
        <v>71</v>
      </c>
      <c r="AY8166" s="153" t="s">
        <v>330</v>
      </c>
    </row>
    <row r="8167" spans="2:51" s="13" customFormat="1">
      <c r="B8167" s="158"/>
      <c r="D8167" s="152" t="s">
        <v>340</v>
      </c>
      <c r="E8167" s="159" t="s">
        <v>21</v>
      </c>
      <c r="F8167" s="160" t="s">
        <v>5304</v>
      </c>
      <c r="H8167" s="161">
        <v>34.200000000000003</v>
      </c>
      <c r="I8167" s="162"/>
      <c r="L8167" s="158"/>
      <c r="M8167" s="163"/>
      <c r="T8167" s="164"/>
      <c r="AT8167" s="159" t="s">
        <v>340</v>
      </c>
      <c r="AU8167" s="159" t="s">
        <v>80</v>
      </c>
      <c r="AV8167" s="13" t="s">
        <v>80</v>
      </c>
      <c r="AW8167" s="13" t="s">
        <v>32</v>
      </c>
      <c r="AX8167" s="13" t="s">
        <v>71</v>
      </c>
      <c r="AY8167" s="159" t="s">
        <v>330</v>
      </c>
    </row>
    <row r="8168" spans="2:51" s="13" customFormat="1">
      <c r="B8168" s="158"/>
      <c r="D8168" s="152" t="s">
        <v>340</v>
      </c>
      <c r="E8168" s="159" t="s">
        <v>21</v>
      </c>
      <c r="F8168" s="160" t="s">
        <v>4834</v>
      </c>
      <c r="H8168" s="161">
        <v>-1.68</v>
      </c>
      <c r="I8168" s="162"/>
      <c r="L8168" s="158"/>
      <c r="M8168" s="163"/>
      <c r="T8168" s="164"/>
      <c r="AT8168" s="159" t="s">
        <v>340</v>
      </c>
      <c r="AU8168" s="159" t="s">
        <v>80</v>
      </c>
      <c r="AV8168" s="13" t="s">
        <v>80</v>
      </c>
      <c r="AW8168" s="13" t="s">
        <v>32</v>
      </c>
      <c r="AX8168" s="13" t="s">
        <v>71</v>
      </c>
      <c r="AY8168" s="159" t="s">
        <v>330</v>
      </c>
    </row>
    <row r="8169" spans="2:51" s="12" customFormat="1">
      <c r="B8169" s="151"/>
      <c r="D8169" s="152" t="s">
        <v>340</v>
      </c>
      <c r="E8169" s="153" t="s">
        <v>21</v>
      </c>
      <c r="F8169" s="154" t="s">
        <v>1509</v>
      </c>
      <c r="H8169" s="153" t="s">
        <v>21</v>
      </c>
      <c r="I8169" s="155"/>
      <c r="L8169" s="151"/>
      <c r="M8169" s="156"/>
      <c r="T8169" s="157"/>
      <c r="AT8169" s="153" t="s">
        <v>340</v>
      </c>
      <c r="AU8169" s="153" t="s">
        <v>80</v>
      </c>
      <c r="AV8169" s="12" t="s">
        <v>78</v>
      </c>
      <c r="AW8169" s="12" t="s">
        <v>32</v>
      </c>
      <c r="AX8169" s="12" t="s">
        <v>71</v>
      </c>
      <c r="AY8169" s="153" t="s">
        <v>330</v>
      </c>
    </row>
    <row r="8170" spans="2:51" s="13" customFormat="1">
      <c r="B8170" s="158"/>
      <c r="D8170" s="152" t="s">
        <v>340</v>
      </c>
      <c r="E8170" s="159" t="s">
        <v>21</v>
      </c>
      <c r="F8170" s="160" t="s">
        <v>5305</v>
      </c>
      <c r="H8170" s="161">
        <v>34.22</v>
      </c>
      <c r="I8170" s="162"/>
      <c r="L8170" s="158"/>
      <c r="M8170" s="163"/>
      <c r="T8170" s="164"/>
      <c r="AT8170" s="159" t="s">
        <v>340</v>
      </c>
      <c r="AU8170" s="159" t="s">
        <v>80</v>
      </c>
      <c r="AV8170" s="13" t="s">
        <v>80</v>
      </c>
      <c r="AW8170" s="13" t="s">
        <v>32</v>
      </c>
      <c r="AX8170" s="13" t="s">
        <v>71</v>
      </c>
      <c r="AY8170" s="159" t="s">
        <v>330</v>
      </c>
    </row>
    <row r="8171" spans="2:51" s="13" customFormat="1">
      <c r="B8171" s="158"/>
      <c r="D8171" s="152" t="s">
        <v>340</v>
      </c>
      <c r="E8171" s="159" t="s">
        <v>21</v>
      </c>
      <c r="F8171" s="160" t="s">
        <v>5306</v>
      </c>
      <c r="H8171" s="161">
        <v>-5.04</v>
      </c>
      <c r="I8171" s="162"/>
      <c r="L8171" s="158"/>
      <c r="M8171" s="163"/>
      <c r="T8171" s="164"/>
      <c r="AT8171" s="159" t="s">
        <v>340</v>
      </c>
      <c r="AU8171" s="159" t="s">
        <v>80</v>
      </c>
      <c r="AV8171" s="13" t="s">
        <v>80</v>
      </c>
      <c r="AW8171" s="13" t="s">
        <v>32</v>
      </c>
      <c r="AX8171" s="13" t="s">
        <v>71</v>
      </c>
      <c r="AY8171" s="159" t="s">
        <v>330</v>
      </c>
    </row>
    <row r="8172" spans="2:51" s="12" customFormat="1">
      <c r="B8172" s="151"/>
      <c r="D8172" s="152" t="s">
        <v>340</v>
      </c>
      <c r="E8172" s="153" t="s">
        <v>21</v>
      </c>
      <c r="F8172" s="154" t="s">
        <v>1511</v>
      </c>
      <c r="H8172" s="153" t="s">
        <v>21</v>
      </c>
      <c r="I8172" s="155"/>
      <c r="L8172" s="151"/>
      <c r="M8172" s="156"/>
      <c r="T8172" s="157"/>
      <c r="AT8172" s="153" t="s">
        <v>340</v>
      </c>
      <c r="AU8172" s="153" t="s">
        <v>80</v>
      </c>
      <c r="AV8172" s="12" t="s">
        <v>78</v>
      </c>
      <c r="AW8172" s="12" t="s">
        <v>32</v>
      </c>
      <c r="AX8172" s="12" t="s">
        <v>71</v>
      </c>
      <c r="AY8172" s="153" t="s">
        <v>330</v>
      </c>
    </row>
    <row r="8173" spans="2:51" s="13" customFormat="1">
      <c r="B8173" s="158"/>
      <c r="D8173" s="152" t="s">
        <v>340</v>
      </c>
      <c r="E8173" s="159" t="s">
        <v>21</v>
      </c>
      <c r="F8173" s="160" t="s">
        <v>5307</v>
      </c>
      <c r="H8173" s="161">
        <v>58.87</v>
      </c>
      <c r="I8173" s="162"/>
      <c r="L8173" s="158"/>
      <c r="M8173" s="163"/>
      <c r="T8173" s="164"/>
      <c r="AT8173" s="159" t="s">
        <v>340</v>
      </c>
      <c r="AU8173" s="159" t="s">
        <v>80</v>
      </c>
      <c r="AV8173" s="13" t="s">
        <v>80</v>
      </c>
      <c r="AW8173" s="13" t="s">
        <v>32</v>
      </c>
      <c r="AX8173" s="13" t="s">
        <v>71</v>
      </c>
      <c r="AY8173" s="159" t="s">
        <v>330</v>
      </c>
    </row>
    <row r="8174" spans="2:51" s="13" customFormat="1">
      <c r="B8174" s="158"/>
      <c r="D8174" s="152" t="s">
        <v>340</v>
      </c>
      <c r="E8174" s="159" t="s">
        <v>21</v>
      </c>
      <c r="F8174" s="160" t="s">
        <v>4834</v>
      </c>
      <c r="H8174" s="161">
        <v>-1.68</v>
      </c>
      <c r="I8174" s="162"/>
      <c r="L8174" s="158"/>
      <c r="M8174" s="163"/>
      <c r="T8174" s="164"/>
      <c r="AT8174" s="159" t="s">
        <v>340</v>
      </c>
      <c r="AU8174" s="159" t="s">
        <v>80</v>
      </c>
      <c r="AV8174" s="13" t="s">
        <v>80</v>
      </c>
      <c r="AW8174" s="13" t="s">
        <v>32</v>
      </c>
      <c r="AX8174" s="13" t="s">
        <v>71</v>
      </c>
      <c r="AY8174" s="159" t="s">
        <v>330</v>
      </c>
    </row>
    <row r="8175" spans="2:51" s="13" customFormat="1">
      <c r="B8175" s="158"/>
      <c r="D8175" s="152" t="s">
        <v>340</v>
      </c>
      <c r="E8175" s="159" t="s">
        <v>21</v>
      </c>
      <c r="F8175" s="160" t="s">
        <v>1701</v>
      </c>
      <c r="H8175" s="161">
        <v>-6.4</v>
      </c>
      <c r="I8175" s="162"/>
      <c r="L8175" s="158"/>
      <c r="M8175" s="163"/>
      <c r="T8175" s="164"/>
      <c r="AT8175" s="159" t="s">
        <v>340</v>
      </c>
      <c r="AU8175" s="159" t="s">
        <v>80</v>
      </c>
      <c r="AV8175" s="13" t="s">
        <v>80</v>
      </c>
      <c r="AW8175" s="13" t="s">
        <v>32</v>
      </c>
      <c r="AX8175" s="13" t="s">
        <v>71</v>
      </c>
      <c r="AY8175" s="159" t="s">
        <v>330</v>
      </c>
    </row>
    <row r="8176" spans="2:51" s="13" customFormat="1">
      <c r="B8176" s="158"/>
      <c r="D8176" s="152" t="s">
        <v>340</v>
      </c>
      <c r="E8176" s="159" t="s">
        <v>21</v>
      </c>
      <c r="F8176" s="160" t="s">
        <v>1702</v>
      </c>
      <c r="H8176" s="161">
        <v>2.6</v>
      </c>
      <c r="I8176" s="162"/>
      <c r="L8176" s="158"/>
      <c r="M8176" s="163"/>
      <c r="T8176" s="164"/>
      <c r="AT8176" s="159" t="s">
        <v>340</v>
      </c>
      <c r="AU8176" s="159" t="s">
        <v>80</v>
      </c>
      <c r="AV8176" s="13" t="s">
        <v>80</v>
      </c>
      <c r="AW8176" s="13" t="s">
        <v>32</v>
      </c>
      <c r="AX8176" s="13" t="s">
        <v>71</v>
      </c>
      <c r="AY8176" s="159" t="s">
        <v>330</v>
      </c>
    </row>
    <row r="8177" spans="2:51" s="12" customFormat="1">
      <c r="B8177" s="151"/>
      <c r="D8177" s="152" t="s">
        <v>340</v>
      </c>
      <c r="E8177" s="153" t="s">
        <v>21</v>
      </c>
      <c r="F8177" s="154" t="s">
        <v>1515</v>
      </c>
      <c r="H8177" s="153" t="s">
        <v>21</v>
      </c>
      <c r="I8177" s="155"/>
      <c r="L8177" s="151"/>
      <c r="M8177" s="156"/>
      <c r="T8177" s="157"/>
      <c r="AT8177" s="153" t="s">
        <v>340</v>
      </c>
      <c r="AU8177" s="153" t="s">
        <v>80</v>
      </c>
      <c r="AV8177" s="12" t="s">
        <v>78</v>
      </c>
      <c r="AW8177" s="12" t="s">
        <v>32</v>
      </c>
      <c r="AX8177" s="12" t="s">
        <v>71</v>
      </c>
      <c r="AY8177" s="153" t="s">
        <v>330</v>
      </c>
    </row>
    <row r="8178" spans="2:51" s="13" customFormat="1">
      <c r="B8178" s="158"/>
      <c r="D8178" s="152" t="s">
        <v>340</v>
      </c>
      <c r="E8178" s="159" t="s">
        <v>21</v>
      </c>
      <c r="F8178" s="160" t="s">
        <v>5308</v>
      </c>
      <c r="H8178" s="161">
        <v>49.3</v>
      </c>
      <c r="I8178" s="162"/>
      <c r="L8178" s="158"/>
      <c r="M8178" s="163"/>
      <c r="T8178" s="164"/>
      <c r="AT8178" s="159" t="s">
        <v>340</v>
      </c>
      <c r="AU8178" s="159" t="s">
        <v>80</v>
      </c>
      <c r="AV8178" s="13" t="s">
        <v>80</v>
      </c>
      <c r="AW8178" s="13" t="s">
        <v>32</v>
      </c>
      <c r="AX8178" s="13" t="s">
        <v>71</v>
      </c>
      <c r="AY8178" s="159" t="s">
        <v>330</v>
      </c>
    </row>
    <row r="8179" spans="2:51" s="13" customFormat="1">
      <c r="B8179" s="158"/>
      <c r="D8179" s="152" t="s">
        <v>340</v>
      </c>
      <c r="E8179" s="159" t="s">
        <v>21</v>
      </c>
      <c r="F8179" s="160" t="s">
        <v>4834</v>
      </c>
      <c r="H8179" s="161">
        <v>-1.68</v>
      </c>
      <c r="I8179" s="162"/>
      <c r="L8179" s="158"/>
      <c r="M8179" s="163"/>
      <c r="T8179" s="164"/>
      <c r="AT8179" s="159" t="s">
        <v>340</v>
      </c>
      <c r="AU8179" s="159" t="s">
        <v>80</v>
      </c>
      <c r="AV8179" s="13" t="s">
        <v>80</v>
      </c>
      <c r="AW8179" s="13" t="s">
        <v>32</v>
      </c>
      <c r="AX8179" s="13" t="s">
        <v>71</v>
      </c>
      <c r="AY8179" s="159" t="s">
        <v>330</v>
      </c>
    </row>
    <row r="8180" spans="2:51" s="13" customFormat="1">
      <c r="B8180" s="158"/>
      <c r="D8180" s="152" t="s">
        <v>340</v>
      </c>
      <c r="E8180" s="159" t="s">
        <v>21</v>
      </c>
      <c r="F8180" s="160" t="s">
        <v>1517</v>
      </c>
      <c r="H8180" s="161">
        <v>-5.6</v>
      </c>
      <c r="I8180" s="162"/>
      <c r="L8180" s="158"/>
      <c r="M8180" s="163"/>
      <c r="T8180" s="164"/>
      <c r="AT8180" s="159" t="s">
        <v>340</v>
      </c>
      <c r="AU8180" s="159" t="s">
        <v>80</v>
      </c>
      <c r="AV8180" s="13" t="s">
        <v>80</v>
      </c>
      <c r="AW8180" s="13" t="s">
        <v>32</v>
      </c>
      <c r="AX8180" s="13" t="s">
        <v>71</v>
      </c>
      <c r="AY8180" s="159" t="s">
        <v>330</v>
      </c>
    </row>
    <row r="8181" spans="2:51" s="13" customFormat="1">
      <c r="B8181" s="158"/>
      <c r="D8181" s="152" t="s">
        <v>340</v>
      </c>
      <c r="E8181" s="159" t="s">
        <v>21</v>
      </c>
      <c r="F8181" s="160" t="s">
        <v>1518</v>
      </c>
      <c r="H8181" s="161">
        <v>2.4</v>
      </c>
      <c r="I8181" s="162"/>
      <c r="L8181" s="158"/>
      <c r="M8181" s="163"/>
      <c r="T8181" s="164"/>
      <c r="AT8181" s="159" t="s">
        <v>340</v>
      </c>
      <c r="AU8181" s="159" t="s">
        <v>80</v>
      </c>
      <c r="AV8181" s="13" t="s">
        <v>80</v>
      </c>
      <c r="AW8181" s="13" t="s">
        <v>32</v>
      </c>
      <c r="AX8181" s="13" t="s">
        <v>71</v>
      </c>
      <c r="AY8181" s="159" t="s">
        <v>330</v>
      </c>
    </row>
    <row r="8182" spans="2:51" s="12" customFormat="1">
      <c r="B8182" s="151"/>
      <c r="D8182" s="152" t="s">
        <v>340</v>
      </c>
      <c r="E8182" s="153" t="s">
        <v>21</v>
      </c>
      <c r="F8182" s="154" t="s">
        <v>1515</v>
      </c>
      <c r="H8182" s="153" t="s">
        <v>21</v>
      </c>
      <c r="I8182" s="155"/>
      <c r="L8182" s="151"/>
      <c r="M8182" s="156"/>
      <c r="T8182" s="157"/>
      <c r="AT8182" s="153" t="s">
        <v>340</v>
      </c>
      <c r="AU8182" s="153" t="s">
        <v>80</v>
      </c>
      <c r="AV8182" s="12" t="s">
        <v>78</v>
      </c>
      <c r="AW8182" s="12" t="s">
        <v>32</v>
      </c>
      <c r="AX8182" s="12" t="s">
        <v>71</v>
      </c>
      <c r="AY8182" s="153" t="s">
        <v>330</v>
      </c>
    </row>
    <row r="8183" spans="2:51" s="13" customFormat="1">
      <c r="B8183" s="158"/>
      <c r="D8183" s="152" t="s">
        <v>340</v>
      </c>
      <c r="E8183" s="159" t="s">
        <v>21</v>
      </c>
      <c r="F8183" s="160" t="s">
        <v>4859</v>
      </c>
      <c r="H8183" s="161">
        <v>20.88</v>
      </c>
      <c r="I8183" s="162"/>
      <c r="L8183" s="158"/>
      <c r="M8183" s="163"/>
      <c r="T8183" s="164"/>
      <c r="AT8183" s="159" t="s">
        <v>340</v>
      </c>
      <c r="AU8183" s="159" t="s">
        <v>80</v>
      </c>
      <c r="AV8183" s="13" t="s">
        <v>80</v>
      </c>
      <c r="AW8183" s="13" t="s">
        <v>32</v>
      </c>
      <c r="AX8183" s="13" t="s">
        <v>71</v>
      </c>
      <c r="AY8183" s="159" t="s">
        <v>330</v>
      </c>
    </row>
    <row r="8184" spans="2:51" s="13" customFormat="1">
      <c r="B8184" s="158"/>
      <c r="D8184" s="152" t="s">
        <v>340</v>
      </c>
      <c r="E8184" s="159" t="s">
        <v>21</v>
      </c>
      <c r="F8184" s="160" t="s">
        <v>4799</v>
      </c>
      <c r="H8184" s="161">
        <v>-1.47</v>
      </c>
      <c r="I8184" s="162"/>
      <c r="L8184" s="158"/>
      <c r="M8184" s="163"/>
      <c r="T8184" s="164"/>
      <c r="AT8184" s="159" t="s">
        <v>340</v>
      </c>
      <c r="AU8184" s="159" t="s">
        <v>80</v>
      </c>
      <c r="AV8184" s="13" t="s">
        <v>80</v>
      </c>
      <c r="AW8184" s="13" t="s">
        <v>32</v>
      </c>
      <c r="AX8184" s="13" t="s">
        <v>71</v>
      </c>
      <c r="AY8184" s="159" t="s">
        <v>330</v>
      </c>
    </row>
    <row r="8185" spans="2:51" s="12" customFormat="1">
      <c r="B8185" s="151"/>
      <c r="D8185" s="152" t="s">
        <v>340</v>
      </c>
      <c r="E8185" s="153" t="s">
        <v>21</v>
      </c>
      <c r="F8185" s="154" t="s">
        <v>1519</v>
      </c>
      <c r="H8185" s="153" t="s">
        <v>21</v>
      </c>
      <c r="I8185" s="155"/>
      <c r="L8185" s="151"/>
      <c r="M8185" s="156"/>
      <c r="T8185" s="157"/>
      <c r="AT8185" s="153" t="s">
        <v>340</v>
      </c>
      <c r="AU8185" s="153" t="s">
        <v>80</v>
      </c>
      <c r="AV8185" s="12" t="s">
        <v>78</v>
      </c>
      <c r="AW8185" s="12" t="s">
        <v>32</v>
      </c>
      <c r="AX8185" s="12" t="s">
        <v>71</v>
      </c>
      <c r="AY8185" s="153" t="s">
        <v>330</v>
      </c>
    </row>
    <row r="8186" spans="2:51" s="13" customFormat="1">
      <c r="B8186" s="158"/>
      <c r="D8186" s="152" t="s">
        <v>340</v>
      </c>
      <c r="E8186" s="159" t="s">
        <v>21</v>
      </c>
      <c r="F8186" s="160" t="s">
        <v>5309</v>
      </c>
      <c r="H8186" s="161">
        <v>27.56</v>
      </c>
      <c r="I8186" s="162"/>
      <c r="L8186" s="158"/>
      <c r="M8186" s="163"/>
      <c r="T8186" s="164"/>
      <c r="AT8186" s="159" t="s">
        <v>340</v>
      </c>
      <c r="AU8186" s="159" t="s">
        <v>80</v>
      </c>
      <c r="AV8186" s="13" t="s">
        <v>80</v>
      </c>
      <c r="AW8186" s="13" t="s">
        <v>32</v>
      </c>
      <c r="AX8186" s="13" t="s">
        <v>71</v>
      </c>
      <c r="AY8186" s="159" t="s">
        <v>330</v>
      </c>
    </row>
    <row r="8187" spans="2:51" s="13" customFormat="1">
      <c r="B8187" s="158"/>
      <c r="D8187" s="152" t="s">
        <v>340</v>
      </c>
      <c r="E8187" s="159" t="s">
        <v>21</v>
      </c>
      <c r="F8187" s="160" t="s">
        <v>5306</v>
      </c>
      <c r="H8187" s="161">
        <v>-5.04</v>
      </c>
      <c r="I8187" s="162"/>
      <c r="L8187" s="158"/>
      <c r="M8187" s="163"/>
      <c r="T8187" s="164"/>
      <c r="AT8187" s="159" t="s">
        <v>340</v>
      </c>
      <c r="AU8187" s="159" t="s">
        <v>80</v>
      </c>
      <c r="AV8187" s="13" t="s">
        <v>80</v>
      </c>
      <c r="AW8187" s="13" t="s">
        <v>32</v>
      </c>
      <c r="AX8187" s="13" t="s">
        <v>71</v>
      </c>
      <c r="AY8187" s="159" t="s">
        <v>330</v>
      </c>
    </row>
    <row r="8188" spans="2:51" s="12" customFormat="1">
      <c r="B8188" s="151"/>
      <c r="D8188" s="152" t="s">
        <v>340</v>
      </c>
      <c r="E8188" s="153" t="s">
        <v>21</v>
      </c>
      <c r="F8188" s="154" t="s">
        <v>1523</v>
      </c>
      <c r="H8188" s="153" t="s">
        <v>21</v>
      </c>
      <c r="I8188" s="155"/>
      <c r="L8188" s="151"/>
      <c r="M8188" s="156"/>
      <c r="T8188" s="157"/>
      <c r="AT8188" s="153" t="s">
        <v>340</v>
      </c>
      <c r="AU8188" s="153" t="s">
        <v>80</v>
      </c>
      <c r="AV8188" s="12" t="s">
        <v>78</v>
      </c>
      <c r="AW8188" s="12" t="s">
        <v>32</v>
      </c>
      <c r="AX8188" s="12" t="s">
        <v>71</v>
      </c>
      <c r="AY8188" s="153" t="s">
        <v>330</v>
      </c>
    </row>
    <row r="8189" spans="2:51" s="13" customFormat="1">
      <c r="B8189" s="158"/>
      <c r="D8189" s="152" t="s">
        <v>340</v>
      </c>
      <c r="E8189" s="159" t="s">
        <v>21</v>
      </c>
      <c r="F8189" s="160" t="s">
        <v>4860</v>
      </c>
      <c r="H8189" s="161">
        <v>21.12</v>
      </c>
      <c r="I8189" s="162"/>
      <c r="L8189" s="158"/>
      <c r="M8189" s="163"/>
      <c r="T8189" s="164"/>
      <c r="AT8189" s="159" t="s">
        <v>340</v>
      </c>
      <c r="AU8189" s="159" t="s">
        <v>80</v>
      </c>
      <c r="AV8189" s="13" t="s">
        <v>80</v>
      </c>
      <c r="AW8189" s="13" t="s">
        <v>32</v>
      </c>
      <c r="AX8189" s="13" t="s">
        <v>71</v>
      </c>
      <c r="AY8189" s="159" t="s">
        <v>330</v>
      </c>
    </row>
    <row r="8190" spans="2:51" s="13" customFormat="1">
      <c r="B8190" s="158"/>
      <c r="D8190" s="152" t="s">
        <v>340</v>
      </c>
      <c r="E8190" s="159" t="s">
        <v>21</v>
      </c>
      <c r="F8190" s="160" t="s">
        <v>4799</v>
      </c>
      <c r="H8190" s="161">
        <v>-1.47</v>
      </c>
      <c r="I8190" s="162"/>
      <c r="L8190" s="158"/>
      <c r="M8190" s="163"/>
      <c r="T8190" s="164"/>
      <c r="AT8190" s="159" t="s">
        <v>340</v>
      </c>
      <c r="AU8190" s="159" t="s">
        <v>80</v>
      </c>
      <c r="AV8190" s="13" t="s">
        <v>80</v>
      </c>
      <c r="AW8190" s="13" t="s">
        <v>32</v>
      </c>
      <c r="AX8190" s="13" t="s">
        <v>71</v>
      </c>
      <c r="AY8190" s="159" t="s">
        <v>330</v>
      </c>
    </row>
    <row r="8191" spans="2:51" s="12" customFormat="1">
      <c r="B8191" s="151"/>
      <c r="D8191" s="152" t="s">
        <v>340</v>
      </c>
      <c r="E8191" s="153" t="s">
        <v>21</v>
      </c>
      <c r="F8191" s="154" t="s">
        <v>1527</v>
      </c>
      <c r="H8191" s="153" t="s">
        <v>21</v>
      </c>
      <c r="I8191" s="155"/>
      <c r="L8191" s="151"/>
      <c r="M8191" s="156"/>
      <c r="T8191" s="157"/>
      <c r="AT8191" s="153" t="s">
        <v>340</v>
      </c>
      <c r="AU8191" s="153" t="s">
        <v>80</v>
      </c>
      <c r="AV8191" s="12" t="s">
        <v>78</v>
      </c>
      <c r="AW8191" s="12" t="s">
        <v>32</v>
      </c>
      <c r="AX8191" s="12" t="s">
        <v>71</v>
      </c>
      <c r="AY8191" s="153" t="s">
        <v>330</v>
      </c>
    </row>
    <row r="8192" spans="2:51" s="13" customFormat="1">
      <c r="B8192" s="158"/>
      <c r="D8192" s="152" t="s">
        <v>340</v>
      </c>
      <c r="E8192" s="159" t="s">
        <v>21</v>
      </c>
      <c r="F8192" s="160" t="s">
        <v>5310</v>
      </c>
      <c r="H8192" s="161">
        <v>50.75</v>
      </c>
      <c r="I8192" s="162"/>
      <c r="L8192" s="158"/>
      <c r="M8192" s="163"/>
      <c r="T8192" s="164"/>
      <c r="AT8192" s="159" t="s">
        <v>340</v>
      </c>
      <c r="AU8192" s="159" t="s">
        <v>80</v>
      </c>
      <c r="AV8192" s="13" t="s">
        <v>80</v>
      </c>
      <c r="AW8192" s="13" t="s">
        <v>32</v>
      </c>
      <c r="AX8192" s="13" t="s">
        <v>71</v>
      </c>
      <c r="AY8192" s="159" t="s">
        <v>330</v>
      </c>
    </row>
    <row r="8193" spans="2:51" s="13" customFormat="1">
      <c r="B8193" s="158"/>
      <c r="D8193" s="152" t="s">
        <v>340</v>
      </c>
      <c r="E8193" s="159" t="s">
        <v>21</v>
      </c>
      <c r="F8193" s="160" t="s">
        <v>4834</v>
      </c>
      <c r="H8193" s="161">
        <v>-1.68</v>
      </c>
      <c r="I8193" s="162"/>
      <c r="L8193" s="158"/>
      <c r="M8193" s="163"/>
      <c r="T8193" s="164"/>
      <c r="AT8193" s="159" t="s">
        <v>340</v>
      </c>
      <c r="AU8193" s="159" t="s">
        <v>80</v>
      </c>
      <c r="AV8193" s="13" t="s">
        <v>80</v>
      </c>
      <c r="AW8193" s="13" t="s">
        <v>32</v>
      </c>
      <c r="AX8193" s="13" t="s">
        <v>71</v>
      </c>
      <c r="AY8193" s="159" t="s">
        <v>330</v>
      </c>
    </row>
    <row r="8194" spans="2:51" s="13" customFormat="1">
      <c r="B8194" s="158"/>
      <c r="D8194" s="152" t="s">
        <v>340</v>
      </c>
      <c r="E8194" s="159" t="s">
        <v>21</v>
      </c>
      <c r="F8194" s="160" t="s">
        <v>1705</v>
      </c>
      <c r="H8194" s="161">
        <v>-4.5999999999999996</v>
      </c>
      <c r="I8194" s="162"/>
      <c r="L8194" s="158"/>
      <c r="M8194" s="163"/>
      <c r="T8194" s="164"/>
      <c r="AT8194" s="159" t="s">
        <v>340</v>
      </c>
      <c r="AU8194" s="159" t="s">
        <v>80</v>
      </c>
      <c r="AV8194" s="13" t="s">
        <v>80</v>
      </c>
      <c r="AW8194" s="13" t="s">
        <v>32</v>
      </c>
      <c r="AX8194" s="13" t="s">
        <v>71</v>
      </c>
      <c r="AY8194" s="159" t="s">
        <v>330</v>
      </c>
    </row>
    <row r="8195" spans="2:51" s="13" customFormat="1">
      <c r="B8195" s="158"/>
      <c r="D8195" s="152" t="s">
        <v>340</v>
      </c>
      <c r="E8195" s="159" t="s">
        <v>21</v>
      </c>
      <c r="F8195" s="160" t="s">
        <v>1706</v>
      </c>
      <c r="H8195" s="161">
        <v>2.15</v>
      </c>
      <c r="I8195" s="162"/>
      <c r="L8195" s="158"/>
      <c r="M8195" s="163"/>
      <c r="T8195" s="164"/>
      <c r="AT8195" s="159" t="s">
        <v>340</v>
      </c>
      <c r="AU8195" s="159" t="s">
        <v>80</v>
      </c>
      <c r="AV8195" s="13" t="s">
        <v>80</v>
      </c>
      <c r="AW8195" s="13" t="s">
        <v>32</v>
      </c>
      <c r="AX8195" s="13" t="s">
        <v>71</v>
      </c>
      <c r="AY8195" s="159" t="s">
        <v>330</v>
      </c>
    </row>
    <row r="8196" spans="2:51" s="12" customFormat="1">
      <c r="B8196" s="151"/>
      <c r="D8196" s="152" t="s">
        <v>340</v>
      </c>
      <c r="E8196" s="153" t="s">
        <v>21</v>
      </c>
      <c r="F8196" s="154" t="s">
        <v>1707</v>
      </c>
      <c r="H8196" s="153" t="s">
        <v>21</v>
      </c>
      <c r="I8196" s="155"/>
      <c r="L8196" s="151"/>
      <c r="M8196" s="156"/>
      <c r="T8196" s="157"/>
      <c r="AT8196" s="153" t="s">
        <v>340</v>
      </c>
      <c r="AU8196" s="153" t="s">
        <v>80</v>
      </c>
      <c r="AV8196" s="12" t="s">
        <v>78</v>
      </c>
      <c r="AW8196" s="12" t="s">
        <v>32</v>
      </c>
      <c r="AX8196" s="12" t="s">
        <v>71</v>
      </c>
      <c r="AY8196" s="153" t="s">
        <v>330</v>
      </c>
    </row>
    <row r="8197" spans="2:51" s="13" customFormat="1">
      <c r="B8197" s="158"/>
      <c r="D8197" s="152" t="s">
        <v>340</v>
      </c>
      <c r="E8197" s="159" t="s">
        <v>21</v>
      </c>
      <c r="F8197" s="160" t="s">
        <v>5308</v>
      </c>
      <c r="H8197" s="161">
        <v>49.3</v>
      </c>
      <c r="I8197" s="162"/>
      <c r="L8197" s="158"/>
      <c r="M8197" s="163"/>
      <c r="T8197" s="164"/>
      <c r="AT8197" s="159" t="s">
        <v>340</v>
      </c>
      <c r="AU8197" s="159" t="s">
        <v>80</v>
      </c>
      <c r="AV8197" s="13" t="s">
        <v>80</v>
      </c>
      <c r="AW8197" s="13" t="s">
        <v>32</v>
      </c>
      <c r="AX8197" s="13" t="s">
        <v>71</v>
      </c>
      <c r="AY8197" s="159" t="s">
        <v>330</v>
      </c>
    </row>
    <row r="8198" spans="2:51" s="13" customFormat="1">
      <c r="B8198" s="158"/>
      <c r="D8198" s="152" t="s">
        <v>340</v>
      </c>
      <c r="E8198" s="159" t="s">
        <v>21</v>
      </c>
      <c r="F8198" s="160" t="s">
        <v>4834</v>
      </c>
      <c r="H8198" s="161">
        <v>-1.68</v>
      </c>
      <c r="I8198" s="162"/>
      <c r="L8198" s="158"/>
      <c r="M8198" s="163"/>
      <c r="T8198" s="164"/>
      <c r="AT8198" s="159" t="s">
        <v>340</v>
      </c>
      <c r="AU8198" s="159" t="s">
        <v>80</v>
      </c>
      <c r="AV8198" s="13" t="s">
        <v>80</v>
      </c>
      <c r="AW8198" s="13" t="s">
        <v>32</v>
      </c>
      <c r="AX8198" s="13" t="s">
        <v>71</v>
      </c>
      <c r="AY8198" s="159" t="s">
        <v>330</v>
      </c>
    </row>
    <row r="8199" spans="2:51" s="13" customFormat="1">
      <c r="B8199" s="158"/>
      <c r="D8199" s="152" t="s">
        <v>340</v>
      </c>
      <c r="E8199" s="159" t="s">
        <v>21</v>
      </c>
      <c r="F8199" s="160" t="s">
        <v>1705</v>
      </c>
      <c r="H8199" s="161">
        <v>-4.5999999999999996</v>
      </c>
      <c r="I8199" s="162"/>
      <c r="L8199" s="158"/>
      <c r="M8199" s="163"/>
      <c r="T8199" s="164"/>
      <c r="AT8199" s="159" t="s">
        <v>340</v>
      </c>
      <c r="AU8199" s="159" t="s">
        <v>80</v>
      </c>
      <c r="AV8199" s="13" t="s">
        <v>80</v>
      </c>
      <c r="AW8199" s="13" t="s">
        <v>32</v>
      </c>
      <c r="AX8199" s="13" t="s">
        <v>71</v>
      </c>
      <c r="AY8199" s="159" t="s">
        <v>330</v>
      </c>
    </row>
    <row r="8200" spans="2:51" s="13" customFormat="1">
      <c r="B8200" s="158"/>
      <c r="D8200" s="152" t="s">
        <v>340</v>
      </c>
      <c r="E8200" s="159" t="s">
        <v>21</v>
      </c>
      <c r="F8200" s="160" t="s">
        <v>1706</v>
      </c>
      <c r="H8200" s="161">
        <v>2.15</v>
      </c>
      <c r="I8200" s="162"/>
      <c r="L8200" s="158"/>
      <c r="M8200" s="163"/>
      <c r="T8200" s="164"/>
      <c r="AT8200" s="159" t="s">
        <v>340</v>
      </c>
      <c r="AU8200" s="159" t="s">
        <v>80</v>
      </c>
      <c r="AV8200" s="13" t="s">
        <v>80</v>
      </c>
      <c r="AW8200" s="13" t="s">
        <v>32</v>
      </c>
      <c r="AX8200" s="13" t="s">
        <v>71</v>
      </c>
      <c r="AY8200" s="159" t="s">
        <v>330</v>
      </c>
    </row>
    <row r="8201" spans="2:51" s="12" customFormat="1">
      <c r="B8201" s="151"/>
      <c r="D8201" s="152" t="s">
        <v>340</v>
      </c>
      <c r="E8201" s="153" t="s">
        <v>21</v>
      </c>
      <c r="F8201" s="154" t="s">
        <v>2364</v>
      </c>
      <c r="H8201" s="153" t="s">
        <v>21</v>
      </c>
      <c r="I8201" s="155"/>
      <c r="L8201" s="151"/>
      <c r="M8201" s="156"/>
      <c r="T8201" s="157"/>
      <c r="AT8201" s="153" t="s">
        <v>340</v>
      </c>
      <c r="AU8201" s="153" t="s">
        <v>80</v>
      </c>
      <c r="AV8201" s="12" t="s">
        <v>78</v>
      </c>
      <c r="AW8201" s="12" t="s">
        <v>32</v>
      </c>
      <c r="AX8201" s="12" t="s">
        <v>71</v>
      </c>
      <c r="AY8201" s="153" t="s">
        <v>330</v>
      </c>
    </row>
    <row r="8202" spans="2:51" s="13" customFormat="1">
      <c r="B8202" s="158"/>
      <c r="D8202" s="152" t="s">
        <v>340</v>
      </c>
      <c r="E8202" s="159" t="s">
        <v>21</v>
      </c>
      <c r="F8202" s="160" t="s">
        <v>5311</v>
      </c>
      <c r="H8202" s="161">
        <v>16.75</v>
      </c>
      <c r="I8202" s="162"/>
      <c r="L8202" s="158"/>
      <c r="M8202" s="163"/>
      <c r="T8202" s="164"/>
      <c r="AT8202" s="159" t="s">
        <v>340</v>
      </c>
      <c r="AU8202" s="159" t="s">
        <v>80</v>
      </c>
      <c r="AV8202" s="13" t="s">
        <v>80</v>
      </c>
      <c r="AW8202" s="13" t="s">
        <v>32</v>
      </c>
      <c r="AX8202" s="13" t="s">
        <v>71</v>
      </c>
      <c r="AY8202" s="159" t="s">
        <v>330</v>
      </c>
    </row>
    <row r="8203" spans="2:51" s="13" customFormat="1">
      <c r="B8203" s="158"/>
      <c r="D8203" s="152" t="s">
        <v>340</v>
      </c>
      <c r="E8203" s="159" t="s">
        <v>21</v>
      </c>
      <c r="F8203" s="160" t="s">
        <v>4834</v>
      </c>
      <c r="H8203" s="161">
        <v>-1.68</v>
      </c>
      <c r="I8203" s="162"/>
      <c r="L8203" s="158"/>
      <c r="M8203" s="163"/>
      <c r="T8203" s="164"/>
      <c r="AT8203" s="159" t="s">
        <v>340</v>
      </c>
      <c r="AU8203" s="159" t="s">
        <v>80</v>
      </c>
      <c r="AV8203" s="13" t="s">
        <v>80</v>
      </c>
      <c r="AW8203" s="13" t="s">
        <v>32</v>
      </c>
      <c r="AX8203" s="13" t="s">
        <v>71</v>
      </c>
      <c r="AY8203" s="159" t="s">
        <v>330</v>
      </c>
    </row>
    <row r="8204" spans="2:51" s="12" customFormat="1">
      <c r="B8204" s="151"/>
      <c r="D8204" s="152" t="s">
        <v>340</v>
      </c>
      <c r="E8204" s="153" t="s">
        <v>21</v>
      </c>
      <c r="F8204" s="154" t="s">
        <v>1708</v>
      </c>
      <c r="H8204" s="153" t="s">
        <v>21</v>
      </c>
      <c r="I8204" s="155"/>
      <c r="L8204" s="151"/>
      <c r="M8204" s="156"/>
      <c r="T8204" s="157"/>
      <c r="AT8204" s="153" t="s">
        <v>340</v>
      </c>
      <c r="AU8204" s="153" t="s">
        <v>80</v>
      </c>
      <c r="AV8204" s="12" t="s">
        <v>78</v>
      </c>
      <c r="AW8204" s="12" t="s">
        <v>32</v>
      </c>
      <c r="AX8204" s="12" t="s">
        <v>71</v>
      </c>
      <c r="AY8204" s="153" t="s">
        <v>330</v>
      </c>
    </row>
    <row r="8205" spans="2:51" s="13" customFormat="1">
      <c r="B8205" s="158"/>
      <c r="D8205" s="152" t="s">
        <v>340</v>
      </c>
      <c r="E8205" s="159" t="s">
        <v>21</v>
      </c>
      <c r="F8205" s="160" t="s">
        <v>5312</v>
      </c>
      <c r="H8205" s="161">
        <v>86.564999999999984</v>
      </c>
      <c r="I8205" s="162"/>
      <c r="L8205" s="158"/>
      <c r="M8205" s="163"/>
      <c r="T8205" s="164"/>
      <c r="AT8205" s="159" t="s">
        <v>340</v>
      </c>
      <c r="AU8205" s="159" t="s">
        <v>80</v>
      </c>
      <c r="AV8205" s="13" t="s">
        <v>80</v>
      </c>
      <c r="AW8205" s="13" t="s">
        <v>32</v>
      </c>
      <c r="AX8205" s="13" t="s">
        <v>71</v>
      </c>
      <c r="AY8205" s="159" t="s">
        <v>330</v>
      </c>
    </row>
    <row r="8206" spans="2:51" s="13" customFormat="1">
      <c r="B8206" s="158"/>
      <c r="D8206" s="152" t="s">
        <v>340</v>
      </c>
      <c r="E8206" s="159" t="s">
        <v>21</v>
      </c>
      <c r="F8206" s="160" t="s">
        <v>1688</v>
      </c>
      <c r="H8206" s="161">
        <v>-3.15</v>
      </c>
      <c r="I8206" s="162"/>
      <c r="L8206" s="158"/>
      <c r="M8206" s="163"/>
      <c r="T8206" s="164"/>
      <c r="AT8206" s="159" t="s">
        <v>340</v>
      </c>
      <c r="AU8206" s="159" t="s">
        <v>80</v>
      </c>
      <c r="AV8206" s="13" t="s">
        <v>80</v>
      </c>
      <c r="AW8206" s="13" t="s">
        <v>32</v>
      </c>
      <c r="AX8206" s="13" t="s">
        <v>71</v>
      </c>
      <c r="AY8206" s="159" t="s">
        <v>330</v>
      </c>
    </row>
    <row r="8207" spans="2:51" s="13" customFormat="1">
      <c r="B8207" s="158"/>
      <c r="D8207" s="152" t="s">
        <v>340</v>
      </c>
      <c r="E8207" s="159" t="s">
        <v>21</v>
      </c>
      <c r="F8207" s="160" t="s">
        <v>1531</v>
      </c>
      <c r="H8207" s="161">
        <v>-1.26</v>
      </c>
      <c r="I8207" s="162"/>
      <c r="L8207" s="158"/>
      <c r="M8207" s="163"/>
      <c r="T8207" s="164"/>
      <c r="AT8207" s="159" t="s">
        <v>340</v>
      </c>
      <c r="AU8207" s="159" t="s">
        <v>80</v>
      </c>
      <c r="AV8207" s="13" t="s">
        <v>80</v>
      </c>
      <c r="AW8207" s="13" t="s">
        <v>32</v>
      </c>
      <c r="AX8207" s="13" t="s">
        <v>71</v>
      </c>
      <c r="AY8207" s="159" t="s">
        <v>330</v>
      </c>
    </row>
    <row r="8208" spans="2:51" s="13" customFormat="1">
      <c r="B8208" s="158"/>
      <c r="D8208" s="152" t="s">
        <v>340</v>
      </c>
      <c r="E8208" s="159" t="s">
        <v>21</v>
      </c>
      <c r="F8208" s="160" t="s">
        <v>1710</v>
      </c>
      <c r="H8208" s="161">
        <v>-10.85</v>
      </c>
      <c r="I8208" s="162"/>
      <c r="L8208" s="158"/>
      <c r="M8208" s="163"/>
      <c r="T8208" s="164"/>
      <c r="AT8208" s="159" t="s">
        <v>340</v>
      </c>
      <c r="AU8208" s="159" t="s">
        <v>80</v>
      </c>
      <c r="AV8208" s="13" t="s">
        <v>80</v>
      </c>
      <c r="AW8208" s="13" t="s">
        <v>32</v>
      </c>
      <c r="AX8208" s="13" t="s">
        <v>71</v>
      </c>
      <c r="AY8208" s="159" t="s">
        <v>330</v>
      </c>
    </row>
    <row r="8209" spans="2:51" s="13" customFormat="1">
      <c r="B8209" s="158"/>
      <c r="D8209" s="152" t="s">
        <v>340</v>
      </c>
      <c r="E8209" s="159" t="s">
        <v>21</v>
      </c>
      <c r="F8209" s="160" t="s">
        <v>1711</v>
      </c>
      <c r="H8209" s="161">
        <v>3.7130000000000001</v>
      </c>
      <c r="I8209" s="162"/>
      <c r="L8209" s="158"/>
      <c r="M8209" s="163"/>
      <c r="T8209" s="164"/>
      <c r="AT8209" s="159" t="s">
        <v>340</v>
      </c>
      <c r="AU8209" s="159" t="s">
        <v>80</v>
      </c>
      <c r="AV8209" s="13" t="s">
        <v>80</v>
      </c>
      <c r="AW8209" s="13" t="s">
        <v>32</v>
      </c>
      <c r="AX8209" s="13" t="s">
        <v>71</v>
      </c>
      <c r="AY8209" s="159" t="s">
        <v>330</v>
      </c>
    </row>
    <row r="8210" spans="2:51" s="12" customFormat="1">
      <c r="B8210" s="151"/>
      <c r="D8210" s="152" t="s">
        <v>340</v>
      </c>
      <c r="E8210" s="153" t="s">
        <v>21</v>
      </c>
      <c r="F8210" s="154" t="s">
        <v>818</v>
      </c>
      <c r="H8210" s="153" t="s">
        <v>21</v>
      </c>
      <c r="I8210" s="155"/>
      <c r="L8210" s="151"/>
      <c r="M8210" s="156"/>
      <c r="T8210" s="157"/>
      <c r="AT8210" s="153" t="s">
        <v>340</v>
      </c>
      <c r="AU8210" s="153" t="s">
        <v>80</v>
      </c>
      <c r="AV8210" s="12" t="s">
        <v>78</v>
      </c>
      <c r="AW8210" s="12" t="s">
        <v>32</v>
      </c>
      <c r="AX8210" s="12" t="s">
        <v>71</v>
      </c>
      <c r="AY8210" s="153" t="s">
        <v>330</v>
      </c>
    </row>
    <row r="8211" spans="2:51" s="12" customFormat="1">
      <c r="B8211" s="151"/>
      <c r="D8211" s="152" t="s">
        <v>340</v>
      </c>
      <c r="E8211" s="153" t="s">
        <v>21</v>
      </c>
      <c r="F8211" s="154" t="s">
        <v>1454</v>
      </c>
      <c r="H8211" s="153" t="s">
        <v>21</v>
      </c>
      <c r="I8211" s="155"/>
      <c r="L8211" s="151"/>
      <c r="M8211" s="156"/>
      <c r="T8211" s="157"/>
      <c r="AT8211" s="153" t="s">
        <v>340</v>
      </c>
      <c r="AU8211" s="153" t="s">
        <v>80</v>
      </c>
      <c r="AV8211" s="12" t="s">
        <v>78</v>
      </c>
      <c r="AW8211" s="12" t="s">
        <v>32</v>
      </c>
      <c r="AX8211" s="12" t="s">
        <v>71</v>
      </c>
      <c r="AY8211" s="153" t="s">
        <v>330</v>
      </c>
    </row>
    <row r="8212" spans="2:51" s="13" customFormat="1">
      <c r="B8212" s="158"/>
      <c r="D8212" s="152" t="s">
        <v>340</v>
      </c>
      <c r="E8212" s="159" t="s">
        <v>21</v>
      </c>
      <c r="F8212" s="160" t="s">
        <v>2367</v>
      </c>
      <c r="H8212" s="161">
        <v>70.533000000000001</v>
      </c>
      <c r="I8212" s="162"/>
      <c r="L8212" s="158"/>
      <c r="M8212" s="163"/>
      <c r="T8212" s="164"/>
      <c r="AT8212" s="159" t="s">
        <v>340</v>
      </c>
      <c r="AU8212" s="159" t="s">
        <v>80</v>
      </c>
      <c r="AV8212" s="13" t="s">
        <v>80</v>
      </c>
      <c r="AW8212" s="13" t="s">
        <v>32</v>
      </c>
      <c r="AX8212" s="13" t="s">
        <v>71</v>
      </c>
      <c r="AY8212" s="159" t="s">
        <v>330</v>
      </c>
    </row>
    <row r="8213" spans="2:51" s="13" customFormat="1">
      <c r="B8213" s="158"/>
      <c r="D8213" s="152" t="s">
        <v>340</v>
      </c>
      <c r="E8213" s="159" t="s">
        <v>21</v>
      </c>
      <c r="F8213" s="160" t="s">
        <v>1720</v>
      </c>
      <c r="H8213" s="161">
        <v>-2.1</v>
      </c>
      <c r="I8213" s="162"/>
      <c r="L8213" s="158"/>
      <c r="M8213" s="163"/>
      <c r="T8213" s="164"/>
      <c r="AT8213" s="159" t="s">
        <v>340</v>
      </c>
      <c r="AU8213" s="159" t="s">
        <v>80</v>
      </c>
      <c r="AV8213" s="13" t="s">
        <v>80</v>
      </c>
      <c r="AW8213" s="13" t="s">
        <v>32</v>
      </c>
      <c r="AX8213" s="13" t="s">
        <v>71</v>
      </c>
      <c r="AY8213" s="159" t="s">
        <v>330</v>
      </c>
    </row>
    <row r="8214" spans="2:51" s="13" customFormat="1">
      <c r="B8214" s="158"/>
      <c r="D8214" s="152" t="s">
        <v>340</v>
      </c>
      <c r="E8214" s="159" t="s">
        <v>21</v>
      </c>
      <c r="F8214" s="160" t="s">
        <v>1688</v>
      </c>
      <c r="H8214" s="161">
        <v>-3.15</v>
      </c>
      <c r="I8214" s="162"/>
      <c r="L8214" s="158"/>
      <c r="M8214" s="163"/>
      <c r="T8214" s="164"/>
      <c r="AT8214" s="159" t="s">
        <v>340</v>
      </c>
      <c r="AU8214" s="159" t="s">
        <v>80</v>
      </c>
      <c r="AV8214" s="13" t="s">
        <v>80</v>
      </c>
      <c r="AW8214" s="13" t="s">
        <v>32</v>
      </c>
      <c r="AX8214" s="13" t="s">
        <v>71</v>
      </c>
      <c r="AY8214" s="159" t="s">
        <v>330</v>
      </c>
    </row>
    <row r="8215" spans="2:51" s="13" customFormat="1">
      <c r="B8215" s="158"/>
      <c r="D8215" s="152" t="s">
        <v>340</v>
      </c>
      <c r="E8215" s="159" t="s">
        <v>21</v>
      </c>
      <c r="F8215" s="160" t="s">
        <v>1675</v>
      </c>
      <c r="H8215" s="161">
        <v>-4</v>
      </c>
      <c r="I8215" s="162"/>
      <c r="L8215" s="158"/>
      <c r="M8215" s="163"/>
      <c r="T8215" s="164"/>
      <c r="AT8215" s="159" t="s">
        <v>340</v>
      </c>
      <c r="AU8215" s="159" t="s">
        <v>80</v>
      </c>
      <c r="AV8215" s="13" t="s">
        <v>80</v>
      </c>
      <c r="AW8215" s="13" t="s">
        <v>32</v>
      </c>
      <c r="AX8215" s="13" t="s">
        <v>71</v>
      </c>
      <c r="AY8215" s="159" t="s">
        <v>330</v>
      </c>
    </row>
    <row r="8216" spans="2:51" s="13" customFormat="1">
      <c r="B8216" s="158"/>
      <c r="D8216" s="152" t="s">
        <v>340</v>
      </c>
      <c r="E8216" s="159" t="s">
        <v>21</v>
      </c>
      <c r="F8216" s="160" t="s">
        <v>1713</v>
      </c>
      <c r="H8216" s="161">
        <v>-2.093</v>
      </c>
      <c r="I8216" s="162"/>
      <c r="L8216" s="158"/>
      <c r="M8216" s="163"/>
      <c r="T8216" s="164"/>
      <c r="AT8216" s="159" t="s">
        <v>340</v>
      </c>
      <c r="AU8216" s="159" t="s">
        <v>80</v>
      </c>
      <c r="AV8216" s="13" t="s">
        <v>80</v>
      </c>
      <c r="AW8216" s="13" t="s">
        <v>32</v>
      </c>
      <c r="AX8216" s="13" t="s">
        <v>71</v>
      </c>
      <c r="AY8216" s="159" t="s">
        <v>330</v>
      </c>
    </row>
    <row r="8217" spans="2:51" s="13" customFormat="1">
      <c r="B8217" s="158"/>
      <c r="D8217" s="152" t="s">
        <v>340</v>
      </c>
      <c r="E8217" s="159" t="s">
        <v>21</v>
      </c>
      <c r="F8217" s="160" t="s">
        <v>1714</v>
      </c>
      <c r="H8217" s="161">
        <v>2</v>
      </c>
      <c r="I8217" s="162"/>
      <c r="L8217" s="158"/>
      <c r="M8217" s="163"/>
      <c r="T8217" s="164"/>
      <c r="AT8217" s="159" t="s">
        <v>340</v>
      </c>
      <c r="AU8217" s="159" t="s">
        <v>80</v>
      </c>
      <c r="AV8217" s="13" t="s">
        <v>80</v>
      </c>
      <c r="AW8217" s="13" t="s">
        <v>32</v>
      </c>
      <c r="AX8217" s="13" t="s">
        <v>71</v>
      </c>
      <c r="AY8217" s="159" t="s">
        <v>330</v>
      </c>
    </row>
    <row r="8218" spans="2:51" s="13" customFormat="1">
      <c r="B8218" s="158"/>
      <c r="D8218" s="152" t="s">
        <v>340</v>
      </c>
      <c r="E8218" s="159" t="s">
        <v>21</v>
      </c>
      <c r="F8218" s="160" t="s">
        <v>1715</v>
      </c>
      <c r="H8218" s="161">
        <v>1.33</v>
      </c>
      <c r="I8218" s="162"/>
      <c r="L8218" s="158"/>
      <c r="M8218" s="163"/>
      <c r="T8218" s="164"/>
      <c r="AT8218" s="159" t="s">
        <v>340</v>
      </c>
      <c r="AU8218" s="159" t="s">
        <v>80</v>
      </c>
      <c r="AV8218" s="13" t="s">
        <v>80</v>
      </c>
      <c r="AW8218" s="13" t="s">
        <v>32</v>
      </c>
      <c r="AX8218" s="13" t="s">
        <v>71</v>
      </c>
      <c r="AY8218" s="159" t="s">
        <v>330</v>
      </c>
    </row>
    <row r="8219" spans="2:51" s="12" customFormat="1">
      <c r="B8219" s="151"/>
      <c r="D8219" s="152" t="s">
        <v>340</v>
      </c>
      <c r="E8219" s="153" t="s">
        <v>21</v>
      </c>
      <c r="F8219" s="154" t="s">
        <v>1464</v>
      </c>
      <c r="H8219" s="153" t="s">
        <v>21</v>
      </c>
      <c r="I8219" s="155"/>
      <c r="L8219" s="151"/>
      <c r="M8219" s="156"/>
      <c r="T8219" s="157"/>
      <c r="AT8219" s="153" t="s">
        <v>340</v>
      </c>
      <c r="AU8219" s="153" t="s">
        <v>80</v>
      </c>
      <c r="AV8219" s="12" t="s">
        <v>78</v>
      </c>
      <c r="AW8219" s="12" t="s">
        <v>32</v>
      </c>
      <c r="AX8219" s="12" t="s">
        <v>71</v>
      </c>
      <c r="AY8219" s="153" t="s">
        <v>330</v>
      </c>
    </row>
    <row r="8220" spans="2:51" s="13" customFormat="1">
      <c r="B8220" s="158"/>
      <c r="D8220" s="152" t="s">
        <v>340</v>
      </c>
      <c r="E8220" s="159" t="s">
        <v>21</v>
      </c>
      <c r="F8220" s="160" t="s">
        <v>5313</v>
      </c>
      <c r="H8220" s="161">
        <v>37.390999999999998</v>
      </c>
      <c r="I8220" s="162"/>
      <c r="L8220" s="158"/>
      <c r="M8220" s="163"/>
      <c r="T8220" s="164"/>
      <c r="AT8220" s="159" t="s">
        <v>340</v>
      </c>
      <c r="AU8220" s="159" t="s">
        <v>80</v>
      </c>
      <c r="AV8220" s="13" t="s">
        <v>80</v>
      </c>
      <c r="AW8220" s="13" t="s">
        <v>32</v>
      </c>
      <c r="AX8220" s="13" t="s">
        <v>71</v>
      </c>
      <c r="AY8220" s="159" t="s">
        <v>330</v>
      </c>
    </row>
    <row r="8221" spans="2:51" s="13" customFormat="1">
      <c r="B8221" s="158"/>
      <c r="D8221" s="152" t="s">
        <v>340</v>
      </c>
      <c r="E8221" s="159" t="s">
        <v>21</v>
      </c>
      <c r="F8221" s="160" t="s">
        <v>1720</v>
      </c>
      <c r="H8221" s="161">
        <v>-2.1</v>
      </c>
      <c r="I8221" s="162"/>
      <c r="L8221" s="158"/>
      <c r="M8221" s="163"/>
      <c r="T8221" s="164"/>
      <c r="AT8221" s="159" t="s">
        <v>340</v>
      </c>
      <c r="AU8221" s="159" t="s">
        <v>80</v>
      </c>
      <c r="AV8221" s="13" t="s">
        <v>80</v>
      </c>
      <c r="AW8221" s="13" t="s">
        <v>32</v>
      </c>
      <c r="AX8221" s="13" t="s">
        <v>71</v>
      </c>
      <c r="AY8221" s="159" t="s">
        <v>330</v>
      </c>
    </row>
    <row r="8222" spans="2:51" s="12" customFormat="1">
      <c r="B8222" s="151"/>
      <c r="D8222" s="152" t="s">
        <v>340</v>
      </c>
      <c r="E8222" s="153" t="s">
        <v>21</v>
      </c>
      <c r="F8222" s="154" t="s">
        <v>1464</v>
      </c>
      <c r="H8222" s="153" t="s">
        <v>21</v>
      </c>
      <c r="I8222" s="155"/>
      <c r="L8222" s="151"/>
      <c r="M8222" s="156"/>
      <c r="T8222" s="157"/>
      <c r="AT8222" s="153" t="s">
        <v>340</v>
      </c>
      <c r="AU8222" s="153" t="s">
        <v>80</v>
      </c>
      <c r="AV8222" s="12" t="s">
        <v>78</v>
      </c>
      <c r="AW8222" s="12" t="s">
        <v>32</v>
      </c>
      <c r="AX8222" s="12" t="s">
        <v>71</v>
      </c>
      <c r="AY8222" s="153" t="s">
        <v>330</v>
      </c>
    </row>
    <row r="8223" spans="2:51" s="13" customFormat="1">
      <c r="B8223" s="158"/>
      <c r="D8223" s="152" t="s">
        <v>340</v>
      </c>
      <c r="E8223" s="159" t="s">
        <v>21</v>
      </c>
      <c r="F8223" s="160" t="s">
        <v>5314</v>
      </c>
      <c r="H8223" s="161">
        <v>44.493000000000002</v>
      </c>
      <c r="I8223" s="162"/>
      <c r="L8223" s="158"/>
      <c r="M8223" s="163"/>
      <c r="T8223" s="164"/>
      <c r="AT8223" s="159" t="s">
        <v>340</v>
      </c>
      <c r="AU8223" s="159" t="s">
        <v>80</v>
      </c>
      <c r="AV8223" s="13" t="s">
        <v>80</v>
      </c>
      <c r="AW8223" s="13" t="s">
        <v>32</v>
      </c>
      <c r="AX8223" s="13" t="s">
        <v>71</v>
      </c>
      <c r="AY8223" s="159" t="s">
        <v>330</v>
      </c>
    </row>
    <row r="8224" spans="2:51" s="13" customFormat="1">
      <c r="B8224" s="158"/>
      <c r="D8224" s="152" t="s">
        <v>340</v>
      </c>
      <c r="E8224" s="159" t="s">
        <v>21</v>
      </c>
      <c r="F8224" s="160" t="s">
        <v>1720</v>
      </c>
      <c r="H8224" s="161">
        <v>-2.1</v>
      </c>
      <c r="I8224" s="162"/>
      <c r="L8224" s="158"/>
      <c r="M8224" s="163"/>
      <c r="T8224" s="164"/>
      <c r="AT8224" s="159" t="s">
        <v>340</v>
      </c>
      <c r="AU8224" s="159" t="s">
        <v>80</v>
      </c>
      <c r="AV8224" s="13" t="s">
        <v>80</v>
      </c>
      <c r="AW8224" s="13" t="s">
        <v>32</v>
      </c>
      <c r="AX8224" s="13" t="s">
        <v>71</v>
      </c>
      <c r="AY8224" s="159" t="s">
        <v>330</v>
      </c>
    </row>
    <row r="8225" spans="2:51" s="12" customFormat="1">
      <c r="B8225" s="151"/>
      <c r="D8225" s="152" t="s">
        <v>340</v>
      </c>
      <c r="E8225" s="153" t="s">
        <v>21</v>
      </c>
      <c r="F8225" s="154" t="s">
        <v>1545</v>
      </c>
      <c r="H8225" s="153" t="s">
        <v>21</v>
      </c>
      <c r="I8225" s="155"/>
      <c r="L8225" s="151"/>
      <c r="M8225" s="156"/>
      <c r="T8225" s="157"/>
      <c r="AT8225" s="153" t="s">
        <v>340</v>
      </c>
      <c r="AU8225" s="153" t="s">
        <v>80</v>
      </c>
      <c r="AV8225" s="12" t="s">
        <v>78</v>
      </c>
      <c r="AW8225" s="12" t="s">
        <v>32</v>
      </c>
      <c r="AX8225" s="12" t="s">
        <v>71</v>
      </c>
      <c r="AY8225" s="153" t="s">
        <v>330</v>
      </c>
    </row>
    <row r="8226" spans="2:51" s="13" customFormat="1">
      <c r="B8226" s="158"/>
      <c r="D8226" s="152" t="s">
        <v>340</v>
      </c>
      <c r="E8226" s="159" t="s">
        <v>21</v>
      </c>
      <c r="F8226" s="160" t="s">
        <v>5315</v>
      </c>
      <c r="H8226" s="161">
        <v>253.119</v>
      </c>
      <c r="I8226" s="162"/>
      <c r="L8226" s="158"/>
      <c r="M8226" s="163"/>
      <c r="T8226" s="164"/>
      <c r="AT8226" s="159" t="s">
        <v>340</v>
      </c>
      <c r="AU8226" s="159" t="s">
        <v>80</v>
      </c>
      <c r="AV8226" s="13" t="s">
        <v>80</v>
      </c>
      <c r="AW8226" s="13" t="s">
        <v>32</v>
      </c>
      <c r="AX8226" s="13" t="s">
        <v>71</v>
      </c>
      <c r="AY8226" s="159" t="s">
        <v>330</v>
      </c>
    </row>
    <row r="8227" spans="2:51" s="13" customFormat="1">
      <c r="B8227" s="158"/>
      <c r="D8227" s="152" t="s">
        <v>340</v>
      </c>
      <c r="E8227" s="159" t="s">
        <v>21</v>
      </c>
      <c r="F8227" s="160" t="s">
        <v>5316</v>
      </c>
      <c r="H8227" s="161">
        <v>-4.2</v>
      </c>
      <c r="I8227" s="162"/>
      <c r="L8227" s="158"/>
      <c r="M8227" s="163"/>
      <c r="T8227" s="164"/>
      <c r="AT8227" s="159" t="s">
        <v>340</v>
      </c>
      <c r="AU8227" s="159" t="s">
        <v>80</v>
      </c>
      <c r="AV8227" s="13" t="s">
        <v>80</v>
      </c>
      <c r="AW8227" s="13" t="s">
        <v>32</v>
      </c>
      <c r="AX8227" s="13" t="s">
        <v>71</v>
      </c>
      <c r="AY8227" s="159" t="s">
        <v>330</v>
      </c>
    </row>
    <row r="8228" spans="2:51" s="13" customFormat="1">
      <c r="B8228" s="158"/>
      <c r="D8228" s="152" t="s">
        <v>340</v>
      </c>
      <c r="E8228" s="159" t="s">
        <v>21</v>
      </c>
      <c r="F8228" s="160" t="s">
        <v>1688</v>
      </c>
      <c r="H8228" s="161">
        <v>-3.15</v>
      </c>
      <c r="I8228" s="162"/>
      <c r="L8228" s="158"/>
      <c r="M8228" s="163"/>
      <c r="T8228" s="164"/>
      <c r="AT8228" s="159" t="s">
        <v>340</v>
      </c>
      <c r="AU8228" s="159" t="s">
        <v>80</v>
      </c>
      <c r="AV8228" s="13" t="s">
        <v>80</v>
      </c>
      <c r="AW8228" s="13" t="s">
        <v>32</v>
      </c>
      <c r="AX8228" s="13" t="s">
        <v>71</v>
      </c>
      <c r="AY8228" s="159" t="s">
        <v>330</v>
      </c>
    </row>
    <row r="8229" spans="2:51" s="13" customFormat="1">
      <c r="B8229" s="158"/>
      <c r="D8229" s="152" t="s">
        <v>340</v>
      </c>
      <c r="E8229" s="159" t="s">
        <v>21</v>
      </c>
      <c r="F8229" s="160" t="s">
        <v>1721</v>
      </c>
      <c r="H8229" s="161">
        <v>-3.36</v>
      </c>
      <c r="I8229" s="162"/>
      <c r="L8229" s="158"/>
      <c r="M8229" s="163"/>
      <c r="T8229" s="164"/>
      <c r="AT8229" s="159" t="s">
        <v>340</v>
      </c>
      <c r="AU8229" s="159" t="s">
        <v>80</v>
      </c>
      <c r="AV8229" s="13" t="s">
        <v>80</v>
      </c>
      <c r="AW8229" s="13" t="s">
        <v>32</v>
      </c>
      <c r="AX8229" s="13" t="s">
        <v>71</v>
      </c>
      <c r="AY8229" s="159" t="s">
        <v>330</v>
      </c>
    </row>
    <row r="8230" spans="2:51" s="13" customFormat="1">
      <c r="B8230" s="158"/>
      <c r="D8230" s="152" t="s">
        <v>340</v>
      </c>
      <c r="E8230" s="159" t="s">
        <v>21</v>
      </c>
      <c r="F8230" s="160" t="s">
        <v>1722</v>
      </c>
      <c r="H8230" s="161">
        <v>-0.63</v>
      </c>
      <c r="I8230" s="162"/>
      <c r="L8230" s="158"/>
      <c r="M8230" s="163"/>
      <c r="T8230" s="164"/>
      <c r="AT8230" s="159" t="s">
        <v>340</v>
      </c>
      <c r="AU8230" s="159" t="s">
        <v>80</v>
      </c>
      <c r="AV8230" s="13" t="s">
        <v>80</v>
      </c>
      <c r="AW8230" s="13" t="s">
        <v>32</v>
      </c>
      <c r="AX8230" s="13" t="s">
        <v>71</v>
      </c>
      <c r="AY8230" s="159" t="s">
        <v>330</v>
      </c>
    </row>
    <row r="8231" spans="2:51" s="13" customFormat="1">
      <c r="B8231" s="158"/>
      <c r="D8231" s="152" t="s">
        <v>340</v>
      </c>
      <c r="E8231" s="159" t="s">
        <v>21</v>
      </c>
      <c r="F8231" s="160" t="s">
        <v>1723</v>
      </c>
      <c r="H8231" s="161">
        <v>3.1920000000000002</v>
      </c>
      <c r="I8231" s="162"/>
      <c r="L8231" s="158"/>
      <c r="M8231" s="163"/>
      <c r="T8231" s="164"/>
      <c r="AT8231" s="159" t="s">
        <v>340</v>
      </c>
      <c r="AU8231" s="159" t="s">
        <v>80</v>
      </c>
      <c r="AV8231" s="13" t="s">
        <v>80</v>
      </c>
      <c r="AW8231" s="13" t="s">
        <v>32</v>
      </c>
      <c r="AX8231" s="13" t="s">
        <v>71</v>
      </c>
      <c r="AY8231" s="159" t="s">
        <v>330</v>
      </c>
    </row>
    <row r="8232" spans="2:51" s="13" customFormat="1">
      <c r="B8232" s="158"/>
      <c r="D8232" s="152" t="s">
        <v>340</v>
      </c>
      <c r="E8232" s="159" t="s">
        <v>21</v>
      </c>
      <c r="F8232" s="160" t="s">
        <v>1724</v>
      </c>
      <c r="H8232" s="161">
        <v>0.96</v>
      </c>
      <c r="I8232" s="162"/>
      <c r="L8232" s="158"/>
      <c r="M8232" s="163"/>
      <c r="T8232" s="164"/>
      <c r="AT8232" s="159" t="s">
        <v>340</v>
      </c>
      <c r="AU8232" s="159" t="s">
        <v>80</v>
      </c>
      <c r="AV8232" s="13" t="s">
        <v>80</v>
      </c>
      <c r="AW8232" s="13" t="s">
        <v>32</v>
      </c>
      <c r="AX8232" s="13" t="s">
        <v>71</v>
      </c>
      <c r="AY8232" s="159" t="s">
        <v>330</v>
      </c>
    </row>
    <row r="8233" spans="2:51" s="13" customFormat="1">
      <c r="B8233" s="158"/>
      <c r="D8233" s="152" t="s">
        <v>340</v>
      </c>
      <c r="E8233" s="159" t="s">
        <v>21</v>
      </c>
      <c r="F8233" s="160" t="s">
        <v>1725</v>
      </c>
      <c r="H8233" s="161">
        <v>-1.419</v>
      </c>
      <c r="I8233" s="162"/>
      <c r="L8233" s="158"/>
      <c r="M8233" s="163"/>
      <c r="T8233" s="164"/>
      <c r="AT8233" s="159" t="s">
        <v>340</v>
      </c>
      <c r="AU8233" s="159" t="s">
        <v>80</v>
      </c>
      <c r="AV8233" s="13" t="s">
        <v>80</v>
      </c>
      <c r="AW8233" s="13" t="s">
        <v>32</v>
      </c>
      <c r="AX8233" s="13" t="s">
        <v>71</v>
      </c>
      <c r="AY8233" s="159" t="s">
        <v>330</v>
      </c>
    </row>
    <row r="8234" spans="2:51" s="13" customFormat="1">
      <c r="B8234" s="158"/>
      <c r="D8234" s="152" t="s">
        <v>340</v>
      </c>
      <c r="E8234" s="159" t="s">
        <v>21</v>
      </c>
      <c r="F8234" s="160" t="s">
        <v>1726</v>
      </c>
      <c r="H8234" s="161">
        <v>-1.161</v>
      </c>
      <c r="I8234" s="162"/>
      <c r="L8234" s="158"/>
      <c r="M8234" s="163"/>
      <c r="T8234" s="164"/>
      <c r="AT8234" s="159" t="s">
        <v>340</v>
      </c>
      <c r="AU8234" s="159" t="s">
        <v>80</v>
      </c>
      <c r="AV8234" s="13" t="s">
        <v>80</v>
      </c>
      <c r="AW8234" s="13" t="s">
        <v>32</v>
      </c>
      <c r="AX8234" s="13" t="s">
        <v>71</v>
      </c>
      <c r="AY8234" s="159" t="s">
        <v>330</v>
      </c>
    </row>
    <row r="8235" spans="2:51" s="13" customFormat="1">
      <c r="B8235" s="158"/>
      <c r="D8235" s="152" t="s">
        <v>340</v>
      </c>
      <c r="E8235" s="159" t="s">
        <v>21</v>
      </c>
      <c r="F8235" s="160" t="s">
        <v>1727</v>
      </c>
      <c r="H8235" s="161">
        <v>-1.075</v>
      </c>
      <c r="I8235" s="162"/>
      <c r="L8235" s="158"/>
      <c r="M8235" s="163"/>
      <c r="T8235" s="164"/>
      <c r="AT8235" s="159" t="s">
        <v>340</v>
      </c>
      <c r="AU8235" s="159" t="s">
        <v>80</v>
      </c>
      <c r="AV8235" s="13" t="s">
        <v>80</v>
      </c>
      <c r="AW8235" s="13" t="s">
        <v>32</v>
      </c>
      <c r="AX8235" s="13" t="s">
        <v>71</v>
      </c>
      <c r="AY8235" s="159" t="s">
        <v>330</v>
      </c>
    </row>
    <row r="8236" spans="2:51" s="13" customFormat="1">
      <c r="B8236" s="158"/>
      <c r="D8236" s="152" t="s">
        <v>340</v>
      </c>
      <c r="E8236" s="159" t="s">
        <v>21</v>
      </c>
      <c r="F8236" s="160" t="s">
        <v>1728</v>
      </c>
      <c r="H8236" s="161">
        <v>-1.2729999999999999</v>
      </c>
      <c r="I8236" s="162"/>
      <c r="L8236" s="158"/>
      <c r="M8236" s="163"/>
      <c r="T8236" s="164"/>
      <c r="AT8236" s="159" t="s">
        <v>340</v>
      </c>
      <c r="AU8236" s="159" t="s">
        <v>80</v>
      </c>
      <c r="AV8236" s="13" t="s">
        <v>80</v>
      </c>
      <c r="AW8236" s="13" t="s">
        <v>32</v>
      </c>
      <c r="AX8236" s="13" t="s">
        <v>71</v>
      </c>
      <c r="AY8236" s="159" t="s">
        <v>330</v>
      </c>
    </row>
    <row r="8237" spans="2:51" s="13" customFormat="1">
      <c r="B8237" s="158"/>
      <c r="D8237" s="152" t="s">
        <v>340</v>
      </c>
      <c r="E8237" s="159" t="s">
        <v>21</v>
      </c>
      <c r="F8237" s="160" t="s">
        <v>1729</v>
      </c>
      <c r="H8237" s="161">
        <v>1.506</v>
      </c>
      <c r="I8237" s="162"/>
      <c r="L8237" s="158"/>
      <c r="M8237" s="163"/>
      <c r="T8237" s="164"/>
      <c r="AT8237" s="159" t="s">
        <v>340</v>
      </c>
      <c r="AU8237" s="159" t="s">
        <v>80</v>
      </c>
      <c r="AV8237" s="13" t="s">
        <v>80</v>
      </c>
      <c r="AW8237" s="13" t="s">
        <v>32</v>
      </c>
      <c r="AX8237" s="13" t="s">
        <v>71</v>
      </c>
      <c r="AY8237" s="159" t="s">
        <v>330</v>
      </c>
    </row>
    <row r="8238" spans="2:51" s="13" customFormat="1">
      <c r="B8238" s="158"/>
      <c r="D8238" s="152" t="s">
        <v>340</v>
      </c>
      <c r="E8238" s="159" t="s">
        <v>21</v>
      </c>
      <c r="F8238" s="160" t="s">
        <v>1730</v>
      </c>
      <c r="H8238" s="161">
        <v>1.3260000000000001</v>
      </c>
      <c r="I8238" s="162"/>
      <c r="L8238" s="158"/>
      <c r="M8238" s="163"/>
      <c r="T8238" s="164"/>
      <c r="AT8238" s="159" t="s">
        <v>340</v>
      </c>
      <c r="AU8238" s="159" t="s">
        <v>80</v>
      </c>
      <c r="AV8238" s="13" t="s">
        <v>80</v>
      </c>
      <c r="AW8238" s="13" t="s">
        <v>32</v>
      </c>
      <c r="AX8238" s="13" t="s">
        <v>71</v>
      </c>
      <c r="AY8238" s="159" t="s">
        <v>330</v>
      </c>
    </row>
    <row r="8239" spans="2:51" s="13" customFormat="1">
      <c r="B8239" s="158"/>
      <c r="D8239" s="152" t="s">
        <v>340</v>
      </c>
      <c r="E8239" s="159" t="s">
        <v>21</v>
      </c>
      <c r="F8239" s="160" t="s">
        <v>1731</v>
      </c>
      <c r="H8239" s="161">
        <v>1.266</v>
      </c>
      <c r="I8239" s="162"/>
      <c r="L8239" s="158"/>
      <c r="M8239" s="163"/>
      <c r="T8239" s="164"/>
      <c r="AT8239" s="159" t="s">
        <v>340</v>
      </c>
      <c r="AU8239" s="159" t="s">
        <v>80</v>
      </c>
      <c r="AV8239" s="13" t="s">
        <v>80</v>
      </c>
      <c r="AW8239" s="13" t="s">
        <v>32</v>
      </c>
      <c r="AX8239" s="13" t="s">
        <v>71</v>
      </c>
      <c r="AY8239" s="159" t="s">
        <v>330</v>
      </c>
    </row>
    <row r="8240" spans="2:51" s="13" customFormat="1">
      <c r="B8240" s="158"/>
      <c r="D8240" s="152" t="s">
        <v>340</v>
      </c>
      <c r="E8240" s="159" t="s">
        <v>21</v>
      </c>
      <c r="F8240" s="160" t="s">
        <v>1732</v>
      </c>
      <c r="H8240" s="161">
        <v>1.4039999999999999</v>
      </c>
      <c r="I8240" s="162"/>
      <c r="L8240" s="158"/>
      <c r="M8240" s="163"/>
      <c r="T8240" s="164"/>
      <c r="AT8240" s="159" t="s">
        <v>340</v>
      </c>
      <c r="AU8240" s="159" t="s">
        <v>80</v>
      </c>
      <c r="AV8240" s="13" t="s">
        <v>80</v>
      </c>
      <c r="AW8240" s="13" t="s">
        <v>32</v>
      </c>
      <c r="AX8240" s="13" t="s">
        <v>71</v>
      </c>
      <c r="AY8240" s="159" t="s">
        <v>330</v>
      </c>
    </row>
    <row r="8241" spans="2:65" s="12" customFormat="1">
      <c r="B8241" s="151"/>
      <c r="D8241" s="152" t="s">
        <v>340</v>
      </c>
      <c r="E8241" s="153" t="s">
        <v>21</v>
      </c>
      <c r="F8241" s="154" t="s">
        <v>1470</v>
      </c>
      <c r="H8241" s="153" t="s">
        <v>21</v>
      </c>
      <c r="I8241" s="155"/>
      <c r="L8241" s="151"/>
      <c r="M8241" s="156"/>
      <c r="T8241" s="157"/>
      <c r="AT8241" s="153" t="s">
        <v>340</v>
      </c>
      <c r="AU8241" s="153" t="s">
        <v>80</v>
      </c>
      <c r="AV8241" s="12" t="s">
        <v>78</v>
      </c>
      <c r="AW8241" s="12" t="s">
        <v>32</v>
      </c>
      <c r="AX8241" s="12" t="s">
        <v>71</v>
      </c>
      <c r="AY8241" s="153" t="s">
        <v>330</v>
      </c>
    </row>
    <row r="8242" spans="2:65" s="13" customFormat="1">
      <c r="B8242" s="158"/>
      <c r="D8242" s="152" t="s">
        <v>340</v>
      </c>
      <c r="E8242" s="159" t="s">
        <v>21</v>
      </c>
      <c r="F8242" s="160" t="s">
        <v>5317</v>
      </c>
      <c r="H8242" s="161">
        <v>53.932000000000002</v>
      </c>
      <c r="I8242" s="162"/>
      <c r="L8242" s="158"/>
      <c r="M8242" s="163"/>
      <c r="T8242" s="164"/>
      <c r="AT8242" s="159" t="s">
        <v>340</v>
      </c>
      <c r="AU8242" s="159" t="s">
        <v>80</v>
      </c>
      <c r="AV8242" s="13" t="s">
        <v>80</v>
      </c>
      <c r="AW8242" s="13" t="s">
        <v>32</v>
      </c>
      <c r="AX8242" s="13" t="s">
        <v>71</v>
      </c>
      <c r="AY8242" s="159" t="s">
        <v>330</v>
      </c>
    </row>
    <row r="8243" spans="2:65" s="13" customFormat="1">
      <c r="B8243" s="158"/>
      <c r="D8243" s="152" t="s">
        <v>340</v>
      </c>
      <c r="E8243" s="159" t="s">
        <v>21</v>
      </c>
      <c r="F8243" s="160" t="s">
        <v>1720</v>
      </c>
      <c r="H8243" s="161">
        <v>-2.1</v>
      </c>
      <c r="I8243" s="162"/>
      <c r="L8243" s="158"/>
      <c r="M8243" s="163"/>
      <c r="T8243" s="164"/>
      <c r="AT8243" s="159" t="s">
        <v>340</v>
      </c>
      <c r="AU8243" s="159" t="s">
        <v>80</v>
      </c>
      <c r="AV8243" s="13" t="s">
        <v>80</v>
      </c>
      <c r="AW8243" s="13" t="s">
        <v>32</v>
      </c>
      <c r="AX8243" s="13" t="s">
        <v>71</v>
      </c>
      <c r="AY8243" s="159" t="s">
        <v>330</v>
      </c>
    </row>
    <row r="8244" spans="2:65" s="13" customFormat="1">
      <c r="B8244" s="158"/>
      <c r="D8244" s="152" t="s">
        <v>340</v>
      </c>
      <c r="E8244" s="159" t="s">
        <v>21</v>
      </c>
      <c r="F8244" s="160" t="s">
        <v>1734</v>
      </c>
      <c r="H8244" s="161">
        <v>-1.95</v>
      </c>
      <c r="I8244" s="162"/>
      <c r="L8244" s="158"/>
      <c r="M8244" s="163"/>
      <c r="T8244" s="164"/>
      <c r="AT8244" s="159" t="s">
        <v>340</v>
      </c>
      <c r="AU8244" s="159" t="s">
        <v>80</v>
      </c>
      <c r="AV8244" s="13" t="s">
        <v>80</v>
      </c>
      <c r="AW8244" s="13" t="s">
        <v>32</v>
      </c>
      <c r="AX8244" s="13" t="s">
        <v>71</v>
      </c>
      <c r="AY8244" s="159" t="s">
        <v>330</v>
      </c>
    </row>
    <row r="8245" spans="2:65" s="13" customFormat="1">
      <c r="B8245" s="158"/>
      <c r="D8245" s="152" t="s">
        <v>340</v>
      </c>
      <c r="E8245" s="159" t="s">
        <v>21</v>
      </c>
      <c r="F8245" s="160" t="s">
        <v>1735</v>
      </c>
      <c r="H8245" s="161">
        <v>1.68</v>
      </c>
      <c r="I8245" s="162"/>
      <c r="L8245" s="158"/>
      <c r="M8245" s="163"/>
      <c r="T8245" s="164"/>
      <c r="AT8245" s="159" t="s">
        <v>340</v>
      </c>
      <c r="AU8245" s="159" t="s">
        <v>80</v>
      </c>
      <c r="AV8245" s="13" t="s">
        <v>80</v>
      </c>
      <c r="AW8245" s="13" t="s">
        <v>32</v>
      </c>
      <c r="AX8245" s="13" t="s">
        <v>71</v>
      </c>
      <c r="AY8245" s="159" t="s">
        <v>330</v>
      </c>
    </row>
    <row r="8246" spans="2:65" s="14" customFormat="1">
      <c r="B8246" s="166"/>
      <c r="D8246" s="152" t="s">
        <v>340</v>
      </c>
      <c r="E8246" s="167" t="s">
        <v>21</v>
      </c>
      <c r="F8246" s="168" t="s">
        <v>443</v>
      </c>
      <c r="H8246" s="169">
        <v>3954.97300000001</v>
      </c>
      <c r="I8246" s="170"/>
      <c r="L8246" s="166"/>
      <c r="M8246" s="171"/>
      <c r="T8246" s="172"/>
      <c r="AT8246" s="167" t="s">
        <v>340</v>
      </c>
      <c r="AU8246" s="167" t="s">
        <v>80</v>
      </c>
      <c r="AV8246" s="14" t="s">
        <v>336</v>
      </c>
      <c r="AW8246" s="14" t="s">
        <v>32</v>
      </c>
      <c r="AX8246" s="14" t="s">
        <v>78</v>
      </c>
      <c r="AY8246" s="167" t="s">
        <v>330</v>
      </c>
    </row>
    <row r="8247" spans="2:65" s="11" customFormat="1" ht="22.9" customHeight="1">
      <c r="B8247" s="122"/>
      <c r="D8247" s="123" t="s">
        <v>70</v>
      </c>
      <c r="E8247" s="132" t="s">
        <v>5318</v>
      </c>
      <c r="F8247" s="132" t="s">
        <v>5319</v>
      </c>
      <c r="I8247" s="125"/>
      <c r="J8247" s="133">
        <f>BK8247</f>
        <v>18629.489999999998</v>
      </c>
      <c r="L8247" s="122"/>
      <c r="M8247" s="127"/>
      <c r="P8247" s="128">
        <f>SUM(P8248:P8258)</f>
        <v>0</v>
      </c>
      <c r="R8247" s="128">
        <f>SUM(R8248:R8258)</f>
        <v>4.6123999999999991E-2</v>
      </c>
      <c r="T8247" s="129">
        <f>SUM(T8248:T8258)</f>
        <v>0</v>
      </c>
      <c r="AR8247" s="123" t="s">
        <v>80</v>
      </c>
      <c r="AT8247" s="130" t="s">
        <v>70</v>
      </c>
      <c r="AU8247" s="130" t="s">
        <v>78</v>
      </c>
      <c r="AY8247" s="123" t="s">
        <v>330</v>
      </c>
      <c r="BK8247" s="131">
        <f>SUM(BK8248:BK8258)</f>
        <v>18629.489999999998</v>
      </c>
    </row>
    <row r="8248" spans="2:65" s="1" customFormat="1" ht="16.5" customHeight="1">
      <c r="B8248" s="33"/>
      <c r="C8248" s="134" t="s">
        <v>5320</v>
      </c>
      <c r="D8248" s="134" t="s">
        <v>332</v>
      </c>
      <c r="E8248" s="135" t="s">
        <v>5321</v>
      </c>
      <c r="F8248" s="136" t="s">
        <v>5322</v>
      </c>
      <c r="G8248" s="137" t="s">
        <v>169</v>
      </c>
      <c r="H8248" s="138">
        <v>35.479999999999997</v>
      </c>
      <c r="I8248" s="139">
        <v>114.64</v>
      </c>
      <c r="J8248" s="140">
        <f>ROUND(I8248*H8248,2)</f>
        <v>4067.43</v>
      </c>
      <c r="K8248" s="136" t="s">
        <v>335</v>
      </c>
      <c r="L8248" s="33"/>
      <c r="M8248" s="141" t="s">
        <v>21</v>
      </c>
      <c r="N8248" s="142" t="s">
        <v>42</v>
      </c>
      <c r="P8248" s="143">
        <f>O8248*H8248</f>
        <v>0</v>
      </c>
      <c r="Q8248" s="143">
        <v>0</v>
      </c>
      <c r="R8248" s="143">
        <f>Q8248*H8248</f>
        <v>0</v>
      </c>
      <c r="S8248" s="143">
        <v>0</v>
      </c>
      <c r="T8248" s="144">
        <f>S8248*H8248</f>
        <v>0</v>
      </c>
      <c r="AR8248" s="145" t="s">
        <v>444</v>
      </c>
      <c r="AT8248" s="145" t="s">
        <v>332</v>
      </c>
      <c r="AU8248" s="145" t="s">
        <v>80</v>
      </c>
      <c r="AY8248" s="18" t="s">
        <v>330</v>
      </c>
      <c r="BE8248" s="146">
        <f>IF(N8248="základní",J8248,0)</f>
        <v>4067.43</v>
      </c>
      <c r="BF8248" s="146">
        <f>IF(N8248="snížená",J8248,0)</f>
        <v>0</v>
      </c>
      <c r="BG8248" s="146">
        <f>IF(N8248="zákl. přenesená",J8248,0)</f>
        <v>0</v>
      </c>
      <c r="BH8248" s="146">
        <f>IF(N8248="sníž. přenesená",J8248,0)</f>
        <v>0</v>
      </c>
      <c r="BI8248" s="146">
        <f>IF(N8248="nulová",J8248,0)</f>
        <v>0</v>
      </c>
      <c r="BJ8248" s="18" t="s">
        <v>78</v>
      </c>
      <c r="BK8248" s="146">
        <f>ROUND(I8248*H8248,2)</f>
        <v>4067.43</v>
      </c>
      <c r="BL8248" s="18" t="s">
        <v>444</v>
      </c>
      <c r="BM8248" s="145" t="s">
        <v>5323</v>
      </c>
    </row>
    <row r="8249" spans="2:65" s="1" customFormat="1">
      <c r="B8249" s="33"/>
      <c r="D8249" s="147" t="s">
        <v>338</v>
      </c>
      <c r="F8249" s="148" t="s">
        <v>5324</v>
      </c>
      <c r="I8249" s="149"/>
      <c r="L8249" s="33"/>
      <c r="M8249" s="150"/>
      <c r="T8249" s="52"/>
      <c r="AT8249" s="18" t="s">
        <v>338</v>
      </c>
      <c r="AU8249" s="18" t="s">
        <v>80</v>
      </c>
    </row>
    <row r="8250" spans="2:65" s="12" customFormat="1">
      <c r="B8250" s="151"/>
      <c r="D8250" s="152" t="s">
        <v>340</v>
      </c>
      <c r="E8250" s="153" t="s">
        <v>21</v>
      </c>
      <c r="F8250" s="154" t="s">
        <v>5325</v>
      </c>
      <c r="H8250" s="153" t="s">
        <v>21</v>
      </c>
      <c r="I8250" s="155"/>
      <c r="L8250" s="151"/>
      <c r="M8250" s="156"/>
      <c r="T8250" s="157"/>
      <c r="AT8250" s="153" t="s">
        <v>340</v>
      </c>
      <c r="AU8250" s="153" t="s">
        <v>80</v>
      </c>
      <c r="AV8250" s="12" t="s">
        <v>78</v>
      </c>
      <c r="AW8250" s="12" t="s">
        <v>32</v>
      </c>
      <c r="AX8250" s="12" t="s">
        <v>71</v>
      </c>
      <c r="AY8250" s="153" t="s">
        <v>330</v>
      </c>
    </row>
    <row r="8251" spans="2:65" s="13" customFormat="1">
      <c r="B8251" s="158"/>
      <c r="D8251" s="152" t="s">
        <v>340</v>
      </c>
      <c r="E8251" s="159" t="s">
        <v>21</v>
      </c>
      <c r="F8251" s="160" t="s">
        <v>5326</v>
      </c>
      <c r="H8251" s="161">
        <v>6</v>
      </c>
      <c r="I8251" s="162"/>
      <c r="L8251" s="158"/>
      <c r="M8251" s="163"/>
      <c r="T8251" s="164"/>
      <c r="AT8251" s="159" t="s">
        <v>340</v>
      </c>
      <c r="AU8251" s="159" t="s">
        <v>80</v>
      </c>
      <c r="AV8251" s="13" t="s">
        <v>80</v>
      </c>
      <c r="AW8251" s="13" t="s">
        <v>32</v>
      </c>
      <c r="AX8251" s="13" t="s">
        <v>71</v>
      </c>
      <c r="AY8251" s="159" t="s">
        <v>330</v>
      </c>
    </row>
    <row r="8252" spans="2:65" s="13" customFormat="1">
      <c r="B8252" s="158"/>
      <c r="D8252" s="152" t="s">
        <v>340</v>
      </c>
      <c r="E8252" s="159" t="s">
        <v>21</v>
      </c>
      <c r="F8252" s="160" t="s">
        <v>1760</v>
      </c>
      <c r="H8252" s="161">
        <v>5.6</v>
      </c>
      <c r="I8252" s="162"/>
      <c r="L8252" s="158"/>
      <c r="M8252" s="163"/>
      <c r="T8252" s="164"/>
      <c r="AT8252" s="159" t="s">
        <v>340</v>
      </c>
      <c r="AU8252" s="159" t="s">
        <v>80</v>
      </c>
      <c r="AV8252" s="13" t="s">
        <v>80</v>
      </c>
      <c r="AW8252" s="13" t="s">
        <v>32</v>
      </c>
      <c r="AX8252" s="13" t="s">
        <v>71</v>
      </c>
      <c r="AY8252" s="159" t="s">
        <v>330</v>
      </c>
    </row>
    <row r="8253" spans="2:65" s="13" customFormat="1">
      <c r="B8253" s="158"/>
      <c r="D8253" s="152" t="s">
        <v>340</v>
      </c>
      <c r="E8253" s="159" t="s">
        <v>21</v>
      </c>
      <c r="F8253" s="160" t="s">
        <v>5327</v>
      </c>
      <c r="H8253" s="161">
        <v>5.74</v>
      </c>
      <c r="I8253" s="162"/>
      <c r="L8253" s="158"/>
      <c r="M8253" s="163"/>
      <c r="T8253" s="164"/>
      <c r="AT8253" s="159" t="s">
        <v>340</v>
      </c>
      <c r="AU8253" s="159" t="s">
        <v>80</v>
      </c>
      <c r="AV8253" s="13" t="s">
        <v>80</v>
      </c>
      <c r="AW8253" s="13" t="s">
        <v>32</v>
      </c>
      <c r="AX8253" s="13" t="s">
        <v>71</v>
      </c>
      <c r="AY8253" s="159" t="s">
        <v>330</v>
      </c>
    </row>
    <row r="8254" spans="2:65" s="13" customFormat="1">
      <c r="B8254" s="158"/>
      <c r="D8254" s="152" t="s">
        <v>340</v>
      </c>
      <c r="E8254" s="159" t="s">
        <v>21</v>
      </c>
      <c r="F8254" s="160" t="s">
        <v>1774</v>
      </c>
      <c r="H8254" s="161">
        <v>6.62</v>
      </c>
      <c r="I8254" s="162"/>
      <c r="L8254" s="158"/>
      <c r="M8254" s="163"/>
      <c r="T8254" s="164"/>
      <c r="AT8254" s="159" t="s">
        <v>340</v>
      </c>
      <c r="AU8254" s="159" t="s">
        <v>80</v>
      </c>
      <c r="AV8254" s="13" t="s">
        <v>80</v>
      </c>
      <c r="AW8254" s="13" t="s">
        <v>32</v>
      </c>
      <c r="AX8254" s="13" t="s">
        <v>71</v>
      </c>
      <c r="AY8254" s="159" t="s">
        <v>330</v>
      </c>
    </row>
    <row r="8255" spans="2:65" s="13" customFormat="1">
      <c r="B8255" s="158"/>
      <c r="D8255" s="152" t="s">
        <v>340</v>
      </c>
      <c r="E8255" s="159" t="s">
        <v>21</v>
      </c>
      <c r="F8255" s="160" t="s">
        <v>5328</v>
      </c>
      <c r="H8255" s="161">
        <v>5.72</v>
      </c>
      <c r="I8255" s="162"/>
      <c r="L8255" s="158"/>
      <c r="M8255" s="163"/>
      <c r="T8255" s="164"/>
      <c r="AT8255" s="159" t="s">
        <v>340</v>
      </c>
      <c r="AU8255" s="159" t="s">
        <v>80</v>
      </c>
      <c r="AV8255" s="13" t="s">
        <v>80</v>
      </c>
      <c r="AW8255" s="13" t="s">
        <v>32</v>
      </c>
      <c r="AX8255" s="13" t="s">
        <v>71</v>
      </c>
      <c r="AY8255" s="159" t="s">
        <v>330</v>
      </c>
    </row>
    <row r="8256" spans="2:65" s="13" customFormat="1">
      <c r="B8256" s="158"/>
      <c r="D8256" s="152" t="s">
        <v>340</v>
      </c>
      <c r="E8256" s="159" t="s">
        <v>21</v>
      </c>
      <c r="F8256" s="160" t="s">
        <v>5329</v>
      </c>
      <c r="H8256" s="161">
        <v>5.8</v>
      </c>
      <c r="I8256" s="162"/>
      <c r="L8256" s="158"/>
      <c r="M8256" s="163"/>
      <c r="T8256" s="164"/>
      <c r="AT8256" s="159" t="s">
        <v>340</v>
      </c>
      <c r="AU8256" s="159" t="s">
        <v>80</v>
      </c>
      <c r="AV8256" s="13" t="s">
        <v>80</v>
      </c>
      <c r="AW8256" s="13" t="s">
        <v>32</v>
      </c>
      <c r="AX8256" s="13" t="s">
        <v>71</v>
      </c>
      <c r="AY8256" s="159" t="s">
        <v>330</v>
      </c>
    </row>
    <row r="8257" spans="2:65" s="14" customFormat="1">
      <c r="B8257" s="166"/>
      <c r="D8257" s="152" t="s">
        <v>340</v>
      </c>
      <c r="E8257" s="167" t="s">
        <v>21</v>
      </c>
      <c r="F8257" s="168" t="s">
        <v>443</v>
      </c>
      <c r="H8257" s="169">
        <v>35.479999999999997</v>
      </c>
      <c r="I8257" s="170"/>
      <c r="L8257" s="166"/>
      <c r="M8257" s="171"/>
      <c r="T8257" s="172"/>
      <c r="AT8257" s="167" t="s">
        <v>340</v>
      </c>
      <c r="AU8257" s="167" t="s">
        <v>80</v>
      </c>
      <c r="AV8257" s="14" t="s">
        <v>336</v>
      </c>
      <c r="AW8257" s="14" t="s">
        <v>32</v>
      </c>
      <c r="AX8257" s="14" t="s">
        <v>78</v>
      </c>
      <c r="AY8257" s="167" t="s">
        <v>330</v>
      </c>
    </row>
    <row r="8258" spans="2:65" s="1" customFormat="1" ht="16.5" customHeight="1">
      <c r="B8258" s="33"/>
      <c r="C8258" s="173" t="s">
        <v>5330</v>
      </c>
      <c r="D8258" s="173" t="s">
        <v>475</v>
      </c>
      <c r="E8258" s="174" t="s">
        <v>5331</v>
      </c>
      <c r="F8258" s="175" t="s">
        <v>5332</v>
      </c>
      <c r="G8258" s="176" t="s">
        <v>169</v>
      </c>
      <c r="H8258" s="177">
        <v>35.479999999999997</v>
      </c>
      <c r="I8258" s="178">
        <v>410.43</v>
      </c>
      <c r="J8258" s="179">
        <f>ROUND(I8258*H8258,2)</f>
        <v>14562.06</v>
      </c>
      <c r="K8258" s="175" t="s">
        <v>335</v>
      </c>
      <c r="L8258" s="180"/>
      <c r="M8258" s="181" t="s">
        <v>21</v>
      </c>
      <c r="N8258" s="182" t="s">
        <v>42</v>
      </c>
      <c r="P8258" s="143">
        <f>O8258*H8258</f>
        <v>0</v>
      </c>
      <c r="Q8258" s="143">
        <v>1.2999999999999999E-3</v>
      </c>
      <c r="R8258" s="143">
        <f>Q8258*H8258</f>
        <v>4.6123999999999991E-2</v>
      </c>
      <c r="S8258" s="143">
        <v>0</v>
      </c>
      <c r="T8258" s="144">
        <f>S8258*H8258</f>
        <v>0</v>
      </c>
      <c r="AR8258" s="145" t="s">
        <v>617</v>
      </c>
      <c r="AT8258" s="145" t="s">
        <v>475</v>
      </c>
      <c r="AU8258" s="145" t="s">
        <v>80</v>
      </c>
      <c r="AY8258" s="18" t="s">
        <v>330</v>
      </c>
      <c r="BE8258" s="146">
        <f>IF(N8258="základní",J8258,0)</f>
        <v>14562.06</v>
      </c>
      <c r="BF8258" s="146">
        <f>IF(N8258="snížená",J8258,0)</f>
        <v>0</v>
      </c>
      <c r="BG8258" s="146">
        <f>IF(N8258="zákl. přenesená",J8258,0)</f>
        <v>0</v>
      </c>
      <c r="BH8258" s="146">
        <f>IF(N8258="sníž. přenesená",J8258,0)</f>
        <v>0</v>
      </c>
      <c r="BI8258" s="146">
        <f>IF(N8258="nulová",J8258,0)</f>
        <v>0</v>
      </c>
      <c r="BJ8258" s="18" t="s">
        <v>78</v>
      </c>
      <c r="BK8258" s="146">
        <f>ROUND(I8258*H8258,2)</f>
        <v>14562.06</v>
      </c>
      <c r="BL8258" s="18" t="s">
        <v>444</v>
      </c>
      <c r="BM8258" s="145" t="s">
        <v>5333</v>
      </c>
    </row>
    <row r="8259" spans="2:65" s="11" customFormat="1" ht="22.9" customHeight="1">
      <c r="B8259" s="122"/>
      <c r="D8259" s="123" t="s">
        <v>70</v>
      </c>
      <c r="E8259" s="132" t="s">
        <v>5334</v>
      </c>
      <c r="F8259" s="132" t="s">
        <v>5335</v>
      </c>
      <c r="I8259" s="125"/>
      <c r="J8259" s="133">
        <f>BK8259</f>
        <v>463772.99999999994</v>
      </c>
      <c r="L8259" s="122"/>
      <c r="M8259" s="127"/>
      <c r="P8259" s="128">
        <f>SUM(P8260:P8285)</f>
        <v>0</v>
      </c>
      <c r="R8259" s="128">
        <f>SUM(R8260:R8285)</f>
        <v>22.547499999999999</v>
      </c>
      <c r="T8259" s="129">
        <f>SUM(T8260:T8285)</f>
        <v>0.23</v>
      </c>
      <c r="AR8259" s="123" t="s">
        <v>80</v>
      </c>
      <c r="AT8259" s="130" t="s">
        <v>70</v>
      </c>
      <c r="AU8259" s="130" t="s">
        <v>78</v>
      </c>
      <c r="AY8259" s="123" t="s">
        <v>330</v>
      </c>
      <c r="BK8259" s="131">
        <f>SUM(BK8260:BK8285)</f>
        <v>463772.99999999994</v>
      </c>
    </row>
    <row r="8260" spans="2:65" s="1" customFormat="1" ht="16.5" customHeight="1">
      <c r="B8260" s="33"/>
      <c r="C8260" s="134" t="s">
        <v>5336</v>
      </c>
      <c r="D8260" s="134" t="s">
        <v>332</v>
      </c>
      <c r="E8260" s="135" t="s">
        <v>5337</v>
      </c>
      <c r="F8260" s="136" t="s">
        <v>5338</v>
      </c>
      <c r="G8260" s="137" t="s">
        <v>973</v>
      </c>
      <c r="H8260" s="138">
        <v>52</v>
      </c>
      <c r="I8260" s="139">
        <v>276.72000000000003</v>
      </c>
      <c r="J8260" s="140">
        <f t="shared" ref="J8260:J8284" si="20">ROUND(I8260*H8260,2)</f>
        <v>14389.44</v>
      </c>
      <c r="K8260" s="136" t="s">
        <v>21</v>
      </c>
      <c r="L8260" s="33"/>
      <c r="M8260" s="141" t="s">
        <v>21</v>
      </c>
      <c r="N8260" s="142" t="s">
        <v>42</v>
      </c>
      <c r="P8260" s="143">
        <f t="shared" ref="P8260:P8284" si="21">O8260*H8260</f>
        <v>0</v>
      </c>
      <c r="Q8260" s="143">
        <v>5.0000000000000001E-4</v>
      </c>
      <c r="R8260" s="143">
        <f t="shared" ref="R8260:R8284" si="22">Q8260*H8260</f>
        <v>2.6000000000000002E-2</v>
      </c>
      <c r="S8260" s="143">
        <v>0</v>
      </c>
      <c r="T8260" s="144">
        <f t="shared" ref="T8260:T8284" si="23">S8260*H8260</f>
        <v>0</v>
      </c>
      <c r="AR8260" s="145" t="s">
        <v>444</v>
      </c>
      <c r="AT8260" s="145" t="s">
        <v>332</v>
      </c>
      <c r="AU8260" s="145" t="s">
        <v>80</v>
      </c>
      <c r="AY8260" s="18" t="s">
        <v>330</v>
      </c>
      <c r="BE8260" s="146">
        <f t="shared" ref="BE8260:BE8284" si="24">IF(N8260="základní",J8260,0)</f>
        <v>14389.44</v>
      </c>
      <c r="BF8260" s="146">
        <f t="shared" ref="BF8260:BF8284" si="25">IF(N8260="snížená",J8260,0)</f>
        <v>0</v>
      </c>
      <c r="BG8260" s="146">
        <f t="shared" ref="BG8260:BG8284" si="26">IF(N8260="zákl. přenesená",J8260,0)</f>
        <v>0</v>
      </c>
      <c r="BH8260" s="146">
        <f t="shared" ref="BH8260:BH8284" si="27">IF(N8260="sníž. přenesená",J8260,0)</f>
        <v>0</v>
      </c>
      <c r="BI8260" s="146">
        <f t="shared" ref="BI8260:BI8284" si="28">IF(N8260="nulová",J8260,0)</f>
        <v>0</v>
      </c>
      <c r="BJ8260" s="18" t="s">
        <v>78</v>
      </c>
      <c r="BK8260" s="146">
        <f t="shared" ref="BK8260:BK8284" si="29">ROUND(I8260*H8260,2)</f>
        <v>14389.44</v>
      </c>
      <c r="BL8260" s="18" t="s">
        <v>444</v>
      </c>
      <c r="BM8260" s="145" t="s">
        <v>5339</v>
      </c>
    </row>
    <row r="8261" spans="2:65" s="1" customFormat="1" ht="24.2" customHeight="1">
      <c r="B8261" s="33"/>
      <c r="C8261" s="134" t="s">
        <v>5340</v>
      </c>
      <c r="D8261" s="134" t="s">
        <v>332</v>
      </c>
      <c r="E8261" s="135" t="s">
        <v>5341</v>
      </c>
      <c r="F8261" s="136" t="s">
        <v>5342</v>
      </c>
      <c r="G8261" s="137" t="s">
        <v>973</v>
      </c>
      <c r="H8261" s="138">
        <v>2</v>
      </c>
      <c r="I8261" s="139">
        <v>19923.580000000002</v>
      </c>
      <c r="J8261" s="140">
        <f t="shared" si="20"/>
        <v>39847.160000000003</v>
      </c>
      <c r="K8261" s="136" t="s">
        <v>21</v>
      </c>
      <c r="L8261" s="33"/>
      <c r="M8261" s="141" t="s">
        <v>21</v>
      </c>
      <c r="N8261" s="142" t="s">
        <v>42</v>
      </c>
      <c r="P8261" s="143">
        <f t="shared" si="21"/>
        <v>0</v>
      </c>
      <c r="Q8261" s="143">
        <v>0.05</v>
      </c>
      <c r="R8261" s="143">
        <f t="shared" si="22"/>
        <v>0.1</v>
      </c>
      <c r="S8261" s="143">
        <v>0.1</v>
      </c>
      <c r="T8261" s="144">
        <f t="shared" si="23"/>
        <v>0.2</v>
      </c>
      <c r="AR8261" s="145" t="s">
        <v>444</v>
      </c>
      <c r="AT8261" s="145" t="s">
        <v>332</v>
      </c>
      <c r="AU8261" s="145" t="s">
        <v>80</v>
      </c>
      <c r="AY8261" s="18" t="s">
        <v>330</v>
      </c>
      <c r="BE8261" s="146">
        <f t="shared" si="24"/>
        <v>39847.160000000003</v>
      </c>
      <c r="BF8261" s="146">
        <f t="shared" si="25"/>
        <v>0</v>
      </c>
      <c r="BG8261" s="146">
        <f t="shared" si="26"/>
        <v>0</v>
      </c>
      <c r="BH8261" s="146">
        <f t="shared" si="27"/>
        <v>0</v>
      </c>
      <c r="BI8261" s="146">
        <f t="shared" si="28"/>
        <v>0</v>
      </c>
      <c r="BJ8261" s="18" t="s">
        <v>78</v>
      </c>
      <c r="BK8261" s="146">
        <f t="shared" si="29"/>
        <v>39847.160000000003</v>
      </c>
      <c r="BL8261" s="18" t="s">
        <v>444</v>
      </c>
      <c r="BM8261" s="145" t="s">
        <v>5343</v>
      </c>
    </row>
    <row r="8262" spans="2:65" s="1" customFormat="1" ht="16.5" customHeight="1">
      <c r="B8262" s="33"/>
      <c r="C8262" s="134" t="s">
        <v>5344</v>
      </c>
      <c r="D8262" s="134" t="s">
        <v>332</v>
      </c>
      <c r="E8262" s="135" t="s">
        <v>5345</v>
      </c>
      <c r="F8262" s="136" t="s">
        <v>5346</v>
      </c>
      <c r="G8262" s="137" t="s">
        <v>973</v>
      </c>
      <c r="H8262" s="138">
        <v>5</v>
      </c>
      <c r="I8262" s="139">
        <v>1405.17</v>
      </c>
      <c r="J8262" s="140">
        <f t="shared" si="20"/>
        <v>7025.85</v>
      </c>
      <c r="K8262" s="136" t="s">
        <v>21</v>
      </c>
      <c r="L8262" s="33"/>
      <c r="M8262" s="141" t="s">
        <v>21</v>
      </c>
      <c r="N8262" s="142" t="s">
        <v>42</v>
      </c>
      <c r="P8262" s="143">
        <f t="shared" si="21"/>
        <v>0</v>
      </c>
      <c r="Q8262" s="143">
        <v>0.01</v>
      </c>
      <c r="R8262" s="143">
        <f t="shared" si="22"/>
        <v>0.05</v>
      </c>
      <c r="S8262" s="143">
        <v>0</v>
      </c>
      <c r="T8262" s="144">
        <f t="shared" si="23"/>
        <v>0</v>
      </c>
      <c r="AR8262" s="145" t="s">
        <v>444</v>
      </c>
      <c r="AT8262" s="145" t="s">
        <v>332</v>
      </c>
      <c r="AU8262" s="145" t="s">
        <v>80</v>
      </c>
      <c r="AY8262" s="18" t="s">
        <v>330</v>
      </c>
      <c r="BE8262" s="146">
        <f t="shared" si="24"/>
        <v>7025.85</v>
      </c>
      <c r="BF8262" s="146">
        <f t="shared" si="25"/>
        <v>0</v>
      </c>
      <c r="BG8262" s="146">
        <f t="shared" si="26"/>
        <v>0</v>
      </c>
      <c r="BH8262" s="146">
        <f t="shared" si="27"/>
        <v>0</v>
      </c>
      <c r="BI8262" s="146">
        <f t="shared" si="28"/>
        <v>0</v>
      </c>
      <c r="BJ8262" s="18" t="s">
        <v>78</v>
      </c>
      <c r="BK8262" s="146">
        <f t="shared" si="29"/>
        <v>7025.85</v>
      </c>
      <c r="BL8262" s="18" t="s">
        <v>444</v>
      </c>
      <c r="BM8262" s="145" t="s">
        <v>5347</v>
      </c>
    </row>
    <row r="8263" spans="2:65" s="1" customFormat="1" ht="16.5" customHeight="1">
      <c r="B8263" s="33"/>
      <c r="C8263" s="134" t="s">
        <v>5348</v>
      </c>
      <c r="D8263" s="134" t="s">
        <v>332</v>
      </c>
      <c r="E8263" s="135" t="s">
        <v>5349</v>
      </c>
      <c r="F8263" s="136" t="s">
        <v>5350</v>
      </c>
      <c r="G8263" s="137" t="s">
        <v>973</v>
      </c>
      <c r="H8263" s="138">
        <v>10</v>
      </c>
      <c r="I8263" s="139">
        <v>65.75</v>
      </c>
      <c r="J8263" s="140">
        <f t="shared" si="20"/>
        <v>657.5</v>
      </c>
      <c r="K8263" s="136" t="s">
        <v>21</v>
      </c>
      <c r="L8263" s="33"/>
      <c r="M8263" s="141" t="s">
        <v>21</v>
      </c>
      <c r="N8263" s="142" t="s">
        <v>42</v>
      </c>
      <c r="P8263" s="143">
        <f t="shared" si="21"/>
        <v>0</v>
      </c>
      <c r="Q8263" s="143">
        <v>1E-3</v>
      </c>
      <c r="R8263" s="143">
        <f t="shared" si="22"/>
        <v>0.01</v>
      </c>
      <c r="S8263" s="143">
        <v>0</v>
      </c>
      <c r="T8263" s="144">
        <f t="shared" si="23"/>
        <v>0</v>
      </c>
      <c r="AR8263" s="145" t="s">
        <v>444</v>
      </c>
      <c r="AT8263" s="145" t="s">
        <v>332</v>
      </c>
      <c r="AU8263" s="145" t="s">
        <v>80</v>
      </c>
      <c r="AY8263" s="18" t="s">
        <v>330</v>
      </c>
      <c r="BE8263" s="146">
        <f t="shared" si="24"/>
        <v>657.5</v>
      </c>
      <c r="BF8263" s="146">
        <f t="shared" si="25"/>
        <v>0</v>
      </c>
      <c r="BG8263" s="146">
        <f t="shared" si="26"/>
        <v>0</v>
      </c>
      <c r="BH8263" s="146">
        <f t="shared" si="27"/>
        <v>0</v>
      </c>
      <c r="BI8263" s="146">
        <f t="shared" si="28"/>
        <v>0</v>
      </c>
      <c r="BJ8263" s="18" t="s">
        <v>78</v>
      </c>
      <c r="BK8263" s="146">
        <f t="shared" si="29"/>
        <v>657.5</v>
      </c>
      <c r="BL8263" s="18" t="s">
        <v>444</v>
      </c>
      <c r="BM8263" s="145" t="s">
        <v>5351</v>
      </c>
    </row>
    <row r="8264" spans="2:65" s="1" customFormat="1" ht="24.2" customHeight="1">
      <c r="B8264" s="33"/>
      <c r="C8264" s="134" t="s">
        <v>5352</v>
      </c>
      <c r="D8264" s="134" t="s">
        <v>332</v>
      </c>
      <c r="E8264" s="135" t="s">
        <v>5353</v>
      </c>
      <c r="F8264" s="136" t="s">
        <v>5354</v>
      </c>
      <c r="G8264" s="137" t="s">
        <v>973</v>
      </c>
      <c r="H8264" s="138">
        <v>1</v>
      </c>
      <c r="I8264" s="139">
        <v>28114.38</v>
      </c>
      <c r="J8264" s="140">
        <f t="shared" si="20"/>
        <v>28114.38</v>
      </c>
      <c r="K8264" s="136" t="s">
        <v>21</v>
      </c>
      <c r="L8264" s="33"/>
      <c r="M8264" s="141" t="s">
        <v>21</v>
      </c>
      <c r="N8264" s="142" t="s">
        <v>42</v>
      </c>
      <c r="P8264" s="143">
        <f t="shared" si="21"/>
        <v>0</v>
      </c>
      <c r="Q8264" s="143">
        <v>8</v>
      </c>
      <c r="R8264" s="143">
        <f t="shared" si="22"/>
        <v>8</v>
      </c>
      <c r="S8264" s="143">
        <v>0</v>
      </c>
      <c r="T8264" s="144">
        <f t="shared" si="23"/>
        <v>0</v>
      </c>
      <c r="AR8264" s="145" t="s">
        <v>444</v>
      </c>
      <c r="AT8264" s="145" t="s">
        <v>332</v>
      </c>
      <c r="AU8264" s="145" t="s">
        <v>80</v>
      </c>
      <c r="AY8264" s="18" t="s">
        <v>330</v>
      </c>
      <c r="BE8264" s="146">
        <f t="shared" si="24"/>
        <v>28114.38</v>
      </c>
      <c r="BF8264" s="146">
        <f t="shared" si="25"/>
        <v>0</v>
      </c>
      <c r="BG8264" s="146">
        <f t="shared" si="26"/>
        <v>0</v>
      </c>
      <c r="BH8264" s="146">
        <f t="shared" si="27"/>
        <v>0</v>
      </c>
      <c r="BI8264" s="146">
        <f t="shared" si="28"/>
        <v>0</v>
      </c>
      <c r="BJ8264" s="18" t="s">
        <v>78</v>
      </c>
      <c r="BK8264" s="146">
        <f t="shared" si="29"/>
        <v>28114.38</v>
      </c>
      <c r="BL8264" s="18" t="s">
        <v>444</v>
      </c>
      <c r="BM8264" s="145" t="s">
        <v>5355</v>
      </c>
    </row>
    <row r="8265" spans="2:65" s="1" customFormat="1" ht="24.2" customHeight="1">
      <c r="B8265" s="33"/>
      <c r="C8265" s="134" t="s">
        <v>5356</v>
      </c>
      <c r="D8265" s="134" t="s">
        <v>332</v>
      </c>
      <c r="E8265" s="135" t="s">
        <v>5357</v>
      </c>
      <c r="F8265" s="136" t="s">
        <v>5358</v>
      </c>
      <c r="G8265" s="137" t="s">
        <v>973</v>
      </c>
      <c r="H8265" s="138">
        <v>1</v>
      </c>
      <c r="I8265" s="139">
        <v>22580.06</v>
      </c>
      <c r="J8265" s="140">
        <f t="shared" si="20"/>
        <v>22580.06</v>
      </c>
      <c r="K8265" s="136" t="s">
        <v>21</v>
      </c>
      <c r="L8265" s="33"/>
      <c r="M8265" s="141" t="s">
        <v>21</v>
      </c>
      <c r="N8265" s="142" t="s">
        <v>42</v>
      </c>
      <c r="P8265" s="143">
        <f t="shared" si="21"/>
        <v>0</v>
      </c>
      <c r="Q8265" s="143">
        <v>6</v>
      </c>
      <c r="R8265" s="143">
        <f t="shared" si="22"/>
        <v>6</v>
      </c>
      <c r="S8265" s="143">
        <v>0</v>
      </c>
      <c r="T8265" s="144">
        <f t="shared" si="23"/>
        <v>0</v>
      </c>
      <c r="AR8265" s="145" t="s">
        <v>444</v>
      </c>
      <c r="AT8265" s="145" t="s">
        <v>332</v>
      </c>
      <c r="AU8265" s="145" t="s">
        <v>80</v>
      </c>
      <c r="AY8265" s="18" t="s">
        <v>330</v>
      </c>
      <c r="BE8265" s="146">
        <f t="shared" si="24"/>
        <v>22580.06</v>
      </c>
      <c r="BF8265" s="146">
        <f t="shared" si="25"/>
        <v>0</v>
      </c>
      <c r="BG8265" s="146">
        <f t="shared" si="26"/>
        <v>0</v>
      </c>
      <c r="BH8265" s="146">
        <f t="shared" si="27"/>
        <v>0</v>
      </c>
      <c r="BI8265" s="146">
        <f t="shared" si="28"/>
        <v>0</v>
      </c>
      <c r="BJ8265" s="18" t="s">
        <v>78</v>
      </c>
      <c r="BK8265" s="146">
        <f t="shared" si="29"/>
        <v>22580.06</v>
      </c>
      <c r="BL8265" s="18" t="s">
        <v>444</v>
      </c>
      <c r="BM8265" s="145" t="s">
        <v>5359</v>
      </c>
    </row>
    <row r="8266" spans="2:65" s="1" customFormat="1" ht="16.5" customHeight="1">
      <c r="B8266" s="33"/>
      <c r="C8266" s="134" t="s">
        <v>5360</v>
      </c>
      <c r="D8266" s="134" t="s">
        <v>332</v>
      </c>
      <c r="E8266" s="135" t="s">
        <v>5361</v>
      </c>
      <c r="F8266" s="136" t="s">
        <v>5362</v>
      </c>
      <c r="G8266" s="137" t="s">
        <v>973</v>
      </c>
      <c r="H8266" s="138">
        <v>8</v>
      </c>
      <c r="I8266" s="139">
        <v>1826.33</v>
      </c>
      <c r="J8266" s="140">
        <f t="shared" si="20"/>
        <v>14610.64</v>
      </c>
      <c r="K8266" s="136" t="s">
        <v>21</v>
      </c>
      <c r="L8266" s="33"/>
      <c r="M8266" s="141" t="s">
        <v>21</v>
      </c>
      <c r="N8266" s="142" t="s">
        <v>42</v>
      </c>
      <c r="P8266" s="143">
        <f t="shared" si="21"/>
        <v>0</v>
      </c>
      <c r="Q8266" s="143">
        <v>1.4999999999999999E-2</v>
      </c>
      <c r="R8266" s="143">
        <f t="shared" si="22"/>
        <v>0.12</v>
      </c>
      <c r="S8266" s="143">
        <v>0</v>
      </c>
      <c r="T8266" s="144">
        <f t="shared" si="23"/>
        <v>0</v>
      </c>
      <c r="AR8266" s="145" t="s">
        <v>444</v>
      </c>
      <c r="AT8266" s="145" t="s">
        <v>332</v>
      </c>
      <c r="AU8266" s="145" t="s">
        <v>80</v>
      </c>
      <c r="AY8266" s="18" t="s">
        <v>330</v>
      </c>
      <c r="BE8266" s="146">
        <f t="shared" si="24"/>
        <v>14610.64</v>
      </c>
      <c r="BF8266" s="146">
        <f t="shared" si="25"/>
        <v>0</v>
      </c>
      <c r="BG8266" s="146">
        <f t="shared" si="26"/>
        <v>0</v>
      </c>
      <c r="BH8266" s="146">
        <f t="shared" si="27"/>
        <v>0</v>
      </c>
      <c r="BI8266" s="146">
        <f t="shared" si="28"/>
        <v>0</v>
      </c>
      <c r="BJ8266" s="18" t="s">
        <v>78</v>
      </c>
      <c r="BK8266" s="146">
        <f t="shared" si="29"/>
        <v>14610.64</v>
      </c>
      <c r="BL8266" s="18" t="s">
        <v>444</v>
      </c>
      <c r="BM8266" s="145" t="s">
        <v>5363</v>
      </c>
    </row>
    <row r="8267" spans="2:65" s="1" customFormat="1" ht="16.5" customHeight="1">
      <c r="B8267" s="33"/>
      <c r="C8267" s="134" t="s">
        <v>5364</v>
      </c>
      <c r="D8267" s="134" t="s">
        <v>332</v>
      </c>
      <c r="E8267" s="135" t="s">
        <v>5365</v>
      </c>
      <c r="F8267" s="136" t="s">
        <v>5366</v>
      </c>
      <c r="G8267" s="137" t="s">
        <v>169</v>
      </c>
      <c r="H8267" s="138">
        <v>6.5</v>
      </c>
      <c r="I8267" s="139">
        <v>3320.6</v>
      </c>
      <c r="J8267" s="140">
        <f t="shared" si="20"/>
        <v>21583.9</v>
      </c>
      <c r="K8267" s="136" t="s">
        <v>21</v>
      </c>
      <c r="L8267" s="33"/>
      <c r="M8267" s="141" t="s">
        <v>21</v>
      </c>
      <c r="N8267" s="142" t="s">
        <v>42</v>
      </c>
      <c r="P8267" s="143">
        <f t="shared" si="21"/>
        <v>0</v>
      </c>
      <c r="Q8267" s="143">
        <v>0.01</v>
      </c>
      <c r="R8267" s="143">
        <f t="shared" si="22"/>
        <v>6.5000000000000002E-2</v>
      </c>
      <c r="S8267" s="143">
        <v>0</v>
      </c>
      <c r="T8267" s="144">
        <f t="shared" si="23"/>
        <v>0</v>
      </c>
      <c r="AR8267" s="145" t="s">
        <v>444</v>
      </c>
      <c r="AT8267" s="145" t="s">
        <v>332</v>
      </c>
      <c r="AU8267" s="145" t="s">
        <v>80</v>
      </c>
      <c r="AY8267" s="18" t="s">
        <v>330</v>
      </c>
      <c r="BE8267" s="146">
        <f t="shared" si="24"/>
        <v>21583.9</v>
      </c>
      <c r="BF8267" s="146">
        <f t="shared" si="25"/>
        <v>0</v>
      </c>
      <c r="BG8267" s="146">
        <f t="shared" si="26"/>
        <v>0</v>
      </c>
      <c r="BH8267" s="146">
        <f t="shared" si="27"/>
        <v>0</v>
      </c>
      <c r="BI8267" s="146">
        <f t="shared" si="28"/>
        <v>0</v>
      </c>
      <c r="BJ8267" s="18" t="s">
        <v>78</v>
      </c>
      <c r="BK8267" s="146">
        <f t="shared" si="29"/>
        <v>21583.9</v>
      </c>
      <c r="BL8267" s="18" t="s">
        <v>444</v>
      </c>
      <c r="BM8267" s="145" t="s">
        <v>5367</v>
      </c>
    </row>
    <row r="8268" spans="2:65" s="1" customFormat="1" ht="16.5" customHeight="1">
      <c r="B8268" s="33"/>
      <c r="C8268" s="134" t="s">
        <v>5368</v>
      </c>
      <c r="D8268" s="134" t="s">
        <v>332</v>
      </c>
      <c r="E8268" s="135" t="s">
        <v>5369</v>
      </c>
      <c r="F8268" s="136" t="s">
        <v>5370</v>
      </c>
      <c r="G8268" s="137" t="s">
        <v>973</v>
      </c>
      <c r="H8268" s="138">
        <v>3</v>
      </c>
      <c r="I8268" s="139">
        <v>5534.33</v>
      </c>
      <c r="J8268" s="140">
        <f t="shared" si="20"/>
        <v>16602.990000000002</v>
      </c>
      <c r="K8268" s="136" t="s">
        <v>21</v>
      </c>
      <c r="L8268" s="33"/>
      <c r="M8268" s="141" t="s">
        <v>21</v>
      </c>
      <c r="N8268" s="142" t="s">
        <v>42</v>
      </c>
      <c r="P8268" s="143">
        <f t="shared" si="21"/>
        <v>0</v>
      </c>
      <c r="Q8268" s="143">
        <v>5.0000000000000001E-3</v>
      </c>
      <c r="R8268" s="143">
        <f t="shared" si="22"/>
        <v>1.4999999999999999E-2</v>
      </c>
      <c r="S8268" s="143">
        <v>0</v>
      </c>
      <c r="T8268" s="144">
        <f t="shared" si="23"/>
        <v>0</v>
      </c>
      <c r="AR8268" s="145" t="s">
        <v>444</v>
      </c>
      <c r="AT8268" s="145" t="s">
        <v>332</v>
      </c>
      <c r="AU8268" s="145" t="s">
        <v>80</v>
      </c>
      <c r="AY8268" s="18" t="s">
        <v>330</v>
      </c>
      <c r="BE8268" s="146">
        <f t="shared" si="24"/>
        <v>16602.990000000002</v>
      </c>
      <c r="BF8268" s="146">
        <f t="shared" si="25"/>
        <v>0</v>
      </c>
      <c r="BG8268" s="146">
        <f t="shared" si="26"/>
        <v>0</v>
      </c>
      <c r="BH8268" s="146">
        <f t="shared" si="27"/>
        <v>0</v>
      </c>
      <c r="BI8268" s="146">
        <f t="shared" si="28"/>
        <v>0</v>
      </c>
      <c r="BJ8268" s="18" t="s">
        <v>78</v>
      </c>
      <c r="BK8268" s="146">
        <f t="shared" si="29"/>
        <v>16602.990000000002</v>
      </c>
      <c r="BL8268" s="18" t="s">
        <v>444</v>
      </c>
      <c r="BM8268" s="145" t="s">
        <v>5371</v>
      </c>
    </row>
    <row r="8269" spans="2:65" s="1" customFormat="1" ht="16.5" customHeight="1">
      <c r="B8269" s="33"/>
      <c r="C8269" s="134" t="s">
        <v>5372</v>
      </c>
      <c r="D8269" s="134" t="s">
        <v>332</v>
      </c>
      <c r="E8269" s="135" t="s">
        <v>5373</v>
      </c>
      <c r="F8269" s="136" t="s">
        <v>5374</v>
      </c>
      <c r="G8269" s="137" t="s">
        <v>973</v>
      </c>
      <c r="H8269" s="138">
        <v>2</v>
      </c>
      <c r="I8269" s="139">
        <v>5534.33</v>
      </c>
      <c r="J8269" s="140">
        <f t="shared" si="20"/>
        <v>11068.66</v>
      </c>
      <c r="K8269" s="136" t="s">
        <v>21</v>
      </c>
      <c r="L8269" s="33"/>
      <c r="M8269" s="141" t="s">
        <v>21</v>
      </c>
      <c r="N8269" s="142" t="s">
        <v>42</v>
      </c>
      <c r="P8269" s="143">
        <f t="shared" si="21"/>
        <v>0</v>
      </c>
      <c r="Q8269" s="143">
        <v>2E-3</v>
      </c>
      <c r="R8269" s="143">
        <f t="shared" si="22"/>
        <v>4.0000000000000001E-3</v>
      </c>
      <c r="S8269" s="143">
        <v>0</v>
      </c>
      <c r="T8269" s="144">
        <f t="shared" si="23"/>
        <v>0</v>
      </c>
      <c r="AR8269" s="145" t="s">
        <v>444</v>
      </c>
      <c r="AT8269" s="145" t="s">
        <v>332</v>
      </c>
      <c r="AU8269" s="145" t="s">
        <v>80</v>
      </c>
      <c r="AY8269" s="18" t="s">
        <v>330</v>
      </c>
      <c r="BE8269" s="146">
        <f t="shared" si="24"/>
        <v>11068.66</v>
      </c>
      <c r="BF8269" s="146">
        <f t="shared" si="25"/>
        <v>0</v>
      </c>
      <c r="BG8269" s="146">
        <f t="shared" si="26"/>
        <v>0</v>
      </c>
      <c r="BH8269" s="146">
        <f t="shared" si="27"/>
        <v>0</v>
      </c>
      <c r="BI8269" s="146">
        <f t="shared" si="28"/>
        <v>0</v>
      </c>
      <c r="BJ8269" s="18" t="s">
        <v>78</v>
      </c>
      <c r="BK8269" s="146">
        <f t="shared" si="29"/>
        <v>11068.66</v>
      </c>
      <c r="BL8269" s="18" t="s">
        <v>444</v>
      </c>
      <c r="BM8269" s="145" t="s">
        <v>5375</v>
      </c>
    </row>
    <row r="8270" spans="2:65" s="1" customFormat="1" ht="16.5" customHeight="1">
      <c r="B8270" s="33"/>
      <c r="C8270" s="134" t="s">
        <v>5376</v>
      </c>
      <c r="D8270" s="134" t="s">
        <v>332</v>
      </c>
      <c r="E8270" s="135" t="s">
        <v>5377</v>
      </c>
      <c r="F8270" s="136" t="s">
        <v>5378</v>
      </c>
      <c r="G8270" s="137" t="s">
        <v>973</v>
      </c>
      <c r="H8270" s="138">
        <v>2</v>
      </c>
      <c r="I8270" s="139">
        <v>5534.33</v>
      </c>
      <c r="J8270" s="140">
        <f t="shared" si="20"/>
        <v>11068.66</v>
      </c>
      <c r="K8270" s="136" t="s">
        <v>21</v>
      </c>
      <c r="L8270" s="33"/>
      <c r="M8270" s="141" t="s">
        <v>21</v>
      </c>
      <c r="N8270" s="142" t="s">
        <v>42</v>
      </c>
      <c r="P8270" s="143">
        <f t="shared" si="21"/>
        <v>0</v>
      </c>
      <c r="Q8270" s="143">
        <v>1E-3</v>
      </c>
      <c r="R8270" s="143">
        <f t="shared" si="22"/>
        <v>2E-3</v>
      </c>
      <c r="S8270" s="143">
        <v>0</v>
      </c>
      <c r="T8270" s="144">
        <f t="shared" si="23"/>
        <v>0</v>
      </c>
      <c r="AR8270" s="145" t="s">
        <v>444</v>
      </c>
      <c r="AT8270" s="145" t="s">
        <v>332</v>
      </c>
      <c r="AU8270" s="145" t="s">
        <v>80</v>
      </c>
      <c r="AY8270" s="18" t="s">
        <v>330</v>
      </c>
      <c r="BE8270" s="146">
        <f t="shared" si="24"/>
        <v>11068.66</v>
      </c>
      <c r="BF8270" s="146">
        <f t="shared" si="25"/>
        <v>0</v>
      </c>
      <c r="BG8270" s="146">
        <f t="shared" si="26"/>
        <v>0</v>
      </c>
      <c r="BH8270" s="146">
        <f t="shared" si="27"/>
        <v>0</v>
      </c>
      <c r="BI8270" s="146">
        <f t="shared" si="28"/>
        <v>0</v>
      </c>
      <c r="BJ8270" s="18" t="s">
        <v>78</v>
      </c>
      <c r="BK8270" s="146">
        <f t="shared" si="29"/>
        <v>11068.66</v>
      </c>
      <c r="BL8270" s="18" t="s">
        <v>444</v>
      </c>
      <c r="BM8270" s="145" t="s">
        <v>5379</v>
      </c>
    </row>
    <row r="8271" spans="2:65" s="1" customFormat="1" ht="24.2" customHeight="1">
      <c r="B8271" s="33"/>
      <c r="C8271" s="134" t="s">
        <v>5380</v>
      </c>
      <c r="D8271" s="134" t="s">
        <v>332</v>
      </c>
      <c r="E8271" s="135" t="s">
        <v>5381</v>
      </c>
      <c r="F8271" s="136" t="s">
        <v>5382</v>
      </c>
      <c r="G8271" s="137" t="s">
        <v>353</v>
      </c>
      <c r="H8271" s="138">
        <v>15.75</v>
      </c>
      <c r="I8271" s="139">
        <v>486.21</v>
      </c>
      <c r="J8271" s="140">
        <f t="shared" si="20"/>
        <v>7657.81</v>
      </c>
      <c r="K8271" s="136" t="s">
        <v>21</v>
      </c>
      <c r="L8271" s="33"/>
      <c r="M8271" s="141" t="s">
        <v>21</v>
      </c>
      <c r="N8271" s="142" t="s">
        <v>42</v>
      </c>
      <c r="P8271" s="143">
        <f t="shared" si="21"/>
        <v>0</v>
      </c>
      <c r="Q8271" s="143">
        <v>2E-3</v>
      </c>
      <c r="R8271" s="143">
        <f t="shared" si="22"/>
        <v>3.15E-2</v>
      </c>
      <c r="S8271" s="143">
        <v>0</v>
      </c>
      <c r="T8271" s="144">
        <f t="shared" si="23"/>
        <v>0</v>
      </c>
      <c r="AR8271" s="145" t="s">
        <v>444</v>
      </c>
      <c r="AT8271" s="145" t="s">
        <v>332</v>
      </c>
      <c r="AU8271" s="145" t="s">
        <v>80</v>
      </c>
      <c r="AY8271" s="18" t="s">
        <v>330</v>
      </c>
      <c r="BE8271" s="146">
        <f t="shared" si="24"/>
        <v>7657.81</v>
      </c>
      <c r="BF8271" s="146">
        <f t="shared" si="25"/>
        <v>0</v>
      </c>
      <c r="BG8271" s="146">
        <f t="shared" si="26"/>
        <v>0</v>
      </c>
      <c r="BH8271" s="146">
        <f t="shared" si="27"/>
        <v>0</v>
      </c>
      <c r="BI8271" s="146">
        <f t="shared" si="28"/>
        <v>0</v>
      </c>
      <c r="BJ8271" s="18" t="s">
        <v>78</v>
      </c>
      <c r="BK8271" s="146">
        <f t="shared" si="29"/>
        <v>7657.81</v>
      </c>
      <c r="BL8271" s="18" t="s">
        <v>444</v>
      </c>
      <c r="BM8271" s="145" t="s">
        <v>5383</v>
      </c>
    </row>
    <row r="8272" spans="2:65" s="1" customFormat="1" ht="21.75" customHeight="1">
      <c r="B8272" s="33"/>
      <c r="C8272" s="134" t="s">
        <v>5384</v>
      </c>
      <c r="D8272" s="134" t="s">
        <v>332</v>
      </c>
      <c r="E8272" s="135" t="s">
        <v>5385</v>
      </c>
      <c r="F8272" s="136" t="s">
        <v>5386</v>
      </c>
      <c r="G8272" s="137" t="s">
        <v>973</v>
      </c>
      <c r="H8272" s="138">
        <v>2</v>
      </c>
      <c r="I8272" s="139">
        <v>10367.290000000001</v>
      </c>
      <c r="J8272" s="140">
        <f t="shared" si="20"/>
        <v>20734.580000000002</v>
      </c>
      <c r="K8272" s="136" t="s">
        <v>21</v>
      </c>
      <c r="L8272" s="33"/>
      <c r="M8272" s="141" t="s">
        <v>21</v>
      </c>
      <c r="N8272" s="142" t="s">
        <v>42</v>
      </c>
      <c r="P8272" s="143">
        <f t="shared" si="21"/>
        <v>0</v>
      </c>
      <c r="Q8272" s="143">
        <v>2.5</v>
      </c>
      <c r="R8272" s="143">
        <f t="shared" si="22"/>
        <v>5</v>
      </c>
      <c r="S8272" s="143">
        <v>0</v>
      </c>
      <c r="T8272" s="144">
        <f t="shared" si="23"/>
        <v>0</v>
      </c>
      <c r="AR8272" s="145" t="s">
        <v>444</v>
      </c>
      <c r="AT8272" s="145" t="s">
        <v>332</v>
      </c>
      <c r="AU8272" s="145" t="s">
        <v>80</v>
      </c>
      <c r="AY8272" s="18" t="s">
        <v>330</v>
      </c>
      <c r="BE8272" s="146">
        <f t="shared" si="24"/>
        <v>20734.580000000002</v>
      </c>
      <c r="BF8272" s="146">
        <f t="shared" si="25"/>
        <v>0</v>
      </c>
      <c r="BG8272" s="146">
        <f t="shared" si="26"/>
        <v>0</v>
      </c>
      <c r="BH8272" s="146">
        <f t="shared" si="27"/>
        <v>0</v>
      </c>
      <c r="BI8272" s="146">
        <f t="shared" si="28"/>
        <v>0</v>
      </c>
      <c r="BJ8272" s="18" t="s">
        <v>78</v>
      </c>
      <c r="BK8272" s="146">
        <f t="shared" si="29"/>
        <v>20734.580000000002</v>
      </c>
      <c r="BL8272" s="18" t="s">
        <v>444</v>
      </c>
      <c r="BM8272" s="145" t="s">
        <v>5387</v>
      </c>
    </row>
    <row r="8273" spans="2:65" s="1" customFormat="1" ht="21.75" customHeight="1">
      <c r="B8273" s="33"/>
      <c r="C8273" s="134" t="s">
        <v>5388</v>
      </c>
      <c r="D8273" s="134" t="s">
        <v>332</v>
      </c>
      <c r="E8273" s="135" t="s">
        <v>5389</v>
      </c>
      <c r="F8273" s="136" t="s">
        <v>5390</v>
      </c>
      <c r="G8273" s="137" t="s">
        <v>973</v>
      </c>
      <c r="H8273" s="138">
        <v>1</v>
      </c>
      <c r="I8273" s="139">
        <v>2767.16</v>
      </c>
      <c r="J8273" s="140">
        <f t="shared" si="20"/>
        <v>2767.16</v>
      </c>
      <c r="K8273" s="136" t="s">
        <v>21</v>
      </c>
      <c r="L8273" s="33"/>
      <c r="M8273" s="141" t="s">
        <v>21</v>
      </c>
      <c r="N8273" s="142" t="s">
        <v>42</v>
      </c>
      <c r="P8273" s="143">
        <f t="shared" si="21"/>
        <v>0</v>
      </c>
      <c r="Q8273" s="143">
        <v>0.03</v>
      </c>
      <c r="R8273" s="143">
        <f t="shared" si="22"/>
        <v>0.03</v>
      </c>
      <c r="S8273" s="143">
        <v>0</v>
      </c>
      <c r="T8273" s="144">
        <f t="shared" si="23"/>
        <v>0</v>
      </c>
      <c r="AR8273" s="145" t="s">
        <v>444</v>
      </c>
      <c r="AT8273" s="145" t="s">
        <v>332</v>
      </c>
      <c r="AU8273" s="145" t="s">
        <v>80</v>
      </c>
      <c r="AY8273" s="18" t="s">
        <v>330</v>
      </c>
      <c r="BE8273" s="146">
        <f t="shared" si="24"/>
        <v>2767.16</v>
      </c>
      <c r="BF8273" s="146">
        <f t="shared" si="25"/>
        <v>0</v>
      </c>
      <c r="BG8273" s="146">
        <f t="shared" si="26"/>
        <v>0</v>
      </c>
      <c r="BH8273" s="146">
        <f t="shared" si="27"/>
        <v>0</v>
      </c>
      <c r="BI8273" s="146">
        <f t="shared" si="28"/>
        <v>0</v>
      </c>
      <c r="BJ8273" s="18" t="s">
        <v>78</v>
      </c>
      <c r="BK8273" s="146">
        <f t="shared" si="29"/>
        <v>2767.16</v>
      </c>
      <c r="BL8273" s="18" t="s">
        <v>444</v>
      </c>
      <c r="BM8273" s="145" t="s">
        <v>5391</v>
      </c>
    </row>
    <row r="8274" spans="2:65" s="1" customFormat="1" ht="16.5" customHeight="1">
      <c r="B8274" s="33"/>
      <c r="C8274" s="134" t="s">
        <v>5392</v>
      </c>
      <c r="D8274" s="134" t="s">
        <v>332</v>
      </c>
      <c r="E8274" s="135" t="s">
        <v>5393</v>
      </c>
      <c r="F8274" s="136" t="s">
        <v>5394</v>
      </c>
      <c r="G8274" s="137" t="s">
        <v>973</v>
      </c>
      <c r="H8274" s="138">
        <v>3</v>
      </c>
      <c r="I8274" s="139">
        <v>6640.09</v>
      </c>
      <c r="J8274" s="140">
        <f t="shared" si="20"/>
        <v>19920.27</v>
      </c>
      <c r="K8274" s="136" t="s">
        <v>21</v>
      </c>
      <c r="L8274" s="33"/>
      <c r="M8274" s="141" t="s">
        <v>21</v>
      </c>
      <c r="N8274" s="142" t="s">
        <v>42</v>
      </c>
      <c r="P8274" s="143">
        <f t="shared" si="21"/>
        <v>0</v>
      </c>
      <c r="Q8274" s="143">
        <v>8.0000000000000002E-3</v>
      </c>
      <c r="R8274" s="143">
        <f t="shared" si="22"/>
        <v>2.4E-2</v>
      </c>
      <c r="S8274" s="143">
        <v>0</v>
      </c>
      <c r="T8274" s="144">
        <f t="shared" si="23"/>
        <v>0</v>
      </c>
      <c r="AR8274" s="145" t="s">
        <v>444</v>
      </c>
      <c r="AT8274" s="145" t="s">
        <v>332</v>
      </c>
      <c r="AU8274" s="145" t="s">
        <v>80</v>
      </c>
      <c r="AY8274" s="18" t="s">
        <v>330</v>
      </c>
      <c r="BE8274" s="146">
        <f t="shared" si="24"/>
        <v>19920.27</v>
      </c>
      <c r="BF8274" s="146">
        <f t="shared" si="25"/>
        <v>0</v>
      </c>
      <c r="BG8274" s="146">
        <f t="shared" si="26"/>
        <v>0</v>
      </c>
      <c r="BH8274" s="146">
        <f t="shared" si="27"/>
        <v>0</v>
      </c>
      <c r="BI8274" s="146">
        <f t="shared" si="28"/>
        <v>0</v>
      </c>
      <c r="BJ8274" s="18" t="s">
        <v>78</v>
      </c>
      <c r="BK8274" s="146">
        <f t="shared" si="29"/>
        <v>19920.27</v>
      </c>
      <c r="BL8274" s="18" t="s">
        <v>444</v>
      </c>
      <c r="BM8274" s="145" t="s">
        <v>5395</v>
      </c>
    </row>
    <row r="8275" spans="2:65" s="1" customFormat="1" ht="21.75" customHeight="1">
      <c r="B8275" s="33"/>
      <c r="C8275" s="134" t="s">
        <v>5396</v>
      </c>
      <c r="D8275" s="134" t="s">
        <v>332</v>
      </c>
      <c r="E8275" s="135" t="s">
        <v>5397</v>
      </c>
      <c r="F8275" s="136" t="s">
        <v>5398</v>
      </c>
      <c r="G8275" s="137" t="s">
        <v>973</v>
      </c>
      <c r="H8275" s="138">
        <v>4</v>
      </c>
      <c r="I8275" s="139">
        <v>13503.76</v>
      </c>
      <c r="J8275" s="140">
        <f t="shared" si="20"/>
        <v>54015.040000000001</v>
      </c>
      <c r="K8275" s="136" t="s">
        <v>21</v>
      </c>
      <c r="L8275" s="33"/>
      <c r="M8275" s="141" t="s">
        <v>21</v>
      </c>
      <c r="N8275" s="142" t="s">
        <v>42</v>
      </c>
      <c r="P8275" s="143">
        <f t="shared" si="21"/>
        <v>0</v>
      </c>
      <c r="Q8275" s="143">
        <v>0.1</v>
      </c>
      <c r="R8275" s="143">
        <f t="shared" si="22"/>
        <v>0.4</v>
      </c>
      <c r="S8275" s="143">
        <v>0</v>
      </c>
      <c r="T8275" s="144">
        <f t="shared" si="23"/>
        <v>0</v>
      </c>
      <c r="AR8275" s="145" t="s">
        <v>444</v>
      </c>
      <c r="AT8275" s="145" t="s">
        <v>332</v>
      </c>
      <c r="AU8275" s="145" t="s">
        <v>80</v>
      </c>
      <c r="AY8275" s="18" t="s">
        <v>330</v>
      </c>
      <c r="BE8275" s="146">
        <f t="shared" si="24"/>
        <v>54015.040000000001</v>
      </c>
      <c r="BF8275" s="146">
        <f t="shared" si="25"/>
        <v>0</v>
      </c>
      <c r="BG8275" s="146">
        <f t="shared" si="26"/>
        <v>0</v>
      </c>
      <c r="BH8275" s="146">
        <f t="shared" si="27"/>
        <v>0</v>
      </c>
      <c r="BI8275" s="146">
        <f t="shared" si="28"/>
        <v>0</v>
      </c>
      <c r="BJ8275" s="18" t="s">
        <v>78</v>
      </c>
      <c r="BK8275" s="146">
        <f t="shared" si="29"/>
        <v>54015.040000000001</v>
      </c>
      <c r="BL8275" s="18" t="s">
        <v>444</v>
      </c>
      <c r="BM8275" s="145" t="s">
        <v>5399</v>
      </c>
    </row>
    <row r="8276" spans="2:65" s="1" customFormat="1" ht="16.5" customHeight="1">
      <c r="B8276" s="33"/>
      <c r="C8276" s="134" t="s">
        <v>5400</v>
      </c>
      <c r="D8276" s="134" t="s">
        <v>332</v>
      </c>
      <c r="E8276" s="135" t="s">
        <v>5401</v>
      </c>
      <c r="F8276" s="136" t="s">
        <v>5402</v>
      </c>
      <c r="G8276" s="137" t="s">
        <v>973</v>
      </c>
      <c r="H8276" s="138">
        <v>2</v>
      </c>
      <c r="I8276" s="139">
        <v>18761.37</v>
      </c>
      <c r="J8276" s="140">
        <f t="shared" si="20"/>
        <v>37522.74</v>
      </c>
      <c r="K8276" s="136" t="s">
        <v>21</v>
      </c>
      <c r="L8276" s="33"/>
      <c r="M8276" s="141" t="s">
        <v>21</v>
      </c>
      <c r="N8276" s="142" t="s">
        <v>42</v>
      </c>
      <c r="P8276" s="143">
        <f t="shared" si="21"/>
        <v>0</v>
      </c>
      <c r="Q8276" s="143">
        <v>0.09</v>
      </c>
      <c r="R8276" s="143">
        <f t="shared" si="22"/>
        <v>0.18</v>
      </c>
      <c r="S8276" s="143">
        <v>0</v>
      </c>
      <c r="T8276" s="144">
        <f t="shared" si="23"/>
        <v>0</v>
      </c>
      <c r="AR8276" s="145" t="s">
        <v>444</v>
      </c>
      <c r="AT8276" s="145" t="s">
        <v>332</v>
      </c>
      <c r="AU8276" s="145" t="s">
        <v>80</v>
      </c>
      <c r="AY8276" s="18" t="s">
        <v>330</v>
      </c>
      <c r="BE8276" s="146">
        <f t="shared" si="24"/>
        <v>37522.74</v>
      </c>
      <c r="BF8276" s="146">
        <f t="shared" si="25"/>
        <v>0</v>
      </c>
      <c r="BG8276" s="146">
        <f t="shared" si="26"/>
        <v>0</v>
      </c>
      <c r="BH8276" s="146">
        <f t="shared" si="27"/>
        <v>0</v>
      </c>
      <c r="BI8276" s="146">
        <f t="shared" si="28"/>
        <v>0</v>
      </c>
      <c r="BJ8276" s="18" t="s">
        <v>78</v>
      </c>
      <c r="BK8276" s="146">
        <f t="shared" si="29"/>
        <v>37522.74</v>
      </c>
      <c r="BL8276" s="18" t="s">
        <v>444</v>
      </c>
      <c r="BM8276" s="145" t="s">
        <v>5403</v>
      </c>
    </row>
    <row r="8277" spans="2:65" s="1" customFormat="1" ht="16.5" customHeight="1">
      <c r="B8277" s="33"/>
      <c r="C8277" s="134" t="s">
        <v>5404</v>
      </c>
      <c r="D8277" s="134" t="s">
        <v>332</v>
      </c>
      <c r="E8277" s="135" t="s">
        <v>5405</v>
      </c>
      <c r="F8277" s="136" t="s">
        <v>5406</v>
      </c>
      <c r="G8277" s="137" t="s">
        <v>169</v>
      </c>
      <c r="H8277" s="138">
        <v>30</v>
      </c>
      <c r="I8277" s="139">
        <v>431.92</v>
      </c>
      <c r="J8277" s="140">
        <f t="shared" si="20"/>
        <v>12957.6</v>
      </c>
      <c r="K8277" s="136" t="s">
        <v>21</v>
      </c>
      <c r="L8277" s="33"/>
      <c r="M8277" s="141" t="s">
        <v>21</v>
      </c>
      <c r="N8277" s="142" t="s">
        <v>42</v>
      </c>
      <c r="P8277" s="143">
        <f t="shared" si="21"/>
        <v>0</v>
      </c>
      <c r="Q8277" s="143">
        <v>1E-3</v>
      </c>
      <c r="R8277" s="143">
        <f t="shared" si="22"/>
        <v>0.03</v>
      </c>
      <c r="S8277" s="143">
        <v>1E-3</v>
      </c>
      <c r="T8277" s="144">
        <f t="shared" si="23"/>
        <v>0.03</v>
      </c>
      <c r="AR8277" s="145" t="s">
        <v>444</v>
      </c>
      <c r="AT8277" s="145" t="s">
        <v>332</v>
      </c>
      <c r="AU8277" s="145" t="s">
        <v>80</v>
      </c>
      <c r="AY8277" s="18" t="s">
        <v>330</v>
      </c>
      <c r="BE8277" s="146">
        <f t="shared" si="24"/>
        <v>12957.6</v>
      </c>
      <c r="BF8277" s="146">
        <f t="shared" si="25"/>
        <v>0</v>
      </c>
      <c r="BG8277" s="146">
        <f t="shared" si="26"/>
        <v>0</v>
      </c>
      <c r="BH8277" s="146">
        <f t="shared" si="27"/>
        <v>0</v>
      </c>
      <c r="BI8277" s="146">
        <f t="shared" si="28"/>
        <v>0</v>
      </c>
      <c r="BJ8277" s="18" t="s">
        <v>78</v>
      </c>
      <c r="BK8277" s="146">
        <f t="shared" si="29"/>
        <v>12957.6</v>
      </c>
      <c r="BL8277" s="18" t="s">
        <v>444</v>
      </c>
      <c r="BM8277" s="145" t="s">
        <v>5407</v>
      </c>
    </row>
    <row r="8278" spans="2:65" s="1" customFormat="1" ht="16.5" customHeight="1">
      <c r="B8278" s="33"/>
      <c r="C8278" s="134" t="s">
        <v>5408</v>
      </c>
      <c r="D8278" s="134" t="s">
        <v>332</v>
      </c>
      <c r="E8278" s="135" t="s">
        <v>5409</v>
      </c>
      <c r="F8278" s="136" t="s">
        <v>5410</v>
      </c>
      <c r="G8278" s="137" t="s">
        <v>973</v>
      </c>
      <c r="H8278" s="138">
        <v>1</v>
      </c>
      <c r="I8278" s="139">
        <v>24904.47</v>
      </c>
      <c r="J8278" s="140">
        <f t="shared" si="20"/>
        <v>24904.47</v>
      </c>
      <c r="K8278" s="136" t="s">
        <v>21</v>
      </c>
      <c r="L8278" s="33"/>
      <c r="M8278" s="141" t="s">
        <v>21</v>
      </c>
      <c r="N8278" s="142" t="s">
        <v>42</v>
      </c>
      <c r="P8278" s="143">
        <f t="shared" si="21"/>
        <v>0</v>
      </c>
      <c r="Q8278" s="143">
        <v>0.08</v>
      </c>
      <c r="R8278" s="143">
        <f t="shared" si="22"/>
        <v>0.08</v>
      </c>
      <c r="S8278" s="143">
        <v>0</v>
      </c>
      <c r="T8278" s="144">
        <f t="shared" si="23"/>
        <v>0</v>
      </c>
      <c r="AR8278" s="145" t="s">
        <v>444</v>
      </c>
      <c r="AT8278" s="145" t="s">
        <v>332</v>
      </c>
      <c r="AU8278" s="145" t="s">
        <v>80</v>
      </c>
      <c r="AY8278" s="18" t="s">
        <v>330</v>
      </c>
      <c r="BE8278" s="146">
        <f t="shared" si="24"/>
        <v>24904.47</v>
      </c>
      <c r="BF8278" s="146">
        <f t="shared" si="25"/>
        <v>0</v>
      </c>
      <c r="BG8278" s="146">
        <f t="shared" si="26"/>
        <v>0</v>
      </c>
      <c r="BH8278" s="146">
        <f t="shared" si="27"/>
        <v>0</v>
      </c>
      <c r="BI8278" s="146">
        <f t="shared" si="28"/>
        <v>0</v>
      </c>
      <c r="BJ8278" s="18" t="s">
        <v>78</v>
      </c>
      <c r="BK8278" s="146">
        <f t="shared" si="29"/>
        <v>24904.47</v>
      </c>
      <c r="BL8278" s="18" t="s">
        <v>444</v>
      </c>
      <c r="BM8278" s="145" t="s">
        <v>5411</v>
      </c>
    </row>
    <row r="8279" spans="2:65" s="1" customFormat="1" ht="24.2" customHeight="1">
      <c r="B8279" s="33"/>
      <c r="C8279" s="134" t="s">
        <v>5412</v>
      </c>
      <c r="D8279" s="134" t="s">
        <v>332</v>
      </c>
      <c r="E8279" s="135" t="s">
        <v>5413</v>
      </c>
      <c r="F8279" s="136" t="s">
        <v>5414</v>
      </c>
      <c r="G8279" s="137" t="s">
        <v>973</v>
      </c>
      <c r="H8279" s="138">
        <v>1</v>
      </c>
      <c r="I8279" s="139">
        <v>27671.64</v>
      </c>
      <c r="J8279" s="140">
        <f t="shared" si="20"/>
        <v>27671.64</v>
      </c>
      <c r="K8279" s="136" t="s">
        <v>21</v>
      </c>
      <c r="L8279" s="33"/>
      <c r="M8279" s="141" t="s">
        <v>21</v>
      </c>
      <c r="N8279" s="142" t="s">
        <v>42</v>
      </c>
      <c r="P8279" s="143">
        <f t="shared" si="21"/>
        <v>0</v>
      </c>
      <c r="Q8279" s="143">
        <v>2</v>
      </c>
      <c r="R8279" s="143">
        <f t="shared" si="22"/>
        <v>2</v>
      </c>
      <c r="S8279" s="143">
        <v>0</v>
      </c>
      <c r="T8279" s="144">
        <f t="shared" si="23"/>
        <v>0</v>
      </c>
      <c r="AR8279" s="145" t="s">
        <v>444</v>
      </c>
      <c r="AT8279" s="145" t="s">
        <v>332</v>
      </c>
      <c r="AU8279" s="145" t="s">
        <v>80</v>
      </c>
      <c r="AY8279" s="18" t="s">
        <v>330</v>
      </c>
      <c r="BE8279" s="146">
        <f t="shared" si="24"/>
        <v>27671.64</v>
      </c>
      <c r="BF8279" s="146">
        <f t="shared" si="25"/>
        <v>0</v>
      </c>
      <c r="BG8279" s="146">
        <f t="shared" si="26"/>
        <v>0</v>
      </c>
      <c r="BH8279" s="146">
        <f t="shared" si="27"/>
        <v>0</v>
      </c>
      <c r="BI8279" s="146">
        <f t="shared" si="28"/>
        <v>0</v>
      </c>
      <c r="BJ8279" s="18" t="s">
        <v>78</v>
      </c>
      <c r="BK8279" s="146">
        <f t="shared" si="29"/>
        <v>27671.64</v>
      </c>
      <c r="BL8279" s="18" t="s">
        <v>444</v>
      </c>
      <c r="BM8279" s="145" t="s">
        <v>5415</v>
      </c>
    </row>
    <row r="8280" spans="2:65" s="1" customFormat="1" ht="21.75" customHeight="1">
      <c r="B8280" s="33"/>
      <c r="C8280" s="134" t="s">
        <v>5416</v>
      </c>
      <c r="D8280" s="134" t="s">
        <v>332</v>
      </c>
      <c r="E8280" s="135" t="s">
        <v>5417</v>
      </c>
      <c r="F8280" s="136" t="s">
        <v>5418</v>
      </c>
      <c r="G8280" s="137" t="s">
        <v>973</v>
      </c>
      <c r="H8280" s="138">
        <v>2</v>
      </c>
      <c r="I8280" s="139">
        <v>8605.880000000001</v>
      </c>
      <c r="J8280" s="140">
        <f t="shared" si="20"/>
        <v>17211.759999999998</v>
      </c>
      <c r="K8280" s="136" t="s">
        <v>21</v>
      </c>
      <c r="L8280" s="33"/>
      <c r="M8280" s="141" t="s">
        <v>21</v>
      </c>
      <c r="N8280" s="142" t="s">
        <v>42</v>
      </c>
      <c r="P8280" s="143">
        <f t="shared" si="21"/>
        <v>0</v>
      </c>
      <c r="Q8280" s="143">
        <v>0.01</v>
      </c>
      <c r="R8280" s="143">
        <f t="shared" si="22"/>
        <v>0.02</v>
      </c>
      <c r="S8280" s="143">
        <v>0</v>
      </c>
      <c r="T8280" s="144">
        <f t="shared" si="23"/>
        <v>0</v>
      </c>
      <c r="AR8280" s="145" t="s">
        <v>444</v>
      </c>
      <c r="AT8280" s="145" t="s">
        <v>332</v>
      </c>
      <c r="AU8280" s="145" t="s">
        <v>80</v>
      </c>
      <c r="AY8280" s="18" t="s">
        <v>330</v>
      </c>
      <c r="BE8280" s="146">
        <f t="shared" si="24"/>
        <v>17211.759999999998</v>
      </c>
      <c r="BF8280" s="146">
        <f t="shared" si="25"/>
        <v>0</v>
      </c>
      <c r="BG8280" s="146">
        <f t="shared" si="26"/>
        <v>0</v>
      </c>
      <c r="BH8280" s="146">
        <f t="shared" si="27"/>
        <v>0</v>
      </c>
      <c r="BI8280" s="146">
        <f t="shared" si="28"/>
        <v>0</v>
      </c>
      <c r="BJ8280" s="18" t="s">
        <v>78</v>
      </c>
      <c r="BK8280" s="146">
        <f t="shared" si="29"/>
        <v>17211.759999999998</v>
      </c>
      <c r="BL8280" s="18" t="s">
        <v>444</v>
      </c>
      <c r="BM8280" s="145" t="s">
        <v>5419</v>
      </c>
    </row>
    <row r="8281" spans="2:65" s="1" customFormat="1" ht="21.75" customHeight="1">
      <c r="B8281" s="33"/>
      <c r="C8281" s="134" t="s">
        <v>5420</v>
      </c>
      <c r="D8281" s="134" t="s">
        <v>332</v>
      </c>
      <c r="E8281" s="135" t="s">
        <v>5421</v>
      </c>
      <c r="F8281" s="136" t="s">
        <v>5422</v>
      </c>
      <c r="G8281" s="137" t="s">
        <v>2551</v>
      </c>
      <c r="H8281" s="138">
        <v>10</v>
      </c>
      <c r="I8281" s="139">
        <v>276.72000000000003</v>
      </c>
      <c r="J8281" s="140">
        <f t="shared" si="20"/>
        <v>2767.2</v>
      </c>
      <c r="K8281" s="136" t="s">
        <v>21</v>
      </c>
      <c r="L8281" s="33"/>
      <c r="M8281" s="141" t="s">
        <v>21</v>
      </c>
      <c r="N8281" s="142" t="s">
        <v>42</v>
      </c>
      <c r="P8281" s="143">
        <f t="shared" si="21"/>
        <v>0</v>
      </c>
      <c r="Q8281" s="143">
        <v>0.01</v>
      </c>
      <c r="R8281" s="143">
        <f t="shared" si="22"/>
        <v>0.1</v>
      </c>
      <c r="S8281" s="143">
        <v>0</v>
      </c>
      <c r="T8281" s="144">
        <f t="shared" si="23"/>
        <v>0</v>
      </c>
      <c r="AR8281" s="145" t="s">
        <v>444</v>
      </c>
      <c r="AT8281" s="145" t="s">
        <v>332</v>
      </c>
      <c r="AU8281" s="145" t="s">
        <v>80</v>
      </c>
      <c r="AY8281" s="18" t="s">
        <v>330</v>
      </c>
      <c r="BE8281" s="146">
        <f t="shared" si="24"/>
        <v>2767.2</v>
      </c>
      <c r="BF8281" s="146">
        <f t="shared" si="25"/>
        <v>0</v>
      </c>
      <c r="BG8281" s="146">
        <f t="shared" si="26"/>
        <v>0</v>
      </c>
      <c r="BH8281" s="146">
        <f t="shared" si="27"/>
        <v>0</v>
      </c>
      <c r="BI8281" s="146">
        <f t="shared" si="28"/>
        <v>0</v>
      </c>
      <c r="BJ8281" s="18" t="s">
        <v>78</v>
      </c>
      <c r="BK8281" s="146">
        <f t="shared" si="29"/>
        <v>2767.2</v>
      </c>
      <c r="BL8281" s="18" t="s">
        <v>444</v>
      </c>
      <c r="BM8281" s="145" t="s">
        <v>5423</v>
      </c>
    </row>
    <row r="8282" spans="2:65" s="1" customFormat="1" ht="21.75" customHeight="1">
      <c r="B8282" s="33"/>
      <c r="C8282" s="134" t="s">
        <v>5424</v>
      </c>
      <c r="D8282" s="134" t="s">
        <v>332</v>
      </c>
      <c r="E8282" s="135" t="s">
        <v>5425</v>
      </c>
      <c r="F8282" s="136" t="s">
        <v>5426</v>
      </c>
      <c r="G8282" s="137" t="s">
        <v>551</v>
      </c>
      <c r="H8282" s="138">
        <v>17</v>
      </c>
      <c r="I8282" s="139">
        <v>1383.58</v>
      </c>
      <c r="J8282" s="140">
        <f t="shared" si="20"/>
        <v>23520.86</v>
      </c>
      <c r="K8282" s="136" t="s">
        <v>21</v>
      </c>
      <c r="L8282" s="33"/>
      <c r="M8282" s="141" t="s">
        <v>21</v>
      </c>
      <c r="N8282" s="142" t="s">
        <v>42</v>
      </c>
      <c r="P8282" s="143">
        <f t="shared" si="21"/>
        <v>0</v>
      </c>
      <c r="Q8282" s="143">
        <v>0.01</v>
      </c>
      <c r="R8282" s="143">
        <f t="shared" si="22"/>
        <v>0.17</v>
      </c>
      <c r="S8282" s="143">
        <v>0</v>
      </c>
      <c r="T8282" s="144">
        <f t="shared" si="23"/>
        <v>0</v>
      </c>
      <c r="AR8282" s="145" t="s">
        <v>444</v>
      </c>
      <c r="AT8282" s="145" t="s">
        <v>332</v>
      </c>
      <c r="AU8282" s="145" t="s">
        <v>80</v>
      </c>
      <c r="AY8282" s="18" t="s">
        <v>330</v>
      </c>
      <c r="BE8282" s="146">
        <f t="shared" si="24"/>
        <v>23520.86</v>
      </c>
      <c r="BF8282" s="146">
        <f t="shared" si="25"/>
        <v>0</v>
      </c>
      <c r="BG8282" s="146">
        <f t="shared" si="26"/>
        <v>0</v>
      </c>
      <c r="BH8282" s="146">
        <f t="shared" si="27"/>
        <v>0</v>
      </c>
      <c r="BI8282" s="146">
        <f t="shared" si="28"/>
        <v>0</v>
      </c>
      <c r="BJ8282" s="18" t="s">
        <v>78</v>
      </c>
      <c r="BK8282" s="146">
        <f t="shared" si="29"/>
        <v>23520.86</v>
      </c>
      <c r="BL8282" s="18" t="s">
        <v>444</v>
      </c>
      <c r="BM8282" s="145" t="s">
        <v>5427</v>
      </c>
    </row>
    <row r="8283" spans="2:65" s="1" customFormat="1" ht="16.5" customHeight="1">
      <c r="B8283" s="33"/>
      <c r="C8283" s="134" t="s">
        <v>5428</v>
      </c>
      <c r="D8283" s="134" t="s">
        <v>332</v>
      </c>
      <c r="E8283" s="135" t="s">
        <v>5429</v>
      </c>
      <c r="F8283" s="136" t="s">
        <v>5430</v>
      </c>
      <c r="G8283" s="137" t="s">
        <v>973</v>
      </c>
      <c r="H8283" s="138">
        <v>3</v>
      </c>
      <c r="I8283" s="139">
        <v>1660.3</v>
      </c>
      <c r="J8283" s="140">
        <f t="shared" si="20"/>
        <v>4980.8999999999996</v>
      </c>
      <c r="K8283" s="136" t="s">
        <v>21</v>
      </c>
      <c r="L8283" s="33"/>
      <c r="M8283" s="141" t="s">
        <v>21</v>
      </c>
      <c r="N8283" s="142" t="s">
        <v>42</v>
      </c>
      <c r="P8283" s="143">
        <f t="shared" si="21"/>
        <v>0</v>
      </c>
      <c r="Q8283" s="143">
        <v>0.03</v>
      </c>
      <c r="R8283" s="143">
        <f t="shared" si="22"/>
        <v>0.09</v>
      </c>
      <c r="S8283" s="143">
        <v>0</v>
      </c>
      <c r="T8283" s="144">
        <f t="shared" si="23"/>
        <v>0</v>
      </c>
      <c r="AR8283" s="145" t="s">
        <v>444</v>
      </c>
      <c r="AT8283" s="145" t="s">
        <v>332</v>
      </c>
      <c r="AU8283" s="145" t="s">
        <v>80</v>
      </c>
      <c r="AY8283" s="18" t="s">
        <v>330</v>
      </c>
      <c r="BE8283" s="146">
        <f t="shared" si="24"/>
        <v>4980.8999999999996</v>
      </c>
      <c r="BF8283" s="146">
        <f t="shared" si="25"/>
        <v>0</v>
      </c>
      <c r="BG8283" s="146">
        <f t="shared" si="26"/>
        <v>0</v>
      </c>
      <c r="BH8283" s="146">
        <f t="shared" si="27"/>
        <v>0</v>
      </c>
      <c r="BI8283" s="146">
        <f t="shared" si="28"/>
        <v>0</v>
      </c>
      <c r="BJ8283" s="18" t="s">
        <v>78</v>
      </c>
      <c r="BK8283" s="146">
        <f t="shared" si="29"/>
        <v>4980.8999999999996</v>
      </c>
      <c r="BL8283" s="18" t="s">
        <v>444</v>
      </c>
      <c r="BM8283" s="145" t="s">
        <v>5431</v>
      </c>
    </row>
    <row r="8284" spans="2:65" s="1" customFormat="1" ht="24.2" customHeight="1">
      <c r="B8284" s="33"/>
      <c r="C8284" s="134" t="s">
        <v>5432</v>
      </c>
      <c r="D8284" s="134" t="s">
        <v>332</v>
      </c>
      <c r="E8284" s="135" t="s">
        <v>3619</v>
      </c>
      <c r="F8284" s="136" t="s">
        <v>3620</v>
      </c>
      <c r="G8284" s="137" t="s">
        <v>447</v>
      </c>
      <c r="H8284" s="138">
        <v>22.547999999999998</v>
      </c>
      <c r="I8284" s="139">
        <v>868.89</v>
      </c>
      <c r="J8284" s="140">
        <f t="shared" si="20"/>
        <v>19591.73</v>
      </c>
      <c r="K8284" s="136" t="s">
        <v>335</v>
      </c>
      <c r="L8284" s="33"/>
      <c r="M8284" s="141" t="s">
        <v>21</v>
      </c>
      <c r="N8284" s="142" t="s">
        <v>42</v>
      </c>
      <c r="P8284" s="143">
        <f t="shared" si="21"/>
        <v>0</v>
      </c>
      <c r="Q8284" s="143">
        <v>0</v>
      </c>
      <c r="R8284" s="143">
        <f t="shared" si="22"/>
        <v>0</v>
      </c>
      <c r="S8284" s="143">
        <v>0</v>
      </c>
      <c r="T8284" s="144">
        <f t="shared" si="23"/>
        <v>0</v>
      </c>
      <c r="AR8284" s="145" t="s">
        <v>444</v>
      </c>
      <c r="AT8284" s="145" t="s">
        <v>332</v>
      </c>
      <c r="AU8284" s="145" t="s">
        <v>80</v>
      </c>
      <c r="AY8284" s="18" t="s">
        <v>330</v>
      </c>
      <c r="BE8284" s="146">
        <f t="shared" si="24"/>
        <v>19591.73</v>
      </c>
      <c r="BF8284" s="146">
        <f t="shared" si="25"/>
        <v>0</v>
      </c>
      <c r="BG8284" s="146">
        <f t="shared" si="26"/>
        <v>0</v>
      </c>
      <c r="BH8284" s="146">
        <f t="shared" si="27"/>
        <v>0</v>
      </c>
      <c r="BI8284" s="146">
        <f t="shared" si="28"/>
        <v>0</v>
      </c>
      <c r="BJ8284" s="18" t="s">
        <v>78</v>
      </c>
      <c r="BK8284" s="146">
        <f t="shared" si="29"/>
        <v>19591.73</v>
      </c>
      <c r="BL8284" s="18" t="s">
        <v>444</v>
      </c>
      <c r="BM8284" s="145" t="s">
        <v>5433</v>
      </c>
    </row>
    <row r="8285" spans="2:65" s="1" customFormat="1">
      <c r="B8285" s="33"/>
      <c r="D8285" s="147" t="s">
        <v>338</v>
      </c>
      <c r="F8285" s="148" t="s">
        <v>3622</v>
      </c>
      <c r="I8285" s="149"/>
      <c r="L8285" s="33"/>
      <c r="M8285" s="150"/>
      <c r="T8285" s="52"/>
      <c r="AT8285" s="18" t="s">
        <v>338</v>
      </c>
      <c r="AU8285" s="18" t="s">
        <v>80</v>
      </c>
    </row>
    <row r="8286" spans="2:65" s="11" customFormat="1" ht="25.9" customHeight="1">
      <c r="B8286" s="122"/>
      <c r="D8286" s="123" t="s">
        <v>70</v>
      </c>
      <c r="E8286" s="124" t="s">
        <v>475</v>
      </c>
      <c r="F8286" s="124" t="s">
        <v>5434</v>
      </c>
      <c r="I8286" s="125"/>
      <c r="J8286" s="126">
        <f>BK8286</f>
        <v>3752274.22</v>
      </c>
      <c r="L8286" s="122"/>
      <c r="M8286" s="127"/>
      <c r="P8286" s="128">
        <f>P8287</f>
        <v>0</v>
      </c>
      <c r="R8286" s="128">
        <f>R8287</f>
        <v>0</v>
      </c>
      <c r="T8286" s="129">
        <f>T8287</f>
        <v>0</v>
      </c>
      <c r="AR8286" s="123" t="s">
        <v>171</v>
      </c>
      <c r="AT8286" s="130" t="s">
        <v>70</v>
      </c>
      <c r="AU8286" s="130" t="s">
        <v>71</v>
      </c>
      <c r="AY8286" s="123" t="s">
        <v>330</v>
      </c>
      <c r="BK8286" s="131">
        <f>BK8287</f>
        <v>3752274.22</v>
      </c>
    </row>
    <row r="8287" spans="2:65" s="11" customFormat="1" ht="22.9" customHeight="1">
      <c r="B8287" s="122"/>
      <c r="D8287" s="123" t="s">
        <v>70</v>
      </c>
      <c r="E8287" s="132" t="s">
        <v>5435</v>
      </c>
      <c r="F8287" s="132" t="s">
        <v>5436</v>
      </c>
      <c r="I8287" s="125"/>
      <c r="J8287" s="133">
        <f>BK8287</f>
        <v>3752274.22</v>
      </c>
      <c r="L8287" s="122"/>
      <c r="M8287" s="127"/>
      <c r="P8287" s="128">
        <f>SUM(P8288:P8291)</f>
        <v>0</v>
      </c>
      <c r="R8287" s="128">
        <f>SUM(R8288:R8291)</f>
        <v>0</v>
      </c>
      <c r="T8287" s="129">
        <f>SUM(T8288:T8291)</f>
        <v>0</v>
      </c>
      <c r="AR8287" s="123" t="s">
        <v>171</v>
      </c>
      <c r="AT8287" s="130" t="s">
        <v>70</v>
      </c>
      <c r="AU8287" s="130" t="s">
        <v>78</v>
      </c>
      <c r="AY8287" s="123" t="s">
        <v>330</v>
      </c>
      <c r="BK8287" s="131">
        <f>SUM(BK8288:BK8291)</f>
        <v>3752274.22</v>
      </c>
    </row>
    <row r="8288" spans="2:65" s="1" customFormat="1" ht="21.75" customHeight="1">
      <c r="B8288" s="33"/>
      <c r="C8288" s="134" t="s">
        <v>5437</v>
      </c>
      <c r="D8288" s="134" t="s">
        <v>332</v>
      </c>
      <c r="E8288" s="135" t="s">
        <v>5438</v>
      </c>
      <c r="F8288" s="136" t="s">
        <v>5439</v>
      </c>
      <c r="G8288" s="137" t="s">
        <v>973</v>
      </c>
      <c r="H8288" s="138">
        <v>1</v>
      </c>
      <c r="I8288" s="139">
        <v>1876137.11</v>
      </c>
      <c r="J8288" s="140">
        <f>ROUND(I8288*H8288,2)</f>
        <v>1876137.11</v>
      </c>
      <c r="K8288" s="136" t="s">
        <v>21</v>
      </c>
      <c r="L8288" s="33"/>
      <c r="M8288" s="141" t="s">
        <v>21</v>
      </c>
      <c r="N8288" s="142" t="s">
        <v>42</v>
      </c>
      <c r="P8288" s="143">
        <f>O8288*H8288</f>
        <v>0</v>
      </c>
      <c r="Q8288" s="143">
        <v>0</v>
      </c>
      <c r="R8288" s="143">
        <f>Q8288*H8288</f>
        <v>0</v>
      </c>
      <c r="S8288" s="143">
        <v>0</v>
      </c>
      <c r="T8288" s="144">
        <f>S8288*H8288</f>
        <v>0</v>
      </c>
      <c r="AR8288" s="145" t="s">
        <v>1050</v>
      </c>
      <c r="AT8288" s="145" t="s">
        <v>332</v>
      </c>
      <c r="AU8288" s="145" t="s">
        <v>80</v>
      </c>
      <c r="AY8288" s="18" t="s">
        <v>330</v>
      </c>
      <c r="BE8288" s="146">
        <f>IF(N8288="základní",J8288,0)</f>
        <v>1876137.11</v>
      </c>
      <c r="BF8288" s="146">
        <f>IF(N8288="snížená",J8288,0)</f>
        <v>0</v>
      </c>
      <c r="BG8288" s="146">
        <f>IF(N8288="zákl. přenesená",J8288,0)</f>
        <v>0</v>
      </c>
      <c r="BH8288" s="146">
        <f>IF(N8288="sníž. přenesená",J8288,0)</f>
        <v>0</v>
      </c>
      <c r="BI8288" s="146">
        <f>IF(N8288="nulová",J8288,0)</f>
        <v>0</v>
      </c>
      <c r="BJ8288" s="18" t="s">
        <v>78</v>
      </c>
      <c r="BK8288" s="146">
        <f>ROUND(I8288*H8288,2)</f>
        <v>1876137.11</v>
      </c>
      <c r="BL8288" s="18" t="s">
        <v>1050</v>
      </c>
      <c r="BM8288" s="145" t="s">
        <v>5440</v>
      </c>
    </row>
    <row r="8289" spans="2:65" s="1" customFormat="1" ht="19.5">
      <c r="B8289" s="33"/>
      <c r="D8289" s="152" t="s">
        <v>375</v>
      </c>
      <c r="F8289" s="165" t="s">
        <v>5441</v>
      </c>
      <c r="I8289" s="149"/>
      <c r="L8289" s="33"/>
      <c r="M8289" s="150"/>
      <c r="T8289" s="52"/>
      <c r="AT8289" s="18" t="s">
        <v>375</v>
      </c>
      <c r="AU8289" s="18" t="s">
        <v>80</v>
      </c>
    </row>
    <row r="8290" spans="2:65" s="1" customFormat="1" ht="21.75" customHeight="1">
      <c r="B8290" s="33"/>
      <c r="C8290" s="134" t="s">
        <v>5442</v>
      </c>
      <c r="D8290" s="134" t="s">
        <v>332</v>
      </c>
      <c r="E8290" s="135" t="s">
        <v>5443</v>
      </c>
      <c r="F8290" s="136" t="s">
        <v>5444</v>
      </c>
      <c r="G8290" s="137" t="s">
        <v>973</v>
      </c>
      <c r="H8290" s="138">
        <v>1</v>
      </c>
      <c r="I8290" s="139">
        <v>1876137.11</v>
      </c>
      <c r="J8290" s="140">
        <f>ROUND(I8290*H8290,2)</f>
        <v>1876137.11</v>
      </c>
      <c r="K8290" s="136" t="s">
        <v>21</v>
      </c>
      <c r="L8290" s="33"/>
      <c r="M8290" s="141" t="s">
        <v>21</v>
      </c>
      <c r="N8290" s="142" t="s">
        <v>42</v>
      </c>
      <c r="P8290" s="143">
        <f>O8290*H8290</f>
        <v>0</v>
      </c>
      <c r="Q8290" s="143">
        <v>0</v>
      </c>
      <c r="R8290" s="143">
        <f>Q8290*H8290</f>
        <v>0</v>
      </c>
      <c r="S8290" s="143">
        <v>0</v>
      </c>
      <c r="T8290" s="144">
        <f>S8290*H8290</f>
        <v>0</v>
      </c>
      <c r="AR8290" s="145" t="s">
        <v>1050</v>
      </c>
      <c r="AT8290" s="145" t="s">
        <v>332</v>
      </c>
      <c r="AU8290" s="145" t="s">
        <v>80</v>
      </c>
      <c r="AY8290" s="18" t="s">
        <v>330</v>
      </c>
      <c r="BE8290" s="146">
        <f>IF(N8290="základní",J8290,0)</f>
        <v>1876137.11</v>
      </c>
      <c r="BF8290" s="146">
        <f>IF(N8290="snížená",J8290,0)</f>
        <v>0</v>
      </c>
      <c r="BG8290" s="146">
        <f>IF(N8290="zákl. přenesená",J8290,0)</f>
        <v>0</v>
      </c>
      <c r="BH8290" s="146">
        <f>IF(N8290="sníž. přenesená",J8290,0)</f>
        <v>0</v>
      </c>
      <c r="BI8290" s="146">
        <f>IF(N8290="nulová",J8290,0)</f>
        <v>0</v>
      </c>
      <c r="BJ8290" s="18" t="s">
        <v>78</v>
      </c>
      <c r="BK8290" s="146">
        <f>ROUND(I8290*H8290,2)</f>
        <v>1876137.11</v>
      </c>
      <c r="BL8290" s="18" t="s">
        <v>1050</v>
      </c>
      <c r="BM8290" s="145" t="s">
        <v>5445</v>
      </c>
    </row>
    <row r="8291" spans="2:65" s="1" customFormat="1" ht="19.5">
      <c r="B8291" s="33"/>
      <c r="D8291" s="152" t="s">
        <v>375</v>
      </c>
      <c r="F8291" s="165" t="s">
        <v>5441</v>
      </c>
      <c r="I8291" s="149"/>
      <c r="L8291" s="33"/>
      <c r="M8291" s="190"/>
      <c r="N8291" s="191"/>
      <c r="O8291" s="191"/>
      <c r="P8291" s="191"/>
      <c r="Q8291" s="191"/>
      <c r="R8291" s="191"/>
      <c r="S8291" s="191"/>
      <c r="T8291" s="192"/>
      <c r="AT8291" s="18" t="s">
        <v>375</v>
      </c>
      <c r="AU8291" s="18" t="s">
        <v>80</v>
      </c>
    </row>
    <row r="8292" spans="2:65" s="1" customFormat="1" ht="6.95" customHeight="1">
      <c r="B8292" s="41"/>
      <c r="C8292" s="42"/>
      <c r="D8292" s="42"/>
      <c r="E8292" s="42"/>
      <c r="F8292" s="42"/>
      <c r="G8292" s="42"/>
      <c r="H8292" s="42"/>
      <c r="I8292" s="42"/>
      <c r="J8292" s="42"/>
      <c r="K8292" s="42"/>
      <c r="L8292" s="33"/>
    </row>
  </sheetData>
  <sheetProtection algorithmName="SHA-512" hashValue="YEjxAXInMLgNrC90Fwe7FAAX7viRNsK/JD4P1DViF9l3qmsHrssnJa8ertCZRW7CPC2HbWOjMPgJrFEsTE116w==" saltValue="Eif3MgHxUevMM9EjLMIISPEvU7YjcW6j1OJKzrFtLMnYV991RxOa9YVXvYYc72uwky04sKDQksIEqbfNPhw/3A==" spinCount="100000" sheet="1" objects="1" scenarios="1" formatColumns="0" formatRows="0" autoFilter="0"/>
  <autoFilter ref="C125:K8291" xr:uid="{00000000-0009-0000-0000-000001000000}"/>
  <mergeCells count="12">
    <mergeCell ref="E118:H118"/>
    <mergeCell ref="L2:V2"/>
    <mergeCell ref="E50:H50"/>
    <mergeCell ref="E52:H52"/>
    <mergeCell ref="E54:H54"/>
    <mergeCell ref="E114:H114"/>
    <mergeCell ref="E116:H116"/>
    <mergeCell ref="E7:H7"/>
    <mergeCell ref="E9:H9"/>
    <mergeCell ref="E11:H11"/>
    <mergeCell ref="E20:H20"/>
    <mergeCell ref="E29:H29"/>
  </mergeCells>
  <hyperlinks>
    <hyperlink ref="F130" r:id="rId1" xr:uid="{00000000-0004-0000-0100-000000000000}"/>
    <hyperlink ref="F135" r:id="rId2" xr:uid="{00000000-0004-0000-0100-000001000000}"/>
    <hyperlink ref="F139" r:id="rId3" xr:uid="{00000000-0004-0000-0100-000002000000}"/>
    <hyperlink ref="F143" r:id="rId4" xr:uid="{00000000-0004-0000-0100-000003000000}"/>
    <hyperlink ref="F147" r:id="rId5" xr:uid="{00000000-0004-0000-0100-000004000000}"/>
    <hyperlink ref="F149" r:id="rId6" xr:uid="{00000000-0004-0000-0100-000005000000}"/>
    <hyperlink ref="F153" r:id="rId7" xr:uid="{00000000-0004-0000-0100-000006000000}"/>
    <hyperlink ref="F159" r:id="rId8" xr:uid="{00000000-0004-0000-0100-000007000000}"/>
    <hyperlink ref="F164" r:id="rId9" xr:uid="{00000000-0004-0000-0100-000008000000}"/>
    <hyperlink ref="F169" r:id="rId10" xr:uid="{00000000-0004-0000-0100-000009000000}"/>
    <hyperlink ref="F173" r:id="rId11" xr:uid="{00000000-0004-0000-0100-00000A000000}"/>
    <hyperlink ref="F177" r:id="rId12" xr:uid="{00000000-0004-0000-0100-00000B000000}"/>
    <hyperlink ref="F181" r:id="rId13" xr:uid="{00000000-0004-0000-0100-00000C000000}"/>
    <hyperlink ref="F185" r:id="rId14" xr:uid="{00000000-0004-0000-0100-00000D000000}"/>
    <hyperlink ref="F188" r:id="rId15" xr:uid="{00000000-0004-0000-0100-00000E000000}"/>
    <hyperlink ref="F195" r:id="rId16" xr:uid="{00000000-0004-0000-0100-00000F000000}"/>
    <hyperlink ref="F199" r:id="rId17" xr:uid="{00000000-0004-0000-0100-000010000000}"/>
    <hyperlink ref="F203" r:id="rId18" xr:uid="{00000000-0004-0000-0100-000011000000}"/>
    <hyperlink ref="F208" r:id="rId19" xr:uid="{00000000-0004-0000-0100-000012000000}"/>
    <hyperlink ref="F218" r:id="rId20" xr:uid="{00000000-0004-0000-0100-000013000000}"/>
    <hyperlink ref="F220" r:id="rId21" xr:uid="{00000000-0004-0000-0100-000014000000}"/>
    <hyperlink ref="F226" r:id="rId22" xr:uid="{00000000-0004-0000-0100-000015000000}"/>
    <hyperlink ref="F233" r:id="rId23" xr:uid="{00000000-0004-0000-0100-000016000000}"/>
    <hyperlink ref="F240" r:id="rId24" xr:uid="{00000000-0004-0000-0100-000017000000}"/>
    <hyperlink ref="F246" r:id="rId25" xr:uid="{00000000-0004-0000-0100-000018000000}"/>
    <hyperlink ref="F257" r:id="rId26" xr:uid="{00000000-0004-0000-0100-000019000000}"/>
    <hyperlink ref="F261" r:id="rId27" xr:uid="{00000000-0004-0000-0100-00001A000000}"/>
    <hyperlink ref="F278" r:id="rId28" xr:uid="{00000000-0004-0000-0100-00001B000000}"/>
    <hyperlink ref="F286" r:id="rId29" xr:uid="{00000000-0004-0000-0100-00001C000000}"/>
    <hyperlink ref="F290" r:id="rId30" xr:uid="{00000000-0004-0000-0100-00001D000000}"/>
    <hyperlink ref="F297" r:id="rId31" xr:uid="{00000000-0004-0000-0100-00001E000000}"/>
    <hyperlink ref="F305" r:id="rId32" xr:uid="{00000000-0004-0000-0100-00001F000000}"/>
    <hyperlink ref="F308" r:id="rId33" xr:uid="{00000000-0004-0000-0100-000020000000}"/>
    <hyperlink ref="F317" r:id="rId34" xr:uid="{00000000-0004-0000-0100-000021000000}"/>
    <hyperlink ref="F324" r:id="rId35" xr:uid="{00000000-0004-0000-0100-000022000000}"/>
    <hyperlink ref="F333" r:id="rId36" xr:uid="{00000000-0004-0000-0100-000023000000}"/>
    <hyperlink ref="F342" r:id="rId37" xr:uid="{00000000-0004-0000-0100-000024000000}"/>
    <hyperlink ref="F345" r:id="rId38" xr:uid="{00000000-0004-0000-0100-000025000000}"/>
    <hyperlink ref="F349" r:id="rId39" xr:uid="{00000000-0004-0000-0100-000026000000}"/>
    <hyperlink ref="F356" r:id="rId40" xr:uid="{00000000-0004-0000-0100-000027000000}"/>
    <hyperlink ref="F361" r:id="rId41" xr:uid="{00000000-0004-0000-0100-000028000000}"/>
    <hyperlink ref="F366" r:id="rId42" xr:uid="{00000000-0004-0000-0100-000029000000}"/>
    <hyperlink ref="F369" r:id="rId43" xr:uid="{00000000-0004-0000-0100-00002A000000}"/>
    <hyperlink ref="F383" r:id="rId44" xr:uid="{00000000-0004-0000-0100-00002B000000}"/>
    <hyperlink ref="F405" r:id="rId45" xr:uid="{00000000-0004-0000-0100-00002C000000}"/>
    <hyperlink ref="F408" r:id="rId46" xr:uid="{00000000-0004-0000-0100-00002D000000}"/>
    <hyperlink ref="F413" r:id="rId47" xr:uid="{00000000-0004-0000-0100-00002E000000}"/>
    <hyperlink ref="F417" r:id="rId48" xr:uid="{00000000-0004-0000-0100-00002F000000}"/>
    <hyperlink ref="F424" r:id="rId49" xr:uid="{00000000-0004-0000-0100-000030000000}"/>
    <hyperlink ref="F433" r:id="rId50" xr:uid="{00000000-0004-0000-0100-000031000000}"/>
    <hyperlink ref="F437" r:id="rId51" xr:uid="{00000000-0004-0000-0100-000032000000}"/>
    <hyperlink ref="F559" r:id="rId52" xr:uid="{00000000-0004-0000-0100-000033000000}"/>
    <hyperlink ref="F750" r:id="rId53" xr:uid="{00000000-0004-0000-0100-000034000000}"/>
    <hyperlink ref="F753" r:id="rId54" xr:uid="{00000000-0004-0000-0100-000035000000}"/>
    <hyperlink ref="F767" r:id="rId55" xr:uid="{00000000-0004-0000-0100-000036000000}"/>
    <hyperlink ref="F776" r:id="rId56" xr:uid="{00000000-0004-0000-0100-000037000000}"/>
    <hyperlink ref="F780" r:id="rId57" xr:uid="{00000000-0004-0000-0100-000038000000}"/>
    <hyperlink ref="F784" r:id="rId58" xr:uid="{00000000-0004-0000-0100-000039000000}"/>
    <hyperlink ref="F788" r:id="rId59" xr:uid="{00000000-0004-0000-0100-00003A000000}"/>
    <hyperlink ref="F795" r:id="rId60" xr:uid="{00000000-0004-0000-0100-00003B000000}"/>
    <hyperlink ref="F799" r:id="rId61" xr:uid="{00000000-0004-0000-0100-00003C000000}"/>
    <hyperlink ref="F819" r:id="rId62" xr:uid="{00000000-0004-0000-0100-00003D000000}"/>
    <hyperlink ref="F839" r:id="rId63" xr:uid="{00000000-0004-0000-0100-00003E000000}"/>
    <hyperlink ref="F842" r:id="rId64" xr:uid="{00000000-0004-0000-0100-00003F000000}"/>
    <hyperlink ref="F846" r:id="rId65" xr:uid="{00000000-0004-0000-0100-000040000000}"/>
    <hyperlink ref="F857" r:id="rId66" xr:uid="{00000000-0004-0000-0100-000041000000}"/>
    <hyperlink ref="F864" r:id="rId67" xr:uid="{00000000-0004-0000-0100-000042000000}"/>
    <hyperlink ref="F871" r:id="rId68" xr:uid="{00000000-0004-0000-0100-000043000000}"/>
    <hyperlink ref="F877" r:id="rId69" xr:uid="{00000000-0004-0000-0100-000044000000}"/>
    <hyperlink ref="F890" r:id="rId70" xr:uid="{00000000-0004-0000-0100-000045000000}"/>
    <hyperlink ref="F909" r:id="rId71" xr:uid="{00000000-0004-0000-0100-000046000000}"/>
    <hyperlink ref="F913" r:id="rId72" xr:uid="{00000000-0004-0000-0100-000047000000}"/>
    <hyperlink ref="F936" r:id="rId73" xr:uid="{00000000-0004-0000-0100-000048000000}"/>
    <hyperlink ref="F943" r:id="rId74" xr:uid="{00000000-0004-0000-0100-000049000000}"/>
    <hyperlink ref="F952" r:id="rId75" xr:uid="{00000000-0004-0000-0100-00004A000000}"/>
    <hyperlink ref="F955" r:id="rId76" xr:uid="{00000000-0004-0000-0100-00004B000000}"/>
    <hyperlink ref="F962" r:id="rId77" xr:uid="{00000000-0004-0000-0100-00004C000000}"/>
    <hyperlink ref="F965" r:id="rId78" xr:uid="{00000000-0004-0000-0100-00004D000000}"/>
    <hyperlink ref="F983" r:id="rId79" xr:uid="{00000000-0004-0000-0100-00004E000000}"/>
    <hyperlink ref="F987" r:id="rId80" xr:uid="{00000000-0004-0000-0100-00004F000000}"/>
    <hyperlink ref="F1060" r:id="rId81" xr:uid="{00000000-0004-0000-0100-000050000000}"/>
    <hyperlink ref="F1133" r:id="rId82" xr:uid="{00000000-0004-0000-0100-000051000000}"/>
    <hyperlink ref="F1136" r:id="rId83" xr:uid="{00000000-0004-0000-0100-000052000000}"/>
    <hyperlink ref="F1208" r:id="rId84" xr:uid="{00000000-0004-0000-0100-000053000000}"/>
    <hyperlink ref="F1213" r:id="rId85" xr:uid="{00000000-0004-0000-0100-000054000000}"/>
    <hyperlink ref="F1226" r:id="rId86" xr:uid="{00000000-0004-0000-0100-000055000000}"/>
    <hyperlink ref="F1240" r:id="rId87" xr:uid="{00000000-0004-0000-0100-000056000000}"/>
    <hyperlink ref="F1264" r:id="rId88" xr:uid="{00000000-0004-0000-0100-000057000000}"/>
    <hyperlink ref="F1268" r:id="rId89" xr:uid="{00000000-0004-0000-0100-000058000000}"/>
    <hyperlink ref="F1292" r:id="rId90" xr:uid="{00000000-0004-0000-0100-000059000000}"/>
    <hyperlink ref="F1295" r:id="rId91" xr:uid="{00000000-0004-0000-0100-00005A000000}"/>
    <hyperlink ref="F1307" r:id="rId92" xr:uid="{00000000-0004-0000-0100-00005B000000}"/>
    <hyperlink ref="F1318" r:id="rId93" xr:uid="{00000000-0004-0000-0100-00005C000000}"/>
    <hyperlink ref="F1322" r:id="rId94" xr:uid="{00000000-0004-0000-0100-00005D000000}"/>
    <hyperlink ref="F1330" r:id="rId95" xr:uid="{00000000-0004-0000-0100-00005E000000}"/>
    <hyperlink ref="F1340" r:id="rId96" xr:uid="{00000000-0004-0000-0100-00005F000000}"/>
    <hyperlink ref="F1344" r:id="rId97" xr:uid="{00000000-0004-0000-0100-000060000000}"/>
    <hyperlink ref="F1348" r:id="rId98" xr:uid="{00000000-0004-0000-0100-000061000000}"/>
    <hyperlink ref="F1352" r:id="rId99" xr:uid="{00000000-0004-0000-0100-000062000000}"/>
    <hyperlink ref="F1360" r:id="rId100" xr:uid="{00000000-0004-0000-0100-000063000000}"/>
    <hyperlink ref="F1363" r:id="rId101" xr:uid="{00000000-0004-0000-0100-000064000000}"/>
    <hyperlink ref="F1366" r:id="rId102" xr:uid="{00000000-0004-0000-0100-000065000000}"/>
    <hyperlink ref="F1370" r:id="rId103" xr:uid="{00000000-0004-0000-0100-000066000000}"/>
    <hyperlink ref="F1374" r:id="rId104" xr:uid="{00000000-0004-0000-0100-000067000000}"/>
    <hyperlink ref="F1816" r:id="rId105" xr:uid="{00000000-0004-0000-0100-000068000000}"/>
    <hyperlink ref="F1821" r:id="rId106" xr:uid="{00000000-0004-0000-0100-000069000000}"/>
    <hyperlink ref="F1829" r:id="rId107" xr:uid="{00000000-0004-0000-0100-00006A000000}"/>
    <hyperlink ref="F1903" r:id="rId108" xr:uid="{00000000-0004-0000-0100-00006B000000}"/>
    <hyperlink ref="F1981" r:id="rId109" xr:uid="{00000000-0004-0000-0100-00006C000000}"/>
    <hyperlink ref="F1984" r:id="rId110" xr:uid="{00000000-0004-0000-0100-00006D000000}"/>
    <hyperlink ref="F1987" r:id="rId111" xr:uid="{00000000-0004-0000-0100-00006E000000}"/>
    <hyperlink ref="F1994" r:id="rId112" xr:uid="{00000000-0004-0000-0100-00006F000000}"/>
    <hyperlink ref="F1997" r:id="rId113" xr:uid="{00000000-0004-0000-0100-000070000000}"/>
    <hyperlink ref="F2006" r:id="rId114" xr:uid="{00000000-0004-0000-0100-000071000000}"/>
    <hyperlink ref="F2009" r:id="rId115" xr:uid="{00000000-0004-0000-0100-000072000000}"/>
    <hyperlink ref="F2088" r:id="rId116" xr:uid="{00000000-0004-0000-0100-000073000000}"/>
    <hyperlink ref="F2092" r:id="rId117" xr:uid="{00000000-0004-0000-0100-000074000000}"/>
    <hyperlink ref="F2099" r:id="rId118" xr:uid="{00000000-0004-0000-0100-000075000000}"/>
    <hyperlink ref="F2103" r:id="rId119" xr:uid="{00000000-0004-0000-0100-000076000000}"/>
    <hyperlink ref="F2134" r:id="rId120" xr:uid="{00000000-0004-0000-0100-000077000000}"/>
    <hyperlink ref="F2153" r:id="rId121" xr:uid="{00000000-0004-0000-0100-000078000000}"/>
    <hyperlink ref="F2255" r:id="rId122" xr:uid="{00000000-0004-0000-0100-000079000000}"/>
    <hyperlink ref="F2267" r:id="rId123" xr:uid="{00000000-0004-0000-0100-00007A000000}"/>
    <hyperlink ref="F2277" r:id="rId124" xr:uid="{00000000-0004-0000-0100-00007B000000}"/>
    <hyperlink ref="F2283" r:id="rId125" xr:uid="{00000000-0004-0000-0100-00007C000000}"/>
    <hyperlink ref="F2286" r:id="rId126" xr:uid="{00000000-0004-0000-0100-00007D000000}"/>
    <hyperlink ref="F2289" r:id="rId127" xr:uid="{00000000-0004-0000-0100-00007E000000}"/>
    <hyperlink ref="F2375" r:id="rId128" xr:uid="{00000000-0004-0000-0100-00007F000000}"/>
    <hyperlink ref="F2402" r:id="rId129" xr:uid="{00000000-0004-0000-0100-000080000000}"/>
    <hyperlink ref="F2409" r:id="rId130" xr:uid="{00000000-0004-0000-0100-000081000000}"/>
    <hyperlink ref="F2418" r:id="rId131" xr:uid="{00000000-0004-0000-0100-000082000000}"/>
    <hyperlink ref="F2428" r:id="rId132" xr:uid="{00000000-0004-0000-0100-000083000000}"/>
    <hyperlink ref="F2438" r:id="rId133" xr:uid="{00000000-0004-0000-0100-000084000000}"/>
    <hyperlink ref="F2446" r:id="rId134" xr:uid="{00000000-0004-0000-0100-000085000000}"/>
    <hyperlink ref="F2823" r:id="rId135" xr:uid="{00000000-0004-0000-0100-000086000000}"/>
    <hyperlink ref="F2827" r:id="rId136" xr:uid="{00000000-0004-0000-0100-000087000000}"/>
    <hyperlink ref="F2840" r:id="rId137" xr:uid="{00000000-0004-0000-0100-000088000000}"/>
    <hyperlink ref="F2843" r:id="rId138" xr:uid="{00000000-0004-0000-0100-000089000000}"/>
    <hyperlink ref="F2846" r:id="rId139" xr:uid="{00000000-0004-0000-0100-00008A000000}"/>
    <hyperlink ref="F2849" r:id="rId140" xr:uid="{00000000-0004-0000-0100-00008B000000}"/>
    <hyperlink ref="F2852" r:id="rId141" xr:uid="{00000000-0004-0000-0100-00008C000000}"/>
    <hyperlink ref="F2855" r:id="rId142" xr:uid="{00000000-0004-0000-0100-00008D000000}"/>
    <hyperlink ref="F2858" r:id="rId143" xr:uid="{00000000-0004-0000-0100-00008E000000}"/>
    <hyperlink ref="F2861" r:id="rId144" xr:uid="{00000000-0004-0000-0100-00008F000000}"/>
    <hyperlink ref="F2879" r:id="rId145" xr:uid="{00000000-0004-0000-0100-000090000000}"/>
    <hyperlink ref="F2882" r:id="rId146" xr:uid="{00000000-0004-0000-0100-000091000000}"/>
    <hyperlink ref="F2885" r:id="rId147" xr:uid="{00000000-0004-0000-0100-000092000000}"/>
    <hyperlink ref="F2888" r:id="rId148" xr:uid="{00000000-0004-0000-0100-000093000000}"/>
    <hyperlink ref="F2891" r:id="rId149" xr:uid="{00000000-0004-0000-0100-000094000000}"/>
    <hyperlink ref="F2894" r:id="rId150" xr:uid="{00000000-0004-0000-0100-000095000000}"/>
    <hyperlink ref="F2904" r:id="rId151" xr:uid="{00000000-0004-0000-0100-000096000000}"/>
    <hyperlink ref="F2925" r:id="rId152" xr:uid="{00000000-0004-0000-0100-000097000000}"/>
    <hyperlink ref="F2933" r:id="rId153" xr:uid="{00000000-0004-0000-0100-000098000000}"/>
    <hyperlink ref="F2965" r:id="rId154" xr:uid="{00000000-0004-0000-0100-000099000000}"/>
    <hyperlink ref="F2986" r:id="rId155" xr:uid="{00000000-0004-0000-0100-00009A000000}"/>
    <hyperlink ref="F3000" r:id="rId156" xr:uid="{00000000-0004-0000-0100-00009B000000}"/>
    <hyperlink ref="F3008" r:id="rId157" xr:uid="{00000000-0004-0000-0100-00009C000000}"/>
    <hyperlink ref="F3012" r:id="rId158" xr:uid="{00000000-0004-0000-0100-00009D000000}"/>
    <hyperlink ref="F3016" r:id="rId159" xr:uid="{00000000-0004-0000-0100-00009E000000}"/>
    <hyperlink ref="F3021" r:id="rId160" xr:uid="{00000000-0004-0000-0100-00009F000000}"/>
    <hyperlink ref="F3026" r:id="rId161" xr:uid="{00000000-0004-0000-0100-0000A0000000}"/>
    <hyperlink ref="F3030" r:id="rId162" xr:uid="{00000000-0004-0000-0100-0000A1000000}"/>
    <hyperlink ref="F3034" r:id="rId163" xr:uid="{00000000-0004-0000-0100-0000A2000000}"/>
    <hyperlink ref="F3039" r:id="rId164" xr:uid="{00000000-0004-0000-0100-0000A3000000}"/>
    <hyperlink ref="F3045" r:id="rId165" xr:uid="{00000000-0004-0000-0100-0000A4000000}"/>
    <hyperlink ref="F3048" r:id="rId166" xr:uid="{00000000-0004-0000-0100-0000A5000000}"/>
    <hyperlink ref="F3050" r:id="rId167" xr:uid="{00000000-0004-0000-0100-0000A6000000}"/>
    <hyperlink ref="F3053" r:id="rId168" xr:uid="{00000000-0004-0000-0100-0000A7000000}"/>
    <hyperlink ref="F3055" r:id="rId169" xr:uid="{00000000-0004-0000-0100-0000A8000000}"/>
    <hyperlink ref="F3058" r:id="rId170" xr:uid="{00000000-0004-0000-0100-0000A9000000}"/>
    <hyperlink ref="F3062" r:id="rId171" xr:uid="{00000000-0004-0000-0100-0000AA000000}"/>
    <hyperlink ref="F3066" r:id="rId172" xr:uid="{00000000-0004-0000-0100-0000AB000000}"/>
    <hyperlink ref="F3073" r:id="rId173" xr:uid="{00000000-0004-0000-0100-0000AC000000}"/>
    <hyperlink ref="F3100" r:id="rId174" xr:uid="{00000000-0004-0000-0100-0000AD000000}"/>
    <hyperlink ref="F3104" r:id="rId175" xr:uid="{00000000-0004-0000-0100-0000AE000000}"/>
    <hyperlink ref="F3108" r:id="rId176" xr:uid="{00000000-0004-0000-0100-0000AF000000}"/>
    <hyperlink ref="F3114" r:id="rId177" xr:uid="{00000000-0004-0000-0100-0000B0000000}"/>
    <hyperlink ref="F3120" r:id="rId178" xr:uid="{00000000-0004-0000-0100-0000B1000000}"/>
    <hyperlink ref="F3138" r:id="rId179" xr:uid="{00000000-0004-0000-0100-0000B2000000}"/>
    <hyperlink ref="F3141" r:id="rId180" xr:uid="{00000000-0004-0000-0100-0000B3000000}"/>
    <hyperlink ref="F3148" r:id="rId181" xr:uid="{00000000-0004-0000-0100-0000B4000000}"/>
    <hyperlink ref="F3155" r:id="rId182" xr:uid="{00000000-0004-0000-0100-0000B5000000}"/>
    <hyperlink ref="F3167" r:id="rId183" xr:uid="{00000000-0004-0000-0100-0000B6000000}"/>
    <hyperlink ref="F3177" r:id="rId184" xr:uid="{00000000-0004-0000-0100-0000B7000000}"/>
    <hyperlink ref="F3180" r:id="rId185" xr:uid="{00000000-0004-0000-0100-0000B8000000}"/>
    <hyperlink ref="F3183" r:id="rId186" xr:uid="{00000000-0004-0000-0100-0000B9000000}"/>
    <hyperlink ref="F3186" r:id="rId187" xr:uid="{00000000-0004-0000-0100-0000BA000000}"/>
    <hyperlink ref="F3196" r:id="rId188" xr:uid="{00000000-0004-0000-0100-0000BB000000}"/>
    <hyperlink ref="F3204" r:id="rId189" xr:uid="{00000000-0004-0000-0100-0000BC000000}"/>
    <hyperlink ref="F3212" r:id="rId190" xr:uid="{00000000-0004-0000-0100-0000BD000000}"/>
    <hyperlink ref="F3220" r:id="rId191" xr:uid="{00000000-0004-0000-0100-0000BE000000}"/>
    <hyperlink ref="F3256" r:id="rId192" xr:uid="{00000000-0004-0000-0100-0000BF000000}"/>
    <hyperlink ref="F3268" r:id="rId193" xr:uid="{00000000-0004-0000-0100-0000C0000000}"/>
    <hyperlink ref="F3271" r:id="rId194" xr:uid="{00000000-0004-0000-0100-0000C1000000}"/>
    <hyperlink ref="F3286" r:id="rId195" xr:uid="{00000000-0004-0000-0100-0000C2000000}"/>
    <hyperlink ref="F3295" r:id="rId196" xr:uid="{00000000-0004-0000-0100-0000C3000000}"/>
    <hyperlink ref="F3304" r:id="rId197" xr:uid="{00000000-0004-0000-0100-0000C4000000}"/>
    <hyperlink ref="F3319" r:id="rId198" xr:uid="{00000000-0004-0000-0100-0000C5000000}"/>
    <hyperlink ref="F3331" r:id="rId199" xr:uid="{00000000-0004-0000-0100-0000C6000000}"/>
    <hyperlink ref="F3348" r:id="rId200" xr:uid="{00000000-0004-0000-0100-0000C7000000}"/>
    <hyperlink ref="F3365" r:id="rId201" xr:uid="{00000000-0004-0000-0100-0000C8000000}"/>
    <hyperlink ref="F3384" r:id="rId202" xr:uid="{00000000-0004-0000-0100-0000C9000000}"/>
    <hyperlink ref="F3391" r:id="rId203" xr:uid="{00000000-0004-0000-0100-0000CA000000}"/>
    <hyperlink ref="F3396" r:id="rId204" xr:uid="{00000000-0004-0000-0100-0000CB000000}"/>
    <hyperlink ref="F3399" r:id="rId205" xr:uid="{00000000-0004-0000-0100-0000CC000000}"/>
    <hyperlink ref="F3407" r:id="rId206" xr:uid="{00000000-0004-0000-0100-0000CD000000}"/>
    <hyperlink ref="F3417" r:id="rId207" xr:uid="{00000000-0004-0000-0100-0000CE000000}"/>
    <hyperlink ref="F3429" r:id="rId208" xr:uid="{00000000-0004-0000-0100-0000CF000000}"/>
    <hyperlink ref="F3440" r:id="rId209" xr:uid="{00000000-0004-0000-0100-0000D0000000}"/>
    <hyperlink ref="F3457" r:id="rId210" xr:uid="{00000000-0004-0000-0100-0000D1000000}"/>
    <hyperlink ref="F3464" r:id="rId211" xr:uid="{00000000-0004-0000-0100-0000D2000000}"/>
    <hyperlink ref="F3488" r:id="rId212" xr:uid="{00000000-0004-0000-0100-0000D3000000}"/>
    <hyperlink ref="F3504" r:id="rId213" xr:uid="{00000000-0004-0000-0100-0000D4000000}"/>
    <hyperlink ref="F3514" r:id="rId214" xr:uid="{00000000-0004-0000-0100-0000D5000000}"/>
    <hyperlink ref="F3527" r:id="rId215" xr:uid="{00000000-0004-0000-0100-0000D6000000}"/>
    <hyperlink ref="F3541" r:id="rId216" xr:uid="{00000000-0004-0000-0100-0000D7000000}"/>
    <hyperlink ref="F3552" r:id="rId217" xr:uid="{00000000-0004-0000-0100-0000D8000000}"/>
    <hyperlink ref="F3555" r:id="rId218" xr:uid="{00000000-0004-0000-0100-0000D9000000}"/>
    <hyperlink ref="F3567" r:id="rId219" xr:uid="{00000000-0004-0000-0100-0000DA000000}"/>
    <hyperlink ref="F3570" r:id="rId220" xr:uid="{00000000-0004-0000-0100-0000DB000000}"/>
    <hyperlink ref="F3574" r:id="rId221" xr:uid="{00000000-0004-0000-0100-0000DC000000}"/>
    <hyperlink ref="F3577" r:id="rId222" xr:uid="{00000000-0004-0000-0100-0000DD000000}"/>
    <hyperlink ref="F3580" r:id="rId223" xr:uid="{00000000-0004-0000-0100-0000DE000000}"/>
    <hyperlink ref="F3611" r:id="rId224" xr:uid="{00000000-0004-0000-0100-0000DF000000}"/>
    <hyperlink ref="F3630" r:id="rId225" xr:uid="{00000000-0004-0000-0100-0000E0000000}"/>
    <hyperlink ref="F3633" r:id="rId226" xr:uid="{00000000-0004-0000-0100-0000E1000000}"/>
    <hyperlink ref="F3637" r:id="rId227" xr:uid="{00000000-0004-0000-0100-0000E2000000}"/>
    <hyperlink ref="F3641" r:id="rId228" xr:uid="{00000000-0004-0000-0100-0000E3000000}"/>
    <hyperlink ref="F3647" r:id="rId229" xr:uid="{00000000-0004-0000-0100-0000E4000000}"/>
    <hyperlink ref="F3651" r:id="rId230" xr:uid="{00000000-0004-0000-0100-0000E5000000}"/>
    <hyperlink ref="F3656" r:id="rId231" xr:uid="{00000000-0004-0000-0100-0000E6000000}"/>
    <hyperlink ref="F3666" r:id="rId232" xr:uid="{00000000-0004-0000-0100-0000E7000000}"/>
    <hyperlink ref="F3690" r:id="rId233" xr:uid="{00000000-0004-0000-0100-0000E8000000}"/>
    <hyperlink ref="F3696" r:id="rId234" xr:uid="{00000000-0004-0000-0100-0000E9000000}"/>
    <hyperlink ref="F3704" r:id="rId235" xr:uid="{00000000-0004-0000-0100-0000EA000000}"/>
    <hyperlink ref="F3709" r:id="rId236" xr:uid="{00000000-0004-0000-0100-0000EB000000}"/>
    <hyperlink ref="F3718" r:id="rId237" xr:uid="{00000000-0004-0000-0100-0000EC000000}"/>
    <hyperlink ref="F3738" r:id="rId238" xr:uid="{00000000-0004-0000-0100-0000ED000000}"/>
    <hyperlink ref="F3787" r:id="rId239" xr:uid="{00000000-0004-0000-0100-0000EE000000}"/>
    <hyperlink ref="F4070" r:id="rId240" xr:uid="{00000000-0004-0000-0100-0000EF000000}"/>
    <hyperlink ref="F4222" r:id="rId241" xr:uid="{00000000-0004-0000-0100-0000F0000000}"/>
    <hyperlink ref="F4225" r:id="rId242" xr:uid="{00000000-0004-0000-0100-0000F1000000}"/>
    <hyperlink ref="F4230" r:id="rId243" xr:uid="{00000000-0004-0000-0100-0000F2000000}"/>
    <hyperlink ref="F4238" r:id="rId244" xr:uid="{00000000-0004-0000-0100-0000F3000000}"/>
    <hyperlink ref="F4274" r:id="rId245" xr:uid="{00000000-0004-0000-0100-0000F4000000}"/>
    <hyperlink ref="F4285" r:id="rId246" xr:uid="{00000000-0004-0000-0100-0000F5000000}"/>
    <hyperlink ref="F4290" r:id="rId247" xr:uid="{00000000-0004-0000-0100-0000F6000000}"/>
    <hyperlink ref="F4297" r:id="rId248" xr:uid="{00000000-0004-0000-0100-0000F7000000}"/>
    <hyperlink ref="F4305" r:id="rId249" xr:uid="{00000000-0004-0000-0100-0000F8000000}"/>
    <hyperlink ref="F4308" r:id="rId250" xr:uid="{00000000-0004-0000-0100-0000F9000000}"/>
    <hyperlink ref="F4312" r:id="rId251" xr:uid="{00000000-0004-0000-0100-0000FA000000}"/>
    <hyperlink ref="F4325" r:id="rId252" xr:uid="{00000000-0004-0000-0100-0000FB000000}"/>
    <hyperlink ref="F4328" r:id="rId253" xr:uid="{00000000-0004-0000-0100-0000FC000000}"/>
    <hyperlink ref="F4337" r:id="rId254" xr:uid="{00000000-0004-0000-0100-0000FD000000}"/>
    <hyperlink ref="F4343" r:id="rId255" xr:uid="{00000000-0004-0000-0100-0000FE000000}"/>
    <hyperlink ref="F4346" r:id="rId256" xr:uid="{00000000-0004-0000-0100-0000FF000000}"/>
    <hyperlink ref="F5001" r:id="rId257" xr:uid="{00000000-0004-0000-0100-000000010000}"/>
    <hyperlink ref="F5348" r:id="rId258" xr:uid="{00000000-0004-0000-0100-000001010000}"/>
    <hyperlink ref="F5537" r:id="rId259" xr:uid="{00000000-0004-0000-0100-000002010000}"/>
    <hyperlink ref="F5545" r:id="rId260" xr:uid="{00000000-0004-0000-0100-000003010000}"/>
    <hyperlink ref="F5548" r:id="rId261" xr:uid="{00000000-0004-0000-0100-000004010000}"/>
    <hyperlink ref="F5551" r:id="rId262" xr:uid="{00000000-0004-0000-0100-000005010000}"/>
    <hyperlink ref="F5555" r:id="rId263" xr:uid="{00000000-0004-0000-0100-000006010000}"/>
    <hyperlink ref="F5559" r:id="rId264" xr:uid="{00000000-0004-0000-0100-000007010000}"/>
    <hyperlink ref="F5562" r:id="rId265" xr:uid="{00000000-0004-0000-0100-000008010000}"/>
    <hyperlink ref="F5565" r:id="rId266" xr:uid="{00000000-0004-0000-0100-000009010000}"/>
    <hyperlink ref="F5568" r:id="rId267" xr:uid="{00000000-0004-0000-0100-00000A010000}"/>
    <hyperlink ref="F5571" r:id="rId268" xr:uid="{00000000-0004-0000-0100-00000B010000}"/>
    <hyperlink ref="F5574" r:id="rId269" xr:uid="{00000000-0004-0000-0100-00000C010000}"/>
    <hyperlink ref="F5577" r:id="rId270" xr:uid="{00000000-0004-0000-0100-00000D010000}"/>
    <hyperlink ref="F5580" r:id="rId271" xr:uid="{00000000-0004-0000-0100-00000E010000}"/>
    <hyperlink ref="F5584" r:id="rId272" xr:uid="{00000000-0004-0000-0100-00000F010000}"/>
    <hyperlink ref="F5802" r:id="rId273" xr:uid="{00000000-0004-0000-0100-000010010000}"/>
    <hyperlink ref="F5884" r:id="rId274" xr:uid="{00000000-0004-0000-0100-000011010000}"/>
    <hyperlink ref="F6411" r:id="rId275" xr:uid="{00000000-0004-0000-0100-000012010000}"/>
    <hyperlink ref="F6732" r:id="rId276" xr:uid="{00000000-0004-0000-0100-000013010000}"/>
    <hyperlink ref="F6822" r:id="rId277" xr:uid="{00000000-0004-0000-0100-000014010000}"/>
    <hyperlink ref="F6955" r:id="rId278" xr:uid="{00000000-0004-0000-0100-000015010000}"/>
    <hyperlink ref="F6958" r:id="rId279" xr:uid="{00000000-0004-0000-0100-000016010000}"/>
    <hyperlink ref="F6961" r:id="rId280" xr:uid="{00000000-0004-0000-0100-000017010000}"/>
    <hyperlink ref="F6980" r:id="rId281" xr:uid="{00000000-0004-0000-0100-000018010000}"/>
    <hyperlink ref="F6984" r:id="rId282" xr:uid="{00000000-0004-0000-0100-000019010000}"/>
    <hyperlink ref="F6988" r:id="rId283" xr:uid="{00000000-0004-0000-0100-00001A010000}"/>
    <hyperlink ref="F7063" r:id="rId284" xr:uid="{00000000-0004-0000-0100-00001B010000}"/>
    <hyperlink ref="F7067" r:id="rId285" xr:uid="{00000000-0004-0000-0100-00001C010000}"/>
    <hyperlink ref="F7072" r:id="rId286" xr:uid="{00000000-0004-0000-0100-00001D010000}"/>
    <hyperlink ref="F7078" r:id="rId287" xr:uid="{00000000-0004-0000-0100-00001E010000}"/>
    <hyperlink ref="F7082" r:id="rId288" xr:uid="{00000000-0004-0000-0100-00001F010000}"/>
    <hyperlink ref="F7088" r:id="rId289" xr:uid="{00000000-0004-0000-0100-000020010000}"/>
    <hyperlink ref="F7095" r:id="rId290" xr:uid="{00000000-0004-0000-0100-000021010000}"/>
    <hyperlink ref="F7376" r:id="rId291" xr:uid="{00000000-0004-0000-0100-000022010000}"/>
    <hyperlink ref="F8249" r:id="rId292" xr:uid="{00000000-0004-0000-0100-000023010000}"/>
    <hyperlink ref="F8285" r:id="rId293" xr:uid="{00000000-0004-0000-0100-000024010000}"/>
  </hyperlink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294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B2:BM264"/>
  <sheetViews>
    <sheetView showGridLines="0" topLeftCell="A67" workbookViewId="0">
      <selection activeCell="I88" sqref="I88:I263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139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9267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ROUND(J86, 2)</f>
        <v>1262227.92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ROUND((SUM(BE86:BE263)),  2)</f>
        <v>1262227.92</v>
      </c>
      <c r="I35" s="96">
        <v>0.21</v>
      </c>
      <c r="J35" s="82">
        <f>ROUND(((SUM(BE86:BE263))*I35),  2)</f>
        <v>265067.86</v>
      </c>
      <c r="L35" s="33"/>
    </row>
    <row r="36" spans="2:12" s="1" customFormat="1" ht="14.45" customHeight="1">
      <c r="B36" s="33"/>
      <c r="E36" s="28" t="s">
        <v>43</v>
      </c>
      <c r="F36" s="82">
        <f>ROUND((SUM(BF86:BF263)),  2)</f>
        <v>0</v>
      </c>
      <c r="I36" s="96">
        <v>0.12</v>
      </c>
      <c r="J36" s="82">
        <f>ROUND(((SUM(BF86:BF263))*I36),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ROUND((SUM(BG86:BG263)),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ROUND((SUM(BH86:BH263)),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ROUND((SUM(BI86:BI263)),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1527295.7799999998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D.1.4.I.b - NZS - Nouzový zvukový systém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J86</f>
        <v>1262227.9200000004</v>
      </c>
      <c r="L63" s="33"/>
      <c r="AU63" s="18" t="s">
        <v>273</v>
      </c>
    </row>
    <row r="64" spans="2:47" s="8" customFormat="1" ht="24.95" customHeight="1">
      <c r="B64" s="106"/>
      <c r="D64" s="107" t="s">
        <v>9268</v>
      </c>
      <c r="E64" s="108"/>
      <c r="F64" s="108"/>
      <c r="G64" s="108"/>
      <c r="H64" s="108"/>
      <c r="I64" s="108"/>
      <c r="J64" s="109">
        <f>J87</f>
        <v>1262227.9200000004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315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188</v>
      </c>
      <c r="L75" s="21"/>
    </row>
    <row r="76" spans="2:12" s="1" customFormat="1" ht="16.5" customHeight="1">
      <c r="B76" s="33"/>
      <c r="E76" s="336" t="s">
        <v>192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196</v>
      </c>
      <c r="L77" s="33"/>
    </row>
    <row r="78" spans="2:12" s="1" customFormat="1" ht="16.5" customHeight="1">
      <c r="B78" s="33"/>
      <c r="E78" s="305" t="str">
        <f>E11</f>
        <v>D.1.4.I.b - NZS - Nouzový zvukový systém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>
        <f>IF(J14="","",J14)</f>
        <v>45470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25</v>
      </c>
      <c r="F82" s="26" t="str">
        <f>E17</f>
        <v>Fakultní nemocnice Olomouc</v>
      </c>
      <c r="I82" s="28" t="s">
        <v>30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29</v>
      </c>
      <c r="F83" s="26" t="str">
        <f>IF(E20="","",E20)</f>
        <v>Sdružení firem VW WACHAL a.s., YUCON CZ s.r.o. a STANTER, a.s. zkratkou S-VWYUST</v>
      </c>
      <c r="I83" s="28" t="s">
        <v>33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316</v>
      </c>
      <c r="D85" s="116" t="s">
        <v>56</v>
      </c>
      <c r="E85" s="116" t="s">
        <v>52</v>
      </c>
      <c r="F85" s="116" t="s">
        <v>53</v>
      </c>
      <c r="G85" s="116" t="s">
        <v>317</v>
      </c>
      <c r="H85" s="116" t="s">
        <v>318</v>
      </c>
      <c r="I85" s="116" t="s">
        <v>319</v>
      </c>
      <c r="J85" s="116" t="s">
        <v>272</v>
      </c>
      <c r="K85" s="117" t="s">
        <v>320</v>
      </c>
      <c r="L85" s="114"/>
      <c r="M85" s="55" t="s">
        <v>21</v>
      </c>
      <c r="N85" s="56" t="s">
        <v>41</v>
      </c>
      <c r="O85" s="56" t="s">
        <v>321</v>
      </c>
      <c r="P85" s="56" t="s">
        <v>322</v>
      </c>
      <c r="Q85" s="56" t="s">
        <v>323</v>
      </c>
      <c r="R85" s="56" t="s">
        <v>324</v>
      </c>
      <c r="S85" s="56" t="s">
        <v>325</v>
      </c>
      <c r="T85" s="57" t="s">
        <v>326</v>
      </c>
    </row>
    <row r="86" spans="2:65" s="1" customFormat="1" ht="22.9" customHeight="1">
      <c r="B86" s="33"/>
      <c r="C86" s="60" t="s">
        <v>327</v>
      </c>
      <c r="J86" s="118">
        <f>BK86</f>
        <v>1262227.9200000004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70</v>
      </c>
      <c r="AU86" s="18" t="s">
        <v>273</v>
      </c>
      <c r="BK86" s="121">
        <f>BK87</f>
        <v>1262227.9200000004</v>
      </c>
    </row>
    <row r="87" spans="2:65" s="11" customFormat="1" ht="25.9" customHeight="1">
      <c r="B87" s="122"/>
      <c r="D87" s="123" t="s">
        <v>70</v>
      </c>
      <c r="E87" s="124" t="s">
        <v>9269</v>
      </c>
      <c r="F87" s="124" t="s">
        <v>138</v>
      </c>
      <c r="I87" s="125"/>
      <c r="J87" s="126">
        <f>BK87</f>
        <v>1262227.9200000004</v>
      </c>
      <c r="L87" s="122"/>
      <c r="M87" s="127"/>
      <c r="P87" s="128">
        <f>SUM(P88:P263)</f>
        <v>0</v>
      </c>
      <c r="R87" s="128">
        <f>SUM(R88:R263)</f>
        <v>0</v>
      </c>
      <c r="T87" s="129">
        <f>SUM(T88:T263)</f>
        <v>0</v>
      </c>
      <c r="AR87" s="123" t="s">
        <v>78</v>
      </c>
      <c r="AT87" s="130" t="s">
        <v>70</v>
      </c>
      <c r="AU87" s="130" t="s">
        <v>71</v>
      </c>
      <c r="AY87" s="123" t="s">
        <v>330</v>
      </c>
      <c r="BK87" s="131">
        <f>SUM(BK88:BK263)</f>
        <v>1262227.9200000004</v>
      </c>
    </row>
    <row r="88" spans="2:65" s="1" customFormat="1" ht="21.75" customHeight="1">
      <c r="B88" s="33"/>
      <c r="C88" s="134" t="s">
        <v>78</v>
      </c>
      <c r="D88" s="134" t="s">
        <v>332</v>
      </c>
      <c r="E88" s="135" t="s">
        <v>9270</v>
      </c>
      <c r="F88" s="136" t="s">
        <v>9271</v>
      </c>
      <c r="G88" s="137" t="s">
        <v>2551</v>
      </c>
      <c r="H88" s="138">
        <v>1</v>
      </c>
      <c r="I88" s="139">
        <v>647.52</v>
      </c>
      <c r="J88" s="140">
        <f>ROUND(I88*H88,2)</f>
        <v>647.52</v>
      </c>
      <c r="K88" s="136" t="s">
        <v>21</v>
      </c>
      <c r="L88" s="33"/>
      <c r="M88" s="141" t="s">
        <v>21</v>
      </c>
      <c r="N88" s="142" t="s">
        <v>42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1050</v>
      </c>
      <c r="AT88" s="145" t="s">
        <v>332</v>
      </c>
      <c r="AU88" s="145" t="s">
        <v>78</v>
      </c>
      <c r="AY88" s="18" t="s">
        <v>330</v>
      </c>
      <c r="BE88" s="146">
        <f>IF(N88="základní",J88,0)</f>
        <v>647.52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78</v>
      </c>
      <c r="BK88" s="146">
        <f>ROUND(I88*H88,2)</f>
        <v>647.52</v>
      </c>
      <c r="BL88" s="18" t="s">
        <v>1050</v>
      </c>
      <c r="BM88" s="145" t="s">
        <v>80</v>
      </c>
    </row>
    <row r="89" spans="2:65" s="1" customFormat="1" ht="21.75" customHeight="1">
      <c r="B89" s="33"/>
      <c r="C89" s="173" t="s">
        <v>80</v>
      </c>
      <c r="D89" s="173" t="s">
        <v>475</v>
      </c>
      <c r="E89" s="174" t="s">
        <v>9272</v>
      </c>
      <c r="F89" s="175" t="s">
        <v>9273</v>
      </c>
      <c r="G89" s="176" t="s">
        <v>2551</v>
      </c>
      <c r="H89" s="177">
        <v>1</v>
      </c>
      <c r="I89" s="178">
        <v>155035.78</v>
      </c>
      <c r="J89" s="179">
        <f>ROUND(I89*H89,2)</f>
        <v>155035.78</v>
      </c>
      <c r="K89" s="175" t="s">
        <v>21</v>
      </c>
      <c r="L89" s="180"/>
      <c r="M89" s="181" t="s">
        <v>21</v>
      </c>
      <c r="N89" s="182" t="s">
        <v>42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3080</v>
      </c>
      <c r="AT89" s="145" t="s">
        <v>475</v>
      </c>
      <c r="AU89" s="145" t="s">
        <v>78</v>
      </c>
      <c r="AY89" s="18" t="s">
        <v>330</v>
      </c>
      <c r="BE89" s="146">
        <f>IF(N89="základní",J89,0)</f>
        <v>155035.78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78</v>
      </c>
      <c r="BK89" s="146">
        <f>ROUND(I89*H89,2)</f>
        <v>155035.78</v>
      </c>
      <c r="BL89" s="18" t="s">
        <v>1050</v>
      </c>
      <c r="BM89" s="145" t="s">
        <v>336</v>
      </c>
    </row>
    <row r="90" spans="2:65" s="12" customFormat="1">
      <c r="B90" s="151"/>
      <c r="D90" s="152" t="s">
        <v>340</v>
      </c>
      <c r="E90" s="153" t="s">
        <v>21</v>
      </c>
      <c r="F90" s="154" t="s">
        <v>9274</v>
      </c>
      <c r="H90" s="153" t="s">
        <v>21</v>
      </c>
      <c r="I90" s="155"/>
      <c r="L90" s="151"/>
      <c r="M90" s="156"/>
      <c r="T90" s="157"/>
      <c r="AT90" s="153" t="s">
        <v>340</v>
      </c>
      <c r="AU90" s="153" t="s">
        <v>78</v>
      </c>
      <c r="AV90" s="12" t="s">
        <v>78</v>
      </c>
      <c r="AW90" s="12" t="s">
        <v>32</v>
      </c>
      <c r="AX90" s="12" t="s">
        <v>71</v>
      </c>
      <c r="AY90" s="153" t="s">
        <v>330</v>
      </c>
    </row>
    <row r="91" spans="2:65" s="13" customFormat="1">
      <c r="B91" s="158"/>
      <c r="D91" s="152" t="s">
        <v>340</v>
      </c>
      <c r="E91" s="159" t="s">
        <v>21</v>
      </c>
      <c r="F91" s="160" t="s">
        <v>8130</v>
      </c>
      <c r="H91" s="161">
        <v>1</v>
      </c>
      <c r="I91" s="162"/>
      <c r="L91" s="158"/>
      <c r="M91" s="163"/>
      <c r="T91" s="164"/>
      <c r="AT91" s="159" t="s">
        <v>340</v>
      </c>
      <c r="AU91" s="159" t="s">
        <v>78</v>
      </c>
      <c r="AV91" s="13" t="s">
        <v>80</v>
      </c>
      <c r="AW91" s="13" t="s">
        <v>32</v>
      </c>
      <c r="AX91" s="13" t="s">
        <v>71</v>
      </c>
      <c r="AY91" s="159" t="s">
        <v>330</v>
      </c>
    </row>
    <row r="92" spans="2:65" s="14" customFormat="1">
      <c r="B92" s="166"/>
      <c r="D92" s="152" t="s">
        <v>340</v>
      </c>
      <c r="E92" s="167" t="s">
        <v>21</v>
      </c>
      <c r="F92" s="168" t="s">
        <v>443</v>
      </c>
      <c r="H92" s="169">
        <v>1</v>
      </c>
      <c r="I92" s="170"/>
      <c r="L92" s="166"/>
      <c r="M92" s="171"/>
      <c r="T92" s="172"/>
      <c r="AT92" s="167" t="s">
        <v>340</v>
      </c>
      <c r="AU92" s="167" t="s">
        <v>78</v>
      </c>
      <c r="AV92" s="14" t="s">
        <v>336</v>
      </c>
      <c r="AW92" s="14" t="s">
        <v>32</v>
      </c>
      <c r="AX92" s="14" t="s">
        <v>78</v>
      </c>
      <c r="AY92" s="167" t="s">
        <v>330</v>
      </c>
    </row>
    <row r="93" spans="2:65" s="1" customFormat="1" ht="16.5" customHeight="1">
      <c r="B93" s="33"/>
      <c r="C93" s="134" t="s">
        <v>171</v>
      </c>
      <c r="D93" s="134" t="s">
        <v>332</v>
      </c>
      <c r="E93" s="135" t="s">
        <v>9275</v>
      </c>
      <c r="F93" s="136" t="s">
        <v>9276</v>
      </c>
      <c r="G93" s="137" t="s">
        <v>2551</v>
      </c>
      <c r="H93" s="138">
        <v>1</v>
      </c>
      <c r="I93" s="139">
        <v>402.9</v>
      </c>
      <c r="J93" s="140">
        <f>ROUND(I93*H93,2)</f>
        <v>402.9</v>
      </c>
      <c r="K93" s="136" t="s">
        <v>21</v>
      </c>
      <c r="L93" s="33"/>
      <c r="M93" s="141" t="s">
        <v>21</v>
      </c>
      <c r="N93" s="142" t="s">
        <v>42</v>
      </c>
      <c r="P93" s="143">
        <f>O93*H93</f>
        <v>0</v>
      </c>
      <c r="Q93" s="143">
        <v>0</v>
      </c>
      <c r="R93" s="143">
        <f>Q93*H93</f>
        <v>0</v>
      </c>
      <c r="S93" s="143">
        <v>0</v>
      </c>
      <c r="T93" s="144">
        <f>S93*H93</f>
        <v>0</v>
      </c>
      <c r="AR93" s="145" t="s">
        <v>1050</v>
      </c>
      <c r="AT93" s="145" t="s">
        <v>332</v>
      </c>
      <c r="AU93" s="145" t="s">
        <v>78</v>
      </c>
      <c r="AY93" s="18" t="s">
        <v>330</v>
      </c>
      <c r="BE93" s="146">
        <f>IF(N93="základní",J93,0)</f>
        <v>402.9</v>
      </c>
      <c r="BF93" s="146">
        <f>IF(N93="snížená",J93,0)</f>
        <v>0</v>
      </c>
      <c r="BG93" s="146">
        <f>IF(N93="zákl. přenesená",J93,0)</f>
        <v>0</v>
      </c>
      <c r="BH93" s="146">
        <f>IF(N93="sníž. přenesená",J93,0)</f>
        <v>0</v>
      </c>
      <c r="BI93" s="146">
        <f>IF(N93="nulová",J93,0)</f>
        <v>0</v>
      </c>
      <c r="BJ93" s="18" t="s">
        <v>78</v>
      </c>
      <c r="BK93" s="146">
        <f>ROUND(I93*H93,2)</f>
        <v>402.9</v>
      </c>
      <c r="BL93" s="18" t="s">
        <v>1050</v>
      </c>
      <c r="BM93" s="145" t="s">
        <v>370</v>
      </c>
    </row>
    <row r="94" spans="2:65" s="1" customFormat="1" ht="16.5" customHeight="1">
      <c r="B94" s="33"/>
      <c r="C94" s="173" t="s">
        <v>336</v>
      </c>
      <c r="D94" s="173" t="s">
        <v>475</v>
      </c>
      <c r="E94" s="174" t="s">
        <v>9277</v>
      </c>
      <c r="F94" s="175" t="s">
        <v>9278</v>
      </c>
      <c r="G94" s="176" t="s">
        <v>2551</v>
      </c>
      <c r="H94" s="177">
        <v>1</v>
      </c>
      <c r="I94" s="178">
        <v>118984.17</v>
      </c>
      <c r="J94" s="179">
        <f>ROUND(I94*H94,2)</f>
        <v>118984.17</v>
      </c>
      <c r="K94" s="175" t="s">
        <v>21</v>
      </c>
      <c r="L94" s="180"/>
      <c r="M94" s="181" t="s">
        <v>21</v>
      </c>
      <c r="N94" s="182" t="s">
        <v>42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3080</v>
      </c>
      <c r="AT94" s="145" t="s">
        <v>475</v>
      </c>
      <c r="AU94" s="145" t="s">
        <v>78</v>
      </c>
      <c r="AY94" s="18" t="s">
        <v>330</v>
      </c>
      <c r="BE94" s="146">
        <f>IF(N94="základní",J94,0)</f>
        <v>118984.17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78</v>
      </c>
      <c r="BK94" s="146">
        <f>ROUND(I94*H94,2)</f>
        <v>118984.17</v>
      </c>
      <c r="BL94" s="18" t="s">
        <v>1050</v>
      </c>
      <c r="BM94" s="145" t="s">
        <v>388</v>
      </c>
    </row>
    <row r="95" spans="2:65" s="12" customFormat="1">
      <c r="B95" s="151"/>
      <c r="D95" s="152" t="s">
        <v>340</v>
      </c>
      <c r="E95" s="153" t="s">
        <v>21</v>
      </c>
      <c r="F95" s="154" t="s">
        <v>9274</v>
      </c>
      <c r="H95" s="153" t="s">
        <v>21</v>
      </c>
      <c r="I95" s="155"/>
      <c r="L95" s="151"/>
      <c r="M95" s="156"/>
      <c r="T95" s="157"/>
      <c r="AT95" s="153" t="s">
        <v>340</v>
      </c>
      <c r="AU95" s="153" t="s">
        <v>78</v>
      </c>
      <c r="AV95" s="12" t="s">
        <v>78</v>
      </c>
      <c r="AW95" s="12" t="s">
        <v>32</v>
      </c>
      <c r="AX95" s="12" t="s">
        <v>71</v>
      </c>
      <c r="AY95" s="153" t="s">
        <v>330</v>
      </c>
    </row>
    <row r="96" spans="2:65" s="13" customFormat="1">
      <c r="B96" s="158"/>
      <c r="D96" s="152" t="s">
        <v>340</v>
      </c>
      <c r="E96" s="159" t="s">
        <v>21</v>
      </c>
      <c r="F96" s="160" t="s">
        <v>8130</v>
      </c>
      <c r="H96" s="161">
        <v>1</v>
      </c>
      <c r="I96" s="162"/>
      <c r="L96" s="158"/>
      <c r="M96" s="163"/>
      <c r="T96" s="164"/>
      <c r="AT96" s="159" t="s">
        <v>340</v>
      </c>
      <c r="AU96" s="159" t="s">
        <v>78</v>
      </c>
      <c r="AV96" s="13" t="s">
        <v>80</v>
      </c>
      <c r="AW96" s="13" t="s">
        <v>32</v>
      </c>
      <c r="AX96" s="13" t="s">
        <v>71</v>
      </c>
      <c r="AY96" s="159" t="s">
        <v>330</v>
      </c>
    </row>
    <row r="97" spans="2:65" s="14" customFormat="1">
      <c r="B97" s="166"/>
      <c r="D97" s="152" t="s">
        <v>340</v>
      </c>
      <c r="E97" s="167" t="s">
        <v>21</v>
      </c>
      <c r="F97" s="168" t="s">
        <v>443</v>
      </c>
      <c r="H97" s="169">
        <v>1</v>
      </c>
      <c r="I97" s="170"/>
      <c r="L97" s="166"/>
      <c r="M97" s="171"/>
      <c r="T97" s="172"/>
      <c r="AT97" s="167" t="s">
        <v>340</v>
      </c>
      <c r="AU97" s="167" t="s">
        <v>78</v>
      </c>
      <c r="AV97" s="14" t="s">
        <v>336</v>
      </c>
      <c r="AW97" s="14" t="s">
        <v>32</v>
      </c>
      <c r="AX97" s="14" t="s">
        <v>78</v>
      </c>
      <c r="AY97" s="167" t="s">
        <v>330</v>
      </c>
    </row>
    <row r="98" spans="2:65" s="1" customFormat="1" ht="16.5" customHeight="1">
      <c r="B98" s="33"/>
      <c r="C98" s="134" t="s">
        <v>364</v>
      </c>
      <c r="D98" s="134" t="s">
        <v>332</v>
      </c>
      <c r="E98" s="135" t="s">
        <v>9279</v>
      </c>
      <c r="F98" s="136" t="s">
        <v>9280</v>
      </c>
      <c r="G98" s="137" t="s">
        <v>2551</v>
      </c>
      <c r="H98" s="138">
        <v>2</v>
      </c>
      <c r="I98" s="139">
        <v>136.70000000000002</v>
      </c>
      <c r="J98" s="140">
        <f>ROUND(I98*H98,2)</f>
        <v>273.39999999999998</v>
      </c>
      <c r="K98" s="136" t="s">
        <v>21</v>
      </c>
      <c r="L98" s="33"/>
      <c r="M98" s="141" t="s">
        <v>21</v>
      </c>
      <c r="N98" s="142" t="s">
        <v>42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1050</v>
      </c>
      <c r="AT98" s="145" t="s">
        <v>332</v>
      </c>
      <c r="AU98" s="145" t="s">
        <v>78</v>
      </c>
      <c r="AY98" s="18" t="s">
        <v>330</v>
      </c>
      <c r="BE98" s="146">
        <f>IF(N98="základní",J98,0)</f>
        <v>273.39999999999998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78</v>
      </c>
      <c r="BK98" s="146">
        <f>ROUND(I98*H98,2)</f>
        <v>273.39999999999998</v>
      </c>
      <c r="BL98" s="18" t="s">
        <v>1050</v>
      </c>
      <c r="BM98" s="145" t="s">
        <v>404</v>
      </c>
    </row>
    <row r="99" spans="2:65" s="1" customFormat="1" ht="16.5" customHeight="1">
      <c r="B99" s="33"/>
      <c r="C99" s="173" t="s">
        <v>370</v>
      </c>
      <c r="D99" s="173" t="s">
        <v>475</v>
      </c>
      <c r="E99" s="174" t="s">
        <v>9281</v>
      </c>
      <c r="F99" s="175" t="s">
        <v>9282</v>
      </c>
      <c r="G99" s="176" t="s">
        <v>2551</v>
      </c>
      <c r="H99" s="177">
        <v>2</v>
      </c>
      <c r="I99" s="178">
        <v>38435.910000000003</v>
      </c>
      <c r="J99" s="179">
        <f>ROUND(I99*H99,2)</f>
        <v>76871.820000000007</v>
      </c>
      <c r="K99" s="175" t="s">
        <v>21</v>
      </c>
      <c r="L99" s="180"/>
      <c r="M99" s="181" t="s">
        <v>21</v>
      </c>
      <c r="N99" s="182" t="s">
        <v>42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3080</v>
      </c>
      <c r="AT99" s="145" t="s">
        <v>475</v>
      </c>
      <c r="AU99" s="145" t="s">
        <v>78</v>
      </c>
      <c r="AY99" s="18" t="s">
        <v>330</v>
      </c>
      <c r="BE99" s="146">
        <f>IF(N99="základní",J99,0)</f>
        <v>76871.820000000007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78</v>
      </c>
      <c r="BK99" s="146">
        <f>ROUND(I99*H99,2)</f>
        <v>76871.820000000007</v>
      </c>
      <c r="BL99" s="18" t="s">
        <v>1050</v>
      </c>
      <c r="BM99" s="145" t="s">
        <v>8</v>
      </c>
    </row>
    <row r="100" spans="2:65" s="12" customFormat="1">
      <c r="B100" s="151"/>
      <c r="D100" s="152" t="s">
        <v>340</v>
      </c>
      <c r="E100" s="153" t="s">
        <v>21</v>
      </c>
      <c r="F100" s="154" t="s">
        <v>9274</v>
      </c>
      <c r="H100" s="153" t="s">
        <v>21</v>
      </c>
      <c r="I100" s="155"/>
      <c r="L100" s="151"/>
      <c r="M100" s="156"/>
      <c r="T100" s="157"/>
      <c r="AT100" s="153" t="s">
        <v>340</v>
      </c>
      <c r="AU100" s="153" t="s">
        <v>78</v>
      </c>
      <c r="AV100" s="12" t="s">
        <v>78</v>
      </c>
      <c r="AW100" s="12" t="s">
        <v>32</v>
      </c>
      <c r="AX100" s="12" t="s">
        <v>71</v>
      </c>
      <c r="AY100" s="153" t="s">
        <v>330</v>
      </c>
    </row>
    <row r="101" spans="2:65" s="13" customFormat="1">
      <c r="B101" s="158"/>
      <c r="D101" s="152" t="s">
        <v>340</v>
      </c>
      <c r="E101" s="159" t="s">
        <v>21</v>
      </c>
      <c r="F101" s="160" t="s">
        <v>9283</v>
      </c>
      <c r="H101" s="161">
        <v>2</v>
      </c>
      <c r="I101" s="162"/>
      <c r="L101" s="158"/>
      <c r="M101" s="163"/>
      <c r="T101" s="164"/>
      <c r="AT101" s="159" t="s">
        <v>340</v>
      </c>
      <c r="AU101" s="159" t="s">
        <v>78</v>
      </c>
      <c r="AV101" s="13" t="s">
        <v>80</v>
      </c>
      <c r="AW101" s="13" t="s">
        <v>32</v>
      </c>
      <c r="AX101" s="13" t="s">
        <v>71</v>
      </c>
      <c r="AY101" s="159" t="s">
        <v>330</v>
      </c>
    </row>
    <row r="102" spans="2:65" s="14" customFormat="1">
      <c r="B102" s="166"/>
      <c r="D102" s="152" t="s">
        <v>340</v>
      </c>
      <c r="E102" s="167" t="s">
        <v>21</v>
      </c>
      <c r="F102" s="168" t="s">
        <v>443</v>
      </c>
      <c r="H102" s="169">
        <v>2</v>
      </c>
      <c r="I102" s="170"/>
      <c r="L102" s="166"/>
      <c r="M102" s="171"/>
      <c r="T102" s="172"/>
      <c r="AT102" s="167" t="s">
        <v>340</v>
      </c>
      <c r="AU102" s="167" t="s">
        <v>78</v>
      </c>
      <c r="AV102" s="14" t="s">
        <v>336</v>
      </c>
      <c r="AW102" s="14" t="s">
        <v>32</v>
      </c>
      <c r="AX102" s="14" t="s">
        <v>78</v>
      </c>
      <c r="AY102" s="167" t="s">
        <v>330</v>
      </c>
    </row>
    <row r="103" spans="2:65" s="1" customFormat="1" ht="21.75" customHeight="1">
      <c r="B103" s="33"/>
      <c r="C103" s="134" t="s">
        <v>378</v>
      </c>
      <c r="D103" s="134" t="s">
        <v>332</v>
      </c>
      <c r="E103" s="135" t="s">
        <v>9284</v>
      </c>
      <c r="F103" s="136" t="s">
        <v>9285</v>
      </c>
      <c r="G103" s="137" t="s">
        <v>2551</v>
      </c>
      <c r="H103" s="138">
        <v>2</v>
      </c>
      <c r="I103" s="139">
        <v>287.79000000000002</v>
      </c>
      <c r="J103" s="140">
        <f>ROUND(I103*H103,2)</f>
        <v>575.58000000000004</v>
      </c>
      <c r="K103" s="136" t="s">
        <v>21</v>
      </c>
      <c r="L103" s="33"/>
      <c r="M103" s="141" t="s">
        <v>21</v>
      </c>
      <c r="N103" s="142" t="s">
        <v>42</v>
      </c>
      <c r="P103" s="143">
        <f>O103*H103</f>
        <v>0</v>
      </c>
      <c r="Q103" s="143">
        <v>0</v>
      </c>
      <c r="R103" s="143">
        <f>Q103*H103</f>
        <v>0</v>
      </c>
      <c r="S103" s="143">
        <v>0</v>
      </c>
      <c r="T103" s="144">
        <f>S103*H103</f>
        <v>0</v>
      </c>
      <c r="AR103" s="145" t="s">
        <v>1050</v>
      </c>
      <c r="AT103" s="145" t="s">
        <v>332</v>
      </c>
      <c r="AU103" s="145" t="s">
        <v>78</v>
      </c>
      <c r="AY103" s="18" t="s">
        <v>330</v>
      </c>
      <c r="BE103" s="146">
        <f>IF(N103="základní",J103,0)</f>
        <v>575.58000000000004</v>
      </c>
      <c r="BF103" s="146">
        <f>IF(N103="snížená",J103,0)</f>
        <v>0</v>
      </c>
      <c r="BG103" s="146">
        <f>IF(N103="zákl. přenesená",J103,0)</f>
        <v>0</v>
      </c>
      <c r="BH103" s="146">
        <f>IF(N103="sníž. přenesená",J103,0)</f>
        <v>0</v>
      </c>
      <c r="BI103" s="146">
        <f>IF(N103="nulová",J103,0)</f>
        <v>0</v>
      </c>
      <c r="BJ103" s="18" t="s">
        <v>78</v>
      </c>
      <c r="BK103" s="146">
        <f>ROUND(I103*H103,2)</f>
        <v>575.58000000000004</v>
      </c>
      <c r="BL103" s="18" t="s">
        <v>1050</v>
      </c>
      <c r="BM103" s="145" t="s">
        <v>429</v>
      </c>
    </row>
    <row r="104" spans="2:65" s="1" customFormat="1" ht="21.75" customHeight="1">
      <c r="B104" s="33"/>
      <c r="C104" s="173" t="s">
        <v>388</v>
      </c>
      <c r="D104" s="173" t="s">
        <v>475</v>
      </c>
      <c r="E104" s="174" t="s">
        <v>9286</v>
      </c>
      <c r="F104" s="175" t="s">
        <v>9287</v>
      </c>
      <c r="G104" s="176" t="s">
        <v>2551</v>
      </c>
      <c r="H104" s="177">
        <v>2</v>
      </c>
      <c r="I104" s="178">
        <v>40838.14</v>
      </c>
      <c r="J104" s="179">
        <f>ROUND(I104*H104,2)</f>
        <v>81676.28</v>
      </c>
      <c r="K104" s="175" t="s">
        <v>21</v>
      </c>
      <c r="L104" s="180"/>
      <c r="M104" s="181" t="s">
        <v>21</v>
      </c>
      <c r="N104" s="182" t="s">
        <v>42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3080</v>
      </c>
      <c r="AT104" s="145" t="s">
        <v>475</v>
      </c>
      <c r="AU104" s="145" t="s">
        <v>78</v>
      </c>
      <c r="AY104" s="18" t="s">
        <v>330</v>
      </c>
      <c r="BE104" s="146">
        <f>IF(N104="základní",J104,0)</f>
        <v>81676.28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78</v>
      </c>
      <c r="BK104" s="146">
        <f>ROUND(I104*H104,2)</f>
        <v>81676.28</v>
      </c>
      <c r="BL104" s="18" t="s">
        <v>1050</v>
      </c>
      <c r="BM104" s="145" t="s">
        <v>444</v>
      </c>
    </row>
    <row r="105" spans="2:65" s="12" customFormat="1">
      <c r="B105" s="151"/>
      <c r="D105" s="152" t="s">
        <v>340</v>
      </c>
      <c r="E105" s="153" t="s">
        <v>21</v>
      </c>
      <c r="F105" s="154" t="s">
        <v>9274</v>
      </c>
      <c r="H105" s="153" t="s">
        <v>21</v>
      </c>
      <c r="I105" s="155"/>
      <c r="L105" s="151"/>
      <c r="M105" s="156"/>
      <c r="T105" s="157"/>
      <c r="AT105" s="153" t="s">
        <v>340</v>
      </c>
      <c r="AU105" s="153" t="s">
        <v>78</v>
      </c>
      <c r="AV105" s="12" t="s">
        <v>78</v>
      </c>
      <c r="AW105" s="12" t="s">
        <v>32</v>
      </c>
      <c r="AX105" s="12" t="s">
        <v>71</v>
      </c>
      <c r="AY105" s="153" t="s">
        <v>330</v>
      </c>
    </row>
    <row r="106" spans="2:65" s="13" customFormat="1">
      <c r="B106" s="158"/>
      <c r="D106" s="152" t="s">
        <v>340</v>
      </c>
      <c r="E106" s="159" t="s">
        <v>21</v>
      </c>
      <c r="F106" s="160" t="s">
        <v>9283</v>
      </c>
      <c r="H106" s="161">
        <v>2</v>
      </c>
      <c r="I106" s="162"/>
      <c r="L106" s="158"/>
      <c r="M106" s="163"/>
      <c r="T106" s="164"/>
      <c r="AT106" s="159" t="s">
        <v>340</v>
      </c>
      <c r="AU106" s="159" t="s">
        <v>78</v>
      </c>
      <c r="AV106" s="13" t="s">
        <v>80</v>
      </c>
      <c r="AW106" s="13" t="s">
        <v>32</v>
      </c>
      <c r="AX106" s="13" t="s">
        <v>71</v>
      </c>
      <c r="AY106" s="159" t="s">
        <v>330</v>
      </c>
    </row>
    <row r="107" spans="2:65" s="14" customFormat="1">
      <c r="B107" s="166"/>
      <c r="D107" s="152" t="s">
        <v>340</v>
      </c>
      <c r="E107" s="167" t="s">
        <v>21</v>
      </c>
      <c r="F107" s="168" t="s">
        <v>443</v>
      </c>
      <c r="H107" s="169">
        <v>2</v>
      </c>
      <c r="I107" s="170"/>
      <c r="L107" s="166"/>
      <c r="M107" s="171"/>
      <c r="T107" s="172"/>
      <c r="AT107" s="167" t="s">
        <v>340</v>
      </c>
      <c r="AU107" s="167" t="s">
        <v>78</v>
      </c>
      <c r="AV107" s="14" t="s">
        <v>336</v>
      </c>
      <c r="AW107" s="14" t="s">
        <v>32</v>
      </c>
      <c r="AX107" s="14" t="s">
        <v>78</v>
      </c>
      <c r="AY107" s="167" t="s">
        <v>330</v>
      </c>
    </row>
    <row r="108" spans="2:65" s="1" customFormat="1" ht="16.5" customHeight="1">
      <c r="B108" s="33"/>
      <c r="C108" s="134" t="s">
        <v>396</v>
      </c>
      <c r="D108" s="134" t="s">
        <v>332</v>
      </c>
      <c r="E108" s="135" t="s">
        <v>9288</v>
      </c>
      <c r="F108" s="136" t="s">
        <v>9289</v>
      </c>
      <c r="G108" s="137" t="s">
        <v>2551</v>
      </c>
      <c r="H108" s="138">
        <v>1</v>
      </c>
      <c r="I108" s="139">
        <v>287.79000000000002</v>
      </c>
      <c r="J108" s="140">
        <f>ROUND(I108*H108,2)</f>
        <v>287.79000000000002</v>
      </c>
      <c r="K108" s="136" t="s">
        <v>21</v>
      </c>
      <c r="L108" s="33"/>
      <c r="M108" s="141" t="s">
        <v>21</v>
      </c>
      <c r="N108" s="142" t="s">
        <v>42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1050</v>
      </c>
      <c r="AT108" s="145" t="s">
        <v>332</v>
      </c>
      <c r="AU108" s="145" t="s">
        <v>78</v>
      </c>
      <c r="AY108" s="18" t="s">
        <v>330</v>
      </c>
      <c r="BE108" s="146">
        <f>IF(N108="základní",J108,0)</f>
        <v>287.79000000000002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78</v>
      </c>
      <c r="BK108" s="146">
        <f>ROUND(I108*H108,2)</f>
        <v>287.79000000000002</v>
      </c>
      <c r="BL108" s="18" t="s">
        <v>1050</v>
      </c>
      <c r="BM108" s="145" t="s">
        <v>459</v>
      </c>
    </row>
    <row r="109" spans="2:65" s="1" customFormat="1" ht="16.5" customHeight="1">
      <c r="B109" s="33"/>
      <c r="C109" s="173" t="s">
        <v>404</v>
      </c>
      <c r="D109" s="173" t="s">
        <v>475</v>
      </c>
      <c r="E109" s="174" t="s">
        <v>9290</v>
      </c>
      <c r="F109" s="175" t="s">
        <v>9291</v>
      </c>
      <c r="G109" s="176" t="s">
        <v>2551</v>
      </c>
      <c r="H109" s="177">
        <v>1</v>
      </c>
      <c r="I109" s="178">
        <v>15032.12</v>
      </c>
      <c r="J109" s="179">
        <f>ROUND(I109*H109,2)</f>
        <v>15032.12</v>
      </c>
      <c r="K109" s="175" t="s">
        <v>21</v>
      </c>
      <c r="L109" s="180"/>
      <c r="M109" s="181" t="s">
        <v>21</v>
      </c>
      <c r="N109" s="182" t="s">
        <v>42</v>
      </c>
      <c r="P109" s="143">
        <f>O109*H109</f>
        <v>0</v>
      </c>
      <c r="Q109" s="143">
        <v>0</v>
      </c>
      <c r="R109" s="143">
        <f>Q109*H109</f>
        <v>0</v>
      </c>
      <c r="S109" s="143">
        <v>0</v>
      </c>
      <c r="T109" s="144">
        <f>S109*H109</f>
        <v>0</v>
      </c>
      <c r="AR109" s="145" t="s">
        <v>3080</v>
      </c>
      <c r="AT109" s="145" t="s">
        <v>475</v>
      </c>
      <c r="AU109" s="145" t="s">
        <v>78</v>
      </c>
      <c r="AY109" s="18" t="s">
        <v>330</v>
      </c>
      <c r="BE109" s="146">
        <f>IF(N109="základní",J109,0)</f>
        <v>15032.12</v>
      </c>
      <c r="BF109" s="146">
        <f>IF(N109="snížená",J109,0)</f>
        <v>0</v>
      </c>
      <c r="BG109" s="146">
        <f>IF(N109="zákl. přenesená",J109,0)</f>
        <v>0</v>
      </c>
      <c r="BH109" s="146">
        <f>IF(N109="sníž. přenesená",J109,0)</f>
        <v>0</v>
      </c>
      <c r="BI109" s="146">
        <f>IF(N109="nulová",J109,0)</f>
        <v>0</v>
      </c>
      <c r="BJ109" s="18" t="s">
        <v>78</v>
      </c>
      <c r="BK109" s="146">
        <f>ROUND(I109*H109,2)</f>
        <v>15032.12</v>
      </c>
      <c r="BL109" s="18" t="s">
        <v>1050</v>
      </c>
      <c r="BM109" s="145" t="s">
        <v>474</v>
      </c>
    </row>
    <row r="110" spans="2:65" s="12" customFormat="1">
      <c r="B110" s="151"/>
      <c r="D110" s="152" t="s">
        <v>340</v>
      </c>
      <c r="E110" s="153" t="s">
        <v>21</v>
      </c>
      <c r="F110" s="154" t="s">
        <v>9274</v>
      </c>
      <c r="H110" s="153" t="s">
        <v>21</v>
      </c>
      <c r="I110" s="155"/>
      <c r="L110" s="151"/>
      <c r="M110" s="156"/>
      <c r="T110" s="157"/>
      <c r="AT110" s="153" t="s">
        <v>340</v>
      </c>
      <c r="AU110" s="153" t="s">
        <v>78</v>
      </c>
      <c r="AV110" s="12" t="s">
        <v>78</v>
      </c>
      <c r="AW110" s="12" t="s">
        <v>32</v>
      </c>
      <c r="AX110" s="12" t="s">
        <v>71</v>
      </c>
      <c r="AY110" s="153" t="s">
        <v>330</v>
      </c>
    </row>
    <row r="111" spans="2:65" s="13" customFormat="1">
      <c r="B111" s="158"/>
      <c r="D111" s="152" t="s">
        <v>340</v>
      </c>
      <c r="E111" s="159" t="s">
        <v>21</v>
      </c>
      <c r="F111" s="160" t="s">
        <v>8130</v>
      </c>
      <c r="H111" s="161">
        <v>1</v>
      </c>
      <c r="I111" s="162"/>
      <c r="L111" s="158"/>
      <c r="M111" s="163"/>
      <c r="T111" s="164"/>
      <c r="AT111" s="159" t="s">
        <v>340</v>
      </c>
      <c r="AU111" s="159" t="s">
        <v>78</v>
      </c>
      <c r="AV111" s="13" t="s">
        <v>80</v>
      </c>
      <c r="AW111" s="13" t="s">
        <v>32</v>
      </c>
      <c r="AX111" s="13" t="s">
        <v>71</v>
      </c>
      <c r="AY111" s="159" t="s">
        <v>330</v>
      </c>
    </row>
    <row r="112" spans="2:65" s="14" customFormat="1">
      <c r="B112" s="166"/>
      <c r="D112" s="152" t="s">
        <v>340</v>
      </c>
      <c r="E112" s="167" t="s">
        <v>21</v>
      </c>
      <c r="F112" s="168" t="s">
        <v>443</v>
      </c>
      <c r="H112" s="169">
        <v>1</v>
      </c>
      <c r="I112" s="170"/>
      <c r="L112" s="166"/>
      <c r="M112" s="171"/>
      <c r="T112" s="172"/>
      <c r="AT112" s="167" t="s">
        <v>340</v>
      </c>
      <c r="AU112" s="167" t="s">
        <v>78</v>
      </c>
      <c r="AV112" s="14" t="s">
        <v>336</v>
      </c>
      <c r="AW112" s="14" t="s">
        <v>32</v>
      </c>
      <c r="AX112" s="14" t="s">
        <v>78</v>
      </c>
      <c r="AY112" s="167" t="s">
        <v>330</v>
      </c>
    </row>
    <row r="113" spans="2:65" s="1" customFormat="1" ht="16.5" customHeight="1">
      <c r="B113" s="33"/>
      <c r="C113" s="134" t="s">
        <v>410</v>
      </c>
      <c r="D113" s="134" t="s">
        <v>332</v>
      </c>
      <c r="E113" s="135" t="s">
        <v>9292</v>
      </c>
      <c r="F113" s="136" t="s">
        <v>9293</v>
      </c>
      <c r="G113" s="137" t="s">
        <v>2551</v>
      </c>
      <c r="H113" s="138">
        <v>1</v>
      </c>
      <c r="I113" s="139">
        <v>949.69</v>
      </c>
      <c r="J113" s="140">
        <f>ROUND(I113*H113,2)</f>
        <v>949.69</v>
      </c>
      <c r="K113" s="136" t="s">
        <v>21</v>
      </c>
      <c r="L113" s="33"/>
      <c r="M113" s="141" t="s">
        <v>21</v>
      </c>
      <c r="N113" s="142" t="s">
        <v>42</v>
      </c>
      <c r="P113" s="143">
        <f>O113*H113</f>
        <v>0</v>
      </c>
      <c r="Q113" s="143">
        <v>0</v>
      </c>
      <c r="R113" s="143">
        <f>Q113*H113</f>
        <v>0</v>
      </c>
      <c r="S113" s="143">
        <v>0</v>
      </c>
      <c r="T113" s="144">
        <f>S113*H113</f>
        <v>0</v>
      </c>
      <c r="AR113" s="145" t="s">
        <v>1050</v>
      </c>
      <c r="AT113" s="145" t="s">
        <v>332</v>
      </c>
      <c r="AU113" s="145" t="s">
        <v>78</v>
      </c>
      <c r="AY113" s="18" t="s">
        <v>330</v>
      </c>
      <c r="BE113" s="146">
        <f>IF(N113="základní",J113,0)</f>
        <v>949.69</v>
      </c>
      <c r="BF113" s="146">
        <f>IF(N113="snížená",J113,0)</f>
        <v>0</v>
      </c>
      <c r="BG113" s="146">
        <f>IF(N113="zákl. přenesená",J113,0)</f>
        <v>0</v>
      </c>
      <c r="BH113" s="146">
        <f>IF(N113="sníž. přenesená",J113,0)</f>
        <v>0</v>
      </c>
      <c r="BI113" s="146">
        <f>IF(N113="nulová",J113,0)</f>
        <v>0</v>
      </c>
      <c r="BJ113" s="18" t="s">
        <v>78</v>
      </c>
      <c r="BK113" s="146">
        <f>ROUND(I113*H113,2)</f>
        <v>949.69</v>
      </c>
      <c r="BL113" s="18" t="s">
        <v>1050</v>
      </c>
      <c r="BM113" s="145" t="s">
        <v>484</v>
      </c>
    </row>
    <row r="114" spans="2:65" s="1" customFormat="1" ht="16.5" customHeight="1">
      <c r="B114" s="33"/>
      <c r="C114" s="173" t="s">
        <v>8</v>
      </c>
      <c r="D114" s="173" t="s">
        <v>475</v>
      </c>
      <c r="E114" s="174" t="s">
        <v>9294</v>
      </c>
      <c r="F114" s="175" t="s">
        <v>9295</v>
      </c>
      <c r="G114" s="176" t="s">
        <v>2551</v>
      </c>
      <c r="H114" s="177">
        <v>1</v>
      </c>
      <c r="I114" s="178">
        <v>68240.59</v>
      </c>
      <c r="J114" s="179">
        <f>ROUND(I114*H114,2)</f>
        <v>68240.59</v>
      </c>
      <c r="K114" s="175" t="s">
        <v>21</v>
      </c>
      <c r="L114" s="180"/>
      <c r="M114" s="181" t="s">
        <v>21</v>
      </c>
      <c r="N114" s="182" t="s">
        <v>42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3080</v>
      </c>
      <c r="AT114" s="145" t="s">
        <v>475</v>
      </c>
      <c r="AU114" s="145" t="s">
        <v>78</v>
      </c>
      <c r="AY114" s="18" t="s">
        <v>330</v>
      </c>
      <c r="BE114" s="146">
        <f>IF(N114="základní",J114,0)</f>
        <v>68240.59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78</v>
      </c>
      <c r="BK114" s="146">
        <f>ROUND(I114*H114,2)</f>
        <v>68240.59</v>
      </c>
      <c r="BL114" s="18" t="s">
        <v>1050</v>
      </c>
      <c r="BM114" s="145" t="s">
        <v>5488</v>
      </c>
    </row>
    <row r="115" spans="2:65" s="12" customFormat="1">
      <c r="B115" s="151"/>
      <c r="D115" s="152" t="s">
        <v>340</v>
      </c>
      <c r="E115" s="153" t="s">
        <v>21</v>
      </c>
      <c r="F115" s="154" t="s">
        <v>9274</v>
      </c>
      <c r="H115" s="153" t="s">
        <v>21</v>
      </c>
      <c r="I115" s="155"/>
      <c r="L115" s="151"/>
      <c r="M115" s="156"/>
      <c r="T115" s="157"/>
      <c r="AT115" s="153" t="s">
        <v>340</v>
      </c>
      <c r="AU115" s="153" t="s">
        <v>78</v>
      </c>
      <c r="AV115" s="12" t="s">
        <v>78</v>
      </c>
      <c r="AW115" s="12" t="s">
        <v>32</v>
      </c>
      <c r="AX115" s="12" t="s">
        <v>71</v>
      </c>
      <c r="AY115" s="153" t="s">
        <v>330</v>
      </c>
    </row>
    <row r="116" spans="2:65" s="13" customFormat="1">
      <c r="B116" s="158"/>
      <c r="D116" s="152" t="s">
        <v>340</v>
      </c>
      <c r="E116" s="159" t="s">
        <v>21</v>
      </c>
      <c r="F116" s="160" t="s">
        <v>8130</v>
      </c>
      <c r="H116" s="161">
        <v>1</v>
      </c>
      <c r="I116" s="162"/>
      <c r="L116" s="158"/>
      <c r="M116" s="163"/>
      <c r="T116" s="164"/>
      <c r="AT116" s="159" t="s">
        <v>340</v>
      </c>
      <c r="AU116" s="159" t="s">
        <v>78</v>
      </c>
      <c r="AV116" s="13" t="s">
        <v>80</v>
      </c>
      <c r="AW116" s="13" t="s">
        <v>32</v>
      </c>
      <c r="AX116" s="13" t="s">
        <v>71</v>
      </c>
      <c r="AY116" s="159" t="s">
        <v>330</v>
      </c>
    </row>
    <row r="117" spans="2:65" s="14" customFormat="1">
      <c r="B117" s="166"/>
      <c r="D117" s="152" t="s">
        <v>340</v>
      </c>
      <c r="E117" s="167" t="s">
        <v>21</v>
      </c>
      <c r="F117" s="168" t="s">
        <v>443</v>
      </c>
      <c r="H117" s="169">
        <v>1</v>
      </c>
      <c r="I117" s="170"/>
      <c r="L117" s="166"/>
      <c r="M117" s="171"/>
      <c r="T117" s="172"/>
      <c r="AT117" s="167" t="s">
        <v>340</v>
      </c>
      <c r="AU117" s="167" t="s">
        <v>78</v>
      </c>
      <c r="AV117" s="14" t="s">
        <v>336</v>
      </c>
      <c r="AW117" s="14" t="s">
        <v>32</v>
      </c>
      <c r="AX117" s="14" t="s">
        <v>78</v>
      </c>
      <c r="AY117" s="167" t="s">
        <v>330</v>
      </c>
    </row>
    <row r="118" spans="2:65" s="1" customFormat="1" ht="16.5" customHeight="1">
      <c r="B118" s="33"/>
      <c r="C118" s="134" t="s">
        <v>422</v>
      </c>
      <c r="D118" s="134" t="s">
        <v>332</v>
      </c>
      <c r="E118" s="135" t="s">
        <v>9296</v>
      </c>
      <c r="F118" s="136" t="s">
        <v>9297</v>
      </c>
      <c r="G118" s="137" t="s">
        <v>2551</v>
      </c>
      <c r="H118" s="138">
        <v>2</v>
      </c>
      <c r="I118" s="139">
        <v>115.11</v>
      </c>
      <c r="J118" s="140">
        <f>ROUND(I118*H118,2)</f>
        <v>230.22</v>
      </c>
      <c r="K118" s="136" t="s">
        <v>21</v>
      </c>
      <c r="L118" s="33"/>
      <c r="M118" s="141" t="s">
        <v>21</v>
      </c>
      <c r="N118" s="142" t="s">
        <v>42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1050</v>
      </c>
      <c r="AT118" s="145" t="s">
        <v>332</v>
      </c>
      <c r="AU118" s="145" t="s">
        <v>78</v>
      </c>
      <c r="AY118" s="18" t="s">
        <v>330</v>
      </c>
      <c r="BE118" s="146">
        <f>IF(N118="základní",J118,0)</f>
        <v>230.22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78</v>
      </c>
      <c r="BK118" s="146">
        <f>ROUND(I118*H118,2)</f>
        <v>230.22</v>
      </c>
      <c r="BL118" s="18" t="s">
        <v>1050</v>
      </c>
      <c r="BM118" s="145" t="s">
        <v>571</v>
      </c>
    </row>
    <row r="119" spans="2:65" s="1" customFormat="1" ht="16.5" customHeight="1">
      <c r="B119" s="33"/>
      <c r="C119" s="173" t="s">
        <v>429</v>
      </c>
      <c r="D119" s="173" t="s">
        <v>475</v>
      </c>
      <c r="E119" s="174" t="s">
        <v>9298</v>
      </c>
      <c r="F119" s="175" t="s">
        <v>9299</v>
      </c>
      <c r="G119" s="176" t="s">
        <v>2551</v>
      </c>
      <c r="H119" s="177">
        <v>2</v>
      </c>
      <c r="I119" s="178">
        <v>13746.05</v>
      </c>
      <c r="J119" s="179">
        <f>ROUND(I119*H119,2)</f>
        <v>27492.1</v>
      </c>
      <c r="K119" s="175" t="s">
        <v>21</v>
      </c>
      <c r="L119" s="180"/>
      <c r="M119" s="181" t="s">
        <v>21</v>
      </c>
      <c r="N119" s="182" t="s">
        <v>42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3080</v>
      </c>
      <c r="AT119" s="145" t="s">
        <v>475</v>
      </c>
      <c r="AU119" s="145" t="s">
        <v>78</v>
      </c>
      <c r="AY119" s="18" t="s">
        <v>330</v>
      </c>
      <c r="BE119" s="146">
        <f>IF(N119="základní",J119,0)</f>
        <v>27492.1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78</v>
      </c>
      <c r="BK119" s="146">
        <f>ROUND(I119*H119,2)</f>
        <v>27492.1</v>
      </c>
      <c r="BL119" s="18" t="s">
        <v>1050</v>
      </c>
      <c r="BM119" s="145" t="s">
        <v>585</v>
      </c>
    </row>
    <row r="120" spans="2:65" s="12" customFormat="1">
      <c r="B120" s="151"/>
      <c r="D120" s="152" t="s">
        <v>340</v>
      </c>
      <c r="E120" s="153" t="s">
        <v>21</v>
      </c>
      <c r="F120" s="154" t="s">
        <v>9274</v>
      </c>
      <c r="H120" s="153" t="s">
        <v>21</v>
      </c>
      <c r="I120" s="155"/>
      <c r="L120" s="151"/>
      <c r="M120" s="156"/>
      <c r="T120" s="157"/>
      <c r="AT120" s="153" t="s">
        <v>340</v>
      </c>
      <c r="AU120" s="153" t="s">
        <v>78</v>
      </c>
      <c r="AV120" s="12" t="s">
        <v>78</v>
      </c>
      <c r="AW120" s="12" t="s">
        <v>32</v>
      </c>
      <c r="AX120" s="12" t="s">
        <v>71</v>
      </c>
      <c r="AY120" s="153" t="s">
        <v>330</v>
      </c>
    </row>
    <row r="121" spans="2:65" s="13" customFormat="1">
      <c r="B121" s="158"/>
      <c r="D121" s="152" t="s">
        <v>340</v>
      </c>
      <c r="E121" s="159" t="s">
        <v>21</v>
      </c>
      <c r="F121" s="160" t="s">
        <v>8112</v>
      </c>
      <c r="H121" s="161">
        <v>2</v>
      </c>
      <c r="I121" s="162"/>
      <c r="L121" s="158"/>
      <c r="M121" s="163"/>
      <c r="T121" s="164"/>
      <c r="AT121" s="159" t="s">
        <v>340</v>
      </c>
      <c r="AU121" s="159" t="s">
        <v>78</v>
      </c>
      <c r="AV121" s="13" t="s">
        <v>80</v>
      </c>
      <c r="AW121" s="13" t="s">
        <v>32</v>
      </c>
      <c r="AX121" s="13" t="s">
        <v>71</v>
      </c>
      <c r="AY121" s="159" t="s">
        <v>330</v>
      </c>
    </row>
    <row r="122" spans="2:65" s="14" customFormat="1">
      <c r="B122" s="166"/>
      <c r="D122" s="152" t="s">
        <v>340</v>
      </c>
      <c r="E122" s="167" t="s">
        <v>21</v>
      </c>
      <c r="F122" s="168" t="s">
        <v>443</v>
      </c>
      <c r="H122" s="169">
        <v>2</v>
      </c>
      <c r="I122" s="170"/>
      <c r="L122" s="166"/>
      <c r="M122" s="171"/>
      <c r="T122" s="172"/>
      <c r="AT122" s="167" t="s">
        <v>340</v>
      </c>
      <c r="AU122" s="167" t="s">
        <v>78</v>
      </c>
      <c r="AV122" s="14" t="s">
        <v>336</v>
      </c>
      <c r="AW122" s="14" t="s">
        <v>32</v>
      </c>
      <c r="AX122" s="14" t="s">
        <v>78</v>
      </c>
      <c r="AY122" s="167" t="s">
        <v>330</v>
      </c>
    </row>
    <row r="123" spans="2:65" s="1" customFormat="1" ht="16.5" customHeight="1">
      <c r="B123" s="33"/>
      <c r="C123" s="134" t="s">
        <v>435</v>
      </c>
      <c r="D123" s="134" t="s">
        <v>332</v>
      </c>
      <c r="E123" s="135" t="s">
        <v>9300</v>
      </c>
      <c r="F123" s="136" t="s">
        <v>9301</v>
      </c>
      <c r="G123" s="137" t="s">
        <v>2551</v>
      </c>
      <c r="H123" s="138">
        <v>2</v>
      </c>
      <c r="I123" s="139">
        <v>158.28</v>
      </c>
      <c r="J123" s="140">
        <f>ROUND(I123*H123,2)</f>
        <v>316.56</v>
      </c>
      <c r="K123" s="136" t="s">
        <v>21</v>
      </c>
      <c r="L123" s="33"/>
      <c r="M123" s="141" t="s">
        <v>21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1050</v>
      </c>
      <c r="AT123" s="145" t="s">
        <v>332</v>
      </c>
      <c r="AU123" s="145" t="s">
        <v>78</v>
      </c>
      <c r="AY123" s="18" t="s">
        <v>330</v>
      </c>
      <c r="BE123" s="146">
        <f>IF(N123="základní",J123,0)</f>
        <v>316.56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78</v>
      </c>
      <c r="BK123" s="146">
        <f>ROUND(I123*H123,2)</f>
        <v>316.56</v>
      </c>
      <c r="BL123" s="18" t="s">
        <v>1050</v>
      </c>
      <c r="BM123" s="145" t="s">
        <v>600</v>
      </c>
    </row>
    <row r="124" spans="2:65" s="1" customFormat="1" ht="16.5" customHeight="1">
      <c r="B124" s="33"/>
      <c r="C124" s="134" t="s">
        <v>444</v>
      </c>
      <c r="D124" s="134" t="s">
        <v>332</v>
      </c>
      <c r="E124" s="135" t="s">
        <v>9302</v>
      </c>
      <c r="F124" s="136" t="s">
        <v>9303</v>
      </c>
      <c r="G124" s="137" t="s">
        <v>2551</v>
      </c>
      <c r="H124" s="138">
        <v>2</v>
      </c>
      <c r="I124" s="139">
        <v>16212.04</v>
      </c>
      <c r="J124" s="140">
        <f>ROUND(I124*H124,2)</f>
        <v>32424.080000000002</v>
      </c>
      <c r="K124" s="136" t="s">
        <v>21</v>
      </c>
      <c r="L124" s="33"/>
      <c r="M124" s="141" t="s">
        <v>21</v>
      </c>
      <c r="N124" s="142" t="s">
        <v>42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1050</v>
      </c>
      <c r="AT124" s="145" t="s">
        <v>332</v>
      </c>
      <c r="AU124" s="145" t="s">
        <v>78</v>
      </c>
      <c r="AY124" s="18" t="s">
        <v>330</v>
      </c>
      <c r="BE124" s="146">
        <f>IF(N124="základní",J124,0)</f>
        <v>32424.080000000002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78</v>
      </c>
      <c r="BK124" s="146">
        <f>ROUND(I124*H124,2)</f>
        <v>32424.080000000002</v>
      </c>
      <c r="BL124" s="18" t="s">
        <v>1050</v>
      </c>
      <c r="BM124" s="145" t="s">
        <v>617</v>
      </c>
    </row>
    <row r="125" spans="2:65" s="12" customFormat="1">
      <c r="B125" s="151"/>
      <c r="D125" s="152" t="s">
        <v>340</v>
      </c>
      <c r="E125" s="153" t="s">
        <v>21</v>
      </c>
      <c r="F125" s="154" t="s">
        <v>9274</v>
      </c>
      <c r="H125" s="153" t="s">
        <v>21</v>
      </c>
      <c r="I125" s="155"/>
      <c r="L125" s="151"/>
      <c r="M125" s="156"/>
      <c r="T125" s="157"/>
      <c r="AT125" s="153" t="s">
        <v>340</v>
      </c>
      <c r="AU125" s="153" t="s">
        <v>78</v>
      </c>
      <c r="AV125" s="12" t="s">
        <v>78</v>
      </c>
      <c r="AW125" s="12" t="s">
        <v>32</v>
      </c>
      <c r="AX125" s="12" t="s">
        <v>71</v>
      </c>
      <c r="AY125" s="153" t="s">
        <v>330</v>
      </c>
    </row>
    <row r="126" spans="2:65" s="13" customFormat="1">
      <c r="B126" s="158"/>
      <c r="D126" s="152" t="s">
        <v>340</v>
      </c>
      <c r="E126" s="159" t="s">
        <v>21</v>
      </c>
      <c r="F126" s="160" t="s">
        <v>8112</v>
      </c>
      <c r="H126" s="161">
        <v>2</v>
      </c>
      <c r="I126" s="162"/>
      <c r="L126" s="158"/>
      <c r="M126" s="163"/>
      <c r="T126" s="164"/>
      <c r="AT126" s="159" t="s">
        <v>340</v>
      </c>
      <c r="AU126" s="159" t="s">
        <v>78</v>
      </c>
      <c r="AV126" s="13" t="s">
        <v>80</v>
      </c>
      <c r="AW126" s="13" t="s">
        <v>32</v>
      </c>
      <c r="AX126" s="13" t="s">
        <v>71</v>
      </c>
      <c r="AY126" s="159" t="s">
        <v>330</v>
      </c>
    </row>
    <row r="127" spans="2:65" s="14" customFormat="1">
      <c r="B127" s="166"/>
      <c r="D127" s="152" t="s">
        <v>340</v>
      </c>
      <c r="E127" s="167" t="s">
        <v>21</v>
      </c>
      <c r="F127" s="168" t="s">
        <v>443</v>
      </c>
      <c r="H127" s="169">
        <v>2</v>
      </c>
      <c r="I127" s="170"/>
      <c r="L127" s="166"/>
      <c r="M127" s="171"/>
      <c r="T127" s="172"/>
      <c r="AT127" s="167" t="s">
        <v>340</v>
      </c>
      <c r="AU127" s="167" t="s">
        <v>78</v>
      </c>
      <c r="AV127" s="14" t="s">
        <v>336</v>
      </c>
      <c r="AW127" s="14" t="s">
        <v>32</v>
      </c>
      <c r="AX127" s="14" t="s">
        <v>78</v>
      </c>
      <c r="AY127" s="167" t="s">
        <v>330</v>
      </c>
    </row>
    <row r="128" spans="2:65" s="1" customFormat="1" ht="16.5" customHeight="1">
      <c r="B128" s="33"/>
      <c r="C128" s="134" t="s">
        <v>452</v>
      </c>
      <c r="D128" s="134" t="s">
        <v>332</v>
      </c>
      <c r="E128" s="135" t="s">
        <v>9304</v>
      </c>
      <c r="F128" s="136" t="s">
        <v>9305</v>
      </c>
      <c r="G128" s="137" t="s">
        <v>2551</v>
      </c>
      <c r="H128" s="138">
        <v>1</v>
      </c>
      <c r="I128" s="139">
        <v>28.78</v>
      </c>
      <c r="J128" s="140">
        <f>ROUND(I128*H128,2)</f>
        <v>28.78</v>
      </c>
      <c r="K128" s="136" t="s">
        <v>21</v>
      </c>
      <c r="L128" s="33"/>
      <c r="M128" s="141" t="s">
        <v>21</v>
      </c>
      <c r="N128" s="142" t="s">
        <v>42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1050</v>
      </c>
      <c r="AT128" s="145" t="s">
        <v>332</v>
      </c>
      <c r="AU128" s="145" t="s">
        <v>78</v>
      </c>
      <c r="AY128" s="18" t="s">
        <v>330</v>
      </c>
      <c r="BE128" s="146">
        <f>IF(N128="základní",J128,0)</f>
        <v>28.78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78</v>
      </c>
      <c r="BK128" s="146">
        <f>ROUND(I128*H128,2)</f>
        <v>28.78</v>
      </c>
      <c r="BL128" s="18" t="s">
        <v>1050</v>
      </c>
      <c r="BM128" s="145" t="s">
        <v>636</v>
      </c>
    </row>
    <row r="129" spans="2:65" s="1" customFormat="1" ht="16.5" customHeight="1">
      <c r="B129" s="33"/>
      <c r="C129" s="173" t="s">
        <v>459</v>
      </c>
      <c r="D129" s="173" t="s">
        <v>475</v>
      </c>
      <c r="E129" s="174" t="s">
        <v>9306</v>
      </c>
      <c r="F129" s="175" t="s">
        <v>9307</v>
      </c>
      <c r="G129" s="176" t="s">
        <v>2551</v>
      </c>
      <c r="H129" s="177">
        <v>1</v>
      </c>
      <c r="I129" s="178">
        <v>2973.37</v>
      </c>
      <c r="J129" s="179">
        <f>ROUND(I129*H129,2)</f>
        <v>2973.37</v>
      </c>
      <c r="K129" s="175" t="s">
        <v>21</v>
      </c>
      <c r="L129" s="180"/>
      <c r="M129" s="181" t="s">
        <v>21</v>
      </c>
      <c r="N129" s="18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3080</v>
      </c>
      <c r="AT129" s="145" t="s">
        <v>475</v>
      </c>
      <c r="AU129" s="145" t="s">
        <v>78</v>
      </c>
      <c r="AY129" s="18" t="s">
        <v>330</v>
      </c>
      <c r="BE129" s="146">
        <f>IF(N129="základní",J129,0)</f>
        <v>2973.37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78</v>
      </c>
      <c r="BK129" s="146">
        <f>ROUND(I129*H129,2)</f>
        <v>2973.37</v>
      </c>
      <c r="BL129" s="18" t="s">
        <v>1050</v>
      </c>
      <c r="BM129" s="145" t="s">
        <v>649</v>
      </c>
    </row>
    <row r="130" spans="2:65" s="12" customFormat="1">
      <c r="B130" s="151"/>
      <c r="D130" s="152" t="s">
        <v>340</v>
      </c>
      <c r="E130" s="153" t="s">
        <v>21</v>
      </c>
      <c r="F130" s="154" t="s">
        <v>9274</v>
      </c>
      <c r="H130" s="153" t="s">
        <v>21</v>
      </c>
      <c r="I130" s="155"/>
      <c r="L130" s="151"/>
      <c r="M130" s="156"/>
      <c r="T130" s="157"/>
      <c r="AT130" s="153" t="s">
        <v>340</v>
      </c>
      <c r="AU130" s="153" t="s">
        <v>78</v>
      </c>
      <c r="AV130" s="12" t="s">
        <v>78</v>
      </c>
      <c r="AW130" s="12" t="s">
        <v>32</v>
      </c>
      <c r="AX130" s="12" t="s">
        <v>71</v>
      </c>
      <c r="AY130" s="153" t="s">
        <v>330</v>
      </c>
    </row>
    <row r="131" spans="2:65" s="13" customFormat="1">
      <c r="B131" s="158"/>
      <c r="D131" s="152" t="s">
        <v>340</v>
      </c>
      <c r="E131" s="159" t="s">
        <v>21</v>
      </c>
      <c r="F131" s="160" t="s">
        <v>8130</v>
      </c>
      <c r="H131" s="161">
        <v>1</v>
      </c>
      <c r="I131" s="162"/>
      <c r="L131" s="158"/>
      <c r="M131" s="163"/>
      <c r="T131" s="164"/>
      <c r="AT131" s="159" t="s">
        <v>340</v>
      </c>
      <c r="AU131" s="159" t="s">
        <v>78</v>
      </c>
      <c r="AV131" s="13" t="s">
        <v>80</v>
      </c>
      <c r="AW131" s="13" t="s">
        <v>32</v>
      </c>
      <c r="AX131" s="13" t="s">
        <v>71</v>
      </c>
      <c r="AY131" s="159" t="s">
        <v>330</v>
      </c>
    </row>
    <row r="132" spans="2:65" s="14" customFormat="1">
      <c r="B132" s="166"/>
      <c r="D132" s="152" t="s">
        <v>340</v>
      </c>
      <c r="E132" s="167" t="s">
        <v>21</v>
      </c>
      <c r="F132" s="168" t="s">
        <v>443</v>
      </c>
      <c r="H132" s="169">
        <v>1</v>
      </c>
      <c r="I132" s="170"/>
      <c r="L132" s="166"/>
      <c r="M132" s="171"/>
      <c r="T132" s="172"/>
      <c r="AT132" s="167" t="s">
        <v>340</v>
      </c>
      <c r="AU132" s="167" t="s">
        <v>78</v>
      </c>
      <c r="AV132" s="14" t="s">
        <v>336</v>
      </c>
      <c r="AW132" s="14" t="s">
        <v>32</v>
      </c>
      <c r="AX132" s="14" t="s">
        <v>78</v>
      </c>
      <c r="AY132" s="167" t="s">
        <v>330</v>
      </c>
    </row>
    <row r="133" spans="2:65" s="1" customFormat="1" ht="16.5" customHeight="1">
      <c r="B133" s="33"/>
      <c r="C133" s="134" t="s">
        <v>465</v>
      </c>
      <c r="D133" s="134" t="s">
        <v>332</v>
      </c>
      <c r="E133" s="135" t="s">
        <v>9308</v>
      </c>
      <c r="F133" s="136" t="s">
        <v>9309</v>
      </c>
      <c r="G133" s="137" t="s">
        <v>2551</v>
      </c>
      <c r="H133" s="138">
        <v>2</v>
      </c>
      <c r="I133" s="139">
        <v>28.78</v>
      </c>
      <c r="J133" s="140">
        <f>ROUND(I133*H133,2)</f>
        <v>57.56</v>
      </c>
      <c r="K133" s="136" t="s">
        <v>21</v>
      </c>
      <c r="L133" s="33"/>
      <c r="M133" s="141" t="s">
        <v>21</v>
      </c>
      <c r="N133" s="14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1050</v>
      </c>
      <c r="AT133" s="145" t="s">
        <v>332</v>
      </c>
      <c r="AU133" s="145" t="s">
        <v>78</v>
      </c>
      <c r="AY133" s="18" t="s">
        <v>330</v>
      </c>
      <c r="BE133" s="146">
        <f>IF(N133="základní",J133,0)</f>
        <v>57.56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78</v>
      </c>
      <c r="BK133" s="146">
        <f>ROUND(I133*H133,2)</f>
        <v>57.56</v>
      </c>
      <c r="BL133" s="18" t="s">
        <v>1050</v>
      </c>
      <c r="BM133" s="145" t="s">
        <v>665</v>
      </c>
    </row>
    <row r="134" spans="2:65" s="1" customFormat="1" ht="16.5" customHeight="1">
      <c r="B134" s="33"/>
      <c r="C134" s="173" t="s">
        <v>474</v>
      </c>
      <c r="D134" s="173" t="s">
        <v>475</v>
      </c>
      <c r="E134" s="174" t="s">
        <v>9310</v>
      </c>
      <c r="F134" s="175" t="s">
        <v>9311</v>
      </c>
      <c r="G134" s="176" t="s">
        <v>2551</v>
      </c>
      <c r="H134" s="177">
        <v>2</v>
      </c>
      <c r="I134" s="178">
        <v>283.14</v>
      </c>
      <c r="J134" s="179">
        <f>ROUND(I134*H134,2)</f>
        <v>566.28</v>
      </c>
      <c r="K134" s="175" t="s">
        <v>21</v>
      </c>
      <c r="L134" s="180"/>
      <c r="M134" s="181" t="s">
        <v>21</v>
      </c>
      <c r="N134" s="18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3080</v>
      </c>
      <c r="AT134" s="145" t="s">
        <v>475</v>
      </c>
      <c r="AU134" s="145" t="s">
        <v>78</v>
      </c>
      <c r="AY134" s="18" t="s">
        <v>330</v>
      </c>
      <c r="BE134" s="146">
        <f>IF(N134="základní",J134,0)</f>
        <v>566.28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78</v>
      </c>
      <c r="BK134" s="146">
        <f>ROUND(I134*H134,2)</f>
        <v>566.28</v>
      </c>
      <c r="BL134" s="18" t="s">
        <v>1050</v>
      </c>
      <c r="BM134" s="145" t="s">
        <v>677</v>
      </c>
    </row>
    <row r="135" spans="2:65" s="12" customFormat="1">
      <c r="B135" s="151"/>
      <c r="D135" s="152" t="s">
        <v>340</v>
      </c>
      <c r="E135" s="153" t="s">
        <v>21</v>
      </c>
      <c r="F135" s="154" t="s">
        <v>9274</v>
      </c>
      <c r="H135" s="153" t="s">
        <v>21</v>
      </c>
      <c r="I135" s="155"/>
      <c r="L135" s="151"/>
      <c r="M135" s="156"/>
      <c r="T135" s="157"/>
      <c r="AT135" s="153" t="s">
        <v>340</v>
      </c>
      <c r="AU135" s="153" t="s">
        <v>78</v>
      </c>
      <c r="AV135" s="12" t="s">
        <v>78</v>
      </c>
      <c r="AW135" s="12" t="s">
        <v>32</v>
      </c>
      <c r="AX135" s="12" t="s">
        <v>71</v>
      </c>
      <c r="AY135" s="153" t="s">
        <v>330</v>
      </c>
    </row>
    <row r="136" spans="2:65" s="13" customFormat="1">
      <c r="B136" s="158"/>
      <c r="D136" s="152" t="s">
        <v>340</v>
      </c>
      <c r="E136" s="159" t="s">
        <v>21</v>
      </c>
      <c r="F136" s="160" t="s">
        <v>8112</v>
      </c>
      <c r="H136" s="161">
        <v>2</v>
      </c>
      <c r="I136" s="162"/>
      <c r="L136" s="158"/>
      <c r="M136" s="163"/>
      <c r="T136" s="164"/>
      <c r="AT136" s="159" t="s">
        <v>340</v>
      </c>
      <c r="AU136" s="159" t="s">
        <v>78</v>
      </c>
      <c r="AV136" s="13" t="s">
        <v>80</v>
      </c>
      <c r="AW136" s="13" t="s">
        <v>32</v>
      </c>
      <c r="AX136" s="13" t="s">
        <v>71</v>
      </c>
      <c r="AY136" s="159" t="s">
        <v>330</v>
      </c>
    </row>
    <row r="137" spans="2:65" s="14" customFormat="1">
      <c r="B137" s="166"/>
      <c r="D137" s="152" t="s">
        <v>340</v>
      </c>
      <c r="E137" s="167" t="s">
        <v>21</v>
      </c>
      <c r="F137" s="168" t="s">
        <v>443</v>
      </c>
      <c r="H137" s="169">
        <v>2</v>
      </c>
      <c r="I137" s="170"/>
      <c r="L137" s="166"/>
      <c r="M137" s="171"/>
      <c r="T137" s="172"/>
      <c r="AT137" s="167" t="s">
        <v>340</v>
      </c>
      <c r="AU137" s="167" t="s">
        <v>78</v>
      </c>
      <c r="AV137" s="14" t="s">
        <v>336</v>
      </c>
      <c r="AW137" s="14" t="s">
        <v>32</v>
      </c>
      <c r="AX137" s="14" t="s">
        <v>78</v>
      </c>
      <c r="AY137" s="167" t="s">
        <v>330</v>
      </c>
    </row>
    <row r="138" spans="2:65" s="1" customFormat="1" ht="16.5" customHeight="1">
      <c r="B138" s="33"/>
      <c r="C138" s="134" t="s">
        <v>7</v>
      </c>
      <c r="D138" s="134" t="s">
        <v>332</v>
      </c>
      <c r="E138" s="135" t="s">
        <v>9312</v>
      </c>
      <c r="F138" s="136" t="s">
        <v>9313</v>
      </c>
      <c r="G138" s="137" t="s">
        <v>2551</v>
      </c>
      <c r="H138" s="138">
        <v>7</v>
      </c>
      <c r="I138" s="139">
        <v>71.95</v>
      </c>
      <c r="J138" s="140">
        <f>ROUND(I138*H138,2)</f>
        <v>503.65</v>
      </c>
      <c r="K138" s="136" t="s">
        <v>21</v>
      </c>
      <c r="L138" s="33"/>
      <c r="M138" s="141" t="s">
        <v>21</v>
      </c>
      <c r="N138" s="14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1050</v>
      </c>
      <c r="AT138" s="145" t="s">
        <v>332</v>
      </c>
      <c r="AU138" s="145" t="s">
        <v>78</v>
      </c>
      <c r="AY138" s="18" t="s">
        <v>330</v>
      </c>
      <c r="BE138" s="146">
        <f>IF(N138="základní",J138,0)</f>
        <v>503.65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78</v>
      </c>
      <c r="BK138" s="146">
        <f>ROUND(I138*H138,2)</f>
        <v>503.65</v>
      </c>
      <c r="BL138" s="18" t="s">
        <v>1050</v>
      </c>
      <c r="BM138" s="145" t="s">
        <v>714</v>
      </c>
    </row>
    <row r="139" spans="2:65" s="1" customFormat="1" ht="16.5" customHeight="1">
      <c r="B139" s="33"/>
      <c r="C139" s="173" t="s">
        <v>484</v>
      </c>
      <c r="D139" s="173" t="s">
        <v>475</v>
      </c>
      <c r="E139" s="174" t="s">
        <v>9314</v>
      </c>
      <c r="F139" s="175" t="s">
        <v>9315</v>
      </c>
      <c r="G139" s="176" t="s">
        <v>2551</v>
      </c>
      <c r="H139" s="177">
        <v>7</v>
      </c>
      <c r="I139" s="178">
        <v>1437.15</v>
      </c>
      <c r="J139" s="179">
        <f>ROUND(I139*H139,2)</f>
        <v>10060.049999999999</v>
      </c>
      <c r="K139" s="175" t="s">
        <v>21</v>
      </c>
      <c r="L139" s="180"/>
      <c r="M139" s="181" t="s">
        <v>21</v>
      </c>
      <c r="N139" s="18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3080</v>
      </c>
      <c r="AT139" s="145" t="s">
        <v>475</v>
      </c>
      <c r="AU139" s="145" t="s">
        <v>78</v>
      </c>
      <c r="AY139" s="18" t="s">
        <v>330</v>
      </c>
      <c r="BE139" s="146">
        <f>IF(N139="základní",J139,0)</f>
        <v>10060.049999999999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78</v>
      </c>
      <c r="BK139" s="146">
        <f>ROUND(I139*H139,2)</f>
        <v>10060.049999999999</v>
      </c>
      <c r="BL139" s="18" t="s">
        <v>1050</v>
      </c>
      <c r="BM139" s="145" t="s">
        <v>728</v>
      </c>
    </row>
    <row r="140" spans="2:65" s="12" customFormat="1">
      <c r="B140" s="151"/>
      <c r="D140" s="152" t="s">
        <v>340</v>
      </c>
      <c r="E140" s="153" t="s">
        <v>21</v>
      </c>
      <c r="F140" s="154" t="s">
        <v>9274</v>
      </c>
      <c r="H140" s="153" t="s">
        <v>21</v>
      </c>
      <c r="I140" s="155"/>
      <c r="L140" s="151"/>
      <c r="M140" s="156"/>
      <c r="T140" s="157"/>
      <c r="AT140" s="153" t="s">
        <v>340</v>
      </c>
      <c r="AU140" s="153" t="s">
        <v>78</v>
      </c>
      <c r="AV140" s="12" t="s">
        <v>78</v>
      </c>
      <c r="AW140" s="12" t="s">
        <v>32</v>
      </c>
      <c r="AX140" s="12" t="s">
        <v>71</v>
      </c>
      <c r="AY140" s="153" t="s">
        <v>330</v>
      </c>
    </row>
    <row r="141" spans="2:65" s="13" customFormat="1">
      <c r="B141" s="158"/>
      <c r="D141" s="152" t="s">
        <v>340</v>
      </c>
      <c r="E141" s="159" t="s">
        <v>21</v>
      </c>
      <c r="F141" s="160" t="s">
        <v>378</v>
      </c>
      <c r="H141" s="161">
        <v>7</v>
      </c>
      <c r="I141" s="162"/>
      <c r="L141" s="158"/>
      <c r="M141" s="163"/>
      <c r="T141" s="164"/>
      <c r="AT141" s="159" t="s">
        <v>340</v>
      </c>
      <c r="AU141" s="159" t="s">
        <v>78</v>
      </c>
      <c r="AV141" s="13" t="s">
        <v>80</v>
      </c>
      <c r="AW141" s="13" t="s">
        <v>32</v>
      </c>
      <c r="AX141" s="13" t="s">
        <v>71</v>
      </c>
      <c r="AY141" s="159" t="s">
        <v>330</v>
      </c>
    </row>
    <row r="142" spans="2:65" s="14" customFormat="1">
      <c r="B142" s="166"/>
      <c r="D142" s="152" t="s">
        <v>340</v>
      </c>
      <c r="E142" s="167" t="s">
        <v>21</v>
      </c>
      <c r="F142" s="168" t="s">
        <v>443</v>
      </c>
      <c r="H142" s="169">
        <v>7</v>
      </c>
      <c r="I142" s="170"/>
      <c r="L142" s="166"/>
      <c r="M142" s="171"/>
      <c r="T142" s="172"/>
      <c r="AT142" s="167" t="s">
        <v>340</v>
      </c>
      <c r="AU142" s="167" t="s">
        <v>78</v>
      </c>
      <c r="AV142" s="14" t="s">
        <v>336</v>
      </c>
      <c r="AW142" s="14" t="s">
        <v>32</v>
      </c>
      <c r="AX142" s="14" t="s">
        <v>78</v>
      </c>
      <c r="AY142" s="167" t="s">
        <v>330</v>
      </c>
    </row>
    <row r="143" spans="2:65" s="1" customFormat="1" ht="16.5" customHeight="1">
      <c r="B143" s="33"/>
      <c r="C143" s="134" t="s">
        <v>491</v>
      </c>
      <c r="D143" s="134" t="s">
        <v>332</v>
      </c>
      <c r="E143" s="135" t="s">
        <v>9316</v>
      </c>
      <c r="F143" s="136" t="s">
        <v>9317</v>
      </c>
      <c r="G143" s="137" t="s">
        <v>2551</v>
      </c>
      <c r="H143" s="138">
        <v>1</v>
      </c>
      <c r="I143" s="139">
        <v>1870.6</v>
      </c>
      <c r="J143" s="140">
        <f>ROUND(I143*H143,2)</f>
        <v>1870.6</v>
      </c>
      <c r="K143" s="136" t="s">
        <v>21</v>
      </c>
      <c r="L143" s="33"/>
      <c r="M143" s="141" t="s">
        <v>21</v>
      </c>
      <c r="N143" s="14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1050</v>
      </c>
      <c r="AT143" s="145" t="s">
        <v>332</v>
      </c>
      <c r="AU143" s="145" t="s">
        <v>78</v>
      </c>
      <c r="AY143" s="18" t="s">
        <v>330</v>
      </c>
      <c r="BE143" s="146">
        <f>IF(N143="základní",J143,0)</f>
        <v>1870.6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78</v>
      </c>
      <c r="BK143" s="146">
        <f>ROUND(I143*H143,2)</f>
        <v>1870.6</v>
      </c>
      <c r="BL143" s="18" t="s">
        <v>1050</v>
      </c>
      <c r="BM143" s="145" t="s">
        <v>742</v>
      </c>
    </row>
    <row r="144" spans="2:65" s="1" customFormat="1" ht="16.5" customHeight="1">
      <c r="B144" s="33"/>
      <c r="C144" s="173" t="s">
        <v>5488</v>
      </c>
      <c r="D144" s="173" t="s">
        <v>475</v>
      </c>
      <c r="E144" s="174" t="s">
        <v>9318</v>
      </c>
      <c r="F144" s="175" t="s">
        <v>9319</v>
      </c>
      <c r="G144" s="176" t="s">
        <v>2551</v>
      </c>
      <c r="H144" s="177">
        <v>1</v>
      </c>
      <c r="I144" s="178">
        <v>14482.78</v>
      </c>
      <c r="J144" s="179">
        <f>ROUND(I144*H144,2)</f>
        <v>14482.78</v>
      </c>
      <c r="K144" s="175" t="s">
        <v>21</v>
      </c>
      <c r="L144" s="180"/>
      <c r="M144" s="181" t="s">
        <v>21</v>
      </c>
      <c r="N144" s="182" t="s">
        <v>42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3080</v>
      </c>
      <c r="AT144" s="145" t="s">
        <v>475</v>
      </c>
      <c r="AU144" s="145" t="s">
        <v>78</v>
      </c>
      <c r="AY144" s="18" t="s">
        <v>330</v>
      </c>
      <c r="BE144" s="146">
        <f>IF(N144="základní",J144,0)</f>
        <v>14482.78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78</v>
      </c>
      <c r="BK144" s="146">
        <f>ROUND(I144*H144,2)</f>
        <v>14482.78</v>
      </c>
      <c r="BL144" s="18" t="s">
        <v>1050</v>
      </c>
      <c r="BM144" s="145" t="s">
        <v>759</v>
      </c>
    </row>
    <row r="145" spans="2:65" s="12" customFormat="1">
      <c r="B145" s="151"/>
      <c r="D145" s="152" t="s">
        <v>340</v>
      </c>
      <c r="E145" s="153" t="s">
        <v>21</v>
      </c>
      <c r="F145" s="154" t="s">
        <v>9274</v>
      </c>
      <c r="H145" s="153" t="s">
        <v>21</v>
      </c>
      <c r="I145" s="155"/>
      <c r="L145" s="151"/>
      <c r="M145" s="156"/>
      <c r="T145" s="157"/>
      <c r="AT145" s="153" t="s">
        <v>340</v>
      </c>
      <c r="AU145" s="153" t="s">
        <v>78</v>
      </c>
      <c r="AV145" s="12" t="s">
        <v>78</v>
      </c>
      <c r="AW145" s="12" t="s">
        <v>32</v>
      </c>
      <c r="AX145" s="12" t="s">
        <v>71</v>
      </c>
      <c r="AY145" s="153" t="s">
        <v>330</v>
      </c>
    </row>
    <row r="146" spans="2:65" s="13" customFormat="1">
      <c r="B146" s="158"/>
      <c r="D146" s="152" t="s">
        <v>340</v>
      </c>
      <c r="E146" s="159" t="s">
        <v>21</v>
      </c>
      <c r="F146" s="160" t="s">
        <v>8130</v>
      </c>
      <c r="H146" s="161">
        <v>1</v>
      </c>
      <c r="I146" s="162"/>
      <c r="L146" s="158"/>
      <c r="M146" s="163"/>
      <c r="T146" s="164"/>
      <c r="AT146" s="159" t="s">
        <v>340</v>
      </c>
      <c r="AU146" s="159" t="s">
        <v>78</v>
      </c>
      <c r="AV146" s="13" t="s">
        <v>80</v>
      </c>
      <c r="AW146" s="13" t="s">
        <v>32</v>
      </c>
      <c r="AX146" s="13" t="s">
        <v>71</v>
      </c>
      <c r="AY146" s="159" t="s">
        <v>330</v>
      </c>
    </row>
    <row r="147" spans="2:65" s="14" customFormat="1">
      <c r="B147" s="166"/>
      <c r="D147" s="152" t="s">
        <v>340</v>
      </c>
      <c r="E147" s="167" t="s">
        <v>21</v>
      </c>
      <c r="F147" s="168" t="s">
        <v>443</v>
      </c>
      <c r="H147" s="169">
        <v>1</v>
      </c>
      <c r="I147" s="170"/>
      <c r="L147" s="166"/>
      <c r="M147" s="171"/>
      <c r="T147" s="172"/>
      <c r="AT147" s="167" t="s">
        <v>340</v>
      </c>
      <c r="AU147" s="167" t="s">
        <v>78</v>
      </c>
      <c r="AV147" s="14" t="s">
        <v>336</v>
      </c>
      <c r="AW147" s="14" t="s">
        <v>32</v>
      </c>
      <c r="AX147" s="14" t="s">
        <v>78</v>
      </c>
      <c r="AY147" s="167" t="s">
        <v>330</v>
      </c>
    </row>
    <row r="148" spans="2:65" s="1" customFormat="1" ht="16.5" customHeight="1">
      <c r="B148" s="33"/>
      <c r="C148" s="134" t="s">
        <v>561</v>
      </c>
      <c r="D148" s="134" t="s">
        <v>332</v>
      </c>
      <c r="E148" s="135" t="s">
        <v>9320</v>
      </c>
      <c r="F148" s="136" t="s">
        <v>8100</v>
      </c>
      <c r="G148" s="137" t="s">
        <v>2551</v>
      </c>
      <c r="H148" s="138">
        <v>1</v>
      </c>
      <c r="I148" s="139">
        <v>690.68</v>
      </c>
      <c r="J148" s="140">
        <f>ROUND(I148*H148,2)</f>
        <v>690.68</v>
      </c>
      <c r="K148" s="136" t="s">
        <v>21</v>
      </c>
      <c r="L148" s="33"/>
      <c r="M148" s="141" t="s">
        <v>21</v>
      </c>
      <c r="N148" s="142" t="s">
        <v>42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1050</v>
      </c>
      <c r="AT148" s="145" t="s">
        <v>332</v>
      </c>
      <c r="AU148" s="145" t="s">
        <v>78</v>
      </c>
      <c r="AY148" s="18" t="s">
        <v>330</v>
      </c>
      <c r="BE148" s="146">
        <f>IF(N148="základní",J148,0)</f>
        <v>690.68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78</v>
      </c>
      <c r="BK148" s="146">
        <f>ROUND(I148*H148,2)</f>
        <v>690.68</v>
      </c>
      <c r="BL148" s="18" t="s">
        <v>1050</v>
      </c>
      <c r="BM148" s="145" t="s">
        <v>941</v>
      </c>
    </row>
    <row r="149" spans="2:65" s="1" customFormat="1" ht="16.5" customHeight="1">
      <c r="B149" s="33"/>
      <c r="C149" s="173" t="s">
        <v>571</v>
      </c>
      <c r="D149" s="173" t="s">
        <v>475</v>
      </c>
      <c r="E149" s="174" t="s">
        <v>9321</v>
      </c>
      <c r="F149" s="175" t="s">
        <v>8102</v>
      </c>
      <c r="G149" s="176" t="s">
        <v>2551</v>
      </c>
      <c r="H149" s="177">
        <v>1</v>
      </c>
      <c r="I149" s="178">
        <v>4820.4000000000005</v>
      </c>
      <c r="J149" s="179">
        <f>ROUND(I149*H149,2)</f>
        <v>4820.3999999999996</v>
      </c>
      <c r="K149" s="175" t="s">
        <v>21</v>
      </c>
      <c r="L149" s="180"/>
      <c r="M149" s="181" t="s">
        <v>21</v>
      </c>
      <c r="N149" s="18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3080</v>
      </c>
      <c r="AT149" s="145" t="s">
        <v>475</v>
      </c>
      <c r="AU149" s="145" t="s">
        <v>78</v>
      </c>
      <c r="AY149" s="18" t="s">
        <v>330</v>
      </c>
      <c r="BE149" s="146">
        <f>IF(N149="základní",J149,0)</f>
        <v>4820.3999999999996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78</v>
      </c>
      <c r="BK149" s="146">
        <f>ROUND(I149*H149,2)</f>
        <v>4820.3999999999996</v>
      </c>
      <c r="BL149" s="18" t="s">
        <v>1050</v>
      </c>
      <c r="BM149" s="145" t="s">
        <v>963</v>
      </c>
    </row>
    <row r="150" spans="2:65" s="12" customFormat="1">
      <c r="B150" s="151"/>
      <c r="D150" s="152" t="s">
        <v>340</v>
      </c>
      <c r="E150" s="153" t="s">
        <v>21</v>
      </c>
      <c r="F150" s="154" t="s">
        <v>9274</v>
      </c>
      <c r="H150" s="153" t="s">
        <v>21</v>
      </c>
      <c r="I150" s="155"/>
      <c r="L150" s="151"/>
      <c r="M150" s="156"/>
      <c r="T150" s="157"/>
      <c r="AT150" s="153" t="s">
        <v>340</v>
      </c>
      <c r="AU150" s="153" t="s">
        <v>78</v>
      </c>
      <c r="AV150" s="12" t="s">
        <v>78</v>
      </c>
      <c r="AW150" s="12" t="s">
        <v>32</v>
      </c>
      <c r="AX150" s="12" t="s">
        <v>71</v>
      </c>
      <c r="AY150" s="153" t="s">
        <v>330</v>
      </c>
    </row>
    <row r="151" spans="2:65" s="13" customFormat="1">
      <c r="B151" s="158"/>
      <c r="D151" s="152" t="s">
        <v>340</v>
      </c>
      <c r="E151" s="159" t="s">
        <v>21</v>
      </c>
      <c r="F151" s="160" t="s">
        <v>8130</v>
      </c>
      <c r="H151" s="161">
        <v>1</v>
      </c>
      <c r="I151" s="162"/>
      <c r="L151" s="158"/>
      <c r="M151" s="163"/>
      <c r="T151" s="164"/>
      <c r="AT151" s="159" t="s">
        <v>340</v>
      </c>
      <c r="AU151" s="159" t="s">
        <v>78</v>
      </c>
      <c r="AV151" s="13" t="s">
        <v>80</v>
      </c>
      <c r="AW151" s="13" t="s">
        <v>32</v>
      </c>
      <c r="AX151" s="13" t="s">
        <v>71</v>
      </c>
      <c r="AY151" s="159" t="s">
        <v>330</v>
      </c>
    </row>
    <row r="152" spans="2:65" s="14" customFormat="1">
      <c r="B152" s="166"/>
      <c r="D152" s="152" t="s">
        <v>340</v>
      </c>
      <c r="E152" s="167" t="s">
        <v>21</v>
      </c>
      <c r="F152" s="168" t="s">
        <v>443</v>
      </c>
      <c r="H152" s="169">
        <v>1</v>
      </c>
      <c r="I152" s="170"/>
      <c r="L152" s="166"/>
      <c r="M152" s="171"/>
      <c r="T152" s="172"/>
      <c r="AT152" s="167" t="s">
        <v>340</v>
      </c>
      <c r="AU152" s="167" t="s">
        <v>78</v>
      </c>
      <c r="AV152" s="14" t="s">
        <v>336</v>
      </c>
      <c r="AW152" s="14" t="s">
        <v>32</v>
      </c>
      <c r="AX152" s="14" t="s">
        <v>78</v>
      </c>
      <c r="AY152" s="167" t="s">
        <v>330</v>
      </c>
    </row>
    <row r="153" spans="2:65" s="1" customFormat="1" ht="16.5" customHeight="1">
      <c r="B153" s="33"/>
      <c r="C153" s="134" t="s">
        <v>559</v>
      </c>
      <c r="D153" s="134" t="s">
        <v>332</v>
      </c>
      <c r="E153" s="135" t="s">
        <v>9322</v>
      </c>
      <c r="F153" s="136" t="s">
        <v>9323</v>
      </c>
      <c r="G153" s="137" t="s">
        <v>2551</v>
      </c>
      <c r="H153" s="138">
        <v>1</v>
      </c>
      <c r="I153" s="139">
        <v>71.95</v>
      </c>
      <c r="J153" s="140">
        <f>ROUND(I153*H153,2)</f>
        <v>71.95</v>
      </c>
      <c r="K153" s="136" t="s">
        <v>21</v>
      </c>
      <c r="L153" s="33"/>
      <c r="M153" s="141" t="s">
        <v>21</v>
      </c>
      <c r="N153" s="142" t="s">
        <v>42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1050</v>
      </c>
      <c r="AT153" s="145" t="s">
        <v>332</v>
      </c>
      <c r="AU153" s="145" t="s">
        <v>78</v>
      </c>
      <c r="AY153" s="18" t="s">
        <v>330</v>
      </c>
      <c r="BE153" s="146">
        <f>IF(N153="základní",J153,0)</f>
        <v>71.95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78</v>
      </c>
      <c r="BK153" s="146">
        <f>ROUND(I153*H153,2)</f>
        <v>71.95</v>
      </c>
      <c r="BL153" s="18" t="s">
        <v>1050</v>
      </c>
      <c r="BM153" s="145" t="s">
        <v>977</v>
      </c>
    </row>
    <row r="154" spans="2:65" s="1" customFormat="1" ht="16.5" customHeight="1">
      <c r="B154" s="33"/>
      <c r="C154" s="173" t="s">
        <v>585</v>
      </c>
      <c r="D154" s="173" t="s">
        <v>475</v>
      </c>
      <c r="E154" s="174" t="s">
        <v>9324</v>
      </c>
      <c r="F154" s="175" t="s">
        <v>9325</v>
      </c>
      <c r="G154" s="176" t="s">
        <v>2551</v>
      </c>
      <c r="H154" s="177">
        <v>1</v>
      </c>
      <c r="I154" s="178">
        <v>667.66</v>
      </c>
      <c r="J154" s="179">
        <f>ROUND(I154*H154,2)</f>
        <v>667.66</v>
      </c>
      <c r="K154" s="175" t="s">
        <v>21</v>
      </c>
      <c r="L154" s="180"/>
      <c r="M154" s="181" t="s">
        <v>21</v>
      </c>
      <c r="N154" s="18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3080</v>
      </c>
      <c r="AT154" s="145" t="s">
        <v>475</v>
      </c>
      <c r="AU154" s="145" t="s">
        <v>78</v>
      </c>
      <c r="AY154" s="18" t="s">
        <v>330</v>
      </c>
      <c r="BE154" s="146">
        <f>IF(N154="základní",J154,0)</f>
        <v>667.66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78</v>
      </c>
      <c r="BK154" s="146">
        <f>ROUND(I154*H154,2)</f>
        <v>667.66</v>
      </c>
      <c r="BL154" s="18" t="s">
        <v>1050</v>
      </c>
      <c r="BM154" s="145" t="s">
        <v>987</v>
      </c>
    </row>
    <row r="155" spans="2:65" s="12" customFormat="1">
      <c r="B155" s="151"/>
      <c r="D155" s="152" t="s">
        <v>340</v>
      </c>
      <c r="E155" s="153" t="s">
        <v>21</v>
      </c>
      <c r="F155" s="154" t="s">
        <v>9274</v>
      </c>
      <c r="H155" s="153" t="s">
        <v>21</v>
      </c>
      <c r="I155" s="155"/>
      <c r="L155" s="151"/>
      <c r="M155" s="156"/>
      <c r="T155" s="157"/>
      <c r="AT155" s="153" t="s">
        <v>340</v>
      </c>
      <c r="AU155" s="153" t="s">
        <v>78</v>
      </c>
      <c r="AV155" s="12" t="s">
        <v>78</v>
      </c>
      <c r="AW155" s="12" t="s">
        <v>32</v>
      </c>
      <c r="AX155" s="12" t="s">
        <v>71</v>
      </c>
      <c r="AY155" s="153" t="s">
        <v>330</v>
      </c>
    </row>
    <row r="156" spans="2:65" s="13" customFormat="1">
      <c r="B156" s="158"/>
      <c r="D156" s="152" t="s">
        <v>340</v>
      </c>
      <c r="E156" s="159" t="s">
        <v>21</v>
      </c>
      <c r="F156" s="160" t="s">
        <v>8130</v>
      </c>
      <c r="H156" s="161">
        <v>1</v>
      </c>
      <c r="I156" s="162"/>
      <c r="L156" s="158"/>
      <c r="M156" s="163"/>
      <c r="T156" s="164"/>
      <c r="AT156" s="159" t="s">
        <v>340</v>
      </c>
      <c r="AU156" s="159" t="s">
        <v>78</v>
      </c>
      <c r="AV156" s="13" t="s">
        <v>80</v>
      </c>
      <c r="AW156" s="13" t="s">
        <v>32</v>
      </c>
      <c r="AX156" s="13" t="s">
        <v>71</v>
      </c>
      <c r="AY156" s="159" t="s">
        <v>330</v>
      </c>
    </row>
    <row r="157" spans="2:65" s="14" customFormat="1">
      <c r="B157" s="166"/>
      <c r="D157" s="152" t="s">
        <v>340</v>
      </c>
      <c r="E157" s="167" t="s">
        <v>21</v>
      </c>
      <c r="F157" s="168" t="s">
        <v>443</v>
      </c>
      <c r="H157" s="169">
        <v>1</v>
      </c>
      <c r="I157" s="170"/>
      <c r="L157" s="166"/>
      <c r="M157" s="171"/>
      <c r="T157" s="172"/>
      <c r="AT157" s="167" t="s">
        <v>340</v>
      </c>
      <c r="AU157" s="167" t="s">
        <v>78</v>
      </c>
      <c r="AV157" s="14" t="s">
        <v>336</v>
      </c>
      <c r="AW157" s="14" t="s">
        <v>32</v>
      </c>
      <c r="AX157" s="14" t="s">
        <v>78</v>
      </c>
      <c r="AY157" s="167" t="s">
        <v>330</v>
      </c>
    </row>
    <row r="158" spans="2:65" s="1" customFormat="1" ht="16.5" customHeight="1">
      <c r="B158" s="33"/>
      <c r="C158" s="134" t="s">
        <v>594</v>
      </c>
      <c r="D158" s="134" t="s">
        <v>332</v>
      </c>
      <c r="E158" s="135" t="s">
        <v>9326</v>
      </c>
      <c r="F158" s="136" t="s">
        <v>9327</v>
      </c>
      <c r="G158" s="137" t="s">
        <v>2551</v>
      </c>
      <c r="H158" s="138">
        <v>1</v>
      </c>
      <c r="I158" s="139">
        <v>71.95</v>
      </c>
      <c r="J158" s="140">
        <f>ROUND(I158*H158,2)</f>
        <v>71.95</v>
      </c>
      <c r="K158" s="136" t="s">
        <v>21</v>
      </c>
      <c r="L158" s="33"/>
      <c r="M158" s="141" t="s">
        <v>21</v>
      </c>
      <c r="N158" s="142" t="s">
        <v>42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1050</v>
      </c>
      <c r="AT158" s="145" t="s">
        <v>332</v>
      </c>
      <c r="AU158" s="145" t="s">
        <v>78</v>
      </c>
      <c r="AY158" s="18" t="s">
        <v>330</v>
      </c>
      <c r="BE158" s="146">
        <f>IF(N158="základní",J158,0)</f>
        <v>71.95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78</v>
      </c>
      <c r="BK158" s="146">
        <f>ROUND(I158*H158,2)</f>
        <v>71.95</v>
      </c>
      <c r="BL158" s="18" t="s">
        <v>1050</v>
      </c>
      <c r="BM158" s="145" t="s">
        <v>998</v>
      </c>
    </row>
    <row r="159" spans="2:65" s="1" customFormat="1" ht="16.5" customHeight="1">
      <c r="B159" s="33"/>
      <c r="C159" s="173" t="s">
        <v>600</v>
      </c>
      <c r="D159" s="173" t="s">
        <v>475</v>
      </c>
      <c r="E159" s="174" t="s">
        <v>9328</v>
      </c>
      <c r="F159" s="175" t="s">
        <v>9329</v>
      </c>
      <c r="G159" s="176" t="s">
        <v>2551</v>
      </c>
      <c r="H159" s="177">
        <v>1</v>
      </c>
      <c r="I159" s="178">
        <v>1038.9000000000001</v>
      </c>
      <c r="J159" s="179">
        <f>ROUND(I159*H159,2)</f>
        <v>1038.9000000000001</v>
      </c>
      <c r="K159" s="175" t="s">
        <v>21</v>
      </c>
      <c r="L159" s="180"/>
      <c r="M159" s="181" t="s">
        <v>21</v>
      </c>
      <c r="N159" s="182" t="s">
        <v>42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3080</v>
      </c>
      <c r="AT159" s="145" t="s">
        <v>475</v>
      </c>
      <c r="AU159" s="145" t="s">
        <v>78</v>
      </c>
      <c r="AY159" s="18" t="s">
        <v>330</v>
      </c>
      <c r="BE159" s="146">
        <f>IF(N159="základní",J159,0)</f>
        <v>1038.9000000000001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78</v>
      </c>
      <c r="BK159" s="146">
        <f>ROUND(I159*H159,2)</f>
        <v>1038.9000000000001</v>
      </c>
      <c r="BL159" s="18" t="s">
        <v>1050</v>
      </c>
      <c r="BM159" s="145" t="s">
        <v>1022</v>
      </c>
    </row>
    <row r="160" spans="2:65" s="12" customFormat="1">
      <c r="B160" s="151"/>
      <c r="D160" s="152" t="s">
        <v>340</v>
      </c>
      <c r="E160" s="153" t="s">
        <v>21</v>
      </c>
      <c r="F160" s="154" t="s">
        <v>9274</v>
      </c>
      <c r="H160" s="153" t="s">
        <v>21</v>
      </c>
      <c r="I160" s="155"/>
      <c r="L160" s="151"/>
      <c r="M160" s="156"/>
      <c r="T160" s="157"/>
      <c r="AT160" s="153" t="s">
        <v>340</v>
      </c>
      <c r="AU160" s="153" t="s">
        <v>78</v>
      </c>
      <c r="AV160" s="12" t="s">
        <v>78</v>
      </c>
      <c r="AW160" s="12" t="s">
        <v>32</v>
      </c>
      <c r="AX160" s="12" t="s">
        <v>71</v>
      </c>
      <c r="AY160" s="153" t="s">
        <v>330</v>
      </c>
    </row>
    <row r="161" spans="2:65" s="13" customFormat="1">
      <c r="B161" s="158"/>
      <c r="D161" s="152" t="s">
        <v>340</v>
      </c>
      <c r="E161" s="159" t="s">
        <v>21</v>
      </c>
      <c r="F161" s="160" t="s">
        <v>8130</v>
      </c>
      <c r="H161" s="161">
        <v>1</v>
      </c>
      <c r="I161" s="162"/>
      <c r="L161" s="158"/>
      <c r="M161" s="163"/>
      <c r="T161" s="164"/>
      <c r="AT161" s="159" t="s">
        <v>340</v>
      </c>
      <c r="AU161" s="159" t="s">
        <v>78</v>
      </c>
      <c r="AV161" s="13" t="s">
        <v>80</v>
      </c>
      <c r="AW161" s="13" t="s">
        <v>32</v>
      </c>
      <c r="AX161" s="13" t="s">
        <v>71</v>
      </c>
      <c r="AY161" s="159" t="s">
        <v>330</v>
      </c>
    </row>
    <row r="162" spans="2:65" s="14" customFormat="1">
      <c r="B162" s="166"/>
      <c r="D162" s="152" t="s">
        <v>340</v>
      </c>
      <c r="E162" s="167" t="s">
        <v>21</v>
      </c>
      <c r="F162" s="168" t="s">
        <v>443</v>
      </c>
      <c r="H162" s="169">
        <v>1</v>
      </c>
      <c r="I162" s="170"/>
      <c r="L162" s="166"/>
      <c r="M162" s="171"/>
      <c r="T162" s="172"/>
      <c r="AT162" s="167" t="s">
        <v>340</v>
      </c>
      <c r="AU162" s="167" t="s">
        <v>78</v>
      </c>
      <c r="AV162" s="14" t="s">
        <v>336</v>
      </c>
      <c r="AW162" s="14" t="s">
        <v>32</v>
      </c>
      <c r="AX162" s="14" t="s">
        <v>78</v>
      </c>
      <c r="AY162" s="167" t="s">
        <v>330</v>
      </c>
    </row>
    <row r="163" spans="2:65" s="1" customFormat="1" ht="16.5" customHeight="1">
      <c r="B163" s="33"/>
      <c r="C163" s="134" t="s">
        <v>611</v>
      </c>
      <c r="D163" s="134" t="s">
        <v>332</v>
      </c>
      <c r="E163" s="135" t="s">
        <v>9330</v>
      </c>
      <c r="F163" s="136" t="s">
        <v>9331</v>
      </c>
      <c r="G163" s="137" t="s">
        <v>2551</v>
      </c>
      <c r="H163" s="138">
        <v>3</v>
      </c>
      <c r="I163" s="139">
        <v>20.14</v>
      </c>
      <c r="J163" s="140">
        <f>ROUND(I163*H163,2)</f>
        <v>60.42</v>
      </c>
      <c r="K163" s="136" t="s">
        <v>21</v>
      </c>
      <c r="L163" s="33"/>
      <c r="M163" s="141" t="s">
        <v>21</v>
      </c>
      <c r="N163" s="142" t="s">
        <v>42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1050</v>
      </c>
      <c r="AT163" s="145" t="s">
        <v>332</v>
      </c>
      <c r="AU163" s="145" t="s">
        <v>78</v>
      </c>
      <c r="AY163" s="18" t="s">
        <v>330</v>
      </c>
      <c r="BE163" s="146">
        <f>IF(N163="základní",J163,0)</f>
        <v>60.42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78</v>
      </c>
      <c r="BK163" s="146">
        <f>ROUND(I163*H163,2)</f>
        <v>60.42</v>
      </c>
      <c r="BL163" s="18" t="s">
        <v>1050</v>
      </c>
      <c r="BM163" s="145" t="s">
        <v>1035</v>
      </c>
    </row>
    <row r="164" spans="2:65" s="1" customFormat="1" ht="16.5" customHeight="1">
      <c r="B164" s="33"/>
      <c r="C164" s="173" t="s">
        <v>617</v>
      </c>
      <c r="D164" s="173" t="s">
        <v>475</v>
      </c>
      <c r="E164" s="174" t="s">
        <v>9332</v>
      </c>
      <c r="F164" s="175" t="s">
        <v>9333</v>
      </c>
      <c r="G164" s="176" t="s">
        <v>2551</v>
      </c>
      <c r="H164" s="177">
        <v>3</v>
      </c>
      <c r="I164" s="178">
        <v>35.97</v>
      </c>
      <c r="J164" s="179">
        <f>ROUND(I164*H164,2)</f>
        <v>107.91</v>
      </c>
      <c r="K164" s="175" t="s">
        <v>21</v>
      </c>
      <c r="L164" s="180"/>
      <c r="M164" s="181" t="s">
        <v>21</v>
      </c>
      <c r="N164" s="182" t="s">
        <v>42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3080</v>
      </c>
      <c r="AT164" s="145" t="s">
        <v>475</v>
      </c>
      <c r="AU164" s="145" t="s">
        <v>78</v>
      </c>
      <c r="AY164" s="18" t="s">
        <v>330</v>
      </c>
      <c r="BE164" s="146">
        <f>IF(N164="základní",J164,0)</f>
        <v>107.91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78</v>
      </c>
      <c r="BK164" s="146">
        <f>ROUND(I164*H164,2)</f>
        <v>107.91</v>
      </c>
      <c r="BL164" s="18" t="s">
        <v>1050</v>
      </c>
      <c r="BM164" s="145" t="s">
        <v>1050</v>
      </c>
    </row>
    <row r="165" spans="2:65" s="12" customFormat="1">
      <c r="B165" s="151"/>
      <c r="D165" s="152" t="s">
        <v>340</v>
      </c>
      <c r="E165" s="153" t="s">
        <v>21</v>
      </c>
      <c r="F165" s="154" t="s">
        <v>9274</v>
      </c>
      <c r="H165" s="153" t="s">
        <v>21</v>
      </c>
      <c r="I165" s="155"/>
      <c r="L165" s="151"/>
      <c r="M165" s="156"/>
      <c r="T165" s="157"/>
      <c r="AT165" s="153" t="s">
        <v>340</v>
      </c>
      <c r="AU165" s="153" t="s">
        <v>78</v>
      </c>
      <c r="AV165" s="12" t="s">
        <v>78</v>
      </c>
      <c r="AW165" s="12" t="s">
        <v>32</v>
      </c>
      <c r="AX165" s="12" t="s">
        <v>71</v>
      </c>
      <c r="AY165" s="153" t="s">
        <v>330</v>
      </c>
    </row>
    <row r="166" spans="2:65" s="13" customFormat="1">
      <c r="B166" s="158"/>
      <c r="D166" s="152" t="s">
        <v>340</v>
      </c>
      <c r="E166" s="159" t="s">
        <v>21</v>
      </c>
      <c r="F166" s="160" t="s">
        <v>171</v>
      </c>
      <c r="H166" s="161">
        <v>3</v>
      </c>
      <c r="I166" s="162"/>
      <c r="L166" s="158"/>
      <c r="M166" s="163"/>
      <c r="T166" s="164"/>
      <c r="AT166" s="159" t="s">
        <v>340</v>
      </c>
      <c r="AU166" s="159" t="s">
        <v>78</v>
      </c>
      <c r="AV166" s="13" t="s">
        <v>80</v>
      </c>
      <c r="AW166" s="13" t="s">
        <v>32</v>
      </c>
      <c r="AX166" s="13" t="s">
        <v>71</v>
      </c>
      <c r="AY166" s="159" t="s">
        <v>330</v>
      </c>
    </row>
    <row r="167" spans="2:65" s="14" customFormat="1">
      <c r="B167" s="166"/>
      <c r="D167" s="152" t="s">
        <v>340</v>
      </c>
      <c r="E167" s="167" t="s">
        <v>21</v>
      </c>
      <c r="F167" s="168" t="s">
        <v>443</v>
      </c>
      <c r="H167" s="169">
        <v>3</v>
      </c>
      <c r="I167" s="170"/>
      <c r="L167" s="166"/>
      <c r="M167" s="171"/>
      <c r="T167" s="172"/>
      <c r="AT167" s="167" t="s">
        <v>340</v>
      </c>
      <c r="AU167" s="167" t="s">
        <v>78</v>
      </c>
      <c r="AV167" s="14" t="s">
        <v>336</v>
      </c>
      <c r="AW167" s="14" t="s">
        <v>32</v>
      </c>
      <c r="AX167" s="14" t="s">
        <v>78</v>
      </c>
      <c r="AY167" s="167" t="s">
        <v>330</v>
      </c>
    </row>
    <row r="168" spans="2:65" s="1" customFormat="1" ht="16.5" customHeight="1">
      <c r="B168" s="33"/>
      <c r="C168" s="134" t="s">
        <v>627</v>
      </c>
      <c r="D168" s="134" t="s">
        <v>332</v>
      </c>
      <c r="E168" s="135" t="s">
        <v>9334</v>
      </c>
      <c r="F168" s="136" t="s">
        <v>9335</v>
      </c>
      <c r="G168" s="137" t="s">
        <v>2551</v>
      </c>
      <c r="H168" s="138">
        <v>149</v>
      </c>
      <c r="I168" s="139">
        <v>359.73</v>
      </c>
      <c r="J168" s="140">
        <f>ROUND(I168*H168,2)</f>
        <v>53599.77</v>
      </c>
      <c r="K168" s="136" t="s">
        <v>21</v>
      </c>
      <c r="L168" s="33"/>
      <c r="M168" s="141" t="s">
        <v>21</v>
      </c>
      <c r="N168" s="142" t="s">
        <v>42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1050</v>
      </c>
      <c r="AT168" s="145" t="s">
        <v>332</v>
      </c>
      <c r="AU168" s="145" t="s">
        <v>78</v>
      </c>
      <c r="AY168" s="18" t="s">
        <v>330</v>
      </c>
      <c r="BE168" s="146">
        <f>IF(N168="základní",J168,0)</f>
        <v>53599.77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78</v>
      </c>
      <c r="BK168" s="146">
        <f>ROUND(I168*H168,2)</f>
        <v>53599.77</v>
      </c>
      <c r="BL168" s="18" t="s">
        <v>1050</v>
      </c>
      <c r="BM168" s="145" t="s">
        <v>1064</v>
      </c>
    </row>
    <row r="169" spans="2:65" s="1" customFormat="1" ht="16.5" customHeight="1">
      <c r="B169" s="33"/>
      <c r="C169" s="173" t="s">
        <v>636</v>
      </c>
      <c r="D169" s="173" t="s">
        <v>475</v>
      </c>
      <c r="E169" s="174" t="s">
        <v>9336</v>
      </c>
      <c r="F169" s="175" t="s">
        <v>9337</v>
      </c>
      <c r="G169" s="176" t="s">
        <v>2551</v>
      </c>
      <c r="H169" s="177">
        <v>149</v>
      </c>
      <c r="I169" s="178">
        <v>991.09</v>
      </c>
      <c r="J169" s="179">
        <f>ROUND(I169*H169,2)</f>
        <v>147672.41</v>
      </c>
      <c r="K169" s="175" t="s">
        <v>21</v>
      </c>
      <c r="L169" s="180"/>
      <c r="M169" s="181" t="s">
        <v>21</v>
      </c>
      <c r="N169" s="182" t="s">
        <v>42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3080</v>
      </c>
      <c r="AT169" s="145" t="s">
        <v>475</v>
      </c>
      <c r="AU169" s="145" t="s">
        <v>78</v>
      </c>
      <c r="AY169" s="18" t="s">
        <v>330</v>
      </c>
      <c r="BE169" s="146">
        <f>IF(N169="základní",J169,0)</f>
        <v>147672.41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78</v>
      </c>
      <c r="BK169" s="146">
        <f>ROUND(I169*H169,2)</f>
        <v>147672.41</v>
      </c>
      <c r="BL169" s="18" t="s">
        <v>1050</v>
      </c>
      <c r="BM169" s="145" t="s">
        <v>1087</v>
      </c>
    </row>
    <row r="170" spans="2:65" s="1" customFormat="1" ht="16.5" customHeight="1">
      <c r="B170" s="33"/>
      <c r="C170" s="134" t="s">
        <v>642</v>
      </c>
      <c r="D170" s="134" t="s">
        <v>332</v>
      </c>
      <c r="E170" s="135" t="s">
        <v>9338</v>
      </c>
      <c r="F170" s="136" t="s">
        <v>9339</v>
      </c>
      <c r="G170" s="137" t="s">
        <v>2551</v>
      </c>
      <c r="H170" s="138">
        <v>11</v>
      </c>
      <c r="I170" s="139">
        <v>359.73</v>
      </c>
      <c r="J170" s="140">
        <f>ROUND(I170*H170,2)</f>
        <v>3957.03</v>
      </c>
      <c r="K170" s="136" t="s">
        <v>21</v>
      </c>
      <c r="L170" s="33"/>
      <c r="M170" s="141" t="s">
        <v>21</v>
      </c>
      <c r="N170" s="14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1050</v>
      </c>
      <c r="AT170" s="145" t="s">
        <v>332</v>
      </c>
      <c r="AU170" s="145" t="s">
        <v>78</v>
      </c>
      <c r="AY170" s="18" t="s">
        <v>330</v>
      </c>
      <c r="BE170" s="146">
        <f>IF(N170="základní",J170,0)</f>
        <v>3957.03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78</v>
      </c>
      <c r="BK170" s="146">
        <f>ROUND(I170*H170,2)</f>
        <v>3957.03</v>
      </c>
      <c r="BL170" s="18" t="s">
        <v>1050</v>
      </c>
      <c r="BM170" s="145" t="s">
        <v>1103</v>
      </c>
    </row>
    <row r="171" spans="2:65" s="1" customFormat="1" ht="16.5" customHeight="1">
      <c r="B171" s="33"/>
      <c r="C171" s="173" t="s">
        <v>649</v>
      </c>
      <c r="D171" s="173" t="s">
        <v>475</v>
      </c>
      <c r="E171" s="174" t="s">
        <v>9340</v>
      </c>
      <c r="F171" s="175" t="s">
        <v>9341</v>
      </c>
      <c r="G171" s="176" t="s">
        <v>2551</v>
      </c>
      <c r="H171" s="177">
        <v>11</v>
      </c>
      <c r="I171" s="178">
        <v>1970.44</v>
      </c>
      <c r="J171" s="179">
        <f>ROUND(I171*H171,2)</f>
        <v>21674.84</v>
      </c>
      <c r="K171" s="175" t="s">
        <v>21</v>
      </c>
      <c r="L171" s="180"/>
      <c r="M171" s="181" t="s">
        <v>21</v>
      </c>
      <c r="N171" s="182" t="s">
        <v>42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3080</v>
      </c>
      <c r="AT171" s="145" t="s">
        <v>475</v>
      </c>
      <c r="AU171" s="145" t="s">
        <v>78</v>
      </c>
      <c r="AY171" s="18" t="s">
        <v>330</v>
      </c>
      <c r="BE171" s="146">
        <f>IF(N171="základní",J171,0)</f>
        <v>21674.84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78</v>
      </c>
      <c r="BK171" s="146">
        <f>ROUND(I171*H171,2)</f>
        <v>21674.84</v>
      </c>
      <c r="BL171" s="18" t="s">
        <v>1050</v>
      </c>
      <c r="BM171" s="145" t="s">
        <v>1116</v>
      </c>
    </row>
    <row r="172" spans="2:65" s="12" customFormat="1">
      <c r="B172" s="151"/>
      <c r="D172" s="152" t="s">
        <v>340</v>
      </c>
      <c r="E172" s="153" t="s">
        <v>21</v>
      </c>
      <c r="F172" s="154" t="s">
        <v>9274</v>
      </c>
      <c r="H172" s="153" t="s">
        <v>21</v>
      </c>
      <c r="I172" s="155"/>
      <c r="L172" s="151"/>
      <c r="M172" s="156"/>
      <c r="T172" s="157"/>
      <c r="AT172" s="153" t="s">
        <v>340</v>
      </c>
      <c r="AU172" s="153" t="s">
        <v>78</v>
      </c>
      <c r="AV172" s="12" t="s">
        <v>78</v>
      </c>
      <c r="AW172" s="12" t="s">
        <v>32</v>
      </c>
      <c r="AX172" s="12" t="s">
        <v>71</v>
      </c>
      <c r="AY172" s="153" t="s">
        <v>330</v>
      </c>
    </row>
    <row r="173" spans="2:65" s="13" customFormat="1">
      <c r="B173" s="158"/>
      <c r="D173" s="152" t="s">
        <v>340</v>
      </c>
      <c r="E173" s="159" t="s">
        <v>21</v>
      </c>
      <c r="F173" s="160" t="s">
        <v>9342</v>
      </c>
      <c r="H173" s="161">
        <v>11</v>
      </c>
      <c r="I173" s="162"/>
      <c r="L173" s="158"/>
      <c r="M173" s="163"/>
      <c r="T173" s="164"/>
      <c r="AT173" s="159" t="s">
        <v>340</v>
      </c>
      <c r="AU173" s="159" t="s">
        <v>78</v>
      </c>
      <c r="AV173" s="13" t="s">
        <v>80</v>
      </c>
      <c r="AW173" s="13" t="s">
        <v>32</v>
      </c>
      <c r="AX173" s="13" t="s">
        <v>71</v>
      </c>
      <c r="AY173" s="159" t="s">
        <v>330</v>
      </c>
    </row>
    <row r="174" spans="2:65" s="14" customFormat="1">
      <c r="B174" s="166"/>
      <c r="D174" s="152" t="s">
        <v>340</v>
      </c>
      <c r="E174" s="167" t="s">
        <v>21</v>
      </c>
      <c r="F174" s="168" t="s">
        <v>443</v>
      </c>
      <c r="H174" s="169">
        <v>11</v>
      </c>
      <c r="I174" s="170"/>
      <c r="L174" s="166"/>
      <c r="M174" s="171"/>
      <c r="T174" s="172"/>
      <c r="AT174" s="167" t="s">
        <v>340</v>
      </c>
      <c r="AU174" s="167" t="s">
        <v>78</v>
      </c>
      <c r="AV174" s="14" t="s">
        <v>336</v>
      </c>
      <c r="AW174" s="14" t="s">
        <v>32</v>
      </c>
      <c r="AX174" s="14" t="s">
        <v>78</v>
      </c>
      <c r="AY174" s="167" t="s">
        <v>330</v>
      </c>
    </row>
    <row r="175" spans="2:65" s="1" customFormat="1" ht="16.5" customHeight="1">
      <c r="B175" s="33"/>
      <c r="C175" s="134" t="s">
        <v>658</v>
      </c>
      <c r="D175" s="134" t="s">
        <v>332</v>
      </c>
      <c r="E175" s="135" t="s">
        <v>9343</v>
      </c>
      <c r="F175" s="136" t="s">
        <v>9344</v>
      </c>
      <c r="G175" s="137" t="s">
        <v>2551</v>
      </c>
      <c r="H175" s="138">
        <v>8</v>
      </c>
      <c r="I175" s="139">
        <v>244.62</v>
      </c>
      <c r="J175" s="140">
        <f>ROUND(I175*H175,2)</f>
        <v>1956.96</v>
      </c>
      <c r="K175" s="136" t="s">
        <v>21</v>
      </c>
      <c r="L175" s="33"/>
      <c r="M175" s="141" t="s">
        <v>21</v>
      </c>
      <c r="N175" s="142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1050</v>
      </c>
      <c r="AT175" s="145" t="s">
        <v>332</v>
      </c>
      <c r="AU175" s="145" t="s">
        <v>78</v>
      </c>
      <c r="AY175" s="18" t="s">
        <v>330</v>
      </c>
      <c r="BE175" s="146">
        <f>IF(N175="základní",J175,0)</f>
        <v>1956.96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78</v>
      </c>
      <c r="BK175" s="146">
        <f>ROUND(I175*H175,2)</f>
        <v>1956.96</v>
      </c>
      <c r="BL175" s="18" t="s">
        <v>1050</v>
      </c>
      <c r="BM175" s="145" t="s">
        <v>1134</v>
      </c>
    </row>
    <row r="176" spans="2:65" s="1" customFormat="1" ht="16.5" customHeight="1">
      <c r="B176" s="33"/>
      <c r="C176" s="173" t="s">
        <v>665</v>
      </c>
      <c r="D176" s="173" t="s">
        <v>475</v>
      </c>
      <c r="E176" s="174" t="s">
        <v>9345</v>
      </c>
      <c r="F176" s="175" t="s">
        <v>9346</v>
      </c>
      <c r="G176" s="176" t="s">
        <v>2551</v>
      </c>
      <c r="H176" s="177">
        <v>8</v>
      </c>
      <c r="I176" s="178">
        <v>1612.92</v>
      </c>
      <c r="J176" s="179">
        <f>ROUND(I176*H176,2)</f>
        <v>12903.36</v>
      </c>
      <c r="K176" s="175" t="s">
        <v>21</v>
      </c>
      <c r="L176" s="180"/>
      <c r="M176" s="181" t="s">
        <v>21</v>
      </c>
      <c r="N176" s="182" t="s">
        <v>42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3080</v>
      </c>
      <c r="AT176" s="145" t="s">
        <v>475</v>
      </c>
      <c r="AU176" s="145" t="s">
        <v>78</v>
      </c>
      <c r="AY176" s="18" t="s">
        <v>330</v>
      </c>
      <c r="BE176" s="146">
        <f>IF(N176="základní",J176,0)</f>
        <v>12903.36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78</v>
      </c>
      <c r="BK176" s="146">
        <f>ROUND(I176*H176,2)</f>
        <v>12903.36</v>
      </c>
      <c r="BL176" s="18" t="s">
        <v>1050</v>
      </c>
      <c r="BM176" s="145" t="s">
        <v>1149</v>
      </c>
    </row>
    <row r="177" spans="2:65" s="12" customFormat="1">
      <c r="B177" s="151"/>
      <c r="D177" s="152" t="s">
        <v>340</v>
      </c>
      <c r="E177" s="153" t="s">
        <v>21</v>
      </c>
      <c r="F177" s="154" t="s">
        <v>9274</v>
      </c>
      <c r="H177" s="153" t="s">
        <v>21</v>
      </c>
      <c r="I177" s="155"/>
      <c r="L177" s="151"/>
      <c r="M177" s="156"/>
      <c r="T177" s="157"/>
      <c r="AT177" s="153" t="s">
        <v>340</v>
      </c>
      <c r="AU177" s="153" t="s">
        <v>78</v>
      </c>
      <c r="AV177" s="12" t="s">
        <v>78</v>
      </c>
      <c r="AW177" s="12" t="s">
        <v>32</v>
      </c>
      <c r="AX177" s="12" t="s">
        <v>71</v>
      </c>
      <c r="AY177" s="153" t="s">
        <v>330</v>
      </c>
    </row>
    <row r="178" spans="2:65" s="13" customFormat="1">
      <c r="B178" s="158"/>
      <c r="D178" s="152" t="s">
        <v>340</v>
      </c>
      <c r="E178" s="159" t="s">
        <v>21</v>
      </c>
      <c r="F178" s="160" t="s">
        <v>9347</v>
      </c>
      <c r="H178" s="161">
        <v>8</v>
      </c>
      <c r="I178" s="162"/>
      <c r="L178" s="158"/>
      <c r="M178" s="163"/>
      <c r="T178" s="164"/>
      <c r="AT178" s="159" t="s">
        <v>340</v>
      </c>
      <c r="AU178" s="159" t="s">
        <v>78</v>
      </c>
      <c r="AV178" s="13" t="s">
        <v>80</v>
      </c>
      <c r="AW178" s="13" t="s">
        <v>32</v>
      </c>
      <c r="AX178" s="13" t="s">
        <v>71</v>
      </c>
      <c r="AY178" s="159" t="s">
        <v>330</v>
      </c>
    </row>
    <row r="179" spans="2:65" s="14" customFormat="1">
      <c r="B179" s="166"/>
      <c r="D179" s="152" t="s">
        <v>340</v>
      </c>
      <c r="E179" s="167" t="s">
        <v>21</v>
      </c>
      <c r="F179" s="168" t="s">
        <v>443</v>
      </c>
      <c r="H179" s="169">
        <v>8</v>
      </c>
      <c r="I179" s="170"/>
      <c r="L179" s="166"/>
      <c r="M179" s="171"/>
      <c r="T179" s="172"/>
      <c r="AT179" s="167" t="s">
        <v>340</v>
      </c>
      <c r="AU179" s="167" t="s">
        <v>78</v>
      </c>
      <c r="AV179" s="14" t="s">
        <v>336</v>
      </c>
      <c r="AW179" s="14" t="s">
        <v>32</v>
      </c>
      <c r="AX179" s="14" t="s">
        <v>78</v>
      </c>
      <c r="AY179" s="167" t="s">
        <v>330</v>
      </c>
    </row>
    <row r="180" spans="2:65" s="1" customFormat="1" ht="16.5" customHeight="1">
      <c r="B180" s="33"/>
      <c r="C180" s="134" t="s">
        <v>671</v>
      </c>
      <c r="D180" s="134" t="s">
        <v>332</v>
      </c>
      <c r="E180" s="135" t="s">
        <v>9348</v>
      </c>
      <c r="F180" s="136" t="s">
        <v>9349</v>
      </c>
      <c r="G180" s="137" t="s">
        <v>2551</v>
      </c>
      <c r="H180" s="138">
        <v>6</v>
      </c>
      <c r="I180" s="139">
        <v>244.62</v>
      </c>
      <c r="J180" s="140">
        <f>ROUND(I180*H180,2)</f>
        <v>1467.72</v>
      </c>
      <c r="K180" s="136" t="s">
        <v>21</v>
      </c>
      <c r="L180" s="33"/>
      <c r="M180" s="141" t="s">
        <v>21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1050</v>
      </c>
      <c r="AT180" s="145" t="s">
        <v>332</v>
      </c>
      <c r="AU180" s="145" t="s">
        <v>78</v>
      </c>
      <c r="AY180" s="18" t="s">
        <v>330</v>
      </c>
      <c r="BE180" s="146">
        <f>IF(N180="základní",J180,0)</f>
        <v>1467.72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78</v>
      </c>
      <c r="BK180" s="146">
        <f>ROUND(I180*H180,2)</f>
        <v>1467.72</v>
      </c>
      <c r="BL180" s="18" t="s">
        <v>1050</v>
      </c>
      <c r="BM180" s="145" t="s">
        <v>1160</v>
      </c>
    </row>
    <row r="181" spans="2:65" s="1" customFormat="1" ht="16.5" customHeight="1">
      <c r="B181" s="33"/>
      <c r="C181" s="173" t="s">
        <v>677</v>
      </c>
      <c r="D181" s="173" t="s">
        <v>475</v>
      </c>
      <c r="E181" s="174" t="s">
        <v>9350</v>
      </c>
      <c r="F181" s="175" t="s">
        <v>9351</v>
      </c>
      <c r="G181" s="176" t="s">
        <v>2551</v>
      </c>
      <c r="H181" s="177">
        <v>6</v>
      </c>
      <c r="I181" s="178">
        <v>2293.7600000000002</v>
      </c>
      <c r="J181" s="179">
        <f>ROUND(I181*H181,2)</f>
        <v>13762.56</v>
      </c>
      <c r="K181" s="175" t="s">
        <v>21</v>
      </c>
      <c r="L181" s="180"/>
      <c r="M181" s="181" t="s">
        <v>21</v>
      </c>
      <c r="N181" s="182" t="s">
        <v>42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3080</v>
      </c>
      <c r="AT181" s="145" t="s">
        <v>475</v>
      </c>
      <c r="AU181" s="145" t="s">
        <v>78</v>
      </c>
      <c r="AY181" s="18" t="s">
        <v>330</v>
      </c>
      <c r="BE181" s="146">
        <f>IF(N181="základní",J181,0)</f>
        <v>13762.56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78</v>
      </c>
      <c r="BK181" s="146">
        <f>ROUND(I181*H181,2)</f>
        <v>13762.56</v>
      </c>
      <c r="BL181" s="18" t="s">
        <v>1050</v>
      </c>
      <c r="BM181" s="145" t="s">
        <v>1176</v>
      </c>
    </row>
    <row r="182" spans="2:65" s="12" customFormat="1">
      <c r="B182" s="151"/>
      <c r="D182" s="152" t="s">
        <v>340</v>
      </c>
      <c r="E182" s="153" t="s">
        <v>21</v>
      </c>
      <c r="F182" s="154" t="s">
        <v>9274</v>
      </c>
      <c r="H182" s="153" t="s">
        <v>21</v>
      </c>
      <c r="I182" s="155"/>
      <c r="L182" s="151"/>
      <c r="M182" s="156"/>
      <c r="T182" s="157"/>
      <c r="AT182" s="153" t="s">
        <v>340</v>
      </c>
      <c r="AU182" s="153" t="s">
        <v>78</v>
      </c>
      <c r="AV182" s="12" t="s">
        <v>78</v>
      </c>
      <c r="AW182" s="12" t="s">
        <v>32</v>
      </c>
      <c r="AX182" s="12" t="s">
        <v>71</v>
      </c>
      <c r="AY182" s="153" t="s">
        <v>330</v>
      </c>
    </row>
    <row r="183" spans="2:65" s="13" customFormat="1">
      <c r="B183" s="158"/>
      <c r="D183" s="152" t="s">
        <v>340</v>
      </c>
      <c r="E183" s="159" t="s">
        <v>21</v>
      </c>
      <c r="F183" s="160" t="s">
        <v>8574</v>
      </c>
      <c r="H183" s="161">
        <v>6</v>
      </c>
      <c r="I183" s="162"/>
      <c r="L183" s="158"/>
      <c r="M183" s="163"/>
      <c r="T183" s="164"/>
      <c r="AT183" s="159" t="s">
        <v>340</v>
      </c>
      <c r="AU183" s="159" t="s">
        <v>78</v>
      </c>
      <c r="AV183" s="13" t="s">
        <v>80</v>
      </c>
      <c r="AW183" s="13" t="s">
        <v>32</v>
      </c>
      <c r="AX183" s="13" t="s">
        <v>71</v>
      </c>
      <c r="AY183" s="159" t="s">
        <v>330</v>
      </c>
    </row>
    <row r="184" spans="2:65" s="14" customFormat="1">
      <c r="B184" s="166"/>
      <c r="D184" s="152" t="s">
        <v>340</v>
      </c>
      <c r="E184" s="167" t="s">
        <v>21</v>
      </c>
      <c r="F184" s="168" t="s">
        <v>443</v>
      </c>
      <c r="H184" s="169">
        <v>6</v>
      </c>
      <c r="I184" s="170"/>
      <c r="L184" s="166"/>
      <c r="M184" s="171"/>
      <c r="T184" s="172"/>
      <c r="AT184" s="167" t="s">
        <v>340</v>
      </c>
      <c r="AU184" s="167" t="s">
        <v>78</v>
      </c>
      <c r="AV184" s="14" t="s">
        <v>336</v>
      </c>
      <c r="AW184" s="14" t="s">
        <v>32</v>
      </c>
      <c r="AX184" s="14" t="s">
        <v>78</v>
      </c>
      <c r="AY184" s="167" t="s">
        <v>330</v>
      </c>
    </row>
    <row r="185" spans="2:65" s="1" customFormat="1" ht="16.5" customHeight="1">
      <c r="B185" s="33"/>
      <c r="C185" s="173" t="s">
        <v>692</v>
      </c>
      <c r="D185" s="173" t="s">
        <v>475</v>
      </c>
      <c r="E185" s="174" t="s">
        <v>9352</v>
      </c>
      <c r="F185" s="175" t="s">
        <v>9353</v>
      </c>
      <c r="G185" s="176" t="s">
        <v>2551</v>
      </c>
      <c r="H185" s="177">
        <v>1</v>
      </c>
      <c r="I185" s="178">
        <v>330.95</v>
      </c>
      <c r="J185" s="179">
        <f>ROUND(I185*H185,2)</f>
        <v>330.95</v>
      </c>
      <c r="K185" s="175" t="s">
        <v>21</v>
      </c>
      <c r="L185" s="180"/>
      <c r="M185" s="181" t="s">
        <v>21</v>
      </c>
      <c r="N185" s="182" t="s">
        <v>42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3080</v>
      </c>
      <c r="AT185" s="145" t="s">
        <v>475</v>
      </c>
      <c r="AU185" s="145" t="s">
        <v>78</v>
      </c>
      <c r="AY185" s="18" t="s">
        <v>330</v>
      </c>
      <c r="BE185" s="146">
        <f>IF(N185="základní",J185,0)</f>
        <v>330.95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78</v>
      </c>
      <c r="BK185" s="146">
        <f>ROUND(I185*H185,2)</f>
        <v>330.95</v>
      </c>
      <c r="BL185" s="18" t="s">
        <v>1050</v>
      </c>
      <c r="BM185" s="145" t="s">
        <v>1228</v>
      </c>
    </row>
    <row r="186" spans="2:65" s="12" customFormat="1">
      <c r="B186" s="151"/>
      <c r="D186" s="152" t="s">
        <v>340</v>
      </c>
      <c r="E186" s="153" t="s">
        <v>21</v>
      </c>
      <c r="F186" s="154" t="s">
        <v>9274</v>
      </c>
      <c r="H186" s="153" t="s">
        <v>21</v>
      </c>
      <c r="I186" s="155"/>
      <c r="L186" s="151"/>
      <c r="M186" s="156"/>
      <c r="T186" s="157"/>
      <c r="AT186" s="153" t="s">
        <v>340</v>
      </c>
      <c r="AU186" s="153" t="s">
        <v>78</v>
      </c>
      <c r="AV186" s="12" t="s">
        <v>78</v>
      </c>
      <c r="AW186" s="12" t="s">
        <v>32</v>
      </c>
      <c r="AX186" s="12" t="s">
        <v>71</v>
      </c>
      <c r="AY186" s="153" t="s">
        <v>330</v>
      </c>
    </row>
    <row r="187" spans="2:65" s="13" customFormat="1">
      <c r="B187" s="158"/>
      <c r="D187" s="152" t="s">
        <v>340</v>
      </c>
      <c r="E187" s="159" t="s">
        <v>21</v>
      </c>
      <c r="F187" s="160" t="s">
        <v>78</v>
      </c>
      <c r="H187" s="161">
        <v>1</v>
      </c>
      <c r="I187" s="162"/>
      <c r="L187" s="158"/>
      <c r="M187" s="163"/>
      <c r="T187" s="164"/>
      <c r="AT187" s="159" t="s">
        <v>340</v>
      </c>
      <c r="AU187" s="159" t="s">
        <v>78</v>
      </c>
      <c r="AV187" s="13" t="s">
        <v>80</v>
      </c>
      <c r="AW187" s="13" t="s">
        <v>32</v>
      </c>
      <c r="AX187" s="13" t="s">
        <v>71</v>
      </c>
      <c r="AY187" s="159" t="s">
        <v>330</v>
      </c>
    </row>
    <row r="188" spans="2:65" s="14" customFormat="1">
      <c r="B188" s="166"/>
      <c r="D188" s="152" t="s">
        <v>340</v>
      </c>
      <c r="E188" s="167" t="s">
        <v>21</v>
      </c>
      <c r="F188" s="168" t="s">
        <v>443</v>
      </c>
      <c r="H188" s="169">
        <v>1</v>
      </c>
      <c r="I188" s="170"/>
      <c r="L188" s="166"/>
      <c r="M188" s="171"/>
      <c r="T188" s="172"/>
      <c r="AT188" s="167" t="s">
        <v>340</v>
      </c>
      <c r="AU188" s="167" t="s">
        <v>78</v>
      </c>
      <c r="AV188" s="14" t="s">
        <v>336</v>
      </c>
      <c r="AW188" s="14" t="s">
        <v>32</v>
      </c>
      <c r="AX188" s="14" t="s">
        <v>78</v>
      </c>
      <c r="AY188" s="167" t="s">
        <v>330</v>
      </c>
    </row>
    <row r="189" spans="2:65" s="1" customFormat="1" ht="16.5" customHeight="1">
      <c r="B189" s="33"/>
      <c r="C189" s="134" t="s">
        <v>714</v>
      </c>
      <c r="D189" s="134" t="s">
        <v>332</v>
      </c>
      <c r="E189" s="135" t="s">
        <v>9354</v>
      </c>
      <c r="F189" s="136" t="s">
        <v>9355</v>
      </c>
      <c r="G189" s="137" t="s">
        <v>353</v>
      </c>
      <c r="H189" s="138">
        <v>1711</v>
      </c>
      <c r="I189" s="139">
        <v>15.83</v>
      </c>
      <c r="J189" s="140">
        <f>ROUND(I189*H189,2)</f>
        <v>27085.13</v>
      </c>
      <c r="K189" s="136" t="s">
        <v>21</v>
      </c>
      <c r="L189" s="33"/>
      <c r="M189" s="141" t="s">
        <v>21</v>
      </c>
      <c r="N189" s="142" t="s">
        <v>42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1050</v>
      </c>
      <c r="AT189" s="145" t="s">
        <v>332</v>
      </c>
      <c r="AU189" s="145" t="s">
        <v>78</v>
      </c>
      <c r="AY189" s="18" t="s">
        <v>330</v>
      </c>
      <c r="BE189" s="146">
        <f>IF(N189="základní",J189,0)</f>
        <v>27085.13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78</v>
      </c>
      <c r="BK189" s="146">
        <f>ROUND(I189*H189,2)</f>
        <v>27085.13</v>
      </c>
      <c r="BL189" s="18" t="s">
        <v>1050</v>
      </c>
      <c r="BM189" s="145" t="s">
        <v>1255</v>
      </c>
    </row>
    <row r="190" spans="2:65" s="1" customFormat="1" ht="16.5" customHeight="1">
      <c r="B190" s="33"/>
      <c r="C190" s="173" t="s">
        <v>720</v>
      </c>
      <c r="D190" s="173" t="s">
        <v>475</v>
      </c>
      <c r="E190" s="174" t="s">
        <v>9356</v>
      </c>
      <c r="F190" s="175" t="s">
        <v>9357</v>
      </c>
      <c r="G190" s="176" t="s">
        <v>353</v>
      </c>
      <c r="H190" s="177">
        <v>1711</v>
      </c>
      <c r="I190" s="178">
        <v>49.81</v>
      </c>
      <c r="J190" s="179">
        <f>ROUND(I190*H190,2)</f>
        <v>85224.91</v>
      </c>
      <c r="K190" s="175" t="s">
        <v>21</v>
      </c>
      <c r="L190" s="180"/>
      <c r="M190" s="181" t="s">
        <v>21</v>
      </c>
      <c r="N190" s="182" t="s">
        <v>42</v>
      </c>
      <c r="P190" s="143">
        <f>O190*H190</f>
        <v>0</v>
      </c>
      <c r="Q190" s="143">
        <v>0</v>
      </c>
      <c r="R190" s="143">
        <f>Q190*H190</f>
        <v>0</v>
      </c>
      <c r="S190" s="143">
        <v>0</v>
      </c>
      <c r="T190" s="144">
        <f>S190*H190</f>
        <v>0</v>
      </c>
      <c r="AR190" s="145" t="s">
        <v>3080</v>
      </c>
      <c r="AT190" s="145" t="s">
        <v>475</v>
      </c>
      <c r="AU190" s="145" t="s">
        <v>78</v>
      </c>
      <c r="AY190" s="18" t="s">
        <v>330</v>
      </c>
      <c r="BE190" s="146">
        <f>IF(N190="základní",J190,0)</f>
        <v>85224.91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78</v>
      </c>
      <c r="BK190" s="146">
        <f>ROUND(I190*H190,2)</f>
        <v>85224.91</v>
      </c>
      <c r="BL190" s="18" t="s">
        <v>1050</v>
      </c>
      <c r="BM190" s="145" t="s">
        <v>1276</v>
      </c>
    </row>
    <row r="191" spans="2:65" s="1" customFormat="1" ht="16.5" customHeight="1">
      <c r="B191" s="33"/>
      <c r="C191" s="134" t="s">
        <v>728</v>
      </c>
      <c r="D191" s="134" t="s">
        <v>332</v>
      </c>
      <c r="E191" s="135" t="s">
        <v>9358</v>
      </c>
      <c r="F191" s="136" t="s">
        <v>9359</v>
      </c>
      <c r="G191" s="137" t="s">
        <v>353</v>
      </c>
      <c r="H191" s="138">
        <v>181</v>
      </c>
      <c r="I191" s="139">
        <v>15.83</v>
      </c>
      <c r="J191" s="140">
        <f>ROUND(I191*H191,2)</f>
        <v>2865.23</v>
      </c>
      <c r="K191" s="136" t="s">
        <v>21</v>
      </c>
      <c r="L191" s="33"/>
      <c r="M191" s="141" t="s">
        <v>21</v>
      </c>
      <c r="N191" s="142" t="s">
        <v>42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1050</v>
      </c>
      <c r="AT191" s="145" t="s">
        <v>332</v>
      </c>
      <c r="AU191" s="145" t="s">
        <v>78</v>
      </c>
      <c r="AY191" s="18" t="s">
        <v>330</v>
      </c>
      <c r="BE191" s="146">
        <f>IF(N191="základní",J191,0)</f>
        <v>2865.23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78</v>
      </c>
      <c r="BK191" s="146">
        <f>ROUND(I191*H191,2)</f>
        <v>2865.23</v>
      </c>
      <c r="BL191" s="18" t="s">
        <v>1050</v>
      </c>
      <c r="BM191" s="145" t="s">
        <v>1293</v>
      </c>
    </row>
    <row r="192" spans="2:65" s="1" customFormat="1" ht="16.5" customHeight="1">
      <c r="B192" s="33"/>
      <c r="C192" s="173" t="s">
        <v>734</v>
      </c>
      <c r="D192" s="173" t="s">
        <v>475</v>
      </c>
      <c r="E192" s="174" t="s">
        <v>9360</v>
      </c>
      <c r="F192" s="175" t="s">
        <v>9361</v>
      </c>
      <c r="G192" s="176" t="s">
        <v>353</v>
      </c>
      <c r="H192" s="177">
        <v>181</v>
      </c>
      <c r="I192" s="178">
        <v>66.19</v>
      </c>
      <c r="J192" s="179">
        <f>ROUND(I192*H192,2)</f>
        <v>11980.39</v>
      </c>
      <c r="K192" s="175" t="s">
        <v>21</v>
      </c>
      <c r="L192" s="180"/>
      <c r="M192" s="181" t="s">
        <v>21</v>
      </c>
      <c r="N192" s="182" t="s">
        <v>42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3080</v>
      </c>
      <c r="AT192" s="145" t="s">
        <v>475</v>
      </c>
      <c r="AU192" s="145" t="s">
        <v>78</v>
      </c>
      <c r="AY192" s="18" t="s">
        <v>330</v>
      </c>
      <c r="BE192" s="146">
        <f>IF(N192="základní",J192,0)</f>
        <v>11980.39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78</v>
      </c>
      <c r="BK192" s="146">
        <f>ROUND(I192*H192,2)</f>
        <v>11980.39</v>
      </c>
      <c r="BL192" s="18" t="s">
        <v>1050</v>
      </c>
      <c r="BM192" s="145" t="s">
        <v>1320</v>
      </c>
    </row>
    <row r="193" spans="2:65" s="12" customFormat="1">
      <c r="B193" s="151"/>
      <c r="D193" s="152" t="s">
        <v>340</v>
      </c>
      <c r="E193" s="153" t="s">
        <v>21</v>
      </c>
      <c r="F193" s="154" t="s">
        <v>9274</v>
      </c>
      <c r="H193" s="153" t="s">
        <v>21</v>
      </c>
      <c r="I193" s="155"/>
      <c r="L193" s="151"/>
      <c r="M193" s="156"/>
      <c r="T193" s="157"/>
      <c r="AT193" s="153" t="s">
        <v>340</v>
      </c>
      <c r="AU193" s="153" t="s">
        <v>78</v>
      </c>
      <c r="AV193" s="12" t="s">
        <v>78</v>
      </c>
      <c r="AW193" s="12" t="s">
        <v>32</v>
      </c>
      <c r="AX193" s="12" t="s">
        <v>71</v>
      </c>
      <c r="AY193" s="153" t="s">
        <v>330</v>
      </c>
    </row>
    <row r="194" spans="2:65" s="13" customFormat="1">
      <c r="B194" s="158"/>
      <c r="D194" s="152" t="s">
        <v>340</v>
      </c>
      <c r="E194" s="159" t="s">
        <v>21</v>
      </c>
      <c r="F194" s="160" t="s">
        <v>9362</v>
      </c>
      <c r="H194" s="161">
        <v>181</v>
      </c>
      <c r="I194" s="162"/>
      <c r="L194" s="158"/>
      <c r="M194" s="163"/>
      <c r="T194" s="164"/>
      <c r="AT194" s="159" t="s">
        <v>340</v>
      </c>
      <c r="AU194" s="159" t="s">
        <v>78</v>
      </c>
      <c r="AV194" s="13" t="s">
        <v>80</v>
      </c>
      <c r="AW194" s="13" t="s">
        <v>32</v>
      </c>
      <c r="AX194" s="13" t="s">
        <v>71</v>
      </c>
      <c r="AY194" s="159" t="s">
        <v>330</v>
      </c>
    </row>
    <row r="195" spans="2:65" s="14" customFormat="1">
      <c r="B195" s="166"/>
      <c r="D195" s="152" t="s">
        <v>340</v>
      </c>
      <c r="E195" s="167" t="s">
        <v>21</v>
      </c>
      <c r="F195" s="168" t="s">
        <v>443</v>
      </c>
      <c r="H195" s="169">
        <v>181</v>
      </c>
      <c r="I195" s="170"/>
      <c r="L195" s="166"/>
      <c r="M195" s="171"/>
      <c r="T195" s="172"/>
      <c r="AT195" s="167" t="s">
        <v>340</v>
      </c>
      <c r="AU195" s="167" t="s">
        <v>78</v>
      </c>
      <c r="AV195" s="14" t="s">
        <v>336</v>
      </c>
      <c r="AW195" s="14" t="s">
        <v>32</v>
      </c>
      <c r="AX195" s="14" t="s">
        <v>78</v>
      </c>
      <c r="AY195" s="167" t="s">
        <v>330</v>
      </c>
    </row>
    <row r="196" spans="2:65" s="1" customFormat="1" ht="16.5" customHeight="1">
      <c r="B196" s="33"/>
      <c r="C196" s="134" t="s">
        <v>742</v>
      </c>
      <c r="D196" s="134" t="s">
        <v>332</v>
      </c>
      <c r="E196" s="135" t="s">
        <v>9363</v>
      </c>
      <c r="F196" s="136" t="s">
        <v>9364</v>
      </c>
      <c r="G196" s="137" t="s">
        <v>2551</v>
      </c>
      <c r="H196" s="138">
        <v>4543</v>
      </c>
      <c r="I196" s="139">
        <v>15.83</v>
      </c>
      <c r="J196" s="140">
        <f>ROUND(I196*H196,2)</f>
        <v>71915.69</v>
      </c>
      <c r="K196" s="136" t="s">
        <v>21</v>
      </c>
      <c r="L196" s="33"/>
      <c r="M196" s="141" t="s">
        <v>21</v>
      </c>
      <c r="N196" s="142" t="s">
        <v>42</v>
      </c>
      <c r="P196" s="143">
        <f>O196*H196</f>
        <v>0</v>
      </c>
      <c r="Q196" s="143">
        <v>0</v>
      </c>
      <c r="R196" s="143">
        <f>Q196*H196</f>
        <v>0</v>
      </c>
      <c r="S196" s="143">
        <v>0</v>
      </c>
      <c r="T196" s="144">
        <f>S196*H196</f>
        <v>0</v>
      </c>
      <c r="AR196" s="145" t="s">
        <v>1050</v>
      </c>
      <c r="AT196" s="145" t="s">
        <v>332</v>
      </c>
      <c r="AU196" s="145" t="s">
        <v>78</v>
      </c>
      <c r="AY196" s="18" t="s">
        <v>330</v>
      </c>
      <c r="BE196" s="146">
        <f>IF(N196="základní",J196,0)</f>
        <v>71915.69</v>
      </c>
      <c r="BF196" s="146">
        <f>IF(N196="snížená",J196,0)</f>
        <v>0</v>
      </c>
      <c r="BG196" s="146">
        <f>IF(N196="zákl. přenesená",J196,0)</f>
        <v>0</v>
      </c>
      <c r="BH196" s="146">
        <f>IF(N196="sníž. přenesená",J196,0)</f>
        <v>0</v>
      </c>
      <c r="BI196" s="146">
        <f>IF(N196="nulová",J196,0)</f>
        <v>0</v>
      </c>
      <c r="BJ196" s="18" t="s">
        <v>78</v>
      </c>
      <c r="BK196" s="146">
        <f>ROUND(I196*H196,2)</f>
        <v>71915.69</v>
      </c>
      <c r="BL196" s="18" t="s">
        <v>1050</v>
      </c>
      <c r="BM196" s="145" t="s">
        <v>1339</v>
      </c>
    </row>
    <row r="197" spans="2:65" s="1" customFormat="1" ht="21.75" customHeight="1">
      <c r="B197" s="33"/>
      <c r="C197" s="173" t="s">
        <v>753</v>
      </c>
      <c r="D197" s="173" t="s">
        <v>475</v>
      </c>
      <c r="E197" s="174" t="s">
        <v>9365</v>
      </c>
      <c r="F197" s="175" t="s">
        <v>9366</v>
      </c>
      <c r="G197" s="176" t="s">
        <v>2551</v>
      </c>
      <c r="H197" s="177">
        <v>4543</v>
      </c>
      <c r="I197" s="178">
        <v>17.71</v>
      </c>
      <c r="J197" s="179">
        <f>ROUND(I197*H197,2)</f>
        <v>80456.53</v>
      </c>
      <c r="K197" s="175" t="s">
        <v>21</v>
      </c>
      <c r="L197" s="180"/>
      <c r="M197" s="181" t="s">
        <v>21</v>
      </c>
      <c r="N197" s="182" t="s">
        <v>42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3080</v>
      </c>
      <c r="AT197" s="145" t="s">
        <v>475</v>
      </c>
      <c r="AU197" s="145" t="s">
        <v>78</v>
      </c>
      <c r="AY197" s="18" t="s">
        <v>330</v>
      </c>
      <c r="BE197" s="146">
        <f>IF(N197="základní",J197,0)</f>
        <v>80456.53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78</v>
      </c>
      <c r="BK197" s="146">
        <f>ROUND(I197*H197,2)</f>
        <v>80456.53</v>
      </c>
      <c r="BL197" s="18" t="s">
        <v>1050</v>
      </c>
      <c r="BM197" s="145" t="s">
        <v>1360</v>
      </c>
    </row>
    <row r="198" spans="2:65" s="12" customFormat="1">
      <c r="B198" s="151"/>
      <c r="D198" s="152" t="s">
        <v>340</v>
      </c>
      <c r="E198" s="153" t="s">
        <v>21</v>
      </c>
      <c r="F198" s="154" t="s">
        <v>9274</v>
      </c>
      <c r="H198" s="153" t="s">
        <v>21</v>
      </c>
      <c r="I198" s="155"/>
      <c r="L198" s="151"/>
      <c r="M198" s="156"/>
      <c r="T198" s="157"/>
      <c r="AT198" s="153" t="s">
        <v>340</v>
      </c>
      <c r="AU198" s="153" t="s">
        <v>78</v>
      </c>
      <c r="AV198" s="12" t="s">
        <v>78</v>
      </c>
      <c r="AW198" s="12" t="s">
        <v>32</v>
      </c>
      <c r="AX198" s="12" t="s">
        <v>71</v>
      </c>
      <c r="AY198" s="153" t="s">
        <v>330</v>
      </c>
    </row>
    <row r="199" spans="2:65" s="13" customFormat="1">
      <c r="B199" s="158"/>
      <c r="D199" s="152" t="s">
        <v>340</v>
      </c>
      <c r="E199" s="159" t="s">
        <v>21</v>
      </c>
      <c r="F199" s="160" t="s">
        <v>9367</v>
      </c>
      <c r="H199" s="161">
        <v>4543</v>
      </c>
      <c r="I199" s="162"/>
      <c r="L199" s="158"/>
      <c r="M199" s="163"/>
      <c r="T199" s="164"/>
      <c r="AT199" s="159" t="s">
        <v>340</v>
      </c>
      <c r="AU199" s="159" t="s">
        <v>78</v>
      </c>
      <c r="AV199" s="13" t="s">
        <v>80</v>
      </c>
      <c r="AW199" s="13" t="s">
        <v>32</v>
      </c>
      <c r="AX199" s="13" t="s">
        <v>71</v>
      </c>
      <c r="AY199" s="159" t="s">
        <v>330</v>
      </c>
    </row>
    <row r="200" spans="2:65" s="14" customFormat="1">
      <c r="B200" s="166"/>
      <c r="D200" s="152" t="s">
        <v>340</v>
      </c>
      <c r="E200" s="167" t="s">
        <v>21</v>
      </c>
      <c r="F200" s="168" t="s">
        <v>443</v>
      </c>
      <c r="H200" s="169">
        <v>4543</v>
      </c>
      <c r="I200" s="170"/>
      <c r="L200" s="166"/>
      <c r="M200" s="171"/>
      <c r="T200" s="172"/>
      <c r="AT200" s="167" t="s">
        <v>340</v>
      </c>
      <c r="AU200" s="167" t="s">
        <v>78</v>
      </c>
      <c r="AV200" s="14" t="s">
        <v>336</v>
      </c>
      <c r="AW200" s="14" t="s">
        <v>32</v>
      </c>
      <c r="AX200" s="14" t="s">
        <v>78</v>
      </c>
      <c r="AY200" s="167" t="s">
        <v>330</v>
      </c>
    </row>
    <row r="201" spans="2:65" s="1" customFormat="1" ht="16.5" customHeight="1">
      <c r="B201" s="33"/>
      <c r="C201" s="134" t="s">
        <v>759</v>
      </c>
      <c r="D201" s="134" t="s">
        <v>332</v>
      </c>
      <c r="E201" s="135" t="s">
        <v>9368</v>
      </c>
      <c r="F201" s="136" t="s">
        <v>9369</v>
      </c>
      <c r="G201" s="137" t="s">
        <v>2551</v>
      </c>
      <c r="H201" s="138">
        <v>398</v>
      </c>
      <c r="I201" s="139">
        <v>15.83</v>
      </c>
      <c r="J201" s="140">
        <f>ROUND(I201*H201,2)</f>
        <v>6300.34</v>
      </c>
      <c r="K201" s="136" t="s">
        <v>21</v>
      </c>
      <c r="L201" s="33"/>
      <c r="M201" s="141" t="s">
        <v>21</v>
      </c>
      <c r="N201" s="142" t="s">
        <v>42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1050</v>
      </c>
      <c r="AT201" s="145" t="s">
        <v>332</v>
      </c>
      <c r="AU201" s="145" t="s">
        <v>78</v>
      </c>
      <c r="AY201" s="18" t="s">
        <v>330</v>
      </c>
      <c r="BE201" s="146">
        <f>IF(N201="základní",J201,0)</f>
        <v>6300.34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78</v>
      </c>
      <c r="BK201" s="146">
        <f>ROUND(I201*H201,2)</f>
        <v>6300.34</v>
      </c>
      <c r="BL201" s="18" t="s">
        <v>1050</v>
      </c>
      <c r="BM201" s="145" t="s">
        <v>1374</v>
      </c>
    </row>
    <row r="202" spans="2:65" s="1" customFormat="1" ht="16.5" customHeight="1">
      <c r="B202" s="33"/>
      <c r="C202" s="173" t="s">
        <v>833</v>
      </c>
      <c r="D202" s="173" t="s">
        <v>475</v>
      </c>
      <c r="E202" s="174" t="s">
        <v>9370</v>
      </c>
      <c r="F202" s="175" t="s">
        <v>9371</v>
      </c>
      <c r="G202" s="176" t="s">
        <v>2551</v>
      </c>
      <c r="H202" s="177">
        <v>398</v>
      </c>
      <c r="I202" s="178">
        <v>20.03</v>
      </c>
      <c r="J202" s="179">
        <f>ROUND(I202*H202,2)</f>
        <v>7971.94</v>
      </c>
      <c r="K202" s="175" t="s">
        <v>21</v>
      </c>
      <c r="L202" s="180"/>
      <c r="M202" s="181" t="s">
        <v>21</v>
      </c>
      <c r="N202" s="182" t="s">
        <v>42</v>
      </c>
      <c r="P202" s="143">
        <f>O202*H202</f>
        <v>0</v>
      </c>
      <c r="Q202" s="143">
        <v>0</v>
      </c>
      <c r="R202" s="143">
        <f>Q202*H202</f>
        <v>0</v>
      </c>
      <c r="S202" s="143">
        <v>0</v>
      </c>
      <c r="T202" s="144">
        <f>S202*H202</f>
        <v>0</v>
      </c>
      <c r="AR202" s="145" t="s">
        <v>3080</v>
      </c>
      <c r="AT202" s="145" t="s">
        <v>475</v>
      </c>
      <c r="AU202" s="145" t="s">
        <v>78</v>
      </c>
      <c r="AY202" s="18" t="s">
        <v>330</v>
      </c>
      <c r="BE202" s="146">
        <f>IF(N202="základní",J202,0)</f>
        <v>7971.94</v>
      </c>
      <c r="BF202" s="146">
        <f>IF(N202="snížená",J202,0)</f>
        <v>0</v>
      </c>
      <c r="BG202" s="146">
        <f>IF(N202="zákl. přenesená",J202,0)</f>
        <v>0</v>
      </c>
      <c r="BH202" s="146">
        <f>IF(N202="sníž. přenesená",J202,0)</f>
        <v>0</v>
      </c>
      <c r="BI202" s="146">
        <f>IF(N202="nulová",J202,0)</f>
        <v>0</v>
      </c>
      <c r="BJ202" s="18" t="s">
        <v>78</v>
      </c>
      <c r="BK202" s="146">
        <f>ROUND(I202*H202,2)</f>
        <v>7971.94</v>
      </c>
      <c r="BL202" s="18" t="s">
        <v>1050</v>
      </c>
      <c r="BM202" s="145" t="s">
        <v>1387</v>
      </c>
    </row>
    <row r="203" spans="2:65" s="12" customFormat="1">
      <c r="B203" s="151"/>
      <c r="D203" s="152" t="s">
        <v>340</v>
      </c>
      <c r="E203" s="153" t="s">
        <v>21</v>
      </c>
      <c r="F203" s="154" t="s">
        <v>9274</v>
      </c>
      <c r="H203" s="153" t="s">
        <v>21</v>
      </c>
      <c r="I203" s="155"/>
      <c r="L203" s="151"/>
      <c r="M203" s="156"/>
      <c r="T203" s="157"/>
      <c r="AT203" s="153" t="s">
        <v>340</v>
      </c>
      <c r="AU203" s="153" t="s">
        <v>78</v>
      </c>
      <c r="AV203" s="12" t="s">
        <v>78</v>
      </c>
      <c r="AW203" s="12" t="s">
        <v>32</v>
      </c>
      <c r="AX203" s="12" t="s">
        <v>71</v>
      </c>
      <c r="AY203" s="153" t="s">
        <v>330</v>
      </c>
    </row>
    <row r="204" spans="2:65" s="13" customFormat="1">
      <c r="B204" s="158"/>
      <c r="D204" s="152" t="s">
        <v>340</v>
      </c>
      <c r="E204" s="159" t="s">
        <v>21</v>
      </c>
      <c r="F204" s="160" t="s">
        <v>9372</v>
      </c>
      <c r="H204" s="161">
        <v>398</v>
      </c>
      <c r="I204" s="162"/>
      <c r="L204" s="158"/>
      <c r="M204" s="163"/>
      <c r="T204" s="164"/>
      <c r="AT204" s="159" t="s">
        <v>340</v>
      </c>
      <c r="AU204" s="159" t="s">
        <v>78</v>
      </c>
      <c r="AV204" s="13" t="s">
        <v>80</v>
      </c>
      <c r="AW204" s="13" t="s">
        <v>32</v>
      </c>
      <c r="AX204" s="13" t="s">
        <v>71</v>
      </c>
      <c r="AY204" s="159" t="s">
        <v>330</v>
      </c>
    </row>
    <row r="205" spans="2:65" s="14" customFormat="1">
      <c r="B205" s="166"/>
      <c r="D205" s="152" t="s">
        <v>340</v>
      </c>
      <c r="E205" s="167" t="s">
        <v>21</v>
      </c>
      <c r="F205" s="168" t="s">
        <v>443</v>
      </c>
      <c r="H205" s="169">
        <v>398</v>
      </c>
      <c r="I205" s="170"/>
      <c r="L205" s="166"/>
      <c r="M205" s="171"/>
      <c r="T205" s="172"/>
      <c r="AT205" s="167" t="s">
        <v>340</v>
      </c>
      <c r="AU205" s="167" t="s">
        <v>78</v>
      </c>
      <c r="AV205" s="14" t="s">
        <v>336</v>
      </c>
      <c r="AW205" s="14" t="s">
        <v>32</v>
      </c>
      <c r="AX205" s="14" t="s">
        <v>78</v>
      </c>
      <c r="AY205" s="167" t="s">
        <v>330</v>
      </c>
    </row>
    <row r="206" spans="2:65" s="1" customFormat="1" ht="16.5" customHeight="1">
      <c r="B206" s="33"/>
      <c r="C206" s="134" t="s">
        <v>941</v>
      </c>
      <c r="D206" s="134" t="s">
        <v>332</v>
      </c>
      <c r="E206" s="135" t="s">
        <v>9373</v>
      </c>
      <c r="F206" s="136" t="s">
        <v>9374</v>
      </c>
      <c r="G206" s="137" t="s">
        <v>2551</v>
      </c>
      <c r="H206" s="138">
        <v>102</v>
      </c>
      <c r="I206" s="139">
        <v>25.9</v>
      </c>
      <c r="J206" s="140">
        <f>ROUND(I206*H206,2)</f>
        <v>2641.8</v>
      </c>
      <c r="K206" s="136" t="s">
        <v>21</v>
      </c>
      <c r="L206" s="33"/>
      <c r="M206" s="141" t="s">
        <v>21</v>
      </c>
      <c r="N206" s="142" t="s">
        <v>42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1050</v>
      </c>
      <c r="AT206" s="145" t="s">
        <v>332</v>
      </c>
      <c r="AU206" s="145" t="s">
        <v>78</v>
      </c>
      <c r="AY206" s="18" t="s">
        <v>330</v>
      </c>
      <c r="BE206" s="146">
        <f>IF(N206="základní",J206,0)</f>
        <v>2641.8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78</v>
      </c>
      <c r="BK206" s="146">
        <f>ROUND(I206*H206,2)</f>
        <v>2641.8</v>
      </c>
      <c r="BL206" s="18" t="s">
        <v>1050</v>
      </c>
      <c r="BM206" s="145" t="s">
        <v>1402</v>
      </c>
    </row>
    <row r="207" spans="2:65" s="1" customFormat="1" ht="16.5" customHeight="1">
      <c r="B207" s="33"/>
      <c r="C207" s="173" t="s">
        <v>947</v>
      </c>
      <c r="D207" s="173" t="s">
        <v>475</v>
      </c>
      <c r="E207" s="174" t="s">
        <v>9375</v>
      </c>
      <c r="F207" s="175" t="s">
        <v>9376</v>
      </c>
      <c r="G207" s="176" t="s">
        <v>2551</v>
      </c>
      <c r="H207" s="177">
        <v>102</v>
      </c>
      <c r="I207" s="178">
        <v>43.94</v>
      </c>
      <c r="J207" s="179">
        <f>ROUND(I207*H207,2)</f>
        <v>4481.88</v>
      </c>
      <c r="K207" s="175" t="s">
        <v>21</v>
      </c>
      <c r="L207" s="180"/>
      <c r="M207" s="181" t="s">
        <v>21</v>
      </c>
      <c r="N207" s="182" t="s">
        <v>42</v>
      </c>
      <c r="P207" s="143">
        <f>O207*H207</f>
        <v>0</v>
      </c>
      <c r="Q207" s="143">
        <v>0</v>
      </c>
      <c r="R207" s="143">
        <f>Q207*H207</f>
        <v>0</v>
      </c>
      <c r="S207" s="143">
        <v>0</v>
      </c>
      <c r="T207" s="144">
        <f>S207*H207</f>
        <v>0</v>
      </c>
      <c r="AR207" s="145" t="s">
        <v>3080</v>
      </c>
      <c r="AT207" s="145" t="s">
        <v>475</v>
      </c>
      <c r="AU207" s="145" t="s">
        <v>78</v>
      </c>
      <c r="AY207" s="18" t="s">
        <v>330</v>
      </c>
      <c r="BE207" s="146">
        <f>IF(N207="základní",J207,0)</f>
        <v>4481.88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78</v>
      </c>
      <c r="BK207" s="146">
        <f>ROUND(I207*H207,2)</f>
        <v>4481.88</v>
      </c>
      <c r="BL207" s="18" t="s">
        <v>1050</v>
      </c>
      <c r="BM207" s="145" t="s">
        <v>1416</v>
      </c>
    </row>
    <row r="208" spans="2:65" s="12" customFormat="1">
      <c r="B208" s="151"/>
      <c r="D208" s="152" t="s">
        <v>340</v>
      </c>
      <c r="E208" s="153" t="s">
        <v>21</v>
      </c>
      <c r="F208" s="154" t="s">
        <v>9274</v>
      </c>
      <c r="H208" s="153" t="s">
        <v>21</v>
      </c>
      <c r="I208" s="155"/>
      <c r="L208" s="151"/>
      <c r="M208" s="156"/>
      <c r="T208" s="157"/>
      <c r="AT208" s="153" t="s">
        <v>340</v>
      </c>
      <c r="AU208" s="153" t="s">
        <v>78</v>
      </c>
      <c r="AV208" s="12" t="s">
        <v>78</v>
      </c>
      <c r="AW208" s="12" t="s">
        <v>32</v>
      </c>
      <c r="AX208" s="12" t="s">
        <v>71</v>
      </c>
      <c r="AY208" s="153" t="s">
        <v>330</v>
      </c>
    </row>
    <row r="209" spans="2:65" s="13" customFormat="1">
      <c r="B209" s="158"/>
      <c r="D209" s="152" t="s">
        <v>340</v>
      </c>
      <c r="E209" s="159" t="s">
        <v>21</v>
      </c>
      <c r="F209" s="160" t="s">
        <v>9377</v>
      </c>
      <c r="H209" s="161">
        <v>102</v>
      </c>
      <c r="I209" s="162"/>
      <c r="L209" s="158"/>
      <c r="M209" s="163"/>
      <c r="T209" s="164"/>
      <c r="AT209" s="159" t="s">
        <v>340</v>
      </c>
      <c r="AU209" s="159" t="s">
        <v>78</v>
      </c>
      <c r="AV209" s="13" t="s">
        <v>80</v>
      </c>
      <c r="AW209" s="13" t="s">
        <v>32</v>
      </c>
      <c r="AX209" s="13" t="s">
        <v>71</v>
      </c>
      <c r="AY209" s="159" t="s">
        <v>330</v>
      </c>
    </row>
    <row r="210" spans="2:65" s="14" customFormat="1">
      <c r="B210" s="166"/>
      <c r="D210" s="152" t="s">
        <v>340</v>
      </c>
      <c r="E210" s="167" t="s">
        <v>21</v>
      </c>
      <c r="F210" s="168" t="s">
        <v>443</v>
      </c>
      <c r="H210" s="169">
        <v>102</v>
      </c>
      <c r="I210" s="170"/>
      <c r="L210" s="166"/>
      <c r="M210" s="171"/>
      <c r="T210" s="172"/>
      <c r="AT210" s="167" t="s">
        <v>340</v>
      </c>
      <c r="AU210" s="167" t="s">
        <v>78</v>
      </c>
      <c r="AV210" s="14" t="s">
        <v>336</v>
      </c>
      <c r="AW210" s="14" t="s">
        <v>32</v>
      </c>
      <c r="AX210" s="14" t="s">
        <v>78</v>
      </c>
      <c r="AY210" s="167" t="s">
        <v>330</v>
      </c>
    </row>
    <row r="211" spans="2:65" s="1" customFormat="1" ht="16.5" customHeight="1">
      <c r="B211" s="33"/>
      <c r="C211" s="134" t="s">
        <v>963</v>
      </c>
      <c r="D211" s="134" t="s">
        <v>332</v>
      </c>
      <c r="E211" s="135" t="s">
        <v>8291</v>
      </c>
      <c r="F211" s="136" t="s">
        <v>8292</v>
      </c>
      <c r="G211" s="137" t="s">
        <v>2551</v>
      </c>
      <c r="H211" s="138">
        <v>156</v>
      </c>
      <c r="I211" s="139">
        <v>63.31</v>
      </c>
      <c r="J211" s="140">
        <f>ROUND(I211*H211,2)</f>
        <v>9876.36</v>
      </c>
      <c r="K211" s="136" t="s">
        <v>21</v>
      </c>
      <c r="L211" s="33"/>
      <c r="M211" s="141" t="s">
        <v>21</v>
      </c>
      <c r="N211" s="142" t="s">
        <v>42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1050</v>
      </c>
      <c r="AT211" s="145" t="s">
        <v>332</v>
      </c>
      <c r="AU211" s="145" t="s">
        <v>78</v>
      </c>
      <c r="AY211" s="18" t="s">
        <v>330</v>
      </c>
      <c r="BE211" s="146">
        <f>IF(N211="základní",J211,0)</f>
        <v>9876.36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78</v>
      </c>
      <c r="BK211" s="146">
        <f>ROUND(I211*H211,2)</f>
        <v>9876.36</v>
      </c>
      <c r="BL211" s="18" t="s">
        <v>1050</v>
      </c>
      <c r="BM211" s="145" t="s">
        <v>1430</v>
      </c>
    </row>
    <row r="212" spans="2:65" s="12" customFormat="1">
      <c r="B212" s="151"/>
      <c r="D212" s="152" t="s">
        <v>340</v>
      </c>
      <c r="E212" s="153" t="s">
        <v>21</v>
      </c>
      <c r="F212" s="154" t="s">
        <v>9274</v>
      </c>
      <c r="H212" s="153" t="s">
        <v>21</v>
      </c>
      <c r="I212" s="155"/>
      <c r="L212" s="151"/>
      <c r="M212" s="156"/>
      <c r="T212" s="157"/>
      <c r="AT212" s="153" t="s">
        <v>340</v>
      </c>
      <c r="AU212" s="153" t="s">
        <v>78</v>
      </c>
      <c r="AV212" s="12" t="s">
        <v>78</v>
      </c>
      <c r="AW212" s="12" t="s">
        <v>32</v>
      </c>
      <c r="AX212" s="12" t="s">
        <v>71</v>
      </c>
      <c r="AY212" s="153" t="s">
        <v>330</v>
      </c>
    </row>
    <row r="213" spans="2:65" s="13" customFormat="1">
      <c r="B213" s="158"/>
      <c r="D213" s="152" t="s">
        <v>340</v>
      </c>
      <c r="E213" s="159" t="s">
        <v>21</v>
      </c>
      <c r="F213" s="160" t="s">
        <v>9378</v>
      </c>
      <c r="H213" s="161">
        <v>156</v>
      </c>
      <c r="I213" s="162"/>
      <c r="L213" s="158"/>
      <c r="M213" s="163"/>
      <c r="T213" s="164"/>
      <c r="AT213" s="159" t="s">
        <v>340</v>
      </c>
      <c r="AU213" s="159" t="s">
        <v>78</v>
      </c>
      <c r="AV213" s="13" t="s">
        <v>80</v>
      </c>
      <c r="AW213" s="13" t="s">
        <v>32</v>
      </c>
      <c r="AX213" s="13" t="s">
        <v>71</v>
      </c>
      <c r="AY213" s="159" t="s">
        <v>330</v>
      </c>
    </row>
    <row r="214" spans="2:65" s="14" customFormat="1">
      <c r="B214" s="166"/>
      <c r="D214" s="152" t="s">
        <v>340</v>
      </c>
      <c r="E214" s="167" t="s">
        <v>21</v>
      </c>
      <c r="F214" s="168" t="s">
        <v>443</v>
      </c>
      <c r="H214" s="169">
        <v>156</v>
      </c>
      <c r="I214" s="170"/>
      <c r="L214" s="166"/>
      <c r="M214" s="171"/>
      <c r="T214" s="172"/>
      <c r="AT214" s="167" t="s">
        <v>340</v>
      </c>
      <c r="AU214" s="167" t="s">
        <v>78</v>
      </c>
      <c r="AV214" s="14" t="s">
        <v>336</v>
      </c>
      <c r="AW214" s="14" t="s">
        <v>32</v>
      </c>
      <c r="AX214" s="14" t="s">
        <v>78</v>
      </c>
      <c r="AY214" s="167" t="s">
        <v>330</v>
      </c>
    </row>
    <row r="215" spans="2:65" s="1" customFormat="1" ht="16.5" customHeight="1">
      <c r="B215" s="33"/>
      <c r="C215" s="134" t="s">
        <v>970</v>
      </c>
      <c r="D215" s="134" t="s">
        <v>332</v>
      </c>
      <c r="E215" s="135" t="s">
        <v>8294</v>
      </c>
      <c r="F215" s="136" t="s">
        <v>8295</v>
      </c>
      <c r="G215" s="137" t="s">
        <v>2551</v>
      </c>
      <c r="H215" s="138">
        <v>11</v>
      </c>
      <c r="I215" s="139">
        <v>123.75</v>
      </c>
      <c r="J215" s="140">
        <f>ROUND(I215*H215,2)</f>
        <v>1361.25</v>
      </c>
      <c r="K215" s="136" t="s">
        <v>21</v>
      </c>
      <c r="L215" s="33"/>
      <c r="M215" s="141" t="s">
        <v>21</v>
      </c>
      <c r="N215" s="142" t="s">
        <v>42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1050</v>
      </c>
      <c r="AT215" s="145" t="s">
        <v>332</v>
      </c>
      <c r="AU215" s="145" t="s">
        <v>78</v>
      </c>
      <c r="AY215" s="18" t="s">
        <v>330</v>
      </c>
      <c r="BE215" s="146">
        <f>IF(N215="základní",J215,0)</f>
        <v>1361.25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78</v>
      </c>
      <c r="BK215" s="146">
        <f>ROUND(I215*H215,2)</f>
        <v>1361.25</v>
      </c>
      <c r="BL215" s="18" t="s">
        <v>1050</v>
      </c>
      <c r="BM215" s="145" t="s">
        <v>1442</v>
      </c>
    </row>
    <row r="216" spans="2:65" s="12" customFormat="1">
      <c r="B216" s="151"/>
      <c r="D216" s="152" t="s">
        <v>340</v>
      </c>
      <c r="E216" s="153" t="s">
        <v>21</v>
      </c>
      <c r="F216" s="154" t="s">
        <v>9274</v>
      </c>
      <c r="H216" s="153" t="s">
        <v>21</v>
      </c>
      <c r="I216" s="155"/>
      <c r="L216" s="151"/>
      <c r="M216" s="156"/>
      <c r="T216" s="157"/>
      <c r="AT216" s="153" t="s">
        <v>340</v>
      </c>
      <c r="AU216" s="153" t="s">
        <v>78</v>
      </c>
      <c r="AV216" s="12" t="s">
        <v>78</v>
      </c>
      <c r="AW216" s="12" t="s">
        <v>32</v>
      </c>
      <c r="AX216" s="12" t="s">
        <v>71</v>
      </c>
      <c r="AY216" s="153" t="s">
        <v>330</v>
      </c>
    </row>
    <row r="217" spans="2:65" s="13" customFormat="1">
      <c r="B217" s="158"/>
      <c r="D217" s="152" t="s">
        <v>340</v>
      </c>
      <c r="E217" s="159" t="s">
        <v>21</v>
      </c>
      <c r="F217" s="160" t="s">
        <v>9379</v>
      </c>
      <c r="H217" s="161">
        <v>11</v>
      </c>
      <c r="I217" s="162"/>
      <c r="L217" s="158"/>
      <c r="M217" s="163"/>
      <c r="T217" s="164"/>
      <c r="AT217" s="159" t="s">
        <v>340</v>
      </c>
      <c r="AU217" s="159" t="s">
        <v>78</v>
      </c>
      <c r="AV217" s="13" t="s">
        <v>80</v>
      </c>
      <c r="AW217" s="13" t="s">
        <v>32</v>
      </c>
      <c r="AX217" s="13" t="s">
        <v>71</v>
      </c>
      <c r="AY217" s="159" t="s">
        <v>330</v>
      </c>
    </row>
    <row r="218" spans="2:65" s="14" customFormat="1">
      <c r="B218" s="166"/>
      <c r="D218" s="152" t="s">
        <v>340</v>
      </c>
      <c r="E218" s="167" t="s">
        <v>21</v>
      </c>
      <c r="F218" s="168" t="s">
        <v>443</v>
      </c>
      <c r="H218" s="169">
        <v>11</v>
      </c>
      <c r="I218" s="170"/>
      <c r="L218" s="166"/>
      <c r="M218" s="171"/>
      <c r="T218" s="172"/>
      <c r="AT218" s="167" t="s">
        <v>340</v>
      </c>
      <c r="AU218" s="167" t="s">
        <v>78</v>
      </c>
      <c r="AV218" s="14" t="s">
        <v>336</v>
      </c>
      <c r="AW218" s="14" t="s">
        <v>32</v>
      </c>
      <c r="AX218" s="14" t="s">
        <v>78</v>
      </c>
      <c r="AY218" s="167" t="s">
        <v>330</v>
      </c>
    </row>
    <row r="219" spans="2:65" s="1" customFormat="1" ht="16.5" customHeight="1">
      <c r="B219" s="33"/>
      <c r="C219" s="134" t="s">
        <v>977</v>
      </c>
      <c r="D219" s="134" t="s">
        <v>332</v>
      </c>
      <c r="E219" s="135" t="s">
        <v>9380</v>
      </c>
      <c r="F219" s="136" t="s">
        <v>8298</v>
      </c>
      <c r="G219" s="137" t="s">
        <v>6964</v>
      </c>
      <c r="H219" s="138">
        <v>1</v>
      </c>
      <c r="I219" s="139">
        <v>6043.49</v>
      </c>
      <c r="J219" s="140">
        <f>ROUND(I219*H219,2)</f>
        <v>6043.49</v>
      </c>
      <c r="K219" s="136" t="s">
        <v>21</v>
      </c>
      <c r="L219" s="33"/>
      <c r="M219" s="141" t="s">
        <v>21</v>
      </c>
      <c r="N219" s="142" t="s">
        <v>42</v>
      </c>
      <c r="P219" s="143">
        <f>O219*H219</f>
        <v>0</v>
      </c>
      <c r="Q219" s="143">
        <v>0</v>
      </c>
      <c r="R219" s="143">
        <f>Q219*H219</f>
        <v>0</v>
      </c>
      <c r="S219" s="143">
        <v>0</v>
      </c>
      <c r="T219" s="144">
        <f>S219*H219</f>
        <v>0</v>
      </c>
      <c r="AR219" s="145" t="s">
        <v>1050</v>
      </c>
      <c r="AT219" s="145" t="s">
        <v>332</v>
      </c>
      <c r="AU219" s="145" t="s">
        <v>78</v>
      </c>
      <c r="AY219" s="18" t="s">
        <v>330</v>
      </c>
      <c r="BE219" s="146">
        <f>IF(N219="základní",J219,0)</f>
        <v>6043.49</v>
      </c>
      <c r="BF219" s="146">
        <f>IF(N219="snížená",J219,0)</f>
        <v>0</v>
      </c>
      <c r="BG219" s="146">
        <f>IF(N219="zákl. přenesená",J219,0)</f>
        <v>0</v>
      </c>
      <c r="BH219" s="146">
        <f>IF(N219="sníž. přenesená",J219,0)</f>
        <v>0</v>
      </c>
      <c r="BI219" s="146">
        <f>IF(N219="nulová",J219,0)</f>
        <v>0</v>
      </c>
      <c r="BJ219" s="18" t="s">
        <v>78</v>
      </c>
      <c r="BK219" s="146">
        <f>ROUND(I219*H219,2)</f>
        <v>6043.49</v>
      </c>
      <c r="BL219" s="18" t="s">
        <v>1050</v>
      </c>
      <c r="BM219" s="145" t="s">
        <v>1736</v>
      </c>
    </row>
    <row r="220" spans="2:65" s="1" customFormat="1" ht="16.5" customHeight="1">
      <c r="B220" s="33"/>
      <c r="C220" s="173" t="s">
        <v>982</v>
      </c>
      <c r="D220" s="173" t="s">
        <v>475</v>
      </c>
      <c r="E220" s="174" t="s">
        <v>9381</v>
      </c>
      <c r="F220" s="175" t="s">
        <v>8300</v>
      </c>
      <c r="G220" s="176" t="s">
        <v>6964</v>
      </c>
      <c r="H220" s="177">
        <v>1</v>
      </c>
      <c r="I220" s="178">
        <v>9568.85</v>
      </c>
      <c r="J220" s="179">
        <f>ROUND(I220*H220,2)</f>
        <v>9568.85</v>
      </c>
      <c r="K220" s="175" t="s">
        <v>21</v>
      </c>
      <c r="L220" s="180"/>
      <c r="M220" s="181" t="s">
        <v>21</v>
      </c>
      <c r="N220" s="182" t="s">
        <v>42</v>
      </c>
      <c r="P220" s="143">
        <f>O220*H220</f>
        <v>0</v>
      </c>
      <c r="Q220" s="143">
        <v>0</v>
      </c>
      <c r="R220" s="143">
        <f>Q220*H220</f>
        <v>0</v>
      </c>
      <c r="S220" s="143">
        <v>0</v>
      </c>
      <c r="T220" s="144">
        <f>S220*H220</f>
        <v>0</v>
      </c>
      <c r="AR220" s="145" t="s">
        <v>3080</v>
      </c>
      <c r="AT220" s="145" t="s">
        <v>475</v>
      </c>
      <c r="AU220" s="145" t="s">
        <v>78</v>
      </c>
      <c r="AY220" s="18" t="s">
        <v>330</v>
      </c>
      <c r="BE220" s="146">
        <f>IF(N220="základní",J220,0)</f>
        <v>9568.85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78</v>
      </c>
      <c r="BK220" s="146">
        <f>ROUND(I220*H220,2)</f>
        <v>9568.85</v>
      </c>
      <c r="BL220" s="18" t="s">
        <v>1050</v>
      </c>
      <c r="BM220" s="145" t="s">
        <v>1753</v>
      </c>
    </row>
    <row r="221" spans="2:65" s="12" customFormat="1">
      <c r="B221" s="151"/>
      <c r="D221" s="152" t="s">
        <v>340</v>
      </c>
      <c r="E221" s="153" t="s">
        <v>21</v>
      </c>
      <c r="F221" s="154" t="s">
        <v>9274</v>
      </c>
      <c r="H221" s="153" t="s">
        <v>21</v>
      </c>
      <c r="I221" s="155"/>
      <c r="L221" s="151"/>
      <c r="M221" s="156"/>
      <c r="T221" s="157"/>
      <c r="AT221" s="153" t="s">
        <v>340</v>
      </c>
      <c r="AU221" s="153" t="s">
        <v>78</v>
      </c>
      <c r="AV221" s="12" t="s">
        <v>78</v>
      </c>
      <c r="AW221" s="12" t="s">
        <v>32</v>
      </c>
      <c r="AX221" s="12" t="s">
        <v>71</v>
      </c>
      <c r="AY221" s="153" t="s">
        <v>330</v>
      </c>
    </row>
    <row r="222" spans="2:65" s="13" customFormat="1">
      <c r="B222" s="158"/>
      <c r="D222" s="152" t="s">
        <v>340</v>
      </c>
      <c r="E222" s="159" t="s">
        <v>21</v>
      </c>
      <c r="F222" s="160" t="s">
        <v>78</v>
      </c>
      <c r="H222" s="161">
        <v>1</v>
      </c>
      <c r="I222" s="162"/>
      <c r="L222" s="158"/>
      <c r="M222" s="163"/>
      <c r="T222" s="164"/>
      <c r="AT222" s="159" t="s">
        <v>340</v>
      </c>
      <c r="AU222" s="159" t="s">
        <v>78</v>
      </c>
      <c r="AV222" s="13" t="s">
        <v>80</v>
      </c>
      <c r="AW222" s="13" t="s">
        <v>32</v>
      </c>
      <c r="AX222" s="13" t="s">
        <v>71</v>
      </c>
      <c r="AY222" s="159" t="s">
        <v>330</v>
      </c>
    </row>
    <row r="223" spans="2:65" s="14" customFormat="1">
      <c r="B223" s="166"/>
      <c r="D223" s="152" t="s">
        <v>340</v>
      </c>
      <c r="E223" s="167" t="s">
        <v>21</v>
      </c>
      <c r="F223" s="168" t="s">
        <v>443</v>
      </c>
      <c r="H223" s="169">
        <v>1</v>
      </c>
      <c r="I223" s="170"/>
      <c r="L223" s="166"/>
      <c r="M223" s="171"/>
      <c r="T223" s="172"/>
      <c r="AT223" s="167" t="s">
        <v>340</v>
      </c>
      <c r="AU223" s="167" t="s">
        <v>78</v>
      </c>
      <c r="AV223" s="14" t="s">
        <v>336</v>
      </c>
      <c r="AW223" s="14" t="s">
        <v>32</v>
      </c>
      <c r="AX223" s="14" t="s">
        <v>78</v>
      </c>
      <c r="AY223" s="167" t="s">
        <v>330</v>
      </c>
    </row>
    <row r="224" spans="2:65" s="1" customFormat="1" ht="21.75" customHeight="1">
      <c r="B224" s="33"/>
      <c r="C224" s="173" t="s">
        <v>987</v>
      </c>
      <c r="D224" s="173" t="s">
        <v>475</v>
      </c>
      <c r="E224" s="174" t="s">
        <v>9382</v>
      </c>
      <c r="F224" s="175" t="s">
        <v>8405</v>
      </c>
      <c r="G224" s="176" t="s">
        <v>6964</v>
      </c>
      <c r="H224" s="177">
        <v>1</v>
      </c>
      <c r="I224" s="178">
        <v>6043.49</v>
      </c>
      <c r="J224" s="179">
        <f>ROUND(I224*H224,2)</f>
        <v>6043.49</v>
      </c>
      <c r="K224" s="175" t="s">
        <v>21</v>
      </c>
      <c r="L224" s="180"/>
      <c r="M224" s="181" t="s">
        <v>21</v>
      </c>
      <c r="N224" s="182" t="s">
        <v>42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3080</v>
      </c>
      <c r="AT224" s="145" t="s">
        <v>475</v>
      </c>
      <c r="AU224" s="145" t="s">
        <v>78</v>
      </c>
      <c r="AY224" s="18" t="s">
        <v>330</v>
      </c>
      <c r="BE224" s="146">
        <f>IF(N224="základní",J224,0)</f>
        <v>6043.49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78</v>
      </c>
      <c r="BK224" s="146">
        <f>ROUND(I224*H224,2)</f>
        <v>6043.49</v>
      </c>
      <c r="BL224" s="18" t="s">
        <v>1050</v>
      </c>
      <c r="BM224" s="145" t="s">
        <v>1868</v>
      </c>
    </row>
    <row r="225" spans="2:65" s="12" customFormat="1">
      <c r="B225" s="151"/>
      <c r="D225" s="152" t="s">
        <v>340</v>
      </c>
      <c r="E225" s="153" t="s">
        <v>21</v>
      </c>
      <c r="F225" s="154" t="s">
        <v>9274</v>
      </c>
      <c r="H225" s="153" t="s">
        <v>21</v>
      </c>
      <c r="I225" s="155"/>
      <c r="L225" s="151"/>
      <c r="M225" s="156"/>
      <c r="T225" s="157"/>
      <c r="AT225" s="153" t="s">
        <v>340</v>
      </c>
      <c r="AU225" s="153" t="s">
        <v>78</v>
      </c>
      <c r="AV225" s="12" t="s">
        <v>78</v>
      </c>
      <c r="AW225" s="12" t="s">
        <v>32</v>
      </c>
      <c r="AX225" s="12" t="s">
        <v>71</v>
      </c>
      <c r="AY225" s="153" t="s">
        <v>330</v>
      </c>
    </row>
    <row r="226" spans="2:65" s="13" customFormat="1">
      <c r="B226" s="158"/>
      <c r="D226" s="152" t="s">
        <v>340</v>
      </c>
      <c r="E226" s="159" t="s">
        <v>21</v>
      </c>
      <c r="F226" s="160" t="s">
        <v>78</v>
      </c>
      <c r="H226" s="161">
        <v>1</v>
      </c>
      <c r="I226" s="162"/>
      <c r="L226" s="158"/>
      <c r="M226" s="163"/>
      <c r="T226" s="164"/>
      <c r="AT226" s="159" t="s">
        <v>340</v>
      </c>
      <c r="AU226" s="159" t="s">
        <v>78</v>
      </c>
      <c r="AV226" s="13" t="s">
        <v>80</v>
      </c>
      <c r="AW226" s="13" t="s">
        <v>32</v>
      </c>
      <c r="AX226" s="13" t="s">
        <v>71</v>
      </c>
      <c r="AY226" s="159" t="s">
        <v>330</v>
      </c>
    </row>
    <row r="227" spans="2:65" s="14" customFormat="1">
      <c r="B227" s="166"/>
      <c r="D227" s="152" t="s">
        <v>340</v>
      </c>
      <c r="E227" s="167" t="s">
        <v>21</v>
      </c>
      <c r="F227" s="168" t="s">
        <v>443</v>
      </c>
      <c r="H227" s="169">
        <v>1</v>
      </c>
      <c r="I227" s="170"/>
      <c r="L227" s="166"/>
      <c r="M227" s="171"/>
      <c r="T227" s="172"/>
      <c r="AT227" s="167" t="s">
        <v>340</v>
      </c>
      <c r="AU227" s="167" t="s">
        <v>78</v>
      </c>
      <c r="AV227" s="14" t="s">
        <v>336</v>
      </c>
      <c r="AW227" s="14" t="s">
        <v>32</v>
      </c>
      <c r="AX227" s="14" t="s">
        <v>78</v>
      </c>
      <c r="AY227" s="167" t="s">
        <v>330</v>
      </c>
    </row>
    <row r="228" spans="2:65" s="1" customFormat="1" ht="16.5" customHeight="1">
      <c r="B228" s="33"/>
      <c r="C228" s="134" t="s">
        <v>993</v>
      </c>
      <c r="D228" s="134" t="s">
        <v>332</v>
      </c>
      <c r="E228" s="135" t="s">
        <v>9383</v>
      </c>
      <c r="F228" s="136" t="s">
        <v>9384</v>
      </c>
      <c r="G228" s="137" t="s">
        <v>6964</v>
      </c>
      <c r="H228" s="138">
        <v>1</v>
      </c>
      <c r="I228" s="139">
        <v>4005.97</v>
      </c>
      <c r="J228" s="140">
        <f>ROUND(I228*H228,2)</f>
        <v>4005.97</v>
      </c>
      <c r="K228" s="136" t="s">
        <v>21</v>
      </c>
      <c r="L228" s="33"/>
      <c r="M228" s="141" t="s">
        <v>21</v>
      </c>
      <c r="N228" s="142" t="s">
        <v>42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1050</v>
      </c>
      <c r="AT228" s="145" t="s">
        <v>332</v>
      </c>
      <c r="AU228" s="145" t="s">
        <v>78</v>
      </c>
      <c r="AY228" s="18" t="s">
        <v>330</v>
      </c>
      <c r="BE228" s="146">
        <f>IF(N228="základní",J228,0)</f>
        <v>4005.97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78</v>
      </c>
      <c r="BK228" s="146">
        <f>ROUND(I228*H228,2)</f>
        <v>4005.97</v>
      </c>
      <c r="BL228" s="18" t="s">
        <v>1050</v>
      </c>
      <c r="BM228" s="145" t="s">
        <v>1880</v>
      </c>
    </row>
    <row r="229" spans="2:65" s="12" customFormat="1">
      <c r="B229" s="151"/>
      <c r="D229" s="152" t="s">
        <v>340</v>
      </c>
      <c r="E229" s="153" t="s">
        <v>21</v>
      </c>
      <c r="F229" s="154" t="s">
        <v>9274</v>
      </c>
      <c r="H229" s="153" t="s">
        <v>21</v>
      </c>
      <c r="I229" s="155"/>
      <c r="L229" s="151"/>
      <c r="M229" s="156"/>
      <c r="T229" s="157"/>
      <c r="AT229" s="153" t="s">
        <v>340</v>
      </c>
      <c r="AU229" s="153" t="s">
        <v>78</v>
      </c>
      <c r="AV229" s="12" t="s">
        <v>78</v>
      </c>
      <c r="AW229" s="12" t="s">
        <v>32</v>
      </c>
      <c r="AX229" s="12" t="s">
        <v>71</v>
      </c>
      <c r="AY229" s="153" t="s">
        <v>330</v>
      </c>
    </row>
    <row r="230" spans="2:65" s="13" customFormat="1">
      <c r="B230" s="158"/>
      <c r="D230" s="152" t="s">
        <v>340</v>
      </c>
      <c r="E230" s="159" t="s">
        <v>21</v>
      </c>
      <c r="F230" s="160" t="s">
        <v>78</v>
      </c>
      <c r="H230" s="161">
        <v>1</v>
      </c>
      <c r="I230" s="162"/>
      <c r="L230" s="158"/>
      <c r="M230" s="163"/>
      <c r="T230" s="164"/>
      <c r="AT230" s="159" t="s">
        <v>340</v>
      </c>
      <c r="AU230" s="159" t="s">
        <v>78</v>
      </c>
      <c r="AV230" s="13" t="s">
        <v>80</v>
      </c>
      <c r="AW230" s="13" t="s">
        <v>32</v>
      </c>
      <c r="AX230" s="13" t="s">
        <v>71</v>
      </c>
      <c r="AY230" s="159" t="s">
        <v>330</v>
      </c>
    </row>
    <row r="231" spans="2:65" s="14" customFormat="1">
      <c r="B231" s="166"/>
      <c r="D231" s="152" t="s">
        <v>340</v>
      </c>
      <c r="E231" s="167" t="s">
        <v>21</v>
      </c>
      <c r="F231" s="168" t="s">
        <v>443</v>
      </c>
      <c r="H231" s="169">
        <v>1</v>
      </c>
      <c r="I231" s="170"/>
      <c r="L231" s="166"/>
      <c r="M231" s="171"/>
      <c r="T231" s="172"/>
      <c r="AT231" s="167" t="s">
        <v>340</v>
      </c>
      <c r="AU231" s="167" t="s">
        <v>78</v>
      </c>
      <c r="AV231" s="14" t="s">
        <v>336</v>
      </c>
      <c r="AW231" s="14" t="s">
        <v>32</v>
      </c>
      <c r="AX231" s="14" t="s">
        <v>78</v>
      </c>
      <c r="AY231" s="167" t="s">
        <v>330</v>
      </c>
    </row>
    <row r="232" spans="2:65" s="1" customFormat="1" ht="16.5" customHeight="1">
      <c r="B232" s="33"/>
      <c r="C232" s="134" t="s">
        <v>998</v>
      </c>
      <c r="D232" s="134" t="s">
        <v>332</v>
      </c>
      <c r="E232" s="135" t="s">
        <v>9385</v>
      </c>
      <c r="F232" s="136" t="s">
        <v>9386</v>
      </c>
      <c r="G232" s="137" t="s">
        <v>359</v>
      </c>
      <c r="H232" s="138">
        <v>14</v>
      </c>
      <c r="I232" s="139">
        <v>774.81</v>
      </c>
      <c r="J232" s="140">
        <f>ROUND(I232*H232,2)</f>
        <v>10847.34</v>
      </c>
      <c r="K232" s="136" t="s">
        <v>21</v>
      </c>
      <c r="L232" s="33"/>
      <c r="M232" s="141" t="s">
        <v>21</v>
      </c>
      <c r="N232" s="142" t="s">
        <v>42</v>
      </c>
      <c r="P232" s="143">
        <f>O232*H232</f>
        <v>0</v>
      </c>
      <c r="Q232" s="143">
        <v>0</v>
      </c>
      <c r="R232" s="143">
        <f>Q232*H232</f>
        <v>0</v>
      </c>
      <c r="S232" s="143">
        <v>0</v>
      </c>
      <c r="T232" s="144">
        <f>S232*H232</f>
        <v>0</v>
      </c>
      <c r="AR232" s="145" t="s">
        <v>1050</v>
      </c>
      <c r="AT232" s="145" t="s">
        <v>332</v>
      </c>
      <c r="AU232" s="145" t="s">
        <v>78</v>
      </c>
      <c r="AY232" s="18" t="s">
        <v>330</v>
      </c>
      <c r="BE232" s="146">
        <f>IF(N232="základní",J232,0)</f>
        <v>10847.34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78</v>
      </c>
      <c r="BK232" s="146">
        <f>ROUND(I232*H232,2)</f>
        <v>10847.34</v>
      </c>
      <c r="BL232" s="18" t="s">
        <v>1050</v>
      </c>
      <c r="BM232" s="145" t="s">
        <v>1893</v>
      </c>
    </row>
    <row r="233" spans="2:65" s="12" customFormat="1">
      <c r="B233" s="151"/>
      <c r="D233" s="152" t="s">
        <v>340</v>
      </c>
      <c r="E233" s="153" t="s">
        <v>21</v>
      </c>
      <c r="F233" s="154" t="s">
        <v>9274</v>
      </c>
      <c r="H233" s="153" t="s">
        <v>21</v>
      </c>
      <c r="I233" s="155"/>
      <c r="L233" s="151"/>
      <c r="M233" s="156"/>
      <c r="T233" s="157"/>
      <c r="AT233" s="153" t="s">
        <v>340</v>
      </c>
      <c r="AU233" s="153" t="s">
        <v>78</v>
      </c>
      <c r="AV233" s="12" t="s">
        <v>78</v>
      </c>
      <c r="AW233" s="12" t="s">
        <v>32</v>
      </c>
      <c r="AX233" s="12" t="s">
        <v>71</v>
      </c>
      <c r="AY233" s="153" t="s">
        <v>330</v>
      </c>
    </row>
    <row r="234" spans="2:65" s="13" customFormat="1">
      <c r="B234" s="158"/>
      <c r="D234" s="152" t="s">
        <v>340</v>
      </c>
      <c r="E234" s="159" t="s">
        <v>21</v>
      </c>
      <c r="F234" s="160" t="s">
        <v>429</v>
      </c>
      <c r="H234" s="161">
        <v>14</v>
      </c>
      <c r="I234" s="162"/>
      <c r="L234" s="158"/>
      <c r="M234" s="163"/>
      <c r="T234" s="164"/>
      <c r="AT234" s="159" t="s">
        <v>340</v>
      </c>
      <c r="AU234" s="159" t="s">
        <v>78</v>
      </c>
      <c r="AV234" s="13" t="s">
        <v>80</v>
      </c>
      <c r="AW234" s="13" t="s">
        <v>32</v>
      </c>
      <c r="AX234" s="13" t="s">
        <v>71</v>
      </c>
      <c r="AY234" s="159" t="s">
        <v>330</v>
      </c>
    </row>
    <row r="235" spans="2:65" s="14" customFormat="1">
      <c r="B235" s="166"/>
      <c r="D235" s="152" t="s">
        <v>340</v>
      </c>
      <c r="E235" s="167" t="s">
        <v>21</v>
      </c>
      <c r="F235" s="168" t="s">
        <v>443</v>
      </c>
      <c r="H235" s="169">
        <v>14</v>
      </c>
      <c r="I235" s="170"/>
      <c r="L235" s="166"/>
      <c r="M235" s="171"/>
      <c r="T235" s="172"/>
      <c r="AT235" s="167" t="s">
        <v>340</v>
      </c>
      <c r="AU235" s="167" t="s">
        <v>78</v>
      </c>
      <c r="AV235" s="14" t="s">
        <v>336</v>
      </c>
      <c r="AW235" s="14" t="s">
        <v>32</v>
      </c>
      <c r="AX235" s="14" t="s">
        <v>78</v>
      </c>
      <c r="AY235" s="167" t="s">
        <v>330</v>
      </c>
    </row>
    <row r="236" spans="2:65" s="1" customFormat="1" ht="16.5" customHeight="1">
      <c r="B236" s="33"/>
      <c r="C236" s="134" t="s">
        <v>1013</v>
      </c>
      <c r="D236" s="134" t="s">
        <v>332</v>
      </c>
      <c r="E236" s="135" t="s">
        <v>9387</v>
      </c>
      <c r="F236" s="136" t="s">
        <v>8409</v>
      </c>
      <c r="G236" s="137" t="s">
        <v>359</v>
      </c>
      <c r="H236" s="138">
        <v>4</v>
      </c>
      <c r="I236" s="139">
        <v>774.81</v>
      </c>
      <c r="J236" s="140">
        <f>ROUND(I236*H236,2)</f>
        <v>3099.24</v>
      </c>
      <c r="K236" s="136" t="s">
        <v>21</v>
      </c>
      <c r="L236" s="33"/>
      <c r="M236" s="141" t="s">
        <v>21</v>
      </c>
      <c r="N236" s="142" t="s">
        <v>42</v>
      </c>
      <c r="P236" s="143">
        <f>O236*H236</f>
        <v>0</v>
      </c>
      <c r="Q236" s="143">
        <v>0</v>
      </c>
      <c r="R236" s="143">
        <f>Q236*H236</f>
        <v>0</v>
      </c>
      <c r="S236" s="143">
        <v>0</v>
      </c>
      <c r="T236" s="144">
        <f>S236*H236</f>
        <v>0</v>
      </c>
      <c r="AR236" s="145" t="s">
        <v>1050</v>
      </c>
      <c r="AT236" s="145" t="s">
        <v>332</v>
      </c>
      <c r="AU236" s="145" t="s">
        <v>78</v>
      </c>
      <c r="AY236" s="18" t="s">
        <v>330</v>
      </c>
      <c r="BE236" s="146">
        <f>IF(N236="základní",J236,0)</f>
        <v>3099.24</v>
      </c>
      <c r="BF236" s="146">
        <f>IF(N236="snížená",J236,0)</f>
        <v>0</v>
      </c>
      <c r="BG236" s="146">
        <f>IF(N236="zákl. přenesená",J236,0)</f>
        <v>0</v>
      </c>
      <c r="BH236" s="146">
        <f>IF(N236="sníž. přenesená",J236,0)</f>
        <v>0</v>
      </c>
      <c r="BI236" s="146">
        <f>IF(N236="nulová",J236,0)</f>
        <v>0</v>
      </c>
      <c r="BJ236" s="18" t="s">
        <v>78</v>
      </c>
      <c r="BK236" s="146">
        <f>ROUND(I236*H236,2)</f>
        <v>3099.24</v>
      </c>
      <c r="BL236" s="18" t="s">
        <v>1050</v>
      </c>
      <c r="BM236" s="145" t="s">
        <v>1904</v>
      </c>
    </row>
    <row r="237" spans="2:65" s="12" customFormat="1">
      <c r="B237" s="151"/>
      <c r="D237" s="152" t="s">
        <v>340</v>
      </c>
      <c r="E237" s="153" t="s">
        <v>21</v>
      </c>
      <c r="F237" s="154" t="s">
        <v>9274</v>
      </c>
      <c r="H237" s="153" t="s">
        <v>21</v>
      </c>
      <c r="I237" s="155"/>
      <c r="L237" s="151"/>
      <c r="M237" s="156"/>
      <c r="T237" s="157"/>
      <c r="AT237" s="153" t="s">
        <v>340</v>
      </c>
      <c r="AU237" s="153" t="s">
        <v>78</v>
      </c>
      <c r="AV237" s="12" t="s">
        <v>78</v>
      </c>
      <c r="AW237" s="12" t="s">
        <v>32</v>
      </c>
      <c r="AX237" s="12" t="s">
        <v>71</v>
      </c>
      <c r="AY237" s="153" t="s">
        <v>330</v>
      </c>
    </row>
    <row r="238" spans="2:65" s="13" customFormat="1">
      <c r="B238" s="158"/>
      <c r="D238" s="152" t="s">
        <v>340</v>
      </c>
      <c r="E238" s="159" t="s">
        <v>21</v>
      </c>
      <c r="F238" s="160" t="s">
        <v>336</v>
      </c>
      <c r="H238" s="161">
        <v>4</v>
      </c>
      <c r="I238" s="162"/>
      <c r="L238" s="158"/>
      <c r="M238" s="163"/>
      <c r="T238" s="164"/>
      <c r="AT238" s="159" t="s">
        <v>340</v>
      </c>
      <c r="AU238" s="159" t="s">
        <v>78</v>
      </c>
      <c r="AV238" s="13" t="s">
        <v>80</v>
      </c>
      <c r="AW238" s="13" t="s">
        <v>32</v>
      </c>
      <c r="AX238" s="13" t="s">
        <v>71</v>
      </c>
      <c r="AY238" s="159" t="s">
        <v>330</v>
      </c>
    </row>
    <row r="239" spans="2:65" s="14" customFormat="1">
      <c r="B239" s="166"/>
      <c r="D239" s="152" t="s">
        <v>340</v>
      </c>
      <c r="E239" s="167" t="s">
        <v>21</v>
      </c>
      <c r="F239" s="168" t="s">
        <v>443</v>
      </c>
      <c r="H239" s="169">
        <v>4</v>
      </c>
      <c r="I239" s="170"/>
      <c r="L239" s="166"/>
      <c r="M239" s="171"/>
      <c r="T239" s="172"/>
      <c r="AT239" s="167" t="s">
        <v>340</v>
      </c>
      <c r="AU239" s="167" t="s">
        <v>78</v>
      </c>
      <c r="AV239" s="14" t="s">
        <v>336</v>
      </c>
      <c r="AW239" s="14" t="s">
        <v>32</v>
      </c>
      <c r="AX239" s="14" t="s">
        <v>78</v>
      </c>
      <c r="AY239" s="167" t="s">
        <v>330</v>
      </c>
    </row>
    <row r="240" spans="2:65" s="1" customFormat="1" ht="16.5" customHeight="1">
      <c r="B240" s="33"/>
      <c r="C240" s="134" t="s">
        <v>1022</v>
      </c>
      <c r="D240" s="134" t="s">
        <v>332</v>
      </c>
      <c r="E240" s="135" t="s">
        <v>8414</v>
      </c>
      <c r="F240" s="136" t="s">
        <v>8315</v>
      </c>
      <c r="G240" s="137" t="s">
        <v>6964</v>
      </c>
      <c r="H240" s="138">
        <v>1</v>
      </c>
      <c r="I240" s="139">
        <v>3597.31</v>
      </c>
      <c r="J240" s="140">
        <f>ROUND(I240*H240,2)</f>
        <v>3597.31</v>
      </c>
      <c r="K240" s="136" t="s">
        <v>21</v>
      </c>
      <c r="L240" s="33"/>
      <c r="M240" s="141" t="s">
        <v>21</v>
      </c>
      <c r="N240" s="142" t="s">
        <v>42</v>
      </c>
      <c r="P240" s="143">
        <f>O240*H240</f>
        <v>0</v>
      </c>
      <c r="Q240" s="143">
        <v>0</v>
      </c>
      <c r="R240" s="143">
        <f>Q240*H240</f>
        <v>0</v>
      </c>
      <c r="S240" s="143">
        <v>0</v>
      </c>
      <c r="T240" s="144">
        <f>S240*H240</f>
        <v>0</v>
      </c>
      <c r="AR240" s="145" t="s">
        <v>1050</v>
      </c>
      <c r="AT240" s="145" t="s">
        <v>332</v>
      </c>
      <c r="AU240" s="145" t="s">
        <v>78</v>
      </c>
      <c r="AY240" s="18" t="s">
        <v>330</v>
      </c>
      <c r="BE240" s="146">
        <f>IF(N240="základní",J240,0)</f>
        <v>3597.31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78</v>
      </c>
      <c r="BK240" s="146">
        <f>ROUND(I240*H240,2)</f>
        <v>3597.31</v>
      </c>
      <c r="BL240" s="18" t="s">
        <v>1050</v>
      </c>
      <c r="BM240" s="145" t="s">
        <v>1917</v>
      </c>
    </row>
    <row r="241" spans="2:65" s="12" customFormat="1">
      <c r="B241" s="151"/>
      <c r="D241" s="152" t="s">
        <v>340</v>
      </c>
      <c r="E241" s="153" t="s">
        <v>21</v>
      </c>
      <c r="F241" s="154" t="s">
        <v>9274</v>
      </c>
      <c r="H241" s="153" t="s">
        <v>21</v>
      </c>
      <c r="I241" s="155"/>
      <c r="L241" s="151"/>
      <c r="M241" s="156"/>
      <c r="T241" s="157"/>
      <c r="AT241" s="153" t="s">
        <v>340</v>
      </c>
      <c r="AU241" s="153" t="s">
        <v>78</v>
      </c>
      <c r="AV241" s="12" t="s">
        <v>78</v>
      </c>
      <c r="AW241" s="12" t="s">
        <v>32</v>
      </c>
      <c r="AX241" s="12" t="s">
        <v>71</v>
      </c>
      <c r="AY241" s="153" t="s">
        <v>330</v>
      </c>
    </row>
    <row r="242" spans="2:65" s="13" customFormat="1">
      <c r="B242" s="158"/>
      <c r="D242" s="152" t="s">
        <v>340</v>
      </c>
      <c r="E242" s="159" t="s">
        <v>21</v>
      </c>
      <c r="F242" s="160" t="s">
        <v>78</v>
      </c>
      <c r="H242" s="161">
        <v>1</v>
      </c>
      <c r="I242" s="162"/>
      <c r="L242" s="158"/>
      <c r="M242" s="163"/>
      <c r="T242" s="164"/>
      <c r="AT242" s="159" t="s">
        <v>340</v>
      </c>
      <c r="AU242" s="159" t="s">
        <v>78</v>
      </c>
      <c r="AV242" s="13" t="s">
        <v>80</v>
      </c>
      <c r="AW242" s="13" t="s">
        <v>32</v>
      </c>
      <c r="AX242" s="13" t="s">
        <v>71</v>
      </c>
      <c r="AY242" s="159" t="s">
        <v>330</v>
      </c>
    </row>
    <row r="243" spans="2:65" s="14" customFormat="1">
      <c r="B243" s="166"/>
      <c r="D243" s="152" t="s">
        <v>340</v>
      </c>
      <c r="E243" s="167" t="s">
        <v>21</v>
      </c>
      <c r="F243" s="168" t="s">
        <v>443</v>
      </c>
      <c r="H243" s="169">
        <v>1</v>
      </c>
      <c r="I243" s="170"/>
      <c r="L243" s="166"/>
      <c r="M243" s="171"/>
      <c r="T243" s="172"/>
      <c r="AT243" s="167" t="s">
        <v>340</v>
      </c>
      <c r="AU243" s="167" t="s">
        <v>78</v>
      </c>
      <c r="AV243" s="14" t="s">
        <v>336</v>
      </c>
      <c r="AW243" s="14" t="s">
        <v>32</v>
      </c>
      <c r="AX243" s="14" t="s">
        <v>78</v>
      </c>
      <c r="AY243" s="167" t="s">
        <v>330</v>
      </c>
    </row>
    <row r="244" spans="2:65" s="1" customFormat="1" ht="16.5" customHeight="1">
      <c r="B244" s="33"/>
      <c r="C244" s="134" t="s">
        <v>1028</v>
      </c>
      <c r="D244" s="134" t="s">
        <v>332</v>
      </c>
      <c r="E244" s="135" t="s">
        <v>8585</v>
      </c>
      <c r="F244" s="136" t="s">
        <v>8317</v>
      </c>
      <c r="G244" s="137" t="s">
        <v>359</v>
      </c>
      <c r="H244" s="138">
        <v>4</v>
      </c>
      <c r="I244" s="139">
        <v>774.81</v>
      </c>
      <c r="J244" s="140">
        <f>ROUND(I244*H244,2)</f>
        <v>3099.24</v>
      </c>
      <c r="K244" s="136" t="s">
        <v>21</v>
      </c>
      <c r="L244" s="33"/>
      <c r="M244" s="141" t="s">
        <v>21</v>
      </c>
      <c r="N244" s="142" t="s">
        <v>42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1050</v>
      </c>
      <c r="AT244" s="145" t="s">
        <v>332</v>
      </c>
      <c r="AU244" s="145" t="s">
        <v>78</v>
      </c>
      <c r="AY244" s="18" t="s">
        <v>330</v>
      </c>
      <c r="BE244" s="146">
        <f>IF(N244="základní",J244,0)</f>
        <v>3099.24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78</v>
      </c>
      <c r="BK244" s="146">
        <f>ROUND(I244*H244,2)</f>
        <v>3099.24</v>
      </c>
      <c r="BL244" s="18" t="s">
        <v>1050</v>
      </c>
      <c r="BM244" s="145" t="s">
        <v>1926</v>
      </c>
    </row>
    <row r="245" spans="2:65" s="12" customFormat="1">
      <c r="B245" s="151"/>
      <c r="D245" s="152" t="s">
        <v>340</v>
      </c>
      <c r="E245" s="153" t="s">
        <v>21</v>
      </c>
      <c r="F245" s="154" t="s">
        <v>9274</v>
      </c>
      <c r="H245" s="153" t="s">
        <v>21</v>
      </c>
      <c r="I245" s="155"/>
      <c r="L245" s="151"/>
      <c r="M245" s="156"/>
      <c r="T245" s="157"/>
      <c r="AT245" s="153" t="s">
        <v>340</v>
      </c>
      <c r="AU245" s="153" t="s">
        <v>78</v>
      </c>
      <c r="AV245" s="12" t="s">
        <v>78</v>
      </c>
      <c r="AW245" s="12" t="s">
        <v>32</v>
      </c>
      <c r="AX245" s="12" t="s">
        <v>71</v>
      </c>
      <c r="AY245" s="153" t="s">
        <v>330</v>
      </c>
    </row>
    <row r="246" spans="2:65" s="13" customFormat="1">
      <c r="B246" s="158"/>
      <c r="D246" s="152" t="s">
        <v>340</v>
      </c>
      <c r="E246" s="159" t="s">
        <v>21</v>
      </c>
      <c r="F246" s="160" t="s">
        <v>336</v>
      </c>
      <c r="H246" s="161">
        <v>4</v>
      </c>
      <c r="I246" s="162"/>
      <c r="L246" s="158"/>
      <c r="M246" s="163"/>
      <c r="T246" s="164"/>
      <c r="AT246" s="159" t="s">
        <v>340</v>
      </c>
      <c r="AU246" s="159" t="s">
        <v>78</v>
      </c>
      <c r="AV246" s="13" t="s">
        <v>80</v>
      </c>
      <c r="AW246" s="13" t="s">
        <v>32</v>
      </c>
      <c r="AX246" s="13" t="s">
        <v>71</v>
      </c>
      <c r="AY246" s="159" t="s">
        <v>330</v>
      </c>
    </row>
    <row r="247" spans="2:65" s="14" customFormat="1">
      <c r="B247" s="166"/>
      <c r="D247" s="152" t="s">
        <v>340</v>
      </c>
      <c r="E247" s="167" t="s">
        <v>21</v>
      </c>
      <c r="F247" s="168" t="s">
        <v>443</v>
      </c>
      <c r="H247" s="169">
        <v>4</v>
      </c>
      <c r="I247" s="170"/>
      <c r="L247" s="166"/>
      <c r="M247" s="171"/>
      <c r="T247" s="172"/>
      <c r="AT247" s="167" t="s">
        <v>340</v>
      </c>
      <c r="AU247" s="167" t="s">
        <v>78</v>
      </c>
      <c r="AV247" s="14" t="s">
        <v>336</v>
      </c>
      <c r="AW247" s="14" t="s">
        <v>32</v>
      </c>
      <c r="AX247" s="14" t="s">
        <v>78</v>
      </c>
      <c r="AY247" s="167" t="s">
        <v>330</v>
      </c>
    </row>
    <row r="248" spans="2:65" s="1" customFormat="1" ht="16.5" customHeight="1">
      <c r="B248" s="33"/>
      <c r="C248" s="134" t="s">
        <v>1035</v>
      </c>
      <c r="D248" s="134" t="s">
        <v>332</v>
      </c>
      <c r="E248" s="135" t="s">
        <v>8650</v>
      </c>
      <c r="F248" s="136" t="s">
        <v>8319</v>
      </c>
      <c r="G248" s="137" t="s">
        <v>6964</v>
      </c>
      <c r="H248" s="138">
        <v>1</v>
      </c>
      <c r="I248" s="139">
        <v>4604.5600000000004</v>
      </c>
      <c r="J248" s="140">
        <f>ROUND(I248*H248,2)</f>
        <v>4604.5600000000004</v>
      </c>
      <c r="K248" s="136" t="s">
        <v>21</v>
      </c>
      <c r="L248" s="33"/>
      <c r="M248" s="141" t="s">
        <v>21</v>
      </c>
      <c r="N248" s="142" t="s">
        <v>42</v>
      </c>
      <c r="P248" s="143">
        <f>O248*H248</f>
        <v>0</v>
      </c>
      <c r="Q248" s="143">
        <v>0</v>
      </c>
      <c r="R248" s="143">
        <f>Q248*H248</f>
        <v>0</v>
      </c>
      <c r="S248" s="143">
        <v>0</v>
      </c>
      <c r="T248" s="144">
        <f>S248*H248</f>
        <v>0</v>
      </c>
      <c r="AR248" s="145" t="s">
        <v>1050</v>
      </c>
      <c r="AT248" s="145" t="s">
        <v>332</v>
      </c>
      <c r="AU248" s="145" t="s">
        <v>78</v>
      </c>
      <c r="AY248" s="18" t="s">
        <v>330</v>
      </c>
      <c r="BE248" s="146">
        <f>IF(N248="základní",J248,0)</f>
        <v>4604.5600000000004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78</v>
      </c>
      <c r="BK248" s="146">
        <f>ROUND(I248*H248,2)</f>
        <v>4604.5600000000004</v>
      </c>
      <c r="BL248" s="18" t="s">
        <v>1050</v>
      </c>
      <c r="BM248" s="145" t="s">
        <v>1942</v>
      </c>
    </row>
    <row r="249" spans="2:65" s="12" customFormat="1">
      <c r="B249" s="151"/>
      <c r="D249" s="152" t="s">
        <v>340</v>
      </c>
      <c r="E249" s="153" t="s">
        <v>21</v>
      </c>
      <c r="F249" s="154" t="s">
        <v>9274</v>
      </c>
      <c r="H249" s="153" t="s">
        <v>21</v>
      </c>
      <c r="I249" s="155"/>
      <c r="L249" s="151"/>
      <c r="M249" s="156"/>
      <c r="T249" s="157"/>
      <c r="AT249" s="153" t="s">
        <v>340</v>
      </c>
      <c r="AU249" s="153" t="s">
        <v>78</v>
      </c>
      <c r="AV249" s="12" t="s">
        <v>78</v>
      </c>
      <c r="AW249" s="12" t="s">
        <v>32</v>
      </c>
      <c r="AX249" s="12" t="s">
        <v>71</v>
      </c>
      <c r="AY249" s="153" t="s">
        <v>330</v>
      </c>
    </row>
    <row r="250" spans="2:65" s="13" customFormat="1">
      <c r="B250" s="158"/>
      <c r="D250" s="152" t="s">
        <v>340</v>
      </c>
      <c r="E250" s="159" t="s">
        <v>21</v>
      </c>
      <c r="F250" s="160" t="s">
        <v>78</v>
      </c>
      <c r="H250" s="161">
        <v>1</v>
      </c>
      <c r="I250" s="162"/>
      <c r="L250" s="158"/>
      <c r="M250" s="163"/>
      <c r="T250" s="164"/>
      <c r="AT250" s="159" t="s">
        <v>340</v>
      </c>
      <c r="AU250" s="159" t="s">
        <v>78</v>
      </c>
      <c r="AV250" s="13" t="s">
        <v>80</v>
      </c>
      <c r="AW250" s="13" t="s">
        <v>32</v>
      </c>
      <c r="AX250" s="13" t="s">
        <v>71</v>
      </c>
      <c r="AY250" s="159" t="s">
        <v>330</v>
      </c>
    </row>
    <row r="251" spans="2:65" s="14" customFormat="1">
      <c r="B251" s="166"/>
      <c r="D251" s="152" t="s">
        <v>340</v>
      </c>
      <c r="E251" s="167" t="s">
        <v>21</v>
      </c>
      <c r="F251" s="168" t="s">
        <v>443</v>
      </c>
      <c r="H251" s="169">
        <v>1</v>
      </c>
      <c r="I251" s="170"/>
      <c r="L251" s="166"/>
      <c r="M251" s="171"/>
      <c r="T251" s="172"/>
      <c r="AT251" s="167" t="s">
        <v>340</v>
      </c>
      <c r="AU251" s="167" t="s">
        <v>78</v>
      </c>
      <c r="AV251" s="14" t="s">
        <v>336</v>
      </c>
      <c r="AW251" s="14" t="s">
        <v>32</v>
      </c>
      <c r="AX251" s="14" t="s">
        <v>78</v>
      </c>
      <c r="AY251" s="167" t="s">
        <v>330</v>
      </c>
    </row>
    <row r="252" spans="2:65" s="1" customFormat="1" ht="16.5" customHeight="1">
      <c r="B252" s="33"/>
      <c r="C252" s="134" t="s">
        <v>1044</v>
      </c>
      <c r="D252" s="134" t="s">
        <v>332</v>
      </c>
      <c r="E252" s="135" t="s">
        <v>9388</v>
      </c>
      <c r="F252" s="136" t="s">
        <v>9389</v>
      </c>
      <c r="G252" s="137" t="s">
        <v>6964</v>
      </c>
      <c r="H252" s="138">
        <v>1</v>
      </c>
      <c r="I252" s="139">
        <v>15828.18</v>
      </c>
      <c r="J252" s="140">
        <f>ROUND(I252*H252,2)</f>
        <v>15828.18</v>
      </c>
      <c r="K252" s="136" t="s">
        <v>21</v>
      </c>
      <c r="L252" s="33"/>
      <c r="M252" s="141" t="s">
        <v>21</v>
      </c>
      <c r="N252" s="142" t="s">
        <v>42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1050</v>
      </c>
      <c r="AT252" s="145" t="s">
        <v>332</v>
      </c>
      <c r="AU252" s="145" t="s">
        <v>78</v>
      </c>
      <c r="AY252" s="18" t="s">
        <v>330</v>
      </c>
      <c r="BE252" s="146">
        <f>IF(N252="základní",J252,0)</f>
        <v>15828.18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78</v>
      </c>
      <c r="BK252" s="146">
        <f>ROUND(I252*H252,2)</f>
        <v>15828.18</v>
      </c>
      <c r="BL252" s="18" t="s">
        <v>1050</v>
      </c>
      <c r="BM252" s="145" t="s">
        <v>1968</v>
      </c>
    </row>
    <row r="253" spans="2:65" s="12" customFormat="1">
      <c r="B253" s="151"/>
      <c r="D253" s="152" t="s">
        <v>340</v>
      </c>
      <c r="E253" s="153" t="s">
        <v>21</v>
      </c>
      <c r="F253" s="154" t="s">
        <v>9274</v>
      </c>
      <c r="H253" s="153" t="s">
        <v>21</v>
      </c>
      <c r="I253" s="155"/>
      <c r="L253" s="151"/>
      <c r="M253" s="156"/>
      <c r="T253" s="157"/>
      <c r="AT253" s="153" t="s">
        <v>340</v>
      </c>
      <c r="AU253" s="153" t="s">
        <v>78</v>
      </c>
      <c r="AV253" s="12" t="s">
        <v>78</v>
      </c>
      <c r="AW253" s="12" t="s">
        <v>32</v>
      </c>
      <c r="AX253" s="12" t="s">
        <v>71</v>
      </c>
      <c r="AY253" s="153" t="s">
        <v>330</v>
      </c>
    </row>
    <row r="254" spans="2:65" s="13" customFormat="1">
      <c r="B254" s="158"/>
      <c r="D254" s="152" t="s">
        <v>340</v>
      </c>
      <c r="E254" s="159" t="s">
        <v>21</v>
      </c>
      <c r="F254" s="160" t="s">
        <v>78</v>
      </c>
      <c r="H254" s="161">
        <v>1</v>
      </c>
      <c r="I254" s="162"/>
      <c r="L254" s="158"/>
      <c r="M254" s="163"/>
      <c r="T254" s="164"/>
      <c r="AT254" s="159" t="s">
        <v>340</v>
      </c>
      <c r="AU254" s="159" t="s">
        <v>78</v>
      </c>
      <c r="AV254" s="13" t="s">
        <v>80</v>
      </c>
      <c r="AW254" s="13" t="s">
        <v>32</v>
      </c>
      <c r="AX254" s="13" t="s">
        <v>71</v>
      </c>
      <c r="AY254" s="159" t="s">
        <v>330</v>
      </c>
    </row>
    <row r="255" spans="2:65" s="14" customFormat="1">
      <c r="B255" s="166"/>
      <c r="D255" s="152" t="s">
        <v>340</v>
      </c>
      <c r="E255" s="167" t="s">
        <v>21</v>
      </c>
      <c r="F255" s="168" t="s">
        <v>443</v>
      </c>
      <c r="H255" s="169">
        <v>1</v>
      </c>
      <c r="I255" s="170"/>
      <c r="L255" s="166"/>
      <c r="M255" s="171"/>
      <c r="T255" s="172"/>
      <c r="AT255" s="167" t="s">
        <v>340</v>
      </c>
      <c r="AU255" s="167" t="s">
        <v>78</v>
      </c>
      <c r="AV255" s="14" t="s">
        <v>336</v>
      </c>
      <c r="AW255" s="14" t="s">
        <v>32</v>
      </c>
      <c r="AX255" s="14" t="s">
        <v>78</v>
      </c>
      <c r="AY255" s="167" t="s">
        <v>330</v>
      </c>
    </row>
    <row r="256" spans="2:65" s="1" customFormat="1" ht="16.5" customHeight="1">
      <c r="B256" s="33"/>
      <c r="C256" s="134" t="s">
        <v>1050</v>
      </c>
      <c r="D256" s="134" t="s">
        <v>332</v>
      </c>
      <c r="E256" s="135" t="s">
        <v>9390</v>
      </c>
      <c r="F256" s="136" t="s">
        <v>9391</v>
      </c>
      <c r="G256" s="137" t="s">
        <v>6964</v>
      </c>
      <c r="H256" s="138">
        <v>1</v>
      </c>
      <c r="I256" s="139">
        <v>1295.03</v>
      </c>
      <c r="J256" s="140">
        <f>ROUND(I256*H256,2)</f>
        <v>1295.03</v>
      </c>
      <c r="K256" s="136" t="s">
        <v>21</v>
      </c>
      <c r="L256" s="33"/>
      <c r="M256" s="141" t="s">
        <v>21</v>
      </c>
      <c r="N256" s="142" t="s">
        <v>42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1050</v>
      </c>
      <c r="AT256" s="145" t="s">
        <v>332</v>
      </c>
      <c r="AU256" s="145" t="s">
        <v>78</v>
      </c>
      <c r="AY256" s="18" t="s">
        <v>330</v>
      </c>
      <c r="BE256" s="146">
        <f>IF(N256="základní",J256,0)</f>
        <v>1295.03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78</v>
      </c>
      <c r="BK256" s="146">
        <f>ROUND(I256*H256,2)</f>
        <v>1295.03</v>
      </c>
      <c r="BL256" s="18" t="s">
        <v>1050</v>
      </c>
      <c r="BM256" s="145" t="s">
        <v>1979</v>
      </c>
    </row>
    <row r="257" spans="2:65" s="12" customFormat="1">
      <c r="B257" s="151"/>
      <c r="D257" s="152" t="s">
        <v>340</v>
      </c>
      <c r="E257" s="153" t="s">
        <v>21</v>
      </c>
      <c r="F257" s="154" t="s">
        <v>9274</v>
      </c>
      <c r="H257" s="153" t="s">
        <v>21</v>
      </c>
      <c r="I257" s="155"/>
      <c r="L257" s="151"/>
      <c r="M257" s="156"/>
      <c r="T257" s="157"/>
      <c r="AT257" s="153" t="s">
        <v>340</v>
      </c>
      <c r="AU257" s="153" t="s">
        <v>78</v>
      </c>
      <c r="AV257" s="12" t="s">
        <v>78</v>
      </c>
      <c r="AW257" s="12" t="s">
        <v>32</v>
      </c>
      <c r="AX257" s="12" t="s">
        <v>71</v>
      </c>
      <c r="AY257" s="153" t="s">
        <v>330</v>
      </c>
    </row>
    <row r="258" spans="2:65" s="13" customFormat="1">
      <c r="B258" s="158"/>
      <c r="D258" s="152" t="s">
        <v>340</v>
      </c>
      <c r="E258" s="159" t="s">
        <v>21</v>
      </c>
      <c r="F258" s="160" t="s">
        <v>78</v>
      </c>
      <c r="H258" s="161">
        <v>1</v>
      </c>
      <c r="I258" s="162"/>
      <c r="L258" s="158"/>
      <c r="M258" s="163"/>
      <c r="T258" s="164"/>
      <c r="AT258" s="159" t="s">
        <v>340</v>
      </c>
      <c r="AU258" s="159" t="s">
        <v>78</v>
      </c>
      <c r="AV258" s="13" t="s">
        <v>80</v>
      </c>
      <c r="AW258" s="13" t="s">
        <v>32</v>
      </c>
      <c r="AX258" s="13" t="s">
        <v>71</v>
      </c>
      <c r="AY258" s="159" t="s">
        <v>330</v>
      </c>
    </row>
    <row r="259" spans="2:65" s="14" customFormat="1">
      <c r="B259" s="166"/>
      <c r="D259" s="152" t="s">
        <v>340</v>
      </c>
      <c r="E259" s="167" t="s">
        <v>21</v>
      </c>
      <c r="F259" s="168" t="s">
        <v>443</v>
      </c>
      <c r="H259" s="169">
        <v>1</v>
      </c>
      <c r="I259" s="170"/>
      <c r="L259" s="166"/>
      <c r="M259" s="171"/>
      <c r="T259" s="172"/>
      <c r="AT259" s="167" t="s">
        <v>340</v>
      </c>
      <c r="AU259" s="167" t="s">
        <v>78</v>
      </c>
      <c r="AV259" s="14" t="s">
        <v>336</v>
      </c>
      <c r="AW259" s="14" t="s">
        <v>32</v>
      </c>
      <c r="AX259" s="14" t="s">
        <v>78</v>
      </c>
      <c r="AY259" s="167" t="s">
        <v>330</v>
      </c>
    </row>
    <row r="260" spans="2:65" s="1" customFormat="1" ht="16.5" customHeight="1">
      <c r="B260" s="33"/>
      <c r="C260" s="134" t="s">
        <v>1057</v>
      </c>
      <c r="D260" s="134" t="s">
        <v>332</v>
      </c>
      <c r="E260" s="135" t="s">
        <v>8589</v>
      </c>
      <c r="F260" s="136" t="s">
        <v>8321</v>
      </c>
      <c r="G260" s="137" t="s">
        <v>6964</v>
      </c>
      <c r="H260" s="138">
        <v>1</v>
      </c>
      <c r="I260" s="139">
        <v>7194.63</v>
      </c>
      <c r="J260" s="140">
        <f>ROUND(I260*H260,2)</f>
        <v>7194.63</v>
      </c>
      <c r="K260" s="136" t="s">
        <v>21</v>
      </c>
      <c r="L260" s="33"/>
      <c r="M260" s="141" t="s">
        <v>21</v>
      </c>
      <c r="N260" s="142" t="s">
        <v>42</v>
      </c>
      <c r="P260" s="143">
        <f>O260*H260</f>
        <v>0</v>
      </c>
      <c r="Q260" s="143">
        <v>0</v>
      </c>
      <c r="R260" s="143">
        <f>Q260*H260</f>
        <v>0</v>
      </c>
      <c r="S260" s="143">
        <v>0</v>
      </c>
      <c r="T260" s="144">
        <f>S260*H260</f>
        <v>0</v>
      </c>
      <c r="AR260" s="145" t="s">
        <v>1050</v>
      </c>
      <c r="AT260" s="145" t="s">
        <v>332</v>
      </c>
      <c r="AU260" s="145" t="s">
        <v>78</v>
      </c>
      <c r="AY260" s="18" t="s">
        <v>330</v>
      </c>
      <c r="BE260" s="146">
        <f>IF(N260="základní",J260,0)</f>
        <v>7194.63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78</v>
      </c>
      <c r="BK260" s="146">
        <f>ROUND(I260*H260,2)</f>
        <v>7194.63</v>
      </c>
      <c r="BL260" s="18" t="s">
        <v>1050</v>
      </c>
      <c r="BM260" s="145" t="s">
        <v>1994</v>
      </c>
    </row>
    <row r="261" spans="2:65" s="12" customFormat="1">
      <c r="B261" s="151"/>
      <c r="D261" s="152" t="s">
        <v>340</v>
      </c>
      <c r="E261" s="153" t="s">
        <v>21</v>
      </c>
      <c r="F261" s="154" t="s">
        <v>9274</v>
      </c>
      <c r="H261" s="153" t="s">
        <v>21</v>
      </c>
      <c r="I261" s="155"/>
      <c r="L261" s="151"/>
      <c r="M261" s="156"/>
      <c r="T261" s="157"/>
      <c r="AT261" s="153" t="s">
        <v>340</v>
      </c>
      <c r="AU261" s="153" t="s">
        <v>78</v>
      </c>
      <c r="AV261" s="12" t="s">
        <v>78</v>
      </c>
      <c r="AW261" s="12" t="s">
        <v>32</v>
      </c>
      <c r="AX261" s="12" t="s">
        <v>71</v>
      </c>
      <c r="AY261" s="153" t="s">
        <v>330</v>
      </c>
    </row>
    <row r="262" spans="2:65" s="13" customFormat="1">
      <c r="B262" s="158"/>
      <c r="D262" s="152" t="s">
        <v>340</v>
      </c>
      <c r="E262" s="159" t="s">
        <v>21</v>
      </c>
      <c r="F262" s="160" t="s">
        <v>78</v>
      </c>
      <c r="H262" s="161">
        <v>1</v>
      </c>
      <c r="I262" s="162"/>
      <c r="L262" s="158"/>
      <c r="M262" s="163"/>
      <c r="T262" s="164"/>
      <c r="AT262" s="159" t="s">
        <v>340</v>
      </c>
      <c r="AU262" s="159" t="s">
        <v>78</v>
      </c>
      <c r="AV262" s="13" t="s">
        <v>80</v>
      </c>
      <c r="AW262" s="13" t="s">
        <v>32</v>
      </c>
      <c r="AX262" s="13" t="s">
        <v>71</v>
      </c>
      <c r="AY262" s="159" t="s">
        <v>330</v>
      </c>
    </row>
    <row r="263" spans="2:65" s="14" customFormat="1">
      <c r="B263" s="166"/>
      <c r="D263" s="152" t="s">
        <v>340</v>
      </c>
      <c r="E263" s="167" t="s">
        <v>21</v>
      </c>
      <c r="F263" s="168" t="s">
        <v>443</v>
      </c>
      <c r="H263" s="169">
        <v>1</v>
      </c>
      <c r="I263" s="170"/>
      <c r="L263" s="166"/>
      <c r="M263" s="198"/>
      <c r="N263" s="199"/>
      <c r="O263" s="199"/>
      <c r="P263" s="199"/>
      <c r="Q263" s="199"/>
      <c r="R263" s="199"/>
      <c r="S263" s="199"/>
      <c r="T263" s="200"/>
      <c r="AT263" s="167" t="s">
        <v>340</v>
      </c>
      <c r="AU263" s="167" t="s">
        <v>78</v>
      </c>
      <c r="AV263" s="14" t="s">
        <v>336</v>
      </c>
      <c r="AW263" s="14" t="s">
        <v>32</v>
      </c>
      <c r="AX263" s="14" t="s">
        <v>78</v>
      </c>
      <c r="AY263" s="167" t="s">
        <v>330</v>
      </c>
    </row>
    <row r="264" spans="2:65" s="1" customFormat="1" ht="6.95" customHeight="1">
      <c r="B264" s="41"/>
      <c r="C264" s="42"/>
      <c r="D264" s="42"/>
      <c r="E264" s="42"/>
      <c r="F264" s="42"/>
      <c r="G264" s="42"/>
      <c r="H264" s="42"/>
      <c r="I264" s="42"/>
      <c r="J264" s="42"/>
      <c r="K264" s="42"/>
      <c r="L264" s="33"/>
    </row>
  </sheetData>
  <sheetProtection algorithmName="SHA-512" hashValue="otUsp9SI/IUQnP8w0iAewMmGdlZvzfKSgm3Kc5DLX393TefJYcKVaizbWgVQrqVA3QD+wVgEtWDtPZMyjLKetg==" saltValue="3aFwXMJCaUPvFjAhb5WrTgaDKA/PpUeWFmh5AQt5oa6WgNhFUosMxJ6ZN2BaizC124dzNWe9PW0aqHY/HJiDkA==" spinCount="100000" sheet="1" objects="1" scenarios="1" formatColumns="0" formatRows="0" autoFilter="0"/>
  <autoFilter ref="C85:K263" xr:uid="{00000000-0009-0000-0000-000013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pageSetUpPr fitToPage="1"/>
  </sheetPr>
  <dimension ref="B2:BM135"/>
  <sheetViews>
    <sheetView showGridLines="0" topLeftCell="A73" workbookViewId="0">
      <selection activeCell="I88" sqref="I88:I134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142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9392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ROUND(J86, 2)</f>
        <v>6011448.9800000004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ROUND((SUM(BE86:BE134)),  2)</f>
        <v>6011448.9800000004</v>
      </c>
      <c r="I35" s="96">
        <v>0.21</v>
      </c>
      <c r="J35" s="82">
        <f>ROUND(((SUM(BE86:BE134))*I35),  2)</f>
        <v>1262404.29</v>
      </c>
      <c r="L35" s="33"/>
    </row>
    <row r="36" spans="2:12" s="1" customFormat="1" ht="14.45" customHeight="1">
      <c r="B36" s="33"/>
      <c r="E36" s="28" t="s">
        <v>43</v>
      </c>
      <c r="F36" s="82">
        <f>ROUND((SUM(BF86:BF134)),  2)</f>
        <v>0</v>
      </c>
      <c r="I36" s="96">
        <v>0.12</v>
      </c>
      <c r="J36" s="82">
        <f>ROUND(((SUM(BF86:BF134))*I36),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ROUND((SUM(BG86:BG134)),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ROUND((SUM(BH86:BH134)),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ROUND((SUM(BI86:BI134)),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7273853.2700000005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D.1.4.J - Medicinální plyny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J86</f>
        <v>6011448.9799999995</v>
      </c>
      <c r="L63" s="33"/>
      <c r="AU63" s="18" t="s">
        <v>273</v>
      </c>
    </row>
    <row r="64" spans="2:47" s="8" customFormat="1" ht="24.95" customHeight="1">
      <c r="B64" s="106"/>
      <c r="D64" s="107" t="s">
        <v>9393</v>
      </c>
      <c r="E64" s="108"/>
      <c r="F64" s="108"/>
      <c r="G64" s="108"/>
      <c r="H64" s="108"/>
      <c r="I64" s="108"/>
      <c r="J64" s="109">
        <f>J87</f>
        <v>6011448.9799999995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315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188</v>
      </c>
      <c r="L75" s="21"/>
    </row>
    <row r="76" spans="2:12" s="1" customFormat="1" ht="16.5" customHeight="1">
      <c r="B76" s="33"/>
      <c r="E76" s="336" t="s">
        <v>192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196</v>
      </c>
      <c r="L77" s="33"/>
    </row>
    <row r="78" spans="2:12" s="1" customFormat="1" ht="16.5" customHeight="1">
      <c r="B78" s="33"/>
      <c r="E78" s="305" t="str">
        <f>E11</f>
        <v>D.1.4.J - Medicinální plyny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>
        <f>IF(J14="","",J14)</f>
        <v>45470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25</v>
      </c>
      <c r="F82" s="26" t="str">
        <f>E17</f>
        <v>Fakultní nemocnice Olomouc</v>
      </c>
      <c r="I82" s="28" t="s">
        <v>30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29</v>
      </c>
      <c r="F83" s="26" t="str">
        <f>IF(E20="","",E20)</f>
        <v>Sdružení firem VW WACHAL a.s., YUCON CZ s.r.o. a STANTER, a.s. zkratkou S-VWYUST</v>
      </c>
      <c r="I83" s="28" t="s">
        <v>33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316</v>
      </c>
      <c r="D85" s="116" t="s">
        <v>56</v>
      </c>
      <c r="E85" s="116" t="s">
        <v>52</v>
      </c>
      <c r="F85" s="116" t="s">
        <v>53</v>
      </c>
      <c r="G85" s="116" t="s">
        <v>317</v>
      </c>
      <c r="H85" s="116" t="s">
        <v>318</v>
      </c>
      <c r="I85" s="116" t="s">
        <v>319</v>
      </c>
      <c r="J85" s="116" t="s">
        <v>272</v>
      </c>
      <c r="K85" s="117" t="s">
        <v>320</v>
      </c>
      <c r="L85" s="114"/>
      <c r="M85" s="55" t="s">
        <v>21</v>
      </c>
      <c r="N85" s="56" t="s">
        <v>41</v>
      </c>
      <c r="O85" s="56" t="s">
        <v>321</v>
      </c>
      <c r="P85" s="56" t="s">
        <v>322</v>
      </c>
      <c r="Q85" s="56" t="s">
        <v>323</v>
      </c>
      <c r="R85" s="56" t="s">
        <v>324</v>
      </c>
      <c r="S85" s="56" t="s">
        <v>325</v>
      </c>
      <c r="T85" s="57" t="s">
        <v>326</v>
      </c>
    </row>
    <row r="86" spans="2:65" s="1" customFormat="1" ht="22.9" customHeight="1">
      <c r="B86" s="33"/>
      <c r="C86" s="60" t="s">
        <v>327</v>
      </c>
      <c r="J86" s="118">
        <f>BK86</f>
        <v>6011448.9799999995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70</v>
      </c>
      <c r="AU86" s="18" t="s">
        <v>273</v>
      </c>
      <c r="BK86" s="121">
        <f>BK87</f>
        <v>6011448.9799999995</v>
      </c>
    </row>
    <row r="87" spans="2:65" s="11" customFormat="1" ht="25.9" customHeight="1">
      <c r="B87" s="122"/>
      <c r="D87" s="123" t="s">
        <v>70</v>
      </c>
      <c r="E87" s="124" t="s">
        <v>6601</v>
      </c>
      <c r="F87" s="124" t="s">
        <v>9394</v>
      </c>
      <c r="I87" s="125"/>
      <c r="J87" s="126">
        <f>BK87</f>
        <v>6011448.9799999995</v>
      </c>
      <c r="L87" s="122"/>
      <c r="M87" s="127"/>
      <c r="P87" s="128">
        <f>SUM(P88:P134)</f>
        <v>0</v>
      </c>
      <c r="R87" s="128">
        <f>SUM(R88:R134)</f>
        <v>0</v>
      </c>
      <c r="T87" s="129">
        <f>SUM(T88:T134)</f>
        <v>0</v>
      </c>
      <c r="AR87" s="123" t="s">
        <v>78</v>
      </c>
      <c r="AT87" s="130" t="s">
        <v>70</v>
      </c>
      <c r="AU87" s="130" t="s">
        <v>71</v>
      </c>
      <c r="AY87" s="123" t="s">
        <v>330</v>
      </c>
      <c r="BK87" s="131">
        <f>SUM(BK88:BK134)</f>
        <v>6011448.9799999995</v>
      </c>
    </row>
    <row r="88" spans="2:65" s="1" customFormat="1" ht="16.5" customHeight="1">
      <c r="B88" s="33"/>
      <c r="C88" s="134" t="s">
        <v>78</v>
      </c>
      <c r="D88" s="134" t="s">
        <v>332</v>
      </c>
      <c r="E88" s="135" t="s">
        <v>9395</v>
      </c>
      <c r="F88" s="136" t="s">
        <v>9396</v>
      </c>
      <c r="G88" s="137" t="s">
        <v>353</v>
      </c>
      <c r="H88" s="138">
        <v>340</v>
      </c>
      <c r="I88" s="139">
        <v>425.04</v>
      </c>
      <c r="J88" s="140">
        <f t="shared" ref="J88:J105" si="0">ROUND(I88*H88,2)</f>
        <v>144513.60000000001</v>
      </c>
      <c r="K88" s="136" t="s">
        <v>21</v>
      </c>
      <c r="L88" s="33"/>
      <c r="M88" s="141" t="s">
        <v>21</v>
      </c>
      <c r="N88" s="142" t="s">
        <v>42</v>
      </c>
      <c r="P88" s="143">
        <f t="shared" ref="P88:P105" si="1">O88*H88</f>
        <v>0</v>
      </c>
      <c r="Q88" s="143">
        <v>0</v>
      </c>
      <c r="R88" s="143">
        <f t="shared" ref="R88:R105" si="2">Q88*H88</f>
        <v>0</v>
      </c>
      <c r="S88" s="143">
        <v>0</v>
      </c>
      <c r="T88" s="144">
        <f t="shared" ref="T88:T105" si="3">S88*H88</f>
        <v>0</v>
      </c>
      <c r="AR88" s="145" t="s">
        <v>444</v>
      </c>
      <c r="AT88" s="145" t="s">
        <v>332</v>
      </c>
      <c r="AU88" s="145" t="s">
        <v>78</v>
      </c>
      <c r="AY88" s="18" t="s">
        <v>330</v>
      </c>
      <c r="BE88" s="146">
        <f t="shared" ref="BE88:BE105" si="4">IF(N88="základní",J88,0)</f>
        <v>144513.60000000001</v>
      </c>
      <c r="BF88" s="146">
        <f t="shared" ref="BF88:BF105" si="5">IF(N88="snížená",J88,0)</f>
        <v>0</v>
      </c>
      <c r="BG88" s="146">
        <f t="shared" ref="BG88:BG105" si="6">IF(N88="zákl. přenesená",J88,0)</f>
        <v>0</v>
      </c>
      <c r="BH88" s="146">
        <f t="shared" ref="BH88:BH105" si="7">IF(N88="sníž. přenesená",J88,0)</f>
        <v>0</v>
      </c>
      <c r="BI88" s="146">
        <f t="shared" ref="BI88:BI105" si="8">IF(N88="nulová",J88,0)</f>
        <v>0</v>
      </c>
      <c r="BJ88" s="18" t="s">
        <v>78</v>
      </c>
      <c r="BK88" s="146">
        <f t="shared" ref="BK88:BK105" si="9">ROUND(I88*H88,2)</f>
        <v>144513.60000000001</v>
      </c>
      <c r="BL88" s="18" t="s">
        <v>444</v>
      </c>
      <c r="BM88" s="145" t="s">
        <v>80</v>
      </c>
    </row>
    <row r="89" spans="2:65" s="1" customFormat="1" ht="16.5" customHeight="1">
      <c r="B89" s="33"/>
      <c r="C89" s="134" t="s">
        <v>80</v>
      </c>
      <c r="D89" s="134" t="s">
        <v>332</v>
      </c>
      <c r="E89" s="135" t="s">
        <v>9397</v>
      </c>
      <c r="F89" s="136" t="s">
        <v>9398</v>
      </c>
      <c r="G89" s="137" t="s">
        <v>353</v>
      </c>
      <c r="H89" s="138">
        <v>115</v>
      </c>
      <c r="I89" s="139">
        <v>571.14</v>
      </c>
      <c r="J89" s="140">
        <f t="shared" si="0"/>
        <v>65681.100000000006</v>
      </c>
      <c r="K89" s="136" t="s">
        <v>21</v>
      </c>
      <c r="L89" s="33"/>
      <c r="M89" s="141" t="s">
        <v>21</v>
      </c>
      <c r="N89" s="142" t="s">
        <v>42</v>
      </c>
      <c r="P89" s="143">
        <f t="shared" si="1"/>
        <v>0</v>
      </c>
      <c r="Q89" s="143">
        <v>0</v>
      </c>
      <c r="R89" s="143">
        <f t="shared" si="2"/>
        <v>0</v>
      </c>
      <c r="S89" s="143">
        <v>0</v>
      </c>
      <c r="T89" s="144">
        <f t="shared" si="3"/>
        <v>0</v>
      </c>
      <c r="AR89" s="145" t="s">
        <v>444</v>
      </c>
      <c r="AT89" s="145" t="s">
        <v>332</v>
      </c>
      <c r="AU89" s="145" t="s">
        <v>78</v>
      </c>
      <c r="AY89" s="18" t="s">
        <v>330</v>
      </c>
      <c r="BE89" s="146">
        <f t="shared" si="4"/>
        <v>65681.100000000006</v>
      </c>
      <c r="BF89" s="146">
        <f t="shared" si="5"/>
        <v>0</v>
      </c>
      <c r="BG89" s="146">
        <f t="shared" si="6"/>
        <v>0</v>
      </c>
      <c r="BH89" s="146">
        <f t="shared" si="7"/>
        <v>0</v>
      </c>
      <c r="BI89" s="146">
        <f t="shared" si="8"/>
        <v>0</v>
      </c>
      <c r="BJ89" s="18" t="s">
        <v>78</v>
      </c>
      <c r="BK89" s="146">
        <f t="shared" si="9"/>
        <v>65681.100000000006</v>
      </c>
      <c r="BL89" s="18" t="s">
        <v>444</v>
      </c>
      <c r="BM89" s="145" t="s">
        <v>336</v>
      </c>
    </row>
    <row r="90" spans="2:65" s="1" customFormat="1" ht="16.5" customHeight="1">
      <c r="B90" s="33"/>
      <c r="C90" s="134" t="s">
        <v>171</v>
      </c>
      <c r="D90" s="134" t="s">
        <v>332</v>
      </c>
      <c r="E90" s="135" t="s">
        <v>9399</v>
      </c>
      <c r="F90" s="136" t="s">
        <v>9400</v>
      </c>
      <c r="G90" s="137" t="s">
        <v>353</v>
      </c>
      <c r="H90" s="138">
        <v>73</v>
      </c>
      <c r="I90" s="139">
        <v>803.58</v>
      </c>
      <c r="J90" s="140">
        <f t="shared" si="0"/>
        <v>58661.34</v>
      </c>
      <c r="K90" s="136" t="s">
        <v>21</v>
      </c>
      <c r="L90" s="33"/>
      <c r="M90" s="141" t="s">
        <v>21</v>
      </c>
      <c r="N90" s="142" t="s">
        <v>42</v>
      </c>
      <c r="P90" s="143">
        <f t="shared" si="1"/>
        <v>0</v>
      </c>
      <c r="Q90" s="143">
        <v>0</v>
      </c>
      <c r="R90" s="143">
        <f t="shared" si="2"/>
        <v>0</v>
      </c>
      <c r="S90" s="143">
        <v>0</v>
      </c>
      <c r="T90" s="144">
        <f t="shared" si="3"/>
        <v>0</v>
      </c>
      <c r="AR90" s="145" t="s">
        <v>444</v>
      </c>
      <c r="AT90" s="145" t="s">
        <v>332</v>
      </c>
      <c r="AU90" s="145" t="s">
        <v>78</v>
      </c>
      <c r="AY90" s="18" t="s">
        <v>330</v>
      </c>
      <c r="BE90" s="146">
        <f t="shared" si="4"/>
        <v>58661.34</v>
      </c>
      <c r="BF90" s="146">
        <f t="shared" si="5"/>
        <v>0</v>
      </c>
      <c r="BG90" s="146">
        <f t="shared" si="6"/>
        <v>0</v>
      </c>
      <c r="BH90" s="146">
        <f t="shared" si="7"/>
        <v>0</v>
      </c>
      <c r="BI90" s="146">
        <f t="shared" si="8"/>
        <v>0</v>
      </c>
      <c r="BJ90" s="18" t="s">
        <v>78</v>
      </c>
      <c r="BK90" s="146">
        <f t="shared" si="9"/>
        <v>58661.34</v>
      </c>
      <c r="BL90" s="18" t="s">
        <v>444</v>
      </c>
      <c r="BM90" s="145" t="s">
        <v>370</v>
      </c>
    </row>
    <row r="91" spans="2:65" s="1" customFormat="1" ht="16.5" customHeight="1">
      <c r="B91" s="33"/>
      <c r="C91" s="134" t="s">
        <v>336</v>
      </c>
      <c r="D91" s="134" t="s">
        <v>332</v>
      </c>
      <c r="E91" s="135" t="s">
        <v>9401</v>
      </c>
      <c r="F91" s="136" t="s">
        <v>9402</v>
      </c>
      <c r="G91" s="137" t="s">
        <v>353</v>
      </c>
      <c r="H91" s="138">
        <v>25</v>
      </c>
      <c r="I91" s="139">
        <v>967.4</v>
      </c>
      <c r="J91" s="140">
        <f t="shared" si="0"/>
        <v>24185</v>
      </c>
      <c r="K91" s="136" t="s">
        <v>21</v>
      </c>
      <c r="L91" s="33"/>
      <c r="M91" s="141" t="s">
        <v>21</v>
      </c>
      <c r="N91" s="142" t="s">
        <v>42</v>
      </c>
      <c r="P91" s="143">
        <f t="shared" si="1"/>
        <v>0</v>
      </c>
      <c r="Q91" s="143">
        <v>0</v>
      </c>
      <c r="R91" s="143">
        <f t="shared" si="2"/>
        <v>0</v>
      </c>
      <c r="S91" s="143">
        <v>0</v>
      </c>
      <c r="T91" s="144">
        <f t="shared" si="3"/>
        <v>0</v>
      </c>
      <c r="AR91" s="145" t="s">
        <v>444</v>
      </c>
      <c r="AT91" s="145" t="s">
        <v>332</v>
      </c>
      <c r="AU91" s="145" t="s">
        <v>78</v>
      </c>
      <c r="AY91" s="18" t="s">
        <v>330</v>
      </c>
      <c r="BE91" s="146">
        <f t="shared" si="4"/>
        <v>24185</v>
      </c>
      <c r="BF91" s="146">
        <f t="shared" si="5"/>
        <v>0</v>
      </c>
      <c r="BG91" s="146">
        <f t="shared" si="6"/>
        <v>0</v>
      </c>
      <c r="BH91" s="146">
        <f t="shared" si="7"/>
        <v>0</v>
      </c>
      <c r="BI91" s="146">
        <f t="shared" si="8"/>
        <v>0</v>
      </c>
      <c r="BJ91" s="18" t="s">
        <v>78</v>
      </c>
      <c r="BK91" s="146">
        <f t="shared" si="9"/>
        <v>24185</v>
      </c>
      <c r="BL91" s="18" t="s">
        <v>444</v>
      </c>
      <c r="BM91" s="145" t="s">
        <v>388</v>
      </c>
    </row>
    <row r="92" spans="2:65" s="1" customFormat="1" ht="16.5" customHeight="1">
      <c r="B92" s="33"/>
      <c r="C92" s="134" t="s">
        <v>364</v>
      </c>
      <c r="D92" s="134" t="s">
        <v>332</v>
      </c>
      <c r="E92" s="135" t="s">
        <v>9403</v>
      </c>
      <c r="F92" s="136" t="s">
        <v>9404</v>
      </c>
      <c r="G92" s="137" t="s">
        <v>353</v>
      </c>
      <c r="H92" s="138">
        <v>112</v>
      </c>
      <c r="I92" s="139">
        <v>1055.95</v>
      </c>
      <c r="J92" s="140">
        <f t="shared" si="0"/>
        <v>118266.4</v>
      </c>
      <c r="K92" s="136" t="s">
        <v>21</v>
      </c>
      <c r="L92" s="33"/>
      <c r="M92" s="141" t="s">
        <v>21</v>
      </c>
      <c r="N92" s="142" t="s">
        <v>42</v>
      </c>
      <c r="P92" s="143">
        <f t="shared" si="1"/>
        <v>0</v>
      </c>
      <c r="Q92" s="143">
        <v>0</v>
      </c>
      <c r="R92" s="143">
        <f t="shared" si="2"/>
        <v>0</v>
      </c>
      <c r="S92" s="143">
        <v>0</v>
      </c>
      <c r="T92" s="144">
        <f t="shared" si="3"/>
        <v>0</v>
      </c>
      <c r="AR92" s="145" t="s">
        <v>444</v>
      </c>
      <c r="AT92" s="145" t="s">
        <v>332</v>
      </c>
      <c r="AU92" s="145" t="s">
        <v>78</v>
      </c>
      <c r="AY92" s="18" t="s">
        <v>330</v>
      </c>
      <c r="BE92" s="146">
        <f t="shared" si="4"/>
        <v>118266.4</v>
      </c>
      <c r="BF92" s="146">
        <f t="shared" si="5"/>
        <v>0</v>
      </c>
      <c r="BG92" s="146">
        <f t="shared" si="6"/>
        <v>0</v>
      </c>
      <c r="BH92" s="146">
        <f t="shared" si="7"/>
        <v>0</v>
      </c>
      <c r="BI92" s="146">
        <f t="shared" si="8"/>
        <v>0</v>
      </c>
      <c r="BJ92" s="18" t="s">
        <v>78</v>
      </c>
      <c r="BK92" s="146">
        <f t="shared" si="9"/>
        <v>118266.4</v>
      </c>
      <c r="BL92" s="18" t="s">
        <v>444</v>
      </c>
      <c r="BM92" s="145" t="s">
        <v>404</v>
      </c>
    </row>
    <row r="93" spans="2:65" s="1" customFormat="1" ht="16.5" customHeight="1">
      <c r="B93" s="33"/>
      <c r="C93" s="134" t="s">
        <v>370</v>
      </c>
      <c r="D93" s="134" t="s">
        <v>332</v>
      </c>
      <c r="E93" s="135" t="s">
        <v>9405</v>
      </c>
      <c r="F93" s="136" t="s">
        <v>9406</v>
      </c>
      <c r="G93" s="137" t="s">
        <v>2551</v>
      </c>
      <c r="H93" s="138">
        <v>140</v>
      </c>
      <c r="I93" s="139">
        <v>151.63999999999999</v>
      </c>
      <c r="J93" s="140">
        <f t="shared" si="0"/>
        <v>21229.599999999999</v>
      </c>
      <c r="K93" s="136" t="s">
        <v>21</v>
      </c>
      <c r="L93" s="33"/>
      <c r="M93" s="141" t="s">
        <v>21</v>
      </c>
      <c r="N93" s="142" t="s">
        <v>42</v>
      </c>
      <c r="P93" s="143">
        <f t="shared" si="1"/>
        <v>0</v>
      </c>
      <c r="Q93" s="143">
        <v>0</v>
      </c>
      <c r="R93" s="143">
        <f t="shared" si="2"/>
        <v>0</v>
      </c>
      <c r="S93" s="143">
        <v>0</v>
      </c>
      <c r="T93" s="144">
        <f t="shared" si="3"/>
        <v>0</v>
      </c>
      <c r="AR93" s="145" t="s">
        <v>444</v>
      </c>
      <c r="AT93" s="145" t="s">
        <v>332</v>
      </c>
      <c r="AU93" s="145" t="s">
        <v>78</v>
      </c>
      <c r="AY93" s="18" t="s">
        <v>330</v>
      </c>
      <c r="BE93" s="146">
        <f t="shared" si="4"/>
        <v>21229.599999999999</v>
      </c>
      <c r="BF93" s="146">
        <f t="shared" si="5"/>
        <v>0</v>
      </c>
      <c r="BG93" s="146">
        <f t="shared" si="6"/>
        <v>0</v>
      </c>
      <c r="BH93" s="146">
        <f t="shared" si="7"/>
        <v>0</v>
      </c>
      <c r="BI93" s="146">
        <f t="shared" si="8"/>
        <v>0</v>
      </c>
      <c r="BJ93" s="18" t="s">
        <v>78</v>
      </c>
      <c r="BK93" s="146">
        <f t="shared" si="9"/>
        <v>21229.599999999999</v>
      </c>
      <c r="BL93" s="18" t="s">
        <v>444</v>
      </c>
      <c r="BM93" s="145" t="s">
        <v>8</v>
      </c>
    </row>
    <row r="94" spans="2:65" s="1" customFormat="1" ht="16.5" customHeight="1">
      <c r="B94" s="33"/>
      <c r="C94" s="134" t="s">
        <v>378</v>
      </c>
      <c r="D94" s="134" t="s">
        <v>332</v>
      </c>
      <c r="E94" s="135" t="s">
        <v>9407</v>
      </c>
      <c r="F94" s="136" t="s">
        <v>9408</v>
      </c>
      <c r="G94" s="137" t="s">
        <v>2551</v>
      </c>
      <c r="H94" s="138">
        <v>33</v>
      </c>
      <c r="I94" s="139">
        <v>192.59</v>
      </c>
      <c r="J94" s="140">
        <f t="shared" si="0"/>
        <v>6355.47</v>
      </c>
      <c r="K94" s="136" t="s">
        <v>21</v>
      </c>
      <c r="L94" s="33"/>
      <c r="M94" s="141" t="s">
        <v>21</v>
      </c>
      <c r="N94" s="142" t="s">
        <v>42</v>
      </c>
      <c r="P94" s="143">
        <f t="shared" si="1"/>
        <v>0</v>
      </c>
      <c r="Q94" s="143">
        <v>0</v>
      </c>
      <c r="R94" s="143">
        <f t="shared" si="2"/>
        <v>0</v>
      </c>
      <c r="S94" s="143">
        <v>0</v>
      </c>
      <c r="T94" s="144">
        <f t="shared" si="3"/>
        <v>0</v>
      </c>
      <c r="AR94" s="145" t="s">
        <v>444</v>
      </c>
      <c r="AT94" s="145" t="s">
        <v>332</v>
      </c>
      <c r="AU94" s="145" t="s">
        <v>78</v>
      </c>
      <c r="AY94" s="18" t="s">
        <v>330</v>
      </c>
      <c r="BE94" s="146">
        <f t="shared" si="4"/>
        <v>6355.47</v>
      </c>
      <c r="BF94" s="146">
        <f t="shared" si="5"/>
        <v>0</v>
      </c>
      <c r="BG94" s="146">
        <f t="shared" si="6"/>
        <v>0</v>
      </c>
      <c r="BH94" s="146">
        <f t="shared" si="7"/>
        <v>0</v>
      </c>
      <c r="BI94" s="146">
        <f t="shared" si="8"/>
        <v>0</v>
      </c>
      <c r="BJ94" s="18" t="s">
        <v>78</v>
      </c>
      <c r="BK94" s="146">
        <f t="shared" si="9"/>
        <v>6355.47</v>
      </c>
      <c r="BL94" s="18" t="s">
        <v>444</v>
      </c>
      <c r="BM94" s="145" t="s">
        <v>429</v>
      </c>
    </row>
    <row r="95" spans="2:65" s="1" customFormat="1" ht="16.5" customHeight="1">
      <c r="B95" s="33"/>
      <c r="C95" s="134" t="s">
        <v>388</v>
      </c>
      <c r="D95" s="134" t="s">
        <v>332</v>
      </c>
      <c r="E95" s="135" t="s">
        <v>9409</v>
      </c>
      <c r="F95" s="136" t="s">
        <v>9410</v>
      </c>
      <c r="G95" s="137" t="s">
        <v>2551</v>
      </c>
      <c r="H95" s="138">
        <v>22</v>
      </c>
      <c r="I95" s="139">
        <v>116.22</v>
      </c>
      <c r="J95" s="140">
        <f t="shared" si="0"/>
        <v>2556.84</v>
      </c>
      <c r="K95" s="136" t="s">
        <v>21</v>
      </c>
      <c r="L95" s="33"/>
      <c r="M95" s="141" t="s">
        <v>21</v>
      </c>
      <c r="N95" s="142" t="s">
        <v>42</v>
      </c>
      <c r="P95" s="143">
        <f t="shared" si="1"/>
        <v>0</v>
      </c>
      <c r="Q95" s="143">
        <v>0</v>
      </c>
      <c r="R95" s="143">
        <f t="shared" si="2"/>
        <v>0</v>
      </c>
      <c r="S95" s="143">
        <v>0</v>
      </c>
      <c r="T95" s="144">
        <f t="shared" si="3"/>
        <v>0</v>
      </c>
      <c r="AR95" s="145" t="s">
        <v>444</v>
      </c>
      <c r="AT95" s="145" t="s">
        <v>332</v>
      </c>
      <c r="AU95" s="145" t="s">
        <v>78</v>
      </c>
      <c r="AY95" s="18" t="s">
        <v>330</v>
      </c>
      <c r="BE95" s="146">
        <f t="shared" si="4"/>
        <v>2556.84</v>
      </c>
      <c r="BF95" s="146">
        <f t="shared" si="5"/>
        <v>0</v>
      </c>
      <c r="BG95" s="146">
        <f t="shared" si="6"/>
        <v>0</v>
      </c>
      <c r="BH95" s="146">
        <f t="shared" si="7"/>
        <v>0</v>
      </c>
      <c r="BI95" s="146">
        <f t="shared" si="8"/>
        <v>0</v>
      </c>
      <c r="BJ95" s="18" t="s">
        <v>78</v>
      </c>
      <c r="BK95" s="146">
        <f t="shared" si="9"/>
        <v>2556.84</v>
      </c>
      <c r="BL95" s="18" t="s">
        <v>444</v>
      </c>
      <c r="BM95" s="145" t="s">
        <v>444</v>
      </c>
    </row>
    <row r="96" spans="2:65" s="1" customFormat="1" ht="16.5" customHeight="1">
      <c r="B96" s="33"/>
      <c r="C96" s="134" t="s">
        <v>396</v>
      </c>
      <c r="D96" s="134" t="s">
        <v>332</v>
      </c>
      <c r="E96" s="135" t="s">
        <v>9411</v>
      </c>
      <c r="F96" s="136" t="s">
        <v>9412</v>
      </c>
      <c r="G96" s="137" t="s">
        <v>2551</v>
      </c>
      <c r="H96" s="138">
        <v>6</v>
      </c>
      <c r="I96" s="139">
        <v>142.79</v>
      </c>
      <c r="J96" s="140">
        <f t="shared" si="0"/>
        <v>856.74</v>
      </c>
      <c r="K96" s="136" t="s">
        <v>21</v>
      </c>
      <c r="L96" s="33"/>
      <c r="M96" s="141" t="s">
        <v>21</v>
      </c>
      <c r="N96" s="142" t="s">
        <v>42</v>
      </c>
      <c r="P96" s="143">
        <f t="shared" si="1"/>
        <v>0</v>
      </c>
      <c r="Q96" s="143">
        <v>0</v>
      </c>
      <c r="R96" s="143">
        <f t="shared" si="2"/>
        <v>0</v>
      </c>
      <c r="S96" s="143">
        <v>0</v>
      </c>
      <c r="T96" s="144">
        <f t="shared" si="3"/>
        <v>0</v>
      </c>
      <c r="AR96" s="145" t="s">
        <v>444</v>
      </c>
      <c r="AT96" s="145" t="s">
        <v>332</v>
      </c>
      <c r="AU96" s="145" t="s">
        <v>78</v>
      </c>
      <c r="AY96" s="18" t="s">
        <v>330</v>
      </c>
      <c r="BE96" s="146">
        <f t="shared" si="4"/>
        <v>856.74</v>
      </c>
      <c r="BF96" s="146">
        <f t="shared" si="5"/>
        <v>0</v>
      </c>
      <c r="BG96" s="146">
        <f t="shared" si="6"/>
        <v>0</v>
      </c>
      <c r="BH96" s="146">
        <f t="shared" si="7"/>
        <v>0</v>
      </c>
      <c r="BI96" s="146">
        <f t="shared" si="8"/>
        <v>0</v>
      </c>
      <c r="BJ96" s="18" t="s">
        <v>78</v>
      </c>
      <c r="BK96" s="146">
        <f t="shared" si="9"/>
        <v>856.74</v>
      </c>
      <c r="BL96" s="18" t="s">
        <v>444</v>
      </c>
      <c r="BM96" s="145" t="s">
        <v>459</v>
      </c>
    </row>
    <row r="97" spans="2:65" s="1" customFormat="1" ht="16.5" customHeight="1">
      <c r="B97" s="33"/>
      <c r="C97" s="134" t="s">
        <v>404</v>
      </c>
      <c r="D97" s="134" t="s">
        <v>332</v>
      </c>
      <c r="E97" s="135" t="s">
        <v>9413</v>
      </c>
      <c r="F97" s="136" t="s">
        <v>9414</v>
      </c>
      <c r="G97" s="137" t="s">
        <v>2551</v>
      </c>
      <c r="H97" s="138">
        <v>35</v>
      </c>
      <c r="I97" s="139">
        <v>241.3</v>
      </c>
      <c r="J97" s="140">
        <f t="shared" si="0"/>
        <v>8445.5</v>
      </c>
      <c r="K97" s="136" t="s">
        <v>21</v>
      </c>
      <c r="L97" s="33"/>
      <c r="M97" s="141" t="s">
        <v>21</v>
      </c>
      <c r="N97" s="142" t="s">
        <v>42</v>
      </c>
      <c r="P97" s="143">
        <f t="shared" si="1"/>
        <v>0</v>
      </c>
      <c r="Q97" s="143">
        <v>0</v>
      </c>
      <c r="R97" s="143">
        <f t="shared" si="2"/>
        <v>0</v>
      </c>
      <c r="S97" s="143">
        <v>0</v>
      </c>
      <c r="T97" s="144">
        <f t="shared" si="3"/>
        <v>0</v>
      </c>
      <c r="AR97" s="145" t="s">
        <v>444</v>
      </c>
      <c r="AT97" s="145" t="s">
        <v>332</v>
      </c>
      <c r="AU97" s="145" t="s">
        <v>78</v>
      </c>
      <c r="AY97" s="18" t="s">
        <v>330</v>
      </c>
      <c r="BE97" s="146">
        <f t="shared" si="4"/>
        <v>8445.5</v>
      </c>
      <c r="BF97" s="146">
        <f t="shared" si="5"/>
        <v>0</v>
      </c>
      <c r="BG97" s="146">
        <f t="shared" si="6"/>
        <v>0</v>
      </c>
      <c r="BH97" s="146">
        <f t="shared" si="7"/>
        <v>0</v>
      </c>
      <c r="BI97" s="146">
        <f t="shared" si="8"/>
        <v>0</v>
      </c>
      <c r="BJ97" s="18" t="s">
        <v>78</v>
      </c>
      <c r="BK97" s="146">
        <f t="shared" si="9"/>
        <v>8445.5</v>
      </c>
      <c r="BL97" s="18" t="s">
        <v>444</v>
      </c>
      <c r="BM97" s="145" t="s">
        <v>474</v>
      </c>
    </row>
    <row r="98" spans="2:65" s="1" customFormat="1" ht="16.5" customHeight="1">
      <c r="B98" s="33"/>
      <c r="C98" s="134" t="s">
        <v>410</v>
      </c>
      <c r="D98" s="134" t="s">
        <v>332</v>
      </c>
      <c r="E98" s="135" t="s">
        <v>9415</v>
      </c>
      <c r="F98" s="136" t="s">
        <v>9416</v>
      </c>
      <c r="G98" s="137" t="s">
        <v>2551</v>
      </c>
      <c r="H98" s="138">
        <v>210</v>
      </c>
      <c r="I98" s="139">
        <v>123.97</v>
      </c>
      <c r="J98" s="140">
        <f t="shared" si="0"/>
        <v>26033.7</v>
      </c>
      <c r="K98" s="136" t="s">
        <v>21</v>
      </c>
      <c r="L98" s="33"/>
      <c r="M98" s="141" t="s">
        <v>21</v>
      </c>
      <c r="N98" s="142" t="s">
        <v>42</v>
      </c>
      <c r="P98" s="143">
        <f t="shared" si="1"/>
        <v>0</v>
      </c>
      <c r="Q98" s="143">
        <v>0</v>
      </c>
      <c r="R98" s="143">
        <f t="shared" si="2"/>
        <v>0</v>
      </c>
      <c r="S98" s="143">
        <v>0</v>
      </c>
      <c r="T98" s="144">
        <f t="shared" si="3"/>
        <v>0</v>
      </c>
      <c r="AR98" s="145" t="s">
        <v>444</v>
      </c>
      <c r="AT98" s="145" t="s">
        <v>332</v>
      </c>
      <c r="AU98" s="145" t="s">
        <v>78</v>
      </c>
      <c r="AY98" s="18" t="s">
        <v>330</v>
      </c>
      <c r="BE98" s="146">
        <f t="shared" si="4"/>
        <v>26033.7</v>
      </c>
      <c r="BF98" s="146">
        <f t="shared" si="5"/>
        <v>0</v>
      </c>
      <c r="BG98" s="146">
        <f t="shared" si="6"/>
        <v>0</v>
      </c>
      <c r="BH98" s="146">
        <f t="shared" si="7"/>
        <v>0</v>
      </c>
      <c r="BI98" s="146">
        <f t="shared" si="8"/>
        <v>0</v>
      </c>
      <c r="BJ98" s="18" t="s">
        <v>78</v>
      </c>
      <c r="BK98" s="146">
        <f t="shared" si="9"/>
        <v>26033.7</v>
      </c>
      <c r="BL98" s="18" t="s">
        <v>444</v>
      </c>
      <c r="BM98" s="145" t="s">
        <v>484</v>
      </c>
    </row>
    <row r="99" spans="2:65" s="1" customFormat="1" ht="16.5" customHeight="1">
      <c r="B99" s="33"/>
      <c r="C99" s="134" t="s">
        <v>8</v>
      </c>
      <c r="D99" s="134" t="s">
        <v>332</v>
      </c>
      <c r="E99" s="135" t="s">
        <v>9417</v>
      </c>
      <c r="F99" s="136" t="s">
        <v>9418</v>
      </c>
      <c r="G99" s="137" t="s">
        <v>2551</v>
      </c>
      <c r="H99" s="138">
        <v>45</v>
      </c>
      <c r="I99" s="139">
        <v>115.11</v>
      </c>
      <c r="J99" s="140">
        <f t="shared" si="0"/>
        <v>5179.95</v>
      </c>
      <c r="K99" s="136" t="s">
        <v>21</v>
      </c>
      <c r="L99" s="33"/>
      <c r="M99" s="141" t="s">
        <v>21</v>
      </c>
      <c r="N99" s="142" t="s">
        <v>42</v>
      </c>
      <c r="P99" s="143">
        <f t="shared" si="1"/>
        <v>0</v>
      </c>
      <c r="Q99" s="143">
        <v>0</v>
      </c>
      <c r="R99" s="143">
        <f t="shared" si="2"/>
        <v>0</v>
      </c>
      <c r="S99" s="143">
        <v>0</v>
      </c>
      <c r="T99" s="144">
        <f t="shared" si="3"/>
        <v>0</v>
      </c>
      <c r="AR99" s="145" t="s">
        <v>444</v>
      </c>
      <c r="AT99" s="145" t="s">
        <v>332</v>
      </c>
      <c r="AU99" s="145" t="s">
        <v>78</v>
      </c>
      <c r="AY99" s="18" t="s">
        <v>330</v>
      </c>
      <c r="BE99" s="146">
        <f t="shared" si="4"/>
        <v>5179.95</v>
      </c>
      <c r="BF99" s="146">
        <f t="shared" si="5"/>
        <v>0</v>
      </c>
      <c r="BG99" s="146">
        <f t="shared" si="6"/>
        <v>0</v>
      </c>
      <c r="BH99" s="146">
        <f t="shared" si="7"/>
        <v>0</v>
      </c>
      <c r="BI99" s="146">
        <f t="shared" si="8"/>
        <v>0</v>
      </c>
      <c r="BJ99" s="18" t="s">
        <v>78</v>
      </c>
      <c r="BK99" s="146">
        <f t="shared" si="9"/>
        <v>5179.95</v>
      </c>
      <c r="BL99" s="18" t="s">
        <v>444</v>
      </c>
      <c r="BM99" s="145" t="s">
        <v>5488</v>
      </c>
    </row>
    <row r="100" spans="2:65" s="1" customFormat="1" ht="16.5" customHeight="1">
      <c r="B100" s="33"/>
      <c r="C100" s="134" t="s">
        <v>422</v>
      </c>
      <c r="D100" s="134" t="s">
        <v>332</v>
      </c>
      <c r="E100" s="135" t="s">
        <v>9419</v>
      </c>
      <c r="F100" s="136" t="s">
        <v>9420</v>
      </c>
      <c r="G100" s="137" t="s">
        <v>2551</v>
      </c>
      <c r="H100" s="138">
        <v>10</v>
      </c>
      <c r="I100" s="139">
        <v>116.22</v>
      </c>
      <c r="J100" s="140">
        <f t="shared" si="0"/>
        <v>1162.2</v>
      </c>
      <c r="K100" s="136" t="s">
        <v>21</v>
      </c>
      <c r="L100" s="33"/>
      <c r="M100" s="141" t="s">
        <v>21</v>
      </c>
      <c r="N100" s="142" t="s">
        <v>42</v>
      </c>
      <c r="P100" s="143">
        <f t="shared" si="1"/>
        <v>0</v>
      </c>
      <c r="Q100" s="143">
        <v>0</v>
      </c>
      <c r="R100" s="143">
        <f t="shared" si="2"/>
        <v>0</v>
      </c>
      <c r="S100" s="143">
        <v>0</v>
      </c>
      <c r="T100" s="144">
        <f t="shared" si="3"/>
        <v>0</v>
      </c>
      <c r="AR100" s="145" t="s">
        <v>444</v>
      </c>
      <c r="AT100" s="145" t="s">
        <v>332</v>
      </c>
      <c r="AU100" s="145" t="s">
        <v>78</v>
      </c>
      <c r="AY100" s="18" t="s">
        <v>330</v>
      </c>
      <c r="BE100" s="146">
        <f t="shared" si="4"/>
        <v>1162.2</v>
      </c>
      <c r="BF100" s="146">
        <f t="shared" si="5"/>
        <v>0</v>
      </c>
      <c r="BG100" s="146">
        <f t="shared" si="6"/>
        <v>0</v>
      </c>
      <c r="BH100" s="146">
        <f t="shared" si="7"/>
        <v>0</v>
      </c>
      <c r="BI100" s="146">
        <f t="shared" si="8"/>
        <v>0</v>
      </c>
      <c r="BJ100" s="18" t="s">
        <v>78</v>
      </c>
      <c r="BK100" s="146">
        <f t="shared" si="9"/>
        <v>1162.2</v>
      </c>
      <c r="BL100" s="18" t="s">
        <v>444</v>
      </c>
      <c r="BM100" s="145" t="s">
        <v>571</v>
      </c>
    </row>
    <row r="101" spans="2:65" s="1" customFormat="1" ht="16.5" customHeight="1">
      <c r="B101" s="33"/>
      <c r="C101" s="134" t="s">
        <v>429</v>
      </c>
      <c r="D101" s="134" t="s">
        <v>332</v>
      </c>
      <c r="E101" s="135" t="s">
        <v>9421</v>
      </c>
      <c r="F101" s="136" t="s">
        <v>9422</v>
      </c>
      <c r="G101" s="137" t="s">
        <v>2551</v>
      </c>
      <c r="H101" s="138">
        <v>42</v>
      </c>
      <c r="I101" s="139">
        <v>118.43</v>
      </c>
      <c r="J101" s="140">
        <f t="shared" si="0"/>
        <v>4974.0600000000004</v>
      </c>
      <c r="K101" s="136" t="s">
        <v>21</v>
      </c>
      <c r="L101" s="33"/>
      <c r="M101" s="141" t="s">
        <v>21</v>
      </c>
      <c r="N101" s="142" t="s">
        <v>42</v>
      </c>
      <c r="P101" s="143">
        <f t="shared" si="1"/>
        <v>0</v>
      </c>
      <c r="Q101" s="143">
        <v>0</v>
      </c>
      <c r="R101" s="143">
        <f t="shared" si="2"/>
        <v>0</v>
      </c>
      <c r="S101" s="143">
        <v>0</v>
      </c>
      <c r="T101" s="144">
        <f t="shared" si="3"/>
        <v>0</v>
      </c>
      <c r="AR101" s="145" t="s">
        <v>444</v>
      </c>
      <c r="AT101" s="145" t="s">
        <v>332</v>
      </c>
      <c r="AU101" s="145" t="s">
        <v>78</v>
      </c>
      <c r="AY101" s="18" t="s">
        <v>330</v>
      </c>
      <c r="BE101" s="146">
        <f t="shared" si="4"/>
        <v>4974.0600000000004</v>
      </c>
      <c r="BF101" s="146">
        <f t="shared" si="5"/>
        <v>0</v>
      </c>
      <c r="BG101" s="146">
        <f t="shared" si="6"/>
        <v>0</v>
      </c>
      <c r="BH101" s="146">
        <f t="shared" si="7"/>
        <v>0</v>
      </c>
      <c r="BI101" s="146">
        <f t="shared" si="8"/>
        <v>0</v>
      </c>
      <c r="BJ101" s="18" t="s">
        <v>78</v>
      </c>
      <c r="BK101" s="146">
        <f t="shared" si="9"/>
        <v>4974.0600000000004</v>
      </c>
      <c r="BL101" s="18" t="s">
        <v>444</v>
      </c>
      <c r="BM101" s="145" t="s">
        <v>585</v>
      </c>
    </row>
    <row r="102" spans="2:65" s="1" customFormat="1" ht="16.5" customHeight="1">
      <c r="B102" s="33"/>
      <c r="C102" s="134" t="s">
        <v>435</v>
      </c>
      <c r="D102" s="134" t="s">
        <v>332</v>
      </c>
      <c r="E102" s="135" t="s">
        <v>9423</v>
      </c>
      <c r="F102" s="136" t="s">
        <v>9424</v>
      </c>
      <c r="G102" s="137" t="s">
        <v>353</v>
      </c>
      <c r="H102" s="138">
        <v>665</v>
      </c>
      <c r="I102" s="139">
        <v>39.85</v>
      </c>
      <c r="J102" s="140">
        <f t="shared" si="0"/>
        <v>26500.25</v>
      </c>
      <c r="K102" s="136" t="s">
        <v>21</v>
      </c>
      <c r="L102" s="33"/>
      <c r="M102" s="141" t="s">
        <v>21</v>
      </c>
      <c r="N102" s="142" t="s">
        <v>42</v>
      </c>
      <c r="P102" s="143">
        <f t="shared" si="1"/>
        <v>0</v>
      </c>
      <c r="Q102" s="143">
        <v>0</v>
      </c>
      <c r="R102" s="143">
        <f t="shared" si="2"/>
        <v>0</v>
      </c>
      <c r="S102" s="143">
        <v>0</v>
      </c>
      <c r="T102" s="144">
        <f t="shared" si="3"/>
        <v>0</v>
      </c>
      <c r="AR102" s="145" t="s">
        <v>444</v>
      </c>
      <c r="AT102" s="145" t="s">
        <v>332</v>
      </c>
      <c r="AU102" s="145" t="s">
        <v>78</v>
      </c>
      <c r="AY102" s="18" t="s">
        <v>330</v>
      </c>
      <c r="BE102" s="146">
        <f t="shared" si="4"/>
        <v>26500.25</v>
      </c>
      <c r="BF102" s="146">
        <f t="shared" si="5"/>
        <v>0</v>
      </c>
      <c r="BG102" s="146">
        <f t="shared" si="6"/>
        <v>0</v>
      </c>
      <c r="BH102" s="146">
        <f t="shared" si="7"/>
        <v>0</v>
      </c>
      <c r="BI102" s="146">
        <f t="shared" si="8"/>
        <v>0</v>
      </c>
      <c r="BJ102" s="18" t="s">
        <v>78</v>
      </c>
      <c r="BK102" s="146">
        <f t="shared" si="9"/>
        <v>26500.25</v>
      </c>
      <c r="BL102" s="18" t="s">
        <v>444</v>
      </c>
      <c r="BM102" s="145" t="s">
        <v>600</v>
      </c>
    </row>
    <row r="103" spans="2:65" s="1" customFormat="1" ht="16.5" customHeight="1">
      <c r="B103" s="33"/>
      <c r="C103" s="134" t="s">
        <v>444</v>
      </c>
      <c r="D103" s="134" t="s">
        <v>332</v>
      </c>
      <c r="E103" s="135" t="s">
        <v>9425</v>
      </c>
      <c r="F103" s="136" t="s">
        <v>9426</v>
      </c>
      <c r="G103" s="137" t="s">
        <v>353</v>
      </c>
      <c r="H103" s="138">
        <v>665</v>
      </c>
      <c r="I103" s="139">
        <v>15.5</v>
      </c>
      <c r="J103" s="140">
        <f t="shared" si="0"/>
        <v>10307.5</v>
      </c>
      <c r="K103" s="136" t="s">
        <v>21</v>
      </c>
      <c r="L103" s="33"/>
      <c r="M103" s="141" t="s">
        <v>21</v>
      </c>
      <c r="N103" s="142" t="s">
        <v>42</v>
      </c>
      <c r="P103" s="143">
        <f t="shared" si="1"/>
        <v>0</v>
      </c>
      <c r="Q103" s="143">
        <v>0</v>
      </c>
      <c r="R103" s="143">
        <f t="shared" si="2"/>
        <v>0</v>
      </c>
      <c r="S103" s="143">
        <v>0</v>
      </c>
      <c r="T103" s="144">
        <f t="shared" si="3"/>
        <v>0</v>
      </c>
      <c r="AR103" s="145" t="s">
        <v>444</v>
      </c>
      <c r="AT103" s="145" t="s">
        <v>332</v>
      </c>
      <c r="AU103" s="145" t="s">
        <v>78</v>
      </c>
      <c r="AY103" s="18" t="s">
        <v>330</v>
      </c>
      <c r="BE103" s="146">
        <f t="shared" si="4"/>
        <v>10307.5</v>
      </c>
      <c r="BF103" s="146">
        <f t="shared" si="5"/>
        <v>0</v>
      </c>
      <c r="BG103" s="146">
        <f t="shared" si="6"/>
        <v>0</v>
      </c>
      <c r="BH103" s="146">
        <f t="shared" si="7"/>
        <v>0</v>
      </c>
      <c r="BI103" s="146">
        <f t="shared" si="8"/>
        <v>0</v>
      </c>
      <c r="BJ103" s="18" t="s">
        <v>78</v>
      </c>
      <c r="BK103" s="146">
        <f t="shared" si="9"/>
        <v>10307.5</v>
      </c>
      <c r="BL103" s="18" t="s">
        <v>444</v>
      </c>
      <c r="BM103" s="145" t="s">
        <v>617</v>
      </c>
    </row>
    <row r="104" spans="2:65" s="1" customFormat="1" ht="16.5" customHeight="1">
      <c r="B104" s="33"/>
      <c r="C104" s="134" t="s">
        <v>452</v>
      </c>
      <c r="D104" s="134" t="s">
        <v>332</v>
      </c>
      <c r="E104" s="135" t="s">
        <v>9427</v>
      </c>
      <c r="F104" s="136" t="s">
        <v>9428</v>
      </c>
      <c r="G104" s="137" t="s">
        <v>353</v>
      </c>
      <c r="H104" s="138">
        <v>665</v>
      </c>
      <c r="I104" s="139">
        <v>11.07</v>
      </c>
      <c r="J104" s="140">
        <f t="shared" si="0"/>
        <v>7361.55</v>
      </c>
      <c r="K104" s="136" t="s">
        <v>21</v>
      </c>
      <c r="L104" s="33"/>
      <c r="M104" s="141" t="s">
        <v>21</v>
      </c>
      <c r="N104" s="142" t="s">
        <v>42</v>
      </c>
      <c r="P104" s="143">
        <f t="shared" si="1"/>
        <v>0</v>
      </c>
      <c r="Q104" s="143">
        <v>0</v>
      </c>
      <c r="R104" s="143">
        <f t="shared" si="2"/>
        <v>0</v>
      </c>
      <c r="S104" s="143">
        <v>0</v>
      </c>
      <c r="T104" s="144">
        <f t="shared" si="3"/>
        <v>0</v>
      </c>
      <c r="AR104" s="145" t="s">
        <v>444</v>
      </c>
      <c r="AT104" s="145" t="s">
        <v>332</v>
      </c>
      <c r="AU104" s="145" t="s">
        <v>78</v>
      </c>
      <c r="AY104" s="18" t="s">
        <v>330</v>
      </c>
      <c r="BE104" s="146">
        <f t="shared" si="4"/>
        <v>7361.55</v>
      </c>
      <c r="BF104" s="146">
        <f t="shared" si="5"/>
        <v>0</v>
      </c>
      <c r="BG104" s="146">
        <f t="shared" si="6"/>
        <v>0</v>
      </c>
      <c r="BH104" s="146">
        <f t="shared" si="7"/>
        <v>0</v>
      </c>
      <c r="BI104" s="146">
        <f t="shared" si="8"/>
        <v>0</v>
      </c>
      <c r="BJ104" s="18" t="s">
        <v>78</v>
      </c>
      <c r="BK104" s="146">
        <f t="shared" si="9"/>
        <v>7361.55</v>
      </c>
      <c r="BL104" s="18" t="s">
        <v>444</v>
      </c>
      <c r="BM104" s="145" t="s">
        <v>636</v>
      </c>
    </row>
    <row r="105" spans="2:65" s="1" customFormat="1" ht="16.5" customHeight="1">
      <c r="B105" s="33"/>
      <c r="C105" s="134" t="s">
        <v>459</v>
      </c>
      <c r="D105" s="134" t="s">
        <v>332</v>
      </c>
      <c r="E105" s="135" t="s">
        <v>9429</v>
      </c>
      <c r="F105" s="136" t="s">
        <v>9430</v>
      </c>
      <c r="G105" s="137" t="s">
        <v>2511</v>
      </c>
      <c r="H105" s="138">
        <v>4.2</v>
      </c>
      <c r="I105" s="139">
        <v>21362.51</v>
      </c>
      <c r="J105" s="140">
        <f t="shared" si="0"/>
        <v>89722.54</v>
      </c>
      <c r="K105" s="136" t="s">
        <v>21</v>
      </c>
      <c r="L105" s="33"/>
      <c r="M105" s="141" t="s">
        <v>21</v>
      </c>
      <c r="N105" s="142" t="s">
        <v>42</v>
      </c>
      <c r="P105" s="143">
        <f t="shared" si="1"/>
        <v>0</v>
      </c>
      <c r="Q105" s="143">
        <v>0</v>
      </c>
      <c r="R105" s="143">
        <f t="shared" si="2"/>
        <v>0</v>
      </c>
      <c r="S105" s="143">
        <v>0</v>
      </c>
      <c r="T105" s="144">
        <f t="shared" si="3"/>
        <v>0</v>
      </c>
      <c r="AR105" s="145" t="s">
        <v>444</v>
      </c>
      <c r="AT105" s="145" t="s">
        <v>332</v>
      </c>
      <c r="AU105" s="145" t="s">
        <v>78</v>
      </c>
      <c r="AY105" s="18" t="s">
        <v>330</v>
      </c>
      <c r="BE105" s="146">
        <f t="shared" si="4"/>
        <v>89722.54</v>
      </c>
      <c r="BF105" s="146">
        <f t="shared" si="5"/>
        <v>0</v>
      </c>
      <c r="BG105" s="146">
        <f t="shared" si="6"/>
        <v>0</v>
      </c>
      <c r="BH105" s="146">
        <f t="shared" si="7"/>
        <v>0</v>
      </c>
      <c r="BI105" s="146">
        <f t="shared" si="8"/>
        <v>0</v>
      </c>
      <c r="BJ105" s="18" t="s">
        <v>78</v>
      </c>
      <c r="BK105" s="146">
        <f t="shared" si="9"/>
        <v>89722.54</v>
      </c>
      <c r="BL105" s="18" t="s">
        <v>444</v>
      </c>
      <c r="BM105" s="145" t="s">
        <v>649</v>
      </c>
    </row>
    <row r="106" spans="2:65" s="1" customFormat="1" ht="19.5">
      <c r="B106" s="33"/>
      <c r="D106" s="152" t="s">
        <v>375</v>
      </c>
      <c r="F106" s="165" t="s">
        <v>9431</v>
      </c>
      <c r="I106" s="149"/>
      <c r="L106" s="33"/>
      <c r="M106" s="150"/>
      <c r="T106" s="52"/>
      <c r="AT106" s="18" t="s">
        <v>375</v>
      </c>
      <c r="AU106" s="18" t="s">
        <v>78</v>
      </c>
    </row>
    <row r="107" spans="2:65" s="1" customFormat="1" ht="16.5" customHeight="1">
      <c r="B107" s="33"/>
      <c r="C107" s="134" t="s">
        <v>465</v>
      </c>
      <c r="D107" s="134" t="s">
        <v>332</v>
      </c>
      <c r="E107" s="135" t="s">
        <v>9432</v>
      </c>
      <c r="F107" s="136" t="s">
        <v>9433</v>
      </c>
      <c r="G107" s="137" t="s">
        <v>353</v>
      </c>
      <c r="H107" s="138">
        <v>4</v>
      </c>
      <c r="I107" s="139">
        <v>247.94</v>
      </c>
      <c r="J107" s="140">
        <f t="shared" ref="J107:J115" si="10">ROUND(I107*H107,2)</f>
        <v>991.76</v>
      </c>
      <c r="K107" s="136" t="s">
        <v>21</v>
      </c>
      <c r="L107" s="33"/>
      <c r="M107" s="141" t="s">
        <v>21</v>
      </c>
      <c r="N107" s="142" t="s">
        <v>42</v>
      </c>
      <c r="P107" s="143">
        <f t="shared" ref="P107:P115" si="11">O107*H107</f>
        <v>0</v>
      </c>
      <c r="Q107" s="143">
        <v>0</v>
      </c>
      <c r="R107" s="143">
        <f t="shared" ref="R107:R115" si="12">Q107*H107</f>
        <v>0</v>
      </c>
      <c r="S107" s="143">
        <v>0</v>
      </c>
      <c r="T107" s="144">
        <f t="shared" ref="T107:T115" si="13">S107*H107</f>
        <v>0</v>
      </c>
      <c r="AR107" s="145" t="s">
        <v>444</v>
      </c>
      <c r="AT107" s="145" t="s">
        <v>332</v>
      </c>
      <c r="AU107" s="145" t="s">
        <v>78</v>
      </c>
      <c r="AY107" s="18" t="s">
        <v>330</v>
      </c>
      <c r="BE107" s="146">
        <f t="shared" ref="BE107:BE115" si="14">IF(N107="základní",J107,0)</f>
        <v>991.76</v>
      </c>
      <c r="BF107" s="146">
        <f t="shared" ref="BF107:BF115" si="15">IF(N107="snížená",J107,0)</f>
        <v>0</v>
      </c>
      <c r="BG107" s="146">
        <f t="shared" ref="BG107:BG115" si="16">IF(N107="zákl. přenesená",J107,0)</f>
        <v>0</v>
      </c>
      <c r="BH107" s="146">
        <f t="shared" ref="BH107:BH115" si="17">IF(N107="sníž. přenesená",J107,0)</f>
        <v>0</v>
      </c>
      <c r="BI107" s="146">
        <f t="shared" ref="BI107:BI115" si="18">IF(N107="nulová",J107,0)</f>
        <v>0</v>
      </c>
      <c r="BJ107" s="18" t="s">
        <v>78</v>
      </c>
      <c r="BK107" s="146">
        <f t="shared" ref="BK107:BK115" si="19">ROUND(I107*H107,2)</f>
        <v>991.76</v>
      </c>
      <c r="BL107" s="18" t="s">
        <v>444</v>
      </c>
      <c r="BM107" s="145" t="s">
        <v>665</v>
      </c>
    </row>
    <row r="108" spans="2:65" s="1" customFormat="1" ht="16.5" customHeight="1">
      <c r="B108" s="33"/>
      <c r="C108" s="134" t="s">
        <v>474</v>
      </c>
      <c r="D108" s="134" t="s">
        <v>332</v>
      </c>
      <c r="E108" s="135" t="s">
        <v>9434</v>
      </c>
      <c r="F108" s="136" t="s">
        <v>9435</v>
      </c>
      <c r="G108" s="137" t="s">
        <v>353</v>
      </c>
      <c r="H108" s="138">
        <v>4</v>
      </c>
      <c r="I108" s="139">
        <v>298.85000000000002</v>
      </c>
      <c r="J108" s="140">
        <f t="shared" si="10"/>
        <v>1195.4000000000001</v>
      </c>
      <c r="K108" s="136" t="s">
        <v>21</v>
      </c>
      <c r="L108" s="33"/>
      <c r="M108" s="141" t="s">
        <v>21</v>
      </c>
      <c r="N108" s="142" t="s">
        <v>42</v>
      </c>
      <c r="P108" s="143">
        <f t="shared" si="11"/>
        <v>0</v>
      </c>
      <c r="Q108" s="143">
        <v>0</v>
      </c>
      <c r="R108" s="143">
        <f t="shared" si="12"/>
        <v>0</v>
      </c>
      <c r="S108" s="143">
        <v>0</v>
      </c>
      <c r="T108" s="144">
        <f t="shared" si="13"/>
        <v>0</v>
      </c>
      <c r="AR108" s="145" t="s">
        <v>444</v>
      </c>
      <c r="AT108" s="145" t="s">
        <v>332</v>
      </c>
      <c r="AU108" s="145" t="s">
        <v>78</v>
      </c>
      <c r="AY108" s="18" t="s">
        <v>330</v>
      </c>
      <c r="BE108" s="146">
        <f t="shared" si="14"/>
        <v>1195.4000000000001</v>
      </c>
      <c r="BF108" s="146">
        <f t="shared" si="15"/>
        <v>0</v>
      </c>
      <c r="BG108" s="146">
        <f t="shared" si="16"/>
        <v>0</v>
      </c>
      <c r="BH108" s="146">
        <f t="shared" si="17"/>
        <v>0</v>
      </c>
      <c r="BI108" s="146">
        <f t="shared" si="18"/>
        <v>0</v>
      </c>
      <c r="BJ108" s="18" t="s">
        <v>78</v>
      </c>
      <c r="BK108" s="146">
        <f t="shared" si="19"/>
        <v>1195.4000000000001</v>
      </c>
      <c r="BL108" s="18" t="s">
        <v>444</v>
      </c>
      <c r="BM108" s="145" t="s">
        <v>677</v>
      </c>
    </row>
    <row r="109" spans="2:65" s="1" customFormat="1" ht="16.5" customHeight="1">
      <c r="B109" s="33"/>
      <c r="C109" s="134" t="s">
        <v>7</v>
      </c>
      <c r="D109" s="134" t="s">
        <v>332</v>
      </c>
      <c r="E109" s="135" t="s">
        <v>9436</v>
      </c>
      <c r="F109" s="136" t="s">
        <v>9437</v>
      </c>
      <c r="G109" s="137" t="s">
        <v>353</v>
      </c>
      <c r="H109" s="138">
        <v>2</v>
      </c>
      <c r="I109" s="139">
        <v>410.65</v>
      </c>
      <c r="J109" s="140">
        <f t="shared" si="10"/>
        <v>821.3</v>
      </c>
      <c r="K109" s="136" t="s">
        <v>21</v>
      </c>
      <c r="L109" s="33"/>
      <c r="M109" s="141" t="s">
        <v>21</v>
      </c>
      <c r="N109" s="142" t="s">
        <v>42</v>
      </c>
      <c r="P109" s="143">
        <f t="shared" si="11"/>
        <v>0</v>
      </c>
      <c r="Q109" s="143">
        <v>0</v>
      </c>
      <c r="R109" s="143">
        <f t="shared" si="12"/>
        <v>0</v>
      </c>
      <c r="S109" s="143">
        <v>0</v>
      </c>
      <c r="T109" s="144">
        <f t="shared" si="13"/>
        <v>0</v>
      </c>
      <c r="AR109" s="145" t="s">
        <v>444</v>
      </c>
      <c r="AT109" s="145" t="s">
        <v>332</v>
      </c>
      <c r="AU109" s="145" t="s">
        <v>78</v>
      </c>
      <c r="AY109" s="18" t="s">
        <v>330</v>
      </c>
      <c r="BE109" s="146">
        <f t="shared" si="14"/>
        <v>821.3</v>
      </c>
      <c r="BF109" s="146">
        <f t="shared" si="15"/>
        <v>0</v>
      </c>
      <c r="BG109" s="146">
        <f t="shared" si="16"/>
        <v>0</v>
      </c>
      <c r="BH109" s="146">
        <f t="shared" si="17"/>
        <v>0</v>
      </c>
      <c r="BI109" s="146">
        <f t="shared" si="18"/>
        <v>0</v>
      </c>
      <c r="BJ109" s="18" t="s">
        <v>78</v>
      </c>
      <c r="BK109" s="146">
        <f t="shared" si="19"/>
        <v>821.3</v>
      </c>
      <c r="BL109" s="18" t="s">
        <v>444</v>
      </c>
      <c r="BM109" s="145" t="s">
        <v>714</v>
      </c>
    </row>
    <row r="110" spans="2:65" s="1" customFormat="1" ht="16.5" customHeight="1">
      <c r="B110" s="33"/>
      <c r="C110" s="134" t="s">
        <v>484</v>
      </c>
      <c r="D110" s="134" t="s">
        <v>332</v>
      </c>
      <c r="E110" s="135" t="s">
        <v>9438</v>
      </c>
      <c r="F110" s="136" t="s">
        <v>9439</v>
      </c>
      <c r="G110" s="137" t="s">
        <v>353</v>
      </c>
      <c r="H110" s="138">
        <v>15</v>
      </c>
      <c r="I110" s="139">
        <v>463.78</v>
      </c>
      <c r="J110" s="140">
        <f t="shared" si="10"/>
        <v>6956.7</v>
      </c>
      <c r="K110" s="136" t="s">
        <v>21</v>
      </c>
      <c r="L110" s="33"/>
      <c r="M110" s="141" t="s">
        <v>21</v>
      </c>
      <c r="N110" s="142" t="s">
        <v>42</v>
      </c>
      <c r="P110" s="143">
        <f t="shared" si="11"/>
        <v>0</v>
      </c>
      <c r="Q110" s="143">
        <v>0</v>
      </c>
      <c r="R110" s="143">
        <f t="shared" si="12"/>
        <v>0</v>
      </c>
      <c r="S110" s="143">
        <v>0</v>
      </c>
      <c r="T110" s="144">
        <f t="shared" si="13"/>
        <v>0</v>
      </c>
      <c r="AR110" s="145" t="s">
        <v>444</v>
      </c>
      <c r="AT110" s="145" t="s">
        <v>332</v>
      </c>
      <c r="AU110" s="145" t="s">
        <v>78</v>
      </c>
      <c r="AY110" s="18" t="s">
        <v>330</v>
      </c>
      <c r="BE110" s="146">
        <f t="shared" si="14"/>
        <v>6956.7</v>
      </c>
      <c r="BF110" s="146">
        <f t="shared" si="15"/>
        <v>0</v>
      </c>
      <c r="BG110" s="146">
        <f t="shared" si="16"/>
        <v>0</v>
      </c>
      <c r="BH110" s="146">
        <f t="shared" si="17"/>
        <v>0</v>
      </c>
      <c r="BI110" s="146">
        <f t="shared" si="18"/>
        <v>0</v>
      </c>
      <c r="BJ110" s="18" t="s">
        <v>78</v>
      </c>
      <c r="BK110" s="146">
        <f t="shared" si="19"/>
        <v>6956.7</v>
      </c>
      <c r="BL110" s="18" t="s">
        <v>444</v>
      </c>
      <c r="BM110" s="145" t="s">
        <v>728</v>
      </c>
    </row>
    <row r="111" spans="2:65" s="1" customFormat="1" ht="16.5" customHeight="1">
      <c r="B111" s="33"/>
      <c r="C111" s="134" t="s">
        <v>491</v>
      </c>
      <c r="D111" s="134" t="s">
        <v>332</v>
      </c>
      <c r="E111" s="135" t="s">
        <v>9440</v>
      </c>
      <c r="F111" s="136" t="s">
        <v>9441</v>
      </c>
      <c r="G111" s="137" t="s">
        <v>353</v>
      </c>
      <c r="H111" s="138">
        <v>10</v>
      </c>
      <c r="I111" s="139">
        <v>254.58</v>
      </c>
      <c r="J111" s="140">
        <f t="shared" si="10"/>
        <v>2545.8000000000002</v>
      </c>
      <c r="K111" s="136" t="s">
        <v>21</v>
      </c>
      <c r="L111" s="33"/>
      <c r="M111" s="141" t="s">
        <v>21</v>
      </c>
      <c r="N111" s="142" t="s">
        <v>42</v>
      </c>
      <c r="P111" s="143">
        <f t="shared" si="11"/>
        <v>0</v>
      </c>
      <c r="Q111" s="143">
        <v>0</v>
      </c>
      <c r="R111" s="143">
        <f t="shared" si="12"/>
        <v>0</v>
      </c>
      <c r="S111" s="143">
        <v>0</v>
      </c>
      <c r="T111" s="144">
        <f t="shared" si="13"/>
        <v>0</v>
      </c>
      <c r="AR111" s="145" t="s">
        <v>444</v>
      </c>
      <c r="AT111" s="145" t="s">
        <v>332</v>
      </c>
      <c r="AU111" s="145" t="s">
        <v>78</v>
      </c>
      <c r="AY111" s="18" t="s">
        <v>330</v>
      </c>
      <c r="BE111" s="146">
        <f t="shared" si="14"/>
        <v>2545.8000000000002</v>
      </c>
      <c r="BF111" s="146">
        <f t="shared" si="15"/>
        <v>0</v>
      </c>
      <c r="BG111" s="146">
        <f t="shared" si="16"/>
        <v>0</v>
      </c>
      <c r="BH111" s="146">
        <f t="shared" si="17"/>
        <v>0</v>
      </c>
      <c r="BI111" s="146">
        <f t="shared" si="18"/>
        <v>0</v>
      </c>
      <c r="BJ111" s="18" t="s">
        <v>78</v>
      </c>
      <c r="BK111" s="146">
        <f t="shared" si="19"/>
        <v>2545.8000000000002</v>
      </c>
      <c r="BL111" s="18" t="s">
        <v>444</v>
      </c>
      <c r="BM111" s="145" t="s">
        <v>742</v>
      </c>
    </row>
    <row r="112" spans="2:65" s="1" customFormat="1" ht="16.5" customHeight="1">
      <c r="B112" s="33"/>
      <c r="C112" s="134" t="s">
        <v>5488</v>
      </c>
      <c r="D112" s="134" t="s">
        <v>332</v>
      </c>
      <c r="E112" s="135" t="s">
        <v>9442</v>
      </c>
      <c r="F112" s="136" t="s">
        <v>9443</v>
      </c>
      <c r="G112" s="137" t="s">
        <v>2551</v>
      </c>
      <c r="H112" s="138">
        <v>3</v>
      </c>
      <c r="I112" s="139">
        <v>41573.870000000003</v>
      </c>
      <c r="J112" s="140">
        <f t="shared" si="10"/>
        <v>124721.61</v>
      </c>
      <c r="K112" s="136" t="s">
        <v>21</v>
      </c>
      <c r="L112" s="33"/>
      <c r="M112" s="141" t="s">
        <v>21</v>
      </c>
      <c r="N112" s="142" t="s">
        <v>42</v>
      </c>
      <c r="P112" s="143">
        <f t="shared" si="11"/>
        <v>0</v>
      </c>
      <c r="Q112" s="143">
        <v>0</v>
      </c>
      <c r="R112" s="143">
        <f t="shared" si="12"/>
        <v>0</v>
      </c>
      <c r="S112" s="143">
        <v>0</v>
      </c>
      <c r="T112" s="144">
        <f t="shared" si="13"/>
        <v>0</v>
      </c>
      <c r="AR112" s="145" t="s">
        <v>444</v>
      </c>
      <c r="AT112" s="145" t="s">
        <v>332</v>
      </c>
      <c r="AU112" s="145" t="s">
        <v>78</v>
      </c>
      <c r="AY112" s="18" t="s">
        <v>330</v>
      </c>
      <c r="BE112" s="146">
        <f t="shared" si="14"/>
        <v>124721.61</v>
      </c>
      <c r="BF112" s="146">
        <f t="shared" si="15"/>
        <v>0</v>
      </c>
      <c r="BG112" s="146">
        <f t="shared" si="16"/>
        <v>0</v>
      </c>
      <c r="BH112" s="146">
        <f t="shared" si="17"/>
        <v>0</v>
      </c>
      <c r="BI112" s="146">
        <f t="shared" si="18"/>
        <v>0</v>
      </c>
      <c r="BJ112" s="18" t="s">
        <v>78</v>
      </c>
      <c r="BK112" s="146">
        <f t="shared" si="19"/>
        <v>124721.61</v>
      </c>
      <c r="BL112" s="18" t="s">
        <v>444</v>
      </c>
      <c r="BM112" s="145" t="s">
        <v>759</v>
      </c>
    </row>
    <row r="113" spans="2:65" s="1" customFormat="1" ht="16.5" customHeight="1">
      <c r="B113" s="33"/>
      <c r="C113" s="134" t="s">
        <v>561</v>
      </c>
      <c r="D113" s="134" t="s">
        <v>332</v>
      </c>
      <c r="E113" s="135" t="s">
        <v>9444</v>
      </c>
      <c r="F113" s="136" t="s">
        <v>9445</v>
      </c>
      <c r="G113" s="137" t="s">
        <v>2551</v>
      </c>
      <c r="H113" s="138">
        <v>1</v>
      </c>
      <c r="I113" s="139">
        <v>54940.38</v>
      </c>
      <c r="J113" s="140">
        <f t="shared" si="10"/>
        <v>54940.38</v>
      </c>
      <c r="K113" s="136" t="s">
        <v>21</v>
      </c>
      <c r="L113" s="33"/>
      <c r="M113" s="141" t="s">
        <v>21</v>
      </c>
      <c r="N113" s="142" t="s">
        <v>42</v>
      </c>
      <c r="P113" s="143">
        <f t="shared" si="11"/>
        <v>0</v>
      </c>
      <c r="Q113" s="143">
        <v>0</v>
      </c>
      <c r="R113" s="143">
        <f t="shared" si="12"/>
        <v>0</v>
      </c>
      <c r="S113" s="143">
        <v>0</v>
      </c>
      <c r="T113" s="144">
        <f t="shared" si="13"/>
        <v>0</v>
      </c>
      <c r="AR113" s="145" t="s">
        <v>444</v>
      </c>
      <c r="AT113" s="145" t="s">
        <v>332</v>
      </c>
      <c r="AU113" s="145" t="s">
        <v>78</v>
      </c>
      <c r="AY113" s="18" t="s">
        <v>330</v>
      </c>
      <c r="BE113" s="146">
        <f t="shared" si="14"/>
        <v>54940.38</v>
      </c>
      <c r="BF113" s="146">
        <f t="shared" si="15"/>
        <v>0</v>
      </c>
      <c r="BG113" s="146">
        <f t="shared" si="16"/>
        <v>0</v>
      </c>
      <c r="BH113" s="146">
        <f t="shared" si="17"/>
        <v>0</v>
      </c>
      <c r="BI113" s="146">
        <f t="shared" si="18"/>
        <v>0</v>
      </c>
      <c r="BJ113" s="18" t="s">
        <v>78</v>
      </c>
      <c r="BK113" s="146">
        <f t="shared" si="19"/>
        <v>54940.38</v>
      </c>
      <c r="BL113" s="18" t="s">
        <v>444</v>
      </c>
      <c r="BM113" s="145" t="s">
        <v>941</v>
      </c>
    </row>
    <row r="114" spans="2:65" s="1" customFormat="1" ht="16.5" customHeight="1">
      <c r="B114" s="33"/>
      <c r="C114" s="134" t="s">
        <v>571</v>
      </c>
      <c r="D114" s="134" t="s">
        <v>332</v>
      </c>
      <c r="E114" s="135" t="s">
        <v>9446</v>
      </c>
      <c r="F114" s="136" t="s">
        <v>9447</v>
      </c>
      <c r="G114" s="137" t="s">
        <v>2551</v>
      </c>
      <c r="H114" s="138">
        <v>1</v>
      </c>
      <c r="I114" s="139">
        <v>53567.68</v>
      </c>
      <c r="J114" s="140">
        <f t="shared" si="10"/>
        <v>53567.68</v>
      </c>
      <c r="K114" s="136" t="s">
        <v>21</v>
      </c>
      <c r="L114" s="33"/>
      <c r="M114" s="141" t="s">
        <v>21</v>
      </c>
      <c r="N114" s="142" t="s">
        <v>42</v>
      </c>
      <c r="P114" s="143">
        <f t="shared" si="11"/>
        <v>0</v>
      </c>
      <c r="Q114" s="143">
        <v>0</v>
      </c>
      <c r="R114" s="143">
        <f t="shared" si="12"/>
        <v>0</v>
      </c>
      <c r="S114" s="143">
        <v>0</v>
      </c>
      <c r="T114" s="144">
        <f t="shared" si="13"/>
        <v>0</v>
      </c>
      <c r="AR114" s="145" t="s">
        <v>444</v>
      </c>
      <c r="AT114" s="145" t="s">
        <v>332</v>
      </c>
      <c r="AU114" s="145" t="s">
        <v>78</v>
      </c>
      <c r="AY114" s="18" t="s">
        <v>330</v>
      </c>
      <c r="BE114" s="146">
        <f t="shared" si="14"/>
        <v>53567.68</v>
      </c>
      <c r="BF114" s="146">
        <f t="shared" si="15"/>
        <v>0</v>
      </c>
      <c r="BG114" s="146">
        <f t="shared" si="16"/>
        <v>0</v>
      </c>
      <c r="BH114" s="146">
        <f t="shared" si="17"/>
        <v>0</v>
      </c>
      <c r="BI114" s="146">
        <f t="shared" si="18"/>
        <v>0</v>
      </c>
      <c r="BJ114" s="18" t="s">
        <v>78</v>
      </c>
      <c r="BK114" s="146">
        <f t="shared" si="19"/>
        <v>53567.68</v>
      </c>
      <c r="BL114" s="18" t="s">
        <v>444</v>
      </c>
      <c r="BM114" s="145" t="s">
        <v>963</v>
      </c>
    </row>
    <row r="115" spans="2:65" s="1" customFormat="1" ht="16.5" customHeight="1">
      <c r="B115" s="33"/>
      <c r="C115" s="134" t="s">
        <v>559</v>
      </c>
      <c r="D115" s="134" t="s">
        <v>332</v>
      </c>
      <c r="E115" s="135" t="s">
        <v>9448</v>
      </c>
      <c r="F115" s="136" t="s">
        <v>9449</v>
      </c>
      <c r="G115" s="137" t="s">
        <v>2551</v>
      </c>
      <c r="H115" s="138">
        <v>2</v>
      </c>
      <c r="I115" s="139">
        <v>46828.160000000003</v>
      </c>
      <c r="J115" s="140">
        <f t="shared" si="10"/>
        <v>93656.320000000007</v>
      </c>
      <c r="K115" s="136" t="s">
        <v>21</v>
      </c>
      <c r="L115" s="33"/>
      <c r="M115" s="141" t="s">
        <v>21</v>
      </c>
      <c r="N115" s="142" t="s">
        <v>42</v>
      </c>
      <c r="P115" s="143">
        <f t="shared" si="11"/>
        <v>0</v>
      </c>
      <c r="Q115" s="143">
        <v>0</v>
      </c>
      <c r="R115" s="143">
        <f t="shared" si="12"/>
        <v>0</v>
      </c>
      <c r="S115" s="143">
        <v>0</v>
      </c>
      <c r="T115" s="144">
        <f t="shared" si="13"/>
        <v>0</v>
      </c>
      <c r="AR115" s="145" t="s">
        <v>444</v>
      </c>
      <c r="AT115" s="145" t="s">
        <v>332</v>
      </c>
      <c r="AU115" s="145" t="s">
        <v>78</v>
      </c>
      <c r="AY115" s="18" t="s">
        <v>330</v>
      </c>
      <c r="BE115" s="146">
        <f t="shared" si="14"/>
        <v>93656.320000000007</v>
      </c>
      <c r="BF115" s="146">
        <f t="shared" si="15"/>
        <v>0</v>
      </c>
      <c r="BG115" s="146">
        <f t="shared" si="16"/>
        <v>0</v>
      </c>
      <c r="BH115" s="146">
        <f t="shared" si="17"/>
        <v>0</v>
      </c>
      <c r="BI115" s="146">
        <f t="shared" si="18"/>
        <v>0</v>
      </c>
      <c r="BJ115" s="18" t="s">
        <v>78</v>
      </c>
      <c r="BK115" s="146">
        <f t="shared" si="19"/>
        <v>93656.320000000007</v>
      </c>
      <c r="BL115" s="18" t="s">
        <v>444</v>
      </c>
      <c r="BM115" s="145" t="s">
        <v>977</v>
      </c>
    </row>
    <row r="116" spans="2:65" s="1" customFormat="1" ht="19.5">
      <c r="B116" s="33"/>
      <c r="D116" s="152" t="s">
        <v>375</v>
      </c>
      <c r="F116" s="165" t="s">
        <v>9450</v>
      </c>
      <c r="I116" s="149"/>
      <c r="L116" s="33"/>
      <c r="M116" s="150"/>
      <c r="T116" s="52"/>
      <c r="AT116" s="18" t="s">
        <v>375</v>
      </c>
      <c r="AU116" s="18" t="s">
        <v>78</v>
      </c>
    </row>
    <row r="117" spans="2:65" s="1" customFormat="1" ht="16.5" customHeight="1">
      <c r="B117" s="33"/>
      <c r="C117" s="134" t="s">
        <v>585</v>
      </c>
      <c r="D117" s="134" t="s">
        <v>332</v>
      </c>
      <c r="E117" s="135" t="s">
        <v>9451</v>
      </c>
      <c r="F117" s="136" t="s">
        <v>9452</v>
      </c>
      <c r="G117" s="137" t="s">
        <v>2551</v>
      </c>
      <c r="H117" s="138">
        <v>1</v>
      </c>
      <c r="I117" s="139">
        <v>1393.54</v>
      </c>
      <c r="J117" s="140">
        <f t="shared" ref="J117:J134" si="20">ROUND(I117*H117,2)</f>
        <v>1393.54</v>
      </c>
      <c r="K117" s="136" t="s">
        <v>21</v>
      </c>
      <c r="L117" s="33"/>
      <c r="M117" s="141" t="s">
        <v>21</v>
      </c>
      <c r="N117" s="142" t="s">
        <v>42</v>
      </c>
      <c r="P117" s="143">
        <f t="shared" ref="P117:P134" si="21">O117*H117</f>
        <v>0</v>
      </c>
      <c r="Q117" s="143">
        <v>0</v>
      </c>
      <c r="R117" s="143">
        <f t="shared" ref="R117:R134" si="22">Q117*H117</f>
        <v>0</v>
      </c>
      <c r="S117" s="143">
        <v>0</v>
      </c>
      <c r="T117" s="144">
        <f t="shared" ref="T117:T134" si="23">S117*H117</f>
        <v>0</v>
      </c>
      <c r="AR117" s="145" t="s">
        <v>444</v>
      </c>
      <c r="AT117" s="145" t="s">
        <v>332</v>
      </c>
      <c r="AU117" s="145" t="s">
        <v>78</v>
      </c>
      <c r="AY117" s="18" t="s">
        <v>330</v>
      </c>
      <c r="BE117" s="146">
        <f t="shared" ref="BE117:BE134" si="24">IF(N117="základní",J117,0)</f>
        <v>1393.54</v>
      </c>
      <c r="BF117" s="146">
        <f t="shared" ref="BF117:BF134" si="25">IF(N117="snížená",J117,0)</f>
        <v>0</v>
      </c>
      <c r="BG117" s="146">
        <f t="shared" ref="BG117:BG134" si="26">IF(N117="zákl. přenesená",J117,0)</f>
        <v>0</v>
      </c>
      <c r="BH117" s="146">
        <f t="shared" ref="BH117:BH134" si="27">IF(N117="sníž. přenesená",J117,0)</f>
        <v>0</v>
      </c>
      <c r="BI117" s="146">
        <f t="shared" ref="BI117:BI134" si="28">IF(N117="nulová",J117,0)</f>
        <v>0</v>
      </c>
      <c r="BJ117" s="18" t="s">
        <v>78</v>
      </c>
      <c r="BK117" s="146">
        <f t="shared" ref="BK117:BK134" si="29">ROUND(I117*H117,2)</f>
        <v>1393.54</v>
      </c>
      <c r="BL117" s="18" t="s">
        <v>444</v>
      </c>
      <c r="BM117" s="145" t="s">
        <v>987</v>
      </c>
    </row>
    <row r="118" spans="2:65" s="1" customFormat="1" ht="16.5" customHeight="1">
      <c r="B118" s="33"/>
      <c r="C118" s="134" t="s">
        <v>594</v>
      </c>
      <c r="D118" s="134" t="s">
        <v>332</v>
      </c>
      <c r="E118" s="135" t="s">
        <v>9453</v>
      </c>
      <c r="F118" s="136" t="s">
        <v>9454</v>
      </c>
      <c r="G118" s="137" t="s">
        <v>2551</v>
      </c>
      <c r="H118" s="138">
        <v>1</v>
      </c>
      <c r="I118" s="139">
        <v>1300.57</v>
      </c>
      <c r="J118" s="140">
        <f t="shared" si="20"/>
        <v>1300.57</v>
      </c>
      <c r="K118" s="136" t="s">
        <v>21</v>
      </c>
      <c r="L118" s="33"/>
      <c r="M118" s="141" t="s">
        <v>21</v>
      </c>
      <c r="N118" s="142" t="s">
        <v>42</v>
      </c>
      <c r="P118" s="143">
        <f t="shared" si="21"/>
        <v>0</v>
      </c>
      <c r="Q118" s="143">
        <v>0</v>
      </c>
      <c r="R118" s="143">
        <f t="shared" si="22"/>
        <v>0</v>
      </c>
      <c r="S118" s="143">
        <v>0</v>
      </c>
      <c r="T118" s="144">
        <f t="shared" si="23"/>
        <v>0</v>
      </c>
      <c r="AR118" s="145" t="s">
        <v>444</v>
      </c>
      <c r="AT118" s="145" t="s">
        <v>332</v>
      </c>
      <c r="AU118" s="145" t="s">
        <v>78</v>
      </c>
      <c r="AY118" s="18" t="s">
        <v>330</v>
      </c>
      <c r="BE118" s="146">
        <f t="shared" si="24"/>
        <v>1300.57</v>
      </c>
      <c r="BF118" s="146">
        <f t="shared" si="25"/>
        <v>0</v>
      </c>
      <c r="BG118" s="146">
        <f t="shared" si="26"/>
        <v>0</v>
      </c>
      <c r="BH118" s="146">
        <f t="shared" si="27"/>
        <v>0</v>
      </c>
      <c r="BI118" s="146">
        <f t="shared" si="28"/>
        <v>0</v>
      </c>
      <c r="BJ118" s="18" t="s">
        <v>78</v>
      </c>
      <c r="BK118" s="146">
        <f t="shared" si="29"/>
        <v>1300.57</v>
      </c>
      <c r="BL118" s="18" t="s">
        <v>444</v>
      </c>
      <c r="BM118" s="145" t="s">
        <v>998</v>
      </c>
    </row>
    <row r="119" spans="2:65" s="1" customFormat="1" ht="16.5" customHeight="1">
      <c r="B119" s="33"/>
      <c r="C119" s="134" t="s">
        <v>600</v>
      </c>
      <c r="D119" s="134" t="s">
        <v>332</v>
      </c>
      <c r="E119" s="135" t="s">
        <v>9455</v>
      </c>
      <c r="F119" s="136" t="s">
        <v>9456</v>
      </c>
      <c r="G119" s="137" t="s">
        <v>2551</v>
      </c>
      <c r="H119" s="138">
        <v>4</v>
      </c>
      <c r="I119" s="139">
        <v>792.52</v>
      </c>
      <c r="J119" s="140">
        <f t="shared" si="20"/>
        <v>3170.08</v>
      </c>
      <c r="K119" s="136" t="s">
        <v>21</v>
      </c>
      <c r="L119" s="33"/>
      <c r="M119" s="141" t="s">
        <v>21</v>
      </c>
      <c r="N119" s="142" t="s">
        <v>42</v>
      </c>
      <c r="P119" s="143">
        <f t="shared" si="21"/>
        <v>0</v>
      </c>
      <c r="Q119" s="143">
        <v>0</v>
      </c>
      <c r="R119" s="143">
        <f t="shared" si="22"/>
        <v>0</v>
      </c>
      <c r="S119" s="143">
        <v>0</v>
      </c>
      <c r="T119" s="144">
        <f t="shared" si="23"/>
        <v>0</v>
      </c>
      <c r="AR119" s="145" t="s">
        <v>444</v>
      </c>
      <c r="AT119" s="145" t="s">
        <v>332</v>
      </c>
      <c r="AU119" s="145" t="s">
        <v>78</v>
      </c>
      <c r="AY119" s="18" t="s">
        <v>330</v>
      </c>
      <c r="BE119" s="146">
        <f t="shared" si="24"/>
        <v>3170.08</v>
      </c>
      <c r="BF119" s="146">
        <f t="shared" si="25"/>
        <v>0</v>
      </c>
      <c r="BG119" s="146">
        <f t="shared" si="26"/>
        <v>0</v>
      </c>
      <c r="BH119" s="146">
        <f t="shared" si="27"/>
        <v>0</v>
      </c>
      <c r="BI119" s="146">
        <f t="shared" si="28"/>
        <v>0</v>
      </c>
      <c r="BJ119" s="18" t="s">
        <v>78</v>
      </c>
      <c r="BK119" s="146">
        <f t="shared" si="29"/>
        <v>3170.08</v>
      </c>
      <c r="BL119" s="18" t="s">
        <v>444</v>
      </c>
      <c r="BM119" s="145" t="s">
        <v>1022</v>
      </c>
    </row>
    <row r="120" spans="2:65" s="1" customFormat="1" ht="16.5" customHeight="1">
      <c r="B120" s="33"/>
      <c r="C120" s="134" t="s">
        <v>611</v>
      </c>
      <c r="D120" s="134" t="s">
        <v>332</v>
      </c>
      <c r="E120" s="135" t="s">
        <v>9457</v>
      </c>
      <c r="F120" s="136" t="s">
        <v>9458</v>
      </c>
      <c r="G120" s="137" t="s">
        <v>2551</v>
      </c>
      <c r="H120" s="138">
        <v>2</v>
      </c>
      <c r="I120" s="139">
        <v>1290.6100000000001</v>
      </c>
      <c r="J120" s="140">
        <f t="shared" si="20"/>
        <v>2581.2199999999998</v>
      </c>
      <c r="K120" s="136" t="s">
        <v>21</v>
      </c>
      <c r="L120" s="33"/>
      <c r="M120" s="141" t="s">
        <v>21</v>
      </c>
      <c r="N120" s="142" t="s">
        <v>42</v>
      </c>
      <c r="P120" s="143">
        <f t="shared" si="21"/>
        <v>0</v>
      </c>
      <c r="Q120" s="143">
        <v>0</v>
      </c>
      <c r="R120" s="143">
        <f t="shared" si="22"/>
        <v>0</v>
      </c>
      <c r="S120" s="143">
        <v>0</v>
      </c>
      <c r="T120" s="144">
        <f t="shared" si="23"/>
        <v>0</v>
      </c>
      <c r="AR120" s="145" t="s">
        <v>444</v>
      </c>
      <c r="AT120" s="145" t="s">
        <v>332</v>
      </c>
      <c r="AU120" s="145" t="s">
        <v>78</v>
      </c>
      <c r="AY120" s="18" t="s">
        <v>330</v>
      </c>
      <c r="BE120" s="146">
        <f t="shared" si="24"/>
        <v>2581.2199999999998</v>
      </c>
      <c r="BF120" s="146">
        <f t="shared" si="25"/>
        <v>0</v>
      </c>
      <c r="BG120" s="146">
        <f t="shared" si="26"/>
        <v>0</v>
      </c>
      <c r="BH120" s="146">
        <f t="shared" si="27"/>
        <v>0</v>
      </c>
      <c r="BI120" s="146">
        <f t="shared" si="28"/>
        <v>0</v>
      </c>
      <c r="BJ120" s="18" t="s">
        <v>78</v>
      </c>
      <c r="BK120" s="146">
        <f t="shared" si="29"/>
        <v>2581.2199999999998</v>
      </c>
      <c r="BL120" s="18" t="s">
        <v>444</v>
      </c>
      <c r="BM120" s="145" t="s">
        <v>1035</v>
      </c>
    </row>
    <row r="121" spans="2:65" s="1" customFormat="1" ht="16.5" customHeight="1">
      <c r="B121" s="33"/>
      <c r="C121" s="134" t="s">
        <v>617</v>
      </c>
      <c r="D121" s="134" t="s">
        <v>332</v>
      </c>
      <c r="E121" s="135" t="s">
        <v>9459</v>
      </c>
      <c r="F121" s="136" t="s">
        <v>9460</v>
      </c>
      <c r="G121" s="137" t="s">
        <v>2551</v>
      </c>
      <c r="H121" s="138">
        <v>16</v>
      </c>
      <c r="I121" s="139">
        <v>3033.92</v>
      </c>
      <c r="J121" s="140">
        <f t="shared" si="20"/>
        <v>48542.720000000001</v>
      </c>
      <c r="K121" s="136" t="s">
        <v>21</v>
      </c>
      <c r="L121" s="33"/>
      <c r="M121" s="141" t="s">
        <v>21</v>
      </c>
      <c r="N121" s="142" t="s">
        <v>42</v>
      </c>
      <c r="P121" s="143">
        <f t="shared" si="21"/>
        <v>0</v>
      </c>
      <c r="Q121" s="143">
        <v>0</v>
      </c>
      <c r="R121" s="143">
        <f t="shared" si="22"/>
        <v>0</v>
      </c>
      <c r="S121" s="143">
        <v>0</v>
      </c>
      <c r="T121" s="144">
        <f t="shared" si="23"/>
        <v>0</v>
      </c>
      <c r="AR121" s="145" t="s">
        <v>444</v>
      </c>
      <c r="AT121" s="145" t="s">
        <v>332</v>
      </c>
      <c r="AU121" s="145" t="s">
        <v>78</v>
      </c>
      <c r="AY121" s="18" t="s">
        <v>330</v>
      </c>
      <c r="BE121" s="146">
        <f t="shared" si="24"/>
        <v>48542.720000000001</v>
      </c>
      <c r="BF121" s="146">
        <f t="shared" si="25"/>
        <v>0</v>
      </c>
      <c r="BG121" s="146">
        <f t="shared" si="26"/>
        <v>0</v>
      </c>
      <c r="BH121" s="146">
        <f t="shared" si="27"/>
        <v>0</v>
      </c>
      <c r="BI121" s="146">
        <f t="shared" si="28"/>
        <v>0</v>
      </c>
      <c r="BJ121" s="18" t="s">
        <v>78</v>
      </c>
      <c r="BK121" s="146">
        <f t="shared" si="29"/>
        <v>48542.720000000001</v>
      </c>
      <c r="BL121" s="18" t="s">
        <v>444</v>
      </c>
      <c r="BM121" s="145" t="s">
        <v>1050</v>
      </c>
    </row>
    <row r="122" spans="2:65" s="1" customFormat="1" ht="16.5" customHeight="1">
      <c r="B122" s="33"/>
      <c r="C122" s="134" t="s">
        <v>627</v>
      </c>
      <c r="D122" s="134" t="s">
        <v>332</v>
      </c>
      <c r="E122" s="135" t="s">
        <v>9461</v>
      </c>
      <c r="F122" s="136" t="s">
        <v>9462</v>
      </c>
      <c r="G122" s="137" t="s">
        <v>2551</v>
      </c>
      <c r="H122" s="138">
        <v>14</v>
      </c>
      <c r="I122" s="139">
        <v>76705.78</v>
      </c>
      <c r="J122" s="140">
        <f t="shared" si="20"/>
        <v>1073880.92</v>
      </c>
      <c r="K122" s="136" t="s">
        <v>21</v>
      </c>
      <c r="L122" s="33"/>
      <c r="M122" s="141" t="s">
        <v>21</v>
      </c>
      <c r="N122" s="142" t="s">
        <v>42</v>
      </c>
      <c r="P122" s="143">
        <f t="shared" si="21"/>
        <v>0</v>
      </c>
      <c r="Q122" s="143">
        <v>0</v>
      </c>
      <c r="R122" s="143">
        <f t="shared" si="22"/>
        <v>0</v>
      </c>
      <c r="S122" s="143">
        <v>0</v>
      </c>
      <c r="T122" s="144">
        <f t="shared" si="23"/>
        <v>0</v>
      </c>
      <c r="AR122" s="145" t="s">
        <v>444</v>
      </c>
      <c r="AT122" s="145" t="s">
        <v>332</v>
      </c>
      <c r="AU122" s="145" t="s">
        <v>78</v>
      </c>
      <c r="AY122" s="18" t="s">
        <v>330</v>
      </c>
      <c r="BE122" s="146">
        <f t="shared" si="24"/>
        <v>1073880.92</v>
      </c>
      <c r="BF122" s="146">
        <f t="shared" si="25"/>
        <v>0</v>
      </c>
      <c r="BG122" s="146">
        <f t="shared" si="26"/>
        <v>0</v>
      </c>
      <c r="BH122" s="146">
        <f t="shared" si="27"/>
        <v>0</v>
      </c>
      <c r="BI122" s="146">
        <f t="shared" si="28"/>
        <v>0</v>
      </c>
      <c r="BJ122" s="18" t="s">
        <v>78</v>
      </c>
      <c r="BK122" s="146">
        <f t="shared" si="29"/>
        <v>1073880.92</v>
      </c>
      <c r="BL122" s="18" t="s">
        <v>444</v>
      </c>
      <c r="BM122" s="145" t="s">
        <v>1064</v>
      </c>
    </row>
    <row r="123" spans="2:65" s="1" customFormat="1" ht="16.5" customHeight="1">
      <c r="B123" s="33"/>
      <c r="C123" s="134" t="s">
        <v>636</v>
      </c>
      <c r="D123" s="134" t="s">
        <v>332</v>
      </c>
      <c r="E123" s="135" t="s">
        <v>9463</v>
      </c>
      <c r="F123" s="136" t="s">
        <v>9464</v>
      </c>
      <c r="G123" s="137" t="s">
        <v>2551</v>
      </c>
      <c r="H123" s="138">
        <v>14</v>
      </c>
      <c r="I123" s="139">
        <v>136144.46</v>
      </c>
      <c r="J123" s="140">
        <f t="shared" si="20"/>
        <v>1906022.44</v>
      </c>
      <c r="K123" s="136" t="s">
        <v>21</v>
      </c>
      <c r="L123" s="33"/>
      <c r="M123" s="141" t="s">
        <v>21</v>
      </c>
      <c r="N123" s="142" t="s">
        <v>42</v>
      </c>
      <c r="P123" s="143">
        <f t="shared" si="21"/>
        <v>0</v>
      </c>
      <c r="Q123" s="143">
        <v>0</v>
      </c>
      <c r="R123" s="143">
        <f t="shared" si="22"/>
        <v>0</v>
      </c>
      <c r="S123" s="143">
        <v>0</v>
      </c>
      <c r="T123" s="144">
        <f t="shared" si="23"/>
        <v>0</v>
      </c>
      <c r="AR123" s="145" t="s">
        <v>444</v>
      </c>
      <c r="AT123" s="145" t="s">
        <v>332</v>
      </c>
      <c r="AU123" s="145" t="s">
        <v>78</v>
      </c>
      <c r="AY123" s="18" t="s">
        <v>330</v>
      </c>
      <c r="BE123" s="146">
        <f t="shared" si="24"/>
        <v>1906022.44</v>
      </c>
      <c r="BF123" s="146">
        <f t="shared" si="25"/>
        <v>0</v>
      </c>
      <c r="BG123" s="146">
        <f t="shared" si="26"/>
        <v>0</v>
      </c>
      <c r="BH123" s="146">
        <f t="shared" si="27"/>
        <v>0</v>
      </c>
      <c r="BI123" s="146">
        <f t="shared" si="28"/>
        <v>0</v>
      </c>
      <c r="BJ123" s="18" t="s">
        <v>78</v>
      </c>
      <c r="BK123" s="146">
        <f t="shared" si="29"/>
        <v>1906022.44</v>
      </c>
      <c r="BL123" s="18" t="s">
        <v>444</v>
      </c>
      <c r="BM123" s="145" t="s">
        <v>1087</v>
      </c>
    </row>
    <row r="124" spans="2:65" s="1" customFormat="1" ht="16.5" customHeight="1">
      <c r="B124" s="33"/>
      <c r="C124" s="134" t="s">
        <v>642</v>
      </c>
      <c r="D124" s="134" t="s">
        <v>332</v>
      </c>
      <c r="E124" s="135" t="s">
        <v>9465</v>
      </c>
      <c r="F124" s="136" t="s">
        <v>9466</v>
      </c>
      <c r="G124" s="137" t="s">
        <v>2551</v>
      </c>
      <c r="H124" s="138">
        <v>23</v>
      </c>
      <c r="I124" s="139">
        <v>76263.040000000008</v>
      </c>
      <c r="J124" s="140">
        <f t="shared" si="20"/>
        <v>1754049.92</v>
      </c>
      <c r="K124" s="136" t="s">
        <v>21</v>
      </c>
      <c r="L124" s="33"/>
      <c r="M124" s="141" t="s">
        <v>21</v>
      </c>
      <c r="N124" s="142" t="s">
        <v>42</v>
      </c>
      <c r="P124" s="143">
        <f t="shared" si="21"/>
        <v>0</v>
      </c>
      <c r="Q124" s="143">
        <v>0</v>
      </c>
      <c r="R124" s="143">
        <f t="shared" si="22"/>
        <v>0</v>
      </c>
      <c r="S124" s="143">
        <v>0</v>
      </c>
      <c r="T124" s="144">
        <f t="shared" si="23"/>
        <v>0</v>
      </c>
      <c r="AR124" s="145" t="s">
        <v>444</v>
      </c>
      <c r="AT124" s="145" t="s">
        <v>332</v>
      </c>
      <c r="AU124" s="145" t="s">
        <v>78</v>
      </c>
      <c r="AY124" s="18" t="s">
        <v>330</v>
      </c>
      <c r="BE124" s="146">
        <f t="shared" si="24"/>
        <v>1754049.92</v>
      </c>
      <c r="BF124" s="146">
        <f t="shared" si="25"/>
        <v>0</v>
      </c>
      <c r="BG124" s="146">
        <f t="shared" si="26"/>
        <v>0</v>
      </c>
      <c r="BH124" s="146">
        <f t="shared" si="27"/>
        <v>0</v>
      </c>
      <c r="BI124" s="146">
        <f t="shared" si="28"/>
        <v>0</v>
      </c>
      <c r="BJ124" s="18" t="s">
        <v>78</v>
      </c>
      <c r="BK124" s="146">
        <f t="shared" si="29"/>
        <v>1754049.92</v>
      </c>
      <c r="BL124" s="18" t="s">
        <v>444</v>
      </c>
      <c r="BM124" s="145" t="s">
        <v>1103</v>
      </c>
    </row>
    <row r="125" spans="2:65" s="1" customFormat="1" ht="16.5" customHeight="1">
      <c r="B125" s="33"/>
      <c r="C125" s="134" t="s">
        <v>649</v>
      </c>
      <c r="D125" s="134" t="s">
        <v>332</v>
      </c>
      <c r="E125" s="135" t="s">
        <v>9467</v>
      </c>
      <c r="F125" s="136" t="s">
        <v>9468</v>
      </c>
      <c r="G125" s="137" t="s">
        <v>6964</v>
      </c>
      <c r="H125" s="138">
        <v>8</v>
      </c>
      <c r="I125" s="139">
        <v>1660.3</v>
      </c>
      <c r="J125" s="140">
        <f t="shared" si="20"/>
        <v>13282.4</v>
      </c>
      <c r="K125" s="136" t="s">
        <v>21</v>
      </c>
      <c r="L125" s="33"/>
      <c r="M125" s="141" t="s">
        <v>21</v>
      </c>
      <c r="N125" s="142" t="s">
        <v>42</v>
      </c>
      <c r="P125" s="143">
        <f t="shared" si="21"/>
        <v>0</v>
      </c>
      <c r="Q125" s="143">
        <v>0</v>
      </c>
      <c r="R125" s="143">
        <f t="shared" si="22"/>
        <v>0</v>
      </c>
      <c r="S125" s="143">
        <v>0</v>
      </c>
      <c r="T125" s="144">
        <f t="shared" si="23"/>
        <v>0</v>
      </c>
      <c r="AR125" s="145" t="s">
        <v>444</v>
      </c>
      <c r="AT125" s="145" t="s">
        <v>332</v>
      </c>
      <c r="AU125" s="145" t="s">
        <v>78</v>
      </c>
      <c r="AY125" s="18" t="s">
        <v>330</v>
      </c>
      <c r="BE125" s="146">
        <f t="shared" si="24"/>
        <v>13282.4</v>
      </c>
      <c r="BF125" s="146">
        <f t="shared" si="25"/>
        <v>0</v>
      </c>
      <c r="BG125" s="146">
        <f t="shared" si="26"/>
        <v>0</v>
      </c>
      <c r="BH125" s="146">
        <f t="shared" si="27"/>
        <v>0</v>
      </c>
      <c r="BI125" s="146">
        <f t="shared" si="28"/>
        <v>0</v>
      </c>
      <c r="BJ125" s="18" t="s">
        <v>78</v>
      </c>
      <c r="BK125" s="146">
        <f t="shared" si="29"/>
        <v>13282.4</v>
      </c>
      <c r="BL125" s="18" t="s">
        <v>444</v>
      </c>
      <c r="BM125" s="145" t="s">
        <v>1116</v>
      </c>
    </row>
    <row r="126" spans="2:65" s="1" customFormat="1" ht="16.5" customHeight="1">
      <c r="B126" s="33"/>
      <c r="C126" s="134" t="s">
        <v>658</v>
      </c>
      <c r="D126" s="134" t="s">
        <v>332</v>
      </c>
      <c r="E126" s="135" t="s">
        <v>9469</v>
      </c>
      <c r="F126" s="136" t="s">
        <v>9470</v>
      </c>
      <c r="G126" s="137" t="s">
        <v>6964</v>
      </c>
      <c r="H126" s="138">
        <v>1</v>
      </c>
      <c r="I126" s="139">
        <v>3984.72</v>
      </c>
      <c r="J126" s="140">
        <f t="shared" si="20"/>
        <v>3984.72</v>
      </c>
      <c r="K126" s="136" t="s">
        <v>21</v>
      </c>
      <c r="L126" s="33"/>
      <c r="M126" s="141" t="s">
        <v>21</v>
      </c>
      <c r="N126" s="142" t="s">
        <v>42</v>
      </c>
      <c r="P126" s="143">
        <f t="shared" si="21"/>
        <v>0</v>
      </c>
      <c r="Q126" s="143">
        <v>0</v>
      </c>
      <c r="R126" s="143">
        <f t="shared" si="22"/>
        <v>0</v>
      </c>
      <c r="S126" s="143">
        <v>0</v>
      </c>
      <c r="T126" s="144">
        <f t="shared" si="23"/>
        <v>0</v>
      </c>
      <c r="AR126" s="145" t="s">
        <v>444</v>
      </c>
      <c r="AT126" s="145" t="s">
        <v>332</v>
      </c>
      <c r="AU126" s="145" t="s">
        <v>78</v>
      </c>
      <c r="AY126" s="18" t="s">
        <v>330</v>
      </c>
      <c r="BE126" s="146">
        <f t="shared" si="24"/>
        <v>3984.72</v>
      </c>
      <c r="BF126" s="146">
        <f t="shared" si="25"/>
        <v>0</v>
      </c>
      <c r="BG126" s="146">
        <f t="shared" si="26"/>
        <v>0</v>
      </c>
      <c r="BH126" s="146">
        <f t="shared" si="27"/>
        <v>0</v>
      </c>
      <c r="BI126" s="146">
        <f t="shared" si="28"/>
        <v>0</v>
      </c>
      <c r="BJ126" s="18" t="s">
        <v>78</v>
      </c>
      <c r="BK126" s="146">
        <f t="shared" si="29"/>
        <v>3984.72</v>
      </c>
      <c r="BL126" s="18" t="s">
        <v>444</v>
      </c>
      <c r="BM126" s="145" t="s">
        <v>1134</v>
      </c>
    </row>
    <row r="127" spans="2:65" s="1" customFormat="1" ht="16.5" customHeight="1">
      <c r="B127" s="33"/>
      <c r="C127" s="134" t="s">
        <v>665</v>
      </c>
      <c r="D127" s="134" t="s">
        <v>332</v>
      </c>
      <c r="E127" s="135" t="s">
        <v>9471</v>
      </c>
      <c r="F127" s="136" t="s">
        <v>9472</v>
      </c>
      <c r="G127" s="137" t="s">
        <v>2551</v>
      </c>
      <c r="H127" s="138">
        <v>14</v>
      </c>
      <c r="I127" s="139">
        <v>2169.46</v>
      </c>
      <c r="J127" s="140">
        <f t="shared" si="20"/>
        <v>30372.44</v>
      </c>
      <c r="K127" s="136" t="s">
        <v>21</v>
      </c>
      <c r="L127" s="33"/>
      <c r="M127" s="141" t="s">
        <v>21</v>
      </c>
      <c r="N127" s="142" t="s">
        <v>42</v>
      </c>
      <c r="P127" s="143">
        <f t="shared" si="21"/>
        <v>0</v>
      </c>
      <c r="Q127" s="143">
        <v>0</v>
      </c>
      <c r="R127" s="143">
        <f t="shared" si="22"/>
        <v>0</v>
      </c>
      <c r="S127" s="143">
        <v>0</v>
      </c>
      <c r="T127" s="144">
        <f t="shared" si="23"/>
        <v>0</v>
      </c>
      <c r="AR127" s="145" t="s">
        <v>444</v>
      </c>
      <c r="AT127" s="145" t="s">
        <v>332</v>
      </c>
      <c r="AU127" s="145" t="s">
        <v>78</v>
      </c>
      <c r="AY127" s="18" t="s">
        <v>330</v>
      </c>
      <c r="BE127" s="146">
        <f t="shared" si="24"/>
        <v>30372.44</v>
      </c>
      <c r="BF127" s="146">
        <f t="shared" si="25"/>
        <v>0</v>
      </c>
      <c r="BG127" s="146">
        <f t="shared" si="26"/>
        <v>0</v>
      </c>
      <c r="BH127" s="146">
        <f t="shared" si="27"/>
        <v>0</v>
      </c>
      <c r="BI127" s="146">
        <f t="shared" si="28"/>
        <v>0</v>
      </c>
      <c r="BJ127" s="18" t="s">
        <v>78</v>
      </c>
      <c r="BK127" s="146">
        <f t="shared" si="29"/>
        <v>30372.44</v>
      </c>
      <c r="BL127" s="18" t="s">
        <v>444</v>
      </c>
      <c r="BM127" s="145" t="s">
        <v>1149</v>
      </c>
    </row>
    <row r="128" spans="2:65" s="1" customFormat="1" ht="16.5" customHeight="1">
      <c r="B128" s="33"/>
      <c r="C128" s="134" t="s">
        <v>671</v>
      </c>
      <c r="D128" s="134" t="s">
        <v>332</v>
      </c>
      <c r="E128" s="135" t="s">
        <v>9473</v>
      </c>
      <c r="F128" s="136" t="s">
        <v>9474</v>
      </c>
      <c r="G128" s="137" t="s">
        <v>6964</v>
      </c>
      <c r="H128" s="138">
        <v>1</v>
      </c>
      <c r="I128" s="139">
        <v>1616.02</v>
      </c>
      <c r="J128" s="140">
        <f t="shared" si="20"/>
        <v>1616.02</v>
      </c>
      <c r="K128" s="136" t="s">
        <v>21</v>
      </c>
      <c r="L128" s="33"/>
      <c r="M128" s="141" t="s">
        <v>21</v>
      </c>
      <c r="N128" s="142" t="s">
        <v>42</v>
      </c>
      <c r="P128" s="143">
        <f t="shared" si="21"/>
        <v>0</v>
      </c>
      <c r="Q128" s="143">
        <v>0</v>
      </c>
      <c r="R128" s="143">
        <f t="shared" si="22"/>
        <v>0</v>
      </c>
      <c r="S128" s="143">
        <v>0</v>
      </c>
      <c r="T128" s="144">
        <f t="shared" si="23"/>
        <v>0</v>
      </c>
      <c r="AR128" s="145" t="s">
        <v>444</v>
      </c>
      <c r="AT128" s="145" t="s">
        <v>332</v>
      </c>
      <c r="AU128" s="145" t="s">
        <v>78</v>
      </c>
      <c r="AY128" s="18" t="s">
        <v>330</v>
      </c>
      <c r="BE128" s="146">
        <f t="shared" si="24"/>
        <v>1616.02</v>
      </c>
      <c r="BF128" s="146">
        <f t="shared" si="25"/>
        <v>0</v>
      </c>
      <c r="BG128" s="146">
        <f t="shared" si="26"/>
        <v>0</v>
      </c>
      <c r="BH128" s="146">
        <f t="shared" si="27"/>
        <v>0</v>
      </c>
      <c r="BI128" s="146">
        <f t="shared" si="28"/>
        <v>0</v>
      </c>
      <c r="BJ128" s="18" t="s">
        <v>78</v>
      </c>
      <c r="BK128" s="146">
        <f t="shared" si="29"/>
        <v>1616.02</v>
      </c>
      <c r="BL128" s="18" t="s">
        <v>444</v>
      </c>
      <c r="BM128" s="145" t="s">
        <v>1160</v>
      </c>
    </row>
    <row r="129" spans="2:65" s="1" customFormat="1" ht="16.5" customHeight="1">
      <c r="B129" s="33"/>
      <c r="C129" s="134" t="s">
        <v>677</v>
      </c>
      <c r="D129" s="134" t="s">
        <v>332</v>
      </c>
      <c r="E129" s="135" t="s">
        <v>9475</v>
      </c>
      <c r="F129" s="136" t="s">
        <v>9476</v>
      </c>
      <c r="G129" s="137" t="s">
        <v>6964</v>
      </c>
      <c r="H129" s="138">
        <v>1</v>
      </c>
      <c r="I129" s="139">
        <v>24683.1</v>
      </c>
      <c r="J129" s="140">
        <f t="shared" si="20"/>
        <v>24683.1</v>
      </c>
      <c r="K129" s="136" t="s">
        <v>21</v>
      </c>
      <c r="L129" s="33"/>
      <c r="M129" s="141" t="s">
        <v>21</v>
      </c>
      <c r="N129" s="142" t="s">
        <v>42</v>
      </c>
      <c r="P129" s="143">
        <f t="shared" si="21"/>
        <v>0</v>
      </c>
      <c r="Q129" s="143">
        <v>0</v>
      </c>
      <c r="R129" s="143">
        <f t="shared" si="22"/>
        <v>0</v>
      </c>
      <c r="S129" s="143">
        <v>0</v>
      </c>
      <c r="T129" s="144">
        <f t="shared" si="23"/>
        <v>0</v>
      </c>
      <c r="AR129" s="145" t="s">
        <v>444</v>
      </c>
      <c r="AT129" s="145" t="s">
        <v>332</v>
      </c>
      <c r="AU129" s="145" t="s">
        <v>78</v>
      </c>
      <c r="AY129" s="18" t="s">
        <v>330</v>
      </c>
      <c r="BE129" s="146">
        <f t="shared" si="24"/>
        <v>24683.1</v>
      </c>
      <c r="BF129" s="146">
        <f t="shared" si="25"/>
        <v>0</v>
      </c>
      <c r="BG129" s="146">
        <f t="shared" si="26"/>
        <v>0</v>
      </c>
      <c r="BH129" s="146">
        <f t="shared" si="27"/>
        <v>0</v>
      </c>
      <c r="BI129" s="146">
        <f t="shared" si="28"/>
        <v>0</v>
      </c>
      <c r="BJ129" s="18" t="s">
        <v>78</v>
      </c>
      <c r="BK129" s="146">
        <f t="shared" si="29"/>
        <v>24683.1</v>
      </c>
      <c r="BL129" s="18" t="s">
        <v>444</v>
      </c>
      <c r="BM129" s="145" t="s">
        <v>1176</v>
      </c>
    </row>
    <row r="130" spans="2:65" s="1" customFormat="1" ht="16.5" customHeight="1">
      <c r="B130" s="33"/>
      <c r="C130" s="134" t="s">
        <v>692</v>
      </c>
      <c r="D130" s="134" t="s">
        <v>332</v>
      </c>
      <c r="E130" s="135" t="s">
        <v>9477</v>
      </c>
      <c r="F130" s="136" t="s">
        <v>9478</v>
      </c>
      <c r="G130" s="137" t="s">
        <v>6964</v>
      </c>
      <c r="H130" s="138">
        <v>1</v>
      </c>
      <c r="I130" s="139">
        <v>13614.45</v>
      </c>
      <c r="J130" s="140">
        <f t="shared" si="20"/>
        <v>13614.45</v>
      </c>
      <c r="K130" s="136" t="s">
        <v>21</v>
      </c>
      <c r="L130" s="33"/>
      <c r="M130" s="141" t="s">
        <v>21</v>
      </c>
      <c r="N130" s="142" t="s">
        <v>42</v>
      </c>
      <c r="P130" s="143">
        <f t="shared" si="21"/>
        <v>0</v>
      </c>
      <c r="Q130" s="143">
        <v>0</v>
      </c>
      <c r="R130" s="143">
        <f t="shared" si="22"/>
        <v>0</v>
      </c>
      <c r="S130" s="143">
        <v>0</v>
      </c>
      <c r="T130" s="144">
        <f t="shared" si="23"/>
        <v>0</v>
      </c>
      <c r="AR130" s="145" t="s">
        <v>444</v>
      </c>
      <c r="AT130" s="145" t="s">
        <v>332</v>
      </c>
      <c r="AU130" s="145" t="s">
        <v>78</v>
      </c>
      <c r="AY130" s="18" t="s">
        <v>330</v>
      </c>
      <c r="BE130" s="146">
        <f t="shared" si="24"/>
        <v>13614.45</v>
      </c>
      <c r="BF130" s="146">
        <f t="shared" si="25"/>
        <v>0</v>
      </c>
      <c r="BG130" s="146">
        <f t="shared" si="26"/>
        <v>0</v>
      </c>
      <c r="BH130" s="146">
        <f t="shared" si="27"/>
        <v>0</v>
      </c>
      <c r="BI130" s="146">
        <f t="shared" si="28"/>
        <v>0</v>
      </c>
      <c r="BJ130" s="18" t="s">
        <v>78</v>
      </c>
      <c r="BK130" s="146">
        <f t="shared" si="29"/>
        <v>13614.45</v>
      </c>
      <c r="BL130" s="18" t="s">
        <v>444</v>
      </c>
      <c r="BM130" s="145" t="s">
        <v>1228</v>
      </c>
    </row>
    <row r="131" spans="2:65" s="1" customFormat="1" ht="16.5" customHeight="1">
      <c r="B131" s="33"/>
      <c r="C131" s="134" t="s">
        <v>714</v>
      </c>
      <c r="D131" s="134" t="s">
        <v>332</v>
      </c>
      <c r="E131" s="135" t="s">
        <v>9479</v>
      </c>
      <c r="F131" s="136" t="s">
        <v>9480</v>
      </c>
      <c r="G131" s="137" t="s">
        <v>6964</v>
      </c>
      <c r="H131" s="138">
        <v>1</v>
      </c>
      <c r="I131" s="139">
        <v>9519.0400000000009</v>
      </c>
      <c r="J131" s="140">
        <f t="shared" si="20"/>
        <v>9519.0400000000009</v>
      </c>
      <c r="K131" s="136" t="s">
        <v>21</v>
      </c>
      <c r="L131" s="33"/>
      <c r="M131" s="141" t="s">
        <v>21</v>
      </c>
      <c r="N131" s="142" t="s">
        <v>42</v>
      </c>
      <c r="P131" s="143">
        <f t="shared" si="21"/>
        <v>0</v>
      </c>
      <c r="Q131" s="143">
        <v>0</v>
      </c>
      <c r="R131" s="143">
        <f t="shared" si="22"/>
        <v>0</v>
      </c>
      <c r="S131" s="143">
        <v>0</v>
      </c>
      <c r="T131" s="144">
        <f t="shared" si="23"/>
        <v>0</v>
      </c>
      <c r="AR131" s="145" t="s">
        <v>444</v>
      </c>
      <c r="AT131" s="145" t="s">
        <v>332</v>
      </c>
      <c r="AU131" s="145" t="s">
        <v>78</v>
      </c>
      <c r="AY131" s="18" t="s">
        <v>330</v>
      </c>
      <c r="BE131" s="146">
        <f t="shared" si="24"/>
        <v>9519.0400000000009</v>
      </c>
      <c r="BF131" s="146">
        <f t="shared" si="25"/>
        <v>0</v>
      </c>
      <c r="BG131" s="146">
        <f t="shared" si="26"/>
        <v>0</v>
      </c>
      <c r="BH131" s="146">
        <f t="shared" si="27"/>
        <v>0</v>
      </c>
      <c r="BI131" s="146">
        <f t="shared" si="28"/>
        <v>0</v>
      </c>
      <c r="BJ131" s="18" t="s">
        <v>78</v>
      </c>
      <c r="BK131" s="146">
        <f t="shared" si="29"/>
        <v>9519.0400000000009</v>
      </c>
      <c r="BL131" s="18" t="s">
        <v>444</v>
      </c>
      <c r="BM131" s="145" t="s">
        <v>1255</v>
      </c>
    </row>
    <row r="132" spans="2:65" s="1" customFormat="1" ht="16.5" customHeight="1">
      <c r="B132" s="33"/>
      <c r="C132" s="134" t="s">
        <v>720</v>
      </c>
      <c r="D132" s="134" t="s">
        <v>332</v>
      </c>
      <c r="E132" s="135" t="s">
        <v>9481</v>
      </c>
      <c r="F132" s="136" t="s">
        <v>9482</v>
      </c>
      <c r="G132" s="137" t="s">
        <v>6964</v>
      </c>
      <c r="H132" s="138">
        <v>1</v>
      </c>
      <c r="I132" s="139">
        <v>17267.099999999999</v>
      </c>
      <c r="J132" s="140">
        <f t="shared" si="20"/>
        <v>17267.099999999999</v>
      </c>
      <c r="K132" s="136" t="s">
        <v>21</v>
      </c>
      <c r="L132" s="33"/>
      <c r="M132" s="141" t="s">
        <v>21</v>
      </c>
      <c r="N132" s="142" t="s">
        <v>42</v>
      </c>
      <c r="P132" s="143">
        <f t="shared" si="21"/>
        <v>0</v>
      </c>
      <c r="Q132" s="143">
        <v>0</v>
      </c>
      <c r="R132" s="143">
        <f t="shared" si="22"/>
        <v>0</v>
      </c>
      <c r="S132" s="143">
        <v>0</v>
      </c>
      <c r="T132" s="144">
        <f t="shared" si="23"/>
        <v>0</v>
      </c>
      <c r="AR132" s="145" t="s">
        <v>444</v>
      </c>
      <c r="AT132" s="145" t="s">
        <v>332</v>
      </c>
      <c r="AU132" s="145" t="s">
        <v>78</v>
      </c>
      <c r="AY132" s="18" t="s">
        <v>330</v>
      </c>
      <c r="BE132" s="146">
        <f t="shared" si="24"/>
        <v>17267.099999999999</v>
      </c>
      <c r="BF132" s="146">
        <f t="shared" si="25"/>
        <v>0</v>
      </c>
      <c r="BG132" s="146">
        <f t="shared" si="26"/>
        <v>0</v>
      </c>
      <c r="BH132" s="146">
        <f t="shared" si="27"/>
        <v>0</v>
      </c>
      <c r="BI132" s="146">
        <f t="shared" si="28"/>
        <v>0</v>
      </c>
      <c r="BJ132" s="18" t="s">
        <v>78</v>
      </c>
      <c r="BK132" s="146">
        <f t="shared" si="29"/>
        <v>17267.099999999999</v>
      </c>
      <c r="BL132" s="18" t="s">
        <v>444</v>
      </c>
      <c r="BM132" s="145" t="s">
        <v>1276</v>
      </c>
    </row>
    <row r="133" spans="2:65" s="1" customFormat="1" ht="16.5" customHeight="1">
      <c r="B133" s="33"/>
      <c r="C133" s="134" t="s">
        <v>728</v>
      </c>
      <c r="D133" s="134" t="s">
        <v>332</v>
      </c>
      <c r="E133" s="135" t="s">
        <v>9483</v>
      </c>
      <c r="F133" s="136" t="s">
        <v>9484</v>
      </c>
      <c r="G133" s="137" t="s">
        <v>6964</v>
      </c>
      <c r="H133" s="138">
        <v>1</v>
      </c>
      <c r="I133" s="139">
        <v>17267.099999999999</v>
      </c>
      <c r="J133" s="140">
        <f t="shared" si="20"/>
        <v>17267.099999999999</v>
      </c>
      <c r="K133" s="136" t="s">
        <v>21</v>
      </c>
      <c r="L133" s="33"/>
      <c r="M133" s="141" t="s">
        <v>21</v>
      </c>
      <c r="N133" s="142" t="s">
        <v>42</v>
      </c>
      <c r="P133" s="143">
        <f t="shared" si="21"/>
        <v>0</v>
      </c>
      <c r="Q133" s="143">
        <v>0</v>
      </c>
      <c r="R133" s="143">
        <f t="shared" si="22"/>
        <v>0</v>
      </c>
      <c r="S133" s="143">
        <v>0</v>
      </c>
      <c r="T133" s="144">
        <f t="shared" si="23"/>
        <v>0</v>
      </c>
      <c r="AR133" s="145" t="s">
        <v>444</v>
      </c>
      <c r="AT133" s="145" t="s">
        <v>332</v>
      </c>
      <c r="AU133" s="145" t="s">
        <v>78</v>
      </c>
      <c r="AY133" s="18" t="s">
        <v>330</v>
      </c>
      <c r="BE133" s="146">
        <f t="shared" si="24"/>
        <v>17267.099999999999</v>
      </c>
      <c r="BF133" s="146">
        <f t="shared" si="25"/>
        <v>0</v>
      </c>
      <c r="BG133" s="146">
        <f t="shared" si="26"/>
        <v>0</v>
      </c>
      <c r="BH133" s="146">
        <f t="shared" si="27"/>
        <v>0</v>
      </c>
      <c r="BI133" s="146">
        <f t="shared" si="28"/>
        <v>0</v>
      </c>
      <c r="BJ133" s="18" t="s">
        <v>78</v>
      </c>
      <c r="BK133" s="146">
        <f t="shared" si="29"/>
        <v>17267.099999999999</v>
      </c>
      <c r="BL133" s="18" t="s">
        <v>444</v>
      </c>
      <c r="BM133" s="145" t="s">
        <v>1293</v>
      </c>
    </row>
    <row r="134" spans="2:65" s="1" customFormat="1" ht="16.5" customHeight="1">
      <c r="B134" s="33"/>
      <c r="C134" s="134" t="s">
        <v>734</v>
      </c>
      <c r="D134" s="134" t="s">
        <v>332</v>
      </c>
      <c r="E134" s="135" t="s">
        <v>9485</v>
      </c>
      <c r="F134" s="136" t="s">
        <v>9486</v>
      </c>
      <c r="G134" s="137" t="s">
        <v>6964</v>
      </c>
      <c r="H134" s="138">
        <v>1</v>
      </c>
      <c r="I134" s="139">
        <v>127510.91</v>
      </c>
      <c r="J134" s="140">
        <f t="shared" si="20"/>
        <v>127510.91</v>
      </c>
      <c r="K134" s="136" t="s">
        <v>21</v>
      </c>
      <c r="L134" s="33"/>
      <c r="M134" s="194" t="s">
        <v>21</v>
      </c>
      <c r="N134" s="195" t="s">
        <v>42</v>
      </c>
      <c r="O134" s="191"/>
      <c r="P134" s="196">
        <f t="shared" si="21"/>
        <v>0</v>
      </c>
      <c r="Q134" s="196">
        <v>0</v>
      </c>
      <c r="R134" s="196">
        <f t="shared" si="22"/>
        <v>0</v>
      </c>
      <c r="S134" s="196">
        <v>0</v>
      </c>
      <c r="T134" s="197">
        <f t="shared" si="23"/>
        <v>0</v>
      </c>
      <c r="AR134" s="145" t="s">
        <v>444</v>
      </c>
      <c r="AT134" s="145" t="s">
        <v>332</v>
      </c>
      <c r="AU134" s="145" t="s">
        <v>78</v>
      </c>
      <c r="AY134" s="18" t="s">
        <v>330</v>
      </c>
      <c r="BE134" s="146">
        <f t="shared" si="24"/>
        <v>127510.91</v>
      </c>
      <c r="BF134" s="146">
        <f t="shared" si="25"/>
        <v>0</v>
      </c>
      <c r="BG134" s="146">
        <f t="shared" si="26"/>
        <v>0</v>
      </c>
      <c r="BH134" s="146">
        <f t="shared" si="27"/>
        <v>0</v>
      </c>
      <c r="BI134" s="146">
        <f t="shared" si="28"/>
        <v>0</v>
      </c>
      <c r="BJ134" s="18" t="s">
        <v>78</v>
      </c>
      <c r="BK134" s="146">
        <f t="shared" si="29"/>
        <v>127510.91</v>
      </c>
      <c r="BL134" s="18" t="s">
        <v>444</v>
      </c>
      <c r="BM134" s="145" t="s">
        <v>1320</v>
      </c>
    </row>
    <row r="135" spans="2:65" s="1" customFormat="1" ht="6.95" customHeight="1">
      <c r="B135" s="41"/>
      <c r="C135" s="42"/>
      <c r="D135" s="42"/>
      <c r="E135" s="42"/>
      <c r="F135" s="42"/>
      <c r="G135" s="42"/>
      <c r="H135" s="42"/>
      <c r="I135" s="42"/>
      <c r="J135" s="42"/>
      <c r="K135" s="42"/>
      <c r="L135" s="33"/>
    </row>
  </sheetData>
  <sheetProtection algorithmName="SHA-512" hashValue="XBKlZMZ6q37UEUy6nYNT498AEyJm3WXYxHFo+zjH242Fvv+8ySAhsRuLhV9D2Bf9/Z7lxRzsKk89KI0hBNr2Nw==" saltValue="NnUNN8SGmVTgJKZz2onbaunHFqQfdFgGUYmsSBNa9qmgqL/9Lf7IzNqUTBxjsTWl1qAT7KY5UtKtbkbhdJFUpA==" spinCount="100000" sheet="1" objects="1" scenarios="1" formatColumns="0" formatRows="0" autoFilter="0"/>
  <autoFilter ref="C85:K134" xr:uid="{00000000-0009-0000-0000-000014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B2:BM180"/>
  <sheetViews>
    <sheetView showGridLines="0" topLeftCell="A67" workbookViewId="0">
      <selection activeCell="W100" sqref="W100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145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9487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43.25" customHeight="1">
      <c r="B29" s="91"/>
      <c r="E29" s="331" t="s">
        <v>9488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ROUND(J94, 2)</f>
        <v>5808279.2999999998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ROUND((SUM(BE94:BE179)),  2)</f>
        <v>5808279.2999999998</v>
      </c>
      <c r="I35" s="96">
        <v>0.21</v>
      </c>
      <c r="J35" s="82">
        <f>ROUND(((SUM(BE94:BE179))*I35),  2)</f>
        <v>1219738.6499999999</v>
      </c>
      <c r="L35" s="33"/>
    </row>
    <row r="36" spans="2:12" s="1" customFormat="1" ht="14.45" customHeight="1">
      <c r="B36" s="33"/>
      <c r="E36" s="28" t="s">
        <v>43</v>
      </c>
      <c r="F36" s="82">
        <f>ROUND((SUM(BF94:BF179)),  2)</f>
        <v>0</v>
      </c>
      <c r="I36" s="96">
        <v>0.12</v>
      </c>
      <c r="J36" s="82">
        <f>ROUND(((SUM(BF94:BF179))*I36),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ROUND((SUM(BG94:BG179)),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ROUND((SUM(BH94:BH179)),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ROUND((SUM(BI94:BI179)),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7028017.9499999993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D.1.4.K - Potrubní pošta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J94</f>
        <v>5808279.2999999998</v>
      </c>
      <c r="L63" s="33"/>
      <c r="AU63" s="18" t="s">
        <v>273</v>
      </c>
    </row>
    <row r="64" spans="2:47" s="8" customFormat="1" ht="24.95" customHeight="1">
      <c r="B64" s="106"/>
      <c r="D64" s="107" t="s">
        <v>9489</v>
      </c>
      <c r="E64" s="108"/>
      <c r="F64" s="108"/>
      <c r="G64" s="108"/>
      <c r="H64" s="108"/>
      <c r="I64" s="108"/>
      <c r="J64" s="109">
        <f>J95</f>
        <v>2159312.87</v>
      </c>
      <c r="L64" s="106"/>
    </row>
    <row r="65" spans="2:12" s="8" customFormat="1" ht="24.95" customHeight="1">
      <c r="B65" s="106"/>
      <c r="D65" s="107" t="s">
        <v>9490</v>
      </c>
      <c r="E65" s="108"/>
      <c r="F65" s="108"/>
      <c r="G65" s="108"/>
      <c r="H65" s="108"/>
      <c r="I65" s="108"/>
      <c r="J65" s="109">
        <f>J109</f>
        <v>415700.8</v>
      </c>
      <c r="L65" s="106"/>
    </row>
    <row r="66" spans="2:12" s="8" customFormat="1" ht="24.95" customHeight="1">
      <c r="B66" s="106"/>
      <c r="D66" s="107" t="s">
        <v>9491</v>
      </c>
      <c r="E66" s="108"/>
      <c r="F66" s="108"/>
      <c r="G66" s="108"/>
      <c r="H66" s="108"/>
      <c r="I66" s="108"/>
      <c r="J66" s="109">
        <f>J116</f>
        <v>131379.4</v>
      </c>
      <c r="L66" s="106"/>
    </row>
    <row r="67" spans="2:12" s="8" customFormat="1" ht="24.95" customHeight="1">
      <c r="B67" s="106"/>
      <c r="D67" s="107" t="s">
        <v>9492</v>
      </c>
      <c r="E67" s="108"/>
      <c r="F67" s="108"/>
      <c r="G67" s="108"/>
      <c r="H67" s="108"/>
      <c r="I67" s="108"/>
      <c r="J67" s="109">
        <f>J122</f>
        <v>113813.43000000001</v>
      </c>
      <c r="L67" s="106"/>
    </row>
    <row r="68" spans="2:12" s="8" customFormat="1" ht="24.95" customHeight="1">
      <c r="B68" s="106"/>
      <c r="D68" s="107" t="s">
        <v>9493</v>
      </c>
      <c r="E68" s="108"/>
      <c r="F68" s="108"/>
      <c r="G68" s="108"/>
      <c r="H68" s="108"/>
      <c r="I68" s="108"/>
      <c r="J68" s="109">
        <f>J126</f>
        <v>810702.67</v>
      </c>
      <c r="L68" s="106"/>
    </row>
    <row r="69" spans="2:12" s="8" customFormat="1" ht="24.95" customHeight="1">
      <c r="B69" s="106"/>
      <c r="D69" s="107" t="s">
        <v>9494</v>
      </c>
      <c r="E69" s="108"/>
      <c r="F69" s="108"/>
      <c r="G69" s="108"/>
      <c r="H69" s="108"/>
      <c r="I69" s="108"/>
      <c r="J69" s="109">
        <f>J147</f>
        <v>218661.37999999998</v>
      </c>
      <c r="L69" s="106"/>
    </row>
    <row r="70" spans="2:12" s="8" customFormat="1" ht="24.95" customHeight="1">
      <c r="B70" s="106"/>
      <c r="D70" s="107" t="s">
        <v>9495</v>
      </c>
      <c r="E70" s="108"/>
      <c r="F70" s="108"/>
      <c r="G70" s="108"/>
      <c r="H70" s="108"/>
      <c r="I70" s="108"/>
      <c r="J70" s="109">
        <f>J153</f>
        <v>1406299.7099999995</v>
      </c>
      <c r="L70" s="106"/>
    </row>
    <row r="71" spans="2:12" s="8" customFormat="1" ht="24.95" customHeight="1">
      <c r="B71" s="106"/>
      <c r="D71" s="107" t="s">
        <v>9496</v>
      </c>
      <c r="E71" s="108"/>
      <c r="F71" s="108"/>
      <c r="G71" s="108"/>
      <c r="H71" s="108"/>
      <c r="I71" s="108"/>
      <c r="J71" s="109">
        <f>J165</f>
        <v>222081.63000000003</v>
      </c>
      <c r="L71" s="106"/>
    </row>
    <row r="72" spans="2:12" s="8" customFormat="1" ht="24.95" customHeight="1">
      <c r="B72" s="106"/>
      <c r="D72" s="107" t="s">
        <v>9497</v>
      </c>
      <c r="E72" s="108"/>
      <c r="F72" s="108"/>
      <c r="G72" s="108"/>
      <c r="H72" s="108"/>
      <c r="I72" s="108"/>
      <c r="J72" s="109">
        <f>J171</f>
        <v>330327.41000000003</v>
      </c>
      <c r="L72" s="106"/>
    </row>
    <row r="73" spans="2:12" s="1" customFormat="1" ht="21.75" customHeight="1">
      <c r="B73" s="33"/>
      <c r="L73" s="33"/>
    </row>
    <row r="74" spans="2:12" s="1" customFormat="1" ht="6.95" customHeight="1">
      <c r="B74" s="41"/>
      <c r="C74" s="42"/>
      <c r="D74" s="42"/>
      <c r="E74" s="42"/>
      <c r="F74" s="42"/>
      <c r="G74" s="42"/>
      <c r="H74" s="42"/>
      <c r="I74" s="42"/>
      <c r="J74" s="42"/>
      <c r="K74" s="42"/>
      <c r="L74" s="33"/>
    </row>
    <row r="78" spans="2:12" s="1" customFormat="1" ht="6.95" customHeight="1">
      <c r="B78" s="43"/>
      <c r="C78" s="44"/>
      <c r="D78" s="44"/>
      <c r="E78" s="44"/>
      <c r="F78" s="44"/>
      <c r="G78" s="44"/>
      <c r="H78" s="44"/>
      <c r="I78" s="44"/>
      <c r="J78" s="44"/>
      <c r="K78" s="44"/>
      <c r="L78" s="33"/>
    </row>
    <row r="79" spans="2:12" s="1" customFormat="1" ht="24.95" customHeight="1">
      <c r="B79" s="33"/>
      <c r="C79" s="22" t="s">
        <v>315</v>
      </c>
      <c r="L79" s="33"/>
    </row>
    <row r="80" spans="2:12" s="1" customFormat="1" ht="6.95" customHeight="1">
      <c r="B80" s="33"/>
      <c r="L80" s="33"/>
    </row>
    <row r="81" spans="2:65" s="1" customFormat="1" ht="12" customHeight="1">
      <c r="B81" s="33"/>
      <c r="C81" s="28" t="s">
        <v>16</v>
      </c>
      <c r="L81" s="33"/>
    </row>
    <row r="82" spans="2:65" s="1" customFormat="1" ht="16.5" customHeight="1">
      <c r="B82" s="33"/>
      <c r="E82" s="336" t="str">
        <f>E7</f>
        <v>Novostavba Onkologické kliniky P4 - Novostavba budovy P4</v>
      </c>
      <c r="F82" s="337"/>
      <c r="G82" s="337"/>
      <c r="H82" s="337"/>
      <c r="L82" s="33"/>
    </row>
    <row r="83" spans="2:65" ht="12" customHeight="1">
      <c r="B83" s="21"/>
      <c r="C83" s="28" t="s">
        <v>188</v>
      </c>
      <c r="L83" s="21"/>
    </row>
    <row r="84" spans="2:65" s="1" customFormat="1" ht="16.5" customHeight="1">
      <c r="B84" s="33"/>
      <c r="E84" s="336" t="s">
        <v>192</v>
      </c>
      <c r="F84" s="335"/>
      <c r="G84" s="335"/>
      <c r="H84" s="335"/>
      <c r="L84" s="33"/>
    </row>
    <row r="85" spans="2:65" s="1" customFormat="1" ht="12" customHeight="1">
      <c r="B85" s="33"/>
      <c r="C85" s="28" t="s">
        <v>196</v>
      </c>
      <c r="L85" s="33"/>
    </row>
    <row r="86" spans="2:65" s="1" customFormat="1" ht="16.5" customHeight="1">
      <c r="B86" s="33"/>
      <c r="E86" s="305" t="str">
        <f>E11</f>
        <v>D.1.4.K - Potrubní pošta</v>
      </c>
      <c r="F86" s="335"/>
      <c r="G86" s="335"/>
      <c r="H86" s="335"/>
      <c r="L86" s="33"/>
    </row>
    <row r="87" spans="2:65" s="1" customFormat="1" ht="6.95" customHeight="1">
      <c r="B87" s="33"/>
      <c r="L87" s="33"/>
    </row>
    <row r="88" spans="2:65" s="1" customFormat="1" ht="12" customHeight="1">
      <c r="B88" s="33"/>
      <c r="C88" s="28" t="s">
        <v>22</v>
      </c>
      <c r="F88" s="26" t="str">
        <f>F14</f>
        <v>Olomouc</v>
      </c>
      <c r="I88" s="28" t="s">
        <v>24</v>
      </c>
      <c r="J88" s="49">
        <f>IF(J14="","",J14)</f>
        <v>45470</v>
      </c>
      <c r="L88" s="33"/>
    </row>
    <row r="89" spans="2:65" s="1" customFormat="1" ht="6.95" customHeight="1">
      <c r="B89" s="33"/>
      <c r="L89" s="33"/>
    </row>
    <row r="90" spans="2:65" s="1" customFormat="1" ht="25.7" customHeight="1">
      <c r="B90" s="33"/>
      <c r="C90" s="28" t="s">
        <v>25</v>
      </c>
      <c r="F90" s="26" t="str">
        <f>E17</f>
        <v>Fakultní nemocnice Olomouc</v>
      </c>
      <c r="I90" s="28" t="s">
        <v>30</v>
      </c>
      <c r="J90" s="31" t="str">
        <f>E23</f>
        <v>Adam Rujbr Architects</v>
      </c>
      <c r="L90" s="33"/>
    </row>
    <row r="91" spans="2:65" s="1" customFormat="1" ht="15.2" customHeight="1">
      <c r="B91" s="33"/>
      <c r="C91" s="28" t="s">
        <v>29</v>
      </c>
      <c r="F91" s="26" t="str">
        <f>IF(E20="","",E20)</f>
        <v>Sdružení firem VW WACHAL a.s., YUCON CZ s.r.o. a STANTER, a.s. zkratkou S-VWYUST</v>
      </c>
      <c r="I91" s="28" t="s">
        <v>33</v>
      </c>
      <c r="J91" s="31" t="str">
        <f>E26</f>
        <v xml:space="preserve"> </v>
      </c>
      <c r="L91" s="33"/>
    </row>
    <row r="92" spans="2:65" s="1" customFormat="1" ht="10.35" customHeight="1">
      <c r="B92" s="33"/>
      <c r="L92" s="33"/>
    </row>
    <row r="93" spans="2:65" s="10" customFormat="1" ht="29.25" customHeight="1">
      <c r="B93" s="114"/>
      <c r="C93" s="115" t="s">
        <v>316</v>
      </c>
      <c r="D93" s="116" t="s">
        <v>56</v>
      </c>
      <c r="E93" s="116" t="s">
        <v>52</v>
      </c>
      <c r="F93" s="116" t="s">
        <v>53</v>
      </c>
      <c r="G93" s="116" t="s">
        <v>317</v>
      </c>
      <c r="H93" s="116" t="s">
        <v>318</v>
      </c>
      <c r="I93" s="116" t="s">
        <v>319</v>
      </c>
      <c r="J93" s="116" t="s">
        <v>272</v>
      </c>
      <c r="K93" s="117" t="s">
        <v>320</v>
      </c>
      <c r="L93" s="114"/>
      <c r="M93" s="55" t="s">
        <v>21</v>
      </c>
      <c r="N93" s="56" t="s">
        <v>41</v>
      </c>
      <c r="O93" s="56" t="s">
        <v>321</v>
      </c>
      <c r="P93" s="56" t="s">
        <v>322</v>
      </c>
      <c r="Q93" s="56" t="s">
        <v>323</v>
      </c>
      <c r="R93" s="56" t="s">
        <v>324</v>
      </c>
      <c r="S93" s="56" t="s">
        <v>325</v>
      </c>
      <c r="T93" s="57" t="s">
        <v>326</v>
      </c>
    </row>
    <row r="94" spans="2:65" s="1" customFormat="1" ht="22.9" customHeight="1">
      <c r="B94" s="33"/>
      <c r="C94" s="60" t="s">
        <v>327</v>
      </c>
      <c r="J94" s="118">
        <f>BK94</f>
        <v>5808279.2999999998</v>
      </c>
      <c r="L94" s="33"/>
      <c r="M94" s="58"/>
      <c r="N94" s="50"/>
      <c r="O94" s="50"/>
      <c r="P94" s="119">
        <f>P95+P109+P116+P122+P126+P147+P153+P165+P171</f>
        <v>0</v>
      </c>
      <c r="Q94" s="50"/>
      <c r="R94" s="119">
        <f>R95+R109+R116+R122+R126+R147+R153+R165+R171</f>
        <v>0</v>
      </c>
      <c r="S94" s="50"/>
      <c r="T94" s="120">
        <f>T95+T109+T116+T122+T126+T147+T153+T165+T171</f>
        <v>0</v>
      </c>
      <c r="AT94" s="18" t="s">
        <v>70</v>
      </c>
      <c r="AU94" s="18" t="s">
        <v>273</v>
      </c>
      <c r="BK94" s="121">
        <f>BK95+BK109+BK116+BK122+BK126+BK147+BK153+BK165+BK171</f>
        <v>5808279.2999999998</v>
      </c>
    </row>
    <row r="95" spans="2:65" s="11" customFormat="1" ht="25.9" customHeight="1">
      <c r="B95" s="122"/>
      <c r="D95" s="123" t="s">
        <v>70</v>
      </c>
      <c r="E95" s="124" t="s">
        <v>9498</v>
      </c>
      <c r="F95" s="124" t="s">
        <v>9499</v>
      </c>
      <c r="I95" s="125"/>
      <c r="J95" s="126">
        <f>BK95</f>
        <v>2159312.87</v>
      </c>
      <c r="L95" s="122"/>
      <c r="M95" s="127"/>
      <c r="P95" s="128">
        <f>SUM(P96:P108)</f>
        <v>0</v>
      </c>
      <c r="R95" s="128">
        <f>SUM(R96:R108)</f>
        <v>0</v>
      </c>
      <c r="T95" s="129">
        <f>SUM(T96:T108)</f>
        <v>0</v>
      </c>
      <c r="AR95" s="123" t="s">
        <v>78</v>
      </c>
      <c r="AT95" s="130" t="s">
        <v>70</v>
      </c>
      <c r="AU95" s="130" t="s">
        <v>71</v>
      </c>
      <c r="AY95" s="123" t="s">
        <v>330</v>
      </c>
      <c r="BK95" s="131">
        <f>SUM(BK96:BK108)</f>
        <v>2159312.87</v>
      </c>
    </row>
    <row r="96" spans="2:65" s="1" customFormat="1" ht="66.75" customHeight="1">
      <c r="B96" s="33"/>
      <c r="C96" s="134" t="s">
        <v>78</v>
      </c>
      <c r="D96" s="134" t="s">
        <v>332</v>
      </c>
      <c r="E96" s="135" t="s">
        <v>9500</v>
      </c>
      <c r="F96" s="136" t="s">
        <v>9501</v>
      </c>
      <c r="G96" s="137" t="s">
        <v>2551</v>
      </c>
      <c r="H96" s="138">
        <v>5</v>
      </c>
      <c r="I96" s="139">
        <v>319585.28999999998</v>
      </c>
      <c r="J96" s="140">
        <f t="shared" ref="J96:J108" si="0">ROUND(I96*H96,2)</f>
        <v>1597926.45</v>
      </c>
      <c r="K96" s="136" t="s">
        <v>21</v>
      </c>
      <c r="L96" s="33"/>
      <c r="M96" s="141" t="s">
        <v>21</v>
      </c>
      <c r="N96" s="142" t="s">
        <v>42</v>
      </c>
      <c r="P96" s="143">
        <f t="shared" ref="P96:P108" si="1">O96*H96</f>
        <v>0</v>
      </c>
      <c r="Q96" s="143">
        <v>0</v>
      </c>
      <c r="R96" s="143">
        <f t="shared" ref="R96:R108" si="2">Q96*H96</f>
        <v>0</v>
      </c>
      <c r="S96" s="143">
        <v>0</v>
      </c>
      <c r="T96" s="144">
        <f t="shared" ref="T96:T108" si="3">S96*H96</f>
        <v>0</v>
      </c>
      <c r="AR96" s="145" t="s">
        <v>444</v>
      </c>
      <c r="AT96" s="145" t="s">
        <v>332</v>
      </c>
      <c r="AU96" s="145" t="s">
        <v>78</v>
      </c>
      <c r="AY96" s="18" t="s">
        <v>330</v>
      </c>
      <c r="BE96" s="146">
        <f t="shared" ref="BE96:BE108" si="4">IF(N96="základní",J96,0)</f>
        <v>1597926.45</v>
      </c>
      <c r="BF96" s="146">
        <f t="shared" ref="BF96:BF108" si="5">IF(N96="snížená",J96,0)</f>
        <v>0</v>
      </c>
      <c r="BG96" s="146">
        <f t="shared" ref="BG96:BG108" si="6">IF(N96="zákl. přenesená",J96,0)</f>
        <v>0</v>
      </c>
      <c r="BH96" s="146">
        <f t="shared" ref="BH96:BH108" si="7">IF(N96="sníž. přenesená",J96,0)</f>
        <v>0</v>
      </c>
      <c r="BI96" s="146">
        <f t="shared" ref="BI96:BI108" si="8">IF(N96="nulová",J96,0)</f>
        <v>0</v>
      </c>
      <c r="BJ96" s="18" t="s">
        <v>78</v>
      </c>
      <c r="BK96" s="146">
        <f t="shared" ref="BK96:BK108" si="9">ROUND(I96*H96,2)</f>
        <v>1597926.45</v>
      </c>
      <c r="BL96" s="18" t="s">
        <v>444</v>
      </c>
      <c r="BM96" s="145" t="s">
        <v>80</v>
      </c>
    </row>
    <row r="97" spans="2:65" s="1" customFormat="1" ht="24.2" customHeight="1">
      <c r="B97" s="33"/>
      <c r="C97" s="134" t="s">
        <v>80</v>
      </c>
      <c r="D97" s="134" t="s">
        <v>332</v>
      </c>
      <c r="E97" s="135" t="s">
        <v>9502</v>
      </c>
      <c r="F97" s="136" t="s">
        <v>9503</v>
      </c>
      <c r="G97" s="137" t="s">
        <v>2551</v>
      </c>
      <c r="H97" s="138">
        <v>3</v>
      </c>
      <c r="I97" s="139">
        <v>13509.29</v>
      </c>
      <c r="J97" s="140">
        <f t="shared" si="0"/>
        <v>40527.870000000003</v>
      </c>
      <c r="K97" s="136" t="s">
        <v>21</v>
      </c>
      <c r="L97" s="33"/>
      <c r="M97" s="141" t="s">
        <v>21</v>
      </c>
      <c r="N97" s="142" t="s">
        <v>42</v>
      </c>
      <c r="P97" s="143">
        <f t="shared" si="1"/>
        <v>0</v>
      </c>
      <c r="Q97" s="143">
        <v>0</v>
      </c>
      <c r="R97" s="143">
        <f t="shared" si="2"/>
        <v>0</v>
      </c>
      <c r="S97" s="143">
        <v>0</v>
      </c>
      <c r="T97" s="144">
        <f t="shared" si="3"/>
        <v>0</v>
      </c>
      <c r="AR97" s="145" t="s">
        <v>444</v>
      </c>
      <c r="AT97" s="145" t="s">
        <v>332</v>
      </c>
      <c r="AU97" s="145" t="s">
        <v>78</v>
      </c>
      <c r="AY97" s="18" t="s">
        <v>330</v>
      </c>
      <c r="BE97" s="146">
        <f t="shared" si="4"/>
        <v>40527.870000000003</v>
      </c>
      <c r="BF97" s="146">
        <f t="shared" si="5"/>
        <v>0</v>
      </c>
      <c r="BG97" s="146">
        <f t="shared" si="6"/>
        <v>0</v>
      </c>
      <c r="BH97" s="146">
        <f t="shared" si="7"/>
        <v>0</v>
      </c>
      <c r="BI97" s="146">
        <f t="shared" si="8"/>
        <v>0</v>
      </c>
      <c r="BJ97" s="18" t="s">
        <v>78</v>
      </c>
      <c r="BK97" s="146">
        <f t="shared" si="9"/>
        <v>40527.870000000003</v>
      </c>
      <c r="BL97" s="18" t="s">
        <v>444</v>
      </c>
      <c r="BM97" s="145" t="s">
        <v>336</v>
      </c>
    </row>
    <row r="98" spans="2:65" s="1" customFormat="1" ht="16.5" customHeight="1">
      <c r="B98" s="33"/>
      <c r="C98" s="134" t="s">
        <v>171</v>
      </c>
      <c r="D98" s="134" t="s">
        <v>332</v>
      </c>
      <c r="E98" s="135" t="s">
        <v>9504</v>
      </c>
      <c r="F98" s="136" t="s">
        <v>9505</v>
      </c>
      <c r="G98" s="137" t="s">
        <v>2551</v>
      </c>
      <c r="H98" s="138">
        <v>5</v>
      </c>
      <c r="I98" s="139">
        <v>18989.39</v>
      </c>
      <c r="J98" s="140">
        <f t="shared" si="0"/>
        <v>94946.95</v>
      </c>
      <c r="K98" s="136" t="s">
        <v>21</v>
      </c>
      <c r="L98" s="33"/>
      <c r="M98" s="141" t="s">
        <v>21</v>
      </c>
      <c r="N98" s="142" t="s">
        <v>42</v>
      </c>
      <c r="P98" s="143">
        <f t="shared" si="1"/>
        <v>0</v>
      </c>
      <c r="Q98" s="143">
        <v>0</v>
      </c>
      <c r="R98" s="143">
        <f t="shared" si="2"/>
        <v>0</v>
      </c>
      <c r="S98" s="143">
        <v>0</v>
      </c>
      <c r="T98" s="144">
        <f t="shared" si="3"/>
        <v>0</v>
      </c>
      <c r="AR98" s="145" t="s">
        <v>444</v>
      </c>
      <c r="AT98" s="145" t="s">
        <v>332</v>
      </c>
      <c r="AU98" s="145" t="s">
        <v>78</v>
      </c>
      <c r="AY98" s="18" t="s">
        <v>330</v>
      </c>
      <c r="BE98" s="146">
        <f t="shared" si="4"/>
        <v>94946.95</v>
      </c>
      <c r="BF98" s="146">
        <f t="shared" si="5"/>
        <v>0</v>
      </c>
      <c r="BG98" s="146">
        <f t="shared" si="6"/>
        <v>0</v>
      </c>
      <c r="BH98" s="146">
        <f t="shared" si="7"/>
        <v>0</v>
      </c>
      <c r="BI98" s="146">
        <f t="shared" si="8"/>
        <v>0</v>
      </c>
      <c r="BJ98" s="18" t="s">
        <v>78</v>
      </c>
      <c r="BK98" s="146">
        <f t="shared" si="9"/>
        <v>94946.95</v>
      </c>
      <c r="BL98" s="18" t="s">
        <v>444</v>
      </c>
      <c r="BM98" s="145" t="s">
        <v>370</v>
      </c>
    </row>
    <row r="99" spans="2:65" s="1" customFormat="1" ht="16.5" customHeight="1">
      <c r="B99" s="33"/>
      <c r="C99" s="134" t="s">
        <v>336</v>
      </c>
      <c r="D99" s="134" t="s">
        <v>332</v>
      </c>
      <c r="E99" s="135" t="s">
        <v>9506</v>
      </c>
      <c r="F99" s="136" t="s">
        <v>9507</v>
      </c>
      <c r="G99" s="137" t="s">
        <v>2551</v>
      </c>
      <c r="H99" s="138">
        <v>3</v>
      </c>
      <c r="I99" s="139">
        <v>12744.45</v>
      </c>
      <c r="J99" s="140">
        <f t="shared" si="0"/>
        <v>38233.35</v>
      </c>
      <c r="K99" s="136" t="s">
        <v>21</v>
      </c>
      <c r="L99" s="33"/>
      <c r="M99" s="141" t="s">
        <v>21</v>
      </c>
      <c r="N99" s="142" t="s">
        <v>42</v>
      </c>
      <c r="P99" s="143">
        <f t="shared" si="1"/>
        <v>0</v>
      </c>
      <c r="Q99" s="143">
        <v>0</v>
      </c>
      <c r="R99" s="143">
        <f t="shared" si="2"/>
        <v>0</v>
      </c>
      <c r="S99" s="143">
        <v>0</v>
      </c>
      <c r="T99" s="144">
        <f t="shared" si="3"/>
        <v>0</v>
      </c>
      <c r="AR99" s="145" t="s">
        <v>444</v>
      </c>
      <c r="AT99" s="145" t="s">
        <v>332</v>
      </c>
      <c r="AU99" s="145" t="s">
        <v>78</v>
      </c>
      <c r="AY99" s="18" t="s">
        <v>330</v>
      </c>
      <c r="BE99" s="146">
        <f t="shared" si="4"/>
        <v>38233.35</v>
      </c>
      <c r="BF99" s="146">
        <f t="shared" si="5"/>
        <v>0</v>
      </c>
      <c r="BG99" s="146">
        <f t="shared" si="6"/>
        <v>0</v>
      </c>
      <c r="BH99" s="146">
        <f t="shared" si="7"/>
        <v>0</v>
      </c>
      <c r="BI99" s="146">
        <f t="shared" si="8"/>
        <v>0</v>
      </c>
      <c r="BJ99" s="18" t="s">
        <v>78</v>
      </c>
      <c r="BK99" s="146">
        <f t="shared" si="9"/>
        <v>38233.35</v>
      </c>
      <c r="BL99" s="18" t="s">
        <v>444</v>
      </c>
      <c r="BM99" s="145" t="s">
        <v>388</v>
      </c>
    </row>
    <row r="100" spans="2:65" s="1" customFormat="1" ht="16.5" customHeight="1">
      <c r="B100" s="33"/>
      <c r="C100" s="134" t="s">
        <v>364</v>
      </c>
      <c r="D100" s="134" t="s">
        <v>332</v>
      </c>
      <c r="E100" s="135" t="s">
        <v>9508</v>
      </c>
      <c r="F100" s="136" t="s">
        <v>9509</v>
      </c>
      <c r="G100" s="137" t="s">
        <v>2551</v>
      </c>
      <c r="H100" s="138">
        <v>3</v>
      </c>
      <c r="I100" s="139">
        <v>15729.67</v>
      </c>
      <c r="J100" s="140">
        <f t="shared" si="0"/>
        <v>47189.01</v>
      </c>
      <c r="K100" s="136" t="s">
        <v>21</v>
      </c>
      <c r="L100" s="33"/>
      <c r="M100" s="141" t="s">
        <v>21</v>
      </c>
      <c r="N100" s="142" t="s">
        <v>42</v>
      </c>
      <c r="P100" s="143">
        <f t="shared" si="1"/>
        <v>0</v>
      </c>
      <c r="Q100" s="143">
        <v>0</v>
      </c>
      <c r="R100" s="143">
        <f t="shared" si="2"/>
        <v>0</v>
      </c>
      <c r="S100" s="143">
        <v>0</v>
      </c>
      <c r="T100" s="144">
        <f t="shared" si="3"/>
        <v>0</v>
      </c>
      <c r="AR100" s="145" t="s">
        <v>444</v>
      </c>
      <c r="AT100" s="145" t="s">
        <v>332</v>
      </c>
      <c r="AU100" s="145" t="s">
        <v>78</v>
      </c>
      <c r="AY100" s="18" t="s">
        <v>330</v>
      </c>
      <c r="BE100" s="146">
        <f t="shared" si="4"/>
        <v>47189.01</v>
      </c>
      <c r="BF100" s="146">
        <f t="shared" si="5"/>
        <v>0</v>
      </c>
      <c r="BG100" s="146">
        <f t="shared" si="6"/>
        <v>0</v>
      </c>
      <c r="BH100" s="146">
        <f t="shared" si="7"/>
        <v>0</v>
      </c>
      <c r="BI100" s="146">
        <f t="shared" si="8"/>
        <v>0</v>
      </c>
      <c r="BJ100" s="18" t="s">
        <v>78</v>
      </c>
      <c r="BK100" s="146">
        <f t="shared" si="9"/>
        <v>47189.01</v>
      </c>
      <c r="BL100" s="18" t="s">
        <v>444</v>
      </c>
      <c r="BM100" s="145" t="s">
        <v>404</v>
      </c>
    </row>
    <row r="101" spans="2:65" s="1" customFormat="1" ht="16.5" customHeight="1">
      <c r="B101" s="33"/>
      <c r="C101" s="134" t="s">
        <v>370</v>
      </c>
      <c r="D101" s="134" t="s">
        <v>332</v>
      </c>
      <c r="E101" s="135" t="s">
        <v>9510</v>
      </c>
      <c r="F101" s="136" t="s">
        <v>9511</v>
      </c>
      <c r="G101" s="137" t="s">
        <v>2551</v>
      </c>
      <c r="H101" s="138">
        <v>4</v>
      </c>
      <c r="I101" s="139">
        <v>6220.58</v>
      </c>
      <c r="J101" s="140">
        <f t="shared" si="0"/>
        <v>24882.32</v>
      </c>
      <c r="K101" s="136" t="s">
        <v>21</v>
      </c>
      <c r="L101" s="33"/>
      <c r="M101" s="141" t="s">
        <v>21</v>
      </c>
      <c r="N101" s="142" t="s">
        <v>42</v>
      </c>
      <c r="P101" s="143">
        <f t="shared" si="1"/>
        <v>0</v>
      </c>
      <c r="Q101" s="143">
        <v>0</v>
      </c>
      <c r="R101" s="143">
        <f t="shared" si="2"/>
        <v>0</v>
      </c>
      <c r="S101" s="143">
        <v>0</v>
      </c>
      <c r="T101" s="144">
        <f t="shared" si="3"/>
        <v>0</v>
      </c>
      <c r="AR101" s="145" t="s">
        <v>444</v>
      </c>
      <c r="AT101" s="145" t="s">
        <v>332</v>
      </c>
      <c r="AU101" s="145" t="s">
        <v>78</v>
      </c>
      <c r="AY101" s="18" t="s">
        <v>330</v>
      </c>
      <c r="BE101" s="146">
        <f t="shared" si="4"/>
        <v>24882.32</v>
      </c>
      <c r="BF101" s="146">
        <f t="shared" si="5"/>
        <v>0</v>
      </c>
      <c r="BG101" s="146">
        <f t="shared" si="6"/>
        <v>0</v>
      </c>
      <c r="BH101" s="146">
        <f t="shared" si="7"/>
        <v>0</v>
      </c>
      <c r="BI101" s="146">
        <f t="shared" si="8"/>
        <v>0</v>
      </c>
      <c r="BJ101" s="18" t="s">
        <v>78</v>
      </c>
      <c r="BK101" s="146">
        <f t="shared" si="9"/>
        <v>24882.32</v>
      </c>
      <c r="BL101" s="18" t="s">
        <v>444</v>
      </c>
      <c r="BM101" s="145" t="s">
        <v>8</v>
      </c>
    </row>
    <row r="102" spans="2:65" s="1" customFormat="1" ht="16.5" customHeight="1">
      <c r="B102" s="33"/>
      <c r="C102" s="134" t="s">
        <v>378</v>
      </c>
      <c r="D102" s="134" t="s">
        <v>332</v>
      </c>
      <c r="E102" s="135" t="s">
        <v>9512</v>
      </c>
      <c r="F102" s="136" t="s">
        <v>9513</v>
      </c>
      <c r="G102" s="137" t="s">
        <v>2551</v>
      </c>
      <c r="H102" s="138">
        <v>5</v>
      </c>
      <c r="I102" s="139">
        <v>7362.87</v>
      </c>
      <c r="J102" s="140">
        <f t="shared" si="0"/>
        <v>36814.35</v>
      </c>
      <c r="K102" s="136" t="s">
        <v>21</v>
      </c>
      <c r="L102" s="33"/>
      <c r="M102" s="141" t="s">
        <v>21</v>
      </c>
      <c r="N102" s="142" t="s">
        <v>42</v>
      </c>
      <c r="P102" s="143">
        <f t="shared" si="1"/>
        <v>0</v>
      </c>
      <c r="Q102" s="143">
        <v>0</v>
      </c>
      <c r="R102" s="143">
        <f t="shared" si="2"/>
        <v>0</v>
      </c>
      <c r="S102" s="143">
        <v>0</v>
      </c>
      <c r="T102" s="144">
        <f t="shared" si="3"/>
        <v>0</v>
      </c>
      <c r="AR102" s="145" t="s">
        <v>444</v>
      </c>
      <c r="AT102" s="145" t="s">
        <v>332</v>
      </c>
      <c r="AU102" s="145" t="s">
        <v>78</v>
      </c>
      <c r="AY102" s="18" t="s">
        <v>330</v>
      </c>
      <c r="BE102" s="146">
        <f t="shared" si="4"/>
        <v>36814.35</v>
      </c>
      <c r="BF102" s="146">
        <f t="shared" si="5"/>
        <v>0</v>
      </c>
      <c r="BG102" s="146">
        <f t="shared" si="6"/>
        <v>0</v>
      </c>
      <c r="BH102" s="146">
        <f t="shared" si="7"/>
        <v>0</v>
      </c>
      <c r="BI102" s="146">
        <f t="shared" si="8"/>
        <v>0</v>
      </c>
      <c r="BJ102" s="18" t="s">
        <v>78</v>
      </c>
      <c r="BK102" s="146">
        <f t="shared" si="9"/>
        <v>36814.35</v>
      </c>
      <c r="BL102" s="18" t="s">
        <v>444</v>
      </c>
      <c r="BM102" s="145" t="s">
        <v>429</v>
      </c>
    </row>
    <row r="103" spans="2:65" s="1" customFormat="1" ht="24.2" customHeight="1">
      <c r="B103" s="33"/>
      <c r="C103" s="134" t="s">
        <v>388</v>
      </c>
      <c r="D103" s="134" t="s">
        <v>332</v>
      </c>
      <c r="E103" s="135" t="s">
        <v>9514</v>
      </c>
      <c r="F103" s="136" t="s">
        <v>9515</v>
      </c>
      <c r="G103" s="137" t="s">
        <v>2551</v>
      </c>
      <c r="H103" s="138">
        <v>5</v>
      </c>
      <c r="I103" s="139">
        <v>49645.13</v>
      </c>
      <c r="J103" s="140">
        <f t="shared" si="0"/>
        <v>248225.65</v>
      </c>
      <c r="K103" s="136" t="s">
        <v>21</v>
      </c>
      <c r="L103" s="33"/>
      <c r="M103" s="141" t="s">
        <v>21</v>
      </c>
      <c r="N103" s="142" t="s">
        <v>42</v>
      </c>
      <c r="P103" s="143">
        <f t="shared" si="1"/>
        <v>0</v>
      </c>
      <c r="Q103" s="143">
        <v>0</v>
      </c>
      <c r="R103" s="143">
        <f t="shared" si="2"/>
        <v>0</v>
      </c>
      <c r="S103" s="143">
        <v>0</v>
      </c>
      <c r="T103" s="144">
        <f t="shared" si="3"/>
        <v>0</v>
      </c>
      <c r="AR103" s="145" t="s">
        <v>444</v>
      </c>
      <c r="AT103" s="145" t="s">
        <v>332</v>
      </c>
      <c r="AU103" s="145" t="s">
        <v>78</v>
      </c>
      <c r="AY103" s="18" t="s">
        <v>330</v>
      </c>
      <c r="BE103" s="146">
        <f t="shared" si="4"/>
        <v>248225.65</v>
      </c>
      <c r="BF103" s="146">
        <f t="shared" si="5"/>
        <v>0</v>
      </c>
      <c r="BG103" s="146">
        <f t="shared" si="6"/>
        <v>0</v>
      </c>
      <c r="BH103" s="146">
        <f t="shared" si="7"/>
        <v>0</v>
      </c>
      <c r="BI103" s="146">
        <f t="shared" si="8"/>
        <v>0</v>
      </c>
      <c r="BJ103" s="18" t="s">
        <v>78</v>
      </c>
      <c r="BK103" s="146">
        <f t="shared" si="9"/>
        <v>248225.65</v>
      </c>
      <c r="BL103" s="18" t="s">
        <v>444</v>
      </c>
      <c r="BM103" s="145" t="s">
        <v>444</v>
      </c>
    </row>
    <row r="104" spans="2:65" s="1" customFormat="1" ht="16.5" customHeight="1">
      <c r="B104" s="33"/>
      <c r="C104" s="134" t="s">
        <v>396</v>
      </c>
      <c r="D104" s="134" t="s">
        <v>332</v>
      </c>
      <c r="E104" s="135" t="s">
        <v>9516</v>
      </c>
      <c r="F104" s="136" t="s">
        <v>9517</v>
      </c>
      <c r="G104" s="137" t="s">
        <v>2551</v>
      </c>
      <c r="H104" s="138">
        <v>50</v>
      </c>
      <c r="I104" s="139">
        <v>83.01</v>
      </c>
      <c r="J104" s="140">
        <f t="shared" si="0"/>
        <v>4150.5</v>
      </c>
      <c r="K104" s="136" t="s">
        <v>21</v>
      </c>
      <c r="L104" s="33"/>
      <c r="M104" s="141" t="s">
        <v>21</v>
      </c>
      <c r="N104" s="142" t="s">
        <v>42</v>
      </c>
      <c r="P104" s="143">
        <f t="shared" si="1"/>
        <v>0</v>
      </c>
      <c r="Q104" s="143">
        <v>0</v>
      </c>
      <c r="R104" s="143">
        <f t="shared" si="2"/>
        <v>0</v>
      </c>
      <c r="S104" s="143">
        <v>0</v>
      </c>
      <c r="T104" s="144">
        <f t="shared" si="3"/>
        <v>0</v>
      </c>
      <c r="AR104" s="145" t="s">
        <v>444</v>
      </c>
      <c r="AT104" s="145" t="s">
        <v>332</v>
      </c>
      <c r="AU104" s="145" t="s">
        <v>78</v>
      </c>
      <c r="AY104" s="18" t="s">
        <v>330</v>
      </c>
      <c r="BE104" s="146">
        <f t="shared" si="4"/>
        <v>4150.5</v>
      </c>
      <c r="BF104" s="146">
        <f t="shared" si="5"/>
        <v>0</v>
      </c>
      <c r="BG104" s="146">
        <f t="shared" si="6"/>
        <v>0</v>
      </c>
      <c r="BH104" s="146">
        <f t="shared" si="7"/>
        <v>0</v>
      </c>
      <c r="BI104" s="146">
        <f t="shared" si="8"/>
        <v>0</v>
      </c>
      <c r="BJ104" s="18" t="s">
        <v>78</v>
      </c>
      <c r="BK104" s="146">
        <f t="shared" si="9"/>
        <v>4150.5</v>
      </c>
      <c r="BL104" s="18" t="s">
        <v>444</v>
      </c>
      <c r="BM104" s="145" t="s">
        <v>459</v>
      </c>
    </row>
    <row r="105" spans="2:65" s="1" customFormat="1" ht="16.5" customHeight="1">
      <c r="B105" s="33"/>
      <c r="C105" s="134" t="s">
        <v>404</v>
      </c>
      <c r="D105" s="134" t="s">
        <v>332</v>
      </c>
      <c r="E105" s="135" t="s">
        <v>9518</v>
      </c>
      <c r="F105" s="136" t="s">
        <v>9519</v>
      </c>
      <c r="G105" s="137" t="s">
        <v>2551</v>
      </c>
      <c r="H105" s="138">
        <v>5</v>
      </c>
      <c r="I105" s="139">
        <v>874.42</v>
      </c>
      <c r="J105" s="140">
        <f t="shared" si="0"/>
        <v>4372.1000000000004</v>
      </c>
      <c r="K105" s="136" t="s">
        <v>21</v>
      </c>
      <c r="L105" s="33"/>
      <c r="M105" s="141" t="s">
        <v>21</v>
      </c>
      <c r="N105" s="142" t="s">
        <v>42</v>
      </c>
      <c r="P105" s="143">
        <f t="shared" si="1"/>
        <v>0</v>
      </c>
      <c r="Q105" s="143">
        <v>0</v>
      </c>
      <c r="R105" s="143">
        <f t="shared" si="2"/>
        <v>0</v>
      </c>
      <c r="S105" s="143">
        <v>0</v>
      </c>
      <c r="T105" s="144">
        <f t="shared" si="3"/>
        <v>0</v>
      </c>
      <c r="AR105" s="145" t="s">
        <v>444</v>
      </c>
      <c r="AT105" s="145" t="s">
        <v>332</v>
      </c>
      <c r="AU105" s="145" t="s">
        <v>78</v>
      </c>
      <c r="AY105" s="18" t="s">
        <v>330</v>
      </c>
      <c r="BE105" s="146">
        <f t="shared" si="4"/>
        <v>4372.1000000000004</v>
      </c>
      <c r="BF105" s="146">
        <f t="shared" si="5"/>
        <v>0</v>
      </c>
      <c r="BG105" s="146">
        <f t="shared" si="6"/>
        <v>0</v>
      </c>
      <c r="BH105" s="146">
        <f t="shared" si="7"/>
        <v>0</v>
      </c>
      <c r="BI105" s="146">
        <f t="shared" si="8"/>
        <v>0</v>
      </c>
      <c r="BJ105" s="18" t="s">
        <v>78</v>
      </c>
      <c r="BK105" s="146">
        <f t="shared" si="9"/>
        <v>4372.1000000000004</v>
      </c>
      <c r="BL105" s="18" t="s">
        <v>444</v>
      </c>
      <c r="BM105" s="145" t="s">
        <v>474</v>
      </c>
    </row>
    <row r="106" spans="2:65" s="1" customFormat="1" ht="16.5" customHeight="1">
      <c r="B106" s="33"/>
      <c r="C106" s="134" t="s">
        <v>410</v>
      </c>
      <c r="D106" s="134" t="s">
        <v>332</v>
      </c>
      <c r="E106" s="135" t="s">
        <v>9520</v>
      </c>
      <c r="F106" s="136" t="s">
        <v>9521</v>
      </c>
      <c r="G106" s="137" t="s">
        <v>2551</v>
      </c>
      <c r="H106" s="138">
        <v>3</v>
      </c>
      <c r="I106" s="139">
        <v>3743.42</v>
      </c>
      <c r="J106" s="140">
        <f t="shared" si="0"/>
        <v>11230.26</v>
      </c>
      <c r="K106" s="136" t="s">
        <v>21</v>
      </c>
      <c r="L106" s="33"/>
      <c r="M106" s="141" t="s">
        <v>21</v>
      </c>
      <c r="N106" s="142" t="s">
        <v>42</v>
      </c>
      <c r="P106" s="143">
        <f t="shared" si="1"/>
        <v>0</v>
      </c>
      <c r="Q106" s="143">
        <v>0</v>
      </c>
      <c r="R106" s="143">
        <f t="shared" si="2"/>
        <v>0</v>
      </c>
      <c r="S106" s="143">
        <v>0</v>
      </c>
      <c r="T106" s="144">
        <f t="shared" si="3"/>
        <v>0</v>
      </c>
      <c r="AR106" s="145" t="s">
        <v>444</v>
      </c>
      <c r="AT106" s="145" t="s">
        <v>332</v>
      </c>
      <c r="AU106" s="145" t="s">
        <v>78</v>
      </c>
      <c r="AY106" s="18" t="s">
        <v>330</v>
      </c>
      <c r="BE106" s="146">
        <f t="shared" si="4"/>
        <v>11230.26</v>
      </c>
      <c r="BF106" s="146">
        <f t="shared" si="5"/>
        <v>0</v>
      </c>
      <c r="BG106" s="146">
        <f t="shared" si="6"/>
        <v>0</v>
      </c>
      <c r="BH106" s="146">
        <f t="shared" si="7"/>
        <v>0</v>
      </c>
      <c r="BI106" s="146">
        <f t="shared" si="8"/>
        <v>0</v>
      </c>
      <c r="BJ106" s="18" t="s">
        <v>78</v>
      </c>
      <c r="BK106" s="146">
        <f t="shared" si="9"/>
        <v>11230.26</v>
      </c>
      <c r="BL106" s="18" t="s">
        <v>444</v>
      </c>
      <c r="BM106" s="145" t="s">
        <v>484</v>
      </c>
    </row>
    <row r="107" spans="2:65" s="1" customFormat="1" ht="16.5" customHeight="1">
      <c r="B107" s="33"/>
      <c r="C107" s="134" t="s">
        <v>8</v>
      </c>
      <c r="D107" s="134" t="s">
        <v>332</v>
      </c>
      <c r="E107" s="135" t="s">
        <v>9522</v>
      </c>
      <c r="F107" s="136" t="s">
        <v>9523</v>
      </c>
      <c r="G107" s="137" t="s">
        <v>6964</v>
      </c>
      <c r="H107" s="138">
        <v>5</v>
      </c>
      <c r="I107" s="139">
        <v>2063.1999999999998</v>
      </c>
      <c r="J107" s="140">
        <f t="shared" si="0"/>
        <v>10316</v>
      </c>
      <c r="K107" s="136" t="s">
        <v>21</v>
      </c>
      <c r="L107" s="33"/>
      <c r="M107" s="141" t="s">
        <v>21</v>
      </c>
      <c r="N107" s="142" t="s">
        <v>42</v>
      </c>
      <c r="P107" s="143">
        <f t="shared" si="1"/>
        <v>0</v>
      </c>
      <c r="Q107" s="143">
        <v>0</v>
      </c>
      <c r="R107" s="143">
        <f t="shared" si="2"/>
        <v>0</v>
      </c>
      <c r="S107" s="143">
        <v>0</v>
      </c>
      <c r="T107" s="144">
        <f t="shared" si="3"/>
        <v>0</v>
      </c>
      <c r="AR107" s="145" t="s">
        <v>444</v>
      </c>
      <c r="AT107" s="145" t="s">
        <v>332</v>
      </c>
      <c r="AU107" s="145" t="s">
        <v>78</v>
      </c>
      <c r="AY107" s="18" t="s">
        <v>330</v>
      </c>
      <c r="BE107" s="146">
        <f t="shared" si="4"/>
        <v>10316</v>
      </c>
      <c r="BF107" s="146">
        <f t="shared" si="5"/>
        <v>0</v>
      </c>
      <c r="BG107" s="146">
        <f t="shared" si="6"/>
        <v>0</v>
      </c>
      <c r="BH107" s="146">
        <f t="shared" si="7"/>
        <v>0</v>
      </c>
      <c r="BI107" s="146">
        <f t="shared" si="8"/>
        <v>0</v>
      </c>
      <c r="BJ107" s="18" t="s">
        <v>78</v>
      </c>
      <c r="BK107" s="146">
        <f t="shared" si="9"/>
        <v>10316</v>
      </c>
      <c r="BL107" s="18" t="s">
        <v>444</v>
      </c>
      <c r="BM107" s="145" t="s">
        <v>5488</v>
      </c>
    </row>
    <row r="108" spans="2:65" s="1" customFormat="1" ht="16.5" customHeight="1">
      <c r="B108" s="33"/>
      <c r="C108" s="134" t="s">
        <v>422</v>
      </c>
      <c r="D108" s="134" t="s">
        <v>332</v>
      </c>
      <c r="E108" s="135" t="s">
        <v>9524</v>
      </c>
      <c r="F108" s="136" t="s">
        <v>9525</v>
      </c>
      <c r="G108" s="137" t="s">
        <v>2551</v>
      </c>
      <c r="H108" s="138">
        <v>6</v>
      </c>
      <c r="I108" s="139">
        <v>83.01</v>
      </c>
      <c r="J108" s="140">
        <f t="shared" si="0"/>
        <v>498.06</v>
      </c>
      <c r="K108" s="136" t="s">
        <v>21</v>
      </c>
      <c r="L108" s="33"/>
      <c r="M108" s="141" t="s">
        <v>21</v>
      </c>
      <c r="N108" s="142" t="s">
        <v>42</v>
      </c>
      <c r="P108" s="143">
        <f t="shared" si="1"/>
        <v>0</v>
      </c>
      <c r="Q108" s="143">
        <v>0</v>
      </c>
      <c r="R108" s="143">
        <f t="shared" si="2"/>
        <v>0</v>
      </c>
      <c r="S108" s="143">
        <v>0</v>
      </c>
      <c r="T108" s="144">
        <f t="shared" si="3"/>
        <v>0</v>
      </c>
      <c r="AR108" s="145" t="s">
        <v>444</v>
      </c>
      <c r="AT108" s="145" t="s">
        <v>332</v>
      </c>
      <c r="AU108" s="145" t="s">
        <v>78</v>
      </c>
      <c r="AY108" s="18" t="s">
        <v>330</v>
      </c>
      <c r="BE108" s="146">
        <f t="shared" si="4"/>
        <v>498.06</v>
      </c>
      <c r="BF108" s="146">
        <f t="shared" si="5"/>
        <v>0</v>
      </c>
      <c r="BG108" s="146">
        <f t="shared" si="6"/>
        <v>0</v>
      </c>
      <c r="BH108" s="146">
        <f t="shared" si="7"/>
        <v>0</v>
      </c>
      <c r="BI108" s="146">
        <f t="shared" si="8"/>
        <v>0</v>
      </c>
      <c r="BJ108" s="18" t="s">
        <v>78</v>
      </c>
      <c r="BK108" s="146">
        <f t="shared" si="9"/>
        <v>498.06</v>
      </c>
      <c r="BL108" s="18" t="s">
        <v>444</v>
      </c>
      <c r="BM108" s="145" t="s">
        <v>571</v>
      </c>
    </row>
    <row r="109" spans="2:65" s="11" customFormat="1" ht="25.9" customHeight="1">
      <c r="B109" s="122"/>
      <c r="D109" s="123" t="s">
        <v>70</v>
      </c>
      <c r="E109" s="124" t="s">
        <v>9526</v>
      </c>
      <c r="F109" s="124" t="s">
        <v>9527</v>
      </c>
      <c r="I109" s="125"/>
      <c r="J109" s="126">
        <f>BK109</f>
        <v>415700.8</v>
      </c>
      <c r="L109" s="122"/>
      <c r="M109" s="127"/>
      <c r="P109" s="128">
        <f>SUM(P110:P115)</f>
        <v>0</v>
      </c>
      <c r="R109" s="128">
        <f>SUM(R110:R115)</f>
        <v>0</v>
      </c>
      <c r="T109" s="129">
        <f>SUM(T110:T115)</f>
        <v>0</v>
      </c>
      <c r="AR109" s="123" t="s">
        <v>78</v>
      </c>
      <c r="AT109" s="130" t="s">
        <v>70</v>
      </c>
      <c r="AU109" s="130" t="s">
        <v>71</v>
      </c>
      <c r="AY109" s="123" t="s">
        <v>330</v>
      </c>
      <c r="BK109" s="131">
        <f>SUM(BK110:BK115)</f>
        <v>415700.8</v>
      </c>
    </row>
    <row r="110" spans="2:65" s="1" customFormat="1" ht="33" customHeight="1">
      <c r="B110" s="33"/>
      <c r="C110" s="134" t="s">
        <v>429</v>
      </c>
      <c r="D110" s="134" t="s">
        <v>332</v>
      </c>
      <c r="E110" s="135" t="s">
        <v>9528</v>
      </c>
      <c r="F110" s="136" t="s">
        <v>9529</v>
      </c>
      <c r="G110" s="137" t="s">
        <v>2551</v>
      </c>
      <c r="H110" s="138">
        <v>5</v>
      </c>
      <c r="I110" s="139">
        <v>10974.57</v>
      </c>
      <c r="J110" s="140">
        <f t="shared" ref="J110:J115" si="10">ROUND(I110*H110,2)</f>
        <v>54872.85</v>
      </c>
      <c r="K110" s="136" t="s">
        <v>21</v>
      </c>
      <c r="L110" s="33"/>
      <c r="M110" s="141" t="s">
        <v>21</v>
      </c>
      <c r="N110" s="142" t="s">
        <v>42</v>
      </c>
      <c r="P110" s="143">
        <f t="shared" ref="P110:P115" si="11">O110*H110</f>
        <v>0</v>
      </c>
      <c r="Q110" s="143">
        <v>0</v>
      </c>
      <c r="R110" s="143">
        <f t="shared" ref="R110:R115" si="12">Q110*H110</f>
        <v>0</v>
      </c>
      <c r="S110" s="143">
        <v>0</v>
      </c>
      <c r="T110" s="144">
        <f t="shared" ref="T110:T115" si="13">S110*H110</f>
        <v>0</v>
      </c>
      <c r="AR110" s="145" t="s">
        <v>444</v>
      </c>
      <c r="AT110" s="145" t="s">
        <v>332</v>
      </c>
      <c r="AU110" s="145" t="s">
        <v>78</v>
      </c>
      <c r="AY110" s="18" t="s">
        <v>330</v>
      </c>
      <c r="BE110" s="146">
        <f t="shared" ref="BE110:BE115" si="14">IF(N110="základní",J110,0)</f>
        <v>54872.85</v>
      </c>
      <c r="BF110" s="146">
        <f t="shared" ref="BF110:BF115" si="15">IF(N110="snížená",J110,0)</f>
        <v>0</v>
      </c>
      <c r="BG110" s="146">
        <f t="shared" ref="BG110:BG115" si="16">IF(N110="zákl. přenesená",J110,0)</f>
        <v>0</v>
      </c>
      <c r="BH110" s="146">
        <f t="shared" ref="BH110:BH115" si="17">IF(N110="sníž. přenesená",J110,0)</f>
        <v>0</v>
      </c>
      <c r="BI110" s="146">
        <f t="shared" ref="BI110:BI115" si="18">IF(N110="nulová",J110,0)</f>
        <v>0</v>
      </c>
      <c r="BJ110" s="18" t="s">
        <v>78</v>
      </c>
      <c r="BK110" s="146">
        <f t="shared" ref="BK110:BK115" si="19">ROUND(I110*H110,2)</f>
        <v>54872.85</v>
      </c>
      <c r="BL110" s="18" t="s">
        <v>444</v>
      </c>
      <c r="BM110" s="145" t="s">
        <v>585</v>
      </c>
    </row>
    <row r="111" spans="2:65" s="1" customFormat="1" ht="33" customHeight="1">
      <c r="B111" s="33"/>
      <c r="C111" s="134" t="s">
        <v>435</v>
      </c>
      <c r="D111" s="134" t="s">
        <v>332</v>
      </c>
      <c r="E111" s="135" t="s">
        <v>9530</v>
      </c>
      <c r="F111" s="136" t="s">
        <v>9531</v>
      </c>
      <c r="G111" s="137" t="s">
        <v>2551</v>
      </c>
      <c r="H111" s="138">
        <v>5</v>
      </c>
      <c r="I111" s="139">
        <v>11425.07</v>
      </c>
      <c r="J111" s="140">
        <f t="shared" si="10"/>
        <v>57125.35</v>
      </c>
      <c r="K111" s="136" t="s">
        <v>21</v>
      </c>
      <c r="L111" s="33"/>
      <c r="M111" s="141" t="s">
        <v>21</v>
      </c>
      <c r="N111" s="142" t="s">
        <v>42</v>
      </c>
      <c r="P111" s="143">
        <f t="shared" si="11"/>
        <v>0</v>
      </c>
      <c r="Q111" s="143">
        <v>0</v>
      </c>
      <c r="R111" s="143">
        <f t="shared" si="12"/>
        <v>0</v>
      </c>
      <c r="S111" s="143">
        <v>0</v>
      </c>
      <c r="T111" s="144">
        <f t="shared" si="13"/>
        <v>0</v>
      </c>
      <c r="AR111" s="145" t="s">
        <v>444</v>
      </c>
      <c r="AT111" s="145" t="s">
        <v>332</v>
      </c>
      <c r="AU111" s="145" t="s">
        <v>78</v>
      </c>
      <c r="AY111" s="18" t="s">
        <v>330</v>
      </c>
      <c r="BE111" s="146">
        <f t="shared" si="14"/>
        <v>57125.35</v>
      </c>
      <c r="BF111" s="146">
        <f t="shared" si="15"/>
        <v>0</v>
      </c>
      <c r="BG111" s="146">
        <f t="shared" si="16"/>
        <v>0</v>
      </c>
      <c r="BH111" s="146">
        <f t="shared" si="17"/>
        <v>0</v>
      </c>
      <c r="BI111" s="146">
        <f t="shared" si="18"/>
        <v>0</v>
      </c>
      <c r="BJ111" s="18" t="s">
        <v>78</v>
      </c>
      <c r="BK111" s="146">
        <f t="shared" si="19"/>
        <v>57125.35</v>
      </c>
      <c r="BL111" s="18" t="s">
        <v>444</v>
      </c>
      <c r="BM111" s="145" t="s">
        <v>600</v>
      </c>
    </row>
    <row r="112" spans="2:65" s="1" customFormat="1" ht="24.2" customHeight="1">
      <c r="B112" s="33"/>
      <c r="C112" s="134" t="s">
        <v>444</v>
      </c>
      <c r="D112" s="134" t="s">
        <v>332</v>
      </c>
      <c r="E112" s="135" t="s">
        <v>9532</v>
      </c>
      <c r="F112" s="136" t="s">
        <v>9533</v>
      </c>
      <c r="G112" s="137" t="s">
        <v>2551</v>
      </c>
      <c r="H112" s="138">
        <v>5</v>
      </c>
      <c r="I112" s="139">
        <v>9699.4600000000009</v>
      </c>
      <c r="J112" s="140">
        <f t="shared" si="10"/>
        <v>48497.3</v>
      </c>
      <c r="K112" s="136" t="s">
        <v>21</v>
      </c>
      <c r="L112" s="33"/>
      <c r="M112" s="141" t="s">
        <v>21</v>
      </c>
      <c r="N112" s="142" t="s">
        <v>42</v>
      </c>
      <c r="P112" s="143">
        <f t="shared" si="11"/>
        <v>0</v>
      </c>
      <c r="Q112" s="143">
        <v>0</v>
      </c>
      <c r="R112" s="143">
        <f t="shared" si="12"/>
        <v>0</v>
      </c>
      <c r="S112" s="143">
        <v>0</v>
      </c>
      <c r="T112" s="144">
        <f t="shared" si="13"/>
        <v>0</v>
      </c>
      <c r="AR112" s="145" t="s">
        <v>444</v>
      </c>
      <c r="AT112" s="145" t="s">
        <v>332</v>
      </c>
      <c r="AU112" s="145" t="s">
        <v>78</v>
      </c>
      <c r="AY112" s="18" t="s">
        <v>330</v>
      </c>
      <c r="BE112" s="146">
        <f t="shared" si="14"/>
        <v>48497.3</v>
      </c>
      <c r="BF112" s="146">
        <f t="shared" si="15"/>
        <v>0</v>
      </c>
      <c r="BG112" s="146">
        <f t="shared" si="16"/>
        <v>0</v>
      </c>
      <c r="BH112" s="146">
        <f t="shared" si="17"/>
        <v>0</v>
      </c>
      <c r="BI112" s="146">
        <f t="shared" si="18"/>
        <v>0</v>
      </c>
      <c r="BJ112" s="18" t="s">
        <v>78</v>
      </c>
      <c r="BK112" s="146">
        <f t="shared" si="19"/>
        <v>48497.3</v>
      </c>
      <c r="BL112" s="18" t="s">
        <v>444</v>
      </c>
      <c r="BM112" s="145" t="s">
        <v>617</v>
      </c>
    </row>
    <row r="113" spans="2:65" s="1" customFormat="1" ht="33" customHeight="1">
      <c r="B113" s="33"/>
      <c r="C113" s="134" t="s">
        <v>452</v>
      </c>
      <c r="D113" s="134" t="s">
        <v>332</v>
      </c>
      <c r="E113" s="135" t="s">
        <v>9534</v>
      </c>
      <c r="F113" s="136" t="s">
        <v>9535</v>
      </c>
      <c r="G113" s="137" t="s">
        <v>2551</v>
      </c>
      <c r="H113" s="138">
        <v>10</v>
      </c>
      <c r="I113" s="139">
        <v>21721.13</v>
      </c>
      <c r="J113" s="140">
        <f t="shared" si="10"/>
        <v>217211.3</v>
      </c>
      <c r="K113" s="136" t="s">
        <v>21</v>
      </c>
      <c r="L113" s="33"/>
      <c r="M113" s="141" t="s">
        <v>21</v>
      </c>
      <c r="N113" s="142" t="s">
        <v>42</v>
      </c>
      <c r="P113" s="143">
        <f t="shared" si="11"/>
        <v>0</v>
      </c>
      <c r="Q113" s="143">
        <v>0</v>
      </c>
      <c r="R113" s="143">
        <f t="shared" si="12"/>
        <v>0</v>
      </c>
      <c r="S113" s="143">
        <v>0</v>
      </c>
      <c r="T113" s="144">
        <f t="shared" si="13"/>
        <v>0</v>
      </c>
      <c r="AR113" s="145" t="s">
        <v>444</v>
      </c>
      <c r="AT113" s="145" t="s">
        <v>332</v>
      </c>
      <c r="AU113" s="145" t="s">
        <v>78</v>
      </c>
      <c r="AY113" s="18" t="s">
        <v>330</v>
      </c>
      <c r="BE113" s="146">
        <f t="shared" si="14"/>
        <v>217211.3</v>
      </c>
      <c r="BF113" s="146">
        <f t="shared" si="15"/>
        <v>0</v>
      </c>
      <c r="BG113" s="146">
        <f t="shared" si="16"/>
        <v>0</v>
      </c>
      <c r="BH113" s="146">
        <f t="shared" si="17"/>
        <v>0</v>
      </c>
      <c r="BI113" s="146">
        <f t="shared" si="18"/>
        <v>0</v>
      </c>
      <c r="BJ113" s="18" t="s">
        <v>78</v>
      </c>
      <c r="BK113" s="146">
        <f t="shared" si="19"/>
        <v>217211.3</v>
      </c>
      <c r="BL113" s="18" t="s">
        <v>444</v>
      </c>
      <c r="BM113" s="145" t="s">
        <v>636</v>
      </c>
    </row>
    <row r="114" spans="2:65" s="1" customFormat="1" ht="16.5" customHeight="1">
      <c r="B114" s="33"/>
      <c r="C114" s="134" t="s">
        <v>459</v>
      </c>
      <c r="D114" s="134" t="s">
        <v>332</v>
      </c>
      <c r="E114" s="135" t="s">
        <v>9536</v>
      </c>
      <c r="F114" s="136" t="s">
        <v>9537</v>
      </c>
      <c r="G114" s="137" t="s">
        <v>2551</v>
      </c>
      <c r="H114" s="138">
        <v>25</v>
      </c>
      <c r="I114" s="139">
        <v>235.76</v>
      </c>
      <c r="J114" s="140">
        <f t="shared" si="10"/>
        <v>5894</v>
      </c>
      <c r="K114" s="136" t="s">
        <v>21</v>
      </c>
      <c r="L114" s="33"/>
      <c r="M114" s="141" t="s">
        <v>21</v>
      </c>
      <c r="N114" s="142" t="s">
        <v>42</v>
      </c>
      <c r="P114" s="143">
        <f t="shared" si="11"/>
        <v>0</v>
      </c>
      <c r="Q114" s="143">
        <v>0</v>
      </c>
      <c r="R114" s="143">
        <f t="shared" si="12"/>
        <v>0</v>
      </c>
      <c r="S114" s="143">
        <v>0</v>
      </c>
      <c r="T114" s="144">
        <f t="shared" si="13"/>
        <v>0</v>
      </c>
      <c r="AR114" s="145" t="s">
        <v>444</v>
      </c>
      <c r="AT114" s="145" t="s">
        <v>332</v>
      </c>
      <c r="AU114" s="145" t="s">
        <v>78</v>
      </c>
      <c r="AY114" s="18" t="s">
        <v>330</v>
      </c>
      <c r="BE114" s="146">
        <f t="shared" si="14"/>
        <v>5894</v>
      </c>
      <c r="BF114" s="146">
        <f t="shared" si="15"/>
        <v>0</v>
      </c>
      <c r="BG114" s="146">
        <f t="shared" si="16"/>
        <v>0</v>
      </c>
      <c r="BH114" s="146">
        <f t="shared" si="17"/>
        <v>0</v>
      </c>
      <c r="BI114" s="146">
        <f t="shared" si="18"/>
        <v>0</v>
      </c>
      <c r="BJ114" s="18" t="s">
        <v>78</v>
      </c>
      <c r="BK114" s="146">
        <f t="shared" si="19"/>
        <v>5894</v>
      </c>
      <c r="BL114" s="18" t="s">
        <v>444</v>
      </c>
      <c r="BM114" s="145" t="s">
        <v>649</v>
      </c>
    </row>
    <row r="115" spans="2:65" s="1" customFormat="1" ht="16.5" customHeight="1">
      <c r="B115" s="33"/>
      <c r="C115" s="134" t="s">
        <v>465</v>
      </c>
      <c r="D115" s="134" t="s">
        <v>332</v>
      </c>
      <c r="E115" s="135" t="s">
        <v>9538</v>
      </c>
      <c r="F115" s="136" t="s">
        <v>9539</v>
      </c>
      <c r="G115" s="137" t="s">
        <v>2551</v>
      </c>
      <c r="H115" s="138">
        <v>10000</v>
      </c>
      <c r="I115" s="139">
        <v>3.21</v>
      </c>
      <c r="J115" s="140">
        <f t="shared" si="10"/>
        <v>32100</v>
      </c>
      <c r="K115" s="136" t="s">
        <v>21</v>
      </c>
      <c r="L115" s="33"/>
      <c r="M115" s="141" t="s">
        <v>21</v>
      </c>
      <c r="N115" s="142" t="s">
        <v>42</v>
      </c>
      <c r="P115" s="143">
        <f t="shared" si="11"/>
        <v>0</v>
      </c>
      <c r="Q115" s="143">
        <v>0</v>
      </c>
      <c r="R115" s="143">
        <f t="shared" si="12"/>
        <v>0</v>
      </c>
      <c r="S115" s="143">
        <v>0</v>
      </c>
      <c r="T115" s="144">
        <f t="shared" si="13"/>
        <v>0</v>
      </c>
      <c r="AR115" s="145" t="s">
        <v>444</v>
      </c>
      <c r="AT115" s="145" t="s">
        <v>332</v>
      </c>
      <c r="AU115" s="145" t="s">
        <v>78</v>
      </c>
      <c r="AY115" s="18" t="s">
        <v>330</v>
      </c>
      <c r="BE115" s="146">
        <f t="shared" si="14"/>
        <v>32100</v>
      </c>
      <c r="BF115" s="146">
        <f t="shared" si="15"/>
        <v>0</v>
      </c>
      <c r="BG115" s="146">
        <f t="shared" si="16"/>
        <v>0</v>
      </c>
      <c r="BH115" s="146">
        <f t="shared" si="17"/>
        <v>0</v>
      </c>
      <c r="BI115" s="146">
        <f t="shared" si="18"/>
        <v>0</v>
      </c>
      <c r="BJ115" s="18" t="s">
        <v>78</v>
      </c>
      <c r="BK115" s="146">
        <f t="shared" si="19"/>
        <v>32100</v>
      </c>
      <c r="BL115" s="18" t="s">
        <v>444</v>
      </c>
      <c r="BM115" s="145" t="s">
        <v>665</v>
      </c>
    </row>
    <row r="116" spans="2:65" s="11" customFormat="1" ht="25.9" customHeight="1">
      <c r="B116" s="122"/>
      <c r="D116" s="123" t="s">
        <v>70</v>
      </c>
      <c r="E116" s="124" t="s">
        <v>9540</v>
      </c>
      <c r="F116" s="124" t="s">
        <v>9541</v>
      </c>
      <c r="I116" s="125"/>
      <c r="J116" s="126">
        <f>BK116</f>
        <v>131379.4</v>
      </c>
      <c r="L116" s="122"/>
      <c r="M116" s="127"/>
      <c r="P116" s="128">
        <f>SUM(P117:P121)</f>
        <v>0</v>
      </c>
      <c r="R116" s="128">
        <f>SUM(R117:R121)</f>
        <v>0</v>
      </c>
      <c r="T116" s="129">
        <f>SUM(T117:T121)</f>
        <v>0</v>
      </c>
      <c r="AR116" s="123" t="s">
        <v>78</v>
      </c>
      <c r="AT116" s="130" t="s">
        <v>70</v>
      </c>
      <c r="AU116" s="130" t="s">
        <v>71</v>
      </c>
      <c r="AY116" s="123" t="s">
        <v>330</v>
      </c>
      <c r="BK116" s="131">
        <f>SUM(BK117:BK121)</f>
        <v>131379.4</v>
      </c>
    </row>
    <row r="117" spans="2:65" s="1" customFormat="1" ht="16.5" customHeight="1">
      <c r="B117" s="33"/>
      <c r="C117" s="134" t="s">
        <v>474</v>
      </c>
      <c r="D117" s="134" t="s">
        <v>332</v>
      </c>
      <c r="E117" s="135" t="s">
        <v>9542</v>
      </c>
      <c r="F117" s="136" t="s">
        <v>9543</v>
      </c>
      <c r="G117" s="137" t="s">
        <v>2551</v>
      </c>
      <c r="H117" s="138">
        <v>1</v>
      </c>
      <c r="I117" s="139">
        <v>72982.290000000008</v>
      </c>
      <c r="J117" s="140">
        <f>ROUND(I117*H117,2)</f>
        <v>72982.289999999994</v>
      </c>
      <c r="K117" s="136" t="s">
        <v>21</v>
      </c>
      <c r="L117" s="33"/>
      <c r="M117" s="141" t="s">
        <v>21</v>
      </c>
      <c r="N117" s="142" t="s">
        <v>42</v>
      </c>
      <c r="P117" s="143">
        <f>O117*H117</f>
        <v>0</v>
      </c>
      <c r="Q117" s="143">
        <v>0</v>
      </c>
      <c r="R117" s="143">
        <f>Q117*H117</f>
        <v>0</v>
      </c>
      <c r="S117" s="143">
        <v>0</v>
      </c>
      <c r="T117" s="144">
        <f>S117*H117</f>
        <v>0</v>
      </c>
      <c r="AR117" s="145" t="s">
        <v>444</v>
      </c>
      <c r="AT117" s="145" t="s">
        <v>332</v>
      </c>
      <c r="AU117" s="145" t="s">
        <v>78</v>
      </c>
      <c r="AY117" s="18" t="s">
        <v>330</v>
      </c>
      <c r="BE117" s="146">
        <f>IF(N117="základní",J117,0)</f>
        <v>72982.289999999994</v>
      </c>
      <c r="BF117" s="146">
        <f>IF(N117="snížená",J117,0)</f>
        <v>0</v>
      </c>
      <c r="BG117" s="146">
        <f>IF(N117="zákl. přenesená",J117,0)</f>
        <v>0</v>
      </c>
      <c r="BH117" s="146">
        <f>IF(N117="sníž. přenesená",J117,0)</f>
        <v>0</v>
      </c>
      <c r="BI117" s="146">
        <f>IF(N117="nulová",J117,0)</f>
        <v>0</v>
      </c>
      <c r="BJ117" s="18" t="s">
        <v>78</v>
      </c>
      <c r="BK117" s="146">
        <f>ROUND(I117*H117,2)</f>
        <v>72982.289999999994</v>
      </c>
      <c r="BL117" s="18" t="s">
        <v>444</v>
      </c>
      <c r="BM117" s="145" t="s">
        <v>677</v>
      </c>
    </row>
    <row r="118" spans="2:65" s="1" customFormat="1" ht="16.5" customHeight="1">
      <c r="B118" s="33"/>
      <c r="C118" s="134" t="s">
        <v>7</v>
      </c>
      <c r="D118" s="134" t="s">
        <v>332</v>
      </c>
      <c r="E118" s="135" t="s">
        <v>9544</v>
      </c>
      <c r="F118" s="136" t="s">
        <v>9545</v>
      </c>
      <c r="G118" s="137" t="s">
        <v>2551</v>
      </c>
      <c r="H118" s="138">
        <v>1</v>
      </c>
      <c r="I118" s="139">
        <v>41427.760000000002</v>
      </c>
      <c r="J118" s="140">
        <f>ROUND(I118*H118,2)</f>
        <v>41427.760000000002</v>
      </c>
      <c r="K118" s="136" t="s">
        <v>21</v>
      </c>
      <c r="L118" s="33"/>
      <c r="M118" s="141" t="s">
        <v>21</v>
      </c>
      <c r="N118" s="142" t="s">
        <v>42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444</v>
      </c>
      <c r="AT118" s="145" t="s">
        <v>332</v>
      </c>
      <c r="AU118" s="145" t="s">
        <v>78</v>
      </c>
      <c r="AY118" s="18" t="s">
        <v>330</v>
      </c>
      <c r="BE118" s="146">
        <f>IF(N118="základní",J118,0)</f>
        <v>41427.760000000002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78</v>
      </c>
      <c r="BK118" s="146">
        <f>ROUND(I118*H118,2)</f>
        <v>41427.760000000002</v>
      </c>
      <c r="BL118" s="18" t="s">
        <v>444</v>
      </c>
      <c r="BM118" s="145" t="s">
        <v>714</v>
      </c>
    </row>
    <row r="119" spans="2:65" s="1" customFormat="1" ht="16.5" customHeight="1">
      <c r="B119" s="33"/>
      <c r="C119" s="134" t="s">
        <v>484</v>
      </c>
      <c r="D119" s="134" t="s">
        <v>332</v>
      </c>
      <c r="E119" s="135" t="s">
        <v>9546</v>
      </c>
      <c r="F119" s="136" t="s">
        <v>9547</v>
      </c>
      <c r="G119" s="137" t="s">
        <v>2551</v>
      </c>
      <c r="H119" s="138">
        <v>1</v>
      </c>
      <c r="I119" s="139">
        <v>13632.16</v>
      </c>
      <c r="J119" s="140">
        <f>ROUND(I119*H119,2)</f>
        <v>13632.16</v>
      </c>
      <c r="K119" s="136" t="s">
        <v>21</v>
      </c>
      <c r="L119" s="33"/>
      <c r="M119" s="141" t="s">
        <v>21</v>
      </c>
      <c r="N119" s="142" t="s">
        <v>42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444</v>
      </c>
      <c r="AT119" s="145" t="s">
        <v>332</v>
      </c>
      <c r="AU119" s="145" t="s">
        <v>78</v>
      </c>
      <c r="AY119" s="18" t="s">
        <v>330</v>
      </c>
      <c r="BE119" s="146">
        <f>IF(N119="základní",J119,0)</f>
        <v>13632.16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78</v>
      </c>
      <c r="BK119" s="146">
        <f>ROUND(I119*H119,2)</f>
        <v>13632.16</v>
      </c>
      <c r="BL119" s="18" t="s">
        <v>444</v>
      </c>
      <c r="BM119" s="145" t="s">
        <v>728</v>
      </c>
    </row>
    <row r="120" spans="2:65" s="1" customFormat="1" ht="16.5" customHeight="1">
      <c r="B120" s="33"/>
      <c r="C120" s="134" t="s">
        <v>491</v>
      </c>
      <c r="D120" s="134" t="s">
        <v>332</v>
      </c>
      <c r="E120" s="135" t="s">
        <v>9548</v>
      </c>
      <c r="F120" s="136" t="s">
        <v>9549</v>
      </c>
      <c r="G120" s="137" t="s">
        <v>6964</v>
      </c>
      <c r="H120" s="138">
        <v>1</v>
      </c>
      <c r="I120" s="139">
        <v>3254.18</v>
      </c>
      <c r="J120" s="140">
        <f>ROUND(I120*H120,2)</f>
        <v>3254.18</v>
      </c>
      <c r="K120" s="136" t="s">
        <v>21</v>
      </c>
      <c r="L120" s="33"/>
      <c r="M120" s="141" t="s">
        <v>21</v>
      </c>
      <c r="N120" s="142" t="s">
        <v>42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444</v>
      </c>
      <c r="AT120" s="145" t="s">
        <v>332</v>
      </c>
      <c r="AU120" s="145" t="s">
        <v>78</v>
      </c>
      <c r="AY120" s="18" t="s">
        <v>330</v>
      </c>
      <c r="BE120" s="146">
        <f>IF(N120="základní",J120,0)</f>
        <v>3254.18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78</v>
      </c>
      <c r="BK120" s="146">
        <f>ROUND(I120*H120,2)</f>
        <v>3254.18</v>
      </c>
      <c r="BL120" s="18" t="s">
        <v>444</v>
      </c>
      <c r="BM120" s="145" t="s">
        <v>742</v>
      </c>
    </row>
    <row r="121" spans="2:65" s="1" customFormat="1" ht="16.5" customHeight="1">
      <c r="B121" s="33"/>
      <c r="C121" s="134" t="s">
        <v>5488</v>
      </c>
      <c r="D121" s="134" t="s">
        <v>332</v>
      </c>
      <c r="E121" s="135" t="s">
        <v>9524</v>
      </c>
      <c r="F121" s="136" t="s">
        <v>9525</v>
      </c>
      <c r="G121" s="137" t="s">
        <v>2551</v>
      </c>
      <c r="H121" s="138">
        <v>1</v>
      </c>
      <c r="I121" s="139">
        <v>83.01</v>
      </c>
      <c r="J121" s="140">
        <f>ROUND(I121*H121,2)</f>
        <v>83.01</v>
      </c>
      <c r="K121" s="136" t="s">
        <v>21</v>
      </c>
      <c r="L121" s="33"/>
      <c r="M121" s="141" t="s">
        <v>21</v>
      </c>
      <c r="N121" s="142" t="s">
        <v>42</v>
      </c>
      <c r="P121" s="143">
        <f>O121*H121</f>
        <v>0</v>
      </c>
      <c r="Q121" s="143">
        <v>0</v>
      </c>
      <c r="R121" s="143">
        <f>Q121*H121</f>
        <v>0</v>
      </c>
      <c r="S121" s="143">
        <v>0</v>
      </c>
      <c r="T121" s="144">
        <f>S121*H121</f>
        <v>0</v>
      </c>
      <c r="AR121" s="145" t="s">
        <v>444</v>
      </c>
      <c r="AT121" s="145" t="s">
        <v>332</v>
      </c>
      <c r="AU121" s="145" t="s">
        <v>78</v>
      </c>
      <c r="AY121" s="18" t="s">
        <v>330</v>
      </c>
      <c r="BE121" s="146">
        <f>IF(N121="základní",J121,0)</f>
        <v>83.01</v>
      </c>
      <c r="BF121" s="146">
        <f>IF(N121="snížená",J121,0)</f>
        <v>0</v>
      </c>
      <c r="BG121" s="146">
        <f>IF(N121="zákl. přenesená",J121,0)</f>
        <v>0</v>
      </c>
      <c r="BH121" s="146">
        <f>IF(N121="sníž. přenesená",J121,0)</f>
        <v>0</v>
      </c>
      <c r="BI121" s="146">
        <f>IF(N121="nulová",J121,0)</f>
        <v>0</v>
      </c>
      <c r="BJ121" s="18" t="s">
        <v>78</v>
      </c>
      <c r="BK121" s="146">
        <f>ROUND(I121*H121,2)</f>
        <v>83.01</v>
      </c>
      <c r="BL121" s="18" t="s">
        <v>444</v>
      </c>
      <c r="BM121" s="145" t="s">
        <v>759</v>
      </c>
    </row>
    <row r="122" spans="2:65" s="11" customFormat="1" ht="25.9" customHeight="1">
      <c r="B122" s="122"/>
      <c r="D122" s="123" t="s">
        <v>70</v>
      </c>
      <c r="E122" s="124" t="s">
        <v>9550</v>
      </c>
      <c r="F122" s="124" t="s">
        <v>9551</v>
      </c>
      <c r="I122" s="125"/>
      <c r="J122" s="126">
        <f>BK122</f>
        <v>113813.43000000001</v>
      </c>
      <c r="L122" s="122"/>
      <c r="M122" s="127"/>
      <c r="P122" s="128">
        <f>SUM(P123:P125)</f>
        <v>0</v>
      </c>
      <c r="R122" s="128">
        <f>SUM(R123:R125)</f>
        <v>0</v>
      </c>
      <c r="T122" s="129">
        <f>SUM(T123:T125)</f>
        <v>0</v>
      </c>
      <c r="AR122" s="123" t="s">
        <v>78</v>
      </c>
      <c r="AT122" s="130" t="s">
        <v>70</v>
      </c>
      <c r="AU122" s="130" t="s">
        <v>71</v>
      </c>
      <c r="AY122" s="123" t="s">
        <v>330</v>
      </c>
      <c r="BK122" s="131">
        <f>SUM(BK123:BK125)</f>
        <v>113813.43000000001</v>
      </c>
    </row>
    <row r="123" spans="2:65" s="1" customFormat="1" ht="16.5" customHeight="1">
      <c r="B123" s="33"/>
      <c r="C123" s="134" t="s">
        <v>561</v>
      </c>
      <c r="D123" s="134" t="s">
        <v>332</v>
      </c>
      <c r="E123" s="135" t="s">
        <v>9552</v>
      </c>
      <c r="F123" s="136" t="s">
        <v>9553</v>
      </c>
      <c r="G123" s="137" t="s">
        <v>6964</v>
      </c>
      <c r="H123" s="138">
        <v>3</v>
      </c>
      <c r="I123" s="139">
        <v>37060.07</v>
      </c>
      <c r="J123" s="140">
        <f>ROUND(I123*H123,2)</f>
        <v>111180.21</v>
      </c>
      <c r="K123" s="136" t="s">
        <v>21</v>
      </c>
      <c r="L123" s="33"/>
      <c r="M123" s="141" t="s">
        <v>21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444</v>
      </c>
      <c r="AT123" s="145" t="s">
        <v>332</v>
      </c>
      <c r="AU123" s="145" t="s">
        <v>78</v>
      </c>
      <c r="AY123" s="18" t="s">
        <v>330</v>
      </c>
      <c r="BE123" s="146">
        <f>IF(N123="základní",J123,0)</f>
        <v>111180.21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78</v>
      </c>
      <c r="BK123" s="146">
        <f>ROUND(I123*H123,2)</f>
        <v>111180.21</v>
      </c>
      <c r="BL123" s="18" t="s">
        <v>444</v>
      </c>
      <c r="BM123" s="145" t="s">
        <v>941</v>
      </c>
    </row>
    <row r="124" spans="2:65" s="1" customFormat="1" ht="16.5" customHeight="1">
      <c r="B124" s="33"/>
      <c r="C124" s="134" t="s">
        <v>571</v>
      </c>
      <c r="D124" s="134" t="s">
        <v>332</v>
      </c>
      <c r="E124" s="135" t="s">
        <v>9554</v>
      </c>
      <c r="F124" s="136" t="s">
        <v>9555</v>
      </c>
      <c r="G124" s="137" t="s">
        <v>6964</v>
      </c>
      <c r="H124" s="138">
        <v>3</v>
      </c>
      <c r="I124" s="139">
        <v>794.73</v>
      </c>
      <c r="J124" s="140">
        <f>ROUND(I124*H124,2)</f>
        <v>2384.19</v>
      </c>
      <c r="K124" s="136" t="s">
        <v>21</v>
      </c>
      <c r="L124" s="33"/>
      <c r="M124" s="141" t="s">
        <v>21</v>
      </c>
      <c r="N124" s="142" t="s">
        <v>42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444</v>
      </c>
      <c r="AT124" s="145" t="s">
        <v>332</v>
      </c>
      <c r="AU124" s="145" t="s">
        <v>78</v>
      </c>
      <c r="AY124" s="18" t="s">
        <v>330</v>
      </c>
      <c r="BE124" s="146">
        <f>IF(N124="základní",J124,0)</f>
        <v>2384.19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78</v>
      </c>
      <c r="BK124" s="146">
        <f>ROUND(I124*H124,2)</f>
        <v>2384.19</v>
      </c>
      <c r="BL124" s="18" t="s">
        <v>444</v>
      </c>
      <c r="BM124" s="145" t="s">
        <v>963</v>
      </c>
    </row>
    <row r="125" spans="2:65" s="1" customFormat="1" ht="16.5" customHeight="1">
      <c r="B125" s="33"/>
      <c r="C125" s="134" t="s">
        <v>559</v>
      </c>
      <c r="D125" s="134" t="s">
        <v>332</v>
      </c>
      <c r="E125" s="135" t="s">
        <v>9524</v>
      </c>
      <c r="F125" s="136" t="s">
        <v>9525</v>
      </c>
      <c r="G125" s="137" t="s">
        <v>2551</v>
      </c>
      <c r="H125" s="138">
        <v>3</v>
      </c>
      <c r="I125" s="139">
        <v>83.01</v>
      </c>
      <c r="J125" s="140">
        <f>ROUND(I125*H125,2)</f>
        <v>249.03</v>
      </c>
      <c r="K125" s="136" t="s">
        <v>21</v>
      </c>
      <c r="L125" s="33"/>
      <c r="M125" s="141" t="s">
        <v>21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444</v>
      </c>
      <c r="AT125" s="145" t="s">
        <v>332</v>
      </c>
      <c r="AU125" s="145" t="s">
        <v>78</v>
      </c>
      <c r="AY125" s="18" t="s">
        <v>330</v>
      </c>
      <c r="BE125" s="146">
        <f>IF(N125="základní",J125,0)</f>
        <v>249.03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78</v>
      </c>
      <c r="BK125" s="146">
        <f>ROUND(I125*H125,2)</f>
        <v>249.03</v>
      </c>
      <c r="BL125" s="18" t="s">
        <v>444</v>
      </c>
      <c r="BM125" s="145" t="s">
        <v>977</v>
      </c>
    </row>
    <row r="126" spans="2:65" s="11" customFormat="1" ht="25.9" customHeight="1">
      <c r="B126" s="122"/>
      <c r="D126" s="123" t="s">
        <v>70</v>
      </c>
      <c r="E126" s="124" t="s">
        <v>9556</v>
      </c>
      <c r="F126" s="124" t="s">
        <v>9557</v>
      </c>
      <c r="I126" s="125"/>
      <c r="J126" s="126">
        <f>BK126</f>
        <v>810702.67</v>
      </c>
      <c r="L126" s="122"/>
      <c r="M126" s="127"/>
      <c r="P126" s="128">
        <f>SUM(P127:P146)</f>
        <v>0</v>
      </c>
      <c r="R126" s="128">
        <f>SUM(R127:R146)</f>
        <v>0</v>
      </c>
      <c r="T126" s="129">
        <f>SUM(T127:T146)</f>
        <v>0</v>
      </c>
      <c r="AR126" s="123" t="s">
        <v>78</v>
      </c>
      <c r="AT126" s="130" t="s">
        <v>70</v>
      </c>
      <c r="AU126" s="130" t="s">
        <v>71</v>
      </c>
      <c r="AY126" s="123" t="s">
        <v>330</v>
      </c>
      <c r="BK126" s="131">
        <f>SUM(BK127:BK146)</f>
        <v>810702.67</v>
      </c>
    </row>
    <row r="127" spans="2:65" s="1" customFormat="1" ht="16.5" customHeight="1">
      <c r="B127" s="33"/>
      <c r="C127" s="134" t="s">
        <v>585</v>
      </c>
      <c r="D127" s="134" t="s">
        <v>332</v>
      </c>
      <c r="E127" s="135" t="s">
        <v>9558</v>
      </c>
      <c r="F127" s="136" t="s">
        <v>9559</v>
      </c>
      <c r="G127" s="137" t="s">
        <v>6964</v>
      </c>
      <c r="H127" s="138">
        <v>1</v>
      </c>
      <c r="I127" s="139">
        <v>107990.23</v>
      </c>
      <c r="J127" s="140">
        <f t="shared" ref="J127:J146" si="20">ROUND(I127*H127,2)</f>
        <v>107990.23</v>
      </c>
      <c r="K127" s="136" t="s">
        <v>21</v>
      </c>
      <c r="L127" s="33"/>
      <c r="M127" s="141" t="s">
        <v>21</v>
      </c>
      <c r="N127" s="142" t="s">
        <v>42</v>
      </c>
      <c r="P127" s="143">
        <f t="shared" ref="P127:P146" si="21">O127*H127</f>
        <v>0</v>
      </c>
      <c r="Q127" s="143">
        <v>0</v>
      </c>
      <c r="R127" s="143">
        <f t="shared" ref="R127:R146" si="22">Q127*H127</f>
        <v>0</v>
      </c>
      <c r="S127" s="143">
        <v>0</v>
      </c>
      <c r="T127" s="144">
        <f t="shared" ref="T127:T146" si="23">S127*H127</f>
        <v>0</v>
      </c>
      <c r="AR127" s="145" t="s">
        <v>444</v>
      </c>
      <c r="AT127" s="145" t="s">
        <v>332</v>
      </c>
      <c r="AU127" s="145" t="s">
        <v>78</v>
      </c>
      <c r="AY127" s="18" t="s">
        <v>330</v>
      </c>
      <c r="BE127" s="146">
        <f t="shared" ref="BE127:BE146" si="24">IF(N127="základní",J127,0)</f>
        <v>107990.23</v>
      </c>
      <c r="BF127" s="146">
        <f t="shared" ref="BF127:BF146" si="25">IF(N127="snížená",J127,0)</f>
        <v>0</v>
      </c>
      <c r="BG127" s="146">
        <f t="shared" ref="BG127:BG146" si="26">IF(N127="zákl. přenesená",J127,0)</f>
        <v>0</v>
      </c>
      <c r="BH127" s="146">
        <f t="shared" ref="BH127:BH146" si="27">IF(N127="sníž. přenesená",J127,0)</f>
        <v>0</v>
      </c>
      <c r="BI127" s="146">
        <f t="shared" ref="BI127:BI146" si="28">IF(N127="nulová",J127,0)</f>
        <v>0</v>
      </c>
      <c r="BJ127" s="18" t="s">
        <v>78</v>
      </c>
      <c r="BK127" s="146">
        <f t="shared" ref="BK127:BK146" si="29">ROUND(I127*H127,2)</f>
        <v>107990.23</v>
      </c>
      <c r="BL127" s="18" t="s">
        <v>444</v>
      </c>
      <c r="BM127" s="145" t="s">
        <v>987</v>
      </c>
    </row>
    <row r="128" spans="2:65" s="1" customFormat="1" ht="62.65" customHeight="1">
      <c r="B128" s="33"/>
      <c r="C128" s="134" t="s">
        <v>594</v>
      </c>
      <c r="D128" s="134" t="s">
        <v>332</v>
      </c>
      <c r="E128" s="135" t="s">
        <v>9560</v>
      </c>
      <c r="F128" s="136" t="s">
        <v>9561</v>
      </c>
      <c r="G128" s="137" t="s">
        <v>6964</v>
      </c>
      <c r="H128" s="138">
        <v>1</v>
      </c>
      <c r="I128" s="139">
        <v>106781.53</v>
      </c>
      <c r="J128" s="140">
        <f t="shared" si="20"/>
        <v>106781.53</v>
      </c>
      <c r="K128" s="136" t="s">
        <v>21</v>
      </c>
      <c r="L128" s="33"/>
      <c r="M128" s="141" t="s">
        <v>21</v>
      </c>
      <c r="N128" s="142" t="s">
        <v>42</v>
      </c>
      <c r="P128" s="143">
        <f t="shared" si="21"/>
        <v>0</v>
      </c>
      <c r="Q128" s="143">
        <v>0</v>
      </c>
      <c r="R128" s="143">
        <f t="shared" si="22"/>
        <v>0</v>
      </c>
      <c r="S128" s="143">
        <v>0</v>
      </c>
      <c r="T128" s="144">
        <f t="shared" si="23"/>
        <v>0</v>
      </c>
      <c r="AR128" s="145" t="s">
        <v>444</v>
      </c>
      <c r="AT128" s="145" t="s">
        <v>332</v>
      </c>
      <c r="AU128" s="145" t="s">
        <v>78</v>
      </c>
      <c r="AY128" s="18" t="s">
        <v>330</v>
      </c>
      <c r="BE128" s="146">
        <f t="shared" si="24"/>
        <v>106781.53</v>
      </c>
      <c r="BF128" s="146">
        <f t="shared" si="25"/>
        <v>0</v>
      </c>
      <c r="BG128" s="146">
        <f t="shared" si="26"/>
        <v>0</v>
      </c>
      <c r="BH128" s="146">
        <f t="shared" si="27"/>
        <v>0</v>
      </c>
      <c r="BI128" s="146">
        <f t="shared" si="28"/>
        <v>0</v>
      </c>
      <c r="BJ128" s="18" t="s">
        <v>78</v>
      </c>
      <c r="BK128" s="146">
        <f t="shared" si="29"/>
        <v>106781.53</v>
      </c>
      <c r="BL128" s="18" t="s">
        <v>444</v>
      </c>
      <c r="BM128" s="145" t="s">
        <v>998</v>
      </c>
    </row>
    <row r="129" spans="2:65" s="1" customFormat="1" ht="24.2" customHeight="1">
      <c r="B129" s="33"/>
      <c r="C129" s="134" t="s">
        <v>600</v>
      </c>
      <c r="D129" s="134" t="s">
        <v>332</v>
      </c>
      <c r="E129" s="135" t="s">
        <v>9562</v>
      </c>
      <c r="F129" s="136" t="s">
        <v>9563</v>
      </c>
      <c r="G129" s="137" t="s">
        <v>6964</v>
      </c>
      <c r="H129" s="138">
        <v>1</v>
      </c>
      <c r="I129" s="139">
        <v>38186.86</v>
      </c>
      <c r="J129" s="140">
        <f t="shared" si="20"/>
        <v>38186.86</v>
      </c>
      <c r="K129" s="136" t="s">
        <v>21</v>
      </c>
      <c r="L129" s="33"/>
      <c r="M129" s="141" t="s">
        <v>21</v>
      </c>
      <c r="N129" s="142" t="s">
        <v>42</v>
      </c>
      <c r="P129" s="143">
        <f t="shared" si="21"/>
        <v>0</v>
      </c>
      <c r="Q129" s="143">
        <v>0</v>
      </c>
      <c r="R129" s="143">
        <f t="shared" si="22"/>
        <v>0</v>
      </c>
      <c r="S129" s="143">
        <v>0</v>
      </c>
      <c r="T129" s="144">
        <f t="shared" si="23"/>
        <v>0</v>
      </c>
      <c r="AR129" s="145" t="s">
        <v>444</v>
      </c>
      <c r="AT129" s="145" t="s">
        <v>332</v>
      </c>
      <c r="AU129" s="145" t="s">
        <v>78</v>
      </c>
      <c r="AY129" s="18" t="s">
        <v>330</v>
      </c>
      <c r="BE129" s="146">
        <f t="shared" si="24"/>
        <v>38186.86</v>
      </c>
      <c r="BF129" s="146">
        <f t="shared" si="25"/>
        <v>0</v>
      </c>
      <c r="BG129" s="146">
        <f t="shared" si="26"/>
        <v>0</v>
      </c>
      <c r="BH129" s="146">
        <f t="shared" si="27"/>
        <v>0</v>
      </c>
      <c r="BI129" s="146">
        <f t="shared" si="28"/>
        <v>0</v>
      </c>
      <c r="BJ129" s="18" t="s">
        <v>78</v>
      </c>
      <c r="BK129" s="146">
        <f t="shared" si="29"/>
        <v>38186.86</v>
      </c>
      <c r="BL129" s="18" t="s">
        <v>444</v>
      </c>
      <c r="BM129" s="145" t="s">
        <v>1022</v>
      </c>
    </row>
    <row r="130" spans="2:65" s="1" customFormat="1" ht="16.5" customHeight="1">
      <c r="B130" s="33"/>
      <c r="C130" s="134" t="s">
        <v>611</v>
      </c>
      <c r="D130" s="134" t="s">
        <v>332</v>
      </c>
      <c r="E130" s="135" t="s">
        <v>9564</v>
      </c>
      <c r="F130" s="136" t="s">
        <v>9565</v>
      </c>
      <c r="G130" s="137" t="s">
        <v>2551</v>
      </c>
      <c r="H130" s="138">
        <v>1</v>
      </c>
      <c r="I130" s="139">
        <v>98415.84</v>
      </c>
      <c r="J130" s="140">
        <f t="shared" si="20"/>
        <v>98415.84</v>
      </c>
      <c r="K130" s="136" t="s">
        <v>21</v>
      </c>
      <c r="L130" s="33"/>
      <c r="M130" s="141" t="s">
        <v>21</v>
      </c>
      <c r="N130" s="142" t="s">
        <v>42</v>
      </c>
      <c r="P130" s="143">
        <f t="shared" si="21"/>
        <v>0</v>
      </c>
      <c r="Q130" s="143">
        <v>0</v>
      </c>
      <c r="R130" s="143">
        <f t="shared" si="22"/>
        <v>0</v>
      </c>
      <c r="S130" s="143">
        <v>0</v>
      </c>
      <c r="T130" s="144">
        <f t="shared" si="23"/>
        <v>0</v>
      </c>
      <c r="AR130" s="145" t="s">
        <v>444</v>
      </c>
      <c r="AT130" s="145" t="s">
        <v>332</v>
      </c>
      <c r="AU130" s="145" t="s">
        <v>78</v>
      </c>
      <c r="AY130" s="18" t="s">
        <v>330</v>
      </c>
      <c r="BE130" s="146">
        <f t="shared" si="24"/>
        <v>98415.84</v>
      </c>
      <c r="BF130" s="146">
        <f t="shared" si="25"/>
        <v>0</v>
      </c>
      <c r="BG130" s="146">
        <f t="shared" si="26"/>
        <v>0</v>
      </c>
      <c r="BH130" s="146">
        <f t="shared" si="27"/>
        <v>0</v>
      </c>
      <c r="BI130" s="146">
        <f t="shared" si="28"/>
        <v>0</v>
      </c>
      <c r="BJ130" s="18" t="s">
        <v>78</v>
      </c>
      <c r="BK130" s="146">
        <f t="shared" si="29"/>
        <v>98415.84</v>
      </c>
      <c r="BL130" s="18" t="s">
        <v>444</v>
      </c>
      <c r="BM130" s="145" t="s">
        <v>1035</v>
      </c>
    </row>
    <row r="131" spans="2:65" s="1" customFormat="1" ht="16.5" customHeight="1">
      <c r="B131" s="33"/>
      <c r="C131" s="134" t="s">
        <v>617</v>
      </c>
      <c r="D131" s="134" t="s">
        <v>332</v>
      </c>
      <c r="E131" s="135" t="s">
        <v>9566</v>
      </c>
      <c r="F131" s="136" t="s">
        <v>9567</v>
      </c>
      <c r="G131" s="137" t="s">
        <v>2551</v>
      </c>
      <c r="H131" s="138">
        <v>1</v>
      </c>
      <c r="I131" s="139">
        <v>4183.95</v>
      </c>
      <c r="J131" s="140">
        <f t="shared" si="20"/>
        <v>4183.95</v>
      </c>
      <c r="K131" s="136" t="s">
        <v>21</v>
      </c>
      <c r="L131" s="33"/>
      <c r="M131" s="141" t="s">
        <v>21</v>
      </c>
      <c r="N131" s="142" t="s">
        <v>42</v>
      </c>
      <c r="P131" s="143">
        <f t="shared" si="21"/>
        <v>0</v>
      </c>
      <c r="Q131" s="143">
        <v>0</v>
      </c>
      <c r="R131" s="143">
        <f t="shared" si="22"/>
        <v>0</v>
      </c>
      <c r="S131" s="143">
        <v>0</v>
      </c>
      <c r="T131" s="144">
        <f t="shared" si="23"/>
        <v>0</v>
      </c>
      <c r="AR131" s="145" t="s">
        <v>444</v>
      </c>
      <c r="AT131" s="145" t="s">
        <v>332</v>
      </c>
      <c r="AU131" s="145" t="s">
        <v>78</v>
      </c>
      <c r="AY131" s="18" t="s">
        <v>330</v>
      </c>
      <c r="BE131" s="146">
        <f t="shared" si="24"/>
        <v>4183.95</v>
      </c>
      <c r="BF131" s="146">
        <f t="shared" si="25"/>
        <v>0</v>
      </c>
      <c r="BG131" s="146">
        <f t="shared" si="26"/>
        <v>0</v>
      </c>
      <c r="BH131" s="146">
        <f t="shared" si="27"/>
        <v>0</v>
      </c>
      <c r="BI131" s="146">
        <f t="shared" si="28"/>
        <v>0</v>
      </c>
      <c r="BJ131" s="18" t="s">
        <v>78</v>
      </c>
      <c r="BK131" s="146">
        <f t="shared" si="29"/>
        <v>4183.95</v>
      </c>
      <c r="BL131" s="18" t="s">
        <v>444</v>
      </c>
      <c r="BM131" s="145" t="s">
        <v>1050</v>
      </c>
    </row>
    <row r="132" spans="2:65" s="1" customFormat="1" ht="24.2" customHeight="1">
      <c r="B132" s="33"/>
      <c r="C132" s="134" t="s">
        <v>627</v>
      </c>
      <c r="D132" s="134" t="s">
        <v>332</v>
      </c>
      <c r="E132" s="135" t="s">
        <v>9568</v>
      </c>
      <c r="F132" s="136" t="s">
        <v>9569</v>
      </c>
      <c r="G132" s="137" t="s">
        <v>2551</v>
      </c>
      <c r="H132" s="138">
        <v>1</v>
      </c>
      <c r="I132" s="139">
        <v>82262.25</v>
      </c>
      <c r="J132" s="140">
        <f t="shared" si="20"/>
        <v>82262.25</v>
      </c>
      <c r="K132" s="136" t="s">
        <v>21</v>
      </c>
      <c r="L132" s="33"/>
      <c r="M132" s="141" t="s">
        <v>21</v>
      </c>
      <c r="N132" s="142" t="s">
        <v>42</v>
      </c>
      <c r="P132" s="143">
        <f t="shared" si="21"/>
        <v>0</v>
      </c>
      <c r="Q132" s="143">
        <v>0</v>
      </c>
      <c r="R132" s="143">
        <f t="shared" si="22"/>
        <v>0</v>
      </c>
      <c r="S132" s="143">
        <v>0</v>
      </c>
      <c r="T132" s="144">
        <f t="shared" si="23"/>
        <v>0</v>
      </c>
      <c r="AR132" s="145" t="s">
        <v>444</v>
      </c>
      <c r="AT132" s="145" t="s">
        <v>332</v>
      </c>
      <c r="AU132" s="145" t="s">
        <v>78</v>
      </c>
      <c r="AY132" s="18" t="s">
        <v>330</v>
      </c>
      <c r="BE132" s="146">
        <f t="shared" si="24"/>
        <v>82262.25</v>
      </c>
      <c r="BF132" s="146">
        <f t="shared" si="25"/>
        <v>0</v>
      </c>
      <c r="BG132" s="146">
        <f t="shared" si="26"/>
        <v>0</v>
      </c>
      <c r="BH132" s="146">
        <f t="shared" si="27"/>
        <v>0</v>
      </c>
      <c r="BI132" s="146">
        <f t="shared" si="28"/>
        <v>0</v>
      </c>
      <c r="BJ132" s="18" t="s">
        <v>78</v>
      </c>
      <c r="BK132" s="146">
        <f t="shared" si="29"/>
        <v>82262.25</v>
      </c>
      <c r="BL132" s="18" t="s">
        <v>444</v>
      </c>
      <c r="BM132" s="145" t="s">
        <v>1064</v>
      </c>
    </row>
    <row r="133" spans="2:65" s="1" customFormat="1" ht="16.5" customHeight="1">
      <c r="B133" s="33"/>
      <c r="C133" s="134" t="s">
        <v>636</v>
      </c>
      <c r="D133" s="134" t="s">
        <v>332</v>
      </c>
      <c r="E133" s="135" t="s">
        <v>9570</v>
      </c>
      <c r="F133" s="136" t="s">
        <v>9571</v>
      </c>
      <c r="G133" s="137" t="s">
        <v>2551</v>
      </c>
      <c r="H133" s="138">
        <v>1</v>
      </c>
      <c r="I133" s="139">
        <v>27166.91</v>
      </c>
      <c r="J133" s="140">
        <f t="shared" si="20"/>
        <v>27166.91</v>
      </c>
      <c r="K133" s="136" t="s">
        <v>21</v>
      </c>
      <c r="L133" s="33"/>
      <c r="M133" s="141" t="s">
        <v>21</v>
      </c>
      <c r="N133" s="142" t="s">
        <v>42</v>
      </c>
      <c r="P133" s="143">
        <f t="shared" si="21"/>
        <v>0</v>
      </c>
      <c r="Q133" s="143">
        <v>0</v>
      </c>
      <c r="R133" s="143">
        <f t="shared" si="22"/>
        <v>0</v>
      </c>
      <c r="S133" s="143">
        <v>0</v>
      </c>
      <c r="T133" s="144">
        <f t="shared" si="23"/>
        <v>0</v>
      </c>
      <c r="AR133" s="145" t="s">
        <v>444</v>
      </c>
      <c r="AT133" s="145" t="s">
        <v>332</v>
      </c>
      <c r="AU133" s="145" t="s">
        <v>78</v>
      </c>
      <c r="AY133" s="18" t="s">
        <v>330</v>
      </c>
      <c r="BE133" s="146">
        <f t="shared" si="24"/>
        <v>27166.91</v>
      </c>
      <c r="BF133" s="146">
        <f t="shared" si="25"/>
        <v>0</v>
      </c>
      <c r="BG133" s="146">
        <f t="shared" si="26"/>
        <v>0</v>
      </c>
      <c r="BH133" s="146">
        <f t="shared" si="27"/>
        <v>0</v>
      </c>
      <c r="BI133" s="146">
        <f t="shared" si="28"/>
        <v>0</v>
      </c>
      <c r="BJ133" s="18" t="s">
        <v>78</v>
      </c>
      <c r="BK133" s="146">
        <f t="shared" si="29"/>
        <v>27166.91</v>
      </c>
      <c r="BL133" s="18" t="s">
        <v>444</v>
      </c>
      <c r="BM133" s="145" t="s">
        <v>1087</v>
      </c>
    </row>
    <row r="134" spans="2:65" s="1" customFormat="1" ht="16.5" customHeight="1">
      <c r="B134" s="33"/>
      <c r="C134" s="134" t="s">
        <v>642</v>
      </c>
      <c r="D134" s="134" t="s">
        <v>332</v>
      </c>
      <c r="E134" s="135" t="s">
        <v>9572</v>
      </c>
      <c r="F134" s="136" t="s">
        <v>9573</v>
      </c>
      <c r="G134" s="137" t="s">
        <v>2551</v>
      </c>
      <c r="H134" s="138">
        <v>1</v>
      </c>
      <c r="I134" s="139">
        <v>14846.39</v>
      </c>
      <c r="J134" s="140">
        <f t="shared" si="20"/>
        <v>14846.39</v>
      </c>
      <c r="K134" s="136" t="s">
        <v>21</v>
      </c>
      <c r="L134" s="33"/>
      <c r="M134" s="141" t="s">
        <v>21</v>
      </c>
      <c r="N134" s="142" t="s">
        <v>42</v>
      </c>
      <c r="P134" s="143">
        <f t="shared" si="21"/>
        <v>0</v>
      </c>
      <c r="Q134" s="143">
        <v>0</v>
      </c>
      <c r="R134" s="143">
        <f t="shared" si="22"/>
        <v>0</v>
      </c>
      <c r="S134" s="143">
        <v>0</v>
      </c>
      <c r="T134" s="144">
        <f t="shared" si="23"/>
        <v>0</v>
      </c>
      <c r="AR134" s="145" t="s">
        <v>444</v>
      </c>
      <c r="AT134" s="145" t="s">
        <v>332</v>
      </c>
      <c r="AU134" s="145" t="s">
        <v>78</v>
      </c>
      <c r="AY134" s="18" t="s">
        <v>330</v>
      </c>
      <c r="BE134" s="146">
        <f t="shared" si="24"/>
        <v>14846.39</v>
      </c>
      <c r="BF134" s="146">
        <f t="shared" si="25"/>
        <v>0</v>
      </c>
      <c r="BG134" s="146">
        <f t="shared" si="26"/>
        <v>0</v>
      </c>
      <c r="BH134" s="146">
        <f t="shared" si="27"/>
        <v>0</v>
      </c>
      <c r="BI134" s="146">
        <f t="shared" si="28"/>
        <v>0</v>
      </c>
      <c r="BJ134" s="18" t="s">
        <v>78</v>
      </c>
      <c r="BK134" s="146">
        <f t="shared" si="29"/>
        <v>14846.39</v>
      </c>
      <c r="BL134" s="18" t="s">
        <v>444</v>
      </c>
      <c r="BM134" s="145" t="s">
        <v>1103</v>
      </c>
    </row>
    <row r="135" spans="2:65" s="1" customFormat="1" ht="24.2" customHeight="1">
      <c r="B135" s="33"/>
      <c r="C135" s="134" t="s">
        <v>649</v>
      </c>
      <c r="D135" s="134" t="s">
        <v>332</v>
      </c>
      <c r="E135" s="135" t="s">
        <v>9574</v>
      </c>
      <c r="F135" s="136" t="s">
        <v>9575</v>
      </c>
      <c r="G135" s="137" t="s">
        <v>2551</v>
      </c>
      <c r="H135" s="138">
        <v>1</v>
      </c>
      <c r="I135" s="139">
        <v>31340.9</v>
      </c>
      <c r="J135" s="140">
        <f t="shared" si="20"/>
        <v>31340.9</v>
      </c>
      <c r="K135" s="136" t="s">
        <v>21</v>
      </c>
      <c r="L135" s="33"/>
      <c r="M135" s="141" t="s">
        <v>21</v>
      </c>
      <c r="N135" s="142" t="s">
        <v>42</v>
      </c>
      <c r="P135" s="143">
        <f t="shared" si="21"/>
        <v>0</v>
      </c>
      <c r="Q135" s="143">
        <v>0</v>
      </c>
      <c r="R135" s="143">
        <f t="shared" si="22"/>
        <v>0</v>
      </c>
      <c r="S135" s="143">
        <v>0</v>
      </c>
      <c r="T135" s="144">
        <f t="shared" si="23"/>
        <v>0</v>
      </c>
      <c r="AR135" s="145" t="s">
        <v>444</v>
      </c>
      <c r="AT135" s="145" t="s">
        <v>332</v>
      </c>
      <c r="AU135" s="145" t="s">
        <v>78</v>
      </c>
      <c r="AY135" s="18" t="s">
        <v>330</v>
      </c>
      <c r="BE135" s="146">
        <f t="shared" si="24"/>
        <v>31340.9</v>
      </c>
      <c r="BF135" s="146">
        <f t="shared" si="25"/>
        <v>0</v>
      </c>
      <c r="BG135" s="146">
        <f t="shared" si="26"/>
        <v>0</v>
      </c>
      <c r="BH135" s="146">
        <f t="shared" si="27"/>
        <v>0</v>
      </c>
      <c r="BI135" s="146">
        <f t="shared" si="28"/>
        <v>0</v>
      </c>
      <c r="BJ135" s="18" t="s">
        <v>78</v>
      </c>
      <c r="BK135" s="146">
        <f t="shared" si="29"/>
        <v>31340.9</v>
      </c>
      <c r="BL135" s="18" t="s">
        <v>444</v>
      </c>
      <c r="BM135" s="145" t="s">
        <v>1116</v>
      </c>
    </row>
    <row r="136" spans="2:65" s="1" customFormat="1" ht="24.2" customHeight="1">
      <c r="B136" s="33"/>
      <c r="C136" s="134" t="s">
        <v>658</v>
      </c>
      <c r="D136" s="134" t="s">
        <v>332</v>
      </c>
      <c r="E136" s="135" t="s">
        <v>9576</v>
      </c>
      <c r="F136" s="136" t="s">
        <v>9577</v>
      </c>
      <c r="G136" s="137" t="s">
        <v>2551</v>
      </c>
      <c r="H136" s="138">
        <v>2</v>
      </c>
      <c r="I136" s="139">
        <v>103064.68</v>
      </c>
      <c r="J136" s="140">
        <f t="shared" si="20"/>
        <v>206129.36</v>
      </c>
      <c r="K136" s="136" t="s">
        <v>21</v>
      </c>
      <c r="L136" s="33"/>
      <c r="M136" s="141" t="s">
        <v>21</v>
      </c>
      <c r="N136" s="142" t="s">
        <v>42</v>
      </c>
      <c r="P136" s="143">
        <f t="shared" si="21"/>
        <v>0</v>
      </c>
      <c r="Q136" s="143">
        <v>0</v>
      </c>
      <c r="R136" s="143">
        <f t="shared" si="22"/>
        <v>0</v>
      </c>
      <c r="S136" s="143">
        <v>0</v>
      </c>
      <c r="T136" s="144">
        <f t="shared" si="23"/>
        <v>0</v>
      </c>
      <c r="AR136" s="145" t="s">
        <v>444</v>
      </c>
      <c r="AT136" s="145" t="s">
        <v>332</v>
      </c>
      <c r="AU136" s="145" t="s">
        <v>78</v>
      </c>
      <c r="AY136" s="18" t="s">
        <v>330</v>
      </c>
      <c r="BE136" s="146">
        <f t="shared" si="24"/>
        <v>206129.36</v>
      </c>
      <c r="BF136" s="146">
        <f t="shared" si="25"/>
        <v>0</v>
      </c>
      <c r="BG136" s="146">
        <f t="shared" si="26"/>
        <v>0</v>
      </c>
      <c r="BH136" s="146">
        <f t="shared" si="27"/>
        <v>0</v>
      </c>
      <c r="BI136" s="146">
        <f t="shared" si="28"/>
        <v>0</v>
      </c>
      <c r="BJ136" s="18" t="s">
        <v>78</v>
      </c>
      <c r="BK136" s="146">
        <f t="shared" si="29"/>
        <v>206129.36</v>
      </c>
      <c r="BL136" s="18" t="s">
        <v>444</v>
      </c>
      <c r="BM136" s="145" t="s">
        <v>1134</v>
      </c>
    </row>
    <row r="137" spans="2:65" s="1" customFormat="1" ht="33" customHeight="1">
      <c r="B137" s="33"/>
      <c r="C137" s="134" t="s">
        <v>665</v>
      </c>
      <c r="D137" s="134" t="s">
        <v>332</v>
      </c>
      <c r="E137" s="135" t="s">
        <v>9578</v>
      </c>
      <c r="F137" s="136" t="s">
        <v>9579</v>
      </c>
      <c r="G137" s="137" t="s">
        <v>2551</v>
      </c>
      <c r="H137" s="138">
        <v>1</v>
      </c>
      <c r="I137" s="139">
        <v>65209.88</v>
      </c>
      <c r="J137" s="140">
        <f t="shared" si="20"/>
        <v>65209.88</v>
      </c>
      <c r="K137" s="136" t="s">
        <v>21</v>
      </c>
      <c r="L137" s="33"/>
      <c r="M137" s="141" t="s">
        <v>21</v>
      </c>
      <c r="N137" s="142" t="s">
        <v>42</v>
      </c>
      <c r="P137" s="143">
        <f t="shared" si="21"/>
        <v>0</v>
      </c>
      <c r="Q137" s="143">
        <v>0</v>
      </c>
      <c r="R137" s="143">
        <f t="shared" si="22"/>
        <v>0</v>
      </c>
      <c r="S137" s="143">
        <v>0</v>
      </c>
      <c r="T137" s="144">
        <f t="shared" si="23"/>
        <v>0</v>
      </c>
      <c r="AR137" s="145" t="s">
        <v>444</v>
      </c>
      <c r="AT137" s="145" t="s">
        <v>332</v>
      </c>
      <c r="AU137" s="145" t="s">
        <v>78</v>
      </c>
      <c r="AY137" s="18" t="s">
        <v>330</v>
      </c>
      <c r="BE137" s="146">
        <f t="shared" si="24"/>
        <v>65209.88</v>
      </c>
      <c r="BF137" s="146">
        <f t="shared" si="25"/>
        <v>0</v>
      </c>
      <c r="BG137" s="146">
        <f t="shared" si="26"/>
        <v>0</v>
      </c>
      <c r="BH137" s="146">
        <f t="shared" si="27"/>
        <v>0</v>
      </c>
      <c r="BI137" s="146">
        <f t="shared" si="28"/>
        <v>0</v>
      </c>
      <c r="BJ137" s="18" t="s">
        <v>78</v>
      </c>
      <c r="BK137" s="146">
        <f t="shared" si="29"/>
        <v>65209.88</v>
      </c>
      <c r="BL137" s="18" t="s">
        <v>444</v>
      </c>
      <c r="BM137" s="145" t="s">
        <v>1149</v>
      </c>
    </row>
    <row r="138" spans="2:65" s="1" customFormat="1" ht="16.5" customHeight="1">
      <c r="B138" s="33"/>
      <c r="C138" s="134" t="s">
        <v>671</v>
      </c>
      <c r="D138" s="134" t="s">
        <v>332</v>
      </c>
      <c r="E138" s="135" t="s">
        <v>9580</v>
      </c>
      <c r="F138" s="136" t="s">
        <v>9581</v>
      </c>
      <c r="G138" s="137" t="s">
        <v>6964</v>
      </c>
      <c r="H138" s="138">
        <v>1</v>
      </c>
      <c r="I138" s="139">
        <v>7097.22</v>
      </c>
      <c r="J138" s="140">
        <f t="shared" si="20"/>
        <v>7097.22</v>
      </c>
      <c r="K138" s="136" t="s">
        <v>21</v>
      </c>
      <c r="L138" s="33"/>
      <c r="M138" s="141" t="s">
        <v>21</v>
      </c>
      <c r="N138" s="142" t="s">
        <v>42</v>
      </c>
      <c r="P138" s="143">
        <f t="shared" si="21"/>
        <v>0</v>
      </c>
      <c r="Q138" s="143">
        <v>0</v>
      </c>
      <c r="R138" s="143">
        <f t="shared" si="22"/>
        <v>0</v>
      </c>
      <c r="S138" s="143">
        <v>0</v>
      </c>
      <c r="T138" s="144">
        <f t="shared" si="23"/>
        <v>0</v>
      </c>
      <c r="AR138" s="145" t="s">
        <v>444</v>
      </c>
      <c r="AT138" s="145" t="s">
        <v>332</v>
      </c>
      <c r="AU138" s="145" t="s">
        <v>78</v>
      </c>
      <c r="AY138" s="18" t="s">
        <v>330</v>
      </c>
      <c r="BE138" s="146">
        <f t="shared" si="24"/>
        <v>7097.22</v>
      </c>
      <c r="BF138" s="146">
        <f t="shared" si="25"/>
        <v>0</v>
      </c>
      <c r="BG138" s="146">
        <f t="shared" si="26"/>
        <v>0</v>
      </c>
      <c r="BH138" s="146">
        <f t="shared" si="27"/>
        <v>0</v>
      </c>
      <c r="BI138" s="146">
        <f t="shared" si="28"/>
        <v>0</v>
      </c>
      <c r="BJ138" s="18" t="s">
        <v>78</v>
      </c>
      <c r="BK138" s="146">
        <f t="shared" si="29"/>
        <v>7097.22</v>
      </c>
      <c r="BL138" s="18" t="s">
        <v>444</v>
      </c>
      <c r="BM138" s="145" t="s">
        <v>1160</v>
      </c>
    </row>
    <row r="139" spans="2:65" s="1" customFormat="1" ht="16.5" customHeight="1">
      <c r="B139" s="33"/>
      <c r="C139" s="134" t="s">
        <v>677</v>
      </c>
      <c r="D139" s="134" t="s">
        <v>332</v>
      </c>
      <c r="E139" s="135" t="s">
        <v>9582</v>
      </c>
      <c r="F139" s="136" t="s">
        <v>9583</v>
      </c>
      <c r="G139" s="137" t="s">
        <v>353</v>
      </c>
      <c r="H139" s="138">
        <v>10</v>
      </c>
      <c r="I139" s="139">
        <v>107.37</v>
      </c>
      <c r="J139" s="140">
        <f t="shared" si="20"/>
        <v>1073.7</v>
      </c>
      <c r="K139" s="136" t="s">
        <v>21</v>
      </c>
      <c r="L139" s="33"/>
      <c r="M139" s="141" t="s">
        <v>21</v>
      </c>
      <c r="N139" s="142" t="s">
        <v>42</v>
      </c>
      <c r="P139" s="143">
        <f t="shared" si="21"/>
        <v>0</v>
      </c>
      <c r="Q139" s="143">
        <v>0</v>
      </c>
      <c r="R139" s="143">
        <f t="shared" si="22"/>
        <v>0</v>
      </c>
      <c r="S139" s="143">
        <v>0</v>
      </c>
      <c r="T139" s="144">
        <f t="shared" si="23"/>
        <v>0</v>
      </c>
      <c r="AR139" s="145" t="s">
        <v>444</v>
      </c>
      <c r="AT139" s="145" t="s">
        <v>332</v>
      </c>
      <c r="AU139" s="145" t="s">
        <v>78</v>
      </c>
      <c r="AY139" s="18" t="s">
        <v>330</v>
      </c>
      <c r="BE139" s="146">
        <f t="shared" si="24"/>
        <v>1073.7</v>
      </c>
      <c r="BF139" s="146">
        <f t="shared" si="25"/>
        <v>0</v>
      </c>
      <c r="BG139" s="146">
        <f t="shared" si="26"/>
        <v>0</v>
      </c>
      <c r="BH139" s="146">
        <f t="shared" si="27"/>
        <v>0</v>
      </c>
      <c r="BI139" s="146">
        <f t="shared" si="28"/>
        <v>0</v>
      </c>
      <c r="BJ139" s="18" t="s">
        <v>78</v>
      </c>
      <c r="BK139" s="146">
        <f t="shared" si="29"/>
        <v>1073.7</v>
      </c>
      <c r="BL139" s="18" t="s">
        <v>444</v>
      </c>
      <c r="BM139" s="145" t="s">
        <v>1176</v>
      </c>
    </row>
    <row r="140" spans="2:65" s="1" customFormat="1" ht="16.5" customHeight="1">
      <c r="B140" s="33"/>
      <c r="C140" s="134" t="s">
        <v>692</v>
      </c>
      <c r="D140" s="134" t="s">
        <v>332</v>
      </c>
      <c r="E140" s="135" t="s">
        <v>9584</v>
      </c>
      <c r="F140" s="136" t="s">
        <v>9585</v>
      </c>
      <c r="G140" s="137" t="s">
        <v>353</v>
      </c>
      <c r="H140" s="138">
        <v>10</v>
      </c>
      <c r="I140" s="139">
        <v>94.08</v>
      </c>
      <c r="J140" s="140">
        <f t="shared" si="20"/>
        <v>940.8</v>
      </c>
      <c r="K140" s="136" t="s">
        <v>21</v>
      </c>
      <c r="L140" s="33"/>
      <c r="M140" s="141" t="s">
        <v>21</v>
      </c>
      <c r="N140" s="142" t="s">
        <v>42</v>
      </c>
      <c r="P140" s="143">
        <f t="shared" si="21"/>
        <v>0</v>
      </c>
      <c r="Q140" s="143">
        <v>0</v>
      </c>
      <c r="R140" s="143">
        <f t="shared" si="22"/>
        <v>0</v>
      </c>
      <c r="S140" s="143">
        <v>0</v>
      </c>
      <c r="T140" s="144">
        <f t="shared" si="23"/>
        <v>0</v>
      </c>
      <c r="AR140" s="145" t="s">
        <v>444</v>
      </c>
      <c r="AT140" s="145" t="s">
        <v>332</v>
      </c>
      <c r="AU140" s="145" t="s">
        <v>78</v>
      </c>
      <c r="AY140" s="18" t="s">
        <v>330</v>
      </c>
      <c r="BE140" s="146">
        <f t="shared" si="24"/>
        <v>940.8</v>
      </c>
      <c r="BF140" s="146">
        <f t="shared" si="25"/>
        <v>0</v>
      </c>
      <c r="BG140" s="146">
        <f t="shared" si="26"/>
        <v>0</v>
      </c>
      <c r="BH140" s="146">
        <f t="shared" si="27"/>
        <v>0</v>
      </c>
      <c r="BI140" s="146">
        <f t="shared" si="28"/>
        <v>0</v>
      </c>
      <c r="BJ140" s="18" t="s">
        <v>78</v>
      </c>
      <c r="BK140" s="146">
        <f t="shared" si="29"/>
        <v>940.8</v>
      </c>
      <c r="BL140" s="18" t="s">
        <v>444</v>
      </c>
      <c r="BM140" s="145" t="s">
        <v>1228</v>
      </c>
    </row>
    <row r="141" spans="2:65" s="1" customFormat="1" ht="16.5" customHeight="1">
      <c r="B141" s="33"/>
      <c r="C141" s="134" t="s">
        <v>714</v>
      </c>
      <c r="D141" s="134" t="s">
        <v>332</v>
      </c>
      <c r="E141" s="135" t="s">
        <v>9586</v>
      </c>
      <c r="F141" s="136" t="s">
        <v>9587</v>
      </c>
      <c r="G141" s="137" t="s">
        <v>353</v>
      </c>
      <c r="H141" s="138">
        <v>10</v>
      </c>
      <c r="I141" s="139">
        <v>213.63</v>
      </c>
      <c r="J141" s="140">
        <f t="shared" si="20"/>
        <v>2136.3000000000002</v>
      </c>
      <c r="K141" s="136" t="s">
        <v>21</v>
      </c>
      <c r="L141" s="33"/>
      <c r="M141" s="141" t="s">
        <v>21</v>
      </c>
      <c r="N141" s="142" t="s">
        <v>42</v>
      </c>
      <c r="P141" s="143">
        <f t="shared" si="21"/>
        <v>0</v>
      </c>
      <c r="Q141" s="143">
        <v>0</v>
      </c>
      <c r="R141" s="143">
        <f t="shared" si="22"/>
        <v>0</v>
      </c>
      <c r="S141" s="143">
        <v>0</v>
      </c>
      <c r="T141" s="144">
        <f t="shared" si="23"/>
        <v>0</v>
      </c>
      <c r="AR141" s="145" t="s">
        <v>444</v>
      </c>
      <c r="AT141" s="145" t="s">
        <v>332</v>
      </c>
      <c r="AU141" s="145" t="s">
        <v>78</v>
      </c>
      <c r="AY141" s="18" t="s">
        <v>330</v>
      </c>
      <c r="BE141" s="146">
        <f t="shared" si="24"/>
        <v>2136.3000000000002</v>
      </c>
      <c r="BF141" s="146">
        <f t="shared" si="25"/>
        <v>0</v>
      </c>
      <c r="BG141" s="146">
        <f t="shared" si="26"/>
        <v>0</v>
      </c>
      <c r="BH141" s="146">
        <f t="shared" si="27"/>
        <v>0</v>
      </c>
      <c r="BI141" s="146">
        <f t="shared" si="28"/>
        <v>0</v>
      </c>
      <c r="BJ141" s="18" t="s">
        <v>78</v>
      </c>
      <c r="BK141" s="146">
        <f t="shared" si="29"/>
        <v>2136.3000000000002</v>
      </c>
      <c r="BL141" s="18" t="s">
        <v>444</v>
      </c>
      <c r="BM141" s="145" t="s">
        <v>1255</v>
      </c>
    </row>
    <row r="142" spans="2:65" s="1" customFormat="1" ht="16.5" customHeight="1">
      <c r="B142" s="33"/>
      <c r="C142" s="134" t="s">
        <v>720</v>
      </c>
      <c r="D142" s="134" t="s">
        <v>332</v>
      </c>
      <c r="E142" s="135" t="s">
        <v>9588</v>
      </c>
      <c r="F142" s="136" t="s">
        <v>9589</v>
      </c>
      <c r="G142" s="137" t="s">
        <v>353</v>
      </c>
      <c r="H142" s="138">
        <v>10</v>
      </c>
      <c r="I142" s="139">
        <v>106.26</v>
      </c>
      <c r="J142" s="140">
        <f t="shared" si="20"/>
        <v>1062.5999999999999</v>
      </c>
      <c r="K142" s="136" t="s">
        <v>21</v>
      </c>
      <c r="L142" s="33"/>
      <c r="M142" s="141" t="s">
        <v>21</v>
      </c>
      <c r="N142" s="142" t="s">
        <v>42</v>
      </c>
      <c r="P142" s="143">
        <f t="shared" si="21"/>
        <v>0</v>
      </c>
      <c r="Q142" s="143">
        <v>0</v>
      </c>
      <c r="R142" s="143">
        <f t="shared" si="22"/>
        <v>0</v>
      </c>
      <c r="S142" s="143">
        <v>0</v>
      </c>
      <c r="T142" s="144">
        <f t="shared" si="23"/>
        <v>0</v>
      </c>
      <c r="AR142" s="145" t="s">
        <v>444</v>
      </c>
      <c r="AT142" s="145" t="s">
        <v>332</v>
      </c>
      <c r="AU142" s="145" t="s">
        <v>78</v>
      </c>
      <c r="AY142" s="18" t="s">
        <v>330</v>
      </c>
      <c r="BE142" s="146">
        <f t="shared" si="24"/>
        <v>1062.5999999999999</v>
      </c>
      <c r="BF142" s="146">
        <f t="shared" si="25"/>
        <v>0</v>
      </c>
      <c r="BG142" s="146">
        <f t="shared" si="26"/>
        <v>0</v>
      </c>
      <c r="BH142" s="146">
        <f t="shared" si="27"/>
        <v>0</v>
      </c>
      <c r="BI142" s="146">
        <f t="shared" si="28"/>
        <v>0</v>
      </c>
      <c r="BJ142" s="18" t="s">
        <v>78</v>
      </c>
      <c r="BK142" s="146">
        <f t="shared" si="29"/>
        <v>1062.5999999999999</v>
      </c>
      <c r="BL142" s="18" t="s">
        <v>444</v>
      </c>
      <c r="BM142" s="145" t="s">
        <v>1276</v>
      </c>
    </row>
    <row r="143" spans="2:65" s="1" customFormat="1" ht="16.5" customHeight="1">
      <c r="B143" s="33"/>
      <c r="C143" s="134" t="s">
        <v>728</v>
      </c>
      <c r="D143" s="134" t="s">
        <v>332</v>
      </c>
      <c r="E143" s="135" t="s">
        <v>9590</v>
      </c>
      <c r="F143" s="136" t="s">
        <v>9591</v>
      </c>
      <c r="G143" s="137" t="s">
        <v>6964</v>
      </c>
      <c r="H143" s="138">
        <v>1</v>
      </c>
      <c r="I143" s="139">
        <v>9032.02</v>
      </c>
      <c r="J143" s="140">
        <f t="shared" si="20"/>
        <v>9032.02</v>
      </c>
      <c r="K143" s="136" t="s">
        <v>21</v>
      </c>
      <c r="L143" s="33"/>
      <c r="M143" s="141" t="s">
        <v>21</v>
      </c>
      <c r="N143" s="142" t="s">
        <v>42</v>
      </c>
      <c r="P143" s="143">
        <f t="shared" si="21"/>
        <v>0</v>
      </c>
      <c r="Q143" s="143">
        <v>0</v>
      </c>
      <c r="R143" s="143">
        <f t="shared" si="22"/>
        <v>0</v>
      </c>
      <c r="S143" s="143">
        <v>0</v>
      </c>
      <c r="T143" s="144">
        <f t="shared" si="23"/>
        <v>0</v>
      </c>
      <c r="AR143" s="145" t="s">
        <v>444</v>
      </c>
      <c r="AT143" s="145" t="s">
        <v>332</v>
      </c>
      <c r="AU143" s="145" t="s">
        <v>78</v>
      </c>
      <c r="AY143" s="18" t="s">
        <v>330</v>
      </c>
      <c r="BE143" s="146">
        <f t="shared" si="24"/>
        <v>9032.02</v>
      </c>
      <c r="BF143" s="146">
        <f t="shared" si="25"/>
        <v>0</v>
      </c>
      <c r="BG143" s="146">
        <f t="shared" si="26"/>
        <v>0</v>
      </c>
      <c r="BH143" s="146">
        <f t="shared" si="27"/>
        <v>0</v>
      </c>
      <c r="BI143" s="146">
        <f t="shared" si="28"/>
        <v>0</v>
      </c>
      <c r="BJ143" s="18" t="s">
        <v>78</v>
      </c>
      <c r="BK143" s="146">
        <f t="shared" si="29"/>
        <v>9032.02</v>
      </c>
      <c r="BL143" s="18" t="s">
        <v>444</v>
      </c>
      <c r="BM143" s="145" t="s">
        <v>1293</v>
      </c>
    </row>
    <row r="144" spans="2:65" s="1" customFormat="1" ht="16.5" customHeight="1">
      <c r="B144" s="33"/>
      <c r="C144" s="134" t="s">
        <v>734</v>
      </c>
      <c r="D144" s="134" t="s">
        <v>332</v>
      </c>
      <c r="E144" s="135" t="s">
        <v>9592</v>
      </c>
      <c r="F144" s="136" t="s">
        <v>9593</v>
      </c>
      <c r="G144" s="137" t="s">
        <v>2551</v>
      </c>
      <c r="H144" s="138">
        <v>3</v>
      </c>
      <c r="I144" s="139">
        <v>868.89</v>
      </c>
      <c r="J144" s="140">
        <f t="shared" si="20"/>
        <v>2606.67</v>
      </c>
      <c r="K144" s="136" t="s">
        <v>21</v>
      </c>
      <c r="L144" s="33"/>
      <c r="M144" s="141" t="s">
        <v>21</v>
      </c>
      <c r="N144" s="142" t="s">
        <v>42</v>
      </c>
      <c r="P144" s="143">
        <f t="shared" si="21"/>
        <v>0</v>
      </c>
      <c r="Q144" s="143">
        <v>0</v>
      </c>
      <c r="R144" s="143">
        <f t="shared" si="22"/>
        <v>0</v>
      </c>
      <c r="S144" s="143">
        <v>0</v>
      </c>
      <c r="T144" s="144">
        <f t="shared" si="23"/>
        <v>0</v>
      </c>
      <c r="AR144" s="145" t="s">
        <v>444</v>
      </c>
      <c r="AT144" s="145" t="s">
        <v>332</v>
      </c>
      <c r="AU144" s="145" t="s">
        <v>78</v>
      </c>
      <c r="AY144" s="18" t="s">
        <v>330</v>
      </c>
      <c r="BE144" s="146">
        <f t="shared" si="24"/>
        <v>2606.67</v>
      </c>
      <c r="BF144" s="146">
        <f t="shared" si="25"/>
        <v>0</v>
      </c>
      <c r="BG144" s="146">
        <f t="shared" si="26"/>
        <v>0</v>
      </c>
      <c r="BH144" s="146">
        <f t="shared" si="27"/>
        <v>0</v>
      </c>
      <c r="BI144" s="146">
        <f t="shared" si="28"/>
        <v>0</v>
      </c>
      <c r="BJ144" s="18" t="s">
        <v>78</v>
      </c>
      <c r="BK144" s="146">
        <f t="shared" si="29"/>
        <v>2606.67</v>
      </c>
      <c r="BL144" s="18" t="s">
        <v>444</v>
      </c>
      <c r="BM144" s="145" t="s">
        <v>1320</v>
      </c>
    </row>
    <row r="145" spans="2:65" s="1" customFormat="1" ht="16.5" customHeight="1">
      <c r="B145" s="33"/>
      <c r="C145" s="134" t="s">
        <v>742</v>
      </c>
      <c r="D145" s="134" t="s">
        <v>332</v>
      </c>
      <c r="E145" s="135" t="s">
        <v>9594</v>
      </c>
      <c r="F145" s="136" t="s">
        <v>9595</v>
      </c>
      <c r="G145" s="137" t="s">
        <v>353</v>
      </c>
      <c r="H145" s="138">
        <v>5</v>
      </c>
      <c r="I145" s="139">
        <v>748.24</v>
      </c>
      <c r="J145" s="140">
        <f t="shared" si="20"/>
        <v>3741.2</v>
      </c>
      <c r="K145" s="136" t="s">
        <v>21</v>
      </c>
      <c r="L145" s="33"/>
      <c r="M145" s="141" t="s">
        <v>21</v>
      </c>
      <c r="N145" s="142" t="s">
        <v>42</v>
      </c>
      <c r="P145" s="143">
        <f t="shared" si="21"/>
        <v>0</v>
      </c>
      <c r="Q145" s="143">
        <v>0</v>
      </c>
      <c r="R145" s="143">
        <f t="shared" si="22"/>
        <v>0</v>
      </c>
      <c r="S145" s="143">
        <v>0</v>
      </c>
      <c r="T145" s="144">
        <f t="shared" si="23"/>
        <v>0</v>
      </c>
      <c r="AR145" s="145" t="s">
        <v>444</v>
      </c>
      <c r="AT145" s="145" t="s">
        <v>332</v>
      </c>
      <c r="AU145" s="145" t="s">
        <v>78</v>
      </c>
      <c r="AY145" s="18" t="s">
        <v>330</v>
      </c>
      <c r="BE145" s="146">
        <f t="shared" si="24"/>
        <v>3741.2</v>
      </c>
      <c r="BF145" s="146">
        <f t="shared" si="25"/>
        <v>0</v>
      </c>
      <c r="BG145" s="146">
        <f t="shared" si="26"/>
        <v>0</v>
      </c>
      <c r="BH145" s="146">
        <f t="shared" si="27"/>
        <v>0</v>
      </c>
      <c r="BI145" s="146">
        <f t="shared" si="28"/>
        <v>0</v>
      </c>
      <c r="BJ145" s="18" t="s">
        <v>78</v>
      </c>
      <c r="BK145" s="146">
        <f t="shared" si="29"/>
        <v>3741.2</v>
      </c>
      <c r="BL145" s="18" t="s">
        <v>444</v>
      </c>
      <c r="BM145" s="145" t="s">
        <v>1339</v>
      </c>
    </row>
    <row r="146" spans="2:65" s="1" customFormat="1" ht="16.5" customHeight="1">
      <c r="B146" s="33"/>
      <c r="C146" s="134" t="s">
        <v>753</v>
      </c>
      <c r="D146" s="134" t="s">
        <v>332</v>
      </c>
      <c r="E146" s="135" t="s">
        <v>9596</v>
      </c>
      <c r="F146" s="136" t="s">
        <v>9597</v>
      </c>
      <c r="G146" s="137" t="s">
        <v>2551</v>
      </c>
      <c r="H146" s="138">
        <v>6</v>
      </c>
      <c r="I146" s="139">
        <v>83.01</v>
      </c>
      <c r="J146" s="140">
        <f t="shared" si="20"/>
        <v>498.06</v>
      </c>
      <c r="K146" s="136" t="s">
        <v>21</v>
      </c>
      <c r="L146" s="33"/>
      <c r="M146" s="141" t="s">
        <v>21</v>
      </c>
      <c r="N146" s="142" t="s">
        <v>42</v>
      </c>
      <c r="P146" s="143">
        <f t="shared" si="21"/>
        <v>0</v>
      </c>
      <c r="Q146" s="143">
        <v>0</v>
      </c>
      <c r="R146" s="143">
        <f t="shared" si="22"/>
        <v>0</v>
      </c>
      <c r="S146" s="143">
        <v>0</v>
      </c>
      <c r="T146" s="144">
        <f t="shared" si="23"/>
        <v>0</v>
      </c>
      <c r="AR146" s="145" t="s">
        <v>444</v>
      </c>
      <c r="AT146" s="145" t="s">
        <v>332</v>
      </c>
      <c r="AU146" s="145" t="s">
        <v>78</v>
      </c>
      <c r="AY146" s="18" t="s">
        <v>330</v>
      </c>
      <c r="BE146" s="146">
        <f t="shared" si="24"/>
        <v>498.06</v>
      </c>
      <c r="BF146" s="146">
        <f t="shared" si="25"/>
        <v>0</v>
      </c>
      <c r="BG146" s="146">
        <f t="shared" si="26"/>
        <v>0</v>
      </c>
      <c r="BH146" s="146">
        <f t="shared" si="27"/>
        <v>0</v>
      </c>
      <c r="BI146" s="146">
        <f t="shared" si="28"/>
        <v>0</v>
      </c>
      <c r="BJ146" s="18" t="s">
        <v>78</v>
      </c>
      <c r="BK146" s="146">
        <f t="shared" si="29"/>
        <v>498.06</v>
      </c>
      <c r="BL146" s="18" t="s">
        <v>444</v>
      </c>
      <c r="BM146" s="145" t="s">
        <v>1360</v>
      </c>
    </row>
    <row r="147" spans="2:65" s="11" customFormat="1" ht="25.9" customHeight="1">
      <c r="B147" s="122"/>
      <c r="D147" s="123" t="s">
        <v>70</v>
      </c>
      <c r="E147" s="124" t="s">
        <v>9598</v>
      </c>
      <c r="F147" s="124" t="s">
        <v>9599</v>
      </c>
      <c r="I147" s="125"/>
      <c r="J147" s="126">
        <f>BK147</f>
        <v>218661.37999999998</v>
      </c>
      <c r="L147" s="122"/>
      <c r="M147" s="127"/>
      <c r="P147" s="128">
        <f>SUM(P148:P152)</f>
        <v>0</v>
      </c>
      <c r="R147" s="128">
        <f>SUM(R148:R152)</f>
        <v>0</v>
      </c>
      <c r="T147" s="129">
        <f>SUM(T148:T152)</f>
        <v>0</v>
      </c>
      <c r="AR147" s="123" t="s">
        <v>78</v>
      </c>
      <c r="AT147" s="130" t="s">
        <v>70</v>
      </c>
      <c r="AU147" s="130" t="s">
        <v>71</v>
      </c>
      <c r="AY147" s="123" t="s">
        <v>330</v>
      </c>
      <c r="BK147" s="131">
        <f>SUM(BK148:BK152)</f>
        <v>218661.37999999998</v>
      </c>
    </row>
    <row r="148" spans="2:65" s="1" customFormat="1" ht="16.5" customHeight="1">
      <c r="B148" s="33"/>
      <c r="C148" s="134" t="s">
        <v>759</v>
      </c>
      <c r="D148" s="134" t="s">
        <v>332</v>
      </c>
      <c r="E148" s="135" t="s">
        <v>9600</v>
      </c>
      <c r="F148" s="136" t="s">
        <v>9601</v>
      </c>
      <c r="G148" s="137" t="s">
        <v>353</v>
      </c>
      <c r="H148" s="138">
        <v>413</v>
      </c>
      <c r="I148" s="139">
        <v>236.87</v>
      </c>
      <c r="J148" s="140">
        <f>ROUND(I148*H148,2)</f>
        <v>97827.31</v>
      </c>
      <c r="K148" s="136" t="s">
        <v>21</v>
      </c>
      <c r="L148" s="33"/>
      <c r="M148" s="141" t="s">
        <v>21</v>
      </c>
      <c r="N148" s="142" t="s">
        <v>42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444</v>
      </c>
      <c r="AT148" s="145" t="s">
        <v>332</v>
      </c>
      <c r="AU148" s="145" t="s">
        <v>78</v>
      </c>
      <c r="AY148" s="18" t="s">
        <v>330</v>
      </c>
      <c r="BE148" s="146">
        <f>IF(N148="základní",J148,0)</f>
        <v>97827.31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78</v>
      </c>
      <c r="BK148" s="146">
        <f>ROUND(I148*H148,2)</f>
        <v>97827.31</v>
      </c>
      <c r="BL148" s="18" t="s">
        <v>444</v>
      </c>
      <c r="BM148" s="145" t="s">
        <v>1374</v>
      </c>
    </row>
    <row r="149" spans="2:65" s="1" customFormat="1" ht="16.5" customHeight="1">
      <c r="B149" s="33"/>
      <c r="C149" s="134" t="s">
        <v>833</v>
      </c>
      <c r="D149" s="134" t="s">
        <v>332</v>
      </c>
      <c r="E149" s="135" t="s">
        <v>9602</v>
      </c>
      <c r="F149" s="136" t="s">
        <v>9603</v>
      </c>
      <c r="G149" s="137" t="s">
        <v>353</v>
      </c>
      <c r="H149" s="138">
        <v>50</v>
      </c>
      <c r="I149" s="139">
        <v>131.72</v>
      </c>
      <c r="J149" s="140">
        <f>ROUND(I149*H149,2)</f>
        <v>6586</v>
      </c>
      <c r="K149" s="136" t="s">
        <v>21</v>
      </c>
      <c r="L149" s="33"/>
      <c r="M149" s="141" t="s">
        <v>21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444</v>
      </c>
      <c r="AT149" s="145" t="s">
        <v>332</v>
      </c>
      <c r="AU149" s="145" t="s">
        <v>78</v>
      </c>
      <c r="AY149" s="18" t="s">
        <v>330</v>
      </c>
      <c r="BE149" s="146">
        <f>IF(N149="základní",J149,0)</f>
        <v>6586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78</v>
      </c>
      <c r="BK149" s="146">
        <f>ROUND(I149*H149,2)</f>
        <v>6586</v>
      </c>
      <c r="BL149" s="18" t="s">
        <v>444</v>
      </c>
      <c r="BM149" s="145" t="s">
        <v>1387</v>
      </c>
    </row>
    <row r="150" spans="2:65" s="1" customFormat="1" ht="21.75" customHeight="1">
      <c r="B150" s="33"/>
      <c r="C150" s="134" t="s">
        <v>941</v>
      </c>
      <c r="D150" s="134" t="s">
        <v>332</v>
      </c>
      <c r="E150" s="135" t="s">
        <v>9604</v>
      </c>
      <c r="F150" s="136" t="s">
        <v>9605</v>
      </c>
      <c r="G150" s="137" t="s">
        <v>353</v>
      </c>
      <c r="H150" s="138">
        <v>235</v>
      </c>
      <c r="I150" s="139">
        <v>250.15</v>
      </c>
      <c r="J150" s="140">
        <f>ROUND(I150*H150,2)</f>
        <v>58785.25</v>
      </c>
      <c r="K150" s="136" t="s">
        <v>21</v>
      </c>
      <c r="L150" s="33"/>
      <c r="M150" s="141" t="s">
        <v>21</v>
      </c>
      <c r="N150" s="142" t="s">
        <v>42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444</v>
      </c>
      <c r="AT150" s="145" t="s">
        <v>332</v>
      </c>
      <c r="AU150" s="145" t="s">
        <v>78</v>
      </c>
      <c r="AY150" s="18" t="s">
        <v>330</v>
      </c>
      <c r="BE150" s="146">
        <f>IF(N150="základní",J150,0)</f>
        <v>58785.25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78</v>
      </c>
      <c r="BK150" s="146">
        <f>ROUND(I150*H150,2)</f>
        <v>58785.25</v>
      </c>
      <c r="BL150" s="18" t="s">
        <v>444</v>
      </c>
      <c r="BM150" s="145" t="s">
        <v>1402</v>
      </c>
    </row>
    <row r="151" spans="2:65" s="1" customFormat="1" ht="16.5" customHeight="1">
      <c r="B151" s="33"/>
      <c r="C151" s="134" t="s">
        <v>947</v>
      </c>
      <c r="D151" s="134" t="s">
        <v>332</v>
      </c>
      <c r="E151" s="135" t="s">
        <v>9606</v>
      </c>
      <c r="F151" s="136" t="s">
        <v>9607</v>
      </c>
      <c r="G151" s="137" t="s">
        <v>6964</v>
      </c>
      <c r="H151" s="138">
        <v>1</v>
      </c>
      <c r="I151" s="139">
        <v>28846.02</v>
      </c>
      <c r="J151" s="140">
        <f>ROUND(I151*H151,2)</f>
        <v>28846.02</v>
      </c>
      <c r="K151" s="136" t="s">
        <v>21</v>
      </c>
      <c r="L151" s="33"/>
      <c r="M151" s="141" t="s">
        <v>21</v>
      </c>
      <c r="N151" s="142" t="s">
        <v>42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444</v>
      </c>
      <c r="AT151" s="145" t="s">
        <v>332</v>
      </c>
      <c r="AU151" s="145" t="s">
        <v>78</v>
      </c>
      <c r="AY151" s="18" t="s">
        <v>330</v>
      </c>
      <c r="BE151" s="146">
        <f>IF(N151="základní",J151,0)</f>
        <v>28846.02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78</v>
      </c>
      <c r="BK151" s="146">
        <f>ROUND(I151*H151,2)</f>
        <v>28846.02</v>
      </c>
      <c r="BL151" s="18" t="s">
        <v>444</v>
      </c>
      <c r="BM151" s="145" t="s">
        <v>1416</v>
      </c>
    </row>
    <row r="152" spans="2:65" s="1" customFormat="1" ht="16.5" customHeight="1">
      <c r="B152" s="33"/>
      <c r="C152" s="134" t="s">
        <v>963</v>
      </c>
      <c r="D152" s="134" t="s">
        <v>332</v>
      </c>
      <c r="E152" s="135" t="s">
        <v>9608</v>
      </c>
      <c r="F152" s="136" t="s">
        <v>9609</v>
      </c>
      <c r="G152" s="137" t="s">
        <v>6964</v>
      </c>
      <c r="H152" s="138">
        <v>1</v>
      </c>
      <c r="I152" s="139">
        <v>26616.799999999999</v>
      </c>
      <c r="J152" s="140">
        <f>ROUND(I152*H152,2)</f>
        <v>26616.799999999999</v>
      </c>
      <c r="K152" s="136" t="s">
        <v>21</v>
      </c>
      <c r="L152" s="33"/>
      <c r="M152" s="141" t="s">
        <v>21</v>
      </c>
      <c r="N152" s="142" t="s">
        <v>42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444</v>
      </c>
      <c r="AT152" s="145" t="s">
        <v>332</v>
      </c>
      <c r="AU152" s="145" t="s">
        <v>78</v>
      </c>
      <c r="AY152" s="18" t="s">
        <v>330</v>
      </c>
      <c r="BE152" s="146">
        <f>IF(N152="základní",J152,0)</f>
        <v>26616.799999999999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78</v>
      </c>
      <c r="BK152" s="146">
        <f>ROUND(I152*H152,2)</f>
        <v>26616.799999999999</v>
      </c>
      <c r="BL152" s="18" t="s">
        <v>444</v>
      </c>
      <c r="BM152" s="145" t="s">
        <v>1430</v>
      </c>
    </row>
    <row r="153" spans="2:65" s="11" customFormat="1" ht="25.9" customHeight="1">
      <c r="B153" s="122"/>
      <c r="D153" s="123" t="s">
        <v>70</v>
      </c>
      <c r="E153" s="124" t="s">
        <v>9610</v>
      </c>
      <c r="F153" s="124" t="s">
        <v>9611</v>
      </c>
      <c r="I153" s="125"/>
      <c r="J153" s="126">
        <f>BK153</f>
        <v>1406299.7099999995</v>
      </c>
      <c r="L153" s="122"/>
      <c r="M153" s="127"/>
      <c r="P153" s="128">
        <f>SUM(P154:P164)</f>
        <v>0</v>
      </c>
      <c r="R153" s="128">
        <f>SUM(R154:R164)</f>
        <v>0</v>
      </c>
      <c r="T153" s="129">
        <f>SUM(T154:T164)</f>
        <v>0</v>
      </c>
      <c r="AR153" s="123" t="s">
        <v>78</v>
      </c>
      <c r="AT153" s="130" t="s">
        <v>70</v>
      </c>
      <c r="AU153" s="130" t="s">
        <v>71</v>
      </c>
      <c r="AY153" s="123" t="s">
        <v>330</v>
      </c>
      <c r="BK153" s="131">
        <f>SUM(BK154:BK164)</f>
        <v>1406299.7099999995</v>
      </c>
    </row>
    <row r="154" spans="2:65" s="1" customFormat="1" ht="16.5" customHeight="1">
      <c r="B154" s="33"/>
      <c r="C154" s="134" t="s">
        <v>970</v>
      </c>
      <c r="D154" s="134" t="s">
        <v>332</v>
      </c>
      <c r="E154" s="135" t="s">
        <v>9612</v>
      </c>
      <c r="F154" s="136" t="s">
        <v>9613</v>
      </c>
      <c r="G154" s="137" t="s">
        <v>353</v>
      </c>
      <c r="H154" s="138">
        <v>275</v>
      </c>
      <c r="I154" s="139">
        <v>2647.62</v>
      </c>
      <c r="J154" s="140">
        <f t="shared" ref="J154:J164" si="30">ROUND(I154*H154,2)</f>
        <v>728095.5</v>
      </c>
      <c r="K154" s="136" t="s">
        <v>21</v>
      </c>
      <c r="L154" s="33"/>
      <c r="M154" s="141" t="s">
        <v>21</v>
      </c>
      <c r="N154" s="142" t="s">
        <v>42</v>
      </c>
      <c r="P154" s="143">
        <f t="shared" ref="P154:P164" si="31">O154*H154</f>
        <v>0</v>
      </c>
      <c r="Q154" s="143">
        <v>0</v>
      </c>
      <c r="R154" s="143">
        <f t="shared" ref="R154:R164" si="32">Q154*H154</f>
        <v>0</v>
      </c>
      <c r="S154" s="143">
        <v>0</v>
      </c>
      <c r="T154" s="144">
        <f t="shared" ref="T154:T164" si="33">S154*H154</f>
        <v>0</v>
      </c>
      <c r="AR154" s="145" t="s">
        <v>444</v>
      </c>
      <c r="AT154" s="145" t="s">
        <v>332</v>
      </c>
      <c r="AU154" s="145" t="s">
        <v>78</v>
      </c>
      <c r="AY154" s="18" t="s">
        <v>330</v>
      </c>
      <c r="BE154" s="146">
        <f t="shared" ref="BE154:BE164" si="34">IF(N154="základní",J154,0)</f>
        <v>728095.5</v>
      </c>
      <c r="BF154" s="146">
        <f t="shared" ref="BF154:BF164" si="35">IF(N154="snížená",J154,0)</f>
        <v>0</v>
      </c>
      <c r="BG154" s="146">
        <f t="shared" ref="BG154:BG164" si="36">IF(N154="zákl. přenesená",J154,0)</f>
        <v>0</v>
      </c>
      <c r="BH154" s="146">
        <f t="shared" ref="BH154:BH164" si="37">IF(N154="sníž. přenesená",J154,0)</f>
        <v>0</v>
      </c>
      <c r="BI154" s="146">
        <f t="shared" ref="BI154:BI164" si="38">IF(N154="nulová",J154,0)</f>
        <v>0</v>
      </c>
      <c r="BJ154" s="18" t="s">
        <v>78</v>
      </c>
      <c r="BK154" s="146">
        <f t="shared" ref="BK154:BK164" si="39">ROUND(I154*H154,2)</f>
        <v>728095.5</v>
      </c>
      <c r="BL154" s="18" t="s">
        <v>444</v>
      </c>
      <c r="BM154" s="145" t="s">
        <v>1442</v>
      </c>
    </row>
    <row r="155" spans="2:65" s="1" customFormat="1" ht="24.2" customHeight="1">
      <c r="B155" s="33"/>
      <c r="C155" s="134" t="s">
        <v>977</v>
      </c>
      <c r="D155" s="134" t="s">
        <v>332</v>
      </c>
      <c r="E155" s="135" t="s">
        <v>9614</v>
      </c>
      <c r="F155" s="136" t="s">
        <v>9615</v>
      </c>
      <c r="G155" s="137" t="s">
        <v>2551</v>
      </c>
      <c r="H155" s="138">
        <v>64</v>
      </c>
      <c r="I155" s="139">
        <v>5453.53</v>
      </c>
      <c r="J155" s="140">
        <f t="shared" si="30"/>
        <v>349025.92</v>
      </c>
      <c r="K155" s="136" t="s">
        <v>21</v>
      </c>
      <c r="L155" s="33"/>
      <c r="M155" s="141" t="s">
        <v>21</v>
      </c>
      <c r="N155" s="142" t="s">
        <v>42</v>
      </c>
      <c r="P155" s="143">
        <f t="shared" si="31"/>
        <v>0</v>
      </c>
      <c r="Q155" s="143">
        <v>0</v>
      </c>
      <c r="R155" s="143">
        <f t="shared" si="32"/>
        <v>0</v>
      </c>
      <c r="S155" s="143">
        <v>0</v>
      </c>
      <c r="T155" s="144">
        <f t="shared" si="33"/>
        <v>0</v>
      </c>
      <c r="AR155" s="145" t="s">
        <v>444</v>
      </c>
      <c r="AT155" s="145" t="s">
        <v>332</v>
      </c>
      <c r="AU155" s="145" t="s">
        <v>78</v>
      </c>
      <c r="AY155" s="18" t="s">
        <v>330</v>
      </c>
      <c r="BE155" s="146">
        <f t="shared" si="34"/>
        <v>349025.92</v>
      </c>
      <c r="BF155" s="146">
        <f t="shared" si="35"/>
        <v>0</v>
      </c>
      <c r="BG155" s="146">
        <f t="shared" si="36"/>
        <v>0</v>
      </c>
      <c r="BH155" s="146">
        <f t="shared" si="37"/>
        <v>0</v>
      </c>
      <c r="BI155" s="146">
        <f t="shared" si="38"/>
        <v>0</v>
      </c>
      <c r="BJ155" s="18" t="s">
        <v>78</v>
      </c>
      <c r="BK155" s="146">
        <f t="shared" si="39"/>
        <v>349025.92</v>
      </c>
      <c r="BL155" s="18" t="s">
        <v>444</v>
      </c>
      <c r="BM155" s="145" t="s">
        <v>1736</v>
      </c>
    </row>
    <row r="156" spans="2:65" s="1" customFormat="1" ht="21.75" customHeight="1">
      <c r="B156" s="33"/>
      <c r="C156" s="134" t="s">
        <v>982</v>
      </c>
      <c r="D156" s="134" t="s">
        <v>332</v>
      </c>
      <c r="E156" s="135" t="s">
        <v>9616</v>
      </c>
      <c r="F156" s="136" t="s">
        <v>9617</v>
      </c>
      <c r="G156" s="137" t="s">
        <v>353</v>
      </c>
      <c r="H156" s="138">
        <v>5</v>
      </c>
      <c r="I156" s="139">
        <v>7277.64</v>
      </c>
      <c r="J156" s="140">
        <f t="shared" si="30"/>
        <v>36388.199999999997</v>
      </c>
      <c r="K156" s="136" t="s">
        <v>21</v>
      </c>
      <c r="L156" s="33"/>
      <c r="M156" s="141" t="s">
        <v>21</v>
      </c>
      <c r="N156" s="142" t="s">
        <v>42</v>
      </c>
      <c r="P156" s="143">
        <f t="shared" si="31"/>
        <v>0</v>
      </c>
      <c r="Q156" s="143">
        <v>0</v>
      </c>
      <c r="R156" s="143">
        <f t="shared" si="32"/>
        <v>0</v>
      </c>
      <c r="S156" s="143">
        <v>0</v>
      </c>
      <c r="T156" s="144">
        <f t="shared" si="33"/>
        <v>0</v>
      </c>
      <c r="AR156" s="145" t="s">
        <v>444</v>
      </c>
      <c r="AT156" s="145" t="s">
        <v>332</v>
      </c>
      <c r="AU156" s="145" t="s">
        <v>78</v>
      </c>
      <c r="AY156" s="18" t="s">
        <v>330</v>
      </c>
      <c r="BE156" s="146">
        <f t="shared" si="34"/>
        <v>36388.199999999997</v>
      </c>
      <c r="BF156" s="146">
        <f t="shared" si="35"/>
        <v>0</v>
      </c>
      <c r="BG156" s="146">
        <f t="shared" si="36"/>
        <v>0</v>
      </c>
      <c r="BH156" s="146">
        <f t="shared" si="37"/>
        <v>0</v>
      </c>
      <c r="BI156" s="146">
        <f t="shared" si="38"/>
        <v>0</v>
      </c>
      <c r="BJ156" s="18" t="s">
        <v>78</v>
      </c>
      <c r="BK156" s="146">
        <f t="shared" si="39"/>
        <v>36388.199999999997</v>
      </c>
      <c r="BL156" s="18" t="s">
        <v>444</v>
      </c>
      <c r="BM156" s="145" t="s">
        <v>1753</v>
      </c>
    </row>
    <row r="157" spans="2:65" s="1" customFormat="1" ht="24.2" customHeight="1">
      <c r="B157" s="33"/>
      <c r="C157" s="134" t="s">
        <v>987</v>
      </c>
      <c r="D157" s="134" t="s">
        <v>332</v>
      </c>
      <c r="E157" s="135" t="s">
        <v>9618</v>
      </c>
      <c r="F157" s="136" t="s">
        <v>9619</v>
      </c>
      <c r="G157" s="137" t="s">
        <v>2551</v>
      </c>
      <c r="H157" s="138">
        <v>4</v>
      </c>
      <c r="I157" s="139">
        <v>10928.08</v>
      </c>
      <c r="J157" s="140">
        <f t="shared" si="30"/>
        <v>43712.32</v>
      </c>
      <c r="K157" s="136" t="s">
        <v>21</v>
      </c>
      <c r="L157" s="33"/>
      <c r="M157" s="141" t="s">
        <v>21</v>
      </c>
      <c r="N157" s="142" t="s">
        <v>42</v>
      </c>
      <c r="P157" s="143">
        <f t="shared" si="31"/>
        <v>0</v>
      </c>
      <c r="Q157" s="143">
        <v>0</v>
      </c>
      <c r="R157" s="143">
        <f t="shared" si="32"/>
        <v>0</v>
      </c>
      <c r="S157" s="143">
        <v>0</v>
      </c>
      <c r="T157" s="144">
        <f t="shared" si="33"/>
        <v>0</v>
      </c>
      <c r="AR157" s="145" t="s">
        <v>444</v>
      </c>
      <c r="AT157" s="145" t="s">
        <v>332</v>
      </c>
      <c r="AU157" s="145" t="s">
        <v>78</v>
      </c>
      <c r="AY157" s="18" t="s">
        <v>330</v>
      </c>
      <c r="BE157" s="146">
        <f t="shared" si="34"/>
        <v>43712.32</v>
      </c>
      <c r="BF157" s="146">
        <f t="shared" si="35"/>
        <v>0</v>
      </c>
      <c r="BG157" s="146">
        <f t="shared" si="36"/>
        <v>0</v>
      </c>
      <c r="BH157" s="146">
        <f t="shared" si="37"/>
        <v>0</v>
      </c>
      <c r="BI157" s="146">
        <f t="shared" si="38"/>
        <v>0</v>
      </c>
      <c r="BJ157" s="18" t="s">
        <v>78</v>
      </c>
      <c r="BK157" s="146">
        <f t="shared" si="39"/>
        <v>43712.32</v>
      </c>
      <c r="BL157" s="18" t="s">
        <v>444</v>
      </c>
      <c r="BM157" s="145" t="s">
        <v>1868</v>
      </c>
    </row>
    <row r="158" spans="2:65" s="1" customFormat="1" ht="16.5" customHeight="1">
      <c r="B158" s="33"/>
      <c r="C158" s="134" t="s">
        <v>993</v>
      </c>
      <c r="D158" s="134" t="s">
        <v>332</v>
      </c>
      <c r="E158" s="135" t="s">
        <v>9594</v>
      </c>
      <c r="F158" s="136" t="s">
        <v>9595</v>
      </c>
      <c r="G158" s="137" t="s">
        <v>353</v>
      </c>
      <c r="H158" s="138">
        <v>25</v>
      </c>
      <c r="I158" s="139">
        <v>748.24</v>
      </c>
      <c r="J158" s="140">
        <f t="shared" si="30"/>
        <v>18706</v>
      </c>
      <c r="K158" s="136" t="s">
        <v>21</v>
      </c>
      <c r="L158" s="33"/>
      <c r="M158" s="141" t="s">
        <v>21</v>
      </c>
      <c r="N158" s="142" t="s">
        <v>42</v>
      </c>
      <c r="P158" s="143">
        <f t="shared" si="31"/>
        <v>0</v>
      </c>
      <c r="Q158" s="143">
        <v>0</v>
      </c>
      <c r="R158" s="143">
        <f t="shared" si="32"/>
        <v>0</v>
      </c>
      <c r="S158" s="143">
        <v>0</v>
      </c>
      <c r="T158" s="144">
        <f t="shared" si="33"/>
        <v>0</v>
      </c>
      <c r="AR158" s="145" t="s">
        <v>444</v>
      </c>
      <c r="AT158" s="145" t="s">
        <v>332</v>
      </c>
      <c r="AU158" s="145" t="s">
        <v>78</v>
      </c>
      <c r="AY158" s="18" t="s">
        <v>330</v>
      </c>
      <c r="BE158" s="146">
        <f t="shared" si="34"/>
        <v>18706</v>
      </c>
      <c r="BF158" s="146">
        <f t="shared" si="35"/>
        <v>0</v>
      </c>
      <c r="BG158" s="146">
        <f t="shared" si="36"/>
        <v>0</v>
      </c>
      <c r="BH158" s="146">
        <f t="shared" si="37"/>
        <v>0</v>
      </c>
      <c r="BI158" s="146">
        <f t="shared" si="38"/>
        <v>0</v>
      </c>
      <c r="BJ158" s="18" t="s">
        <v>78</v>
      </c>
      <c r="BK158" s="146">
        <f t="shared" si="39"/>
        <v>18706</v>
      </c>
      <c r="BL158" s="18" t="s">
        <v>444</v>
      </c>
      <c r="BM158" s="145" t="s">
        <v>1880</v>
      </c>
    </row>
    <row r="159" spans="2:65" s="1" customFormat="1" ht="16.5" customHeight="1">
      <c r="B159" s="33"/>
      <c r="C159" s="134" t="s">
        <v>998</v>
      </c>
      <c r="D159" s="134" t="s">
        <v>332</v>
      </c>
      <c r="E159" s="135" t="s">
        <v>9620</v>
      </c>
      <c r="F159" s="136" t="s">
        <v>9621</v>
      </c>
      <c r="G159" s="137" t="s">
        <v>2551</v>
      </c>
      <c r="H159" s="138">
        <v>12</v>
      </c>
      <c r="I159" s="139">
        <v>868.89</v>
      </c>
      <c r="J159" s="140">
        <f t="shared" si="30"/>
        <v>10426.68</v>
      </c>
      <c r="K159" s="136" t="s">
        <v>21</v>
      </c>
      <c r="L159" s="33"/>
      <c r="M159" s="141" t="s">
        <v>21</v>
      </c>
      <c r="N159" s="142" t="s">
        <v>42</v>
      </c>
      <c r="P159" s="143">
        <f t="shared" si="31"/>
        <v>0</v>
      </c>
      <c r="Q159" s="143">
        <v>0</v>
      </c>
      <c r="R159" s="143">
        <f t="shared" si="32"/>
        <v>0</v>
      </c>
      <c r="S159" s="143">
        <v>0</v>
      </c>
      <c r="T159" s="144">
        <f t="shared" si="33"/>
        <v>0</v>
      </c>
      <c r="AR159" s="145" t="s">
        <v>444</v>
      </c>
      <c r="AT159" s="145" t="s">
        <v>332</v>
      </c>
      <c r="AU159" s="145" t="s">
        <v>78</v>
      </c>
      <c r="AY159" s="18" t="s">
        <v>330</v>
      </c>
      <c r="BE159" s="146">
        <f t="shared" si="34"/>
        <v>10426.68</v>
      </c>
      <c r="BF159" s="146">
        <f t="shared" si="35"/>
        <v>0</v>
      </c>
      <c r="BG159" s="146">
        <f t="shared" si="36"/>
        <v>0</v>
      </c>
      <c r="BH159" s="146">
        <f t="shared" si="37"/>
        <v>0</v>
      </c>
      <c r="BI159" s="146">
        <f t="shared" si="38"/>
        <v>0</v>
      </c>
      <c r="BJ159" s="18" t="s">
        <v>78</v>
      </c>
      <c r="BK159" s="146">
        <f t="shared" si="39"/>
        <v>10426.68</v>
      </c>
      <c r="BL159" s="18" t="s">
        <v>444</v>
      </c>
      <c r="BM159" s="145" t="s">
        <v>1893</v>
      </c>
    </row>
    <row r="160" spans="2:65" s="1" customFormat="1" ht="16.5" customHeight="1">
      <c r="B160" s="33"/>
      <c r="C160" s="134" t="s">
        <v>1013</v>
      </c>
      <c r="D160" s="134" t="s">
        <v>332</v>
      </c>
      <c r="E160" s="135" t="s">
        <v>9622</v>
      </c>
      <c r="F160" s="136" t="s">
        <v>9623</v>
      </c>
      <c r="G160" s="137" t="s">
        <v>353</v>
      </c>
      <c r="H160" s="138">
        <v>10</v>
      </c>
      <c r="I160" s="139">
        <v>4715.25</v>
      </c>
      <c r="J160" s="140">
        <f t="shared" si="30"/>
        <v>47152.5</v>
      </c>
      <c r="K160" s="136" t="s">
        <v>21</v>
      </c>
      <c r="L160" s="33"/>
      <c r="M160" s="141" t="s">
        <v>21</v>
      </c>
      <c r="N160" s="142" t="s">
        <v>42</v>
      </c>
      <c r="P160" s="143">
        <f t="shared" si="31"/>
        <v>0</v>
      </c>
      <c r="Q160" s="143">
        <v>0</v>
      </c>
      <c r="R160" s="143">
        <f t="shared" si="32"/>
        <v>0</v>
      </c>
      <c r="S160" s="143">
        <v>0</v>
      </c>
      <c r="T160" s="144">
        <f t="shared" si="33"/>
        <v>0</v>
      </c>
      <c r="AR160" s="145" t="s">
        <v>444</v>
      </c>
      <c r="AT160" s="145" t="s">
        <v>332</v>
      </c>
      <c r="AU160" s="145" t="s">
        <v>78</v>
      </c>
      <c r="AY160" s="18" t="s">
        <v>330</v>
      </c>
      <c r="BE160" s="146">
        <f t="shared" si="34"/>
        <v>47152.5</v>
      </c>
      <c r="BF160" s="146">
        <f t="shared" si="35"/>
        <v>0</v>
      </c>
      <c r="BG160" s="146">
        <f t="shared" si="36"/>
        <v>0</v>
      </c>
      <c r="BH160" s="146">
        <f t="shared" si="37"/>
        <v>0</v>
      </c>
      <c r="BI160" s="146">
        <f t="shared" si="38"/>
        <v>0</v>
      </c>
      <c r="BJ160" s="18" t="s">
        <v>78</v>
      </c>
      <c r="BK160" s="146">
        <f t="shared" si="39"/>
        <v>47152.5</v>
      </c>
      <c r="BL160" s="18" t="s">
        <v>444</v>
      </c>
      <c r="BM160" s="145" t="s">
        <v>1904</v>
      </c>
    </row>
    <row r="161" spans="2:65" s="1" customFormat="1" ht="16.5" customHeight="1">
      <c r="B161" s="33"/>
      <c r="C161" s="134" t="s">
        <v>1022</v>
      </c>
      <c r="D161" s="134" t="s">
        <v>332</v>
      </c>
      <c r="E161" s="135" t="s">
        <v>9624</v>
      </c>
      <c r="F161" s="136" t="s">
        <v>9625</v>
      </c>
      <c r="G161" s="137" t="s">
        <v>2551</v>
      </c>
      <c r="H161" s="138">
        <v>3</v>
      </c>
      <c r="I161" s="139">
        <v>3071.55</v>
      </c>
      <c r="J161" s="140">
        <f t="shared" si="30"/>
        <v>9214.65</v>
      </c>
      <c r="K161" s="136" t="s">
        <v>21</v>
      </c>
      <c r="L161" s="33"/>
      <c r="M161" s="141" t="s">
        <v>21</v>
      </c>
      <c r="N161" s="142" t="s">
        <v>42</v>
      </c>
      <c r="P161" s="143">
        <f t="shared" si="31"/>
        <v>0</v>
      </c>
      <c r="Q161" s="143">
        <v>0</v>
      </c>
      <c r="R161" s="143">
        <f t="shared" si="32"/>
        <v>0</v>
      </c>
      <c r="S161" s="143">
        <v>0</v>
      </c>
      <c r="T161" s="144">
        <f t="shared" si="33"/>
        <v>0</v>
      </c>
      <c r="AR161" s="145" t="s">
        <v>444</v>
      </c>
      <c r="AT161" s="145" t="s">
        <v>332</v>
      </c>
      <c r="AU161" s="145" t="s">
        <v>78</v>
      </c>
      <c r="AY161" s="18" t="s">
        <v>330</v>
      </c>
      <c r="BE161" s="146">
        <f t="shared" si="34"/>
        <v>9214.65</v>
      </c>
      <c r="BF161" s="146">
        <f t="shared" si="35"/>
        <v>0</v>
      </c>
      <c r="BG161" s="146">
        <f t="shared" si="36"/>
        <v>0</v>
      </c>
      <c r="BH161" s="146">
        <f t="shared" si="37"/>
        <v>0</v>
      </c>
      <c r="BI161" s="146">
        <f t="shared" si="38"/>
        <v>0</v>
      </c>
      <c r="BJ161" s="18" t="s">
        <v>78</v>
      </c>
      <c r="BK161" s="146">
        <f t="shared" si="39"/>
        <v>9214.65</v>
      </c>
      <c r="BL161" s="18" t="s">
        <v>444</v>
      </c>
      <c r="BM161" s="145" t="s">
        <v>1917</v>
      </c>
    </row>
    <row r="162" spans="2:65" s="1" customFormat="1" ht="24.2" customHeight="1">
      <c r="B162" s="33"/>
      <c r="C162" s="134" t="s">
        <v>1028</v>
      </c>
      <c r="D162" s="134" t="s">
        <v>332</v>
      </c>
      <c r="E162" s="135" t="s">
        <v>9626</v>
      </c>
      <c r="F162" s="136" t="s">
        <v>9627</v>
      </c>
      <c r="G162" s="137" t="s">
        <v>2551</v>
      </c>
      <c r="H162" s="138">
        <v>38</v>
      </c>
      <c r="I162" s="139">
        <v>83.01</v>
      </c>
      <c r="J162" s="140">
        <f t="shared" si="30"/>
        <v>3154.38</v>
      </c>
      <c r="K162" s="136" t="s">
        <v>21</v>
      </c>
      <c r="L162" s="33"/>
      <c r="M162" s="141" t="s">
        <v>21</v>
      </c>
      <c r="N162" s="142" t="s">
        <v>42</v>
      </c>
      <c r="P162" s="143">
        <f t="shared" si="31"/>
        <v>0</v>
      </c>
      <c r="Q162" s="143">
        <v>0</v>
      </c>
      <c r="R162" s="143">
        <f t="shared" si="32"/>
        <v>0</v>
      </c>
      <c r="S162" s="143">
        <v>0</v>
      </c>
      <c r="T162" s="144">
        <f t="shared" si="33"/>
        <v>0</v>
      </c>
      <c r="AR162" s="145" t="s">
        <v>444</v>
      </c>
      <c r="AT162" s="145" t="s">
        <v>332</v>
      </c>
      <c r="AU162" s="145" t="s">
        <v>78</v>
      </c>
      <c r="AY162" s="18" t="s">
        <v>330</v>
      </c>
      <c r="BE162" s="146">
        <f t="shared" si="34"/>
        <v>3154.38</v>
      </c>
      <c r="BF162" s="146">
        <f t="shared" si="35"/>
        <v>0</v>
      </c>
      <c r="BG162" s="146">
        <f t="shared" si="36"/>
        <v>0</v>
      </c>
      <c r="BH162" s="146">
        <f t="shared" si="37"/>
        <v>0</v>
      </c>
      <c r="BI162" s="146">
        <f t="shared" si="38"/>
        <v>0</v>
      </c>
      <c r="BJ162" s="18" t="s">
        <v>78</v>
      </c>
      <c r="BK162" s="146">
        <f t="shared" si="39"/>
        <v>3154.38</v>
      </c>
      <c r="BL162" s="18" t="s">
        <v>444</v>
      </c>
      <c r="BM162" s="145" t="s">
        <v>1926</v>
      </c>
    </row>
    <row r="163" spans="2:65" s="1" customFormat="1" ht="16.5" customHeight="1">
      <c r="B163" s="33"/>
      <c r="C163" s="134" t="s">
        <v>1035</v>
      </c>
      <c r="D163" s="134" t="s">
        <v>332</v>
      </c>
      <c r="E163" s="135" t="s">
        <v>9628</v>
      </c>
      <c r="F163" s="136" t="s">
        <v>9629</v>
      </c>
      <c r="G163" s="137" t="s">
        <v>6964</v>
      </c>
      <c r="H163" s="138">
        <v>1</v>
      </c>
      <c r="I163" s="139">
        <v>7880.88</v>
      </c>
      <c r="J163" s="140">
        <f t="shared" si="30"/>
        <v>7880.88</v>
      </c>
      <c r="K163" s="136" t="s">
        <v>21</v>
      </c>
      <c r="L163" s="33"/>
      <c r="M163" s="141" t="s">
        <v>21</v>
      </c>
      <c r="N163" s="142" t="s">
        <v>42</v>
      </c>
      <c r="P163" s="143">
        <f t="shared" si="31"/>
        <v>0</v>
      </c>
      <c r="Q163" s="143">
        <v>0</v>
      </c>
      <c r="R163" s="143">
        <f t="shared" si="32"/>
        <v>0</v>
      </c>
      <c r="S163" s="143">
        <v>0</v>
      </c>
      <c r="T163" s="144">
        <f t="shared" si="33"/>
        <v>0</v>
      </c>
      <c r="AR163" s="145" t="s">
        <v>444</v>
      </c>
      <c r="AT163" s="145" t="s">
        <v>332</v>
      </c>
      <c r="AU163" s="145" t="s">
        <v>78</v>
      </c>
      <c r="AY163" s="18" t="s">
        <v>330</v>
      </c>
      <c r="BE163" s="146">
        <f t="shared" si="34"/>
        <v>7880.88</v>
      </c>
      <c r="BF163" s="146">
        <f t="shared" si="35"/>
        <v>0</v>
      </c>
      <c r="BG163" s="146">
        <f t="shared" si="36"/>
        <v>0</v>
      </c>
      <c r="BH163" s="146">
        <f t="shared" si="37"/>
        <v>0</v>
      </c>
      <c r="BI163" s="146">
        <f t="shared" si="38"/>
        <v>0</v>
      </c>
      <c r="BJ163" s="18" t="s">
        <v>78</v>
      </c>
      <c r="BK163" s="146">
        <f t="shared" si="39"/>
        <v>7880.88</v>
      </c>
      <c r="BL163" s="18" t="s">
        <v>444</v>
      </c>
      <c r="BM163" s="145" t="s">
        <v>1942</v>
      </c>
    </row>
    <row r="164" spans="2:65" s="1" customFormat="1" ht="24.2" customHeight="1">
      <c r="B164" s="33"/>
      <c r="C164" s="134" t="s">
        <v>1044</v>
      </c>
      <c r="D164" s="134" t="s">
        <v>332</v>
      </c>
      <c r="E164" s="135" t="s">
        <v>9630</v>
      </c>
      <c r="F164" s="136" t="s">
        <v>9631</v>
      </c>
      <c r="G164" s="137" t="s">
        <v>6964</v>
      </c>
      <c r="H164" s="138">
        <v>1</v>
      </c>
      <c r="I164" s="139">
        <v>152542.68</v>
      </c>
      <c r="J164" s="140">
        <f t="shared" si="30"/>
        <v>152542.68</v>
      </c>
      <c r="K164" s="136" t="s">
        <v>21</v>
      </c>
      <c r="L164" s="33"/>
      <c r="M164" s="141" t="s">
        <v>21</v>
      </c>
      <c r="N164" s="142" t="s">
        <v>42</v>
      </c>
      <c r="P164" s="143">
        <f t="shared" si="31"/>
        <v>0</v>
      </c>
      <c r="Q164" s="143">
        <v>0</v>
      </c>
      <c r="R164" s="143">
        <f t="shared" si="32"/>
        <v>0</v>
      </c>
      <c r="S164" s="143">
        <v>0</v>
      </c>
      <c r="T164" s="144">
        <f t="shared" si="33"/>
        <v>0</v>
      </c>
      <c r="AR164" s="145" t="s">
        <v>444</v>
      </c>
      <c r="AT164" s="145" t="s">
        <v>332</v>
      </c>
      <c r="AU164" s="145" t="s">
        <v>78</v>
      </c>
      <c r="AY164" s="18" t="s">
        <v>330</v>
      </c>
      <c r="BE164" s="146">
        <f t="shared" si="34"/>
        <v>152542.68</v>
      </c>
      <c r="BF164" s="146">
        <f t="shared" si="35"/>
        <v>0</v>
      </c>
      <c r="BG164" s="146">
        <f t="shared" si="36"/>
        <v>0</v>
      </c>
      <c r="BH164" s="146">
        <f t="shared" si="37"/>
        <v>0</v>
      </c>
      <c r="BI164" s="146">
        <f t="shared" si="38"/>
        <v>0</v>
      </c>
      <c r="BJ164" s="18" t="s">
        <v>78</v>
      </c>
      <c r="BK164" s="146">
        <f t="shared" si="39"/>
        <v>152542.68</v>
      </c>
      <c r="BL164" s="18" t="s">
        <v>444</v>
      </c>
      <c r="BM164" s="145" t="s">
        <v>1968</v>
      </c>
    </row>
    <row r="165" spans="2:65" s="11" customFormat="1" ht="25.9" customHeight="1">
      <c r="B165" s="122"/>
      <c r="D165" s="123" t="s">
        <v>70</v>
      </c>
      <c r="E165" s="124" t="s">
        <v>9632</v>
      </c>
      <c r="F165" s="124" t="s">
        <v>9633</v>
      </c>
      <c r="I165" s="125"/>
      <c r="J165" s="126">
        <f>BK165</f>
        <v>222081.63000000003</v>
      </c>
      <c r="L165" s="122"/>
      <c r="M165" s="127"/>
      <c r="P165" s="128">
        <f>SUM(P166:P170)</f>
        <v>0</v>
      </c>
      <c r="R165" s="128">
        <f>SUM(R166:R170)</f>
        <v>0</v>
      </c>
      <c r="T165" s="129">
        <f>SUM(T166:T170)</f>
        <v>0</v>
      </c>
      <c r="AR165" s="123" t="s">
        <v>78</v>
      </c>
      <c r="AT165" s="130" t="s">
        <v>70</v>
      </c>
      <c r="AU165" s="130" t="s">
        <v>71</v>
      </c>
      <c r="AY165" s="123" t="s">
        <v>330</v>
      </c>
      <c r="BK165" s="131">
        <f>SUM(BK166:BK170)</f>
        <v>222081.63000000003</v>
      </c>
    </row>
    <row r="166" spans="2:65" s="1" customFormat="1" ht="16.5" customHeight="1">
      <c r="B166" s="33"/>
      <c r="C166" s="134" t="s">
        <v>1050</v>
      </c>
      <c r="D166" s="134" t="s">
        <v>332</v>
      </c>
      <c r="E166" s="135" t="s">
        <v>9634</v>
      </c>
      <c r="F166" s="136" t="s">
        <v>9635</v>
      </c>
      <c r="G166" s="137" t="s">
        <v>2551</v>
      </c>
      <c r="H166" s="138">
        <v>44</v>
      </c>
      <c r="I166" s="139">
        <v>3559.68</v>
      </c>
      <c r="J166" s="140">
        <f>ROUND(I166*H166,2)</f>
        <v>156625.92000000001</v>
      </c>
      <c r="K166" s="136" t="s">
        <v>21</v>
      </c>
      <c r="L166" s="33"/>
      <c r="M166" s="141" t="s">
        <v>21</v>
      </c>
      <c r="N166" s="142" t="s">
        <v>42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444</v>
      </c>
      <c r="AT166" s="145" t="s">
        <v>332</v>
      </c>
      <c r="AU166" s="145" t="s">
        <v>78</v>
      </c>
      <c r="AY166" s="18" t="s">
        <v>330</v>
      </c>
      <c r="BE166" s="146">
        <f>IF(N166="základní",J166,0)</f>
        <v>156625.92000000001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78</v>
      </c>
      <c r="BK166" s="146">
        <f>ROUND(I166*H166,2)</f>
        <v>156625.92000000001</v>
      </c>
      <c r="BL166" s="18" t="s">
        <v>444</v>
      </c>
      <c r="BM166" s="145" t="s">
        <v>1979</v>
      </c>
    </row>
    <row r="167" spans="2:65" s="1" customFormat="1" ht="21.75" customHeight="1">
      <c r="B167" s="33"/>
      <c r="C167" s="134" t="s">
        <v>1057</v>
      </c>
      <c r="D167" s="134" t="s">
        <v>332</v>
      </c>
      <c r="E167" s="135" t="s">
        <v>9636</v>
      </c>
      <c r="F167" s="136" t="s">
        <v>9637</v>
      </c>
      <c r="G167" s="137" t="s">
        <v>2551</v>
      </c>
      <c r="H167" s="138">
        <v>44</v>
      </c>
      <c r="I167" s="139">
        <v>493.66</v>
      </c>
      <c r="J167" s="140">
        <f>ROUND(I167*H167,2)</f>
        <v>21721.040000000001</v>
      </c>
      <c r="K167" s="136" t="s">
        <v>21</v>
      </c>
      <c r="L167" s="33"/>
      <c r="M167" s="141" t="s">
        <v>21</v>
      </c>
      <c r="N167" s="142" t="s">
        <v>42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444</v>
      </c>
      <c r="AT167" s="145" t="s">
        <v>332</v>
      </c>
      <c r="AU167" s="145" t="s">
        <v>78</v>
      </c>
      <c r="AY167" s="18" t="s">
        <v>330</v>
      </c>
      <c r="BE167" s="146">
        <f>IF(N167="základní",J167,0)</f>
        <v>21721.040000000001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78</v>
      </c>
      <c r="BK167" s="146">
        <f>ROUND(I167*H167,2)</f>
        <v>21721.040000000001</v>
      </c>
      <c r="BL167" s="18" t="s">
        <v>444</v>
      </c>
      <c r="BM167" s="145" t="s">
        <v>1994</v>
      </c>
    </row>
    <row r="168" spans="2:65" s="1" customFormat="1" ht="21.75" customHeight="1">
      <c r="B168" s="33"/>
      <c r="C168" s="134" t="s">
        <v>1064</v>
      </c>
      <c r="D168" s="134" t="s">
        <v>332</v>
      </c>
      <c r="E168" s="135" t="s">
        <v>9638</v>
      </c>
      <c r="F168" s="136" t="s">
        <v>9639</v>
      </c>
      <c r="G168" s="137" t="s">
        <v>2551</v>
      </c>
      <c r="H168" s="138">
        <v>44</v>
      </c>
      <c r="I168" s="139">
        <v>495.88</v>
      </c>
      <c r="J168" s="140">
        <f>ROUND(I168*H168,2)</f>
        <v>21818.720000000001</v>
      </c>
      <c r="K168" s="136" t="s">
        <v>21</v>
      </c>
      <c r="L168" s="33"/>
      <c r="M168" s="141" t="s">
        <v>21</v>
      </c>
      <c r="N168" s="142" t="s">
        <v>42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444</v>
      </c>
      <c r="AT168" s="145" t="s">
        <v>332</v>
      </c>
      <c r="AU168" s="145" t="s">
        <v>78</v>
      </c>
      <c r="AY168" s="18" t="s">
        <v>330</v>
      </c>
      <c r="BE168" s="146">
        <f>IF(N168="základní",J168,0)</f>
        <v>21818.720000000001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78</v>
      </c>
      <c r="BK168" s="146">
        <f>ROUND(I168*H168,2)</f>
        <v>21818.720000000001</v>
      </c>
      <c r="BL168" s="18" t="s">
        <v>444</v>
      </c>
      <c r="BM168" s="145" t="s">
        <v>2050</v>
      </c>
    </row>
    <row r="169" spans="2:65" s="1" customFormat="1" ht="16.5" customHeight="1">
      <c r="B169" s="33"/>
      <c r="C169" s="134" t="s">
        <v>1072</v>
      </c>
      <c r="D169" s="134" t="s">
        <v>332</v>
      </c>
      <c r="E169" s="135" t="s">
        <v>9640</v>
      </c>
      <c r="F169" s="136" t="s">
        <v>9641</v>
      </c>
      <c r="G169" s="137" t="s">
        <v>6964</v>
      </c>
      <c r="H169" s="138">
        <v>1</v>
      </c>
      <c r="I169" s="139">
        <v>14610.63</v>
      </c>
      <c r="J169" s="140">
        <f>ROUND(I169*H169,2)</f>
        <v>14610.63</v>
      </c>
      <c r="K169" s="136" t="s">
        <v>21</v>
      </c>
      <c r="L169" s="33"/>
      <c r="M169" s="141" t="s">
        <v>21</v>
      </c>
      <c r="N169" s="142" t="s">
        <v>42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444</v>
      </c>
      <c r="AT169" s="145" t="s">
        <v>332</v>
      </c>
      <c r="AU169" s="145" t="s">
        <v>78</v>
      </c>
      <c r="AY169" s="18" t="s">
        <v>330</v>
      </c>
      <c r="BE169" s="146">
        <f>IF(N169="základní",J169,0)</f>
        <v>14610.63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78</v>
      </c>
      <c r="BK169" s="146">
        <f>ROUND(I169*H169,2)</f>
        <v>14610.63</v>
      </c>
      <c r="BL169" s="18" t="s">
        <v>444</v>
      </c>
      <c r="BM169" s="145" t="s">
        <v>2058</v>
      </c>
    </row>
    <row r="170" spans="2:65" s="1" customFormat="1" ht="16.5" customHeight="1">
      <c r="B170" s="33"/>
      <c r="C170" s="134" t="s">
        <v>1087</v>
      </c>
      <c r="D170" s="134" t="s">
        <v>332</v>
      </c>
      <c r="E170" s="135" t="s">
        <v>9642</v>
      </c>
      <c r="F170" s="136" t="s">
        <v>9643</v>
      </c>
      <c r="G170" s="137" t="s">
        <v>6964</v>
      </c>
      <c r="H170" s="138">
        <v>44</v>
      </c>
      <c r="I170" s="139">
        <v>166.03</v>
      </c>
      <c r="J170" s="140">
        <f>ROUND(I170*H170,2)</f>
        <v>7305.32</v>
      </c>
      <c r="K170" s="136" t="s">
        <v>21</v>
      </c>
      <c r="L170" s="33"/>
      <c r="M170" s="141" t="s">
        <v>21</v>
      </c>
      <c r="N170" s="14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444</v>
      </c>
      <c r="AT170" s="145" t="s">
        <v>332</v>
      </c>
      <c r="AU170" s="145" t="s">
        <v>78</v>
      </c>
      <c r="AY170" s="18" t="s">
        <v>330</v>
      </c>
      <c r="BE170" s="146">
        <f>IF(N170="základní",J170,0)</f>
        <v>7305.32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78</v>
      </c>
      <c r="BK170" s="146">
        <f>ROUND(I170*H170,2)</f>
        <v>7305.32</v>
      </c>
      <c r="BL170" s="18" t="s">
        <v>444</v>
      </c>
      <c r="BM170" s="145" t="s">
        <v>2072</v>
      </c>
    </row>
    <row r="171" spans="2:65" s="11" customFormat="1" ht="25.9" customHeight="1">
      <c r="B171" s="122"/>
      <c r="D171" s="123" t="s">
        <v>70</v>
      </c>
      <c r="E171" s="124" t="s">
        <v>9644</v>
      </c>
      <c r="F171" s="124" t="s">
        <v>9645</v>
      </c>
      <c r="I171" s="125"/>
      <c r="J171" s="126">
        <f>BK171</f>
        <v>330327.41000000003</v>
      </c>
      <c r="L171" s="122"/>
      <c r="M171" s="127"/>
      <c r="P171" s="128">
        <f>SUM(P172:P179)</f>
        <v>0</v>
      </c>
      <c r="R171" s="128">
        <f>SUM(R172:R179)</f>
        <v>0</v>
      </c>
      <c r="T171" s="129">
        <f>SUM(T172:T179)</f>
        <v>0</v>
      </c>
      <c r="AR171" s="123" t="s">
        <v>78</v>
      </c>
      <c r="AT171" s="130" t="s">
        <v>70</v>
      </c>
      <c r="AU171" s="130" t="s">
        <v>71</v>
      </c>
      <c r="AY171" s="123" t="s">
        <v>330</v>
      </c>
      <c r="BK171" s="131">
        <f>SUM(BK172:BK179)</f>
        <v>330327.41000000003</v>
      </c>
    </row>
    <row r="172" spans="2:65" s="1" customFormat="1" ht="21.75" customHeight="1">
      <c r="B172" s="33"/>
      <c r="C172" s="134" t="s">
        <v>1095</v>
      </c>
      <c r="D172" s="134" t="s">
        <v>332</v>
      </c>
      <c r="E172" s="135" t="s">
        <v>9646</v>
      </c>
      <c r="F172" s="136" t="s">
        <v>9647</v>
      </c>
      <c r="G172" s="137" t="s">
        <v>6964</v>
      </c>
      <c r="H172" s="138">
        <v>1</v>
      </c>
      <c r="I172" s="139">
        <v>109330.64</v>
      </c>
      <c r="J172" s="140">
        <f t="shared" ref="J172:J179" si="40">ROUND(I172*H172,2)</f>
        <v>109330.64</v>
      </c>
      <c r="K172" s="136" t="s">
        <v>21</v>
      </c>
      <c r="L172" s="33"/>
      <c r="M172" s="141" t="s">
        <v>21</v>
      </c>
      <c r="N172" s="142" t="s">
        <v>42</v>
      </c>
      <c r="P172" s="143">
        <f t="shared" ref="P172:P179" si="41">O172*H172</f>
        <v>0</v>
      </c>
      <c r="Q172" s="143">
        <v>0</v>
      </c>
      <c r="R172" s="143">
        <f t="shared" ref="R172:R179" si="42">Q172*H172</f>
        <v>0</v>
      </c>
      <c r="S172" s="143">
        <v>0</v>
      </c>
      <c r="T172" s="144">
        <f t="shared" ref="T172:T179" si="43">S172*H172</f>
        <v>0</v>
      </c>
      <c r="AR172" s="145" t="s">
        <v>444</v>
      </c>
      <c r="AT172" s="145" t="s">
        <v>332</v>
      </c>
      <c r="AU172" s="145" t="s">
        <v>78</v>
      </c>
      <c r="AY172" s="18" t="s">
        <v>330</v>
      </c>
      <c r="BE172" s="146">
        <f t="shared" ref="BE172:BE179" si="44">IF(N172="základní",J172,0)</f>
        <v>109330.64</v>
      </c>
      <c r="BF172" s="146">
        <f t="shared" ref="BF172:BF179" si="45">IF(N172="snížená",J172,0)</f>
        <v>0</v>
      </c>
      <c r="BG172" s="146">
        <f t="shared" ref="BG172:BG179" si="46">IF(N172="zákl. přenesená",J172,0)</f>
        <v>0</v>
      </c>
      <c r="BH172" s="146">
        <f t="shared" ref="BH172:BH179" si="47">IF(N172="sníž. přenesená",J172,0)</f>
        <v>0</v>
      </c>
      <c r="BI172" s="146">
        <f t="shared" ref="BI172:BI179" si="48">IF(N172="nulová",J172,0)</f>
        <v>0</v>
      </c>
      <c r="BJ172" s="18" t="s">
        <v>78</v>
      </c>
      <c r="BK172" s="146">
        <f t="shared" ref="BK172:BK179" si="49">ROUND(I172*H172,2)</f>
        <v>109330.64</v>
      </c>
      <c r="BL172" s="18" t="s">
        <v>444</v>
      </c>
      <c r="BM172" s="145" t="s">
        <v>2081</v>
      </c>
    </row>
    <row r="173" spans="2:65" s="1" customFormat="1" ht="44.25" customHeight="1">
      <c r="B173" s="33"/>
      <c r="C173" s="134" t="s">
        <v>1103</v>
      </c>
      <c r="D173" s="134" t="s">
        <v>332</v>
      </c>
      <c r="E173" s="135" t="s">
        <v>9648</v>
      </c>
      <c r="F173" s="136" t="s">
        <v>9649</v>
      </c>
      <c r="G173" s="137" t="s">
        <v>6964</v>
      </c>
      <c r="H173" s="138">
        <v>1</v>
      </c>
      <c r="I173" s="139">
        <v>47059.5</v>
      </c>
      <c r="J173" s="140">
        <f t="shared" si="40"/>
        <v>47059.5</v>
      </c>
      <c r="K173" s="136" t="s">
        <v>21</v>
      </c>
      <c r="L173" s="33"/>
      <c r="M173" s="141" t="s">
        <v>21</v>
      </c>
      <c r="N173" s="142" t="s">
        <v>42</v>
      </c>
      <c r="P173" s="143">
        <f t="shared" si="41"/>
        <v>0</v>
      </c>
      <c r="Q173" s="143">
        <v>0</v>
      </c>
      <c r="R173" s="143">
        <f t="shared" si="42"/>
        <v>0</v>
      </c>
      <c r="S173" s="143">
        <v>0</v>
      </c>
      <c r="T173" s="144">
        <f t="shared" si="43"/>
        <v>0</v>
      </c>
      <c r="AR173" s="145" t="s">
        <v>444</v>
      </c>
      <c r="AT173" s="145" t="s">
        <v>332</v>
      </c>
      <c r="AU173" s="145" t="s">
        <v>78</v>
      </c>
      <c r="AY173" s="18" t="s">
        <v>330</v>
      </c>
      <c r="BE173" s="146">
        <f t="shared" si="44"/>
        <v>47059.5</v>
      </c>
      <c r="BF173" s="146">
        <f t="shared" si="45"/>
        <v>0</v>
      </c>
      <c r="BG173" s="146">
        <f t="shared" si="46"/>
        <v>0</v>
      </c>
      <c r="BH173" s="146">
        <f t="shared" si="47"/>
        <v>0</v>
      </c>
      <c r="BI173" s="146">
        <f t="shared" si="48"/>
        <v>0</v>
      </c>
      <c r="BJ173" s="18" t="s">
        <v>78</v>
      </c>
      <c r="BK173" s="146">
        <f t="shared" si="49"/>
        <v>47059.5</v>
      </c>
      <c r="BL173" s="18" t="s">
        <v>444</v>
      </c>
      <c r="BM173" s="145" t="s">
        <v>2094</v>
      </c>
    </row>
    <row r="174" spans="2:65" s="1" customFormat="1" ht="16.5" customHeight="1">
      <c r="B174" s="33"/>
      <c r="C174" s="134" t="s">
        <v>1108</v>
      </c>
      <c r="D174" s="134" t="s">
        <v>332</v>
      </c>
      <c r="E174" s="135" t="s">
        <v>9650</v>
      </c>
      <c r="F174" s="136" t="s">
        <v>9651</v>
      </c>
      <c r="G174" s="137" t="s">
        <v>6964</v>
      </c>
      <c r="H174" s="138">
        <v>1</v>
      </c>
      <c r="I174" s="139">
        <v>20609.84</v>
      </c>
      <c r="J174" s="140">
        <f t="shared" si="40"/>
        <v>20609.84</v>
      </c>
      <c r="K174" s="136" t="s">
        <v>21</v>
      </c>
      <c r="L174" s="33"/>
      <c r="M174" s="141" t="s">
        <v>21</v>
      </c>
      <c r="N174" s="142" t="s">
        <v>42</v>
      </c>
      <c r="P174" s="143">
        <f t="shared" si="41"/>
        <v>0</v>
      </c>
      <c r="Q174" s="143">
        <v>0</v>
      </c>
      <c r="R174" s="143">
        <f t="shared" si="42"/>
        <v>0</v>
      </c>
      <c r="S174" s="143">
        <v>0</v>
      </c>
      <c r="T174" s="144">
        <f t="shared" si="43"/>
        <v>0</v>
      </c>
      <c r="AR174" s="145" t="s">
        <v>444</v>
      </c>
      <c r="AT174" s="145" t="s">
        <v>332</v>
      </c>
      <c r="AU174" s="145" t="s">
        <v>78</v>
      </c>
      <c r="AY174" s="18" t="s">
        <v>330</v>
      </c>
      <c r="BE174" s="146">
        <f t="shared" si="44"/>
        <v>20609.84</v>
      </c>
      <c r="BF174" s="146">
        <f t="shared" si="45"/>
        <v>0</v>
      </c>
      <c r="BG174" s="146">
        <f t="shared" si="46"/>
        <v>0</v>
      </c>
      <c r="BH174" s="146">
        <f t="shared" si="47"/>
        <v>0</v>
      </c>
      <c r="BI174" s="146">
        <f t="shared" si="48"/>
        <v>0</v>
      </c>
      <c r="BJ174" s="18" t="s">
        <v>78</v>
      </c>
      <c r="BK174" s="146">
        <f t="shared" si="49"/>
        <v>20609.84</v>
      </c>
      <c r="BL174" s="18" t="s">
        <v>444</v>
      </c>
      <c r="BM174" s="145" t="s">
        <v>2105</v>
      </c>
    </row>
    <row r="175" spans="2:65" s="1" customFormat="1" ht="21.75" customHeight="1">
      <c r="B175" s="33"/>
      <c r="C175" s="134" t="s">
        <v>1116</v>
      </c>
      <c r="D175" s="134" t="s">
        <v>332</v>
      </c>
      <c r="E175" s="135" t="s">
        <v>9652</v>
      </c>
      <c r="F175" s="136" t="s">
        <v>9653</v>
      </c>
      <c r="G175" s="137" t="s">
        <v>6964</v>
      </c>
      <c r="H175" s="138">
        <v>1</v>
      </c>
      <c r="I175" s="139">
        <v>27132.6</v>
      </c>
      <c r="J175" s="140">
        <f t="shared" si="40"/>
        <v>27132.6</v>
      </c>
      <c r="K175" s="136" t="s">
        <v>21</v>
      </c>
      <c r="L175" s="33"/>
      <c r="M175" s="141" t="s">
        <v>21</v>
      </c>
      <c r="N175" s="142" t="s">
        <v>42</v>
      </c>
      <c r="P175" s="143">
        <f t="shared" si="41"/>
        <v>0</v>
      </c>
      <c r="Q175" s="143">
        <v>0</v>
      </c>
      <c r="R175" s="143">
        <f t="shared" si="42"/>
        <v>0</v>
      </c>
      <c r="S175" s="143">
        <v>0</v>
      </c>
      <c r="T175" s="144">
        <f t="shared" si="43"/>
        <v>0</v>
      </c>
      <c r="AR175" s="145" t="s">
        <v>444</v>
      </c>
      <c r="AT175" s="145" t="s">
        <v>332</v>
      </c>
      <c r="AU175" s="145" t="s">
        <v>78</v>
      </c>
      <c r="AY175" s="18" t="s">
        <v>330</v>
      </c>
      <c r="BE175" s="146">
        <f t="shared" si="44"/>
        <v>27132.6</v>
      </c>
      <c r="BF175" s="146">
        <f t="shared" si="45"/>
        <v>0</v>
      </c>
      <c r="BG175" s="146">
        <f t="shared" si="46"/>
        <v>0</v>
      </c>
      <c r="BH175" s="146">
        <f t="shared" si="47"/>
        <v>0</v>
      </c>
      <c r="BI175" s="146">
        <f t="shared" si="48"/>
        <v>0</v>
      </c>
      <c r="BJ175" s="18" t="s">
        <v>78</v>
      </c>
      <c r="BK175" s="146">
        <f t="shared" si="49"/>
        <v>27132.6</v>
      </c>
      <c r="BL175" s="18" t="s">
        <v>444</v>
      </c>
      <c r="BM175" s="145" t="s">
        <v>2153</v>
      </c>
    </row>
    <row r="176" spans="2:65" s="1" customFormat="1" ht="21.75" customHeight="1">
      <c r="B176" s="33"/>
      <c r="C176" s="134" t="s">
        <v>1125</v>
      </c>
      <c r="D176" s="134" t="s">
        <v>332</v>
      </c>
      <c r="E176" s="135" t="s">
        <v>9654</v>
      </c>
      <c r="F176" s="136" t="s">
        <v>9655</v>
      </c>
      <c r="G176" s="137" t="s">
        <v>6964</v>
      </c>
      <c r="H176" s="138">
        <v>1</v>
      </c>
      <c r="I176" s="139">
        <v>10789.73</v>
      </c>
      <c r="J176" s="140">
        <f t="shared" si="40"/>
        <v>10789.73</v>
      </c>
      <c r="K176" s="136" t="s">
        <v>21</v>
      </c>
      <c r="L176" s="33"/>
      <c r="M176" s="141" t="s">
        <v>21</v>
      </c>
      <c r="N176" s="142" t="s">
        <v>42</v>
      </c>
      <c r="P176" s="143">
        <f t="shared" si="41"/>
        <v>0</v>
      </c>
      <c r="Q176" s="143">
        <v>0</v>
      </c>
      <c r="R176" s="143">
        <f t="shared" si="42"/>
        <v>0</v>
      </c>
      <c r="S176" s="143">
        <v>0</v>
      </c>
      <c r="T176" s="144">
        <f t="shared" si="43"/>
        <v>0</v>
      </c>
      <c r="AR176" s="145" t="s">
        <v>444</v>
      </c>
      <c r="AT176" s="145" t="s">
        <v>332</v>
      </c>
      <c r="AU176" s="145" t="s">
        <v>78</v>
      </c>
      <c r="AY176" s="18" t="s">
        <v>330</v>
      </c>
      <c r="BE176" s="146">
        <f t="shared" si="44"/>
        <v>10789.73</v>
      </c>
      <c r="BF176" s="146">
        <f t="shared" si="45"/>
        <v>0</v>
      </c>
      <c r="BG176" s="146">
        <f t="shared" si="46"/>
        <v>0</v>
      </c>
      <c r="BH176" s="146">
        <f t="shared" si="47"/>
        <v>0</v>
      </c>
      <c r="BI176" s="146">
        <f t="shared" si="48"/>
        <v>0</v>
      </c>
      <c r="BJ176" s="18" t="s">
        <v>78</v>
      </c>
      <c r="BK176" s="146">
        <f t="shared" si="49"/>
        <v>10789.73</v>
      </c>
      <c r="BL176" s="18" t="s">
        <v>444</v>
      </c>
      <c r="BM176" s="145" t="s">
        <v>2164</v>
      </c>
    </row>
    <row r="177" spans="2:65" s="1" customFormat="1" ht="16.5" customHeight="1">
      <c r="B177" s="33"/>
      <c r="C177" s="134" t="s">
        <v>1134</v>
      </c>
      <c r="D177" s="134" t="s">
        <v>332</v>
      </c>
      <c r="E177" s="135" t="s">
        <v>9656</v>
      </c>
      <c r="F177" s="136" t="s">
        <v>9657</v>
      </c>
      <c r="G177" s="137" t="s">
        <v>6964</v>
      </c>
      <c r="H177" s="138">
        <v>1</v>
      </c>
      <c r="I177" s="139">
        <v>14848.6</v>
      </c>
      <c r="J177" s="140">
        <f t="shared" si="40"/>
        <v>14848.6</v>
      </c>
      <c r="K177" s="136" t="s">
        <v>21</v>
      </c>
      <c r="L177" s="33"/>
      <c r="M177" s="141" t="s">
        <v>21</v>
      </c>
      <c r="N177" s="142" t="s">
        <v>42</v>
      </c>
      <c r="P177" s="143">
        <f t="shared" si="41"/>
        <v>0</v>
      </c>
      <c r="Q177" s="143">
        <v>0</v>
      </c>
      <c r="R177" s="143">
        <f t="shared" si="42"/>
        <v>0</v>
      </c>
      <c r="S177" s="143">
        <v>0</v>
      </c>
      <c r="T177" s="144">
        <f t="shared" si="43"/>
        <v>0</v>
      </c>
      <c r="AR177" s="145" t="s">
        <v>444</v>
      </c>
      <c r="AT177" s="145" t="s">
        <v>332</v>
      </c>
      <c r="AU177" s="145" t="s">
        <v>78</v>
      </c>
      <c r="AY177" s="18" t="s">
        <v>330</v>
      </c>
      <c r="BE177" s="146">
        <f t="shared" si="44"/>
        <v>14848.6</v>
      </c>
      <c r="BF177" s="146">
        <f t="shared" si="45"/>
        <v>0</v>
      </c>
      <c r="BG177" s="146">
        <f t="shared" si="46"/>
        <v>0</v>
      </c>
      <c r="BH177" s="146">
        <f t="shared" si="47"/>
        <v>0</v>
      </c>
      <c r="BI177" s="146">
        <f t="shared" si="48"/>
        <v>0</v>
      </c>
      <c r="BJ177" s="18" t="s">
        <v>78</v>
      </c>
      <c r="BK177" s="146">
        <f t="shared" si="49"/>
        <v>14848.6</v>
      </c>
      <c r="BL177" s="18" t="s">
        <v>444</v>
      </c>
      <c r="BM177" s="145" t="s">
        <v>2175</v>
      </c>
    </row>
    <row r="178" spans="2:65" s="1" customFormat="1" ht="16.5" customHeight="1">
      <c r="B178" s="33"/>
      <c r="C178" s="134" t="s">
        <v>1143</v>
      </c>
      <c r="D178" s="134" t="s">
        <v>332</v>
      </c>
      <c r="E178" s="135" t="s">
        <v>9658</v>
      </c>
      <c r="F178" s="136" t="s">
        <v>9659</v>
      </c>
      <c r="G178" s="137" t="s">
        <v>9660</v>
      </c>
      <c r="H178" s="138">
        <v>4</v>
      </c>
      <c r="I178" s="139">
        <v>20656.32</v>
      </c>
      <c r="J178" s="140">
        <f t="shared" si="40"/>
        <v>82625.279999999999</v>
      </c>
      <c r="K178" s="136" t="s">
        <v>21</v>
      </c>
      <c r="L178" s="33"/>
      <c r="M178" s="141" t="s">
        <v>21</v>
      </c>
      <c r="N178" s="142" t="s">
        <v>42</v>
      </c>
      <c r="P178" s="143">
        <f t="shared" si="41"/>
        <v>0</v>
      </c>
      <c r="Q178" s="143">
        <v>0</v>
      </c>
      <c r="R178" s="143">
        <f t="shared" si="42"/>
        <v>0</v>
      </c>
      <c r="S178" s="143">
        <v>0</v>
      </c>
      <c r="T178" s="144">
        <f t="shared" si="43"/>
        <v>0</v>
      </c>
      <c r="AR178" s="145" t="s">
        <v>444</v>
      </c>
      <c r="AT178" s="145" t="s">
        <v>332</v>
      </c>
      <c r="AU178" s="145" t="s">
        <v>78</v>
      </c>
      <c r="AY178" s="18" t="s">
        <v>330</v>
      </c>
      <c r="BE178" s="146">
        <f t="shared" si="44"/>
        <v>82625.279999999999</v>
      </c>
      <c r="BF178" s="146">
        <f t="shared" si="45"/>
        <v>0</v>
      </c>
      <c r="BG178" s="146">
        <f t="shared" si="46"/>
        <v>0</v>
      </c>
      <c r="BH178" s="146">
        <f t="shared" si="47"/>
        <v>0</v>
      </c>
      <c r="BI178" s="146">
        <f t="shared" si="48"/>
        <v>0</v>
      </c>
      <c r="BJ178" s="18" t="s">
        <v>78</v>
      </c>
      <c r="BK178" s="146">
        <f t="shared" si="49"/>
        <v>82625.279999999999</v>
      </c>
      <c r="BL178" s="18" t="s">
        <v>444</v>
      </c>
      <c r="BM178" s="145" t="s">
        <v>2188</v>
      </c>
    </row>
    <row r="179" spans="2:65" s="1" customFormat="1" ht="21.75" customHeight="1">
      <c r="B179" s="33"/>
      <c r="C179" s="134" t="s">
        <v>1149</v>
      </c>
      <c r="D179" s="134" t="s">
        <v>332</v>
      </c>
      <c r="E179" s="135" t="s">
        <v>9661</v>
      </c>
      <c r="F179" s="136" t="s">
        <v>9662</v>
      </c>
      <c r="G179" s="137" t="s">
        <v>9660</v>
      </c>
      <c r="H179" s="138">
        <v>2</v>
      </c>
      <c r="I179" s="139">
        <v>8965.61</v>
      </c>
      <c r="J179" s="140">
        <f t="shared" si="40"/>
        <v>17931.22</v>
      </c>
      <c r="K179" s="136" t="s">
        <v>21</v>
      </c>
      <c r="L179" s="33"/>
      <c r="M179" s="194" t="s">
        <v>21</v>
      </c>
      <c r="N179" s="195" t="s">
        <v>42</v>
      </c>
      <c r="O179" s="191"/>
      <c r="P179" s="196">
        <f t="shared" si="41"/>
        <v>0</v>
      </c>
      <c r="Q179" s="196">
        <v>0</v>
      </c>
      <c r="R179" s="196">
        <f t="shared" si="42"/>
        <v>0</v>
      </c>
      <c r="S179" s="196">
        <v>0</v>
      </c>
      <c r="T179" s="197">
        <f t="shared" si="43"/>
        <v>0</v>
      </c>
      <c r="AR179" s="145" t="s">
        <v>444</v>
      </c>
      <c r="AT179" s="145" t="s">
        <v>332</v>
      </c>
      <c r="AU179" s="145" t="s">
        <v>78</v>
      </c>
      <c r="AY179" s="18" t="s">
        <v>330</v>
      </c>
      <c r="BE179" s="146">
        <f t="shared" si="44"/>
        <v>17931.22</v>
      </c>
      <c r="BF179" s="146">
        <f t="shared" si="45"/>
        <v>0</v>
      </c>
      <c r="BG179" s="146">
        <f t="shared" si="46"/>
        <v>0</v>
      </c>
      <c r="BH179" s="146">
        <f t="shared" si="47"/>
        <v>0</v>
      </c>
      <c r="BI179" s="146">
        <f t="shared" si="48"/>
        <v>0</v>
      </c>
      <c r="BJ179" s="18" t="s">
        <v>78</v>
      </c>
      <c r="BK179" s="146">
        <f t="shared" si="49"/>
        <v>17931.22</v>
      </c>
      <c r="BL179" s="18" t="s">
        <v>444</v>
      </c>
      <c r="BM179" s="145" t="s">
        <v>2198</v>
      </c>
    </row>
    <row r="180" spans="2:65" s="1" customFormat="1" ht="6.95" customHeight="1">
      <c r="B180" s="41"/>
      <c r="C180" s="42"/>
      <c r="D180" s="42"/>
      <c r="E180" s="42"/>
      <c r="F180" s="42"/>
      <c r="G180" s="42"/>
      <c r="H180" s="42"/>
      <c r="I180" s="42"/>
      <c r="J180" s="42"/>
      <c r="K180" s="42"/>
      <c r="L180" s="33"/>
    </row>
  </sheetData>
  <sheetProtection algorithmName="SHA-512" hashValue="84g6pk5ob7ltIB2q8QxhY5pRLraoEHyYmzlcuyp4ZPIWrAH31p8g0HEYHYxXtDGa9rv327dI0PyQn2u9rNUlPA==" saltValue="fD8MNbqAtrFZ0hgFt0hjl0twL4bT8s/Ws8FyG9FYD0gwsL3OQucC2L+MJwlWbUaYgNYS+CsuERItsENyMbSlXg==" spinCount="100000" sheet="1" objects="1" scenarios="1" formatColumns="0" formatRows="0" autoFilter="0"/>
  <autoFilter ref="C93:K179" xr:uid="{00000000-0009-0000-0000-000015000000}"/>
  <mergeCells count="12">
    <mergeCell ref="E86:H86"/>
    <mergeCell ref="L2:V2"/>
    <mergeCell ref="E50:H50"/>
    <mergeCell ref="E52:H52"/>
    <mergeCell ref="E54:H54"/>
    <mergeCell ref="E82:H82"/>
    <mergeCell ref="E84:H84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B2:BM176"/>
  <sheetViews>
    <sheetView showGridLines="0" topLeftCell="A72" workbookViewId="0">
      <selection activeCell="X152" sqref="X152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148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9663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ROUND(J87, 2)</f>
        <v>4680125.8499999996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ROUND((SUM(BE87:BE175)),  2)</f>
        <v>4680125.8499999996</v>
      </c>
      <c r="I35" s="96">
        <v>0.21</v>
      </c>
      <c r="J35" s="82">
        <f>ROUND(((SUM(BE87:BE175))*I35),  2)</f>
        <v>982826.43</v>
      </c>
      <c r="L35" s="33"/>
    </row>
    <row r="36" spans="2:12" s="1" customFormat="1" ht="14.45" customHeight="1">
      <c r="B36" s="33"/>
      <c r="E36" s="28" t="s">
        <v>43</v>
      </c>
      <c r="F36" s="82">
        <f>ROUND((SUM(BF87:BF175)),  2)</f>
        <v>0</v>
      </c>
      <c r="I36" s="96">
        <v>0.12</v>
      </c>
      <c r="J36" s="82">
        <f>ROUND(((SUM(BF87:BF175))*I36),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ROUND((SUM(BG87:BG175)),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ROUND((SUM(BH87:BH175)),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ROUND((SUM(BI87:BI175)),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5662952.2799999993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D.1.4.L.a - Interiér - pevný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J87</f>
        <v>4680125.8499999996</v>
      </c>
      <c r="L63" s="33"/>
      <c r="AU63" s="18" t="s">
        <v>273</v>
      </c>
    </row>
    <row r="64" spans="2:47" s="8" customFormat="1" ht="24.95" customHeight="1">
      <c r="B64" s="106"/>
      <c r="D64" s="107" t="s">
        <v>294</v>
      </c>
      <c r="E64" s="108"/>
      <c r="F64" s="108"/>
      <c r="G64" s="108"/>
      <c r="H64" s="108"/>
      <c r="I64" s="108"/>
      <c r="J64" s="109">
        <f>J88</f>
        <v>4680125.8499999996</v>
      </c>
      <c r="L64" s="106"/>
    </row>
    <row r="65" spans="2:12" s="9" customFormat="1" ht="19.899999999999999" customHeight="1">
      <c r="B65" s="110"/>
      <c r="D65" s="111" t="s">
        <v>9664</v>
      </c>
      <c r="E65" s="112"/>
      <c r="F65" s="112"/>
      <c r="G65" s="112"/>
      <c r="H65" s="112"/>
      <c r="I65" s="112"/>
      <c r="J65" s="113">
        <f>J89</f>
        <v>4680125.8499999996</v>
      </c>
      <c r="L65" s="110"/>
    </row>
    <row r="66" spans="2:12" s="1" customFormat="1" ht="21.75" customHeight="1">
      <c r="B66" s="33"/>
      <c r="L66" s="33"/>
    </row>
    <row r="67" spans="2:12" s="1" customFormat="1" ht="6.95" customHeight="1">
      <c r="B67" s="41"/>
      <c r="C67" s="42"/>
      <c r="D67" s="42"/>
      <c r="E67" s="42"/>
      <c r="F67" s="42"/>
      <c r="G67" s="42"/>
      <c r="H67" s="42"/>
      <c r="I67" s="42"/>
      <c r="J67" s="42"/>
      <c r="K67" s="42"/>
      <c r="L67" s="33"/>
    </row>
    <row r="71" spans="2:12" s="1" customFormat="1" ht="6.95" customHeight="1">
      <c r="B71" s="43"/>
      <c r="C71" s="44"/>
      <c r="D71" s="44"/>
      <c r="E71" s="44"/>
      <c r="F71" s="44"/>
      <c r="G71" s="44"/>
      <c r="H71" s="44"/>
      <c r="I71" s="44"/>
      <c r="J71" s="44"/>
      <c r="K71" s="44"/>
      <c r="L71" s="33"/>
    </row>
    <row r="72" spans="2:12" s="1" customFormat="1" ht="24.95" customHeight="1">
      <c r="B72" s="33"/>
      <c r="C72" s="22" t="s">
        <v>315</v>
      </c>
      <c r="L72" s="33"/>
    </row>
    <row r="73" spans="2:12" s="1" customFormat="1" ht="6.95" customHeight="1">
      <c r="B73" s="33"/>
      <c r="L73" s="33"/>
    </row>
    <row r="74" spans="2:12" s="1" customFormat="1" ht="12" customHeight="1">
      <c r="B74" s="33"/>
      <c r="C74" s="28" t="s">
        <v>16</v>
      </c>
      <c r="L74" s="33"/>
    </row>
    <row r="75" spans="2:12" s="1" customFormat="1" ht="16.5" customHeight="1">
      <c r="B75" s="33"/>
      <c r="E75" s="336" t="str">
        <f>E7</f>
        <v>Novostavba Onkologické kliniky P4 - Novostavba budovy P4</v>
      </c>
      <c r="F75" s="337"/>
      <c r="G75" s="337"/>
      <c r="H75" s="337"/>
      <c r="L75" s="33"/>
    </row>
    <row r="76" spans="2:12" ht="12" customHeight="1">
      <c r="B76" s="21"/>
      <c r="C76" s="28" t="s">
        <v>188</v>
      </c>
      <c r="L76" s="21"/>
    </row>
    <row r="77" spans="2:12" s="1" customFormat="1" ht="16.5" customHeight="1">
      <c r="B77" s="33"/>
      <c r="E77" s="336" t="s">
        <v>192</v>
      </c>
      <c r="F77" s="335"/>
      <c r="G77" s="335"/>
      <c r="H77" s="335"/>
      <c r="L77" s="33"/>
    </row>
    <row r="78" spans="2:12" s="1" customFormat="1" ht="12" customHeight="1">
      <c r="B78" s="33"/>
      <c r="C78" s="28" t="s">
        <v>196</v>
      </c>
      <c r="L78" s="33"/>
    </row>
    <row r="79" spans="2:12" s="1" customFormat="1" ht="16.5" customHeight="1">
      <c r="B79" s="33"/>
      <c r="E79" s="305" t="str">
        <f>E11</f>
        <v>D.1.4.L.a - Interiér - pevný</v>
      </c>
      <c r="F79" s="335"/>
      <c r="G79" s="335"/>
      <c r="H79" s="335"/>
      <c r="L79" s="33"/>
    </row>
    <row r="80" spans="2:12" s="1" customFormat="1" ht="6.95" customHeight="1">
      <c r="B80" s="33"/>
      <c r="L80" s="33"/>
    </row>
    <row r="81" spans="2:65" s="1" customFormat="1" ht="12" customHeight="1">
      <c r="B81" s="33"/>
      <c r="C81" s="28" t="s">
        <v>22</v>
      </c>
      <c r="F81" s="26" t="str">
        <f>F14</f>
        <v>Olomouc</v>
      </c>
      <c r="I81" s="28" t="s">
        <v>24</v>
      </c>
      <c r="J81" s="49">
        <f>IF(J14="","",J14)</f>
        <v>45470</v>
      </c>
      <c r="L81" s="33"/>
    </row>
    <row r="82" spans="2:65" s="1" customFormat="1" ht="6.95" customHeight="1">
      <c r="B82" s="33"/>
      <c r="L82" s="33"/>
    </row>
    <row r="83" spans="2:65" s="1" customFormat="1" ht="25.7" customHeight="1">
      <c r="B83" s="33"/>
      <c r="C83" s="28" t="s">
        <v>25</v>
      </c>
      <c r="F83" s="26" t="str">
        <f>E17</f>
        <v>Fakultní nemocnice Olomouc</v>
      </c>
      <c r="I83" s="28" t="s">
        <v>30</v>
      </c>
      <c r="J83" s="31" t="str">
        <f>E23</f>
        <v>Adam Rujbr Architects</v>
      </c>
      <c r="L83" s="33"/>
    </row>
    <row r="84" spans="2:65" s="1" customFormat="1" ht="15.2" customHeight="1">
      <c r="B84" s="33"/>
      <c r="C84" s="28" t="s">
        <v>29</v>
      </c>
      <c r="F84" s="26" t="str">
        <f>IF(E20="","",E20)</f>
        <v>Sdružení firem VW WACHAL a.s., YUCON CZ s.r.o. a STANTER, a.s. zkratkou S-VWYUST</v>
      </c>
      <c r="I84" s="28" t="s">
        <v>33</v>
      </c>
      <c r="J84" s="31" t="str">
        <f>E26</f>
        <v xml:space="preserve"> </v>
      </c>
      <c r="L84" s="33"/>
    </row>
    <row r="85" spans="2:65" s="1" customFormat="1" ht="10.35" customHeight="1">
      <c r="B85" s="33"/>
      <c r="L85" s="33"/>
    </row>
    <row r="86" spans="2:65" s="10" customFormat="1" ht="29.25" customHeight="1">
      <c r="B86" s="114"/>
      <c r="C86" s="115" t="s">
        <v>316</v>
      </c>
      <c r="D86" s="116" t="s">
        <v>56</v>
      </c>
      <c r="E86" s="116" t="s">
        <v>52</v>
      </c>
      <c r="F86" s="116" t="s">
        <v>53</v>
      </c>
      <c r="G86" s="116" t="s">
        <v>317</v>
      </c>
      <c r="H86" s="116" t="s">
        <v>318</v>
      </c>
      <c r="I86" s="116" t="s">
        <v>319</v>
      </c>
      <c r="J86" s="116" t="s">
        <v>272</v>
      </c>
      <c r="K86" s="117" t="s">
        <v>320</v>
      </c>
      <c r="L86" s="114"/>
      <c r="M86" s="55" t="s">
        <v>21</v>
      </c>
      <c r="N86" s="56" t="s">
        <v>41</v>
      </c>
      <c r="O86" s="56" t="s">
        <v>321</v>
      </c>
      <c r="P86" s="56" t="s">
        <v>322</v>
      </c>
      <c r="Q86" s="56" t="s">
        <v>323</v>
      </c>
      <c r="R86" s="56" t="s">
        <v>324</v>
      </c>
      <c r="S86" s="56" t="s">
        <v>325</v>
      </c>
      <c r="T86" s="57" t="s">
        <v>326</v>
      </c>
    </row>
    <row r="87" spans="2:65" s="1" customFormat="1" ht="22.9" customHeight="1">
      <c r="B87" s="33"/>
      <c r="C87" s="60" t="s">
        <v>327</v>
      </c>
      <c r="J87" s="118">
        <f>BK87</f>
        <v>4680125.8499999996</v>
      </c>
      <c r="L87" s="33"/>
      <c r="M87" s="58"/>
      <c r="N87" s="50"/>
      <c r="O87" s="50"/>
      <c r="P87" s="119">
        <f>P88</f>
        <v>0</v>
      </c>
      <c r="Q87" s="50"/>
      <c r="R87" s="119">
        <f>R88</f>
        <v>0</v>
      </c>
      <c r="S87" s="50"/>
      <c r="T87" s="120">
        <f>T88</f>
        <v>0</v>
      </c>
      <c r="AT87" s="18" t="s">
        <v>70</v>
      </c>
      <c r="AU87" s="18" t="s">
        <v>273</v>
      </c>
      <c r="BK87" s="121">
        <f>BK88</f>
        <v>4680125.8499999996</v>
      </c>
    </row>
    <row r="88" spans="2:65" s="11" customFormat="1" ht="25.9" customHeight="1">
      <c r="B88" s="122"/>
      <c r="D88" s="123" t="s">
        <v>70</v>
      </c>
      <c r="E88" s="124" t="s">
        <v>2676</v>
      </c>
      <c r="F88" s="124" t="s">
        <v>2677</v>
      </c>
      <c r="I88" s="125"/>
      <c r="J88" s="126">
        <f>BK88</f>
        <v>4680125.8499999996</v>
      </c>
      <c r="L88" s="122"/>
      <c r="M88" s="127"/>
      <c r="P88" s="128">
        <f>P89</f>
        <v>0</v>
      </c>
      <c r="R88" s="128">
        <f>R89</f>
        <v>0</v>
      </c>
      <c r="T88" s="129">
        <f>T89</f>
        <v>0</v>
      </c>
      <c r="AR88" s="123" t="s">
        <v>80</v>
      </c>
      <c r="AT88" s="130" t="s">
        <v>70</v>
      </c>
      <c r="AU88" s="130" t="s">
        <v>71</v>
      </c>
      <c r="AY88" s="123" t="s">
        <v>330</v>
      </c>
      <c r="BK88" s="131">
        <f>BK89</f>
        <v>4680125.8499999996</v>
      </c>
    </row>
    <row r="89" spans="2:65" s="11" customFormat="1" ht="22.9" customHeight="1">
      <c r="B89" s="122"/>
      <c r="D89" s="123" t="s">
        <v>70</v>
      </c>
      <c r="E89" s="132" t="s">
        <v>9665</v>
      </c>
      <c r="F89" s="132" t="s">
        <v>9666</v>
      </c>
      <c r="I89" s="125"/>
      <c r="J89" s="133">
        <f>BK89</f>
        <v>4680125.8499999996</v>
      </c>
      <c r="L89" s="122"/>
      <c r="M89" s="127"/>
      <c r="P89" s="128">
        <f>SUM(P90:P175)</f>
        <v>0</v>
      </c>
      <c r="R89" s="128">
        <f>SUM(R90:R175)</f>
        <v>0</v>
      </c>
      <c r="T89" s="129">
        <f>SUM(T90:T175)</f>
        <v>0</v>
      </c>
      <c r="AR89" s="123" t="s">
        <v>80</v>
      </c>
      <c r="AT89" s="130" t="s">
        <v>70</v>
      </c>
      <c r="AU89" s="130" t="s">
        <v>78</v>
      </c>
      <c r="AY89" s="123" t="s">
        <v>330</v>
      </c>
      <c r="BK89" s="131">
        <f>SUM(BK90:BK175)</f>
        <v>4680125.8499999996</v>
      </c>
    </row>
    <row r="90" spans="2:65" s="1" customFormat="1" ht="16.5" customHeight="1">
      <c r="B90" s="33"/>
      <c r="C90" s="134" t="s">
        <v>78</v>
      </c>
      <c r="D90" s="134" t="s">
        <v>332</v>
      </c>
      <c r="E90" s="135" t="s">
        <v>9667</v>
      </c>
      <c r="F90" s="136" t="s">
        <v>9668</v>
      </c>
      <c r="G90" s="137" t="s">
        <v>2551</v>
      </c>
      <c r="H90" s="138">
        <v>18</v>
      </c>
      <c r="I90" s="139">
        <v>53018.86</v>
      </c>
      <c r="J90" s="140">
        <f>ROUND(I90*H90,2)</f>
        <v>954339.48</v>
      </c>
      <c r="K90" s="136" t="s">
        <v>21</v>
      </c>
      <c r="L90" s="33"/>
      <c r="M90" s="141" t="s">
        <v>21</v>
      </c>
      <c r="N90" s="142" t="s">
        <v>42</v>
      </c>
      <c r="P90" s="143">
        <f>O90*H90</f>
        <v>0</v>
      </c>
      <c r="Q90" s="143">
        <v>0</v>
      </c>
      <c r="R90" s="143">
        <f>Q90*H90</f>
        <v>0</v>
      </c>
      <c r="S90" s="143">
        <v>0</v>
      </c>
      <c r="T90" s="144">
        <f>S90*H90</f>
        <v>0</v>
      </c>
      <c r="AR90" s="145" t="s">
        <v>444</v>
      </c>
      <c r="AT90" s="145" t="s">
        <v>332</v>
      </c>
      <c r="AU90" s="145" t="s">
        <v>80</v>
      </c>
      <c r="AY90" s="18" t="s">
        <v>330</v>
      </c>
      <c r="BE90" s="146">
        <f>IF(N90="základní",J90,0)</f>
        <v>954339.48</v>
      </c>
      <c r="BF90" s="146">
        <f>IF(N90="snížená",J90,0)</f>
        <v>0</v>
      </c>
      <c r="BG90" s="146">
        <f>IF(N90="zákl. přenesená",J90,0)</f>
        <v>0</v>
      </c>
      <c r="BH90" s="146">
        <f>IF(N90="sníž. přenesená",J90,0)</f>
        <v>0</v>
      </c>
      <c r="BI90" s="146">
        <f>IF(N90="nulová",J90,0)</f>
        <v>0</v>
      </c>
      <c r="BJ90" s="18" t="s">
        <v>78</v>
      </c>
      <c r="BK90" s="146">
        <f>ROUND(I90*H90,2)</f>
        <v>954339.48</v>
      </c>
      <c r="BL90" s="18" t="s">
        <v>444</v>
      </c>
      <c r="BM90" s="145" t="s">
        <v>9669</v>
      </c>
    </row>
    <row r="91" spans="2:65" s="1" customFormat="1" ht="19.5">
      <c r="B91" s="33"/>
      <c r="D91" s="152" t="s">
        <v>375</v>
      </c>
      <c r="F91" s="165" t="s">
        <v>9670</v>
      </c>
      <c r="I91" s="149"/>
      <c r="L91" s="33"/>
      <c r="M91" s="150"/>
      <c r="T91" s="52"/>
      <c r="AT91" s="18" t="s">
        <v>375</v>
      </c>
      <c r="AU91" s="18" t="s">
        <v>80</v>
      </c>
    </row>
    <row r="92" spans="2:65" s="1" customFormat="1" ht="16.5" customHeight="1">
      <c r="B92" s="33"/>
      <c r="C92" s="134" t="s">
        <v>80</v>
      </c>
      <c r="D92" s="134" t="s">
        <v>332</v>
      </c>
      <c r="E92" s="135" t="s">
        <v>9671</v>
      </c>
      <c r="F92" s="136" t="s">
        <v>9668</v>
      </c>
      <c r="G92" s="137" t="s">
        <v>2551</v>
      </c>
      <c r="H92" s="138">
        <v>2</v>
      </c>
      <c r="I92" s="139">
        <v>64225.87</v>
      </c>
      <c r="J92" s="140">
        <f>ROUND(I92*H92,2)</f>
        <v>128451.74</v>
      </c>
      <c r="K92" s="136" t="s">
        <v>21</v>
      </c>
      <c r="L92" s="33"/>
      <c r="M92" s="141" t="s">
        <v>21</v>
      </c>
      <c r="N92" s="142" t="s">
        <v>42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444</v>
      </c>
      <c r="AT92" s="145" t="s">
        <v>332</v>
      </c>
      <c r="AU92" s="145" t="s">
        <v>80</v>
      </c>
      <c r="AY92" s="18" t="s">
        <v>330</v>
      </c>
      <c r="BE92" s="146">
        <f>IF(N92="základní",J92,0)</f>
        <v>128451.74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78</v>
      </c>
      <c r="BK92" s="146">
        <f>ROUND(I92*H92,2)</f>
        <v>128451.74</v>
      </c>
      <c r="BL92" s="18" t="s">
        <v>444</v>
      </c>
      <c r="BM92" s="145" t="s">
        <v>9672</v>
      </c>
    </row>
    <row r="93" spans="2:65" s="1" customFormat="1" ht="19.5">
      <c r="B93" s="33"/>
      <c r="D93" s="152" t="s">
        <v>375</v>
      </c>
      <c r="F93" s="165" t="s">
        <v>9670</v>
      </c>
      <c r="I93" s="149"/>
      <c r="L93" s="33"/>
      <c r="M93" s="150"/>
      <c r="T93" s="52"/>
      <c r="AT93" s="18" t="s">
        <v>375</v>
      </c>
      <c r="AU93" s="18" t="s">
        <v>80</v>
      </c>
    </row>
    <row r="94" spans="2:65" s="1" customFormat="1" ht="16.5" customHeight="1">
      <c r="B94" s="33"/>
      <c r="C94" s="134" t="s">
        <v>171</v>
      </c>
      <c r="D94" s="134" t="s">
        <v>332</v>
      </c>
      <c r="E94" s="135" t="s">
        <v>9673</v>
      </c>
      <c r="F94" s="136" t="s">
        <v>9668</v>
      </c>
      <c r="G94" s="137" t="s">
        <v>2551</v>
      </c>
      <c r="H94" s="138">
        <v>1</v>
      </c>
      <c r="I94" s="139">
        <v>61873.78</v>
      </c>
      <c r="J94" s="140">
        <f>ROUND(I94*H94,2)</f>
        <v>61873.78</v>
      </c>
      <c r="K94" s="136" t="s">
        <v>21</v>
      </c>
      <c r="L94" s="33"/>
      <c r="M94" s="141" t="s">
        <v>21</v>
      </c>
      <c r="N94" s="142" t="s">
        <v>42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444</v>
      </c>
      <c r="AT94" s="145" t="s">
        <v>332</v>
      </c>
      <c r="AU94" s="145" t="s">
        <v>80</v>
      </c>
      <c r="AY94" s="18" t="s">
        <v>330</v>
      </c>
      <c r="BE94" s="146">
        <f>IF(N94="základní",J94,0)</f>
        <v>61873.78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78</v>
      </c>
      <c r="BK94" s="146">
        <f>ROUND(I94*H94,2)</f>
        <v>61873.78</v>
      </c>
      <c r="BL94" s="18" t="s">
        <v>444</v>
      </c>
      <c r="BM94" s="145" t="s">
        <v>9674</v>
      </c>
    </row>
    <row r="95" spans="2:65" s="1" customFormat="1" ht="19.5">
      <c r="B95" s="33"/>
      <c r="D95" s="152" t="s">
        <v>375</v>
      </c>
      <c r="F95" s="165" t="s">
        <v>9670</v>
      </c>
      <c r="I95" s="149"/>
      <c r="L95" s="33"/>
      <c r="M95" s="150"/>
      <c r="T95" s="52"/>
      <c r="AT95" s="18" t="s">
        <v>375</v>
      </c>
      <c r="AU95" s="18" t="s">
        <v>80</v>
      </c>
    </row>
    <row r="96" spans="2:65" s="1" customFormat="1" ht="16.5" customHeight="1">
      <c r="B96" s="33"/>
      <c r="C96" s="134" t="s">
        <v>336</v>
      </c>
      <c r="D96" s="134" t="s">
        <v>332</v>
      </c>
      <c r="E96" s="135" t="s">
        <v>9675</v>
      </c>
      <c r="F96" s="136" t="s">
        <v>9676</v>
      </c>
      <c r="G96" s="137" t="s">
        <v>2551</v>
      </c>
      <c r="H96" s="138">
        <v>35</v>
      </c>
      <c r="I96" s="139">
        <v>5664.94</v>
      </c>
      <c r="J96" s="140">
        <f>ROUND(I96*H96,2)</f>
        <v>198272.9</v>
      </c>
      <c r="K96" s="136" t="s">
        <v>21</v>
      </c>
      <c r="L96" s="33"/>
      <c r="M96" s="141" t="s">
        <v>21</v>
      </c>
      <c r="N96" s="142" t="s">
        <v>42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444</v>
      </c>
      <c r="AT96" s="145" t="s">
        <v>332</v>
      </c>
      <c r="AU96" s="145" t="s">
        <v>80</v>
      </c>
      <c r="AY96" s="18" t="s">
        <v>330</v>
      </c>
      <c r="BE96" s="146">
        <f>IF(N96="základní",J96,0)</f>
        <v>198272.9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78</v>
      </c>
      <c r="BK96" s="146">
        <f>ROUND(I96*H96,2)</f>
        <v>198272.9</v>
      </c>
      <c r="BL96" s="18" t="s">
        <v>444</v>
      </c>
      <c r="BM96" s="145" t="s">
        <v>9677</v>
      </c>
    </row>
    <row r="97" spans="2:65" s="1" customFormat="1" ht="19.5">
      <c r="B97" s="33"/>
      <c r="D97" s="152" t="s">
        <v>375</v>
      </c>
      <c r="F97" s="165" t="s">
        <v>9670</v>
      </c>
      <c r="I97" s="149"/>
      <c r="L97" s="33"/>
      <c r="M97" s="150"/>
      <c r="T97" s="52"/>
      <c r="AT97" s="18" t="s">
        <v>375</v>
      </c>
      <c r="AU97" s="18" t="s">
        <v>80</v>
      </c>
    </row>
    <row r="98" spans="2:65" s="1" customFormat="1" ht="16.5" customHeight="1">
      <c r="B98" s="33"/>
      <c r="C98" s="134" t="s">
        <v>364</v>
      </c>
      <c r="D98" s="134" t="s">
        <v>332</v>
      </c>
      <c r="E98" s="135" t="s">
        <v>9678</v>
      </c>
      <c r="F98" s="136" t="s">
        <v>9679</v>
      </c>
      <c r="G98" s="137" t="s">
        <v>2551</v>
      </c>
      <c r="H98" s="138">
        <v>39</v>
      </c>
      <c r="I98" s="139">
        <v>6863.12</v>
      </c>
      <c r="J98" s="140">
        <f>ROUND(I98*H98,2)</f>
        <v>267661.68</v>
      </c>
      <c r="K98" s="136" t="s">
        <v>21</v>
      </c>
      <c r="L98" s="33"/>
      <c r="M98" s="141" t="s">
        <v>21</v>
      </c>
      <c r="N98" s="142" t="s">
        <v>42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444</v>
      </c>
      <c r="AT98" s="145" t="s">
        <v>332</v>
      </c>
      <c r="AU98" s="145" t="s">
        <v>80</v>
      </c>
      <c r="AY98" s="18" t="s">
        <v>330</v>
      </c>
      <c r="BE98" s="146">
        <f>IF(N98="základní",J98,0)</f>
        <v>267661.68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78</v>
      </c>
      <c r="BK98" s="146">
        <f>ROUND(I98*H98,2)</f>
        <v>267661.68</v>
      </c>
      <c r="BL98" s="18" t="s">
        <v>444</v>
      </c>
      <c r="BM98" s="145" t="s">
        <v>9680</v>
      </c>
    </row>
    <row r="99" spans="2:65" s="1" customFormat="1" ht="19.5">
      <c r="B99" s="33"/>
      <c r="D99" s="152" t="s">
        <v>375</v>
      </c>
      <c r="F99" s="165" t="s">
        <v>9670</v>
      </c>
      <c r="I99" s="149"/>
      <c r="L99" s="33"/>
      <c r="M99" s="150"/>
      <c r="T99" s="52"/>
      <c r="AT99" s="18" t="s">
        <v>375</v>
      </c>
      <c r="AU99" s="18" t="s">
        <v>80</v>
      </c>
    </row>
    <row r="100" spans="2:65" s="1" customFormat="1" ht="16.5" customHeight="1">
      <c r="B100" s="33"/>
      <c r="C100" s="134" t="s">
        <v>370</v>
      </c>
      <c r="D100" s="134" t="s">
        <v>332</v>
      </c>
      <c r="E100" s="135" t="s">
        <v>9681</v>
      </c>
      <c r="F100" s="136" t="s">
        <v>9682</v>
      </c>
      <c r="G100" s="137" t="s">
        <v>2551</v>
      </c>
      <c r="H100" s="138">
        <v>24</v>
      </c>
      <c r="I100" s="139">
        <v>2324.42</v>
      </c>
      <c r="J100" s="140">
        <f>ROUND(I100*H100,2)</f>
        <v>55786.080000000002</v>
      </c>
      <c r="K100" s="136" t="s">
        <v>21</v>
      </c>
      <c r="L100" s="33"/>
      <c r="M100" s="141" t="s">
        <v>21</v>
      </c>
      <c r="N100" s="142" t="s">
        <v>42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444</v>
      </c>
      <c r="AT100" s="145" t="s">
        <v>332</v>
      </c>
      <c r="AU100" s="145" t="s">
        <v>80</v>
      </c>
      <c r="AY100" s="18" t="s">
        <v>330</v>
      </c>
      <c r="BE100" s="146">
        <f>IF(N100="základní",J100,0)</f>
        <v>55786.080000000002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78</v>
      </c>
      <c r="BK100" s="146">
        <f>ROUND(I100*H100,2)</f>
        <v>55786.080000000002</v>
      </c>
      <c r="BL100" s="18" t="s">
        <v>444</v>
      </c>
      <c r="BM100" s="145" t="s">
        <v>9683</v>
      </c>
    </row>
    <row r="101" spans="2:65" s="1" customFormat="1" ht="19.5">
      <c r="B101" s="33"/>
      <c r="D101" s="152" t="s">
        <v>375</v>
      </c>
      <c r="F101" s="165" t="s">
        <v>9670</v>
      </c>
      <c r="I101" s="149"/>
      <c r="L101" s="33"/>
      <c r="M101" s="150"/>
      <c r="T101" s="52"/>
      <c r="AT101" s="18" t="s">
        <v>375</v>
      </c>
      <c r="AU101" s="18" t="s">
        <v>80</v>
      </c>
    </row>
    <row r="102" spans="2:65" s="1" customFormat="1" ht="16.5" customHeight="1">
      <c r="B102" s="33"/>
      <c r="C102" s="134" t="s">
        <v>378</v>
      </c>
      <c r="D102" s="134" t="s">
        <v>332</v>
      </c>
      <c r="E102" s="135" t="s">
        <v>9684</v>
      </c>
      <c r="F102" s="136" t="s">
        <v>9682</v>
      </c>
      <c r="G102" s="137" t="s">
        <v>2551</v>
      </c>
      <c r="H102" s="138">
        <v>15</v>
      </c>
      <c r="I102" s="139">
        <v>2767.16</v>
      </c>
      <c r="J102" s="140">
        <f>ROUND(I102*H102,2)</f>
        <v>41507.4</v>
      </c>
      <c r="K102" s="136" t="s">
        <v>21</v>
      </c>
      <c r="L102" s="33"/>
      <c r="M102" s="141" t="s">
        <v>21</v>
      </c>
      <c r="N102" s="142" t="s">
        <v>42</v>
      </c>
      <c r="P102" s="143">
        <f>O102*H102</f>
        <v>0</v>
      </c>
      <c r="Q102" s="143">
        <v>0</v>
      </c>
      <c r="R102" s="143">
        <f>Q102*H102</f>
        <v>0</v>
      </c>
      <c r="S102" s="143">
        <v>0</v>
      </c>
      <c r="T102" s="144">
        <f>S102*H102</f>
        <v>0</v>
      </c>
      <c r="AR102" s="145" t="s">
        <v>444</v>
      </c>
      <c r="AT102" s="145" t="s">
        <v>332</v>
      </c>
      <c r="AU102" s="145" t="s">
        <v>80</v>
      </c>
      <c r="AY102" s="18" t="s">
        <v>330</v>
      </c>
      <c r="BE102" s="146">
        <f>IF(N102="základní",J102,0)</f>
        <v>41507.4</v>
      </c>
      <c r="BF102" s="146">
        <f>IF(N102="snížená",J102,0)</f>
        <v>0</v>
      </c>
      <c r="BG102" s="146">
        <f>IF(N102="zákl. přenesená",J102,0)</f>
        <v>0</v>
      </c>
      <c r="BH102" s="146">
        <f>IF(N102="sníž. přenesená",J102,0)</f>
        <v>0</v>
      </c>
      <c r="BI102" s="146">
        <f>IF(N102="nulová",J102,0)</f>
        <v>0</v>
      </c>
      <c r="BJ102" s="18" t="s">
        <v>78</v>
      </c>
      <c r="BK102" s="146">
        <f>ROUND(I102*H102,2)</f>
        <v>41507.4</v>
      </c>
      <c r="BL102" s="18" t="s">
        <v>444</v>
      </c>
      <c r="BM102" s="145" t="s">
        <v>9685</v>
      </c>
    </row>
    <row r="103" spans="2:65" s="1" customFormat="1" ht="19.5">
      <c r="B103" s="33"/>
      <c r="D103" s="152" t="s">
        <v>375</v>
      </c>
      <c r="F103" s="165" t="s">
        <v>9670</v>
      </c>
      <c r="I103" s="149"/>
      <c r="L103" s="33"/>
      <c r="M103" s="150"/>
      <c r="T103" s="52"/>
      <c r="AT103" s="18" t="s">
        <v>375</v>
      </c>
      <c r="AU103" s="18" t="s">
        <v>80</v>
      </c>
    </row>
    <row r="104" spans="2:65" s="1" customFormat="1" ht="16.5" customHeight="1">
      <c r="B104" s="33"/>
      <c r="C104" s="134" t="s">
        <v>388</v>
      </c>
      <c r="D104" s="134" t="s">
        <v>332</v>
      </c>
      <c r="E104" s="135" t="s">
        <v>9686</v>
      </c>
      <c r="F104" s="136" t="s">
        <v>9682</v>
      </c>
      <c r="G104" s="137" t="s">
        <v>2551</v>
      </c>
      <c r="H104" s="138">
        <v>5</v>
      </c>
      <c r="I104" s="139">
        <v>2158.39</v>
      </c>
      <c r="J104" s="140">
        <f>ROUND(I104*H104,2)</f>
        <v>10791.95</v>
      </c>
      <c r="K104" s="136" t="s">
        <v>21</v>
      </c>
      <c r="L104" s="33"/>
      <c r="M104" s="141" t="s">
        <v>21</v>
      </c>
      <c r="N104" s="142" t="s">
        <v>42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444</v>
      </c>
      <c r="AT104" s="145" t="s">
        <v>332</v>
      </c>
      <c r="AU104" s="145" t="s">
        <v>80</v>
      </c>
      <c r="AY104" s="18" t="s">
        <v>330</v>
      </c>
      <c r="BE104" s="146">
        <f>IF(N104="základní",J104,0)</f>
        <v>10791.95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78</v>
      </c>
      <c r="BK104" s="146">
        <f>ROUND(I104*H104,2)</f>
        <v>10791.95</v>
      </c>
      <c r="BL104" s="18" t="s">
        <v>444</v>
      </c>
      <c r="BM104" s="145" t="s">
        <v>9687</v>
      </c>
    </row>
    <row r="105" spans="2:65" s="1" customFormat="1" ht="19.5">
      <c r="B105" s="33"/>
      <c r="D105" s="152" t="s">
        <v>375</v>
      </c>
      <c r="F105" s="165" t="s">
        <v>9670</v>
      </c>
      <c r="I105" s="149"/>
      <c r="L105" s="33"/>
      <c r="M105" s="150"/>
      <c r="T105" s="52"/>
      <c r="AT105" s="18" t="s">
        <v>375</v>
      </c>
      <c r="AU105" s="18" t="s">
        <v>80</v>
      </c>
    </row>
    <row r="106" spans="2:65" s="1" customFormat="1" ht="16.5" customHeight="1">
      <c r="B106" s="33"/>
      <c r="C106" s="134" t="s">
        <v>396</v>
      </c>
      <c r="D106" s="134" t="s">
        <v>332</v>
      </c>
      <c r="E106" s="135" t="s">
        <v>9688</v>
      </c>
      <c r="F106" s="136" t="s">
        <v>9689</v>
      </c>
      <c r="G106" s="137" t="s">
        <v>2551</v>
      </c>
      <c r="H106" s="138">
        <v>12</v>
      </c>
      <c r="I106" s="139">
        <v>4233.76</v>
      </c>
      <c r="J106" s="140">
        <f>ROUND(I106*H106,2)</f>
        <v>50805.120000000003</v>
      </c>
      <c r="K106" s="136" t="s">
        <v>21</v>
      </c>
      <c r="L106" s="33"/>
      <c r="M106" s="141" t="s">
        <v>21</v>
      </c>
      <c r="N106" s="142" t="s">
        <v>42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444</v>
      </c>
      <c r="AT106" s="145" t="s">
        <v>332</v>
      </c>
      <c r="AU106" s="145" t="s">
        <v>80</v>
      </c>
      <c r="AY106" s="18" t="s">
        <v>330</v>
      </c>
      <c r="BE106" s="146">
        <f>IF(N106="základní",J106,0)</f>
        <v>50805.120000000003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78</v>
      </c>
      <c r="BK106" s="146">
        <f>ROUND(I106*H106,2)</f>
        <v>50805.120000000003</v>
      </c>
      <c r="BL106" s="18" t="s">
        <v>444</v>
      </c>
      <c r="BM106" s="145" t="s">
        <v>9690</v>
      </c>
    </row>
    <row r="107" spans="2:65" s="1" customFormat="1" ht="19.5">
      <c r="B107" s="33"/>
      <c r="D107" s="152" t="s">
        <v>375</v>
      </c>
      <c r="F107" s="165" t="s">
        <v>9670</v>
      </c>
      <c r="I107" s="149"/>
      <c r="L107" s="33"/>
      <c r="M107" s="150"/>
      <c r="T107" s="52"/>
      <c r="AT107" s="18" t="s">
        <v>375</v>
      </c>
      <c r="AU107" s="18" t="s">
        <v>80</v>
      </c>
    </row>
    <row r="108" spans="2:65" s="1" customFormat="1" ht="16.5" customHeight="1">
      <c r="B108" s="33"/>
      <c r="C108" s="134" t="s">
        <v>404</v>
      </c>
      <c r="D108" s="134" t="s">
        <v>332</v>
      </c>
      <c r="E108" s="135" t="s">
        <v>9691</v>
      </c>
      <c r="F108" s="136" t="s">
        <v>9692</v>
      </c>
      <c r="G108" s="137" t="s">
        <v>2551</v>
      </c>
      <c r="H108" s="138">
        <v>32</v>
      </c>
      <c r="I108" s="139">
        <v>4233.76</v>
      </c>
      <c r="J108" s="140">
        <f>ROUND(I108*H108,2)</f>
        <v>135480.32000000001</v>
      </c>
      <c r="K108" s="136" t="s">
        <v>21</v>
      </c>
      <c r="L108" s="33"/>
      <c r="M108" s="141" t="s">
        <v>21</v>
      </c>
      <c r="N108" s="142" t="s">
        <v>42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444</v>
      </c>
      <c r="AT108" s="145" t="s">
        <v>332</v>
      </c>
      <c r="AU108" s="145" t="s">
        <v>80</v>
      </c>
      <c r="AY108" s="18" t="s">
        <v>330</v>
      </c>
      <c r="BE108" s="146">
        <f>IF(N108="základní",J108,0)</f>
        <v>135480.32000000001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78</v>
      </c>
      <c r="BK108" s="146">
        <f>ROUND(I108*H108,2)</f>
        <v>135480.32000000001</v>
      </c>
      <c r="BL108" s="18" t="s">
        <v>444</v>
      </c>
      <c r="BM108" s="145" t="s">
        <v>9693</v>
      </c>
    </row>
    <row r="109" spans="2:65" s="1" customFormat="1" ht="19.5">
      <c r="B109" s="33"/>
      <c r="D109" s="152" t="s">
        <v>375</v>
      </c>
      <c r="F109" s="165" t="s">
        <v>9670</v>
      </c>
      <c r="I109" s="149"/>
      <c r="L109" s="33"/>
      <c r="M109" s="150"/>
      <c r="T109" s="52"/>
      <c r="AT109" s="18" t="s">
        <v>375</v>
      </c>
      <c r="AU109" s="18" t="s">
        <v>80</v>
      </c>
    </row>
    <row r="110" spans="2:65" s="1" customFormat="1" ht="16.5" customHeight="1">
      <c r="B110" s="33"/>
      <c r="C110" s="134" t="s">
        <v>410</v>
      </c>
      <c r="D110" s="134" t="s">
        <v>332</v>
      </c>
      <c r="E110" s="135" t="s">
        <v>9694</v>
      </c>
      <c r="F110" s="136" t="s">
        <v>9695</v>
      </c>
      <c r="G110" s="137" t="s">
        <v>2551</v>
      </c>
      <c r="H110" s="138">
        <v>5</v>
      </c>
      <c r="I110" s="139">
        <v>3957.04</v>
      </c>
      <c r="J110" s="140">
        <f>ROUND(I110*H110,2)</f>
        <v>19785.2</v>
      </c>
      <c r="K110" s="136" t="s">
        <v>21</v>
      </c>
      <c r="L110" s="33"/>
      <c r="M110" s="141" t="s">
        <v>21</v>
      </c>
      <c r="N110" s="142" t="s">
        <v>42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444</v>
      </c>
      <c r="AT110" s="145" t="s">
        <v>332</v>
      </c>
      <c r="AU110" s="145" t="s">
        <v>80</v>
      </c>
      <c r="AY110" s="18" t="s">
        <v>330</v>
      </c>
      <c r="BE110" s="146">
        <f>IF(N110="základní",J110,0)</f>
        <v>19785.2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78</v>
      </c>
      <c r="BK110" s="146">
        <f>ROUND(I110*H110,2)</f>
        <v>19785.2</v>
      </c>
      <c r="BL110" s="18" t="s">
        <v>444</v>
      </c>
      <c r="BM110" s="145" t="s">
        <v>9696</v>
      </c>
    </row>
    <row r="111" spans="2:65" s="1" customFormat="1" ht="19.5">
      <c r="B111" s="33"/>
      <c r="D111" s="152" t="s">
        <v>375</v>
      </c>
      <c r="F111" s="165" t="s">
        <v>9670</v>
      </c>
      <c r="I111" s="149"/>
      <c r="L111" s="33"/>
      <c r="M111" s="150"/>
      <c r="T111" s="52"/>
      <c r="AT111" s="18" t="s">
        <v>375</v>
      </c>
      <c r="AU111" s="18" t="s">
        <v>80</v>
      </c>
    </row>
    <row r="112" spans="2:65" s="1" customFormat="1" ht="16.5" customHeight="1">
      <c r="B112" s="33"/>
      <c r="C112" s="134" t="s">
        <v>8</v>
      </c>
      <c r="D112" s="134" t="s">
        <v>332</v>
      </c>
      <c r="E112" s="135" t="s">
        <v>9697</v>
      </c>
      <c r="F112" s="136" t="s">
        <v>9698</v>
      </c>
      <c r="G112" s="137" t="s">
        <v>2551</v>
      </c>
      <c r="H112" s="138">
        <v>5</v>
      </c>
      <c r="I112" s="139">
        <v>3553.04</v>
      </c>
      <c r="J112" s="140">
        <f>ROUND(I112*H112,2)</f>
        <v>17765.2</v>
      </c>
      <c r="K112" s="136" t="s">
        <v>21</v>
      </c>
      <c r="L112" s="33"/>
      <c r="M112" s="141" t="s">
        <v>21</v>
      </c>
      <c r="N112" s="142" t="s">
        <v>42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444</v>
      </c>
      <c r="AT112" s="145" t="s">
        <v>332</v>
      </c>
      <c r="AU112" s="145" t="s">
        <v>80</v>
      </c>
      <c r="AY112" s="18" t="s">
        <v>330</v>
      </c>
      <c r="BE112" s="146">
        <f>IF(N112="základní",J112,0)</f>
        <v>17765.2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78</v>
      </c>
      <c r="BK112" s="146">
        <f>ROUND(I112*H112,2)</f>
        <v>17765.2</v>
      </c>
      <c r="BL112" s="18" t="s">
        <v>444</v>
      </c>
      <c r="BM112" s="145" t="s">
        <v>9699</v>
      </c>
    </row>
    <row r="113" spans="2:65" s="1" customFormat="1" ht="19.5">
      <c r="B113" s="33"/>
      <c r="D113" s="152" t="s">
        <v>375</v>
      </c>
      <c r="F113" s="165" t="s">
        <v>9670</v>
      </c>
      <c r="I113" s="149"/>
      <c r="L113" s="33"/>
      <c r="M113" s="150"/>
      <c r="T113" s="52"/>
      <c r="AT113" s="18" t="s">
        <v>375</v>
      </c>
      <c r="AU113" s="18" t="s">
        <v>80</v>
      </c>
    </row>
    <row r="114" spans="2:65" s="1" customFormat="1" ht="16.5" customHeight="1">
      <c r="B114" s="33"/>
      <c r="C114" s="134" t="s">
        <v>422</v>
      </c>
      <c r="D114" s="134" t="s">
        <v>332</v>
      </c>
      <c r="E114" s="135" t="s">
        <v>9700</v>
      </c>
      <c r="F114" s="136" t="s">
        <v>9698</v>
      </c>
      <c r="G114" s="137" t="s">
        <v>2551</v>
      </c>
      <c r="H114" s="138">
        <v>5</v>
      </c>
      <c r="I114" s="139">
        <v>3453.42</v>
      </c>
      <c r="J114" s="140">
        <f>ROUND(I114*H114,2)</f>
        <v>17267.099999999999</v>
      </c>
      <c r="K114" s="136" t="s">
        <v>21</v>
      </c>
      <c r="L114" s="33"/>
      <c r="M114" s="141" t="s">
        <v>21</v>
      </c>
      <c r="N114" s="142" t="s">
        <v>42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444</v>
      </c>
      <c r="AT114" s="145" t="s">
        <v>332</v>
      </c>
      <c r="AU114" s="145" t="s">
        <v>80</v>
      </c>
      <c r="AY114" s="18" t="s">
        <v>330</v>
      </c>
      <c r="BE114" s="146">
        <f>IF(N114="základní",J114,0)</f>
        <v>17267.099999999999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78</v>
      </c>
      <c r="BK114" s="146">
        <f>ROUND(I114*H114,2)</f>
        <v>17267.099999999999</v>
      </c>
      <c r="BL114" s="18" t="s">
        <v>444</v>
      </c>
      <c r="BM114" s="145" t="s">
        <v>9701</v>
      </c>
    </row>
    <row r="115" spans="2:65" s="1" customFormat="1" ht="19.5">
      <c r="B115" s="33"/>
      <c r="D115" s="152" t="s">
        <v>375</v>
      </c>
      <c r="F115" s="165" t="s">
        <v>9670</v>
      </c>
      <c r="I115" s="149"/>
      <c r="L115" s="33"/>
      <c r="M115" s="150"/>
      <c r="T115" s="52"/>
      <c r="AT115" s="18" t="s">
        <v>375</v>
      </c>
      <c r="AU115" s="18" t="s">
        <v>80</v>
      </c>
    </row>
    <row r="116" spans="2:65" s="1" customFormat="1" ht="16.5" customHeight="1">
      <c r="B116" s="33"/>
      <c r="C116" s="134" t="s">
        <v>429</v>
      </c>
      <c r="D116" s="134" t="s">
        <v>332</v>
      </c>
      <c r="E116" s="135" t="s">
        <v>9702</v>
      </c>
      <c r="F116" s="136" t="s">
        <v>9698</v>
      </c>
      <c r="G116" s="137" t="s">
        <v>2551</v>
      </c>
      <c r="H116" s="138">
        <v>5</v>
      </c>
      <c r="I116" s="139">
        <v>2976.36</v>
      </c>
      <c r="J116" s="140">
        <f>ROUND(I116*H116,2)</f>
        <v>14881.8</v>
      </c>
      <c r="K116" s="136" t="s">
        <v>21</v>
      </c>
      <c r="L116" s="33"/>
      <c r="M116" s="141" t="s">
        <v>21</v>
      </c>
      <c r="N116" s="142" t="s">
        <v>42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444</v>
      </c>
      <c r="AT116" s="145" t="s">
        <v>332</v>
      </c>
      <c r="AU116" s="145" t="s">
        <v>80</v>
      </c>
      <c r="AY116" s="18" t="s">
        <v>330</v>
      </c>
      <c r="BE116" s="146">
        <f>IF(N116="základní",J116,0)</f>
        <v>14881.8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78</v>
      </c>
      <c r="BK116" s="146">
        <f>ROUND(I116*H116,2)</f>
        <v>14881.8</v>
      </c>
      <c r="BL116" s="18" t="s">
        <v>444</v>
      </c>
      <c r="BM116" s="145" t="s">
        <v>9703</v>
      </c>
    </row>
    <row r="117" spans="2:65" s="1" customFormat="1" ht="19.5">
      <c r="B117" s="33"/>
      <c r="D117" s="152" t="s">
        <v>375</v>
      </c>
      <c r="F117" s="165" t="s">
        <v>9670</v>
      </c>
      <c r="I117" s="149"/>
      <c r="L117" s="33"/>
      <c r="M117" s="150"/>
      <c r="T117" s="52"/>
      <c r="AT117" s="18" t="s">
        <v>375</v>
      </c>
      <c r="AU117" s="18" t="s">
        <v>80</v>
      </c>
    </row>
    <row r="118" spans="2:65" s="1" customFormat="1" ht="16.5" customHeight="1">
      <c r="B118" s="33"/>
      <c r="C118" s="134" t="s">
        <v>435</v>
      </c>
      <c r="D118" s="134" t="s">
        <v>332</v>
      </c>
      <c r="E118" s="135" t="s">
        <v>9704</v>
      </c>
      <c r="F118" s="136" t="s">
        <v>9705</v>
      </c>
      <c r="G118" s="137" t="s">
        <v>2551</v>
      </c>
      <c r="H118" s="138">
        <v>3</v>
      </c>
      <c r="I118" s="139">
        <v>133487.99</v>
      </c>
      <c r="J118" s="140">
        <f>ROUND(I118*H118,2)</f>
        <v>400463.97</v>
      </c>
      <c r="K118" s="136" t="s">
        <v>21</v>
      </c>
      <c r="L118" s="33"/>
      <c r="M118" s="141" t="s">
        <v>21</v>
      </c>
      <c r="N118" s="142" t="s">
        <v>42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444</v>
      </c>
      <c r="AT118" s="145" t="s">
        <v>332</v>
      </c>
      <c r="AU118" s="145" t="s">
        <v>80</v>
      </c>
      <c r="AY118" s="18" t="s">
        <v>330</v>
      </c>
      <c r="BE118" s="146">
        <f>IF(N118="základní",J118,0)</f>
        <v>400463.97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78</v>
      </c>
      <c r="BK118" s="146">
        <f>ROUND(I118*H118,2)</f>
        <v>400463.97</v>
      </c>
      <c r="BL118" s="18" t="s">
        <v>444</v>
      </c>
      <c r="BM118" s="145" t="s">
        <v>9706</v>
      </c>
    </row>
    <row r="119" spans="2:65" s="1" customFormat="1" ht="19.5">
      <c r="B119" s="33"/>
      <c r="D119" s="152" t="s">
        <v>375</v>
      </c>
      <c r="F119" s="165" t="s">
        <v>9670</v>
      </c>
      <c r="I119" s="149"/>
      <c r="L119" s="33"/>
      <c r="M119" s="150"/>
      <c r="T119" s="52"/>
      <c r="AT119" s="18" t="s">
        <v>375</v>
      </c>
      <c r="AU119" s="18" t="s">
        <v>80</v>
      </c>
    </row>
    <row r="120" spans="2:65" s="1" customFormat="1" ht="16.5" customHeight="1">
      <c r="B120" s="33"/>
      <c r="C120" s="134" t="s">
        <v>444</v>
      </c>
      <c r="D120" s="134" t="s">
        <v>332</v>
      </c>
      <c r="E120" s="135" t="s">
        <v>9707</v>
      </c>
      <c r="F120" s="136" t="s">
        <v>9708</v>
      </c>
      <c r="G120" s="137" t="s">
        <v>2551</v>
      </c>
      <c r="H120" s="138">
        <v>1</v>
      </c>
      <c r="I120" s="139">
        <v>118185.57</v>
      </c>
      <c r="J120" s="140">
        <f>ROUND(I120*H120,2)</f>
        <v>118185.57</v>
      </c>
      <c r="K120" s="136" t="s">
        <v>21</v>
      </c>
      <c r="L120" s="33"/>
      <c r="M120" s="141" t="s">
        <v>21</v>
      </c>
      <c r="N120" s="142" t="s">
        <v>42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444</v>
      </c>
      <c r="AT120" s="145" t="s">
        <v>332</v>
      </c>
      <c r="AU120" s="145" t="s">
        <v>80</v>
      </c>
      <c r="AY120" s="18" t="s">
        <v>330</v>
      </c>
      <c r="BE120" s="146">
        <f>IF(N120="základní",J120,0)</f>
        <v>118185.57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78</v>
      </c>
      <c r="BK120" s="146">
        <f>ROUND(I120*H120,2)</f>
        <v>118185.57</v>
      </c>
      <c r="BL120" s="18" t="s">
        <v>444</v>
      </c>
      <c r="BM120" s="145" t="s">
        <v>9709</v>
      </c>
    </row>
    <row r="121" spans="2:65" s="1" customFormat="1" ht="19.5">
      <c r="B121" s="33"/>
      <c r="D121" s="152" t="s">
        <v>375</v>
      </c>
      <c r="F121" s="165" t="s">
        <v>9670</v>
      </c>
      <c r="I121" s="149"/>
      <c r="L121" s="33"/>
      <c r="M121" s="150"/>
      <c r="T121" s="52"/>
      <c r="AT121" s="18" t="s">
        <v>375</v>
      </c>
      <c r="AU121" s="18" t="s">
        <v>80</v>
      </c>
    </row>
    <row r="122" spans="2:65" s="1" customFormat="1" ht="16.5" customHeight="1">
      <c r="B122" s="33"/>
      <c r="C122" s="134" t="s">
        <v>452</v>
      </c>
      <c r="D122" s="134" t="s">
        <v>332</v>
      </c>
      <c r="E122" s="135" t="s">
        <v>9710</v>
      </c>
      <c r="F122" s="136" t="s">
        <v>9711</v>
      </c>
      <c r="G122" s="137" t="s">
        <v>2551</v>
      </c>
      <c r="H122" s="138">
        <v>1</v>
      </c>
      <c r="I122" s="139">
        <v>46516.02</v>
      </c>
      <c r="J122" s="140">
        <f>ROUND(I122*H122,2)</f>
        <v>46516.02</v>
      </c>
      <c r="K122" s="136" t="s">
        <v>21</v>
      </c>
      <c r="L122" s="33"/>
      <c r="M122" s="141" t="s">
        <v>21</v>
      </c>
      <c r="N122" s="142" t="s">
        <v>42</v>
      </c>
      <c r="P122" s="143">
        <f>O122*H122</f>
        <v>0</v>
      </c>
      <c r="Q122" s="143">
        <v>0</v>
      </c>
      <c r="R122" s="143">
        <f>Q122*H122</f>
        <v>0</v>
      </c>
      <c r="S122" s="143">
        <v>0</v>
      </c>
      <c r="T122" s="144">
        <f>S122*H122</f>
        <v>0</v>
      </c>
      <c r="AR122" s="145" t="s">
        <v>444</v>
      </c>
      <c r="AT122" s="145" t="s">
        <v>332</v>
      </c>
      <c r="AU122" s="145" t="s">
        <v>80</v>
      </c>
      <c r="AY122" s="18" t="s">
        <v>330</v>
      </c>
      <c r="BE122" s="146">
        <f>IF(N122="základní",J122,0)</f>
        <v>46516.02</v>
      </c>
      <c r="BF122" s="146">
        <f>IF(N122="snížená",J122,0)</f>
        <v>0</v>
      </c>
      <c r="BG122" s="146">
        <f>IF(N122="zákl. přenesená",J122,0)</f>
        <v>0</v>
      </c>
      <c r="BH122" s="146">
        <f>IF(N122="sníž. přenesená",J122,0)</f>
        <v>0</v>
      </c>
      <c r="BI122" s="146">
        <f>IF(N122="nulová",J122,0)</f>
        <v>0</v>
      </c>
      <c r="BJ122" s="18" t="s">
        <v>78</v>
      </c>
      <c r="BK122" s="146">
        <f>ROUND(I122*H122,2)</f>
        <v>46516.02</v>
      </c>
      <c r="BL122" s="18" t="s">
        <v>444</v>
      </c>
      <c r="BM122" s="145" t="s">
        <v>9712</v>
      </c>
    </row>
    <row r="123" spans="2:65" s="1" customFormat="1" ht="19.5">
      <c r="B123" s="33"/>
      <c r="D123" s="152" t="s">
        <v>375</v>
      </c>
      <c r="F123" s="165" t="s">
        <v>9670</v>
      </c>
      <c r="I123" s="149"/>
      <c r="L123" s="33"/>
      <c r="M123" s="150"/>
      <c r="T123" s="52"/>
      <c r="AT123" s="18" t="s">
        <v>375</v>
      </c>
      <c r="AU123" s="18" t="s">
        <v>80</v>
      </c>
    </row>
    <row r="124" spans="2:65" s="1" customFormat="1" ht="16.5" customHeight="1">
      <c r="B124" s="33"/>
      <c r="C124" s="134" t="s">
        <v>459</v>
      </c>
      <c r="D124" s="134" t="s">
        <v>332</v>
      </c>
      <c r="E124" s="135" t="s">
        <v>9713</v>
      </c>
      <c r="F124" s="136" t="s">
        <v>9714</v>
      </c>
      <c r="G124" s="137" t="s">
        <v>2551</v>
      </c>
      <c r="H124" s="138">
        <v>1</v>
      </c>
      <c r="I124" s="139">
        <v>73717.25</v>
      </c>
      <c r="J124" s="140">
        <f>ROUND(I124*H124,2)</f>
        <v>73717.25</v>
      </c>
      <c r="K124" s="136" t="s">
        <v>21</v>
      </c>
      <c r="L124" s="33"/>
      <c r="M124" s="141" t="s">
        <v>21</v>
      </c>
      <c r="N124" s="142" t="s">
        <v>42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444</v>
      </c>
      <c r="AT124" s="145" t="s">
        <v>332</v>
      </c>
      <c r="AU124" s="145" t="s">
        <v>80</v>
      </c>
      <c r="AY124" s="18" t="s">
        <v>330</v>
      </c>
      <c r="BE124" s="146">
        <f>IF(N124="základní",J124,0)</f>
        <v>73717.25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78</v>
      </c>
      <c r="BK124" s="146">
        <f>ROUND(I124*H124,2)</f>
        <v>73717.25</v>
      </c>
      <c r="BL124" s="18" t="s">
        <v>444</v>
      </c>
      <c r="BM124" s="145" t="s">
        <v>9715</v>
      </c>
    </row>
    <row r="125" spans="2:65" s="1" customFormat="1" ht="19.5">
      <c r="B125" s="33"/>
      <c r="D125" s="152" t="s">
        <v>375</v>
      </c>
      <c r="F125" s="165" t="s">
        <v>9670</v>
      </c>
      <c r="I125" s="149"/>
      <c r="L125" s="33"/>
      <c r="M125" s="150"/>
      <c r="T125" s="52"/>
      <c r="AT125" s="18" t="s">
        <v>375</v>
      </c>
      <c r="AU125" s="18" t="s">
        <v>80</v>
      </c>
    </row>
    <row r="126" spans="2:65" s="1" customFormat="1" ht="16.5" customHeight="1">
      <c r="B126" s="33"/>
      <c r="C126" s="134" t="s">
        <v>465</v>
      </c>
      <c r="D126" s="134" t="s">
        <v>332</v>
      </c>
      <c r="E126" s="135" t="s">
        <v>9716</v>
      </c>
      <c r="F126" s="136" t="s">
        <v>9717</v>
      </c>
      <c r="G126" s="137" t="s">
        <v>2551</v>
      </c>
      <c r="H126" s="138">
        <v>1</v>
      </c>
      <c r="I126" s="139">
        <v>126182.67</v>
      </c>
      <c r="J126" s="140">
        <f>ROUND(I126*H126,2)</f>
        <v>126182.67</v>
      </c>
      <c r="K126" s="136" t="s">
        <v>21</v>
      </c>
      <c r="L126" s="33"/>
      <c r="M126" s="141" t="s">
        <v>21</v>
      </c>
      <c r="N126" s="142" t="s">
        <v>42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444</v>
      </c>
      <c r="AT126" s="145" t="s">
        <v>332</v>
      </c>
      <c r="AU126" s="145" t="s">
        <v>80</v>
      </c>
      <c r="AY126" s="18" t="s">
        <v>330</v>
      </c>
      <c r="BE126" s="146">
        <f>IF(N126="základní",J126,0)</f>
        <v>126182.67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78</v>
      </c>
      <c r="BK126" s="146">
        <f>ROUND(I126*H126,2)</f>
        <v>126182.67</v>
      </c>
      <c r="BL126" s="18" t="s">
        <v>444</v>
      </c>
      <c r="BM126" s="145" t="s">
        <v>9718</v>
      </c>
    </row>
    <row r="127" spans="2:65" s="1" customFormat="1" ht="19.5">
      <c r="B127" s="33"/>
      <c r="D127" s="152" t="s">
        <v>375</v>
      </c>
      <c r="F127" s="165" t="s">
        <v>9670</v>
      </c>
      <c r="I127" s="149"/>
      <c r="L127" s="33"/>
      <c r="M127" s="150"/>
      <c r="T127" s="52"/>
      <c r="AT127" s="18" t="s">
        <v>375</v>
      </c>
      <c r="AU127" s="18" t="s">
        <v>80</v>
      </c>
    </row>
    <row r="128" spans="2:65" s="1" customFormat="1" ht="16.5" customHeight="1">
      <c r="B128" s="33"/>
      <c r="C128" s="134" t="s">
        <v>474</v>
      </c>
      <c r="D128" s="134" t="s">
        <v>332</v>
      </c>
      <c r="E128" s="135" t="s">
        <v>9719</v>
      </c>
      <c r="F128" s="136" t="s">
        <v>9720</v>
      </c>
      <c r="G128" s="137" t="s">
        <v>2551</v>
      </c>
      <c r="H128" s="138">
        <v>1</v>
      </c>
      <c r="I128" s="139">
        <v>94803.03</v>
      </c>
      <c r="J128" s="140">
        <f>ROUND(I128*H128,2)</f>
        <v>94803.03</v>
      </c>
      <c r="K128" s="136" t="s">
        <v>21</v>
      </c>
      <c r="L128" s="33"/>
      <c r="M128" s="141" t="s">
        <v>21</v>
      </c>
      <c r="N128" s="142" t="s">
        <v>42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444</v>
      </c>
      <c r="AT128" s="145" t="s">
        <v>332</v>
      </c>
      <c r="AU128" s="145" t="s">
        <v>80</v>
      </c>
      <c r="AY128" s="18" t="s">
        <v>330</v>
      </c>
      <c r="BE128" s="146">
        <f>IF(N128="základní",J128,0)</f>
        <v>94803.03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78</v>
      </c>
      <c r="BK128" s="146">
        <f>ROUND(I128*H128,2)</f>
        <v>94803.03</v>
      </c>
      <c r="BL128" s="18" t="s">
        <v>444</v>
      </c>
      <c r="BM128" s="145" t="s">
        <v>9721</v>
      </c>
    </row>
    <row r="129" spans="2:65" s="1" customFormat="1" ht="19.5">
      <c r="B129" s="33"/>
      <c r="D129" s="152" t="s">
        <v>375</v>
      </c>
      <c r="F129" s="165" t="s">
        <v>9670</v>
      </c>
      <c r="I129" s="149"/>
      <c r="L129" s="33"/>
      <c r="M129" s="150"/>
      <c r="T129" s="52"/>
      <c r="AT129" s="18" t="s">
        <v>375</v>
      </c>
      <c r="AU129" s="18" t="s">
        <v>80</v>
      </c>
    </row>
    <row r="130" spans="2:65" s="1" customFormat="1" ht="16.5" customHeight="1">
      <c r="B130" s="33"/>
      <c r="C130" s="134" t="s">
        <v>7</v>
      </c>
      <c r="D130" s="134" t="s">
        <v>332</v>
      </c>
      <c r="E130" s="135" t="s">
        <v>9722</v>
      </c>
      <c r="F130" s="136" t="s">
        <v>9720</v>
      </c>
      <c r="G130" s="137" t="s">
        <v>2551</v>
      </c>
      <c r="H130" s="138">
        <v>1</v>
      </c>
      <c r="I130" s="139">
        <v>23797.61</v>
      </c>
      <c r="J130" s="140">
        <f>ROUND(I130*H130,2)</f>
        <v>23797.61</v>
      </c>
      <c r="K130" s="136" t="s">
        <v>21</v>
      </c>
      <c r="L130" s="33"/>
      <c r="M130" s="141" t="s">
        <v>21</v>
      </c>
      <c r="N130" s="142" t="s">
        <v>42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444</v>
      </c>
      <c r="AT130" s="145" t="s">
        <v>332</v>
      </c>
      <c r="AU130" s="145" t="s">
        <v>80</v>
      </c>
      <c r="AY130" s="18" t="s">
        <v>330</v>
      </c>
      <c r="BE130" s="146">
        <f>IF(N130="základní",J130,0)</f>
        <v>23797.61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78</v>
      </c>
      <c r="BK130" s="146">
        <f>ROUND(I130*H130,2)</f>
        <v>23797.61</v>
      </c>
      <c r="BL130" s="18" t="s">
        <v>444</v>
      </c>
      <c r="BM130" s="145" t="s">
        <v>9723</v>
      </c>
    </row>
    <row r="131" spans="2:65" s="1" customFormat="1" ht="19.5">
      <c r="B131" s="33"/>
      <c r="D131" s="152" t="s">
        <v>375</v>
      </c>
      <c r="F131" s="165" t="s">
        <v>9670</v>
      </c>
      <c r="I131" s="149"/>
      <c r="L131" s="33"/>
      <c r="M131" s="150"/>
      <c r="T131" s="52"/>
      <c r="AT131" s="18" t="s">
        <v>375</v>
      </c>
      <c r="AU131" s="18" t="s">
        <v>80</v>
      </c>
    </row>
    <row r="132" spans="2:65" s="1" customFormat="1" ht="16.5" customHeight="1">
      <c r="B132" s="33"/>
      <c r="C132" s="134" t="s">
        <v>484</v>
      </c>
      <c r="D132" s="134" t="s">
        <v>332</v>
      </c>
      <c r="E132" s="135" t="s">
        <v>9724</v>
      </c>
      <c r="F132" s="136" t="s">
        <v>9725</v>
      </c>
      <c r="G132" s="137" t="s">
        <v>2551</v>
      </c>
      <c r="H132" s="138">
        <v>1</v>
      </c>
      <c r="I132" s="139">
        <v>74436.710000000006</v>
      </c>
      <c r="J132" s="140">
        <f>ROUND(I132*H132,2)</f>
        <v>74436.710000000006</v>
      </c>
      <c r="K132" s="136" t="s">
        <v>21</v>
      </c>
      <c r="L132" s="33"/>
      <c r="M132" s="141" t="s">
        <v>21</v>
      </c>
      <c r="N132" s="142" t="s">
        <v>42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444</v>
      </c>
      <c r="AT132" s="145" t="s">
        <v>332</v>
      </c>
      <c r="AU132" s="145" t="s">
        <v>80</v>
      </c>
      <c r="AY132" s="18" t="s">
        <v>330</v>
      </c>
      <c r="BE132" s="146">
        <f>IF(N132="základní",J132,0)</f>
        <v>74436.710000000006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78</v>
      </c>
      <c r="BK132" s="146">
        <f>ROUND(I132*H132,2)</f>
        <v>74436.710000000006</v>
      </c>
      <c r="BL132" s="18" t="s">
        <v>444</v>
      </c>
      <c r="BM132" s="145" t="s">
        <v>9726</v>
      </c>
    </row>
    <row r="133" spans="2:65" s="1" customFormat="1" ht="19.5">
      <c r="B133" s="33"/>
      <c r="D133" s="152" t="s">
        <v>375</v>
      </c>
      <c r="F133" s="165" t="s">
        <v>9670</v>
      </c>
      <c r="I133" s="149"/>
      <c r="L133" s="33"/>
      <c r="M133" s="150"/>
      <c r="T133" s="52"/>
      <c r="AT133" s="18" t="s">
        <v>375</v>
      </c>
      <c r="AU133" s="18" t="s">
        <v>80</v>
      </c>
    </row>
    <row r="134" spans="2:65" s="1" customFormat="1" ht="16.5" customHeight="1">
      <c r="B134" s="33"/>
      <c r="C134" s="134" t="s">
        <v>491</v>
      </c>
      <c r="D134" s="134" t="s">
        <v>332</v>
      </c>
      <c r="E134" s="135" t="s">
        <v>9727</v>
      </c>
      <c r="F134" s="136" t="s">
        <v>9668</v>
      </c>
      <c r="G134" s="137" t="s">
        <v>2551</v>
      </c>
      <c r="H134" s="138">
        <v>1</v>
      </c>
      <c r="I134" s="139">
        <v>51192.53</v>
      </c>
      <c r="J134" s="140">
        <f>ROUND(I134*H134,2)</f>
        <v>51192.53</v>
      </c>
      <c r="K134" s="136" t="s">
        <v>21</v>
      </c>
      <c r="L134" s="33"/>
      <c r="M134" s="141" t="s">
        <v>21</v>
      </c>
      <c r="N134" s="14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444</v>
      </c>
      <c r="AT134" s="145" t="s">
        <v>332</v>
      </c>
      <c r="AU134" s="145" t="s">
        <v>80</v>
      </c>
      <c r="AY134" s="18" t="s">
        <v>330</v>
      </c>
      <c r="BE134" s="146">
        <f>IF(N134="základní",J134,0)</f>
        <v>51192.53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78</v>
      </c>
      <c r="BK134" s="146">
        <f>ROUND(I134*H134,2)</f>
        <v>51192.53</v>
      </c>
      <c r="BL134" s="18" t="s">
        <v>444</v>
      </c>
      <c r="BM134" s="145" t="s">
        <v>9728</v>
      </c>
    </row>
    <row r="135" spans="2:65" s="1" customFormat="1" ht="19.5">
      <c r="B135" s="33"/>
      <c r="D135" s="152" t="s">
        <v>375</v>
      </c>
      <c r="F135" s="165" t="s">
        <v>9670</v>
      </c>
      <c r="I135" s="149"/>
      <c r="L135" s="33"/>
      <c r="M135" s="150"/>
      <c r="T135" s="52"/>
      <c r="AT135" s="18" t="s">
        <v>375</v>
      </c>
      <c r="AU135" s="18" t="s">
        <v>80</v>
      </c>
    </row>
    <row r="136" spans="2:65" s="1" customFormat="1" ht="16.5" customHeight="1">
      <c r="B136" s="33"/>
      <c r="C136" s="134" t="s">
        <v>5488</v>
      </c>
      <c r="D136" s="134" t="s">
        <v>332</v>
      </c>
      <c r="E136" s="135" t="s">
        <v>9729</v>
      </c>
      <c r="F136" s="136" t="s">
        <v>9668</v>
      </c>
      <c r="G136" s="137" t="s">
        <v>2551</v>
      </c>
      <c r="H136" s="138">
        <v>1</v>
      </c>
      <c r="I136" s="139">
        <v>46626.71</v>
      </c>
      <c r="J136" s="140">
        <f>ROUND(I136*H136,2)</f>
        <v>46626.71</v>
      </c>
      <c r="K136" s="136" t="s">
        <v>21</v>
      </c>
      <c r="L136" s="33"/>
      <c r="M136" s="141" t="s">
        <v>21</v>
      </c>
      <c r="N136" s="142" t="s">
        <v>42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444</v>
      </c>
      <c r="AT136" s="145" t="s">
        <v>332</v>
      </c>
      <c r="AU136" s="145" t="s">
        <v>80</v>
      </c>
      <c r="AY136" s="18" t="s">
        <v>330</v>
      </c>
      <c r="BE136" s="146">
        <f>IF(N136="základní",J136,0)</f>
        <v>46626.71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78</v>
      </c>
      <c r="BK136" s="146">
        <f>ROUND(I136*H136,2)</f>
        <v>46626.71</v>
      </c>
      <c r="BL136" s="18" t="s">
        <v>444</v>
      </c>
      <c r="BM136" s="145" t="s">
        <v>9730</v>
      </c>
    </row>
    <row r="137" spans="2:65" s="1" customFormat="1" ht="19.5">
      <c r="B137" s="33"/>
      <c r="D137" s="152" t="s">
        <v>375</v>
      </c>
      <c r="F137" s="165" t="s">
        <v>9670</v>
      </c>
      <c r="I137" s="149"/>
      <c r="L137" s="33"/>
      <c r="M137" s="150"/>
      <c r="T137" s="52"/>
      <c r="AT137" s="18" t="s">
        <v>375</v>
      </c>
      <c r="AU137" s="18" t="s">
        <v>80</v>
      </c>
    </row>
    <row r="138" spans="2:65" s="1" customFormat="1" ht="16.5" customHeight="1">
      <c r="B138" s="33"/>
      <c r="C138" s="134" t="s">
        <v>561</v>
      </c>
      <c r="D138" s="134" t="s">
        <v>332</v>
      </c>
      <c r="E138" s="135" t="s">
        <v>9731</v>
      </c>
      <c r="F138" s="136" t="s">
        <v>9668</v>
      </c>
      <c r="G138" s="137" t="s">
        <v>2551</v>
      </c>
      <c r="H138" s="138">
        <v>1</v>
      </c>
      <c r="I138" s="139">
        <v>49255.519999999997</v>
      </c>
      <c r="J138" s="140">
        <f>ROUND(I138*H138,2)</f>
        <v>49255.519999999997</v>
      </c>
      <c r="K138" s="136" t="s">
        <v>21</v>
      </c>
      <c r="L138" s="33"/>
      <c r="M138" s="141" t="s">
        <v>21</v>
      </c>
      <c r="N138" s="14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444</v>
      </c>
      <c r="AT138" s="145" t="s">
        <v>332</v>
      </c>
      <c r="AU138" s="145" t="s">
        <v>80</v>
      </c>
      <c r="AY138" s="18" t="s">
        <v>330</v>
      </c>
      <c r="BE138" s="146">
        <f>IF(N138="základní",J138,0)</f>
        <v>49255.519999999997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78</v>
      </c>
      <c r="BK138" s="146">
        <f>ROUND(I138*H138,2)</f>
        <v>49255.519999999997</v>
      </c>
      <c r="BL138" s="18" t="s">
        <v>444</v>
      </c>
      <c r="BM138" s="145" t="s">
        <v>9732</v>
      </c>
    </row>
    <row r="139" spans="2:65" s="1" customFormat="1" ht="19.5">
      <c r="B139" s="33"/>
      <c r="D139" s="152" t="s">
        <v>375</v>
      </c>
      <c r="F139" s="165" t="s">
        <v>9670</v>
      </c>
      <c r="I139" s="149"/>
      <c r="L139" s="33"/>
      <c r="M139" s="150"/>
      <c r="T139" s="52"/>
      <c r="AT139" s="18" t="s">
        <v>375</v>
      </c>
      <c r="AU139" s="18" t="s">
        <v>80</v>
      </c>
    </row>
    <row r="140" spans="2:65" s="1" customFormat="1" ht="16.5" customHeight="1">
      <c r="B140" s="33"/>
      <c r="C140" s="134" t="s">
        <v>571</v>
      </c>
      <c r="D140" s="134" t="s">
        <v>332</v>
      </c>
      <c r="E140" s="135" t="s">
        <v>9733</v>
      </c>
      <c r="F140" s="136" t="s">
        <v>9668</v>
      </c>
      <c r="G140" s="137" t="s">
        <v>2551</v>
      </c>
      <c r="H140" s="138">
        <v>1</v>
      </c>
      <c r="I140" s="139">
        <v>45824.23</v>
      </c>
      <c r="J140" s="140">
        <f>ROUND(I140*H140,2)</f>
        <v>45824.23</v>
      </c>
      <c r="K140" s="136" t="s">
        <v>21</v>
      </c>
      <c r="L140" s="33"/>
      <c r="M140" s="141" t="s">
        <v>21</v>
      </c>
      <c r="N140" s="142" t="s">
        <v>42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444</v>
      </c>
      <c r="AT140" s="145" t="s">
        <v>332</v>
      </c>
      <c r="AU140" s="145" t="s">
        <v>80</v>
      </c>
      <c r="AY140" s="18" t="s">
        <v>330</v>
      </c>
      <c r="BE140" s="146">
        <f>IF(N140="základní",J140,0)</f>
        <v>45824.23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78</v>
      </c>
      <c r="BK140" s="146">
        <f>ROUND(I140*H140,2)</f>
        <v>45824.23</v>
      </c>
      <c r="BL140" s="18" t="s">
        <v>444</v>
      </c>
      <c r="BM140" s="145" t="s">
        <v>9734</v>
      </c>
    </row>
    <row r="141" spans="2:65" s="1" customFormat="1" ht="19.5">
      <c r="B141" s="33"/>
      <c r="D141" s="152" t="s">
        <v>375</v>
      </c>
      <c r="F141" s="165" t="s">
        <v>9670</v>
      </c>
      <c r="I141" s="149"/>
      <c r="L141" s="33"/>
      <c r="M141" s="150"/>
      <c r="T141" s="52"/>
      <c r="AT141" s="18" t="s">
        <v>375</v>
      </c>
      <c r="AU141" s="18" t="s">
        <v>80</v>
      </c>
    </row>
    <row r="142" spans="2:65" s="1" customFormat="1" ht="16.5" customHeight="1">
      <c r="B142" s="33"/>
      <c r="C142" s="134" t="s">
        <v>559</v>
      </c>
      <c r="D142" s="134" t="s">
        <v>332</v>
      </c>
      <c r="E142" s="135" t="s">
        <v>9735</v>
      </c>
      <c r="F142" s="136" t="s">
        <v>9736</v>
      </c>
      <c r="G142" s="137" t="s">
        <v>2551</v>
      </c>
      <c r="H142" s="138">
        <v>1</v>
      </c>
      <c r="I142" s="139">
        <v>89158.02</v>
      </c>
      <c r="J142" s="140">
        <f>ROUND(I142*H142,2)</f>
        <v>89158.02</v>
      </c>
      <c r="K142" s="136" t="s">
        <v>21</v>
      </c>
      <c r="L142" s="33"/>
      <c r="M142" s="141" t="s">
        <v>21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444</v>
      </c>
      <c r="AT142" s="145" t="s">
        <v>332</v>
      </c>
      <c r="AU142" s="145" t="s">
        <v>80</v>
      </c>
      <c r="AY142" s="18" t="s">
        <v>330</v>
      </c>
      <c r="BE142" s="146">
        <f>IF(N142="základní",J142,0)</f>
        <v>89158.02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78</v>
      </c>
      <c r="BK142" s="146">
        <f>ROUND(I142*H142,2)</f>
        <v>89158.02</v>
      </c>
      <c r="BL142" s="18" t="s">
        <v>444</v>
      </c>
      <c r="BM142" s="145" t="s">
        <v>9737</v>
      </c>
    </row>
    <row r="143" spans="2:65" s="1" customFormat="1" ht="19.5">
      <c r="B143" s="33"/>
      <c r="D143" s="152" t="s">
        <v>375</v>
      </c>
      <c r="F143" s="165" t="s">
        <v>9670</v>
      </c>
      <c r="I143" s="149"/>
      <c r="L143" s="33"/>
      <c r="M143" s="150"/>
      <c r="T143" s="52"/>
      <c r="AT143" s="18" t="s">
        <v>375</v>
      </c>
      <c r="AU143" s="18" t="s">
        <v>80</v>
      </c>
    </row>
    <row r="144" spans="2:65" s="1" customFormat="1" ht="16.5" customHeight="1">
      <c r="B144" s="33"/>
      <c r="C144" s="134" t="s">
        <v>585</v>
      </c>
      <c r="D144" s="134" t="s">
        <v>332</v>
      </c>
      <c r="E144" s="135" t="s">
        <v>9738</v>
      </c>
      <c r="F144" s="136" t="s">
        <v>9668</v>
      </c>
      <c r="G144" s="137" t="s">
        <v>2551</v>
      </c>
      <c r="H144" s="138">
        <v>1</v>
      </c>
      <c r="I144" s="139">
        <v>70258.290000000008</v>
      </c>
      <c r="J144" s="140">
        <f>ROUND(I144*H144,2)</f>
        <v>70258.289999999994</v>
      </c>
      <c r="K144" s="136" t="s">
        <v>21</v>
      </c>
      <c r="L144" s="33"/>
      <c r="M144" s="141" t="s">
        <v>21</v>
      </c>
      <c r="N144" s="142" t="s">
        <v>42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444</v>
      </c>
      <c r="AT144" s="145" t="s">
        <v>332</v>
      </c>
      <c r="AU144" s="145" t="s">
        <v>80</v>
      </c>
      <c r="AY144" s="18" t="s">
        <v>330</v>
      </c>
      <c r="BE144" s="146">
        <f>IF(N144="základní",J144,0)</f>
        <v>70258.289999999994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78</v>
      </c>
      <c r="BK144" s="146">
        <f>ROUND(I144*H144,2)</f>
        <v>70258.289999999994</v>
      </c>
      <c r="BL144" s="18" t="s">
        <v>444</v>
      </c>
      <c r="BM144" s="145" t="s">
        <v>9739</v>
      </c>
    </row>
    <row r="145" spans="2:65" s="1" customFormat="1" ht="19.5">
      <c r="B145" s="33"/>
      <c r="D145" s="152" t="s">
        <v>375</v>
      </c>
      <c r="F145" s="165" t="s">
        <v>9670</v>
      </c>
      <c r="I145" s="149"/>
      <c r="L145" s="33"/>
      <c r="M145" s="150"/>
      <c r="T145" s="52"/>
      <c r="AT145" s="18" t="s">
        <v>375</v>
      </c>
      <c r="AU145" s="18" t="s">
        <v>80</v>
      </c>
    </row>
    <row r="146" spans="2:65" s="1" customFormat="1" ht="16.5" customHeight="1">
      <c r="B146" s="33"/>
      <c r="C146" s="134" t="s">
        <v>594</v>
      </c>
      <c r="D146" s="134" t="s">
        <v>332</v>
      </c>
      <c r="E146" s="135" t="s">
        <v>9740</v>
      </c>
      <c r="F146" s="136" t="s">
        <v>9741</v>
      </c>
      <c r="G146" s="137" t="s">
        <v>2551</v>
      </c>
      <c r="H146" s="138">
        <v>1</v>
      </c>
      <c r="I146" s="139">
        <v>144445.95000000001</v>
      </c>
      <c r="J146" s="140">
        <f>ROUND(I146*H146,2)</f>
        <v>144445.95000000001</v>
      </c>
      <c r="K146" s="136" t="s">
        <v>21</v>
      </c>
      <c r="L146" s="33"/>
      <c r="M146" s="141" t="s">
        <v>21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444</v>
      </c>
      <c r="AT146" s="145" t="s">
        <v>332</v>
      </c>
      <c r="AU146" s="145" t="s">
        <v>80</v>
      </c>
      <c r="AY146" s="18" t="s">
        <v>330</v>
      </c>
      <c r="BE146" s="146">
        <f>IF(N146="základní",J146,0)</f>
        <v>144445.95000000001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78</v>
      </c>
      <c r="BK146" s="146">
        <f>ROUND(I146*H146,2)</f>
        <v>144445.95000000001</v>
      </c>
      <c r="BL146" s="18" t="s">
        <v>444</v>
      </c>
      <c r="BM146" s="145" t="s">
        <v>9742</v>
      </c>
    </row>
    <row r="147" spans="2:65" s="1" customFormat="1" ht="19.5">
      <c r="B147" s="33"/>
      <c r="D147" s="152" t="s">
        <v>375</v>
      </c>
      <c r="F147" s="165" t="s">
        <v>9670</v>
      </c>
      <c r="I147" s="149"/>
      <c r="L147" s="33"/>
      <c r="M147" s="150"/>
      <c r="T147" s="52"/>
      <c r="AT147" s="18" t="s">
        <v>375</v>
      </c>
      <c r="AU147" s="18" t="s">
        <v>80</v>
      </c>
    </row>
    <row r="148" spans="2:65" s="1" customFormat="1" ht="16.5" customHeight="1">
      <c r="B148" s="33"/>
      <c r="C148" s="134" t="s">
        <v>600</v>
      </c>
      <c r="D148" s="134" t="s">
        <v>332</v>
      </c>
      <c r="E148" s="135" t="s">
        <v>9743</v>
      </c>
      <c r="F148" s="136" t="s">
        <v>9744</v>
      </c>
      <c r="G148" s="137" t="s">
        <v>2551</v>
      </c>
      <c r="H148" s="138">
        <v>1</v>
      </c>
      <c r="I148" s="139">
        <v>294232.53000000003</v>
      </c>
      <c r="J148" s="140">
        <f>ROUND(I148*H148,2)</f>
        <v>294232.53000000003</v>
      </c>
      <c r="K148" s="136" t="s">
        <v>21</v>
      </c>
      <c r="L148" s="33"/>
      <c r="M148" s="141" t="s">
        <v>21</v>
      </c>
      <c r="N148" s="142" t="s">
        <v>42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444</v>
      </c>
      <c r="AT148" s="145" t="s">
        <v>332</v>
      </c>
      <c r="AU148" s="145" t="s">
        <v>80</v>
      </c>
      <c r="AY148" s="18" t="s">
        <v>330</v>
      </c>
      <c r="BE148" s="146">
        <f>IF(N148="základní",J148,0)</f>
        <v>294232.53000000003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78</v>
      </c>
      <c r="BK148" s="146">
        <f>ROUND(I148*H148,2)</f>
        <v>294232.53000000003</v>
      </c>
      <c r="BL148" s="18" t="s">
        <v>444</v>
      </c>
      <c r="BM148" s="145" t="s">
        <v>9745</v>
      </c>
    </row>
    <row r="149" spans="2:65" s="1" customFormat="1" ht="19.5">
      <c r="B149" s="33"/>
      <c r="D149" s="152" t="s">
        <v>375</v>
      </c>
      <c r="F149" s="165" t="s">
        <v>9670</v>
      </c>
      <c r="I149" s="149"/>
      <c r="L149" s="33"/>
      <c r="M149" s="150"/>
      <c r="T149" s="52"/>
      <c r="AT149" s="18" t="s">
        <v>375</v>
      </c>
      <c r="AU149" s="18" t="s">
        <v>80</v>
      </c>
    </row>
    <row r="150" spans="2:65" s="1" customFormat="1" ht="16.5" customHeight="1">
      <c r="B150" s="33"/>
      <c r="C150" s="134" t="s">
        <v>611</v>
      </c>
      <c r="D150" s="134" t="s">
        <v>332</v>
      </c>
      <c r="E150" s="135" t="s">
        <v>9746</v>
      </c>
      <c r="F150" s="136" t="s">
        <v>9747</v>
      </c>
      <c r="G150" s="137" t="s">
        <v>2551</v>
      </c>
      <c r="H150" s="138">
        <v>2</v>
      </c>
      <c r="I150" s="139">
        <v>42365.279999999999</v>
      </c>
      <c r="J150" s="140">
        <f>ROUND(I150*H150,2)</f>
        <v>84730.559999999998</v>
      </c>
      <c r="K150" s="136" t="s">
        <v>21</v>
      </c>
      <c r="L150" s="33"/>
      <c r="M150" s="141" t="s">
        <v>21</v>
      </c>
      <c r="N150" s="142" t="s">
        <v>42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444</v>
      </c>
      <c r="AT150" s="145" t="s">
        <v>332</v>
      </c>
      <c r="AU150" s="145" t="s">
        <v>80</v>
      </c>
      <c r="AY150" s="18" t="s">
        <v>330</v>
      </c>
      <c r="BE150" s="146">
        <f>IF(N150="základní",J150,0)</f>
        <v>84730.559999999998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78</v>
      </c>
      <c r="BK150" s="146">
        <f>ROUND(I150*H150,2)</f>
        <v>84730.559999999998</v>
      </c>
      <c r="BL150" s="18" t="s">
        <v>444</v>
      </c>
      <c r="BM150" s="145" t="s">
        <v>9748</v>
      </c>
    </row>
    <row r="151" spans="2:65" s="1" customFormat="1" ht="19.5">
      <c r="B151" s="33"/>
      <c r="D151" s="152" t="s">
        <v>375</v>
      </c>
      <c r="F151" s="165" t="s">
        <v>9670</v>
      </c>
      <c r="I151" s="149"/>
      <c r="L151" s="33"/>
      <c r="M151" s="150"/>
      <c r="T151" s="52"/>
      <c r="AT151" s="18" t="s">
        <v>375</v>
      </c>
      <c r="AU151" s="18" t="s">
        <v>80</v>
      </c>
    </row>
    <row r="152" spans="2:65" s="1" customFormat="1" ht="16.5" customHeight="1">
      <c r="B152" s="33"/>
      <c r="C152" s="134" t="s">
        <v>617</v>
      </c>
      <c r="D152" s="134" t="s">
        <v>332</v>
      </c>
      <c r="E152" s="135" t="s">
        <v>9749</v>
      </c>
      <c r="F152" s="136" t="s">
        <v>9750</v>
      </c>
      <c r="G152" s="137" t="s">
        <v>2551</v>
      </c>
      <c r="H152" s="138">
        <v>3</v>
      </c>
      <c r="I152" s="139">
        <v>17294.77</v>
      </c>
      <c r="J152" s="140">
        <f>ROUND(I152*H152,2)</f>
        <v>51884.31</v>
      </c>
      <c r="K152" s="136" t="s">
        <v>21</v>
      </c>
      <c r="L152" s="33"/>
      <c r="M152" s="141" t="s">
        <v>21</v>
      </c>
      <c r="N152" s="142" t="s">
        <v>42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444</v>
      </c>
      <c r="AT152" s="145" t="s">
        <v>332</v>
      </c>
      <c r="AU152" s="145" t="s">
        <v>80</v>
      </c>
      <c r="AY152" s="18" t="s">
        <v>330</v>
      </c>
      <c r="BE152" s="146">
        <f>IF(N152="základní",J152,0)</f>
        <v>51884.31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78</v>
      </c>
      <c r="BK152" s="146">
        <f>ROUND(I152*H152,2)</f>
        <v>51884.31</v>
      </c>
      <c r="BL152" s="18" t="s">
        <v>444</v>
      </c>
      <c r="BM152" s="145" t="s">
        <v>9751</v>
      </c>
    </row>
    <row r="153" spans="2:65" s="1" customFormat="1" ht="19.5">
      <c r="B153" s="33"/>
      <c r="D153" s="152" t="s">
        <v>375</v>
      </c>
      <c r="F153" s="165" t="s">
        <v>9670</v>
      </c>
      <c r="I153" s="149"/>
      <c r="L153" s="33"/>
      <c r="M153" s="150"/>
      <c r="T153" s="52"/>
      <c r="AT153" s="18" t="s">
        <v>375</v>
      </c>
      <c r="AU153" s="18" t="s">
        <v>80</v>
      </c>
    </row>
    <row r="154" spans="2:65" s="1" customFormat="1" ht="16.5" customHeight="1">
      <c r="B154" s="33"/>
      <c r="C154" s="134" t="s">
        <v>636</v>
      </c>
      <c r="D154" s="134" t="s">
        <v>332</v>
      </c>
      <c r="E154" s="135" t="s">
        <v>9752</v>
      </c>
      <c r="F154" s="136" t="s">
        <v>9753</v>
      </c>
      <c r="G154" s="137" t="s">
        <v>2551</v>
      </c>
      <c r="H154" s="138">
        <v>5</v>
      </c>
      <c r="I154" s="139">
        <v>608.78</v>
      </c>
      <c r="J154" s="140">
        <f>ROUND(I154*H154,2)</f>
        <v>3043.9</v>
      </c>
      <c r="K154" s="136" t="s">
        <v>21</v>
      </c>
      <c r="L154" s="33"/>
      <c r="M154" s="141" t="s">
        <v>21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444</v>
      </c>
      <c r="AT154" s="145" t="s">
        <v>332</v>
      </c>
      <c r="AU154" s="145" t="s">
        <v>80</v>
      </c>
      <c r="AY154" s="18" t="s">
        <v>330</v>
      </c>
      <c r="BE154" s="146">
        <f>IF(N154="základní",J154,0)</f>
        <v>3043.9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78</v>
      </c>
      <c r="BK154" s="146">
        <f>ROUND(I154*H154,2)</f>
        <v>3043.9</v>
      </c>
      <c r="BL154" s="18" t="s">
        <v>444</v>
      </c>
      <c r="BM154" s="145" t="s">
        <v>9754</v>
      </c>
    </row>
    <row r="155" spans="2:65" s="1" customFormat="1" ht="19.5">
      <c r="B155" s="33"/>
      <c r="D155" s="152" t="s">
        <v>375</v>
      </c>
      <c r="F155" s="165" t="s">
        <v>9670</v>
      </c>
      <c r="I155" s="149"/>
      <c r="L155" s="33"/>
      <c r="M155" s="150"/>
      <c r="T155" s="52"/>
      <c r="AT155" s="18" t="s">
        <v>375</v>
      </c>
      <c r="AU155" s="18" t="s">
        <v>80</v>
      </c>
    </row>
    <row r="156" spans="2:65" s="1" customFormat="1" ht="16.5" customHeight="1">
      <c r="B156" s="33"/>
      <c r="C156" s="134" t="s">
        <v>642</v>
      </c>
      <c r="D156" s="134" t="s">
        <v>332</v>
      </c>
      <c r="E156" s="135" t="s">
        <v>9755</v>
      </c>
      <c r="F156" s="136" t="s">
        <v>9741</v>
      </c>
      <c r="G156" s="137" t="s">
        <v>2551</v>
      </c>
      <c r="H156" s="138">
        <v>1</v>
      </c>
      <c r="I156" s="139">
        <v>54125.73</v>
      </c>
      <c r="J156" s="140">
        <f>ROUND(I156*H156,2)</f>
        <v>54125.73</v>
      </c>
      <c r="K156" s="136" t="s">
        <v>21</v>
      </c>
      <c r="L156" s="33"/>
      <c r="M156" s="141" t="s">
        <v>21</v>
      </c>
      <c r="N156" s="142" t="s">
        <v>42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444</v>
      </c>
      <c r="AT156" s="145" t="s">
        <v>332</v>
      </c>
      <c r="AU156" s="145" t="s">
        <v>80</v>
      </c>
      <c r="AY156" s="18" t="s">
        <v>330</v>
      </c>
      <c r="BE156" s="146">
        <f>IF(N156="základní",J156,0)</f>
        <v>54125.73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78</v>
      </c>
      <c r="BK156" s="146">
        <f>ROUND(I156*H156,2)</f>
        <v>54125.73</v>
      </c>
      <c r="BL156" s="18" t="s">
        <v>444</v>
      </c>
      <c r="BM156" s="145" t="s">
        <v>9756</v>
      </c>
    </row>
    <row r="157" spans="2:65" s="1" customFormat="1" ht="19.5">
      <c r="B157" s="33"/>
      <c r="D157" s="152" t="s">
        <v>375</v>
      </c>
      <c r="F157" s="165" t="s">
        <v>9670</v>
      </c>
      <c r="I157" s="149"/>
      <c r="L157" s="33"/>
      <c r="M157" s="150"/>
      <c r="T157" s="52"/>
      <c r="AT157" s="18" t="s">
        <v>375</v>
      </c>
      <c r="AU157" s="18" t="s">
        <v>80</v>
      </c>
    </row>
    <row r="158" spans="2:65" s="1" customFormat="1" ht="16.5" customHeight="1">
      <c r="B158" s="33"/>
      <c r="C158" s="134" t="s">
        <v>649</v>
      </c>
      <c r="D158" s="134" t="s">
        <v>332</v>
      </c>
      <c r="E158" s="135" t="s">
        <v>9757</v>
      </c>
      <c r="F158" s="136" t="s">
        <v>9741</v>
      </c>
      <c r="G158" s="137" t="s">
        <v>2551</v>
      </c>
      <c r="H158" s="138">
        <v>1</v>
      </c>
      <c r="I158" s="139">
        <v>123913.60000000001</v>
      </c>
      <c r="J158" s="140">
        <f>ROUND(I158*H158,2)</f>
        <v>123913.60000000001</v>
      </c>
      <c r="K158" s="136" t="s">
        <v>21</v>
      </c>
      <c r="L158" s="33"/>
      <c r="M158" s="141" t="s">
        <v>21</v>
      </c>
      <c r="N158" s="142" t="s">
        <v>42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444</v>
      </c>
      <c r="AT158" s="145" t="s">
        <v>332</v>
      </c>
      <c r="AU158" s="145" t="s">
        <v>80</v>
      </c>
      <c r="AY158" s="18" t="s">
        <v>330</v>
      </c>
      <c r="BE158" s="146">
        <f>IF(N158="základní",J158,0)</f>
        <v>123913.60000000001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78</v>
      </c>
      <c r="BK158" s="146">
        <f>ROUND(I158*H158,2)</f>
        <v>123913.60000000001</v>
      </c>
      <c r="BL158" s="18" t="s">
        <v>444</v>
      </c>
      <c r="BM158" s="145" t="s">
        <v>9758</v>
      </c>
    </row>
    <row r="159" spans="2:65" s="1" customFormat="1" ht="19.5">
      <c r="B159" s="33"/>
      <c r="D159" s="152" t="s">
        <v>375</v>
      </c>
      <c r="F159" s="165" t="s">
        <v>9670</v>
      </c>
      <c r="I159" s="149"/>
      <c r="L159" s="33"/>
      <c r="M159" s="150"/>
      <c r="T159" s="52"/>
      <c r="AT159" s="18" t="s">
        <v>375</v>
      </c>
      <c r="AU159" s="18" t="s">
        <v>80</v>
      </c>
    </row>
    <row r="160" spans="2:65" s="1" customFormat="1" ht="16.5" customHeight="1">
      <c r="B160" s="33"/>
      <c r="C160" s="134" t="s">
        <v>658</v>
      </c>
      <c r="D160" s="134" t="s">
        <v>332</v>
      </c>
      <c r="E160" s="135" t="s">
        <v>9759</v>
      </c>
      <c r="F160" s="136" t="s">
        <v>9741</v>
      </c>
      <c r="G160" s="137" t="s">
        <v>2551</v>
      </c>
      <c r="H160" s="138">
        <v>1</v>
      </c>
      <c r="I160" s="139">
        <v>40704.980000000003</v>
      </c>
      <c r="J160" s="140">
        <f>ROUND(I160*H160,2)</f>
        <v>40704.980000000003</v>
      </c>
      <c r="K160" s="136" t="s">
        <v>21</v>
      </c>
      <c r="L160" s="33"/>
      <c r="M160" s="141" t="s">
        <v>21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444</v>
      </c>
      <c r="AT160" s="145" t="s">
        <v>332</v>
      </c>
      <c r="AU160" s="145" t="s">
        <v>80</v>
      </c>
      <c r="AY160" s="18" t="s">
        <v>330</v>
      </c>
      <c r="BE160" s="146">
        <f>IF(N160="základní",J160,0)</f>
        <v>40704.980000000003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78</v>
      </c>
      <c r="BK160" s="146">
        <f>ROUND(I160*H160,2)</f>
        <v>40704.980000000003</v>
      </c>
      <c r="BL160" s="18" t="s">
        <v>444</v>
      </c>
      <c r="BM160" s="145" t="s">
        <v>9760</v>
      </c>
    </row>
    <row r="161" spans="2:65" s="1" customFormat="1" ht="19.5">
      <c r="B161" s="33"/>
      <c r="D161" s="152" t="s">
        <v>375</v>
      </c>
      <c r="F161" s="165" t="s">
        <v>9670</v>
      </c>
      <c r="I161" s="149"/>
      <c r="L161" s="33"/>
      <c r="M161" s="150"/>
      <c r="T161" s="52"/>
      <c r="AT161" s="18" t="s">
        <v>375</v>
      </c>
      <c r="AU161" s="18" t="s">
        <v>80</v>
      </c>
    </row>
    <row r="162" spans="2:65" s="1" customFormat="1" ht="16.5" customHeight="1">
      <c r="B162" s="33"/>
      <c r="C162" s="134" t="s">
        <v>665</v>
      </c>
      <c r="D162" s="134" t="s">
        <v>332</v>
      </c>
      <c r="E162" s="135" t="s">
        <v>9761</v>
      </c>
      <c r="F162" s="136" t="s">
        <v>9762</v>
      </c>
      <c r="G162" s="137" t="s">
        <v>2551</v>
      </c>
      <c r="H162" s="138">
        <v>1</v>
      </c>
      <c r="I162" s="139">
        <v>55121.9</v>
      </c>
      <c r="J162" s="140">
        <f>ROUND(I162*H162,2)</f>
        <v>55121.9</v>
      </c>
      <c r="K162" s="136" t="s">
        <v>21</v>
      </c>
      <c r="L162" s="33"/>
      <c r="M162" s="141" t="s">
        <v>21</v>
      </c>
      <c r="N162" s="142" t="s">
        <v>42</v>
      </c>
      <c r="P162" s="143">
        <f>O162*H162</f>
        <v>0</v>
      </c>
      <c r="Q162" s="143">
        <v>0</v>
      </c>
      <c r="R162" s="143">
        <f>Q162*H162</f>
        <v>0</v>
      </c>
      <c r="S162" s="143">
        <v>0</v>
      </c>
      <c r="T162" s="144">
        <f>S162*H162</f>
        <v>0</v>
      </c>
      <c r="AR162" s="145" t="s">
        <v>444</v>
      </c>
      <c r="AT162" s="145" t="s">
        <v>332</v>
      </c>
      <c r="AU162" s="145" t="s">
        <v>80</v>
      </c>
      <c r="AY162" s="18" t="s">
        <v>330</v>
      </c>
      <c r="BE162" s="146">
        <f>IF(N162="základní",J162,0)</f>
        <v>55121.9</v>
      </c>
      <c r="BF162" s="146">
        <f>IF(N162="snížená",J162,0)</f>
        <v>0</v>
      </c>
      <c r="BG162" s="146">
        <f>IF(N162="zákl. přenesená",J162,0)</f>
        <v>0</v>
      </c>
      <c r="BH162" s="146">
        <f>IF(N162="sníž. přenesená",J162,0)</f>
        <v>0</v>
      </c>
      <c r="BI162" s="146">
        <f>IF(N162="nulová",J162,0)</f>
        <v>0</v>
      </c>
      <c r="BJ162" s="18" t="s">
        <v>78</v>
      </c>
      <c r="BK162" s="146">
        <f>ROUND(I162*H162,2)</f>
        <v>55121.9</v>
      </c>
      <c r="BL162" s="18" t="s">
        <v>444</v>
      </c>
      <c r="BM162" s="145" t="s">
        <v>9763</v>
      </c>
    </row>
    <row r="163" spans="2:65" s="1" customFormat="1" ht="19.5">
      <c r="B163" s="33"/>
      <c r="D163" s="152" t="s">
        <v>375</v>
      </c>
      <c r="F163" s="165" t="s">
        <v>9670</v>
      </c>
      <c r="I163" s="149"/>
      <c r="L163" s="33"/>
      <c r="M163" s="150"/>
      <c r="T163" s="52"/>
      <c r="AT163" s="18" t="s">
        <v>375</v>
      </c>
      <c r="AU163" s="18" t="s">
        <v>80</v>
      </c>
    </row>
    <row r="164" spans="2:65" s="1" customFormat="1" ht="16.5" customHeight="1">
      <c r="B164" s="33"/>
      <c r="C164" s="134" t="s">
        <v>671</v>
      </c>
      <c r="D164" s="134" t="s">
        <v>332</v>
      </c>
      <c r="E164" s="135" t="s">
        <v>9764</v>
      </c>
      <c r="F164" s="136" t="s">
        <v>9765</v>
      </c>
      <c r="G164" s="137" t="s">
        <v>2551</v>
      </c>
      <c r="H164" s="138">
        <v>8</v>
      </c>
      <c r="I164" s="139">
        <v>1389.12</v>
      </c>
      <c r="J164" s="140">
        <f>ROUND(I164*H164,2)</f>
        <v>11112.96</v>
      </c>
      <c r="K164" s="136" t="s">
        <v>21</v>
      </c>
      <c r="L164" s="33"/>
      <c r="M164" s="141" t="s">
        <v>21</v>
      </c>
      <c r="N164" s="142" t="s">
        <v>42</v>
      </c>
      <c r="P164" s="143">
        <f>O164*H164</f>
        <v>0</v>
      </c>
      <c r="Q164" s="143">
        <v>0</v>
      </c>
      <c r="R164" s="143">
        <f>Q164*H164</f>
        <v>0</v>
      </c>
      <c r="S164" s="143">
        <v>0</v>
      </c>
      <c r="T164" s="144">
        <f>S164*H164</f>
        <v>0</v>
      </c>
      <c r="AR164" s="145" t="s">
        <v>444</v>
      </c>
      <c r="AT164" s="145" t="s">
        <v>332</v>
      </c>
      <c r="AU164" s="145" t="s">
        <v>80</v>
      </c>
      <c r="AY164" s="18" t="s">
        <v>330</v>
      </c>
      <c r="BE164" s="146">
        <f>IF(N164="základní",J164,0)</f>
        <v>11112.96</v>
      </c>
      <c r="BF164" s="146">
        <f>IF(N164="snížená",J164,0)</f>
        <v>0</v>
      </c>
      <c r="BG164" s="146">
        <f>IF(N164="zákl. přenesená",J164,0)</f>
        <v>0</v>
      </c>
      <c r="BH164" s="146">
        <f>IF(N164="sníž. přenesená",J164,0)</f>
        <v>0</v>
      </c>
      <c r="BI164" s="146">
        <f>IF(N164="nulová",J164,0)</f>
        <v>0</v>
      </c>
      <c r="BJ164" s="18" t="s">
        <v>78</v>
      </c>
      <c r="BK164" s="146">
        <f>ROUND(I164*H164,2)</f>
        <v>11112.96</v>
      </c>
      <c r="BL164" s="18" t="s">
        <v>444</v>
      </c>
      <c r="BM164" s="145" t="s">
        <v>9766</v>
      </c>
    </row>
    <row r="165" spans="2:65" s="1" customFormat="1" ht="19.5">
      <c r="B165" s="33"/>
      <c r="D165" s="152" t="s">
        <v>375</v>
      </c>
      <c r="F165" s="165" t="s">
        <v>9670</v>
      </c>
      <c r="I165" s="149"/>
      <c r="L165" s="33"/>
      <c r="M165" s="150"/>
      <c r="T165" s="52"/>
      <c r="AT165" s="18" t="s">
        <v>375</v>
      </c>
      <c r="AU165" s="18" t="s">
        <v>80</v>
      </c>
    </row>
    <row r="166" spans="2:65" s="1" customFormat="1" ht="16.5" customHeight="1">
      <c r="B166" s="33"/>
      <c r="C166" s="134" t="s">
        <v>677</v>
      </c>
      <c r="D166" s="134" t="s">
        <v>332</v>
      </c>
      <c r="E166" s="135" t="s">
        <v>9767</v>
      </c>
      <c r="F166" s="136" t="s">
        <v>9768</v>
      </c>
      <c r="G166" s="137" t="s">
        <v>2551</v>
      </c>
      <c r="H166" s="138">
        <v>10</v>
      </c>
      <c r="I166" s="139">
        <v>1058.1600000000001</v>
      </c>
      <c r="J166" s="140">
        <f>ROUND(I166*H166,2)</f>
        <v>10581.6</v>
      </c>
      <c r="K166" s="136" t="s">
        <v>21</v>
      </c>
      <c r="L166" s="33"/>
      <c r="M166" s="141" t="s">
        <v>21</v>
      </c>
      <c r="N166" s="142" t="s">
        <v>42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444</v>
      </c>
      <c r="AT166" s="145" t="s">
        <v>332</v>
      </c>
      <c r="AU166" s="145" t="s">
        <v>80</v>
      </c>
      <c r="AY166" s="18" t="s">
        <v>330</v>
      </c>
      <c r="BE166" s="146">
        <f>IF(N166="základní",J166,0)</f>
        <v>10581.6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78</v>
      </c>
      <c r="BK166" s="146">
        <f>ROUND(I166*H166,2)</f>
        <v>10581.6</v>
      </c>
      <c r="BL166" s="18" t="s">
        <v>444</v>
      </c>
      <c r="BM166" s="145" t="s">
        <v>9769</v>
      </c>
    </row>
    <row r="167" spans="2:65" s="1" customFormat="1" ht="19.5">
      <c r="B167" s="33"/>
      <c r="D167" s="152" t="s">
        <v>375</v>
      </c>
      <c r="F167" s="165" t="s">
        <v>9670</v>
      </c>
      <c r="I167" s="149"/>
      <c r="L167" s="33"/>
      <c r="M167" s="150"/>
      <c r="T167" s="52"/>
      <c r="AT167" s="18" t="s">
        <v>375</v>
      </c>
      <c r="AU167" s="18" t="s">
        <v>80</v>
      </c>
    </row>
    <row r="168" spans="2:65" s="1" customFormat="1" ht="16.5" customHeight="1">
      <c r="B168" s="33"/>
      <c r="C168" s="134" t="s">
        <v>692</v>
      </c>
      <c r="D168" s="134" t="s">
        <v>332</v>
      </c>
      <c r="E168" s="135" t="s">
        <v>9770</v>
      </c>
      <c r="F168" s="136" t="s">
        <v>9771</v>
      </c>
      <c r="G168" s="137" t="s">
        <v>2551</v>
      </c>
      <c r="H168" s="138">
        <v>16</v>
      </c>
      <c r="I168" s="139">
        <v>18955.07</v>
      </c>
      <c r="J168" s="140">
        <f>ROUND(I168*H168,2)</f>
        <v>303281.12</v>
      </c>
      <c r="K168" s="136" t="s">
        <v>21</v>
      </c>
      <c r="L168" s="33"/>
      <c r="M168" s="141" t="s">
        <v>21</v>
      </c>
      <c r="N168" s="142" t="s">
        <v>42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444</v>
      </c>
      <c r="AT168" s="145" t="s">
        <v>332</v>
      </c>
      <c r="AU168" s="145" t="s">
        <v>80</v>
      </c>
      <c r="AY168" s="18" t="s">
        <v>330</v>
      </c>
      <c r="BE168" s="146">
        <f>IF(N168="základní",J168,0)</f>
        <v>303281.12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78</v>
      </c>
      <c r="BK168" s="146">
        <f>ROUND(I168*H168,2)</f>
        <v>303281.12</v>
      </c>
      <c r="BL168" s="18" t="s">
        <v>444</v>
      </c>
      <c r="BM168" s="145" t="s">
        <v>1402</v>
      </c>
    </row>
    <row r="169" spans="2:65" s="1" customFormat="1" ht="19.5">
      <c r="B169" s="33"/>
      <c r="D169" s="152" t="s">
        <v>375</v>
      </c>
      <c r="F169" s="165" t="s">
        <v>9670</v>
      </c>
      <c r="I169" s="149"/>
      <c r="L169" s="33"/>
      <c r="M169" s="150"/>
      <c r="T169" s="52"/>
      <c r="AT169" s="18" t="s">
        <v>375</v>
      </c>
      <c r="AU169" s="18" t="s">
        <v>80</v>
      </c>
    </row>
    <row r="170" spans="2:65" s="1" customFormat="1" ht="16.5" customHeight="1">
      <c r="B170" s="33"/>
      <c r="C170" s="134" t="s">
        <v>714</v>
      </c>
      <c r="D170" s="134" t="s">
        <v>332</v>
      </c>
      <c r="E170" s="135" t="s">
        <v>9772</v>
      </c>
      <c r="F170" s="136" t="s">
        <v>9773</v>
      </c>
      <c r="G170" s="137" t="s">
        <v>2551</v>
      </c>
      <c r="H170" s="138">
        <v>10</v>
      </c>
      <c r="I170" s="139">
        <v>11096.33</v>
      </c>
      <c r="J170" s="140">
        <f>ROUND(I170*H170,2)</f>
        <v>110963.3</v>
      </c>
      <c r="K170" s="136" t="s">
        <v>21</v>
      </c>
      <c r="L170" s="33"/>
      <c r="M170" s="141" t="s">
        <v>21</v>
      </c>
      <c r="N170" s="14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444</v>
      </c>
      <c r="AT170" s="145" t="s">
        <v>332</v>
      </c>
      <c r="AU170" s="145" t="s">
        <v>80</v>
      </c>
      <c r="AY170" s="18" t="s">
        <v>330</v>
      </c>
      <c r="BE170" s="146">
        <f>IF(N170="základní",J170,0)</f>
        <v>110963.3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78</v>
      </c>
      <c r="BK170" s="146">
        <f>ROUND(I170*H170,2)</f>
        <v>110963.3</v>
      </c>
      <c r="BL170" s="18" t="s">
        <v>444</v>
      </c>
      <c r="BM170" s="145" t="s">
        <v>1416</v>
      </c>
    </row>
    <row r="171" spans="2:65" s="1" customFormat="1" ht="19.5">
      <c r="B171" s="33"/>
      <c r="D171" s="152" t="s">
        <v>375</v>
      </c>
      <c r="F171" s="165" t="s">
        <v>9670</v>
      </c>
      <c r="I171" s="149"/>
      <c r="L171" s="33"/>
      <c r="M171" s="150"/>
      <c r="T171" s="52"/>
      <c r="AT171" s="18" t="s">
        <v>375</v>
      </c>
      <c r="AU171" s="18" t="s">
        <v>80</v>
      </c>
    </row>
    <row r="172" spans="2:65" s="1" customFormat="1" ht="16.5" customHeight="1">
      <c r="B172" s="33"/>
      <c r="C172" s="134" t="s">
        <v>720</v>
      </c>
      <c r="D172" s="134" t="s">
        <v>332</v>
      </c>
      <c r="E172" s="135" t="s">
        <v>9774</v>
      </c>
      <c r="F172" s="136" t="s">
        <v>9773</v>
      </c>
      <c r="G172" s="137" t="s">
        <v>2551</v>
      </c>
      <c r="H172" s="138">
        <v>9</v>
      </c>
      <c r="I172" s="139">
        <v>8827.25</v>
      </c>
      <c r="J172" s="140">
        <f>ROUND(I172*H172,2)</f>
        <v>79445.25</v>
      </c>
      <c r="K172" s="136" t="s">
        <v>21</v>
      </c>
      <c r="L172" s="33"/>
      <c r="M172" s="141" t="s">
        <v>21</v>
      </c>
      <c r="N172" s="142" t="s">
        <v>42</v>
      </c>
      <c r="P172" s="143">
        <f>O172*H172</f>
        <v>0</v>
      </c>
      <c r="Q172" s="143">
        <v>0</v>
      </c>
      <c r="R172" s="143">
        <f>Q172*H172</f>
        <v>0</v>
      </c>
      <c r="S172" s="143">
        <v>0</v>
      </c>
      <c r="T172" s="144">
        <f>S172*H172</f>
        <v>0</v>
      </c>
      <c r="AR172" s="145" t="s">
        <v>444</v>
      </c>
      <c r="AT172" s="145" t="s">
        <v>332</v>
      </c>
      <c r="AU172" s="145" t="s">
        <v>80</v>
      </c>
      <c r="AY172" s="18" t="s">
        <v>330</v>
      </c>
      <c r="BE172" s="146">
        <f>IF(N172="základní",J172,0)</f>
        <v>79445.25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78</v>
      </c>
      <c r="BK172" s="146">
        <f>ROUND(I172*H172,2)</f>
        <v>79445.25</v>
      </c>
      <c r="BL172" s="18" t="s">
        <v>444</v>
      </c>
      <c r="BM172" s="145" t="s">
        <v>1430</v>
      </c>
    </row>
    <row r="173" spans="2:65" s="1" customFormat="1" ht="19.5">
      <c r="B173" s="33"/>
      <c r="D173" s="152" t="s">
        <v>375</v>
      </c>
      <c r="F173" s="165" t="s">
        <v>9670</v>
      </c>
      <c r="I173" s="149"/>
      <c r="L173" s="33"/>
      <c r="M173" s="150"/>
      <c r="T173" s="52"/>
      <c r="AT173" s="18" t="s">
        <v>375</v>
      </c>
      <c r="AU173" s="18" t="s">
        <v>80</v>
      </c>
    </row>
    <row r="174" spans="2:65" s="1" customFormat="1" ht="16.5" customHeight="1">
      <c r="B174" s="33"/>
      <c r="C174" s="134" t="s">
        <v>728</v>
      </c>
      <c r="D174" s="134" t="s">
        <v>332</v>
      </c>
      <c r="E174" s="135" t="s">
        <v>9775</v>
      </c>
      <c r="F174" s="136" t="s">
        <v>9773</v>
      </c>
      <c r="G174" s="137" t="s">
        <v>2551</v>
      </c>
      <c r="H174" s="138">
        <v>4</v>
      </c>
      <c r="I174" s="139">
        <v>6862.57</v>
      </c>
      <c r="J174" s="140">
        <f>ROUND(I174*H174,2)</f>
        <v>27450.28</v>
      </c>
      <c r="K174" s="136" t="s">
        <v>21</v>
      </c>
      <c r="L174" s="33"/>
      <c r="M174" s="141" t="s">
        <v>21</v>
      </c>
      <c r="N174" s="142" t="s">
        <v>42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444</v>
      </c>
      <c r="AT174" s="145" t="s">
        <v>332</v>
      </c>
      <c r="AU174" s="145" t="s">
        <v>80</v>
      </c>
      <c r="AY174" s="18" t="s">
        <v>330</v>
      </c>
      <c r="BE174" s="146">
        <f>IF(N174="základní",J174,0)</f>
        <v>27450.28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78</v>
      </c>
      <c r="BK174" s="146">
        <f>ROUND(I174*H174,2)</f>
        <v>27450.28</v>
      </c>
      <c r="BL174" s="18" t="s">
        <v>444</v>
      </c>
      <c r="BM174" s="145" t="s">
        <v>1442</v>
      </c>
    </row>
    <row r="175" spans="2:65" s="1" customFormat="1" ht="19.5">
      <c r="B175" s="33"/>
      <c r="D175" s="152" t="s">
        <v>375</v>
      </c>
      <c r="F175" s="165" t="s">
        <v>9670</v>
      </c>
      <c r="I175" s="149"/>
      <c r="L175" s="33"/>
      <c r="M175" s="190"/>
      <c r="N175" s="191"/>
      <c r="O175" s="191"/>
      <c r="P175" s="191"/>
      <c r="Q175" s="191"/>
      <c r="R175" s="191"/>
      <c r="S175" s="191"/>
      <c r="T175" s="192"/>
      <c r="AT175" s="18" t="s">
        <v>375</v>
      </c>
      <c r="AU175" s="18" t="s">
        <v>80</v>
      </c>
    </row>
    <row r="176" spans="2:65" s="1" customFormat="1" ht="6.95" customHeight="1">
      <c r="B176" s="41"/>
      <c r="C176" s="42"/>
      <c r="D176" s="42"/>
      <c r="E176" s="42"/>
      <c r="F176" s="42"/>
      <c r="G176" s="42"/>
      <c r="H176" s="42"/>
      <c r="I176" s="42"/>
      <c r="J176" s="42"/>
      <c r="K176" s="42"/>
      <c r="L176" s="33"/>
    </row>
  </sheetData>
  <sheetProtection algorithmName="SHA-512" hashValue="DaZhQoOcdUBsHlvG4+bk1ij5wGY8F8T/We0tHhd33oZw769DwBxG0MVSLJPq42gf1mVenuEY4bYkBZmbZoHPNw==" saltValue="l7K6KqWUW6W27t8p1V8PEvkSXqb6oTLRxhyBuFKktzeAcb0BZNPtv4PomHXReUT7RKUJwiCHGk5oZ2q2e53eZQ==" spinCount="100000" sheet="1" objects="1" scenarios="1" formatColumns="0" formatRows="0" autoFilter="0"/>
  <autoFilter ref="C86:K175" xr:uid="{00000000-0009-0000-0000-000016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B2:BM138"/>
  <sheetViews>
    <sheetView showGridLines="0" topLeftCell="A79" workbookViewId="0">
      <selection activeCell="I90" sqref="I90:I136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151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9776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ROUND(J87, 2)</f>
        <v>347760.17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ROUND((SUM(BE87:BE137)),  2)</f>
        <v>347760.17</v>
      </c>
      <c r="I35" s="96">
        <v>0.21</v>
      </c>
      <c r="J35" s="82">
        <f>ROUND(((SUM(BE87:BE137))*I35),  2)</f>
        <v>73029.64</v>
      </c>
      <c r="L35" s="33"/>
    </row>
    <row r="36" spans="2:12" s="1" customFormat="1" ht="14.45" customHeight="1">
      <c r="B36" s="33"/>
      <c r="E36" s="28" t="s">
        <v>43</v>
      </c>
      <c r="F36" s="82">
        <f>ROUND((SUM(BF87:BF137)),  2)</f>
        <v>0</v>
      </c>
      <c r="I36" s="96">
        <v>0.12</v>
      </c>
      <c r="J36" s="82">
        <f>ROUND(((SUM(BF87:BF137))*I36),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ROUND((SUM(BG87:BG137)),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ROUND((SUM(BH87:BH137)),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ROUND((SUM(BI87:BI137)),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420789.81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D.1.4.M - Informační systém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J87</f>
        <v>347760.1700000001</v>
      </c>
      <c r="L63" s="33"/>
      <c r="AU63" s="18" t="s">
        <v>273</v>
      </c>
    </row>
    <row r="64" spans="2:47" s="8" customFormat="1" ht="24.95" customHeight="1">
      <c r="B64" s="106"/>
      <c r="D64" s="107" t="s">
        <v>294</v>
      </c>
      <c r="E64" s="108"/>
      <c r="F64" s="108"/>
      <c r="G64" s="108"/>
      <c r="H64" s="108"/>
      <c r="I64" s="108"/>
      <c r="J64" s="109">
        <f>J88</f>
        <v>347760.1700000001</v>
      </c>
      <c r="L64" s="106"/>
    </row>
    <row r="65" spans="2:12" s="9" customFormat="1" ht="19.899999999999999" customHeight="1">
      <c r="B65" s="110"/>
      <c r="D65" s="111" t="s">
        <v>312</v>
      </c>
      <c r="E65" s="112"/>
      <c r="F65" s="112"/>
      <c r="G65" s="112"/>
      <c r="H65" s="112"/>
      <c r="I65" s="112"/>
      <c r="J65" s="113">
        <f>J89</f>
        <v>347760.1700000001</v>
      </c>
      <c r="L65" s="110"/>
    </row>
    <row r="66" spans="2:12" s="1" customFormat="1" ht="21.75" customHeight="1">
      <c r="B66" s="33"/>
      <c r="L66" s="33"/>
    </row>
    <row r="67" spans="2:12" s="1" customFormat="1" ht="6.95" customHeight="1">
      <c r="B67" s="41"/>
      <c r="C67" s="42"/>
      <c r="D67" s="42"/>
      <c r="E67" s="42"/>
      <c r="F67" s="42"/>
      <c r="G67" s="42"/>
      <c r="H67" s="42"/>
      <c r="I67" s="42"/>
      <c r="J67" s="42"/>
      <c r="K67" s="42"/>
      <c r="L67" s="33"/>
    </row>
    <row r="71" spans="2:12" s="1" customFormat="1" ht="6.95" customHeight="1">
      <c r="B71" s="43"/>
      <c r="C71" s="44"/>
      <c r="D71" s="44"/>
      <c r="E71" s="44"/>
      <c r="F71" s="44"/>
      <c r="G71" s="44"/>
      <c r="H71" s="44"/>
      <c r="I71" s="44"/>
      <c r="J71" s="44"/>
      <c r="K71" s="44"/>
      <c r="L71" s="33"/>
    </row>
    <row r="72" spans="2:12" s="1" customFormat="1" ht="24.95" customHeight="1">
      <c r="B72" s="33"/>
      <c r="C72" s="22" t="s">
        <v>315</v>
      </c>
      <c r="L72" s="33"/>
    </row>
    <row r="73" spans="2:12" s="1" customFormat="1" ht="6.95" customHeight="1">
      <c r="B73" s="33"/>
      <c r="L73" s="33"/>
    </row>
    <row r="74" spans="2:12" s="1" customFormat="1" ht="12" customHeight="1">
      <c r="B74" s="33"/>
      <c r="C74" s="28" t="s">
        <v>16</v>
      </c>
      <c r="L74" s="33"/>
    </row>
    <row r="75" spans="2:12" s="1" customFormat="1" ht="16.5" customHeight="1">
      <c r="B75" s="33"/>
      <c r="E75" s="336" t="str">
        <f>E7</f>
        <v>Novostavba Onkologické kliniky P4 - Novostavba budovy P4</v>
      </c>
      <c r="F75" s="337"/>
      <c r="G75" s="337"/>
      <c r="H75" s="337"/>
      <c r="L75" s="33"/>
    </row>
    <row r="76" spans="2:12" ht="12" customHeight="1">
      <c r="B76" s="21"/>
      <c r="C76" s="28" t="s">
        <v>188</v>
      </c>
      <c r="L76" s="21"/>
    </row>
    <row r="77" spans="2:12" s="1" customFormat="1" ht="16.5" customHeight="1">
      <c r="B77" s="33"/>
      <c r="E77" s="336" t="s">
        <v>192</v>
      </c>
      <c r="F77" s="335"/>
      <c r="G77" s="335"/>
      <c r="H77" s="335"/>
      <c r="L77" s="33"/>
    </row>
    <row r="78" spans="2:12" s="1" customFormat="1" ht="12" customHeight="1">
      <c r="B78" s="33"/>
      <c r="C78" s="28" t="s">
        <v>196</v>
      </c>
      <c r="L78" s="33"/>
    </row>
    <row r="79" spans="2:12" s="1" customFormat="1" ht="16.5" customHeight="1">
      <c r="B79" s="33"/>
      <c r="E79" s="305" t="str">
        <f>E11</f>
        <v>D.1.4.M - Informační systém</v>
      </c>
      <c r="F79" s="335"/>
      <c r="G79" s="335"/>
      <c r="H79" s="335"/>
      <c r="L79" s="33"/>
    </row>
    <row r="80" spans="2:12" s="1" customFormat="1" ht="6.95" customHeight="1">
      <c r="B80" s="33"/>
      <c r="L80" s="33"/>
    </row>
    <row r="81" spans="2:65" s="1" customFormat="1" ht="12" customHeight="1">
      <c r="B81" s="33"/>
      <c r="C81" s="28" t="s">
        <v>22</v>
      </c>
      <c r="F81" s="26" t="str">
        <f>F14</f>
        <v>Olomouc</v>
      </c>
      <c r="I81" s="28" t="s">
        <v>24</v>
      </c>
      <c r="J81" s="49">
        <f>IF(J14="","",J14)</f>
        <v>45470</v>
      </c>
      <c r="L81" s="33"/>
    </row>
    <row r="82" spans="2:65" s="1" customFormat="1" ht="6.95" customHeight="1">
      <c r="B82" s="33"/>
      <c r="L82" s="33"/>
    </row>
    <row r="83" spans="2:65" s="1" customFormat="1" ht="25.7" customHeight="1">
      <c r="B83" s="33"/>
      <c r="C83" s="28" t="s">
        <v>25</v>
      </c>
      <c r="F83" s="26" t="str">
        <f>E17</f>
        <v>Fakultní nemocnice Olomouc</v>
      </c>
      <c r="I83" s="28" t="s">
        <v>30</v>
      </c>
      <c r="J83" s="31" t="str">
        <f>E23</f>
        <v>Adam Rujbr Architects</v>
      </c>
      <c r="L83" s="33"/>
    </row>
    <row r="84" spans="2:65" s="1" customFormat="1" ht="15.2" customHeight="1">
      <c r="B84" s="33"/>
      <c r="C84" s="28" t="s">
        <v>29</v>
      </c>
      <c r="F84" s="26" t="str">
        <f>IF(E20="","",E20)</f>
        <v>Sdružení firem VW WACHAL a.s., YUCON CZ s.r.o. a STANTER, a.s. zkratkou S-VWYUST</v>
      </c>
      <c r="I84" s="28" t="s">
        <v>33</v>
      </c>
      <c r="J84" s="31" t="str">
        <f>E26</f>
        <v xml:space="preserve"> </v>
      </c>
      <c r="L84" s="33"/>
    </row>
    <row r="85" spans="2:65" s="1" customFormat="1" ht="10.35" customHeight="1">
      <c r="B85" s="33"/>
      <c r="L85" s="33"/>
    </row>
    <row r="86" spans="2:65" s="10" customFormat="1" ht="29.25" customHeight="1">
      <c r="B86" s="114"/>
      <c r="C86" s="115" t="s">
        <v>316</v>
      </c>
      <c r="D86" s="116" t="s">
        <v>56</v>
      </c>
      <c r="E86" s="116" t="s">
        <v>52</v>
      </c>
      <c r="F86" s="116" t="s">
        <v>53</v>
      </c>
      <c r="G86" s="116" t="s">
        <v>317</v>
      </c>
      <c r="H86" s="116" t="s">
        <v>318</v>
      </c>
      <c r="I86" s="116" t="s">
        <v>319</v>
      </c>
      <c r="J86" s="116" t="s">
        <v>272</v>
      </c>
      <c r="K86" s="117" t="s">
        <v>320</v>
      </c>
      <c r="L86" s="114"/>
      <c r="M86" s="55" t="s">
        <v>21</v>
      </c>
      <c r="N86" s="56" t="s">
        <v>41</v>
      </c>
      <c r="O86" s="56" t="s">
        <v>321</v>
      </c>
      <c r="P86" s="56" t="s">
        <v>322</v>
      </c>
      <c r="Q86" s="56" t="s">
        <v>323</v>
      </c>
      <c r="R86" s="56" t="s">
        <v>324</v>
      </c>
      <c r="S86" s="56" t="s">
        <v>325</v>
      </c>
      <c r="T86" s="57" t="s">
        <v>326</v>
      </c>
    </row>
    <row r="87" spans="2:65" s="1" customFormat="1" ht="22.9" customHeight="1">
      <c r="B87" s="33"/>
      <c r="C87" s="60" t="s">
        <v>327</v>
      </c>
      <c r="J87" s="118">
        <f>BK87</f>
        <v>347760.1700000001</v>
      </c>
      <c r="L87" s="33"/>
      <c r="M87" s="58"/>
      <c r="N87" s="50"/>
      <c r="O87" s="50"/>
      <c r="P87" s="119">
        <f>P88</f>
        <v>0</v>
      </c>
      <c r="Q87" s="50"/>
      <c r="R87" s="119">
        <f>R88</f>
        <v>0</v>
      </c>
      <c r="S87" s="50"/>
      <c r="T87" s="120">
        <f>T88</f>
        <v>0</v>
      </c>
      <c r="AT87" s="18" t="s">
        <v>70</v>
      </c>
      <c r="AU87" s="18" t="s">
        <v>273</v>
      </c>
      <c r="BK87" s="121">
        <f>BK88</f>
        <v>347760.1700000001</v>
      </c>
    </row>
    <row r="88" spans="2:65" s="11" customFormat="1" ht="25.9" customHeight="1">
      <c r="B88" s="122"/>
      <c r="D88" s="123" t="s">
        <v>70</v>
      </c>
      <c r="E88" s="124" t="s">
        <v>2676</v>
      </c>
      <c r="F88" s="124" t="s">
        <v>2677</v>
      </c>
      <c r="I88" s="125"/>
      <c r="J88" s="126">
        <f>BK88</f>
        <v>347760.1700000001</v>
      </c>
      <c r="L88" s="122"/>
      <c r="M88" s="127"/>
      <c r="P88" s="128">
        <f>P89</f>
        <v>0</v>
      </c>
      <c r="R88" s="128">
        <f>R89</f>
        <v>0</v>
      </c>
      <c r="T88" s="129">
        <f>T89</f>
        <v>0</v>
      </c>
      <c r="AR88" s="123" t="s">
        <v>80</v>
      </c>
      <c r="AT88" s="130" t="s">
        <v>70</v>
      </c>
      <c r="AU88" s="130" t="s">
        <v>71</v>
      </c>
      <c r="AY88" s="123" t="s">
        <v>330</v>
      </c>
      <c r="BK88" s="131">
        <f>BK89</f>
        <v>347760.1700000001</v>
      </c>
    </row>
    <row r="89" spans="2:65" s="11" customFormat="1" ht="22.9" customHeight="1">
      <c r="B89" s="122"/>
      <c r="D89" s="123" t="s">
        <v>70</v>
      </c>
      <c r="E89" s="132" t="s">
        <v>5334</v>
      </c>
      <c r="F89" s="132" t="s">
        <v>5335</v>
      </c>
      <c r="I89" s="125"/>
      <c r="J89" s="133">
        <f>BK89</f>
        <v>347760.1700000001</v>
      </c>
      <c r="L89" s="122"/>
      <c r="M89" s="127"/>
      <c r="P89" s="128">
        <f>SUM(P90:P137)</f>
        <v>0</v>
      </c>
      <c r="R89" s="128">
        <f>SUM(R90:R137)</f>
        <v>0</v>
      </c>
      <c r="T89" s="129">
        <f>SUM(T90:T137)</f>
        <v>0</v>
      </c>
      <c r="AR89" s="123" t="s">
        <v>80</v>
      </c>
      <c r="AT89" s="130" t="s">
        <v>70</v>
      </c>
      <c r="AU89" s="130" t="s">
        <v>78</v>
      </c>
      <c r="AY89" s="123" t="s">
        <v>330</v>
      </c>
      <c r="BK89" s="131">
        <f>SUM(BK90:BK137)</f>
        <v>347760.1700000001</v>
      </c>
    </row>
    <row r="90" spans="2:65" s="1" customFormat="1" ht="16.5" customHeight="1">
      <c r="B90" s="33"/>
      <c r="C90" s="134" t="s">
        <v>78</v>
      </c>
      <c r="D90" s="134" t="s">
        <v>332</v>
      </c>
      <c r="E90" s="135" t="s">
        <v>9777</v>
      </c>
      <c r="F90" s="136" t="s">
        <v>9778</v>
      </c>
      <c r="G90" s="137" t="s">
        <v>2551</v>
      </c>
      <c r="H90" s="138">
        <v>1</v>
      </c>
      <c r="I90" s="139">
        <v>25684.82</v>
      </c>
      <c r="J90" s="140">
        <f>ROUND(I90*H90,2)</f>
        <v>25684.82</v>
      </c>
      <c r="K90" s="136" t="s">
        <v>21</v>
      </c>
      <c r="L90" s="33"/>
      <c r="M90" s="141" t="s">
        <v>21</v>
      </c>
      <c r="N90" s="142" t="s">
        <v>42</v>
      </c>
      <c r="P90" s="143">
        <f>O90*H90</f>
        <v>0</v>
      </c>
      <c r="Q90" s="143">
        <v>0</v>
      </c>
      <c r="R90" s="143">
        <f>Q90*H90</f>
        <v>0</v>
      </c>
      <c r="S90" s="143">
        <v>0</v>
      </c>
      <c r="T90" s="144">
        <f>S90*H90</f>
        <v>0</v>
      </c>
      <c r="AR90" s="145" t="s">
        <v>444</v>
      </c>
      <c r="AT90" s="145" t="s">
        <v>332</v>
      </c>
      <c r="AU90" s="145" t="s">
        <v>80</v>
      </c>
      <c r="AY90" s="18" t="s">
        <v>330</v>
      </c>
      <c r="BE90" s="146">
        <f>IF(N90="základní",J90,0)</f>
        <v>25684.82</v>
      </c>
      <c r="BF90" s="146">
        <f>IF(N90="snížená",J90,0)</f>
        <v>0</v>
      </c>
      <c r="BG90" s="146">
        <f>IF(N90="zákl. přenesená",J90,0)</f>
        <v>0</v>
      </c>
      <c r="BH90" s="146">
        <f>IF(N90="sníž. přenesená",J90,0)</f>
        <v>0</v>
      </c>
      <c r="BI90" s="146">
        <f>IF(N90="nulová",J90,0)</f>
        <v>0</v>
      </c>
      <c r="BJ90" s="18" t="s">
        <v>78</v>
      </c>
      <c r="BK90" s="146">
        <f>ROUND(I90*H90,2)</f>
        <v>25684.82</v>
      </c>
      <c r="BL90" s="18" t="s">
        <v>444</v>
      </c>
      <c r="BM90" s="145" t="s">
        <v>80</v>
      </c>
    </row>
    <row r="91" spans="2:65" s="1" customFormat="1" ht="19.5">
      <c r="B91" s="33"/>
      <c r="D91" s="152" t="s">
        <v>375</v>
      </c>
      <c r="F91" s="165" t="s">
        <v>9779</v>
      </c>
      <c r="I91" s="149"/>
      <c r="L91" s="33"/>
      <c r="M91" s="150"/>
      <c r="T91" s="52"/>
      <c r="AT91" s="18" t="s">
        <v>375</v>
      </c>
      <c r="AU91" s="18" t="s">
        <v>80</v>
      </c>
    </row>
    <row r="92" spans="2:65" s="1" customFormat="1" ht="16.5" customHeight="1">
      <c r="B92" s="33"/>
      <c r="C92" s="134" t="s">
        <v>80</v>
      </c>
      <c r="D92" s="134" t="s">
        <v>332</v>
      </c>
      <c r="E92" s="135" t="s">
        <v>9780</v>
      </c>
      <c r="F92" s="136" t="s">
        <v>9778</v>
      </c>
      <c r="G92" s="137" t="s">
        <v>2551</v>
      </c>
      <c r="H92" s="138">
        <v>1</v>
      </c>
      <c r="I92" s="139">
        <v>25684.82</v>
      </c>
      <c r="J92" s="140">
        <f>ROUND(I92*H92,2)</f>
        <v>25684.82</v>
      </c>
      <c r="K92" s="136" t="s">
        <v>21</v>
      </c>
      <c r="L92" s="33"/>
      <c r="M92" s="141" t="s">
        <v>21</v>
      </c>
      <c r="N92" s="142" t="s">
        <v>42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444</v>
      </c>
      <c r="AT92" s="145" t="s">
        <v>332</v>
      </c>
      <c r="AU92" s="145" t="s">
        <v>80</v>
      </c>
      <c r="AY92" s="18" t="s">
        <v>330</v>
      </c>
      <c r="BE92" s="146">
        <f>IF(N92="základní",J92,0)</f>
        <v>25684.82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78</v>
      </c>
      <c r="BK92" s="146">
        <f>ROUND(I92*H92,2)</f>
        <v>25684.82</v>
      </c>
      <c r="BL92" s="18" t="s">
        <v>444</v>
      </c>
      <c r="BM92" s="145" t="s">
        <v>336</v>
      </c>
    </row>
    <row r="93" spans="2:65" s="1" customFormat="1" ht="19.5">
      <c r="B93" s="33"/>
      <c r="D93" s="152" t="s">
        <v>375</v>
      </c>
      <c r="F93" s="165" t="s">
        <v>9779</v>
      </c>
      <c r="I93" s="149"/>
      <c r="L93" s="33"/>
      <c r="M93" s="150"/>
      <c r="T93" s="52"/>
      <c r="AT93" s="18" t="s">
        <v>375</v>
      </c>
      <c r="AU93" s="18" t="s">
        <v>80</v>
      </c>
    </row>
    <row r="94" spans="2:65" s="1" customFormat="1" ht="16.5" customHeight="1">
      <c r="B94" s="33"/>
      <c r="C94" s="134" t="s">
        <v>171</v>
      </c>
      <c r="D94" s="134" t="s">
        <v>332</v>
      </c>
      <c r="E94" s="135" t="s">
        <v>9781</v>
      </c>
      <c r="F94" s="136" t="s">
        <v>9778</v>
      </c>
      <c r="G94" s="137" t="s">
        <v>2551</v>
      </c>
      <c r="H94" s="138">
        <v>1</v>
      </c>
      <c r="I94" s="139">
        <v>25684.82</v>
      </c>
      <c r="J94" s="140">
        <f>ROUND(I94*H94,2)</f>
        <v>25684.82</v>
      </c>
      <c r="K94" s="136" t="s">
        <v>21</v>
      </c>
      <c r="L94" s="33"/>
      <c r="M94" s="141" t="s">
        <v>21</v>
      </c>
      <c r="N94" s="142" t="s">
        <v>42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444</v>
      </c>
      <c r="AT94" s="145" t="s">
        <v>332</v>
      </c>
      <c r="AU94" s="145" t="s">
        <v>80</v>
      </c>
      <c r="AY94" s="18" t="s">
        <v>330</v>
      </c>
      <c r="BE94" s="146">
        <f>IF(N94="základní",J94,0)</f>
        <v>25684.82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78</v>
      </c>
      <c r="BK94" s="146">
        <f>ROUND(I94*H94,2)</f>
        <v>25684.82</v>
      </c>
      <c r="BL94" s="18" t="s">
        <v>444</v>
      </c>
      <c r="BM94" s="145" t="s">
        <v>370</v>
      </c>
    </row>
    <row r="95" spans="2:65" s="1" customFormat="1" ht="19.5">
      <c r="B95" s="33"/>
      <c r="D95" s="152" t="s">
        <v>375</v>
      </c>
      <c r="F95" s="165" t="s">
        <v>9779</v>
      </c>
      <c r="I95" s="149"/>
      <c r="L95" s="33"/>
      <c r="M95" s="150"/>
      <c r="T95" s="52"/>
      <c r="AT95" s="18" t="s">
        <v>375</v>
      </c>
      <c r="AU95" s="18" t="s">
        <v>80</v>
      </c>
    </row>
    <row r="96" spans="2:65" s="1" customFormat="1" ht="16.5" customHeight="1">
      <c r="B96" s="33"/>
      <c r="C96" s="134" t="s">
        <v>336</v>
      </c>
      <c r="D96" s="134" t="s">
        <v>332</v>
      </c>
      <c r="E96" s="135" t="s">
        <v>9782</v>
      </c>
      <c r="F96" s="136" t="s">
        <v>9778</v>
      </c>
      <c r="G96" s="137" t="s">
        <v>2551</v>
      </c>
      <c r="H96" s="138">
        <v>1</v>
      </c>
      <c r="I96" s="139">
        <v>25684.82</v>
      </c>
      <c r="J96" s="140">
        <f>ROUND(I96*H96,2)</f>
        <v>25684.82</v>
      </c>
      <c r="K96" s="136" t="s">
        <v>21</v>
      </c>
      <c r="L96" s="33"/>
      <c r="M96" s="141" t="s">
        <v>21</v>
      </c>
      <c r="N96" s="142" t="s">
        <v>42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444</v>
      </c>
      <c r="AT96" s="145" t="s">
        <v>332</v>
      </c>
      <c r="AU96" s="145" t="s">
        <v>80</v>
      </c>
      <c r="AY96" s="18" t="s">
        <v>330</v>
      </c>
      <c r="BE96" s="146">
        <f>IF(N96="základní",J96,0)</f>
        <v>25684.82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78</v>
      </c>
      <c r="BK96" s="146">
        <f>ROUND(I96*H96,2)</f>
        <v>25684.82</v>
      </c>
      <c r="BL96" s="18" t="s">
        <v>444</v>
      </c>
      <c r="BM96" s="145" t="s">
        <v>388</v>
      </c>
    </row>
    <row r="97" spans="2:65" s="1" customFormat="1" ht="19.5">
      <c r="B97" s="33"/>
      <c r="D97" s="152" t="s">
        <v>375</v>
      </c>
      <c r="F97" s="165" t="s">
        <v>9779</v>
      </c>
      <c r="I97" s="149"/>
      <c r="L97" s="33"/>
      <c r="M97" s="150"/>
      <c r="T97" s="52"/>
      <c r="AT97" s="18" t="s">
        <v>375</v>
      </c>
      <c r="AU97" s="18" t="s">
        <v>80</v>
      </c>
    </row>
    <row r="98" spans="2:65" s="1" customFormat="1" ht="16.5" customHeight="1">
      <c r="B98" s="33"/>
      <c r="C98" s="134" t="s">
        <v>364</v>
      </c>
      <c r="D98" s="134" t="s">
        <v>332</v>
      </c>
      <c r="E98" s="135" t="s">
        <v>9783</v>
      </c>
      <c r="F98" s="136" t="s">
        <v>9778</v>
      </c>
      <c r="G98" s="137" t="s">
        <v>2551</v>
      </c>
      <c r="H98" s="138">
        <v>1</v>
      </c>
      <c r="I98" s="139">
        <v>25684.82</v>
      </c>
      <c r="J98" s="140">
        <f>ROUND(I98*H98,2)</f>
        <v>25684.82</v>
      </c>
      <c r="K98" s="136" t="s">
        <v>21</v>
      </c>
      <c r="L98" s="33"/>
      <c r="M98" s="141" t="s">
        <v>21</v>
      </c>
      <c r="N98" s="142" t="s">
        <v>42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444</v>
      </c>
      <c r="AT98" s="145" t="s">
        <v>332</v>
      </c>
      <c r="AU98" s="145" t="s">
        <v>80</v>
      </c>
      <c r="AY98" s="18" t="s">
        <v>330</v>
      </c>
      <c r="BE98" s="146">
        <f>IF(N98="základní",J98,0)</f>
        <v>25684.82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78</v>
      </c>
      <c r="BK98" s="146">
        <f>ROUND(I98*H98,2)</f>
        <v>25684.82</v>
      </c>
      <c r="BL98" s="18" t="s">
        <v>444</v>
      </c>
      <c r="BM98" s="145" t="s">
        <v>404</v>
      </c>
    </row>
    <row r="99" spans="2:65" s="1" customFormat="1" ht="19.5">
      <c r="B99" s="33"/>
      <c r="D99" s="152" t="s">
        <v>375</v>
      </c>
      <c r="F99" s="165" t="s">
        <v>9779</v>
      </c>
      <c r="I99" s="149"/>
      <c r="L99" s="33"/>
      <c r="M99" s="150"/>
      <c r="T99" s="52"/>
      <c r="AT99" s="18" t="s">
        <v>375</v>
      </c>
      <c r="AU99" s="18" t="s">
        <v>80</v>
      </c>
    </row>
    <row r="100" spans="2:65" s="1" customFormat="1" ht="16.5" customHeight="1">
      <c r="B100" s="33"/>
      <c r="C100" s="134" t="s">
        <v>370</v>
      </c>
      <c r="D100" s="134" t="s">
        <v>332</v>
      </c>
      <c r="E100" s="135" t="s">
        <v>9784</v>
      </c>
      <c r="F100" s="136" t="s">
        <v>9785</v>
      </c>
      <c r="G100" s="137" t="s">
        <v>2551</v>
      </c>
      <c r="H100" s="138">
        <v>1</v>
      </c>
      <c r="I100" s="139">
        <v>4942.1500000000005</v>
      </c>
      <c r="J100" s="140">
        <f>ROUND(I100*H100,2)</f>
        <v>4942.1499999999996</v>
      </c>
      <c r="K100" s="136" t="s">
        <v>21</v>
      </c>
      <c r="L100" s="33"/>
      <c r="M100" s="141" t="s">
        <v>21</v>
      </c>
      <c r="N100" s="142" t="s">
        <v>42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444</v>
      </c>
      <c r="AT100" s="145" t="s">
        <v>332</v>
      </c>
      <c r="AU100" s="145" t="s">
        <v>80</v>
      </c>
      <c r="AY100" s="18" t="s">
        <v>330</v>
      </c>
      <c r="BE100" s="146">
        <f>IF(N100="základní",J100,0)</f>
        <v>4942.1499999999996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78</v>
      </c>
      <c r="BK100" s="146">
        <f>ROUND(I100*H100,2)</f>
        <v>4942.1499999999996</v>
      </c>
      <c r="BL100" s="18" t="s">
        <v>444</v>
      </c>
      <c r="BM100" s="145" t="s">
        <v>8</v>
      </c>
    </row>
    <row r="101" spans="2:65" s="1" customFormat="1" ht="19.5">
      <c r="B101" s="33"/>
      <c r="D101" s="152" t="s">
        <v>375</v>
      </c>
      <c r="F101" s="165" t="s">
        <v>9779</v>
      </c>
      <c r="I101" s="149"/>
      <c r="L101" s="33"/>
      <c r="M101" s="150"/>
      <c r="T101" s="52"/>
      <c r="AT101" s="18" t="s">
        <v>375</v>
      </c>
      <c r="AU101" s="18" t="s">
        <v>80</v>
      </c>
    </row>
    <row r="102" spans="2:65" s="1" customFormat="1" ht="16.5" customHeight="1">
      <c r="B102" s="33"/>
      <c r="C102" s="134" t="s">
        <v>378</v>
      </c>
      <c r="D102" s="134" t="s">
        <v>332</v>
      </c>
      <c r="E102" s="135" t="s">
        <v>9786</v>
      </c>
      <c r="F102" s="136" t="s">
        <v>9785</v>
      </c>
      <c r="G102" s="137" t="s">
        <v>2551</v>
      </c>
      <c r="H102" s="138">
        <v>1</v>
      </c>
      <c r="I102" s="139">
        <v>4787.1900000000005</v>
      </c>
      <c r="J102" s="140">
        <f>ROUND(I102*H102,2)</f>
        <v>4787.1899999999996</v>
      </c>
      <c r="K102" s="136" t="s">
        <v>21</v>
      </c>
      <c r="L102" s="33"/>
      <c r="M102" s="141" t="s">
        <v>21</v>
      </c>
      <c r="N102" s="142" t="s">
        <v>42</v>
      </c>
      <c r="P102" s="143">
        <f>O102*H102</f>
        <v>0</v>
      </c>
      <c r="Q102" s="143">
        <v>0</v>
      </c>
      <c r="R102" s="143">
        <f>Q102*H102</f>
        <v>0</v>
      </c>
      <c r="S102" s="143">
        <v>0</v>
      </c>
      <c r="T102" s="144">
        <f>S102*H102</f>
        <v>0</v>
      </c>
      <c r="AR102" s="145" t="s">
        <v>444</v>
      </c>
      <c r="AT102" s="145" t="s">
        <v>332</v>
      </c>
      <c r="AU102" s="145" t="s">
        <v>80</v>
      </c>
      <c r="AY102" s="18" t="s">
        <v>330</v>
      </c>
      <c r="BE102" s="146">
        <f>IF(N102="základní",J102,0)</f>
        <v>4787.1899999999996</v>
      </c>
      <c r="BF102" s="146">
        <f>IF(N102="snížená",J102,0)</f>
        <v>0</v>
      </c>
      <c r="BG102" s="146">
        <f>IF(N102="zákl. přenesená",J102,0)</f>
        <v>0</v>
      </c>
      <c r="BH102" s="146">
        <f>IF(N102="sníž. přenesená",J102,0)</f>
        <v>0</v>
      </c>
      <c r="BI102" s="146">
        <f>IF(N102="nulová",J102,0)</f>
        <v>0</v>
      </c>
      <c r="BJ102" s="18" t="s">
        <v>78</v>
      </c>
      <c r="BK102" s="146">
        <f>ROUND(I102*H102,2)</f>
        <v>4787.1899999999996</v>
      </c>
      <c r="BL102" s="18" t="s">
        <v>444</v>
      </c>
      <c r="BM102" s="145" t="s">
        <v>429</v>
      </c>
    </row>
    <row r="103" spans="2:65" s="1" customFormat="1" ht="19.5">
      <c r="B103" s="33"/>
      <c r="D103" s="152" t="s">
        <v>375</v>
      </c>
      <c r="F103" s="165" t="s">
        <v>9779</v>
      </c>
      <c r="I103" s="149"/>
      <c r="L103" s="33"/>
      <c r="M103" s="150"/>
      <c r="T103" s="52"/>
      <c r="AT103" s="18" t="s">
        <v>375</v>
      </c>
      <c r="AU103" s="18" t="s">
        <v>80</v>
      </c>
    </row>
    <row r="104" spans="2:65" s="1" customFormat="1" ht="16.5" customHeight="1">
      <c r="B104" s="33"/>
      <c r="C104" s="134" t="s">
        <v>388</v>
      </c>
      <c r="D104" s="134" t="s">
        <v>332</v>
      </c>
      <c r="E104" s="135" t="s">
        <v>9787</v>
      </c>
      <c r="F104" s="136" t="s">
        <v>9785</v>
      </c>
      <c r="G104" s="137" t="s">
        <v>2551</v>
      </c>
      <c r="H104" s="138">
        <v>1</v>
      </c>
      <c r="I104" s="139">
        <v>4333.38</v>
      </c>
      <c r="J104" s="140">
        <f>ROUND(I104*H104,2)</f>
        <v>4333.38</v>
      </c>
      <c r="K104" s="136" t="s">
        <v>21</v>
      </c>
      <c r="L104" s="33"/>
      <c r="M104" s="141" t="s">
        <v>21</v>
      </c>
      <c r="N104" s="142" t="s">
        <v>42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444</v>
      </c>
      <c r="AT104" s="145" t="s">
        <v>332</v>
      </c>
      <c r="AU104" s="145" t="s">
        <v>80</v>
      </c>
      <c r="AY104" s="18" t="s">
        <v>330</v>
      </c>
      <c r="BE104" s="146">
        <f>IF(N104="základní",J104,0)</f>
        <v>4333.38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78</v>
      </c>
      <c r="BK104" s="146">
        <f>ROUND(I104*H104,2)</f>
        <v>4333.38</v>
      </c>
      <c r="BL104" s="18" t="s">
        <v>444</v>
      </c>
      <c r="BM104" s="145" t="s">
        <v>444</v>
      </c>
    </row>
    <row r="105" spans="2:65" s="1" customFormat="1" ht="19.5">
      <c r="B105" s="33"/>
      <c r="D105" s="152" t="s">
        <v>375</v>
      </c>
      <c r="F105" s="165" t="s">
        <v>9779</v>
      </c>
      <c r="I105" s="149"/>
      <c r="L105" s="33"/>
      <c r="M105" s="150"/>
      <c r="T105" s="52"/>
      <c r="AT105" s="18" t="s">
        <v>375</v>
      </c>
      <c r="AU105" s="18" t="s">
        <v>80</v>
      </c>
    </row>
    <row r="106" spans="2:65" s="1" customFormat="1" ht="16.5" customHeight="1">
      <c r="B106" s="33"/>
      <c r="C106" s="134" t="s">
        <v>396</v>
      </c>
      <c r="D106" s="134" t="s">
        <v>332</v>
      </c>
      <c r="E106" s="135" t="s">
        <v>9788</v>
      </c>
      <c r="F106" s="136" t="s">
        <v>9785</v>
      </c>
      <c r="G106" s="137" t="s">
        <v>2551</v>
      </c>
      <c r="H106" s="138">
        <v>1</v>
      </c>
      <c r="I106" s="139">
        <v>4560.29</v>
      </c>
      <c r="J106" s="140">
        <f>ROUND(I106*H106,2)</f>
        <v>4560.29</v>
      </c>
      <c r="K106" s="136" t="s">
        <v>21</v>
      </c>
      <c r="L106" s="33"/>
      <c r="M106" s="141" t="s">
        <v>21</v>
      </c>
      <c r="N106" s="142" t="s">
        <v>42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444</v>
      </c>
      <c r="AT106" s="145" t="s">
        <v>332</v>
      </c>
      <c r="AU106" s="145" t="s">
        <v>80</v>
      </c>
      <c r="AY106" s="18" t="s">
        <v>330</v>
      </c>
      <c r="BE106" s="146">
        <f>IF(N106="základní",J106,0)</f>
        <v>4560.29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78</v>
      </c>
      <c r="BK106" s="146">
        <f>ROUND(I106*H106,2)</f>
        <v>4560.29</v>
      </c>
      <c r="BL106" s="18" t="s">
        <v>444</v>
      </c>
      <c r="BM106" s="145" t="s">
        <v>459</v>
      </c>
    </row>
    <row r="107" spans="2:65" s="1" customFormat="1" ht="19.5">
      <c r="B107" s="33"/>
      <c r="D107" s="152" t="s">
        <v>375</v>
      </c>
      <c r="F107" s="165" t="s">
        <v>9779</v>
      </c>
      <c r="I107" s="149"/>
      <c r="L107" s="33"/>
      <c r="M107" s="150"/>
      <c r="T107" s="52"/>
      <c r="AT107" s="18" t="s">
        <v>375</v>
      </c>
      <c r="AU107" s="18" t="s">
        <v>80</v>
      </c>
    </row>
    <row r="108" spans="2:65" s="1" customFormat="1" ht="16.5" customHeight="1">
      <c r="B108" s="33"/>
      <c r="C108" s="134" t="s">
        <v>404</v>
      </c>
      <c r="D108" s="134" t="s">
        <v>332</v>
      </c>
      <c r="E108" s="135" t="s">
        <v>9789</v>
      </c>
      <c r="F108" s="136" t="s">
        <v>9785</v>
      </c>
      <c r="G108" s="137" t="s">
        <v>2551</v>
      </c>
      <c r="H108" s="138">
        <v>1</v>
      </c>
      <c r="I108" s="139">
        <v>4560.29</v>
      </c>
      <c r="J108" s="140">
        <f>ROUND(I108*H108,2)</f>
        <v>4560.29</v>
      </c>
      <c r="K108" s="136" t="s">
        <v>21</v>
      </c>
      <c r="L108" s="33"/>
      <c r="M108" s="141" t="s">
        <v>21</v>
      </c>
      <c r="N108" s="142" t="s">
        <v>42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444</v>
      </c>
      <c r="AT108" s="145" t="s">
        <v>332</v>
      </c>
      <c r="AU108" s="145" t="s">
        <v>80</v>
      </c>
      <c r="AY108" s="18" t="s">
        <v>330</v>
      </c>
      <c r="BE108" s="146">
        <f>IF(N108="základní",J108,0)</f>
        <v>4560.29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78</v>
      </c>
      <c r="BK108" s="146">
        <f>ROUND(I108*H108,2)</f>
        <v>4560.29</v>
      </c>
      <c r="BL108" s="18" t="s">
        <v>444</v>
      </c>
      <c r="BM108" s="145" t="s">
        <v>474</v>
      </c>
    </row>
    <row r="109" spans="2:65" s="1" customFormat="1" ht="19.5">
      <c r="B109" s="33"/>
      <c r="D109" s="152" t="s">
        <v>375</v>
      </c>
      <c r="F109" s="165" t="s">
        <v>9779</v>
      </c>
      <c r="I109" s="149"/>
      <c r="L109" s="33"/>
      <c r="M109" s="150"/>
      <c r="T109" s="52"/>
      <c r="AT109" s="18" t="s">
        <v>375</v>
      </c>
      <c r="AU109" s="18" t="s">
        <v>80</v>
      </c>
    </row>
    <row r="110" spans="2:65" s="1" customFormat="1" ht="16.5" customHeight="1">
      <c r="B110" s="33"/>
      <c r="C110" s="134" t="s">
        <v>410</v>
      </c>
      <c r="D110" s="134" t="s">
        <v>332</v>
      </c>
      <c r="E110" s="135" t="s">
        <v>9790</v>
      </c>
      <c r="F110" s="136" t="s">
        <v>9791</v>
      </c>
      <c r="G110" s="137" t="s">
        <v>2551</v>
      </c>
      <c r="H110" s="138">
        <v>32</v>
      </c>
      <c r="I110" s="139">
        <v>553.43000000000006</v>
      </c>
      <c r="J110" s="140">
        <f>ROUND(I110*H110,2)</f>
        <v>17709.759999999998</v>
      </c>
      <c r="K110" s="136" t="s">
        <v>21</v>
      </c>
      <c r="L110" s="33"/>
      <c r="M110" s="141" t="s">
        <v>21</v>
      </c>
      <c r="N110" s="142" t="s">
        <v>42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444</v>
      </c>
      <c r="AT110" s="145" t="s">
        <v>332</v>
      </c>
      <c r="AU110" s="145" t="s">
        <v>80</v>
      </c>
      <c r="AY110" s="18" t="s">
        <v>330</v>
      </c>
      <c r="BE110" s="146">
        <f>IF(N110="základní",J110,0)</f>
        <v>17709.759999999998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78</v>
      </c>
      <c r="BK110" s="146">
        <f>ROUND(I110*H110,2)</f>
        <v>17709.759999999998</v>
      </c>
      <c r="BL110" s="18" t="s">
        <v>444</v>
      </c>
      <c r="BM110" s="145" t="s">
        <v>484</v>
      </c>
    </row>
    <row r="111" spans="2:65" s="1" customFormat="1" ht="19.5">
      <c r="B111" s="33"/>
      <c r="D111" s="152" t="s">
        <v>375</v>
      </c>
      <c r="F111" s="165" t="s">
        <v>9779</v>
      </c>
      <c r="I111" s="149"/>
      <c r="L111" s="33"/>
      <c r="M111" s="150"/>
      <c r="T111" s="52"/>
      <c r="AT111" s="18" t="s">
        <v>375</v>
      </c>
      <c r="AU111" s="18" t="s">
        <v>80</v>
      </c>
    </row>
    <row r="112" spans="2:65" s="1" customFormat="1" ht="16.5" customHeight="1">
      <c r="B112" s="33"/>
      <c r="C112" s="134" t="s">
        <v>8</v>
      </c>
      <c r="D112" s="134" t="s">
        <v>332</v>
      </c>
      <c r="E112" s="135" t="s">
        <v>9792</v>
      </c>
      <c r="F112" s="136" t="s">
        <v>9791</v>
      </c>
      <c r="G112" s="137" t="s">
        <v>2551</v>
      </c>
      <c r="H112" s="138">
        <v>12</v>
      </c>
      <c r="I112" s="139">
        <v>1012.78</v>
      </c>
      <c r="J112" s="140">
        <f>ROUND(I112*H112,2)</f>
        <v>12153.36</v>
      </c>
      <c r="K112" s="136" t="s">
        <v>21</v>
      </c>
      <c r="L112" s="33"/>
      <c r="M112" s="141" t="s">
        <v>21</v>
      </c>
      <c r="N112" s="142" t="s">
        <v>42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444</v>
      </c>
      <c r="AT112" s="145" t="s">
        <v>332</v>
      </c>
      <c r="AU112" s="145" t="s">
        <v>80</v>
      </c>
      <c r="AY112" s="18" t="s">
        <v>330</v>
      </c>
      <c r="BE112" s="146">
        <f>IF(N112="základní",J112,0)</f>
        <v>12153.36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78</v>
      </c>
      <c r="BK112" s="146">
        <f>ROUND(I112*H112,2)</f>
        <v>12153.36</v>
      </c>
      <c r="BL112" s="18" t="s">
        <v>444</v>
      </c>
      <c r="BM112" s="145" t="s">
        <v>5488</v>
      </c>
    </row>
    <row r="113" spans="2:65" s="1" customFormat="1" ht="19.5">
      <c r="B113" s="33"/>
      <c r="D113" s="152" t="s">
        <v>375</v>
      </c>
      <c r="F113" s="165" t="s">
        <v>9779</v>
      </c>
      <c r="I113" s="149"/>
      <c r="L113" s="33"/>
      <c r="M113" s="150"/>
      <c r="T113" s="52"/>
      <c r="AT113" s="18" t="s">
        <v>375</v>
      </c>
      <c r="AU113" s="18" t="s">
        <v>80</v>
      </c>
    </row>
    <row r="114" spans="2:65" s="1" customFormat="1" ht="16.5" customHeight="1">
      <c r="B114" s="33"/>
      <c r="C114" s="134" t="s">
        <v>422</v>
      </c>
      <c r="D114" s="134" t="s">
        <v>332</v>
      </c>
      <c r="E114" s="135" t="s">
        <v>9793</v>
      </c>
      <c r="F114" s="136" t="s">
        <v>9791</v>
      </c>
      <c r="G114" s="137" t="s">
        <v>2551</v>
      </c>
      <c r="H114" s="138">
        <v>5</v>
      </c>
      <c r="I114" s="139">
        <v>791.41</v>
      </c>
      <c r="J114" s="140">
        <f>ROUND(I114*H114,2)</f>
        <v>3957.05</v>
      </c>
      <c r="K114" s="136" t="s">
        <v>21</v>
      </c>
      <c r="L114" s="33"/>
      <c r="M114" s="141" t="s">
        <v>21</v>
      </c>
      <c r="N114" s="142" t="s">
        <v>42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444</v>
      </c>
      <c r="AT114" s="145" t="s">
        <v>332</v>
      </c>
      <c r="AU114" s="145" t="s">
        <v>80</v>
      </c>
      <c r="AY114" s="18" t="s">
        <v>330</v>
      </c>
      <c r="BE114" s="146">
        <f>IF(N114="základní",J114,0)</f>
        <v>3957.05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78</v>
      </c>
      <c r="BK114" s="146">
        <f>ROUND(I114*H114,2)</f>
        <v>3957.05</v>
      </c>
      <c r="BL114" s="18" t="s">
        <v>444</v>
      </c>
      <c r="BM114" s="145" t="s">
        <v>571</v>
      </c>
    </row>
    <row r="115" spans="2:65" s="1" customFormat="1" ht="19.5">
      <c r="B115" s="33"/>
      <c r="D115" s="152" t="s">
        <v>375</v>
      </c>
      <c r="F115" s="165" t="s">
        <v>9779</v>
      </c>
      <c r="I115" s="149"/>
      <c r="L115" s="33"/>
      <c r="M115" s="150"/>
      <c r="T115" s="52"/>
      <c r="AT115" s="18" t="s">
        <v>375</v>
      </c>
      <c r="AU115" s="18" t="s">
        <v>80</v>
      </c>
    </row>
    <row r="116" spans="2:65" s="1" customFormat="1" ht="16.5" customHeight="1">
      <c r="B116" s="33"/>
      <c r="C116" s="134" t="s">
        <v>429</v>
      </c>
      <c r="D116" s="134" t="s">
        <v>332</v>
      </c>
      <c r="E116" s="135" t="s">
        <v>9794</v>
      </c>
      <c r="F116" s="136" t="s">
        <v>9795</v>
      </c>
      <c r="G116" s="137" t="s">
        <v>2551</v>
      </c>
      <c r="H116" s="138">
        <v>2</v>
      </c>
      <c r="I116" s="139">
        <v>575.57000000000005</v>
      </c>
      <c r="J116" s="140">
        <f>ROUND(I116*H116,2)</f>
        <v>1151.1400000000001</v>
      </c>
      <c r="K116" s="136" t="s">
        <v>21</v>
      </c>
      <c r="L116" s="33"/>
      <c r="M116" s="141" t="s">
        <v>21</v>
      </c>
      <c r="N116" s="142" t="s">
        <v>42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444</v>
      </c>
      <c r="AT116" s="145" t="s">
        <v>332</v>
      </c>
      <c r="AU116" s="145" t="s">
        <v>80</v>
      </c>
      <c r="AY116" s="18" t="s">
        <v>330</v>
      </c>
      <c r="BE116" s="146">
        <f>IF(N116="základní",J116,0)</f>
        <v>1151.1400000000001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78</v>
      </c>
      <c r="BK116" s="146">
        <f>ROUND(I116*H116,2)</f>
        <v>1151.1400000000001</v>
      </c>
      <c r="BL116" s="18" t="s">
        <v>444</v>
      </c>
      <c r="BM116" s="145" t="s">
        <v>585</v>
      </c>
    </row>
    <row r="117" spans="2:65" s="1" customFormat="1" ht="19.5">
      <c r="B117" s="33"/>
      <c r="D117" s="152" t="s">
        <v>375</v>
      </c>
      <c r="F117" s="165" t="s">
        <v>9779</v>
      </c>
      <c r="I117" s="149"/>
      <c r="L117" s="33"/>
      <c r="M117" s="150"/>
      <c r="T117" s="52"/>
      <c r="AT117" s="18" t="s">
        <v>375</v>
      </c>
      <c r="AU117" s="18" t="s">
        <v>80</v>
      </c>
    </row>
    <row r="118" spans="2:65" s="1" customFormat="1" ht="16.5" customHeight="1">
      <c r="B118" s="33"/>
      <c r="C118" s="134" t="s">
        <v>435</v>
      </c>
      <c r="D118" s="134" t="s">
        <v>332</v>
      </c>
      <c r="E118" s="135" t="s">
        <v>9796</v>
      </c>
      <c r="F118" s="136" t="s">
        <v>9797</v>
      </c>
      <c r="G118" s="137" t="s">
        <v>2551</v>
      </c>
      <c r="H118" s="138">
        <v>5</v>
      </c>
      <c r="I118" s="139">
        <v>3254.18</v>
      </c>
      <c r="J118" s="140">
        <f>ROUND(I118*H118,2)</f>
        <v>16270.9</v>
      </c>
      <c r="K118" s="136" t="s">
        <v>21</v>
      </c>
      <c r="L118" s="33"/>
      <c r="M118" s="141" t="s">
        <v>21</v>
      </c>
      <c r="N118" s="142" t="s">
        <v>42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444</v>
      </c>
      <c r="AT118" s="145" t="s">
        <v>332</v>
      </c>
      <c r="AU118" s="145" t="s">
        <v>80</v>
      </c>
      <c r="AY118" s="18" t="s">
        <v>330</v>
      </c>
      <c r="BE118" s="146">
        <f>IF(N118="základní",J118,0)</f>
        <v>16270.9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78</v>
      </c>
      <c r="BK118" s="146">
        <f>ROUND(I118*H118,2)</f>
        <v>16270.9</v>
      </c>
      <c r="BL118" s="18" t="s">
        <v>444</v>
      </c>
      <c r="BM118" s="145" t="s">
        <v>600</v>
      </c>
    </row>
    <row r="119" spans="2:65" s="1" customFormat="1" ht="19.5">
      <c r="B119" s="33"/>
      <c r="D119" s="152" t="s">
        <v>375</v>
      </c>
      <c r="F119" s="165" t="s">
        <v>9779</v>
      </c>
      <c r="I119" s="149"/>
      <c r="L119" s="33"/>
      <c r="M119" s="150"/>
      <c r="T119" s="52"/>
      <c r="AT119" s="18" t="s">
        <v>375</v>
      </c>
      <c r="AU119" s="18" t="s">
        <v>80</v>
      </c>
    </row>
    <row r="120" spans="2:65" s="1" customFormat="1" ht="16.5" customHeight="1">
      <c r="B120" s="33"/>
      <c r="C120" s="134" t="s">
        <v>444</v>
      </c>
      <c r="D120" s="134" t="s">
        <v>332</v>
      </c>
      <c r="E120" s="135" t="s">
        <v>9798</v>
      </c>
      <c r="F120" s="136" t="s">
        <v>9799</v>
      </c>
      <c r="G120" s="137" t="s">
        <v>2551</v>
      </c>
      <c r="H120" s="138">
        <v>36</v>
      </c>
      <c r="I120" s="139">
        <v>1007.25</v>
      </c>
      <c r="J120" s="140">
        <f>ROUND(I120*H120,2)</f>
        <v>36261</v>
      </c>
      <c r="K120" s="136" t="s">
        <v>21</v>
      </c>
      <c r="L120" s="33"/>
      <c r="M120" s="141" t="s">
        <v>21</v>
      </c>
      <c r="N120" s="142" t="s">
        <v>42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444</v>
      </c>
      <c r="AT120" s="145" t="s">
        <v>332</v>
      </c>
      <c r="AU120" s="145" t="s">
        <v>80</v>
      </c>
      <c r="AY120" s="18" t="s">
        <v>330</v>
      </c>
      <c r="BE120" s="146">
        <f>IF(N120="základní",J120,0)</f>
        <v>36261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78</v>
      </c>
      <c r="BK120" s="146">
        <f>ROUND(I120*H120,2)</f>
        <v>36261</v>
      </c>
      <c r="BL120" s="18" t="s">
        <v>444</v>
      </c>
      <c r="BM120" s="145" t="s">
        <v>617</v>
      </c>
    </row>
    <row r="121" spans="2:65" s="1" customFormat="1" ht="19.5">
      <c r="B121" s="33"/>
      <c r="D121" s="152" t="s">
        <v>375</v>
      </c>
      <c r="F121" s="165" t="s">
        <v>9779</v>
      </c>
      <c r="I121" s="149"/>
      <c r="L121" s="33"/>
      <c r="M121" s="150"/>
      <c r="T121" s="52"/>
      <c r="AT121" s="18" t="s">
        <v>375</v>
      </c>
      <c r="AU121" s="18" t="s">
        <v>80</v>
      </c>
    </row>
    <row r="122" spans="2:65" s="1" customFormat="1" ht="16.5" customHeight="1">
      <c r="B122" s="33"/>
      <c r="C122" s="134" t="s">
        <v>452</v>
      </c>
      <c r="D122" s="134" t="s">
        <v>332</v>
      </c>
      <c r="E122" s="135" t="s">
        <v>9800</v>
      </c>
      <c r="F122" s="136" t="s">
        <v>9801</v>
      </c>
      <c r="G122" s="137" t="s">
        <v>2551</v>
      </c>
      <c r="H122" s="138">
        <v>58</v>
      </c>
      <c r="I122" s="139">
        <v>453.81</v>
      </c>
      <c r="J122" s="140">
        <f>ROUND(I122*H122,2)</f>
        <v>26320.98</v>
      </c>
      <c r="K122" s="136" t="s">
        <v>21</v>
      </c>
      <c r="L122" s="33"/>
      <c r="M122" s="141" t="s">
        <v>21</v>
      </c>
      <c r="N122" s="142" t="s">
        <v>42</v>
      </c>
      <c r="P122" s="143">
        <f>O122*H122</f>
        <v>0</v>
      </c>
      <c r="Q122" s="143">
        <v>0</v>
      </c>
      <c r="R122" s="143">
        <f>Q122*H122</f>
        <v>0</v>
      </c>
      <c r="S122" s="143">
        <v>0</v>
      </c>
      <c r="T122" s="144">
        <f>S122*H122</f>
        <v>0</v>
      </c>
      <c r="AR122" s="145" t="s">
        <v>444</v>
      </c>
      <c r="AT122" s="145" t="s">
        <v>332</v>
      </c>
      <c r="AU122" s="145" t="s">
        <v>80</v>
      </c>
      <c r="AY122" s="18" t="s">
        <v>330</v>
      </c>
      <c r="BE122" s="146">
        <f>IF(N122="základní",J122,0)</f>
        <v>26320.98</v>
      </c>
      <c r="BF122" s="146">
        <f>IF(N122="snížená",J122,0)</f>
        <v>0</v>
      </c>
      <c r="BG122" s="146">
        <f>IF(N122="zákl. přenesená",J122,0)</f>
        <v>0</v>
      </c>
      <c r="BH122" s="146">
        <f>IF(N122="sníž. přenesená",J122,0)</f>
        <v>0</v>
      </c>
      <c r="BI122" s="146">
        <f>IF(N122="nulová",J122,0)</f>
        <v>0</v>
      </c>
      <c r="BJ122" s="18" t="s">
        <v>78</v>
      </c>
      <c r="BK122" s="146">
        <f>ROUND(I122*H122,2)</f>
        <v>26320.98</v>
      </c>
      <c r="BL122" s="18" t="s">
        <v>444</v>
      </c>
      <c r="BM122" s="145" t="s">
        <v>636</v>
      </c>
    </row>
    <row r="123" spans="2:65" s="1" customFormat="1" ht="19.5">
      <c r="B123" s="33"/>
      <c r="D123" s="152" t="s">
        <v>375</v>
      </c>
      <c r="F123" s="165" t="s">
        <v>9779</v>
      </c>
      <c r="I123" s="149"/>
      <c r="L123" s="33"/>
      <c r="M123" s="150"/>
      <c r="T123" s="52"/>
      <c r="AT123" s="18" t="s">
        <v>375</v>
      </c>
      <c r="AU123" s="18" t="s">
        <v>80</v>
      </c>
    </row>
    <row r="124" spans="2:65" s="1" customFormat="1" ht="16.5" customHeight="1">
      <c r="B124" s="33"/>
      <c r="C124" s="134" t="s">
        <v>459</v>
      </c>
      <c r="D124" s="134" t="s">
        <v>332</v>
      </c>
      <c r="E124" s="135" t="s">
        <v>9802</v>
      </c>
      <c r="F124" s="136" t="s">
        <v>9803</v>
      </c>
      <c r="G124" s="137" t="s">
        <v>2551</v>
      </c>
      <c r="H124" s="138">
        <v>2</v>
      </c>
      <c r="I124" s="139">
        <v>857.82</v>
      </c>
      <c r="J124" s="140">
        <f>ROUND(I124*H124,2)</f>
        <v>1715.64</v>
      </c>
      <c r="K124" s="136" t="s">
        <v>21</v>
      </c>
      <c r="L124" s="33"/>
      <c r="M124" s="141" t="s">
        <v>21</v>
      </c>
      <c r="N124" s="142" t="s">
        <v>42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444</v>
      </c>
      <c r="AT124" s="145" t="s">
        <v>332</v>
      </c>
      <c r="AU124" s="145" t="s">
        <v>80</v>
      </c>
      <c r="AY124" s="18" t="s">
        <v>330</v>
      </c>
      <c r="BE124" s="146">
        <f>IF(N124="základní",J124,0)</f>
        <v>1715.64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78</v>
      </c>
      <c r="BK124" s="146">
        <f>ROUND(I124*H124,2)</f>
        <v>1715.64</v>
      </c>
      <c r="BL124" s="18" t="s">
        <v>444</v>
      </c>
      <c r="BM124" s="145" t="s">
        <v>649</v>
      </c>
    </row>
    <row r="125" spans="2:65" s="1" customFormat="1" ht="19.5">
      <c r="B125" s="33"/>
      <c r="D125" s="152" t="s">
        <v>375</v>
      </c>
      <c r="F125" s="165" t="s">
        <v>9779</v>
      </c>
      <c r="I125" s="149"/>
      <c r="L125" s="33"/>
      <c r="M125" s="150"/>
      <c r="T125" s="52"/>
      <c r="AT125" s="18" t="s">
        <v>375</v>
      </c>
      <c r="AU125" s="18" t="s">
        <v>80</v>
      </c>
    </row>
    <row r="126" spans="2:65" s="1" customFormat="1" ht="16.5" customHeight="1">
      <c r="B126" s="33"/>
      <c r="C126" s="134" t="s">
        <v>465</v>
      </c>
      <c r="D126" s="134" t="s">
        <v>332</v>
      </c>
      <c r="E126" s="135" t="s">
        <v>9804</v>
      </c>
      <c r="F126" s="136" t="s">
        <v>9803</v>
      </c>
      <c r="G126" s="137" t="s">
        <v>2551</v>
      </c>
      <c r="H126" s="138">
        <v>2</v>
      </c>
      <c r="I126" s="139">
        <v>758.2</v>
      </c>
      <c r="J126" s="140">
        <f>ROUND(I126*H126,2)</f>
        <v>1516.4</v>
      </c>
      <c r="K126" s="136" t="s">
        <v>21</v>
      </c>
      <c r="L126" s="33"/>
      <c r="M126" s="141" t="s">
        <v>21</v>
      </c>
      <c r="N126" s="142" t="s">
        <v>42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444</v>
      </c>
      <c r="AT126" s="145" t="s">
        <v>332</v>
      </c>
      <c r="AU126" s="145" t="s">
        <v>80</v>
      </c>
      <c r="AY126" s="18" t="s">
        <v>330</v>
      </c>
      <c r="BE126" s="146">
        <f>IF(N126="základní",J126,0)</f>
        <v>1516.4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78</v>
      </c>
      <c r="BK126" s="146">
        <f>ROUND(I126*H126,2)</f>
        <v>1516.4</v>
      </c>
      <c r="BL126" s="18" t="s">
        <v>444</v>
      </c>
      <c r="BM126" s="145" t="s">
        <v>665</v>
      </c>
    </row>
    <row r="127" spans="2:65" s="1" customFormat="1" ht="19.5">
      <c r="B127" s="33"/>
      <c r="D127" s="152" t="s">
        <v>375</v>
      </c>
      <c r="F127" s="165" t="s">
        <v>9779</v>
      </c>
      <c r="I127" s="149"/>
      <c r="L127" s="33"/>
      <c r="M127" s="150"/>
      <c r="T127" s="52"/>
      <c r="AT127" s="18" t="s">
        <v>375</v>
      </c>
      <c r="AU127" s="18" t="s">
        <v>80</v>
      </c>
    </row>
    <row r="128" spans="2:65" s="1" customFormat="1" ht="16.5" customHeight="1">
      <c r="B128" s="33"/>
      <c r="C128" s="134" t="s">
        <v>474</v>
      </c>
      <c r="D128" s="134" t="s">
        <v>332</v>
      </c>
      <c r="E128" s="135" t="s">
        <v>9805</v>
      </c>
      <c r="F128" s="136" t="s">
        <v>9806</v>
      </c>
      <c r="G128" s="137" t="s">
        <v>2551</v>
      </c>
      <c r="H128" s="138">
        <v>1</v>
      </c>
      <c r="I128" s="139">
        <v>4770.59</v>
      </c>
      <c r="J128" s="140">
        <f>ROUND(I128*H128,2)</f>
        <v>4770.59</v>
      </c>
      <c r="K128" s="136" t="s">
        <v>21</v>
      </c>
      <c r="L128" s="33"/>
      <c r="M128" s="141" t="s">
        <v>21</v>
      </c>
      <c r="N128" s="142" t="s">
        <v>42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444</v>
      </c>
      <c r="AT128" s="145" t="s">
        <v>332</v>
      </c>
      <c r="AU128" s="145" t="s">
        <v>80</v>
      </c>
      <c r="AY128" s="18" t="s">
        <v>330</v>
      </c>
      <c r="BE128" s="146">
        <f>IF(N128="základní",J128,0)</f>
        <v>4770.59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78</v>
      </c>
      <c r="BK128" s="146">
        <f>ROUND(I128*H128,2)</f>
        <v>4770.59</v>
      </c>
      <c r="BL128" s="18" t="s">
        <v>444</v>
      </c>
      <c r="BM128" s="145" t="s">
        <v>677</v>
      </c>
    </row>
    <row r="129" spans="2:65" s="1" customFormat="1" ht="19.5">
      <c r="B129" s="33"/>
      <c r="D129" s="152" t="s">
        <v>375</v>
      </c>
      <c r="F129" s="165" t="s">
        <v>9779</v>
      </c>
      <c r="I129" s="149"/>
      <c r="L129" s="33"/>
      <c r="M129" s="150"/>
      <c r="T129" s="52"/>
      <c r="AT129" s="18" t="s">
        <v>375</v>
      </c>
      <c r="AU129" s="18" t="s">
        <v>80</v>
      </c>
    </row>
    <row r="130" spans="2:65" s="1" customFormat="1" ht="16.5" customHeight="1">
      <c r="B130" s="33"/>
      <c r="C130" s="134" t="s">
        <v>7</v>
      </c>
      <c r="D130" s="134" t="s">
        <v>332</v>
      </c>
      <c r="E130" s="135" t="s">
        <v>9807</v>
      </c>
      <c r="F130" s="136" t="s">
        <v>9808</v>
      </c>
      <c r="G130" s="137" t="s">
        <v>2551</v>
      </c>
      <c r="H130" s="138">
        <v>1</v>
      </c>
      <c r="I130" s="139">
        <v>885.49</v>
      </c>
      <c r="J130" s="140">
        <f>ROUND(I130*H130,2)</f>
        <v>885.49</v>
      </c>
      <c r="K130" s="136" t="s">
        <v>21</v>
      </c>
      <c r="L130" s="33"/>
      <c r="M130" s="141" t="s">
        <v>21</v>
      </c>
      <c r="N130" s="142" t="s">
        <v>42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444</v>
      </c>
      <c r="AT130" s="145" t="s">
        <v>332</v>
      </c>
      <c r="AU130" s="145" t="s">
        <v>80</v>
      </c>
      <c r="AY130" s="18" t="s">
        <v>330</v>
      </c>
      <c r="BE130" s="146">
        <f>IF(N130="základní",J130,0)</f>
        <v>885.49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78</v>
      </c>
      <c r="BK130" s="146">
        <f>ROUND(I130*H130,2)</f>
        <v>885.49</v>
      </c>
      <c r="BL130" s="18" t="s">
        <v>444</v>
      </c>
      <c r="BM130" s="145" t="s">
        <v>714</v>
      </c>
    </row>
    <row r="131" spans="2:65" s="1" customFormat="1" ht="19.5">
      <c r="B131" s="33"/>
      <c r="D131" s="152" t="s">
        <v>375</v>
      </c>
      <c r="F131" s="165" t="s">
        <v>9779</v>
      </c>
      <c r="I131" s="149"/>
      <c r="L131" s="33"/>
      <c r="M131" s="150"/>
      <c r="T131" s="52"/>
      <c r="AT131" s="18" t="s">
        <v>375</v>
      </c>
      <c r="AU131" s="18" t="s">
        <v>80</v>
      </c>
    </row>
    <row r="132" spans="2:65" s="1" customFormat="1" ht="16.5" customHeight="1">
      <c r="B132" s="33"/>
      <c r="C132" s="134" t="s">
        <v>484</v>
      </c>
      <c r="D132" s="134" t="s">
        <v>332</v>
      </c>
      <c r="E132" s="135" t="s">
        <v>9809</v>
      </c>
      <c r="F132" s="136" t="s">
        <v>9810</v>
      </c>
      <c r="G132" s="137" t="s">
        <v>2551</v>
      </c>
      <c r="H132" s="138">
        <v>1</v>
      </c>
      <c r="I132" s="139">
        <v>11345.37</v>
      </c>
      <c r="J132" s="140">
        <f>ROUND(I132*H132,2)</f>
        <v>11345.37</v>
      </c>
      <c r="K132" s="136" t="s">
        <v>21</v>
      </c>
      <c r="L132" s="33"/>
      <c r="M132" s="141" t="s">
        <v>21</v>
      </c>
      <c r="N132" s="142" t="s">
        <v>42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444</v>
      </c>
      <c r="AT132" s="145" t="s">
        <v>332</v>
      </c>
      <c r="AU132" s="145" t="s">
        <v>80</v>
      </c>
      <c r="AY132" s="18" t="s">
        <v>330</v>
      </c>
      <c r="BE132" s="146">
        <f>IF(N132="základní",J132,0)</f>
        <v>11345.37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78</v>
      </c>
      <c r="BK132" s="146">
        <f>ROUND(I132*H132,2)</f>
        <v>11345.37</v>
      </c>
      <c r="BL132" s="18" t="s">
        <v>444</v>
      </c>
      <c r="BM132" s="145" t="s">
        <v>728</v>
      </c>
    </row>
    <row r="133" spans="2:65" s="1" customFormat="1" ht="19.5">
      <c r="B133" s="33"/>
      <c r="D133" s="152" t="s">
        <v>375</v>
      </c>
      <c r="F133" s="165" t="s">
        <v>9779</v>
      </c>
      <c r="I133" s="149"/>
      <c r="L133" s="33"/>
      <c r="M133" s="150"/>
      <c r="T133" s="52"/>
      <c r="AT133" s="18" t="s">
        <v>375</v>
      </c>
      <c r="AU133" s="18" t="s">
        <v>80</v>
      </c>
    </row>
    <row r="134" spans="2:65" s="1" customFormat="1" ht="16.5" customHeight="1">
      <c r="B134" s="33"/>
      <c r="C134" s="134" t="s">
        <v>491</v>
      </c>
      <c r="D134" s="134" t="s">
        <v>332</v>
      </c>
      <c r="E134" s="135" t="s">
        <v>9811</v>
      </c>
      <c r="F134" s="136" t="s">
        <v>9812</v>
      </c>
      <c r="G134" s="137" t="s">
        <v>2551</v>
      </c>
      <c r="H134" s="138">
        <v>1</v>
      </c>
      <c r="I134" s="139">
        <v>10791.94</v>
      </c>
      <c r="J134" s="140">
        <f>ROUND(I134*H134,2)</f>
        <v>10791.94</v>
      </c>
      <c r="K134" s="136" t="s">
        <v>21</v>
      </c>
      <c r="L134" s="33"/>
      <c r="M134" s="141" t="s">
        <v>21</v>
      </c>
      <c r="N134" s="14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444</v>
      </c>
      <c r="AT134" s="145" t="s">
        <v>332</v>
      </c>
      <c r="AU134" s="145" t="s">
        <v>80</v>
      </c>
      <c r="AY134" s="18" t="s">
        <v>330</v>
      </c>
      <c r="BE134" s="146">
        <f>IF(N134="základní",J134,0)</f>
        <v>10791.94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78</v>
      </c>
      <c r="BK134" s="146">
        <f>ROUND(I134*H134,2)</f>
        <v>10791.94</v>
      </c>
      <c r="BL134" s="18" t="s">
        <v>444</v>
      </c>
      <c r="BM134" s="145" t="s">
        <v>742</v>
      </c>
    </row>
    <row r="135" spans="2:65" s="1" customFormat="1" ht="19.5">
      <c r="B135" s="33"/>
      <c r="D135" s="152" t="s">
        <v>375</v>
      </c>
      <c r="F135" s="165" t="s">
        <v>9779</v>
      </c>
      <c r="I135" s="149"/>
      <c r="L135" s="33"/>
      <c r="M135" s="150"/>
      <c r="T135" s="52"/>
      <c r="AT135" s="18" t="s">
        <v>375</v>
      </c>
      <c r="AU135" s="18" t="s">
        <v>80</v>
      </c>
    </row>
    <row r="136" spans="2:65" s="1" customFormat="1" ht="16.5" customHeight="1">
      <c r="B136" s="33"/>
      <c r="C136" s="134" t="s">
        <v>5488</v>
      </c>
      <c r="D136" s="134" t="s">
        <v>332</v>
      </c>
      <c r="E136" s="135" t="s">
        <v>9813</v>
      </c>
      <c r="F136" s="136" t="s">
        <v>9814</v>
      </c>
      <c r="G136" s="137" t="s">
        <v>2551</v>
      </c>
      <c r="H136" s="138">
        <v>45</v>
      </c>
      <c r="I136" s="139">
        <v>1140.07</v>
      </c>
      <c r="J136" s="140">
        <f>ROUND(I136*H136,2)</f>
        <v>51303.15</v>
      </c>
      <c r="K136" s="136" t="s">
        <v>21</v>
      </c>
      <c r="L136" s="33"/>
      <c r="M136" s="141" t="s">
        <v>21</v>
      </c>
      <c r="N136" s="142" t="s">
        <v>42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444</v>
      </c>
      <c r="AT136" s="145" t="s">
        <v>332</v>
      </c>
      <c r="AU136" s="145" t="s">
        <v>80</v>
      </c>
      <c r="AY136" s="18" t="s">
        <v>330</v>
      </c>
      <c r="BE136" s="146">
        <f>IF(N136="základní",J136,0)</f>
        <v>51303.15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78</v>
      </c>
      <c r="BK136" s="146">
        <f>ROUND(I136*H136,2)</f>
        <v>51303.15</v>
      </c>
      <c r="BL136" s="18" t="s">
        <v>444</v>
      </c>
      <c r="BM136" s="145" t="s">
        <v>759</v>
      </c>
    </row>
    <row r="137" spans="2:65" s="1" customFormat="1" ht="19.5">
      <c r="B137" s="33"/>
      <c r="D137" s="152" t="s">
        <v>375</v>
      </c>
      <c r="F137" s="165" t="s">
        <v>9779</v>
      </c>
      <c r="I137" s="149"/>
      <c r="L137" s="33"/>
      <c r="M137" s="190"/>
      <c r="N137" s="191"/>
      <c r="O137" s="191"/>
      <c r="P137" s="191"/>
      <c r="Q137" s="191"/>
      <c r="R137" s="191"/>
      <c r="S137" s="191"/>
      <c r="T137" s="192"/>
      <c r="AT137" s="18" t="s">
        <v>375</v>
      </c>
      <c r="AU137" s="18" t="s">
        <v>80</v>
      </c>
    </row>
    <row r="138" spans="2:65" s="1" customFormat="1" ht="6.95" customHeight="1">
      <c r="B138" s="41"/>
      <c r="C138" s="42"/>
      <c r="D138" s="42"/>
      <c r="E138" s="42"/>
      <c r="F138" s="42"/>
      <c r="G138" s="42"/>
      <c r="H138" s="42"/>
      <c r="I138" s="42"/>
      <c r="J138" s="42"/>
      <c r="K138" s="42"/>
      <c r="L138" s="33"/>
    </row>
  </sheetData>
  <sheetProtection algorithmName="SHA-512" hashValue="19adUWigDyisXvswzhgDdXtZevE0YfDbvU1eLN63emHNFQgniMZYOop4Bw7ZO2+SPIuwQuYykzjLr/YQz0dFvg==" saltValue="F12/PP0MTV+q9Hf9fB+A1PCfo9Q6t0owNoVSkVOSuVUHVwOybPD5F9NB8I5SYd1ccPMC/WM5XNRVfQmSFHncxQ==" spinCount="100000" sheet="1" objects="1" scenarios="1" formatColumns="0" formatRows="0" autoFilter="0"/>
  <autoFilter ref="C86:K137" xr:uid="{00000000-0009-0000-0000-000017000000}"/>
  <mergeCells count="12">
    <mergeCell ref="E79:H79"/>
    <mergeCell ref="L2:V2"/>
    <mergeCell ref="E50:H50"/>
    <mergeCell ref="E52:H52"/>
    <mergeCell ref="E54:H54"/>
    <mergeCell ref="E75:H75"/>
    <mergeCell ref="E77:H77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pageSetUpPr fitToPage="1"/>
  </sheetPr>
  <dimension ref="B2:BM127"/>
  <sheetViews>
    <sheetView showGridLines="0" topLeftCell="A70" workbookViewId="0">
      <selection activeCell="I93" sqref="I93:I126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154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9815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34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tr">
        <f>IF('Rekapitulace stavby'!AN10="","",'Rekapitulace stavby'!AN10)</f>
        <v/>
      </c>
      <c r="L16" s="33"/>
    </row>
    <row r="17" spans="2:12" s="1" customFormat="1" ht="18" customHeight="1">
      <c r="B17" s="33"/>
      <c r="E17" s="26" t="str">
        <f>IF('Rekapitulace stavby'!E11="","",'Rekapitulace stavby'!E11)</f>
        <v>Fakultní nemocnice Olomouc</v>
      </c>
      <c r="I17" s="28" t="s">
        <v>28</v>
      </c>
      <c r="J17" s="26" t="str">
        <f>IF('Rekapitulace stavby'!AN11="","",'Rekapitulace stavby'!AN11)</f>
        <v/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tr">
        <f>IF('Rekapitulace stavby'!AN16="","",'Rekapitulace stavby'!AN16)</f>
        <v/>
      </c>
      <c r="L22" s="33"/>
    </row>
    <row r="23" spans="2:12" s="1" customFormat="1" ht="18" customHeight="1">
      <c r="B23" s="33"/>
      <c r="E23" s="26" t="str">
        <f>IF('Rekapitulace stavby'!E17="","",'Rekapitulace stavby'!E17)</f>
        <v>Adam Rujbr Architects</v>
      </c>
      <c r="I23" s="28" t="s">
        <v>28</v>
      </c>
      <c r="J23" s="26" t="str">
        <f>IF('Rekapitulace stavby'!AN17="","",'Rekapitulace stavby'!AN17)</f>
        <v/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ROUND(J91, 2)</f>
        <v>800334.4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ROUND((SUM(BE91:BE126)),  2)</f>
        <v>800334.4</v>
      </c>
      <c r="I35" s="96">
        <v>0.21</v>
      </c>
      <c r="J35" s="82">
        <f>ROUND(((SUM(BE91:BE126))*I35),  2)</f>
        <v>168070.22</v>
      </c>
      <c r="L35" s="33"/>
    </row>
    <row r="36" spans="2:12" s="1" customFormat="1" ht="14.45" customHeight="1">
      <c r="B36" s="33"/>
      <c r="E36" s="28" t="s">
        <v>43</v>
      </c>
      <c r="F36" s="82">
        <f>ROUND((SUM(BF91:BF126)),  2)</f>
        <v>0</v>
      </c>
      <c r="I36" s="96">
        <v>0.12</v>
      </c>
      <c r="J36" s="82">
        <f>ROUND(((SUM(BF91:BF126))*I36),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ROUND((SUM(BG91:BG126)),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ROUND((SUM(BH91:BH126)),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ROUND((SUM(BI91:BI126)),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968404.62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D.1.4.N - GSM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 xml:space="preserve"> 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J91</f>
        <v>800334.39999999991</v>
      </c>
      <c r="L63" s="33"/>
      <c r="AU63" s="18" t="s">
        <v>273</v>
      </c>
    </row>
    <row r="64" spans="2:47" s="8" customFormat="1" ht="24.95" customHeight="1">
      <c r="B64" s="106"/>
      <c r="D64" s="107" t="s">
        <v>9816</v>
      </c>
      <c r="E64" s="108"/>
      <c r="F64" s="108"/>
      <c r="G64" s="108"/>
      <c r="H64" s="108"/>
      <c r="I64" s="108"/>
      <c r="J64" s="109">
        <f>J92</f>
        <v>149652.75</v>
      </c>
      <c r="L64" s="106"/>
    </row>
    <row r="65" spans="2:12" s="8" customFormat="1" ht="24.95" customHeight="1">
      <c r="B65" s="106"/>
      <c r="D65" s="107" t="s">
        <v>9817</v>
      </c>
      <c r="E65" s="108"/>
      <c r="F65" s="108"/>
      <c r="G65" s="108"/>
      <c r="H65" s="108"/>
      <c r="I65" s="108"/>
      <c r="J65" s="109">
        <f>J96</f>
        <v>15261.43</v>
      </c>
      <c r="L65" s="106"/>
    </row>
    <row r="66" spans="2:12" s="8" customFormat="1" ht="24.95" customHeight="1">
      <c r="B66" s="106"/>
      <c r="D66" s="107" t="s">
        <v>9818</v>
      </c>
      <c r="E66" s="108"/>
      <c r="F66" s="108"/>
      <c r="G66" s="108"/>
      <c r="H66" s="108"/>
      <c r="I66" s="108"/>
      <c r="J66" s="109">
        <f>J100</f>
        <v>181551.69</v>
      </c>
      <c r="L66" s="106"/>
    </row>
    <row r="67" spans="2:12" s="8" customFormat="1" ht="24.95" customHeight="1">
      <c r="B67" s="106"/>
      <c r="D67" s="107" t="s">
        <v>9819</v>
      </c>
      <c r="E67" s="108"/>
      <c r="F67" s="108"/>
      <c r="G67" s="108"/>
      <c r="H67" s="108"/>
      <c r="I67" s="108"/>
      <c r="J67" s="109">
        <f>J109</f>
        <v>316964.46999999997</v>
      </c>
      <c r="L67" s="106"/>
    </row>
    <row r="68" spans="2:12" s="8" customFormat="1" ht="24.95" customHeight="1">
      <c r="B68" s="106"/>
      <c r="D68" s="107" t="s">
        <v>9820</v>
      </c>
      <c r="E68" s="108"/>
      <c r="F68" s="108"/>
      <c r="G68" s="108"/>
      <c r="H68" s="108"/>
      <c r="I68" s="108"/>
      <c r="J68" s="109">
        <f>J118</f>
        <v>58286.720000000001</v>
      </c>
      <c r="L68" s="106"/>
    </row>
    <row r="69" spans="2:12" s="8" customFormat="1" ht="24.95" customHeight="1">
      <c r="B69" s="106"/>
      <c r="D69" s="107" t="s">
        <v>9821</v>
      </c>
      <c r="E69" s="108"/>
      <c r="F69" s="108"/>
      <c r="G69" s="108"/>
      <c r="H69" s="108"/>
      <c r="I69" s="108"/>
      <c r="J69" s="109">
        <f>J120</f>
        <v>78617.34</v>
      </c>
      <c r="L69" s="106"/>
    </row>
    <row r="70" spans="2:12" s="1" customFormat="1" ht="21.75" customHeight="1">
      <c r="B70" s="33"/>
      <c r="L70" s="33"/>
    </row>
    <row r="71" spans="2:12" s="1" customFormat="1" ht="6.95" customHeight="1">
      <c r="B71" s="41"/>
      <c r="C71" s="42"/>
      <c r="D71" s="42"/>
      <c r="E71" s="42"/>
      <c r="F71" s="42"/>
      <c r="G71" s="42"/>
      <c r="H71" s="42"/>
      <c r="I71" s="42"/>
      <c r="J71" s="42"/>
      <c r="K71" s="42"/>
      <c r="L71" s="33"/>
    </row>
    <row r="75" spans="2:12" s="1" customFormat="1" ht="6.95" customHeight="1">
      <c r="B75" s="43"/>
      <c r="C75" s="44"/>
      <c r="D75" s="44"/>
      <c r="E75" s="44"/>
      <c r="F75" s="44"/>
      <c r="G75" s="44"/>
      <c r="H75" s="44"/>
      <c r="I75" s="44"/>
      <c r="J75" s="44"/>
      <c r="K75" s="44"/>
      <c r="L75" s="33"/>
    </row>
    <row r="76" spans="2:12" s="1" customFormat="1" ht="24.95" customHeight="1">
      <c r="B76" s="33"/>
      <c r="C76" s="22" t="s">
        <v>315</v>
      </c>
      <c r="L76" s="33"/>
    </row>
    <row r="77" spans="2:12" s="1" customFormat="1" ht="6.95" customHeight="1">
      <c r="B77" s="33"/>
      <c r="L77" s="33"/>
    </row>
    <row r="78" spans="2:12" s="1" customFormat="1" ht="12" customHeight="1">
      <c r="B78" s="33"/>
      <c r="C78" s="28" t="s">
        <v>16</v>
      </c>
      <c r="L78" s="33"/>
    </row>
    <row r="79" spans="2:12" s="1" customFormat="1" ht="16.5" customHeight="1">
      <c r="B79" s="33"/>
      <c r="E79" s="336" t="str">
        <f>E7</f>
        <v>Novostavba Onkologické kliniky P4 - Novostavba budovy P4</v>
      </c>
      <c r="F79" s="337"/>
      <c r="G79" s="337"/>
      <c r="H79" s="337"/>
      <c r="L79" s="33"/>
    </row>
    <row r="80" spans="2:12" ht="12" customHeight="1">
      <c r="B80" s="21"/>
      <c r="C80" s="28" t="s">
        <v>188</v>
      </c>
      <c r="L80" s="21"/>
    </row>
    <row r="81" spans="2:65" s="1" customFormat="1" ht="16.5" customHeight="1">
      <c r="B81" s="33"/>
      <c r="E81" s="336" t="s">
        <v>192</v>
      </c>
      <c r="F81" s="335"/>
      <c r="G81" s="335"/>
      <c r="H81" s="335"/>
      <c r="L81" s="33"/>
    </row>
    <row r="82" spans="2:65" s="1" customFormat="1" ht="12" customHeight="1">
      <c r="B82" s="33"/>
      <c r="C82" s="28" t="s">
        <v>196</v>
      </c>
      <c r="L82" s="33"/>
    </row>
    <row r="83" spans="2:65" s="1" customFormat="1" ht="16.5" customHeight="1">
      <c r="B83" s="33"/>
      <c r="E83" s="305" t="str">
        <f>E11</f>
        <v>D.1.4.N - GSM</v>
      </c>
      <c r="F83" s="335"/>
      <c r="G83" s="335"/>
      <c r="H83" s="335"/>
      <c r="L83" s="33"/>
    </row>
    <row r="84" spans="2:65" s="1" customFormat="1" ht="6.95" customHeight="1">
      <c r="B84" s="33"/>
      <c r="L84" s="33"/>
    </row>
    <row r="85" spans="2:65" s="1" customFormat="1" ht="12" customHeight="1">
      <c r="B85" s="33"/>
      <c r="C85" s="28" t="s">
        <v>22</v>
      </c>
      <c r="F85" s="26" t="str">
        <f>F14</f>
        <v xml:space="preserve"> </v>
      </c>
      <c r="I85" s="28" t="s">
        <v>24</v>
      </c>
      <c r="J85" s="49">
        <f>IF(J14="","",J14)</f>
        <v>45470</v>
      </c>
      <c r="L85" s="33"/>
    </row>
    <row r="86" spans="2:65" s="1" customFormat="1" ht="6.95" customHeight="1">
      <c r="B86" s="33"/>
      <c r="L86" s="33"/>
    </row>
    <row r="87" spans="2:65" s="1" customFormat="1" ht="25.7" customHeight="1">
      <c r="B87" s="33"/>
      <c r="C87" s="28" t="s">
        <v>25</v>
      </c>
      <c r="F87" s="26" t="str">
        <f>E17</f>
        <v>Fakultní nemocnice Olomouc</v>
      </c>
      <c r="I87" s="28" t="s">
        <v>30</v>
      </c>
      <c r="J87" s="31" t="str">
        <f>E23</f>
        <v>Adam Rujbr Architects</v>
      </c>
      <c r="L87" s="33"/>
    </row>
    <row r="88" spans="2:65" s="1" customFormat="1" ht="15.2" customHeight="1">
      <c r="B88" s="33"/>
      <c r="C88" s="28" t="s">
        <v>29</v>
      </c>
      <c r="F88" s="26" t="str">
        <f>IF(E20="","",E20)</f>
        <v>Sdružení firem VW WACHAL a.s., YUCON CZ s.r.o. a STANTER, a.s. zkratkou S-VWYUST</v>
      </c>
      <c r="I88" s="28" t="s">
        <v>33</v>
      </c>
      <c r="J88" s="31" t="str">
        <f>E26</f>
        <v xml:space="preserve"> </v>
      </c>
      <c r="L88" s="33"/>
    </row>
    <row r="89" spans="2:65" s="1" customFormat="1" ht="10.35" customHeight="1">
      <c r="B89" s="33"/>
      <c r="L89" s="33"/>
    </row>
    <row r="90" spans="2:65" s="10" customFormat="1" ht="29.25" customHeight="1">
      <c r="B90" s="114"/>
      <c r="C90" s="115" t="s">
        <v>316</v>
      </c>
      <c r="D90" s="116" t="s">
        <v>56</v>
      </c>
      <c r="E90" s="116" t="s">
        <v>52</v>
      </c>
      <c r="F90" s="116" t="s">
        <v>53</v>
      </c>
      <c r="G90" s="116" t="s">
        <v>317</v>
      </c>
      <c r="H90" s="116" t="s">
        <v>318</v>
      </c>
      <c r="I90" s="116" t="s">
        <v>319</v>
      </c>
      <c r="J90" s="116" t="s">
        <v>272</v>
      </c>
      <c r="K90" s="117" t="s">
        <v>320</v>
      </c>
      <c r="L90" s="114"/>
      <c r="M90" s="55" t="s">
        <v>21</v>
      </c>
      <c r="N90" s="56" t="s">
        <v>41</v>
      </c>
      <c r="O90" s="56" t="s">
        <v>321</v>
      </c>
      <c r="P90" s="56" t="s">
        <v>322</v>
      </c>
      <c r="Q90" s="56" t="s">
        <v>323</v>
      </c>
      <c r="R90" s="56" t="s">
        <v>324</v>
      </c>
      <c r="S90" s="56" t="s">
        <v>325</v>
      </c>
      <c r="T90" s="57" t="s">
        <v>326</v>
      </c>
    </row>
    <row r="91" spans="2:65" s="1" customFormat="1" ht="22.9" customHeight="1">
      <c r="B91" s="33"/>
      <c r="C91" s="60" t="s">
        <v>327</v>
      </c>
      <c r="J91" s="118">
        <f>BK91</f>
        <v>800334.39999999991</v>
      </c>
      <c r="L91" s="33"/>
      <c r="M91" s="58"/>
      <c r="N91" s="50"/>
      <c r="O91" s="50"/>
      <c r="P91" s="119">
        <f>P92+P96+P100+P109+P118+P120</f>
        <v>0</v>
      </c>
      <c r="Q91" s="50"/>
      <c r="R91" s="119">
        <f>R92+R96+R100+R109+R118+R120</f>
        <v>0</v>
      </c>
      <c r="S91" s="50"/>
      <c r="T91" s="120">
        <f>T92+T96+T100+T109+T118+T120</f>
        <v>0</v>
      </c>
      <c r="AT91" s="18" t="s">
        <v>70</v>
      </c>
      <c r="AU91" s="18" t="s">
        <v>273</v>
      </c>
      <c r="BK91" s="121">
        <f>BK92+BK96+BK100+BK109+BK118+BK120</f>
        <v>800334.39999999991</v>
      </c>
    </row>
    <row r="92" spans="2:65" s="11" customFormat="1" ht="25.9" customHeight="1">
      <c r="B92" s="122"/>
      <c r="D92" s="123" t="s">
        <v>70</v>
      </c>
      <c r="E92" s="124" t="s">
        <v>9822</v>
      </c>
      <c r="F92" s="124" t="s">
        <v>9823</v>
      </c>
      <c r="I92" s="125"/>
      <c r="J92" s="126">
        <f>BK92</f>
        <v>149652.75</v>
      </c>
      <c r="L92" s="122"/>
      <c r="M92" s="127"/>
      <c r="P92" s="128">
        <f>SUM(P93:P95)</f>
        <v>0</v>
      </c>
      <c r="R92" s="128">
        <f>SUM(R93:R95)</f>
        <v>0</v>
      </c>
      <c r="T92" s="129">
        <f>SUM(T93:T95)</f>
        <v>0</v>
      </c>
      <c r="AR92" s="123" t="s">
        <v>78</v>
      </c>
      <c r="AT92" s="130" t="s">
        <v>70</v>
      </c>
      <c r="AU92" s="130" t="s">
        <v>71</v>
      </c>
      <c r="AY92" s="123" t="s">
        <v>330</v>
      </c>
      <c r="BK92" s="131">
        <f>SUM(BK93:BK95)</f>
        <v>149652.75</v>
      </c>
    </row>
    <row r="93" spans="2:65" s="1" customFormat="1" ht="16.5" customHeight="1">
      <c r="B93" s="33"/>
      <c r="C93" s="134" t="s">
        <v>71</v>
      </c>
      <c r="D93" s="134" t="s">
        <v>332</v>
      </c>
      <c r="E93" s="135" t="s">
        <v>9824</v>
      </c>
      <c r="F93" s="136" t="s">
        <v>9825</v>
      </c>
      <c r="G93" s="137" t="s">
        <v>353</v>
      </c>
      <c r="H93" s="138">
        <v>294.8</v>
      </c>
      <c r="I93" s="139">
        <v>415.19</v>
      </c>
      <c r="J93" s="140">
        <f>ROUND(I93*H93,2)</f>
        <v>122398.01</v>
      </c>
      <c r="K93" s="136" t="s">
        <v>21</v>
      </c>
      <c r="L93" s="33"/>
      <c r="M93" s="141" t="s">
        <v>21</v>
      </c>
      <c r="N93" s="142" t="s">
        <v>42</v>
      </c>
      <c r="P93" s="143">
        <f>O93*H93</f>
        <v>0</v>
      </c>
      <c r="Q93" s="143">
        <v>0</v>
      </c>
      <c r="R93" s="143">
        <f>Q93*H93</f>
        <v>0</v>
      </c>
      <c r="S93" s="143">
        <v>0</v>
      </c>
      <c r="T93" s="144">
        <f>S93*H93</f>
        <v>0</v>
      </c>
      <c r="AR93" s="145" t="s">
        <v>336</v>
      </c>
      <c r="AT93" s="145" t="s">
        <v>332</v>
      </c>
      <c r="AU93" s="145" t="s">
        <v>78</v>
      </c>
      <c r="AY93" s="18" t="s">
        <v>330</v>
      </c>
      <c r="BE93" s="146">
        <f>IF(N93="základní",J93,0)</f>
        <v>122398.01</v>
      </c>
      <c r="BF93" s="146">
        <f>IF(N93="snížená",J93,0)</f>
        <v>0</v>
      </c>
      <c r="BG93" s="146">
        <f>IF(N93="zákl. přenesená",J93,0)</f>
        <v>0</v>
      </c>
      <c r="BH93" s="146">
        <f>IF(N93="sníž. přenesená",J93,0)</f>
        <v>0</v>
      </c>
      <c r="BI93" s="146">
        <f>IF(N93="nulová",J93,0)</f>
        <v>0</v>
      </c>
      <c r="BJ93" s="18" t="s">
        <v>78</v>
      </c>
      <c r="BK93" s="146">
        <f>ROUND(I93*H93,2)</f>
        <v>122398.01</v>
      </c>
      <c r="BL93" s="18" t="s">
        <v>336</v>
      </c>
      <c r="BM93" s="145" t="s">
        <v>80</v>
      </c>
    </row>
    <row r="94" spans="2:65" s="1" customFormat="1" ht="16.5" customHeight="1">
      <c r="B94" s="33"/>
      <c r="C94" s="134" t="s">
        <v>71</v>
      </c>
      <c r="D94" s="134" t="s">
        <v>332</v>
      </c>
      <c r="E94" s="135" t="s">
        <v>9826</v>
      </c>
      <c r="F94" s="136" t="s">
        <v>9827</v>
      </c>
      <c r="G94" s="137" t="s">
        <v>353</v>
      </c>
      <c r="H94" s="138">
        <v>10</v>
      </c>
      <c r="I94" s="139">
        <v>1386.18</v>
      </c>
      <c r="J94" s="140">
        <f>ROUND(I94*H94,2)</f>
        <v>13861.8</v>
      </c>
      <c r="K94" s="136" t="s">
        <v>21</v>
      </c>
      <c r="L94" s="33"/>
      <c r="M94" s="141" t="s">
        <v>21</v>
      </c>
      <c r="N94" s="142" t="s">
        <v>42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336</v>
      </c>
      <c r="AT94" s="145" t="s">
        <v>332</v>
      </c>
      <c r="AU94" s="145" t="s">
        <v>78</v>
      </c>
      <c r="AY94" s="18" t="s">
        <v>330</v>
      </c>
      <c r="BE94" s="146">
        <f>IF(N94="základní",J94,0)</f>
        <v>13861.8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78</v>
      </c>
      <c r="BK94" s="146">
        <f>ROUND(I94*H94,2)</f>
        <v>13861.8</v>
      </c>
      <c r="BL94" s="18" t="s">
        <v>336</v>
      </c>
      <c r="BM94" s="145" t="s">
        <v>336</v>
      </c>
    </row>
    <row r="95" spans="2:65" s="1" customFormat="1" ht="16.5" customHeight="1">
      <c r="B95" s="33"/>
      <c r="C95" s="134" t="s">
        <v>71</v>
      </c>
      <c r="D95" s="134" t="s">
        <v>332</v>
      </c>
      <c r="E95" s="135" t="s">
        <v>9828</v>
      </c>
      <c r="F95" s="136" t="s">
        <v>9829</v>
      </c>
      <c r="G95" s="137" t="s">
        <v>6964</v>
      </c>
      <c r="H95" s="138">
        <v>1</v>
      </c>
      <c r="I95" s="139">
        <v>13392.94</v>
      </c>
      <c r="J95" s="140">
        <f>ROUND(I95*H95,2)</f>
        <v>13392.94</v>
      </c>
      <c r="K95" s="136" t="s">
        <v>21</v>
      </c>
      <c r="L95" s="33"/>
      <c r="M95" s="141" t="s">
        <v>21</v>
      </c>
      <c r="N95" s="142" t="s">
        <v>42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336</v>
      </c>
      <c r="AT95" s="145" t="s">
        <v>332</v>
      </c>
      <c r="AU95" s="145" t="s">
        <v>78</v>
      </c>
      <c r="AY95" s="18" t="s">
        <v>330</v>
      </c>
      <c r="BE95" s="146">
        <f>IF(N95="základní",J95,0)</f>
        <v>13392.94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78</v>
      </c>
      <c r="BK95" s="146">
        <f>ROUND(I95*H95,2)</f>
        <v>13392.94</v>
      </c>
      <c r="BL95" s="18" t="s">
        <v>336</v>
      </c>
      <c r="BM95" s="145" t="s">
        <v>370</v>
      </c>
    </row>
    <row r="96" spans="2:65" s="11" customFormat="1" ht="25.9" customHeight="1">
      <c r="B96" s="122"/>
      <c r="D96" s="123" t="s">
        <v>70</v>
      </c>
      <c r="E96" s="124" t="s">
        <v>9830</v>
      </c>
      <c r="F96" s="124" t="s">
        <v>9831</v>
      </c>
      <c r="I96" s="125"/>
      <c r="J96" s="126">
        <f>BK96</f>
        <v>15261.43</v>
      </c>
      <c r="L96" s="122"/>
      <c r="M96" s="127"/>
      <c r="P96" s="128">
        <f>SUM(P97:P99)</f>
        <v>0</v>
      </c>
      <c r="R96" s="128">
        <f>SUM(R97:R99)</f>
        <v>0</v>
      </c>
      <c r="T96" s="129">
        <f>SUM(T97:T99)</f>
        <v>0</v>
      </c>
      <c r="AR96" s="123" t="s">
        <v>78</v>
      </c>
      <c r="AT96" s="130" t="s">
        <v>70</v>
      </c>
      <c r="AU96" s="130" t="s">
        <v>71</v>
      </c>
      <c r="AY96" s="123" t="s">
        <v>330</v>
      </c>
      <c r="BK96" s="131">
        <f>SUM(BK97:BK99)</f>
        <v>15261.43</v>
      </c>
    </row>
    <row r="97" spans="2:65" s="1" customFormat="1" ht="16.5" customHeight="1">
      <c r="B97" s="33"/>
      <c r="C97" s="134" t="s">
        <v>71</v>
      </c>
      <c r="D97" s="134" t="s">
        <v>332</v>
      </c>
      <c r="E97" s="135" t="s">
        <v>9832</v>
      </c>
      <c r="F97" s="136" t="s">
        <v>9833</v>
      </c>
      <c r="G97" s="137" t="s">
        <v>2551</v>
      </c>
      <c r="H97" s="138">
        <v>19</v>
      </c>
      <c r="I97" s="139">
        <v>408.49</v>
      </c>
      <c r="J97" s="140">
        <f>ROUND(I97*H97,2)</f>
        <v>7761.31</v>
      </c>
      <c r="K97" s="136" t="s">
        <v>21</v>
      </c>
      <c r="L97" s="33"/>
      <c r="M97" s="141" t="s">
        <v>21</v>
      </c>
      <c r="N97" s="142" t="s">
        <v>42</v>
      </c>
      <c r="P97" s="143">
        <f>O97*H97</f>
        <v>0</v>
      </c>
      <c r="Q97" s="143">
        <v>0</v>
      </c>
      <c r="R97" s="143">
        <f>Q97*H97</f>
        <v>0</v>
      </c>
      <c r="S97" s="143">
        <v>0</v>
      </c>
      <c r="T97" s="144">
        <f>S97*H97</f>
        <v>0</v>
      </c>
      <c r="AR97" s="145" t="s">
        <v>336</v>
      </c>
      <c r="AT97" s="145" t="s">
        <v>332</v>
      </c>
      <c r="AU97" s="145" t="s">
        <v>78</v>
      </c>
      <c r="AY97" s="18" t="s">
        <v>330</v>
      </c>
      <c r="BE97" s="146">
        <f>IF(N97="základní",J97,0)</f>
        <v>7761.31</v>
      </c>
      <c r="BF97" s="146">
        <f>IF(N97="snížená",J97,0)</f>
        <v>0</v>
      </c>
      <c r="BG97" s="146">
        <f>IF(N97="zákl. přenesená",J97,0)</f>
        <v>0</v>
      </c>
      <c r="BH97" s="146">
        <f>IF(N97="sníž. přenesená",J97,0)</f>
        <v>0</v>
      </c>
      <c r="BI97" s="146">
        <f>IF(N97="nulová",J97,0)</f>
        <v>0</v>
      </c>
      <c r="BJ97" s="18" t="s">
        <v>78</v>
      </c>
      <c r="BK97" s="146">
        <f>ROUND(I97*H97,2)</f>
        <v>7761.31</v>
      </c>
      <c r="BL97" s="18" t="s">
        <v>336</v>
      </c>
      <c r="BM97" s="145" t="s">
        <v>388</v>
      </c>
    </row>
    <row r="98" spans="2:65" s="1" customFormat="1" ht="16.5" customHeight="1">
      <c r="B98" s="33"/>
      <c r="C98" s="134" t="s">
        <v>71</v>
      </c>
      <c r="D98" s="134" t="s">
        <v>332</v>
      </c>
      <c r="E98" s="135" t="s">
        <v>9834</v>
      </c>
      <c r="F98" s="136" t="s">
        <v>9835</v>
      </c>
      <c r="G98" s="137" t="s">
        <v>6964</v>
      </c>
      <c r="H98" s="138">
        <v>1</v>
      </c>
      <c r="I98" s="139">
        <v>3750.06</v>
      </c>
      <c r="J98" s="140">
        <f>ROUND(I98*H98,2)</f>
        <v>3750.06</v>
      </c>
      <c r="K98" s="136" t="s">
        <v>21</v>
      </c>
      <c r="L98" s="33"/>
      <c r="M98" s="141" t="s">
        <v>21</v>
      </c>
      <c r="N98" s="142" t="s">
        <v>42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336</v>
      </c>
      <c r="AT98" s="145" t="s">
        <v>332</v>
      </c>
      <c r="AU98" s="145" t="s">
        <v>78</v>
      </c>
      <c r="AY98" s="18" t="s">
        <v>330</v>
      </c>
      <c r="BE98" s="146">
        <f>IF(N98="základní",J98,0)</f>
        <v>3750.06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78</v>
      </c>
      <c r="BK98" s="146">
        <f>ROUND(I98*H98,2)</f>
        <v>3750.06</v>
      </c>
      <c r="BL98" s="18" t="s">
        <v>336</v>
      </c>
      <c r="BM98" s="145" t="s">
        <v>404</v>
      </c>
    </row>
    <row r="99" spans="2:65" s="1" customFormat="1" ht="16.5" customHeight="1">
      <c r="B99" s="33"/>
      <c r="C99" s="134" t="s">
        <v>71</v>
      </c>
      <c r="D99" s="134" t="s">
        <v>332</v>
      </c>
      <c r="E99" s="135" t="s">
        <v>9836</v>
      </c>
      <c r="F99" s="136" t="s">
        <v>9837</v>
      </c>
      <c r="G99" s="137" t="s">
        <v>6964</v>
      </c>
      <c r="H99" s="138">
        <v>1</v>
      </c>
      <c r="I99" s="139">
        <v>3750.06</v>
      </c>
      <c r="J99" s="140">
        <f>ROUND(I99*H99,2)</f>
        <v>3750.06</v>
      </c>
      <c r="K99" s="136" t="s">
        <v>21</v>
      </c>
      <c r="L99" s="33"/>
      <c r="M99" s="141" t="s">
        <v>21</v>
      </c>
      <c r="N99" s="142" t="s">
        <v>42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336</v>
      </c>
      <c r="AT99" s="145" t="s">
        <v>332</v>
      </c>
      <c r="AU99" s="145" t="s">
        <v>78</v>
      </c>
      <c r="AY99" s="18" t="s">
        <v>330</v>
      </c>
      <c r="BE99" s="146">
        <f>IF(N99="základní",J99,0)</f>
        <v>3750.06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78</v>
      </c>
      <c r="BK99" s="146">
        <f>ROUND(I99*H99,2)</f>
        <v>3750.06</v>
      </c>
      <c r="BL99" s="18" t="s">
        <v>336</v>
      </c>
      <c r="BM99" s="145" t="s">
        <v>8</v>
      </c>
    </row>
    <row r="100" spans="2:65" s="11" customFormat="1" ht="25.9" customHeight="1">
      <c r="B100" s="122"/>
      <c r="D100" s="123" t="s">
        <v>70</v>
      </c>
      <c r="E100" s="124" t="s">
        <v>9838</v>
      </c>
      <c r="F100" s="124" t="s">
        <v>9839</v>
      </c>
      <c r="I100" s="125"/>
      <c r="J100" s="126">
        <f>BK100</f>
        <v>181551.69</v>
      </c>
      <c r="L100" s="122"/>
      <c r="M100" s="127"/>
      <c r="P100" s="128">
        <f>SUM(P101:P108)</f>
        <v>0</v>
      </c>
      <c r="R100" s="128">
        <f>SUM(R101:R108)</f>
        <v>0</v>
      </c>
      <c r="T100" s="129">
        <f>SUM(T101:T108)</f>
        <v>0</v>
      </c>
      <c r="AR100" s="123" t="s">
        <v>78</v>
      </c>
      <c r="AT100" s="130" t="s">
        <v>70</v>
      </c>
      <c r="AU100" s="130" t="s">
        <v>71</v>
      </c>
      <c r="AY100" s="123" t="s">
        <v>330</v>
      </c>
      <c r="BK100" s="131">
        <f>SUM(BK101:BK108)</f>
        <v>181551.69</v>
      </c>
    </row>
    <row r="101" spans="2:65" s="1" customFormat="1" ht="16.5" customHeight="1">
      <c r="B101" s="33"/>
      <c r="C101" s="134" t="s">
        <v>71</v>
      </c>
      <c r="D101" s="134" t="s">
        <v>332</v>
      </c>
      <c r="E101" s="135" t="s">
        <v>9840</v>
      </c>
      <c r="F101" s="136" t="s">
        <v>9841</v>
      </c>
      <c r="G101" s="137" t="s">
        <v>353</v>
      </c>
      <c r="H101" s="138">
        <v>135</v>
      </c>
      <c r="I101" s="139">
        <v>237.06</v>
      </c>
      <c r="J101" s="140">
        <f t="shared" ref="J101:J108" si="0">ROUND(I101*H101,2)</f>
        <v>32003.1</v>
      </c>
      <c r="K101" s="136" t="s">
        <v>21</v>
      </c>
      <c r="L101" s="33"/>
      <c r="M101" s="141" t="s">
        <v>21</v>
      </c>
      <c r="N101" s="142" t="s">
        <v>42</v>
      </c>
      <c r="P101" s="143">
        <f t="shared" ref="P101:P108" si="1">O101*H101</f>
        <v>0</v>
      </c>
      <c r="Q101" s="143">
        <v>0</v>
      </c>
      <c r="R101" s="143">
        <f t="shared" ref="R101:R108" si="2">Q101*H101</f>
        <v>0</v>
      </c>
      <c r="S101" s="143">
        <v>0</v>
      </c>
      <c r="T101" s="144">
        <f t="shared" ref="T101:T108" si="3">S101*H101</f>
        <v>0</v>
      </c>
      <c r="AR101" s="145" t="s">
        <v>336</v>
      </c>
      <c r="AT101" s="145" t="s">
        <v>332</v>
      </c>
      <c r="AU101" s="145" t="s">
        <v>78</v>
      </c>
      <c r="AY101" s="18" t="s">
        <v>330</v>
      </c>
      <c r="BE101" s="146">
        <f t="shared" ref="BE101:BE108" si="4">IF(N101="základní",J101,0)</f>
        <v>32003.1</v>
      </c>
      <c r="BF101" s="146">
        <f t="shared" ref="BF101:BF108" si="5">IF(N101="snížená",J101,0)</f>
        <v>0</v>
      </c>
      <c r="BG101" s="146">
        <f t="shared" ref="BG101:BG108" si="6">IF(N101="zákl. přenesená",J101,0)</f>
        <v>0</v>
      </c>
      <c r="BH101" s="146">
        <f t="shared" ref="BH101:BH108" si="7">IF(N101="sníž. přenesená",J101,0)</f>
        <v>0</v>
      </c>
      <c r="BI101" s="146">
        <f t="shared" ref="BI101:BI108" si="8">IF(N101="nulová",J101,0)</f>
        <v>0</v>
      </c>
      <c r="BJ101" s="18" t="s">
        <v>78</v>
      </c>
      <c r="BK101" s="146">
        <f t="shared" ref="BK101:BK108" si="9">ROUND(I101*H101,2)</f>
        <v>32003.1</v>
      </c>
      <c r="BL101" s="18" t="s">
        <v>336</v>
      </c>
      <c r="BM101" s="145" t="s">
        <v>429</v>
      </c>
    </row>
    <row r="102" spans="2:65" s="1" customFormat="1" ht="16.5" customHeight="1">
      <c r="B102" s="33"/>
      <c r="C102" s="134" t="s">
        <v>71</v>
      </c>
      <c r="D102" s="134" t="s">
        <v>332</v>
      </c>
      <c r="E102" s="135" t="s">
        <v>9842</v>
      </c>
      <c r="F102" s="136" t="s">
        <v>9843</v>
      </c>
      <c r="G102" s="137" t="s">
        <v>353</v>
      </c>
      <c r="H102" s="138">
        <v>170</v>
      </c>
      <c r="I102" s="139">
        <v>483.49</v>
      </c>
      <c r="J102" s="140">
        <f t="shared" si="0"/>
        <v>82193.3</v>
      </c>
      <c r="K102" s="136" t="s">
        <v>21</v>
      </c>
      <c r="L102" s="33"/>
      <c r="M102" s="141" t="s">
        <v>21</v>
      </c>
      <c r="N102" s="142" t="s">
        <v>42</v>
      </c>
      <c r="P102" s="143">
        <f t="shared" si="1"/>
        <v>0</v>
      </c>
      <c r="Q102" s="143">
        <v>0</v>
      </c>
      <c r="R102" s="143">
        <f t="shared" si="2"/>
        <v>0</v>
      </c>
      <c r="S102" s="143">
        <v>0</v>
      </c>
      <c r="T102" s="144">
        <f t="shared" si="3"/>
        <v>0</v>
      </c>
      <c r="AR102" s="145" t="s">
        <v>336</v>
      </c>
      <c r="AT102" s="145" t="s">
        <v>332</v>
      </c>
      <c r="AU102" s="145" t="s">
        <v>78</v>
      </c>
      <c r="AY102" s="18" t="s">
        <v>330</v>
      </c>
      <c r="BE102" s="146">
        <f t="shared" si="4"/>
        <v>82193.3</v>
      </c>
      <c r="BF102" s="146">
        <f t="shared" si="5"/>
        <v>0</v>
      </c>
      <c r="BG102" s="146">
        <f t="shared" si="6"/>
        <v>0</v>
      </c>
      <c r="BH102" s="146">
        <f t="shared" si="7"/>
        <v>0</v>
      </c>
      <c r="BI102" s="146">
        <f t="shared" si="8"/>
        <v>0</v>
      </c>
      <c r="BJ102" s="18" t="s">
        <v>78</v>
      </c>
      <c r="BK102" s="146">
        <f t="shared" si="9"/>
        <v>82193.3</v>
      </c>
      <c r="BL102" s="18" t="s">
        <v>336</v>
      </c>
      <c r="BM102" s="145" t="s">
        <v>444</v>
      </c>
    </row>
    <row r="103" spans="2:65" s="1" customFormat="1" ht="16.5" customHeight="1">
      <c r="B103" s="33"/>
      <c r="C103" s="134" t="s">
        <v>71</v>
      </c>
      <c r="D103" s="134" t="s">
        <v>332</v>
      </c>
      <c r="E103" s="135" t="s">
        <v>9844</v>
      </c>
      <c r="F103" s="136" t="s">
        <v>9845</v>
      </c>
      <c r="G103" s="137" t="s">
        <v>2551</v>
      </c>
      <c r="H103" s="138">
        <v>2</v>
      </c>
      <c r="I103" s="139">
        <v>1287.07</v>
      </c>
      <c r="J103" s="140">
        <f t="shared" si="0"/>
        <v>2574.14</v>
      </c>
      <c r="K103" s="136" t="s">
        <v>21</v>
      </c>
      <c r="L103" s="33"/>
      <c r="M103" s="141" t="s">
        <v>21</v>
      </c>
      <c r="N103" s="142" t="s">
        <v>42</v>
      </c>
      <c r="P103" s="143">
        <f t="shared" si="1"/>
        <v>0</v>
      </c>
      <c r="Q103" s="143">
        <v>0</v>
      </c>
      <c r="R103" s="143">
        <f t="shared" si="2"/>
        <v>0</v>
      </c>
      <c r="S103" s="143">
        <v>0</v>
      </c>
      <c r="T103" s="144">
        <f t="shared" si="3"/>
        <v>0</v>
      </c>
      <c r="AR103" s="145" t="s">
        <v>336</v>
      </c>
      <c r="AT103" s="145" t="s">
        <v>332</v>
      </c>
      <c r="AU103" s="145" t="s">
        <v>78</v>
      </c>
      <c r="AY103" s="18" t="s">
        <v>330</v>
      </c>
      <c r="BE103" s="146">
        <f t="shared" si="4"/>
        <v>2574.14</v>
      </c>
      <c r="BF103" s="146">
        <f t="shared" si="5"/>
        <v>0</v>
      </c>
      <c r="BG103" s="146">
        <f t="shared" si="6"/>
        <v>0</v>
      </c>
      <c r="BH103" s="146">
        <f t="shared" si="7"/>
        <v>0</v>
      </c>
      <c r="BI103" s="146">
        <f t="shared" si="8"/>
        <v>0</v>
      </c>
      <c r="BJ103" s="18" t="s">
        <v>78</v>
      </c>
      <c r="BK103" s="146">
        <f t="shared" si="9"/>
        <v>2574.14</v>
      </c>
      <c r="BL103" s="18" t="s">
        <v>336</v>
      </c>
      <c r="BM103" s="145" t="s">
        <v>459</v>
      </c>
    </row>
    <row r="104" spans="2:65" s="1" customFormat="1" ht="16.5" customHeight="1">
      <c r="B104" s="33"/>
      <c r="C104" s="134" t="s">
        <v>71</v>
      </c>
      <c r="D104" s="134" t="s">
        <v>332</v>
      </c>
      <c r="E104" s="135" t="s">
        <v>9846</v>
      </c>
      <c r="F104" s="136" t="s">
        <v>9847</v>
      </c>
      <c r="G104" s="137" t="s">
        <v>2551</v>
      </c>
      <c r="H104" s="138">
        <v>25</v>
      </c>
      <c r="I104" s="139">
        <v>914.75</v>
      </c>
      <c r="J104" s="140">
        <f t="shared" si="0"/>
        <v>22868.75</v>
      </c>
      <c r="K104" s="136" t="s">
        <v>21</v>
      </c>
      <c r="L104" s="33"/>
      <c r="M104" s="141" t="s">
        <v>21</v>
      </c>
      <c r="N104" s="142" t="s">
        <v>42</v>
      </c>
      <c r="P104" s="143">
        <f t="shared" si="1"/>
        <v>0</v>
      </c>
      <c r="Q104" s="143">
        <v>0</v>
      </c>
      <c r="R104" s="143">
        <f t="shared" si="2"/>
        <v>0</v>
      </c>
      <c r="S104" s="143">
        <v>0</v>
      </c>
      <c r="T104" s="144">
        <f t="shared" si="3"/>
        <v>0</v>
      </c>
      <c r="AR104" s="145" t="s">
        <v>336</v>
      </c>
      <c r="AT104" s="145" t="s">
        <v>332</v>
      </c>
      <c r="AU104" s="145" t="s">
        <v>78</v>
      </c>
      <c r="AY104" s="18" t="s">
        <v>330</v>
      </c>
      <c r="BE104" s="146">
        <f t="shared" si="4"/>
        <v>22868.75</v>
      </c>
      <c r="BF104" s="146">
        <f t="shared" si="5"/>
        <v>0</v>
      </c>
      <c r="BG104" s="146">
        <f t="shared" si="6"/>
        <v>0</v>
      </c>
      <c r="BH104" s="146">
        <f t="shared" si="7"/>
        <v>0</v>
      </c>
      <c r="BI104" s="146">
        <f t="shared" si="8"/>
        <v>0</v>
      </c>
      <c r="BJ104" s="18" t="s">
        <v>78</v>
      </c>
      <c r="BK104" s="146">
        <f t="shared" si="9"/>
        <v>22868.75</v>
      </c>
      <c r="BL104" s="18" t="s">
        <v>336</v>
      </c>
      <c r="BM104" s="145" t="s">
        <v>474</v>
      </c>
    </row>
    <row r="105" spans="2:65" s="1" customFormat="1" ht="16.5" customHeight="1">
      <c r="B105" s="33"/>
      <c r="C105" s="134" t="s">
        <v>71</v>
      </c>
      <c r="D105" s="134" t="s">
        <v>332</v>
      </c>
      <c r="E105" s="135" t="s">
        <v>9848</v>
      </c>
      <c r="F105" s="136" t="s">
        <v>9849</v>
      </c>
      <c r="G105" s="137" t="s">
        <v>2551</v>
      </c>
      <c r="H105" s="138">
        <v>28</v>
      </c>
      <c r="I105" s="139">
        <v>782.16</v>
      </c>
      <c r="J105" s="140">
        <f t="shared" si="0"/>
        <v>21900.48</v>
      </c>
      <c r="K105" s="136" t="s">
        <v>21</v>
      </c>
      <c r="L105" s="33"/>
      <c r="M105" s="141" t="s">
        <v>21</v>
      </c>
      <c r="N105" s="142" t="s">
        <v>42</v>
      </c>
      <c r="P105" s="143">
        <f t="shared" si="1"/>
        <v>0</v>
      </c>
      <c r="Q105" s="143">
        <v>0</v>
      </c>
      <c r="R105" s="143">
        <f t="shared" si="2"/>
        <v>0</v>
      </c>
      <c r="S105" s="143">
        <v>0</v>
      </c>
      <c r="T105" s="144">
        <f t="shared" si="3"/>
        <v>0</v>
      </c>
      <c r="AR105" s="145" t="s">
        <v>336</v>
      </c>
      <c r="AT105" s="145" t="s">
        <v>332</v>
      </c>
      <c r="AU105" s="145" t="s">
        <v>78</v>
      </c>
      <c r="AY105" s="18" t="s">
        <v>330</v>
      </c>
      <c r="BE105" s="146">
        <f t="shared" si="4"/>
        <v>21900.48</v>
      </c>
      <c r="BF105" s="146">
        <f t="shared" si="5"/>
        <v>0</v>
      </c>
      <c r="BG105" s="146">
        <f t="shared" si="6"/>
        <v>0</v>
      </c>
      <c r="BH105" s="146">
        <f t="shared" si="7"/>
        <v>0</v>
      </c>
      <c r="BI105" s="146">
        <f t="shared" si="8"/>
        <v>0</v>
      </c>
      <c r="BJ105" s="18" t="s">
        <v>78</v>
      </c>
      <c r="BK105" s="146">
        <f t="shared" si="9"/>
        <v>21900.48</v>
      </c>
      <c r="BL105" s="18" t="s">
        <v>336</v>
      </c>
      <c r="BM105" s="145" t="s">
        <v>484</v>
      </c>
    </row>
    <row r="106" spans="2:65" s="1" customFormat="1" ht="16.5" customHeight="1">
      <c r="B106" s="33"/>
      <c r="C106" s="134" t="s">
        <v>71</v>
      </c>
      <c r="D106" s="134" t="s">
        <v>332</v>
      </c>
      <c r="E106" s="135" t="s">
        <v>9850</v>
      </c>
      <c r="F106" s="136" t="s">
        <v>9851</v>
      </c>
      <c r="G106" s="137" t="s">
        <v>2551</v>
      </c>
      <c r="H106" s="138">
        <v>2</v>
      </c>
      <c r="I106" s="139">
        <v>1121</v>
      </c>
      <c r="J106" s="140">
        <f t="shared" si="0"/>
        <v>2242</v>
      </c>
      <c r="K106" s="136" t="s">
        <v>21</v>
      </c>
      <c r="L106" s="33"/>
      <c r="M106" s="141" t="s">
        <v>21</v>
      </c>
      <c r="N106" s="142" t="s">
        <v>42</v>
      </c>
      <c r="P106" s="143">
        <f t="shared" si="1"/>
        <v>0</v>
      </c>
      <c r="Q106" s="143">
        <v>0</v>
      </c>
      <c r="R106" s="143">
        <f t="shared" si="2"/>
        <v>0</v>
      </c>
      <c r="S106" s="143">
        <v>0</v>
      </c>
      <c r="T106" s="144">
        <f t="shared" si="3"/>
        <v>0</v>
      </c>
      <c r="AR106" s="145" t="s">
        <v>336</v>
      </c>
      <c r="AT106" s="145" t="s">
        <v>332</v>
      </c>
      <c r="AU106" s="145" t="s">
        <v>78</v>
      </c>
      <c r="AY106" s="18" t="s">
        <v>330</v>
      </c>
      <c r="BE106" s="146">
        <f t="shared" si="4"/>
        <v>2242</v>
      </c>
      <c r="BF106" s="146">
        <f t="shared" si="5"/>
        <v>0</v>
      </c>
      <c r="BG106" s="146">
        <f t="shared" si="6"/>
        <v>0</v>
      </c>
      <c r="BH106" s="146">
        <f t="shared" si="7"/>
        <v>0</v>
      </c>
      <c r="BI106" s="146">
        <f t="shared" si="8"/>
        <v>0</v>
      </c>
      <c r="BJ106" s="18" t="s">
        <v>78</v>
      </c>
      <c r="BK106" s="146">
        <f t="shared" si="9"/>
        <v>2242</v>
      </c>
      <c r="BL106" s="18" t="s">
        <v>336</v>
      </c>
      <c r="BM106" s="145" t="s">
        <v>5488</v>
      </c>
    </row>
    <row r="107" spans="2:65" s="1" customFormat="1" ht="16.5" customHeight="1">
      <c r="B107" s="33"/>
      <c r="C107" s="134" t="s">
        <v>71</v>
      </c>
      <c r="D107" s="134" t="s">
        <v>332</v>
      </c>
      <c r="E107" s="135" t="s">
        <v>9852</v>
      </c>
      <c r="F107" s="136" t="s">
        <v>9853</v>
      </c>
      <c r="G107" s="137" t="s">
        <v>2551</v>
      </c>
      <c r="H107" s="138">
        <v>2</v>
      </c>
      <c r="I107" s="139">
        <v>782.16</v>
      </c>
      <c r="J107" s="140">
        <f t="shared" si="0"/>
        <v>1564.32</v>
      </c>
      <c r="K107" s="136" t="s">
        <v>21</v>
      </c>
      <c r="L107" s="33"/>
      <c r="M107" s="141" t="s">
        <v>21</v>
      </c>
      <c r="N107" s="142" t="s">
        <v>42</v>
      </c>
      <c r="P107" s="143">
        <f t="shared" si="1"/>
        <v>0</v>
      </c>
      <c r="Q107" s="143">
        <v>0</v>
      </c>
      <c r="R107" s="143">
        <f t="shared" si="2"/>
        <v>0</v>
      </c>
      <c r="S107" s="143">
        <v>0</v>
      </c>
      <c r="T107" s="144">
        <f t="shared" si="3"/>
        <v>0</v>
      </c>
      <c r="AR107" s="145" t="s">
        <v>336</v>
      </c>
      <c r="AT107" s="145" t="s">
        <v>332</v>
      </c>
      <c r="AU107" s="145" t="s">
        <v>78</v>
      </c>
      <c r="AY107" s="18" t="s">
        <v>330</v>
      </c>
      <c r="BE107" s="146">
        <f t="shared" si="4"/>
        <v>1564.32</v>
      </c>
      <c r="BF107" s="146">
        <f t="shared" si="5"/>
        <v>0</v>
      </c>
      <c r="BG107" s="146">
        <f t="shared" si="6"/>
        <v>0</v>
      </c>
      <c r="BH107" s="146">
        <f t="shared" si="7"/>
        <v>0</v>
      </c>
      <c r="BI107" s="146">
        <f t="shared" si="8"/>
        <v>0</v>
      </c>
      <c r="BJ107" s="18" t="s">
        <v>78</v>
      </c>
      <c r="BK107" s="146">
        <f t="shared" si="9"/>
        <v>1564.32</v>
      </c>
      <c r="BL107" s="18" t="s">
        <v>336</v>
      </c>
      <c r="BM107" s="145" t="s">
        <v>571</v>
      </c>
    </row>
    <row r="108" spans="2:65" s="1" customFormat="1" ht="16.5" customHeight="1">
      <c r="B108" s="33"/>
      <c r="C108" s="134" t="s">
        <v>71</v>
      </c>
      <c r="D108" s="134" t="s">
        <v>332</v>
      </c>
      <c r="E108" s="135" t="s">
        <v>9854</v>
      </c>
      <c r="F108" s="136" t="s">
        <v>9855</v>
      </c>
      <c r="G108" s="137" t="s">
        <v>2551</v>
      </c>
      <c r="H108" s="138">
        <v>20</v>
      </c>
      <c r="I108" s="139">
        <v>810.28</v>
      </c>
      <c r="J108" s="140">
        <f t="shared" si="0"/>
        <v>16205.6</v>
      </c>
      <c r="K108" s="136" t="s">
        <v>21</v>
      </c>
      <c r="L108" s="33"/>
      <c r="M108" s="141" t="s">
        <v>21</v>
      </c>
      <c r="N108" s="142" t="s">
        <v>42</v>
      </c>
      <c r="P108" s="143">
        <f t="shared" si="1"/>
        <v>0</v>
      </c>
      <c r="Q108" s="143">
        <v>0</v>
      </c>
      <c r="R108" s="143">
        <f t="shared" si="2"/>
        <v>0</v>
      </c>
      <c r="S108" s="143">
        <v>0</v>
      </c>
      <c r="T108" s="144">
        <f t="shared" si="3"/>
        <v>0</v>
      </c>
      <c r="AR108" s="145" t="s">
        <v>336</v>
      </c>
      <c r="AT108" s="145" t="s">
        <v>332</v>
      </c>
      <c r="AU108" s="145" t="s">
        <v>78</v>
      </c>
      <c r="AY108" s="18" t="s">
        <v>330</v>
      </c>
      <c r="BE108" s="146">
        <f t="shared" si="4"/>
        <v>16205.6</v>
      </c>
      <c r="BF108" s="146">
        <f t="shared" si="5"/>
        <v>0</v>
      </c>
      <c r="BG108" s="146">
        <f t="shared" si="6"/>
        <v>0</v>
      </c>
      <c r="BH108" s="146">
        <f t="shared" si="7"/>
        <v>0</v>
      </c>
      <c r="BI108" s="146">
        <f t="shared" si="8"/>
        <v>0</v>
      </c>
      <c r="BJ108" s="18" t="s">
        <v>78</v>
      </c>
      <c r="BK108" s="146">
        <f t="shared" si="9"/>
        <v>16205.6</v>
      </c>
      <c r="BL108" s="18" t="s">
        <v>336</v>
      </c>
      <c r="BM108" s="145" t="s">
        <v>585</v>
      </c>
    </row>
    <row r="109" spans="2:65" s="11" customFormat="1" ht="25.9" customHeight="1">
      <c r="B109" s="122"/>
      <c r="D109" s="123" t="s">
        <v>70</v>
      </c>
      <c r="E109" s="124" t="s">
        <v>9856</v>
      </c>
      <c r="F109" s="124" t="s">
        <v>9857</v>
      </c>
      <c r="I109" s="125"/>
      <c r="J109" s="126">
        <f>BK109</f>
        <v>316964.46999999997</v>
      </c>
      <c r="L109" s="122"/>
      <c r="M109" s="127"/>
      <c r="P109" s="128">
        <f>SUM(P110:P117)</f>
        <v>0</v>
      </c>
      <c r="R109" s="128">
        <f>SUM(R110:R117)</f>
        <v>0</v>
      </c>
      <c r="T109" s="129">
        <f>SUM(T110:T117)</f>
        <v>0</v>
      </c>
      <c r="AR109" s="123" t="s">
        <v>78</v>
      </c>
      <c r="AT109" s="130" t="s">
        <v>70</v>
      </c>
      <c r="AU109" s="130" t="s">
        <v>71</v>
      </c>
      <c r="AY109" s="123" t="s">
        <v>330</v>
      </c>
      <c r="BK109" s="131">
        <f>SUM(BK110:BK117)</f>
        <v>316964.46999999997</v>
      </c>
    </row>
    <row r="110" spans="2:65" s="1" customFormat="1" ht="21.75" customHeight="1">
      <c r="B110" s="33"/>
      <c r="C110" s="134" t="s">
        <v>71</v>
      </c>
      <c r="D110" s="134" t="s">
        <v>332</v>
      </c>
      <c r="E110" s="135" t="s">
        <v>9858</v>
      </c>
      <c r="F110" s="136" t="s">
        <v>9859</v>
      </c>
      <c r="G110" s="137" t="s">
        <v>2551</v>
      </c>
      <c r="H110" s="138">
        <v>1</v>
      </c>
      <c r="I110" s="139">
        <v>217519.58</v>
      </c>
      <c r="J110" s="140">
        <f t="shared" ref="J110:J117" si="10">ROUND(I110*H110,2)</f>
        <v>217519.58</v>
      </c>
      <c r="K110" s="136" t="s">
        <v>21</v>
      </c>
      <c r="L110" s="33"/>
      <c r="M110" s="141" t="s">
        <v>21</v>
      </c>
      <c r="N110" s="142" t="s">
        <v>42</v>
      </c>
      <c r="P110" s="143">
        <f t="shared" ref="P110:P117" si="11">O110*H110</f>
        <v>0</v>
      </c>
      <c r="Q110" s="143">
        <v>0</v>
      </c>
      <c r="R110" s="143">
        <f t="shared" ref="R110:R117" si="12">Q110*H110</f>
        <v>0</v>
      </c>
      <c r="S110" s="143">
        <v>0</v>
      </c>
      <c r="T110" s="144">
        <f t="shared" ref="T110:T117" si="13">S110*H110</f>
        <v>0</v>
      </c>
      <c r="AR110" s="145" t="s">
        <v>336</v>
      </c>
      <c r="AT110" s="145" t="s">
        <v>332</v>
      </c>
      <c r="AU110" s="145" t="s">
        <v>78</v>
      </c>
      <c r="AY110" s="18" t="s">
        <v>330</v>
      </c>
      <c r="BE110" s="146">
        <f t="shared" ref="BE110:BE117" si="14">IF(N110="základní",J110,0)</f>
        <v>217519.58</v>
      </c>
      <c r="BF110" s="146">
        <f t="shared" ref="BF110:BF117" si="15">IF(N110="snížená",J110,0)</f>
        <v>0</v>
      </c>
      <c r="BG110" s="146">
        <f t="shared" ref="BG110:BG117" si="16">IF(N110="zákl. přenesená",J110,0)</f>
        <v>0</v>
      </c>
      <c r="BH110" s="146">
        <f t="shared" ref="BH110:BH117" si="17">IF(N110="sníž. přenesená",J110,0)</f>
        <v>0</v>
      </c>
      <c r="BI110" s="146">
        <f t="shared" ref="BI110:BI117" si="18">IF(N110="nulová",J110,0)</f>
        <v>0</v>
      </c>
      <c r="BJ110" s="18" t="s">
        <v>78</v>
      </c>
      <c r="BK110" s="146">
        <f t="shared" ref="BK110:BK117" si="19">ROUND(I110*H110,2)</f>
        <v>217519.58</v>
      </c>
      <c r="BL110" s="18" t="s">
        <v>336</v>
      </c>
      <c r="BM110" s="145" t="s">
        <v>600</v>
      </c>
    </row>
    <row r="111" spans="2:65" s="1" customFormat="1" ht="16.5" customHeight="1">
      <c r="B111" s="33"/>
      <c r="C111" s="134" t="s">
        <v>71</v>
      </c>
      <c r="D111" s="134" t="s">
        <v>332</v>
      </c>
      <c r="E111" s="135" t="s">
        <v>9860</v>
      </c>
      <c r="F111" s="136" t="s">
        <v>9861</v>
      </c>
      <c r="G111" s="137" t="s">
        <v>2551</v>
      </c>
      <c r="H111" s="138">
        <v>3</v>
      </c>
      <c r="I111" s="139">
        <v>2825.94</v>
      </c>
      <c r="J111" s="140">
        <f t="shared" si="10"/>
        <v>8477.82</v>
      </c>
      <c r="K111" s="136" t="s">
        <v>21</v>
      </c>
      <c r="L111" s="33"/>
      <c r="M111" s="141" t="s">
        <v>21</v>
      </c>
      <c r="N111" s="142" t="s">
        <v>42</v>
      </c>
      <c r="P111" s="143">
        <f t="shared" si="11"/>
        <v>0</v>
      </c>
      <c r="Q111" s="143">
        <v>0</v>
      </c>
      <c r="R111" s="143">
        <f t="shared" si="12"/>
        <v>0</v>
      </c>
      <c r="S111" s="143">
        <v>0</v>
      </c>
      <c r="T111" s="144">
        <f t="shared" si="13"/>
        <v>0</v>
      </c>
      <c r="AR111" s="145" t="s">
        <v>336</v>
      </c>
      <c r="AT111" s="145" t="s">
        <v>332</v>
      </c>
      <c r="AU111" s="145" t="s">
        <v>78</v>
      </c>
      <c r="AY111" s="18" t="s">
        <v>330</v>
      </c>
      <c r="BE111" s="146">
        <f t="shared" si="14"/>
        <v>8477.82</v>
      </c>
      <c r="BF111" s="146">
        <f t="shared" si="15"/>
        <v>0</v>
      </c>
      <c r="BG111" s="146">
        <f t="shared" si="16"/>
        <v>0</v>
      </c>
      <c r="BH111" s="146">
        <f t="shared" si="17"/>
        <v>0</v>
      </c>
      <c r="BI111" s="146">
        <f t="shared" si="18"/>
        <v>0</v>
      </c>
      <c r="BJ111" s="18" t="s">
        <v>78</v>
      </c>
      <c r="BK111" s="146">
        <f t="shared" si="19"/>
        <v>8477.82</v>
      </c>
      <c r="BL111" s="18" t="s">
        <v>336</v>
      </c>
      <c r="BM111" s="145" t="s">
        <v>617</v>
      </c>
    </row>
    <row r="112" spans="2:65" s="1" customFormat="1" ht="16.5" customHeight="1">
      <c r="B112" s="33"/>
      <c r="C112" s="134" t="s">
        <v>71</v>
      </c>
      <c r="D112" s="134" t="s">
        <v>332</v>
      </c>
      <c r="E112" s="135" t="s">
        <v>9862</v>
      </c>
      <c r="F112" s="136" t="s">
        <v>9863</v>
      </c>
      <c r="G112" s="137" t="s">
        <v>2551</v>
      </c>
      <c r="H112" s="138">
        <v>2</v>
      </c>
      <c r="I112" s="139">
        <v>22852.6</v>
      </c>
      <c r="J112" s="140">
        <f t="shared" si="10"/>
        <v>45705.2</v>
      </c>
      <c r="K112" s="136" t="s">
        <v>21</v>
      </c>
      <c r="L112" s="33"/>
      <c r="M112" s="141" t="s">
        <v>21</v>
      </c>
      <c r="N112" s="142" t="s">
        <v>42</v>
      </c>
      <c r="P112" s="143">
        <f t="shared" si="11"/>
        <v>0</v>
      </c>
      <c r="Q112" s="143">
        <v>0</v>
      </c>
      <c r="R112" s="143">
        <f t="shared" si="12"/>
        <v>0</v>
      </c>
      <c r="S112" s="143">
        <v>0</v>
      </c>
      <c r="T112" s="144">
        <f t="shared" si="13"/>
        <v>0</v>
      </c>
      <c r="AR112" s="145" t="s">
        <v>336</v>
      </c>
      <c r="AT112" s="145" t="s">
        <v>332</v>
      </c>
      <c r="AU112" s="145" t="s">
        <v>78</v>
      </c>
      <c r="AY112" s="18" t="s">
        <v>330</v>
      </c>
      <c r="BE112" s="146">
        <f t="shared" si="14"/>
        <v>45705.2</v>
      </c>
      <c r="BF112" s="146">
        <f t="shared" si="15"/>
        <v>0</v>
      </c>
      <c r="BG112" s="146">
        <f t="shared" si="16"/>
        <v>0</v>
      </c>
      <c r="BH112" s="146">
        <f t="shared" si="17"/>
        <v>0</v>
      </c>
      <c r="BI112" s="146">
        <f t="shared" si="18"/>
        <v>0</v>
      </c>
      <c r="BJ112" s="18" t="s">
        <v>78</v>
      </c>
      <c r="BK112" s="146">
        <f t="shared" si="19"/>
        <v>45705.2</v>
      </c>
      <c r="BL112" s="18" t="s">
        <v>336</v>
      </c>
      <c r="BM112" s="145" t="s">
        <v>636</v>
      </c>
    </row>
    <row r="113" spans="2:65" s="1" customFormat="1" ht="24.2" customHeight="1">
      <c r="B113" s="33"/>
      <c r="C113" s="134" t="s">
        <v>71</v>
      </c>
      <c r="D113" s="134" t="s">
        <v>332</v>
      </c>
      <c r="E113" s="135" t="s">
        <v>9864</v>
      </c>
      <c r="F113" s="136" t="s">
        <v>9865</v>
      </c>
      <c r="G113" s="137" t="s">
        <v>2551</v>
      </c>
      <c r="H113" s="138">
        <v>6</v>
      </c>
      <c r="I113" s="139">
        <v>3226.39</v>
      </c>
      <c r="J113" s="140">
        <f t="shared" si="10"/>
        <v>19358.34</v>
      </c>
      <c r="K113" s="136" t="s">
        <v>21</v>
      </c>
      <c r="L113" s="33"/>
      <c r="M113" s="141" t="s">
        <v>21</v>
      </c>
      <c r="N113" s="142" t="s">
        <v>42</v>
      </c>
      <c r="P113" s="143">
        <f t="shared" si="11"/>
        <v>0</v>
      </c>
      <c r="Q113" s="143">
        <v>0</v>
      </c>
      <c r="R113" s="143">
        <f t="shared" si="12"/>
        <v>0</v>
      </c>
      <c r="S113" s="143">
        <v>0</v>
      </c>
      <c r="T113" s="144">
        <f t="shared" si="13"/>
        <v>0</v>
      </c>
      <c r="AR113" s="145" t="s">
        <v>336</v>
      </c>
      <c r="AT113" s="145" t="s">
        <v>332</v>
      </c>
      <c r="AU113" s="145" t="s">
        <v>78</v>
      </c>
      <c r="AY113" s="18" t="s">
        <v>330</v>
      </c>
      <c r="BE113" s="146">
        <f t="shared" si="14"/>
        <v>19358.34</v>
      </c>
      <c r="BF113" s="146">
        <f t="shared" si="15"/>
        <v>0</v>
      </c>
      <c r="BG113" s="146">
        <f t="shared" si="16"/>
        <v>0</v>
      </c>
      <c r="BH113" s="146">
        <f t="shared" si="17"/>
        <v>0</v>
      </c>
      <c r="BI113" s="146">
        <f t="shared" si="18"/>
        <v>0</v>
      </c>
      <c r="BJ113" s="18" t="s">
        <v>78</v>
      </c>
      <c r="BK113" s="146">
        <f t="shared" si="19"/>
        <v>19358.34</v>
      </c>
      <c r="BL113" s="18" t="s">
        <v>336</v>
      </c>
      <c r="BM113" s="145" t="s">
        <v>649</v>
      </c>
    </row>
    <row r="114" spans="2:65" s="1" customFormat="1" ht="24.2" customHeight="1">
      <c r="B114" s="33"/>
      <c r="C114" s="134" t="s">
        <v>71</v>
      </c>
      <c r="D114" s="134" t="s">
        <v>332</v>
      </c>
      <c r="E114" s="135" t="s">
        <v>9866</v>
      </c>
      <c r="F114" s="136" t="s">
        <v>9867</v>
      </c>
      <c r="G114" s="137" t="s">
        <v>2551</v>
      </c>
      <c r="H114" s="138">
        <v>1</v>
      </c>
      <c r="I114" s="139">
        <v>2878.17</v>
      </c>
      <c r="J114" s="140">
        <f t="shared" si="10"/>
        <v>2878.17</v>
      </c>
      <c r="K114" s="136" t="s">
        <v>21</v>
      </c>
      <c r="L114" s="33"/>
      <c r="M114" s="141" t="s">
        <v>21</v>
      </c>
      <c r="N114" s="142" t="s">
        <v>42</v>
      </c>
      <c r="P114" s="143">
        <f t="shared" si="11"/>
        <v>0</v>
      </c>
      <c r="Q114" s="143">
        <v>0</v>
      </c>
      <c r="R114" s="143">
        <f t="shared" si="12"/>
        <v>0</v>
      </c>
      <c r="S114" s="143">
        <v>0</v>
      </c>
      <c r="T114" s="144">
        <f t="shared" si="13"/>
        <v>0</v>
      </c>
      <c r="AR114" s="145" t="s">
        <v>336</v>
      </c>
      <c r="AT114" s="145" t="s">
        <v>332</v>
      </c>
      <c r="AU114" s="145" t="s">
        <v>78</v>
      </c>
      <c r="AY114" s="18" t="s">
        <v>330</v>
      </c>
      <c r="BE114" s="146">
        <f t="shared" si="14"/>
        <v>2878.17</v>
      </c>
      <c r="BF114" s="146">
        <f t="shared" si="15"/>
        <v>0</v>
      </c>
      <c r="BG114" s="146">
        <f t="shared" si="16"/>
        <v>0</v>
      </c>
      <c r="BH114" s="146">
        <f t="shared" si="17"/>
        <v>0</v>
      </c>
      <c r="BI114" s="146">
        <f t="shared" si="18"/>
        <v>0</v>
      </c>
      <c r="BJ114" s="18" t="s">
        <v>78</v>
      </c>
      <c r="BK114" s="146">
        <f t="shared" si="19"/>
        <v>2878.17</v>
      </c>
      <c r="BL114" s="18" t="s">
        <v>336</v>
      </c>
      <c r="BM114" s="145" t="s">
        <v>665</v>
      </c>
    </row>
    <row r="115" spans="2:65" s="1" customFormat="1" ht="24.2" customHeight="1">
      <c r="B115" s="33"/>
      <c r="C115" s="134" t="s">
        <v>71</v>
      </c>
      <c r="D115" s="134" t="s">
        <v>332</v>
      </c>
      <c r="E115" s="135" t="s">
        <v>9868</v>
      </c>
      <c r="F115" s="136" t="s">
        <v>9869</v>
      </c>
      <c r="G115" s="137" t="s">
        <v>2551</v>
      </c>
      <c r="H115" s="138">
        <v>5</v>
      </c>
      <c r="I115" s="139">
        <v>2878.17</v>
      </c>
      <c r="J115" s="140">
        <f t="shared" si="10"/>
        <v>14390.85</v>
      </c>
      <c r="K115" s="136" t="s">
        <v>21</v>
      </c>
      <c r="L115" s="33"/>
      <c r="M115" s="141" t="s">
        <v>21</v>
      </c>
      <c r="N115" s="142" t="s">
        <v>42</v>
      </c>
      <c r="P115" s="143">
        <f t="shared" si="11"/>
        <v>0</v>
      </c>
      <c r="Q115" s="143">
        <v>0</v>
      </c>
      <c r="R115" s="143">
        <f t="shared" si="12"/>
        <v>0</v>
      </c>
      <c r="S115" s="143">
        <v>0</v>
      </c>
      <c r="T115" s="144">
        <f t="shared" si="13"/>
        <v>0</v>
      </c>
      <c r="AR115" s="145" t="s">
        <v>336</v>
      </c>
      <c r="AT115" s="145" t="s">
        <v>332</v>
      </c>
      <c r="AU115" s="145" t="s">
        <v>78</v>
      </c>
      <c r="AY115" s="18" t="s">
        <v>330</v>
      </c>
      <c r="BE115" s="146">
        <f t="shared" si="14"/>
        <v>14390.85</v>
      </c>
      <c r="BF115" s="146">
        <f t="shared" si="15"/>
        <v>0</v>
      </c>
      <c r="BG115" s="146">
        <f t="shared" si="16"/>
        <v>0</v>
      </c>
      <c r="BH115" s="146">
        <f t="shared" si="17"/>
        <v>0</v>
      </c>
      <c r="BI115" s="146">
        <f t="shared" si="18"/>
        <v>0</v>
      </c>
      <c r="BJ115" s="18" t="s">
        <v>78</v>
      </c>
      <c r="BK115" s="146">
        <f t="shared" si="19"/>
        <v>14390.85</v>
      </c>
      <c r="BL115" s="18" t="s">
        <v>336</v>
      </c>
      <c r="BM115" s="145" t="s">
        <v>677</v>
      </c>
    </row>
    <row r="116" spans="2:65" s="1" customFormat="1" ht="24.2" customHeight="1">
      <c r="B116" s="33"/>
      <c r="C116" s="134" t="s">
        <v>71</v>
      </c>
      <c r="D116" s="134" t="s">
        <v>332</v>
      </c>
      <c r="E116" s="135" t="s">
        <v>9870</v>
      </c>
      <c r="F116" s="136" t="s">
        <v>9871</v>
      </c>
      <c r="G116" s="137" t="s">
        <v>2551</v>
      </c>
      <c r="H116" s="138">
        <v>2</v>
      </c>
      <c r="I116" s="139">
        <v>2878.17</v>
      </c>
      <c r="J116" s="140">
        <f t="shared" si="10"/>
        <v>5756.34</v>
      </c>
      <c r="K116" s="136" t="s">
        <v>21</v>
      </c>
      <c r="L116" s="33"/>
      <c r="M116" s="141" t="s">
        <v>21</v>
      </c>
      <c r="N116" s="142" t="s">
        <v>42</v>
      </c>
      <c r="P116" s="143">
        <f t="shared" si="11"/>
        <v>0</v>
      </c>
      <c r="Q116" s="143">
        <v>0</v>
      </c>
      <c r="R116" s="143">
        <f t="shared" si="12"/>
        <v>0</v>
      </c>
      <c r="S116" s="143">
        <v>0</v>
      </c>
      <c r="T116" s="144">
        <f t="shared" si="13"/>
        <v>0</v>
      </c>
      <c r="AR116" s="145" t="s">
        <v>336</v>
      </c>
      <c r="AT116" s="145" t="s">
        <v>332</v>
      </c>
      <c r="AU116" s="145" t="s">
        <v>78</v>
      </c>
      <c r="AY116" s="18" t="s">
        <v>330</v>
      </c>
      <c r="BE116" s="146">
        <f t="shared" si="14"/>
        <v>5756.34</v>
      </c>
      <c r="BF116" s="146">
        <f t="shared" si="15"/>
        <v>0</v>
      </c>
      <c r="BG116" s="146">
        <f t="shared" si="16"/>
        <v>0</v>
      </c>
      <c r="BH116" s="146">
        <f t="shared" si="17"/>
        <v>0</v>
      </c>
      <c r="BI116" s="146">
        <f t="shared" si="18"/>
        <v>0</v>
      </c>
      <c r="BJ116" s="18" t="s">
        <v>78</v>
      </c>
      <c r="BK116" s="146">
        <f t="shared" si="19"/>
        <v>5756.34</v>
      </c>
      <c r="BL116" s="18" t="s">
        <v>336</v>
      </c>
      <c r="BM116" s="145" t="s">
        <v>714</v>
      </c>
    </row>
    <row r="117" spans="2:65" s="1" customFormat="1" ht="24.2" customHeight="1">
      <c r="B117" s="33"/>
      <c r="C117" s="134" t="s">
        <v>71</v>
      </c>
      <c r="D117" s="134" t="s">
        <v>332</v>
      </c>
      <c r="E117" s="135" t="s">
        <v>9872</v>
      </c>
      <c r="F117" s="136" t="s">
        <v>9873</v>
      </c>
      <c r="G117" s="137" t="s">
        <v>2551</v>
      </c>
      <c r="H117" s="138">
        <v>1</v>
      </c>
      <c r="I117" s="139">
        <v>2878.17</v>
      </c>
      <c r="J117" s="140">
        <f t="shared" si="10"/>
        <v>2878.17</v>
      </c>
      <c r="K117" s="136" t="s">
        <v>21</v>
      </c>
      <c r="L117" s="33"/>
      <c r="M117" s="141" t="s">
        <v>21</v>
      </c>
      <c r="N117" s="142" t="s">
        <v>42</v>
      </c>
      <c r="P117" s="143">
        <f t="shared" si="11"/>
        <v>0</v>
      </c>
      <c r="Q117" s="143">
        <v>0</v>
      </c>
      <c r="R117" s="143">
        <f t="shared" si="12"/>
        <v>0</v>
      </c>
      <c r="S117" s="143">
        <v>0</v>
      </c>
      <c r="T117" s="144">
        <f t="shared" si="13"/>
        <v>0</v>
      </c>
      <c r="AR117" s="145" t="s">
        <v>336</v>
      </c>
      <c r="AT117" s="145" t="s">
        <v>332</v>
      </c>
      <c r="AU117" s="145" t="s">
        <v>78</v>
      </c>
      <c r="AY117" s="18" t="s">
        <v>330</v>
      </c>
      <c r="BE117" s="146">
        <f t="shared" si="14"/>
        <v>2878.17</v>
      </c>
      <c r="BF117" s="146">
        <f t="shared" si="15"/>
        <v>0</v>
      </c>
      <c r="BG117" s="146">
        <f t="shared" si="16"/>
        <v>0</v>
      </c>
      <c r="BH117" s="146">
        <f t="shared" si="17"/>
        <v>0</v>
      </c>
      <c r="BI117" s="146">
        <f t="shared" si="18"/>
        <v>0</v>
      </c>
      <c r="BJ117" s="18" t="s">
        <v>78</v>
      </c>
      <c r="BK117" s="146">
        <f t="shared" si="19"/>
        <v>2878.17</v>
      </c>
      <c r="BL117" s="18" t="s">
        <v>336</v>
      </c>
      <c r="BM117" s="145" t="s">
        <v>728</v>
      </c>
    </row>
    <row r="118" spans="2:65" s="11" customFormat="1" ht="25.9" customHeight="1">
      <c r="B118" s="122"/>
      <c r="D118" s="123" t="s">
        <v>70</v>
      </c>
      <c r="E118" s="124" t="s">
        <v>9874</v>
      </c>
      <c r="F118" s="124" t="s">
        <v>9875</v>
      </c>
      <c r="I118" s="125"/>
      <c r="J118" s="126">
        <f>BK118</f>
        <v>58286.720000000001</v>
      </c>
      <c r="L118" s="122"/>
      <c r="M118" s="127"/>
      <c r="P118" s="128">
        <f>P119</f>
        <v>0</v>
      </c>
      <c r="R118" s="128">
        <f>R119</f>
        <v>0</v>
      </c>
      <c r="T118" s="129">
        <f>T119</f>
        <v>0</v>
      </c>
      <c r="AR118" s="123" t="s">
        <v>78</v>
      </c>
      <c r="AT118" s="130" t="s">
        <v>70</v>
      </c>
      <c r="AU118" s="130" t="s">
        <v>71</v>
      </c>
      <c r="AY118" s="123" t="s">
        <v>330</v>
      </c>
      <c r="BK118" s="131">
        <f>BK119</f>
        <v>58286.720000000001</v>
      </c>
    </row>
    <row r="119" spans="2:65" s="1" customFormat="1" ht="24.2" customHeight="1">
      <c r="B119" s="33"/>
      <c r="C119" s="134" t="s">
        <v>71</v>
      </c>
      <c r="D119" s="134" t="s">
        <v>332</v>
      </c>
      <c r="E119" s="135" t="s">
        <v>9876</v>
      </c>
      <c r="F119" s="136" t="s">
        <v>9877</v>
      </c>
      <c r="G119" s="137" t="s">
        <v>2551</v>
      </c>
      <c r="H119" s="138">
        <v>16</v>
      </c>
      <c r="I119" s="139">
        <v>3642.92</v>
      </c>
      <c r="J119" s="140">
        <f>ROUND(I119*H119,2)</f>
        <v>58286.720000000001</v>
      </c>
      <c r="K119" s="136" t="s">
        <v>21</v>
      </c>
      <c r="L119" s="33"/>
      <c r="M119" s="141" t="s">
        <v>21</v>
      </c>
      <c r="N119" s="142" t="s">
        <v>42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336</v>
      </c>
      <c r="AT119" s="145" t="s">
        <v>332</v>
      </c>
      <c r="AU119" s="145" t="s">
        <v>78</v>
      </c>
      <c r="AY119" s="18" t="s">
        <v>330</v>
      </c>
      <c r="BE119" s="146">
        <f>IF(N119="základní",J119,0)</f>
        <v>58286.720000000001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78</v>
      </c>
      <c r="BK119" s="146">
        <f>ROUND(I119*H119,2)</f>
        <v>58286.720000000001</v>
      </c>
      <c r="BL119" s="18" t="s">
        <v>336</v>
      </c>
      <c r="BM119" s="145" t="s">
        <v>742</v>
      </c>
    </row>
    <row r="120" spans="2:65" s="11" customFormat="1" ht="25.9" customHeight="1">
      <c r="B120" s="122"/>
      <c r="D120" s="123" t="s">
        <v>70</v>
      </c>
      <c r="E120" s="124" t="s">
        <v>9878</v>
      </c>
      <c r="F120" s="124" t="s">
        <v>9879</v>
      </c>
      <c r="I120" s="125"/>
      <c r="J120" s="126">
        <f>BK120</f>
        <v>78617.34</v>
      </c>
      <c r="L120" s="122"/>
      <c r="M120" s="127"/>
      <c r="P120" s="128">
        <f>SUM(P121:P126)</f>
        <v>0</v>
      </c>
      <c r="R120" s="128">
        <f>SUM(R121:R126)</f>
        <v>0</v>
      </c>
      <c r="T120" s="129">
        <f>SUM(T121:T126)</f>
        <v>0</v>
      </c>
      <c r="AR120" s="123" t="s">
        <v>78</v>
      </c>
      <c r="AT120" s="130" t="s">
        <v>70</v>
      </c>
      <c r="AU120" s="130" t="s">
        <v>71</v>
      </c>
      <c r="AY120" s="123" t="s">
        <v>330</v>
      </c>
      <c r="BK120" s="131">
        <f>SUM(BK121:BK126)</f>
        <v>78617.34</v>
      </c>
    </row>
    <row r="121" spans="2:65" s="1" customFormat="1" ht="24.2" customHeight="1">
      <c r="B121" s="33"/>
      <c r="C121" s="134" t="s">
        <v>71</v>
      </c>
      <c r="D121" s="134" t="s">
        <v>332</v>
      </c>
      <c r="E121" s="135" t="s">
        <v>9880</v>
      </c>
      <c r="F121" s="136" t="s">
        <v>9881</v>
      </c>
      <c r="G121" s="137" t="s">
        <v>6964</v>
      </c>
      <c r="H121" s="138">
        <v>1</v>
      </c>
      <c r="I121" s="139">
        <v>5357.23</v>
      </c>
      <c r="J121" s="140">
        <f t="shared" ref="J121:J126" si="20">ROUND(I121*H121,2)</f>
        <v>5357.23</v>
      </c>
      <c r="K121" s="136" t="s">
        <v>21</v>
      </c>
      <c r="L121" s="33"/>
      <c r="M121" s="141" t="s">
        <v>21</v>
      </c>
      <c r="N121" s="142" t="s">
        <v>42</v>
      </c>
      <c r="P121" s="143">
        <f t="shared" ref="P121:P126" si="21">O121*H121</f>
        <v>0</v>
      </c>
      <c r="Q121" s="143">
        <v>0</v>
      </c>
      <c r="R121" s="143">
        <f t="shared" ref="R121:R126" si="22">Q121*H121</f>
        <v>0</v>
      </c>
      <c r="S121" s="143">
        <v>0</v>
      </c>
      <c r="T121" s="144">
        <f t="shared" ref="T121:T126" si="23">S121*H121</f>
        <v>0</v>
      </c>
      <c r="AR121" s="145" t="s">
        <v>336</v>
      </c>
      <c r="AT121" s="145" t="s">
        <v>332</v>
      </c>
      <c r="AU121" s="145" t="s">
        <v>78</v>
      </c>
      <c r="AY121" s="18" t="s">
        <v>330</v>
      </c>
      <c r="BE121" s="146">
        <f t="shared" ref="BE121:BE126" si="24">IF(N121="základní",J121,0)</f>
        <v>5357.23</v>
      </c>
      <c r="BF121" s="146">
        <f t="shared" ref="BF121:BF126" si="25">IF(N121="snížená",J121,0)</f>
        <v>0</v>
      </c>
      <c r="BG121" s="146">
        <f t="shared" ref="BG121:BG126" si="26">IF(N121="zákl. přenesená",J121,0)</f>
        <v>0</v>
      </c>
      <c r="BH121" s="146">
        <f t="shared" ref="BH121:BH126" si="27">IF(N121="sníž. přenesená",J121,0)</f>
        <v>0</v>
      </c>
      <c r="BI121" s="146">
        <f t="shared" ref="BI121:BI126" si="28">IF(N121="nulová",J121,0)</f>
        <v>0</v>
      </c>
      <c r="BJ121" s="18" t="s">
        <v>78</v>
      </c>
      <c r="BK121" s="146">
        <f t="shared" ref="BK121:BK126" si="29">ROUND(I121*H121,2)</f>
        <v>5357.23</v>
      </c>
      <c r="BL121" s="18" t="s">
        <v>336</v>
      </c>
      <c r="BM121" s="145" t="s">
        <v>759</v>
      </c>
    </row>
    <row r="122" spans="2:65" s="1" customFormat="1" ht="33" customHeight="1">
      <c r="B122" s="33"/>
      <c r="C122" s="134" t="s">
        <v>71</v>
      </c>
      <c r="D122" s="134" t="s">
        <v>332</v>
      </c>
      <c r="E122" s="135" t="s">
        <v>9882</v>
      </c>
      <c r="F122" s="136" t="s">
        <v>9883</v>
      </c>
      <c r="G122" s="137" t="s">
        <v>6964</v>
      </c>
      <c r="H122" s="138">
        <v>1</v>
      </c>
      <c r="I122" s="139">
        <v>33482.68</v>
      </c>
      <c r="J122" s="140">
        <f t="shared" si="20"/>
        <v>33482.68</v>
      </c>
      <c r="K122" s="136" t="s">
        <v>21</v>
      </c>
      <c r="L122" s="33"/>
      <c r="M122" s="141" t="s">
        <v>21</v>
      </c>
      <c r="N122" s="142" t="s">
        <v>42</v>
      </c>
      <c r="P122" s="143">
        <f t="shared" si="21"/>
        <v>0</v>
      </c>
      <c r="Q122" s="143">
        <v>0</v>
      </c>
      <c r="R122" s="143">
        <f t="shared" si="22"/>
        <v>0</v>
      </c>
      <c r="S122" s="143">
        <v>0</v>
      </c>
      <c r="T122" s="144">
        <f t="shared" si="23"/>
        <v>0</v>
      </c>
      <c r="AR122" s="145" t="s">
        <v>336</v>
      </c>
      <c r="AT122" s="145" t="s">
        <v>332</v>
      </c>
      <c r="AU122" s="145" t="s">
        <v>78</v>
      </c>
      <c r="AY122" s="18" t="s">
        <v>330</v>
      </c>
      <c r="BE122" s="146">
        <f t="shared" si="24"/>
        <v>33482.68</v>
      </c>
      <c r="BF122" s="146">
        <f t="shared" si="25"/>
        <v>0</v>
      </c>
      <c r="BG122" s="146">
        <f t="shared" si="26"/>
        <v>0</v>
      </c>
      <c r="BH122" s="146">
        <f t="shared" si="27"/>
        <v>0</v>
      </c>
      <c r="BI122" s="146">
        <f t="shared" si="28"/>
        <v>0</v>
      </c>
      <c r="BJ122" s="18" t="s">
        <v>78</v>
      </c>
      <c r="BK122" s="146">
        <f t="shared" si="29"/>
        <v>33482.68</v>
      </c>
      <c r="BL122" s="18" t="s">
        <v>336</v>
      </c>
      <c r="BM122" s="145" t="s">
        <v>941</v>
      </c>
    </row>
    <row r="123" spans="2:65" s="1" customFormat="1" ht="33" customHeight="1">
      <c r="B123" s="33"/>
      <c r="C123" s="134" t="s">
        <v>71</v>
      </c>
      <c r="D123" s="134" t="s">
        <v>332</v>
      </c>
      <c r="E123" s="135" t="s">
        <v>9884</v>
      </c>
      <c r="F123" s="136" t="s">
        <v>9885</v>
      </c>
      <c r="G123" s="137" t="s">
        <v>6964</v>
      </c>
      <c r="H123" s="138">
        <v>1</v>
      </c>
      <c r="I123" s="139">
        <v>17678.86</v>
      </c>
      <c r="J123" s="140">
        <f t="shared" si="20"/>
        <v>17678.86</v>
      </c>
      <c r="K123" s="136" t="s">
        <v>21</v>
      </c>
      <c r="L123" s="33"/>
      <c r="M123" s="141" t="s">
        <v>21</v>
      </c>
      <c r="N123" s="142" t="s">
        <v>42</v>
      </c>
      <c r="P123" s="143">
        <f t="shared" si="21"/>
        <v>0</v>
      </c>
      <c r="Q123" s="143">
        <v>0</v>
      </c>
      <c r="R123" s="143">
        <f t="shared" si="22"/>
        <v>0</v>
      </c>
      <c r="S123" s="143">
        <v>0</v>
      </c>
      <c r="T123" s="144">
        <f t="shared" si="23"/>
        <v>0</v>
      </c>
      <c r="AR123" s="145" t="s">
        <v>336</v>
      </c>
      <c r="AT123" s="145" t="s">
        <v>332</v>
      </c>
      <c r="AU123" s="145" t="s">
        <v>78</v>
      </c>
      <c r="AY123" s="18" t="s">
        <v>330</v>
      </c>
      <c r="BE123" s="146">
        <f t="shared" si="24"/>
        <v>17678.86</v>
      </c>
      <c r="BF123" s="146">
        <f t="shared" si="25"/>
        <v>0</v>
      </c>
      <c r="BG123" s="146">
        <f t="shared" si="26"/>
        <v>0</v>
      </c>
      <c r="BH123" s="146">
        <f t="shared" si="27"/>
        <v>0</v>
      </c>
      <c r="BI123" s="146">
        <f t="shared" si="28"/>
        <v>0</v>
      </c>
      <c r="BJ123" s="18" t="s">
        <v>78</v>
      </c>
      <c r="BK123" s="146">
        <f t="shared" si="29"/>
        <v>17678.86</v>
      </c>
      <c r="BL123" s="18" t="s">
        <v>336</v>
      </c>
      <c r="BM123" s="145" t="s">
        <v>963</v>
      </c>
    </row>
    <row r="124" spans="2:65" s="1" customFormat="1" ht="24.2" customHeight="1">
      <c r="B124" s="33"/>
      <c r="C124" s="134" t="s">
        <v>71</v>
      </c>
      <c r="D124" s="134" t="s">
        <v>332</v>
      </c>
      <c r="E124" s="135" t="s">
        <v>9886</v>
      </c>
      <c r="F124" s="136" t="s">
        <v>9887</v>
      </c>
      <c r="G124" s="137" t="s">
        <v>6964</v>
      </c>
      <c r="H124" s="138">
        <v>1</v>
      </c>
      <c r="I124" s="139">
        <v>2008.96</v>
      </c>
      <c r="J124" s="140">
        <f t="shared" si="20"/>
        <v>2008.96</v>
      </c>
      <c r="K124" s="136" t="s">
        <v>21</v>
      </c>
      <c r="L124" s="33"/>
      <c r="M124" s="141" t="s">
        <v>21</v>
      </c>
      <c r="N124" s="142" t="s">
        <v>42</v>
      </c>
      <c r="P124" s="143">
        <f t="shared" si="21"/>
        <v>0</v>
      </c>
      <c r="Q124" s="143">
        <v>0</v>
      </c>
      <c r="R124" s="143">
        <f t="shared" si="22"/>
        <v>0</v>
      </c>
      <c r="S124" s="143">
        <v>0</v>
      </c>
      <c r="T124" s="144">
        <f t="shared" si="23"/>
        <v>0</v>
      </c>
      <c r="AR124" s="145" t="s">
        <v>336</v>
      </c>
      <c r="AT124" s="145" t="s">
        <v>332</v>
      </c>
      <c r="AU124" s="145" t="s">
        <v>78</v>
      </c>
      <c r="AY124" s="18" t="s">
        <v>330</v>
      </c>
      <c r="BE124" s="146">
        <f t="shared" si="24"/>
        <v>2008.96</v>
      </c>
      <c r="BF124" s="146">
        <f t="shared" si="25"/>
        <v>0</v>
      </c>
      <c r="BG124" s="146">
        <f t="shared" si="26"/>
        <v>0</v>
      </c>
      <c r="BH124" s="146">
        <f t="shared" si="27"/>
        <v>0</v>
      </c>
      <c r="BI124" s="146">
        <f t="shared" si="28"/>
        <v>0</v>
      </c>
      <c r="BJ124" s="18" t="s">
        <v>78</v>
      </c>
      <c r="BK124" s="146">
        <f t="shared" si="29"/>
        <v>2008.96</v>
      </c>
      <c r="BL124" s="18" t="s">
        <v>336</v>
      </c>
      <c r="BM124" s="145" t="s">
        <v>977</v>
      </c>
    </row>
    <row r="125" spans="2:65" s="1" customFormat="1" ht="16.5" customHeight="1">
      <c r="B125" s="33"/>
      <c r="C125" s="134" t="s">
        <v>71</v>
      </c>
      <c r="D125" s="134" t="s">
        <v>332</v>
      </c>
      <c r="E125" s="135" t="s">
        <v>9888</v>
      </c>
      <c r="F125" s="136" t="s">
        <v>9889</v>
      </c>
      <c r="G125" s="137" t="s">
        <v>6964</v>
      </c>
      <c r="H125" s="138">
        <v>1</v>
      </c>
      <c r="I125" s="139">
        <v>4017.92</v>
      </c>
      <c r="J125" s="140">
        <f t="shared" si="20"/>
        <v>4017.92</v>
      </c>
      <c r="K125" s="136" t="s">
        <v>21</v>
      </c>
      <c r="L125" s="33"/>
      <c r="M125" s="141" t="s">
        <v>21</v>
      </c>
      <c r="N125" s="142" t="s">
        <v>42</v>
      </c>
      <c r="P125" s="143">
        <f t="shared" si="21"/>
        <v>0</v>
      </c>
      <c r="Q125" s="143">
        <v>0</v>
      </c>
      <c r="R125" s="143">
        <f t="shared" si="22"/>
        <v>0</v>
      </c>
      <c r="S125" s="143">
        <v>0</v>
      </c>
      <c r="T125" s="144">
        <f t="shared" si="23"/>
        <v>0</v>
      </c>
      <c r="AR125" s="145" t="s">
        <v>336</v>
      </c>
      <c r="AT125" s="145" t="s">
        <v>332</v>
      </c>
      <c r="AU125" s="145" t="s">
        <v>78</v>
      </c>
      <c r="AY125" s="18" t="s">
        <v>330</v>
      </c>
      <c r="BE125" s="146">
        <f t="shared" si="24"/>
        <v>4017.92</v>
      </c>
      <c r="BF125" s="146">
        <f t="shared" si="25"/>
        <v>0</v>
      </c>
      <c r="BG125" s="146">
        <f t="shared" si="26"/>
        <v>0</v>
      </c>
      <c r="BH125" s="146">
        <f t="shared" si="27"/>
        <v>0</v>
      </c>
      <c r="BI125" s="146">
        <f t="shared" si="28"/>
        <v>0</v>
      </c>
      <c r="BJ125" s="18" t="s">
        <v>78</v>
      </c>
      <c r="BK125" s="146">
        <f t="shared" si="29"/>
        <v>4017.92</v>
      </c>
      <c r="BL125" s="18" t="s">
        <v>336</v>
      </c>
      <c r="BM125" s="145" t="s">
        <v>987</v>
      </c>
    </row>
    <row r="126" spans="2:65" s="1" customFormat="1" ht="16.5" customHeight="1">
      <c r="B126" s="33"/>
      <c r="C126" s="134" t="s">
        <v>71</v>
      </c>
      <c r="D126" s="134" t="s">
        <v>332</v>
      </c>
      <c r="E126" s="135" t="s">
        <v>9890</v>
      </c>
      <c r="F126" s="136" t="s">
        <v>9891</v>
      </c>
      <c r="G126" s="137" t="s">
        <v>6964</v>
      </c>
      <c r="H126" s="138">
        <v>1</v>
      </c>
      <c r="I126" s="139">
        <v>16071.69</v>
      </c>
      <c r="J126" s="140">
        <f t="shared" si="20"/>
        <v>16071.69</v>
      </c>
      <c r="K126" s="136" t="s">
        <v>21</v>
      </c>
      <c r="L126" s="33"/>
      <c r="M126" s="194" t="s">
        <v>21</v>
      </c>
      <c r="N126" s="195" t="s">
        <v>42</v>
      </c>
      <c r="O126" s="191"/>
      <c r="P126" s="196">
        <f t="shared" si="21"/>
        <v>0</v>
      </c>
      <c r="Q126" s="196">
        <v>0</v>
      </c>
      <c r="R126" s="196">
        <f t="shared" si="22"/>
        <v>0</v>
      </c>
      <c r="S126" s="196">
        <v>0</v>
      </c>
      <c r="T126" s="197">
        <f t="shared" si="23"/>
        <v>0</v>
      </c>
      <c r="AR126" s="145" t="s">
        <v>336</v>
      </c>
      <c r="AT126" s="145" t="s">
        <v>332</v>
      </c>
      <c r="AU126" s="145" t="s">
        <v>78</v>
      </c>
      <c r="AY126" s="18" t="s">
        <v>330</v>
      </c>
      <c r="BE126" s="146">
        <f t="shared" si="24"/>
        <v>16071.69</v>
      </c>
      <c r="BF126" s="146">
        <f t="shared" si="25"/>
        <v>0</v>
      </c>
      <c r="BG126" s="146">
        <f t="shared" si="26"/>
        <v>0</v>
      </c>
      <c r="BH126" s="146">
        <f t="shared" si="27"/>
        <v>0</v>
      </c>
      <c r="BI126" s="146">
        <f t="shared" si="28"/>
        <v>0</v>
      </c>
      <c r="BJ126" s="18" t="s">
        <v>78</v>
      </c>
      <c r="BK126" s="146">
        <f t="shared" si="29"/>
        <v>16071.69</v>
      </c>
      <c r="BL126" s="18" t="s">
        <v>336</v>
      </c>
      <c r="BM126" s="145" t="s">
        <v>998</v>
      </c>
    </row>
    <row r="127" spans="2:65" s="1" customFormat="1" ht="6.95" customHeight="1">
      <c r="B127" s="41"/>
      <c r="C127" s="42"/>
      <c r="D127" s="42"/>
      <c r="E127" s="42"/>
      <c r="F127" s="42"/>
      <c r="G127" s="42"/>
      <c r="H127" s="42"/>
      <c r="I127" s="42"/>
      <c r="J127" s="42"/>
      <c r="K127" s="42"/>
      <c r="L127" s="33"/>
    </row>
  </sheetData>
  <sheetProtection algorithmName="SHA-512" hashValue="kuoSPZB9QCP0LUzF9tqo5HCtQF8WsXXEufLm5zjKi/6PJVvNpzewo8l4MeOf9xu2pbBItMoASTNKqnkIZBRYag==" saltValue="v6FmJ9c/z5/A5/5JfQuUiNlZb86qwXMXWO9AbuJlTH7+cZbIJRByQZvXeTI/o9AaARH5ooHiQ+6/29gRG0I3gA==" spinCount="100000" sheet="1" objects="1" scenarios="1" formatColumns="0" formatRows="0" autoFilter="0"/>
  <autoFilter ref="C90:K126" xr:uid="{00000000-0009-0000-0000-000018000000}"/>
  <mergeCells count="12">
    <mergeCell ref="E83:H83"/>
    <mergeCell ref="L2:V2"/>
    <mergeCell ref="E50:H50"/>
    <mergeCell ref="E52:H52"/>
    <mergeCell ref="E54:H54"/>
    <mergeCell ref="E79:H79"/>
    <mergeCell ref="E81:H81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>
    <pageSetUpPr fitToPage="1"/>
  </sheetPr>
  <dimension ref="B2:BM142"/>
  <sheetViews>
    <sheetView showGridLines="0" topLeftCell="A79" workbookViewId="0">
      <selection activeCell="I92" sqref="I92:I141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160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9892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9893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ROUND(J90, 2)</f>
        <v>3311809.36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ROUND((SUM(BE90:BE141)),  2)</f>
        <v>3311809.36</v>
      </c>
      <c r="I35" s="96">
        <v>0.21</v>
      </c>
      <c r="J35" s="82">
        <f>ROUND(((SUM(BE90:BE141))*I35),  2)</f>
        <v>695479.97</v>
      </c>
      <c r="L35" s="33"/>
    </row>
    <row r="36" spans="2:12" s="1" customFormat="1" ht="14.45" customHeight="1">
      <c r="B36" s="33"/>
      <c r="E36" s="28" t="s">
        <v>43</v>
      </c>
      <c r="F36" s="82">
        <f>ROUND((SUM(BF90:BF141)),  2)</f>
        <v>0</v>
      </c>
      <c r="I36" s="96">
        <v>0.12</v>
      </c>
      <c r="J36" s="82">
        <f>ROUND(((SUM(BF90:BF141))*I36),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ROUND((SUM(BG90:BG141)),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ROUND((SUM(BH90:BH141)),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ROUND((SUM(BI90:BI141)),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4007289.33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9892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D.2.7 - FVE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J90</f>
        <v>3311809.36</v>
      </c>
      <c r="L63" s="33"/>
      <c r="AU63" s="18" t="s">
        <v>273</v>
      </c>
    </row>
    <row r="64" spans="2:47" s="8" customFormat="1" ht="24.95" customHeight="1">
      <c r="B64" s="106"/>
      <c r="D64" s="107" t="s">
        <v>9894</v>
      </c>
      <c r="E64" s="108"/>
      <c r="F64" s="108"/>
      <c r="G64" s="108"/>
      <c r="H64" s="108"/>
      <c r="I64" s="108"/>
      <c r="J64" s="109">
        <f>J91</f>
        <v>1556004.6</v>
      </c>
      <c r="L64" s="106"/>
    </row>
    <row r="65" spans="2:12" s="8" customFormat="1" ht="24.95" customHeight="1">
      <c r="B65" s="106"/>
      <c r="D65" s="107" t="s">
        <v>9895</v>
      </c>
      <c r="E65" s="108"/>
      <c r="F65" s="108"/>
      <c r="G65" s="108"/>
      <c r="H65" s="108"/>
      <c r="I65" s="108"/>
      <c r="J65" s="109">
        <f>J96</f>
        <v>335876.58999999997</v>
      </c>
      <c r="L65" s="106"/>
    </row>
    <row r="66" spans="2:12" s="8" customFormat="1" ht="24.95" customHeight="1">
      <c r="B66" s="106"/>
      <c r="D66" s="107" t="s">
        <v>9896</v>
      </c>
      <c r="E66" s="108"/>
      <c r="F66" s="108"/>
      <c r="G66" s="108"/>
      <c r="H66" s="108"/>
      <c r="I66" s="108"/>
      <c r="J66" s="109">
        <f>J102</f>
        <v>268889.46999999997</v>
      </c>
      <c r="L66" s="106"/>
    </row>
    <row r="67" spans="2:12" s="8" customFormat="1" ht="24.95" customHeight="1">
      <c r="B67" s="106"/>
      <c r="D67" s="107" t="s">
        <v>9897</v>
      </c>
      <c r="E67" s="108"/>
      <c r="F67" s="108"/>
      <c r="G67" s="108"/>
      <c r="H67" s="108"/>
      <c r="I67" s="108"/>
      <c r="J67" s="109">
        <f>J125</f>
        <v>259791.53</v>
      </c>
      <c r="L67" s="106"/>
    </row>
    <row r="68" spans="2:12" s="8" customFormat="1" ht="24.95" customHeight="1">
      <c r="B68" s="106"/>
      <c r="D68" s="107" t="s">
        <v>9898</v>
      </c>
      <c r="E68" s="108"/>
      <c r="F68" s="108"/>
      <c r="G68" s="108"/>
      <c r="H68" s="108"/>
      <c r="I68" s="108"/>
      <c r="J68" s="109">
        <f>J132</f>
        <v>891247.16999999993</v>
      </c>
      <c r="L68" s="106"/>
    </row>
    <row r="69" spans="2:12" s="1" customFormat="1" ht="21.75" customHeight="1">
      <c r="B69" s="33"/>
      <c r="L69" s="33"/>
    </row>
    <row r="70" spans="2:12" s="1" customFormat="1" ht="6.95" customHeight="1"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33"/>
    </row>
    <row r="74" spans="2:12" s="1" customFormat="1" ht="6.95" customHeight="1">
      <c r="B74" s="43"/>
      <c r="C74" s="44"/>
      <c r="D74" s="44"/>
      <c r="E74" s="44"/>
      <c r="F74" s="44"/>
      <c r="G74" s="44"/>
      <c r="H74" s="44"/>
      <c r="I74" s="44"/>
      <c r="J74" s="44"/>
      <c r="K74" s="44"/>
      <c r="L74" s="33"/>
    </row>
    <row r="75" spans="2:12" s="1" customFormat="1" ht="24.95" customHeight="1">
      <c r="B75" s="33"/>
      <c r="C75" s="22" t="s">
        <v>315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16.5" customHeight="1">
      <c r="B78" s="33"/>
      <c r="E78" s="336" t="str">
        <f>E7</f>
        <v>Novostavba Onkologické kliniky P4 - Novostavba budovy P4</v>
      </c>
      <c r="F78" s="337"/>
      <c r="G78" s="337"/>
      <c r="H78" s="337"/>
      <c r="L78" s="33"/>
    </row>
    <row r="79" spans="2:12" ht="12" customHeight="1">
      <c r="B79" s="21"/>
      <c r="C79" s="28" t="s">
        <v>188</v>
      </c>
      <c r="L79" s="21"/>
    </row>
    <row r="80" spans="2:12" s="1" customFormat="1" ht="16.5" customHeight="1">
      <c r="B80" s="33"/>
      <c r="E80" s="336" t="s">
        <v>9892</v>
      </c>
      <c r="F80" s="335"/>
      <c r="G80" s="335"/>
      <c r="H80" s="335"/>
      <c r="L80" s="33"/>
    </row>
    <row r="81" spans="2:65" s="1" customFormat="1" ht="12" customHeight="1">
      <c r="B81" s="33"/>
      <c r="C81" s="28" t="s">
        <v>196</v>
      </c>
      <c r="L81" s="33"/>
    </row>
    <row r="82" spans="2:65" s="1" customFormat="1" ht="16.5" customHeight="1">
      <c r="B82" s="33"/>
      <c r="E82" s="305" t="str">
        <f>E11</f>
        <v>D.2.7 - FVE</v>
      </c>
      <c r="F82" s="335"/>
      <c r="G82" s="335"/>
      <c r="H82" s="335"/>
      <c r="L82" s="33"/>
    </row>
    <row r="83" spans="2:65" s="1" customFormat="1" ht="6.95" customHeight="1">
      <c r="B83" s="33"/>
      <c r="L83" s="33"/>
    </row>
    <row r="84" spans="2:65" s="1" customFormat="1" ht="12" customHeight="1">
      <c r="B84" s="33"/>
      <c r="C84" s="28" t="s">
        <v>22</v>
      </c>
      <c r="F84" s="26" t="str">
        <f>F14</f>
        <v>Olomouc</v>
      </c>
      <c r="I84" s="28" t="s">
        <v>24</v>
      </c>
      <c r="J84" s="49">
        <f>IF(J14="","",J14)</f>
        <v>45470</v>
      </c>
      <c r="L84" s="33"/>
    </row>
    <row r="85" spans="2:65" s="1" customFormat="1" ht="6.95" customHeight="1">
      <c r="B85" s="33"/>
      <c r="L85" s="33"/>
    </row>
    <row r="86" spans="2:65" s="1" customFormat="1" ht="25.7" customHeight="1">
      <c r="B86" s="33"/>
      <c r="C86" s="28" t="s">
        <v>25</v>
      </c>
      <c r="F86" s="26" t="str">
        <f>E17</f>
        <v>Fakultní nemocnice Olomouc</v>
      </c>
      <c r="I86" s="28" t="s">
        <v>30</v>
      </c>
      <c r="J86" s="31" t="str">
        <f>E23</f>
        <v>Adam Rujbr Architects</v>
      </c>
      <c r="L86" s="33"/>
    </row>
    <row r="87" spans="2:65" s="1" customFormat="1" ht="15.2" customHeight="1">
      <c r="B87" s="33"/>
      <c r="C87" s="28" t="s">
        <v>29</v>
      </c>
      <c r="F87" s="26" t="str">
        <f>IF(E20="","",E20)</f>
        <v>Sdružení firem VW WACHAL a.s., YUCON CZ s.r.o. a STANTER, a.s. zkratkou S-VWYUST</v>
      </c>
      <c r="I87" s="28" t="s">
        <v>33</v>
      </c>
      <c r="J87" s="31" t="str">
        <f>E26</f>
        <v xml:space="preserve"> </v>
      </c>
      <c r="L87" s="33"/>
    </row>
    <row r="88" spans="2:65" s="1" customFormat="1" ht="10.35" customHeight="1">
      <c r="B88" s="33"/>
      <c r="L88" s="33"/>
    </row>
    <row r="89" spans="2:65" s="10" customFormat="1" ht="29.25" customHeight="1">
      <c r="B89" s="114"/>
      <c r="C89" s="115" t="s">
        <v>316</v>
      </c>
      <c r="D89" s="116" t="s">
        <v>56</v>
      </c>
      <c r="E89" s="116" t="s">
        <v>52</v>
      </c>
      <c r="F89" s="116" t="s">
        <v>53</v>
      </c>
      <c r="G89" s="116" t="s">
        <v>317</v>
      </c>
      <c r="H89" s="116" t="s">
        <v>318</v>
      </c>
      <c r="I89" s="116" t="s">
        <v>319</v>
      </c>
      <c r="J89" s="116" t="s">
        <v>272</v>
      </c>
      <c r="K89" s="117" t="s">
        <v>320</v>
      </c>
      <c r="L89" s="114"/>
      <c r="M89" s="55" t="s">
        <v>21</v>
      </c>
      <c r="N89" s="56" t="s">
        <v>41</v>
      </c>
      <c r="O89" s="56" t="s">
        <v>321</v>
      </c>
      <c r="P89" s="56" t="s">
        <v>322</v>
      </c>
      <c r="Q89" s="56" t="s">
        <v>323</v>
      </c>
      <c r="R89" s="56" t="s">
        <v>324</v>
      </c>
      <c r="S89" s="56" t="s">
        <v>325</v>
      </c>
      <c r="T89" s="57" t="s">
        <v>326</v>
      </c>
    </row>
    <row r="90" spans="2:65" s="1" customFormat="1" ht="22.9" customHeight="1">
      <c r="B90" s="33"/>
      <c r="C90" s="60" t="s">
        <v>327</v>
      </c>
      <c r="J90" s="118">
        <f>BK90</f>
        <v>3311809.36</v>
      </c>
      <c r="L90" s="33"/>
      <c r="M90" s="58"/>
      <c r="N90" s="50"/>
      <c r="O90" s="50"/>
      <c r="P90" s="119">
        <f>P91+P96+P102+P125+P132</f>
        <v>0</v>
      </c>
      <c r="Q90" s="50"/>
      <c r="R90" s="119">
        <f>R91+R96+R102+R125+R132</f>
        <v>0</v>
      </c>
      <c r="S90" s="50"/>
      <c r="T90" s="120">
        <f>T91+T96+T102+T125+T132</f>
        <v>0</v>
      </c>
      <c r="AT90" s="18" t="s">
        <v>70</v>
      </c>
      <c r="AU90" s="18" t="s">
        <v>273</v>
      </c>
      <c r="BK90" s="121">
        <f>BK91+BK96+BK102+BK125+BK132</f>
        <v>3311809.36</v>
      </c>
    </row>
    <row r="91" spans="2:65" s="11" customFormat="1" ht="25.9" customHeight="1">
      <c r="B91" s="122"/>
      <c r="D91" s="123" t="s">
        <v>70</v>
      </c>
      <c r="E91" s="124" t="s">
        <v>9899</v>
      </c>
      <c r="F91" s="124" t="s">
        <v>9900</v>
      </c>
      <c r="I91" s="125"/>
      <c r="J91" s="126">
        <f>BK91</f>
        <v>1556004.6</v>
      </c>
      <c r="L91" s="122"/>
      <c r="M91" s="127"/>
      <c r="P91" s="128">
        <f>SUM(P92:P95)</f>
        <v>0</v>
      </c>
      <c r="R91" s="128">
        <f>SUM(R92:R95)</f>
        <v>0</v>
      </c>
      <c r="T91" s="129">
        <f>SUM(T92:T95)</f>
        <v>0</v>
      </c>
      <c r="AR91" s="123" t="s">
        <v>78</v>
      </c>
      <c r="AT91" s="130" t="s">
        <v>70</v>
      </c>
      <c r="AU91" s="130" t="s">
        <v>71</v>
      </c>
      <c r="AY91" s="123" t="s">
        <v>330</v>
      </c>
      <c r="BK91" s="131">
        <f>SUM(BK92:BK95)</f>
        <v>1556004.6</v>
      </c>
    </row>
    <row r="92" spans="2:65" s="1" customFormat="1" ht="16.5" customHeight="1">
      <c r="B92" s="33"/>
      <c r="C92" s="134" t="s">
        <v>78</v>
      </c>
      <c r="D92" s="134" t="s">
        <v>332</v>
      </c>
      <c r="E92" s="135" t="s">
        <v>9901</v>
      </c>
      <c r="F92" s="136" t="s">
        <v>9902</v>
      </c>
      <c r="G92" s="137" t="s">
        <v>2551</v>
      </c>
      <c r="H92" s="138">
        <v>246</v>
      </c>
      <c r="I92" s="139">
        <v>2125.1799999999998</v>
      </c>
      <c r="J92" s="140">
        <f>ROUND(I92*H92,2)</f>
        <v>522794.28</v>
      </c>
      <c r="K92" s="136" t="s">
        <v>21</v>
      </c>
      <c r="L92" s="33"/>
      <c r="M92" s="141" t="s">
        <v>21</v>
      </c>
      <c r="N92" s="142" t="s">
        <v>42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1050</v>
      </c>
      <c r="AT92" s="145" t="s">
        <v>332</v>
      </c>
      <c r="AU92" s="145" t="s">
        <v>78</v>
      </c>
      <c r="AY92" s="18" t="s">
        <v>330</v>
      </c>
      <c r="BE92" s="146">
        <f>IF(N92="základní",J92,0)</f>
        <v>522794.28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78</v>
      </c>
      <c r="BK92" s="146">
        <f>ROUND(I92*H92,2)</f>
        <v>522794.28</v>
      </c>
      <c r="BL92" s="18" t="s">
        <v>1050</v>
      </c>
      <c r="BM92" s="145" t="s">
        <v>80</v>
      </c>
    </row>
    <row r="93" spans="2:65" s="1" customFormat="1" ht="16.5" customHeight="1">
      <c r="B93" s="33"/>
      <c r="C93" s="134" t="s">
        <v>80</v>
      </c>
      <c r="D93" s="134" t="s">
        <v>332</v>
      </c>
      <c r="E93" s="135" t="s">
        <v>9903</v>
      </c>
      <c r="F93" s="136" t="s">
        <v>9904</v>
      </c>
      <c r="G93" s="137" t="s">
        <v>2551</v>
      </c>
      <c r="H93" s="138">
        <v>54</v>
      </c>
      <c r="I93" s="139">
        <v>2125.1799999999998</v>
      </c>
      <c r="J93" s="140">
        <f>ROUND(I93*H93,2)</f>
        <v>114759.72</v>
      </c>
      <c r="K93" s="136" t="s">
        <v>21</v>
      </c>
      <c r="L93" s="33"/>
      <c r="M93" s="141" t="s">
        <v>21</v>
      </c>
      <c r="N93" s="142" t="s">
        <v>42</v>
      </c>
      <c r="P93" s="143">
        <f>O93*H93</f>
        <v>0</v>
      </c>
      <c r="Q93" s="143">
        <v>0</v>
      </c>
      <c r="R93" s="143">
        <f>Q93*H93</f>
        <v>0</v>
      </c>
      <c r="S93" s="143">
        <v>0</v>
      </c>
      <c r="T93" s="144">
        <f>S93*H93</f>
        <v>0</v>
      </c>
      <c r="AR93" s="145" t="s">
        <v>1050</v>
      </c>
      <c r="AT93" s="145" t="s">
        <v>332</v>
      </c>
      <c r="AU93" s="145" t="s">
        <v>78</v>
      </c>
      <c r="AY93" s="18" t="s">
        <v>330</v>
      </c>
      <c r="BE93" s="146">
        <f>IF(N93="základní",J93,0)</f>
        <v>114759.72</v>
      </c>
      <c r="BF93" s="146">
        <f>IF(N93="snížená",J93,0)</f>
        <v>0</v>
      </c>
      <c r="BG93" s="146">
        <f>IF(N93="zákl. přenesená",J93,0)</f>
        <v>0</v>
      </c>
      <c r="BH93" s="146">
        <f>IF(N93="sníž. přenesená",J93,0)</f>
        <v>0</v>
      </c>
      <c r="BI93" s="146">
        <f>IF(N93="nulová",J93,0)</f>
        <v>0</v>
      </c>
      <c r="BJ93" s="18" t="s">
        <v>78</v>
      </c>
      <c r="BK93" s="146">
        <f>ROUND(I93*H93,2)</f>
        <v>114759.72</v>
      </c>
      <c r="BL93" s="18" t="s">
        <v>1050</v>
      </c>
      <c r="BM93" s="145" t="s">
        <v>336</v>
      </c>
    </row>
    <row r="94" spans="2:65" s="1" customFormat="1" ht="16.5" customHeight="1">
      <c r="B94" s="33"/>
      <c r="C94" s="134" t="s">
        <v>171</v>
      </c>
      <c r="D94" s="134" t="s">
        <v>332</v>
      </c>
      <c r="E94" s="135" t="s">
        <v>9905</v>
      </c>
      <c r="F94" s="136" t="s">
        <v>9906</v>
      </c>
      <c r="G94" s="137" t="s">
        <v>2551</v>
      </c>
      <c r="H94" s="138">
        <v>70</v>
      </c>
      <c r="I94" s="139">
        <v>7855.2</v>
      </c>
      <c r="J94" s="140">
        <f>ROUND(I94*H94,2)</f>
        <v>549864</v>
      </c>
      <c r="K94" s="136" t="s">
        <v>21</v>
      </c>
      <c r="L94" s="33"/>
      <c r="M94" s="141" t="s">
        <v>21</v>
      </c>
      <c r="N94" s="142" t="s">
        <v>42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1050</v>
      </c>
      <c r="AT94" s="145" t="s">
        <v>332</v>
      </c>
      <c r="AU94" s="145" t="s">
        <v>78</v>
      </c>
      <c r="AY94" s="18" t="s">
        <v>330</v>
      </c>
      <c r="BE94" s="146">
        <f>IF(N94="základní",J94,0)</f>
        <v>549864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78</v>
      </c>
      <c r="BK94" s="146">
        <f>ROUND(I94*H94,2)</f>
        <v>549864</v>
      </c>
      <c r="BL94" s="18" t="s">
        <v>1050</v>
      </c>
      <c r="BM94" s="145" t="s">
        <v>370</v>
      </c>
    </row>
    <row r="95" spans="2:65" s="1" customFormat="1" ht="16.5" customHeight="1">
      <c r="B95" s="33"/>
      <c r="C95" s="134" t="s">
        <v>336</v>
      </c>
      <c r="D95" s="134" t="s">
        <v>332</v>
      </c>
      <c r="E95" s="135" t="s">
        <v>9907</v>
      </c>
      <c r="F95" s="136" t="s">
        <v>9908</v>
      </c>
      <c r="G95" s="137" t="s">
        <v>2551</v>
      </c>
      <c r="H95" s="138">
        <v>185</v>
      </c>
      <c r="I95" s="139">
        <v>1992.36</v>
      </c>
      <c r="J95" s="140">
        <f>ROUND(I95*H95,2)</f>
        <v>368586.6</v>
      </c>
      <c r="K95" s="136" t="s">
        <v>21</v>
      </c>
      <c r="L95" s="33"/>
      <c r="M95" s="141" t="s">
        <v>21</v>
      </c>
      <c r="N95" s="142" t="s">
        <v>42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1050</v>
      </c>
      <c r="AT95" s="145" t="s">
        <v>332</v>
      </c>
      <c r="AU95" s="145" t="s">
        <v>78</v>
      </c>
      <c r="AY95" s="18" t="s">
        <v>330</v>
      </c>
      <c r="BE95" s="146">
        <f>IF(N95="základní",J95,0)</f>
        <v>368586.6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78</v>
      </c>
      <c r="BK95" s="146">
        <f>ROUND(I95*H95,2)</f>
        <v>368586.6</v>
      </c>
      <c r="BL95" s="18" t="s">
        <v>1050</v>
      </c>
      <c r="BM95" s="145" t="s">
        <v>388</v>
      </c>
    </row>
    <row r="96" spans="2:65" s="11" customFormat="1" ht="25.9" customHeight="1">
      <c r="B96" s="122"/>
      <c r="D96" s="123" t="s">
        <v>70</v>
      </c>
      <c r="E96" s="124" t="s">
        <v>9909</v>
      </c>
      <c r="F96" s="124" t="s">
        <v>9910</v>
      </c>
      <c r="I96" s="125"/>
      <c r="J96" s="126">
        <f>BK96</f>
        <v>335876.58999999997</v>
      </c>
      <c r="L96" s="122"/>
      <c r="M96" s="127"/>
      <c r="P96" s="128">
        <f>SUM(P97:P101)</f>
        <v>0</v>
      </c>
      <c r="R96" s="128">
        <f>SUM(R97:R101)</f>
        <v>0</v>
      </c>
      <c r="T96" s="129">
        <f>SUM(T97:T101)</f>
        <v>0</v>
      </c>
      <c r="AR96" s="123" t="s">
        <v>78</v>
      </c>
      <c r="AT96" s="130" t="s">
        <v>70</v>
      </c>
      <c r="AU96" s="130" t="s">
        <v>71</v>
      </c>
      <c r="AY96" s="123" t="s">
        <v>330</v>
      </c>
      <c r="BK96" s="131">
        <f>SUM(BK97:BK101)</f>
        <v>335876.58999999997</v>
      </c>
    </row>
    <row r="97" spans="2:65" s="1" customFormat="1" ht="24.2" customHeight="1">
      <c r="B97" s="33"/>
      <c r="C97" s="134" t="s">
        <v>364</v>
      </c>
      <c r="D97" s="134" t="s">
        <v>332</v>
      </c>
      <c r="E97" s="135" t="s">
        <v>9911</v>
      </c>
      <c r="F97" s="136" t="s">
        <v>9912</v>
      </c>
      <c r="G97" s="137" t="s">
        <v>2551</v>
      </c>
      <c r="H97" s="138">
        <v>70</v>
      </c>
      <c r="I97" s="139">
        <v>385.19</v>
      </c>
      <c r="J97" s="140">
        <f>ROUND(I97*H97,2)</f>
        <v>26963.3</v>
      </c>
      <c r="K97" s="136" t="s">
        <v>21</v>
      </c>
      <c r="L97" s="33"/>
      <c r="M97" s="141" t="s">
        <v>21</v>
      </c>
      <c r="N97" s="142" t="s">
        <v>42</v>
      </c>
      <c r="P97" s="143">
        <f>O97*H97</f>
        <v>0</v>
      </c>
      <c r="Q97" s="143">
        <v>0</v>
      </c>
      <c r="R97" s="143">
        <f>Q97*H97</f>
        <v>0</v>
      </c>
      <c r="S97" s="143">
        <v>0</v>
      </c>
      <c r="T97" s="144">
        <f>S97*H97</f>
        <v>0</v>
      </c>
      <c r="AR97" s="145" t="s">
        <v>1050</v>
      </c>
      <c r="AT97" s="145" t="s">
        <v>332</v>
      </c>
      <c r="AU97" s="145" t="s">
        <v>78</v>
      </c>
      <c r="AY97" s="18" t="s">
        <v>330</v>
      </c>
      <c r="BE97" s="146">
        <f>IF(N97="základní",J97,0)</f>
        <v>26963.3</v>
      </c>
      <c r="BF97" s="146">
        <f>IF(N97="snížená",J97,0)</f>
        <v>0</v>
      </c>
      <c r="BG97" s="146">
        <f>IF(N97="zákl. přenesená",J97,0)</f>
        <v>0</v>
      </c>
      <c r="BH97" s="146">
        <f>IF(N97="sníž. přenesená",J97,0)</f>
        <v>0</v>
      </c>
      <c r="BI97" s="146">
        <f>IF(N97="nulová",J97,0)</f>
        <v>0</v>
      </c>
      <c r="BJ97" s="18" t="s">
        <v>78</v>
      </c>
      <c r="BK97" s="146">
        <f>ROUND(I97*H97,2)</f>
        <v>26963.3</v>
      </c>
      <c r="BL97" s="18" t="s">
        <v>1050</v>
      </c>
      <c r="BM97" s="145" t="s">
        <v>404</v>
      </c>
    </row>
    <row r="98" spans="2:65" s="1" customFormat="1" ht="24.2" customHeight="1">
      <c r="B98" s="33"/>
      <c r="C98" s="134" t="s">
        <v>370</v>
      </c>
      <c r="D98" s="134" t="s">
        <v>332</v>
      </c>
      <c r="E98" s="135" t="s">
        <v>9913</v>
      </c>
      <c r="F98" s="136" t="s">
        <v>9914</v>
      </c>
      <c r="G98" s="137" t="s">
        <v>2551</v>
      </c>
      <c r="H98" s="138">
        <v>246</v>
      </c>
      <c r="I98" s="139">
        <v>733.19</v>
      </c>
      <c r="J98" s="140">
        <f>ROUND(I98*H98,2)</f>
        <v>180364.74</v>
      </c>
      <c r="K98" s="136" t="s">
        <v>21</v>
      </c>
      <c r="L98" s="33"/>
      <c r="M98" s="141" t="s">
        <v>21</v>
      </c>
      <c r="N98" s="142" t="s">
        <v>42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1050</v>
      </c>
      <c r="AT98" s="145" t="s">
        <v>332</v>
      </c>
      <c r="AU98" s="145" t="s">
        <v>78</v>
      </c>
      <c r="AY98" s="18" t="s">
        <v>330</v>
      </c>
      <c r="BE98" s="146">
        <f>IF(N98="základní",J98,0)</f>
        <v>180364.74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78</v>
      </c>
      <c r="BK98" s="146">
        <f>ROUND(I98*H98,2)</f>
        <v>180364.74</v>
      </c>
      <c r="BL98" s="18" t="s">
        <v>1050</v>
      </c>
      <c r="BM98" s="145" t="s">
        <v>8</v>
      </c>
    </row>
    <row r="99" spans="2:65" s="1" customFormat="1" ht="33" customHeight="1">
      <c r="B99" s="33"/>
      <c r="C99" s="134" t="s">
        <v>378</v>
      </c>
      <c r="D99" s="134" t="s">
        <v>332</v>
      </c>
      <c r="E99" s="135" t="s">
        <v>9915</v>
      </c>
      <c r="F99" s="136" t="s">
        <v>9916</v>
      </c>
      <c r="G99" s="137" t="s">
        <v>2551</v>
      </c>
      <c r="H99" s="138">
        <v>54</v>
      </c>
      <c r="I99" s="139">
        <v>1434.5</v>
      </c>
      <c r="J99" s="140">
        <f>ROUND(I99*H99,2)</f>
        <v>77463</v>
      </c>
      <c r="K99" s="136" t="s">
        <v>21</v>
      </c>
      <c r="L99" s="33"/>
      <c r="M99" s="141" t="s">
        <v>21</v>
      </c>
      <c r="N99" s="142" t="s">
        <v>42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1050</v>
      </c>
      <c r="AT99" s="145" t="s">
        <v>332</v>
      </c>
      <c r="AU99" s="145" t="s">
        <v>78</v>
      </c>
      <c r="AY99" s="18" t="s">
        <v>330</v>
      </c>
      <c r="BE99" s="146">
        <f>IF(N99="základní",J99,0)</f>
        <v>77463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78</v>
      </c>
      <c r="BK99" s="146">
        <f>ROUND(I99*H99,2)</f>
        <v>77463</v>
      </c>
      <c r="BL99" s="18" t="s">
        <v>1050</v>
      </c>
      <c r="BM99" s="145" t="s">
        <v>429</v>
      </c>
    </row>
    <row r="100" spans="2:65" s="1" customFormat="1" ht="21.75" customHeight="1">
      <c r="B100" s="33"/>
      <c r="C100" s="134" t="s">
        <v>388</v>
      </c>
      <c r="D100" s="134" t="s">
        <v>332</v>
      </c>
      <c r="E100" s="135" t="s">
        <v>9917</v>
      </c>
      <c r="F100" s="136" t="s">
        <v>9918</v>
      </c>
      <c r="G100" s="137" t="s">
        <v>2551</v>
      </c>
      <c r="H100" s="138">
        <v>54</v>
      </c>
      <c r="I100" s="139">
        <v>66.41</v>
      </c>
      <c r="J100" s="140">
        <f>ROUND(I100*H100,2)</f>
        <v>3586.14</v>
      </c>
      <c r="K100" s="136" t="s">
        <v>21</v>
      </c>
      <c r="L100" s="33"/>
      <c r="M100" s="141" t="s">
        <v>21</v>
      </c>
      <c r="N100" s="142" t="s">
        <v>42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1050</v>
      </c>
      <c r="AT100" s="145" t="s">
        <v>332</v>
      </c>
      <c r="AU100" s="145" t="s">
        <v>78</v>
      </c>
      <c r="AY100" s="18" t="s">
        <v>330</v>
      </c>
      <c r="BE100" s="146">
        <f>IF(N100="základní",J100,0)</f>
        <v>3586.14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78</v>
      </c>
      <c r="BK100" s="146">
        <f>ROUND(I100*H100,2)</f>
        <v>3586.14</v>
      </c>
      <c r="BL100" s="18" t="s">
        <v>1050</v>
      </c>
      <c r="BM100" s="145" t="s">
        <v>444</v>
      </c>
    </row>
    <row r="101" spans="2:65" s="1" customFormat="1" ht="16.5" customHeight="1">
      <c r="B101" s="33"/>
      <c r="C101" s="134" t="s">
        <v>396</v>
      </c>
      <c r="D101" s="134" t="s">
        <v>332</v>
      </c>
      <c r="E101" s="135" t="s">
        <v>9919</v>
      </c>
      <c r="F101" s="136" t="s">
        <v>9920</v>
      </c>
      <c r="G101" s="137" t="s">
        <v>7232</v>
      </c>
      <c r="H101" s="138">
        <v>1</v>
      </c>
      <c r="I101" s="139">
        <v>47499.41</v>
      </c>
      <c r="J101" s="140">
        <f>ROUND(I101*H101,2)</f>
        <v>47499.41</v>
      </c>
      <c r="K101" s="136" t="s">
        <v>21</v>
      </c>
      <c r="L101" s="33"/>
      <c r="M101" s="141" t="s">
        <v>21</v>
      </c>
      <c r="N101" s="142" t="s">
        <v>42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1050</v>
      </c>
      <c r="AT101" s="145" t="s">
        <v>332</v>
      </c>
      <c r="AU101" s="145" t="s">
        <v>78</v>
      </c>
      <c r="AY101" s="18" t="s">
        <v>330</v>
      </c>
      <c r="BE101" s="146">
        <f>IF(N101="základní",J101,0)</f>
        <v>47499.41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78</v>
      </c>
      <c r="BK101" s="146">
        <f>ROUND(I101*H101,2)</f>
        <v>47499.41</v>
      </c>
      <c r="BL101" s="18" t="s">
        <v>1050</v>
      </c>
      <c r="BM101" s="145" t="s">
        <v>459</v>
      </c>
    </row>
    <row r="102" spans="2:65" s="11" customFormat="1" ht="25.9" customHeight="1">
      <c r="B102" s="122"/>
      <c r="D102" s="123" t="s">
        <v>70</v>
      </c>
      <c r="E102" s="124" t="s">
        <v>9921</v>
      </c>
      <c r="F102" s="124" t="s">
        <v>9922</v>
      </c>
      <c r="I102" s="125"/>
      <c r="J102" s="126">
        <f>BK102</f>
        <v>268889.46999999997</v>
      </c>
      <c r="L102" s="122"/>
      <c r="M102" s="127"/>
      <c r="P102" s="128">
        <f>SUM(P103:P124)</f>
        <v>0</v>
      </c>
      <c r="R102" s="128">
        <f>SUM(R103:R124)</f>
        <v>0</v>
      </c>
      <c r="T102" s="129">
        <f>SUM(T103:T124)</f>
        <v>0</v>
      </c>
      <c r="AR102" s="123" t="s">
        <v>78</v>
      </c>
      <c r="AT102" s="130" t="s">
        <v>70</v>
      </c>
      <c r="AU102" s="130" t="s">
        <v>71</v>
      </c>
      <c r="AY102" s="123" t="s">
        <v>330</v>
      </c>
      <c r="BK102" s="131">
        <f>SUM(BK103:BK124)</f>
        <v>268889.46999999997</v>
      </c>
    </row>
    <row r="103" spans="2:65" s="1" customFormat="1" ht="16.5" customHeight="1">
      <c r="B103" s="33"/>
      <c r="C103" s="134" t="s">
        <v>404</v>
      </c>
      <c r="D103" s="134" t="s">
        <v>332</v>
      </c>
      <c r="E103" s="135" t="s">
        <v>9923</v>
      </c>
      <c r="F103" s="136" t="s">
        <v>9924</v>
      </c>
      <c r="G103" s="137" t="s">
        <v>353</v>
      </c>
      <c r="H103" s="138">
        <v>1600</v>
      </c>
      <c r="I103" s="139">
        <v>25.24</v>
      </c>
      <c r="J103" s="140">
        <f t="shared" ref="J103:J124" si="0">ROUND(I103*H103,2)</f>
        <v>40384</v>
      </c>
      <c r="K103" s="136" t="s">
        <v>21</v>
      </c>
      <c r="L103" s="33"/>
      <c r="M103" s="141" t="s">
        <v>21</v>
      </c>
      <c r="N103" s="142" t="s">
        <v>42</v>
      </c>
      <c r="P103" s="143">
        <f t="shared" ref="P103:P124" si="1">O103*H103</f>
        <v>0</v>
      </c>
      <c r="Q103" s="143">
        <v>0</v>
      </c>
      <c r="R103" s="143">
        <f t="shared" ref="R103:R124" si="2">Q103*H103</f>
        <v>0</v>
      </c>
      <c r="S103" s="143">
        <v>0</v>
      </c>
      <c r="T103" s="144">
        <f t="shared" ref="T103:T124" si="3">S103*H103</f>
        <v>0</v>
      </c>
      <c r="AR103" s="145" t="s">
        <v>1050</v>
      </c>
      <c r="AT103" s="145" t="s">
        <v>332</v>
      </c>
      <c r="AU103" s="145" t="s">
        <v>78</v>
      </c>
      <c r="AY103" s="18" t="s">
        <v>330</v>
      </c>
      <c r="BE103" s="146">
        <f t="shared" ref="BE103:BE124" si="4">IF(N103="základní",J103,0)</f>
        <v>40384</v>
      </c>
      <c r="BF103" s="146">
        <f t="shared" ref="BF103:BF124" si="5">IF(N103="snížená",J103,0)</f>
        <v>0</v>
      </c>
      <c r="BG103" s="146">
        <f t="shared" ref="BG103:BG124" si="6">IF(N103="zákl. přenesená",J103,0)</f>
        <v>0</v>
      </c>
      <c r="BH103" s="146">
        <f t="shared" ref="BH103:BH124" si="7">IF(N103="sníž. přenesená",J103,0)</f>
        <v>0</v>
      </c>
      <c r="BI103" s="146">
        <f t="shared" ref="BI103:BI124" si="8">IF(N103="nulová",J103,0)</f>
        <v>0</v>
      </c>
      <c r="BJ103" s="18" t="s">
        <v>78</v>
      </c>
      <c r="BK103" s="146">
        <f t="shared" ref="BK103:BK124" si="9">ROUND(I103*H103,2)</f>
        <v>40384</v>
      </c>
      <c r="BL103" s="18" t="s">
        <v>1050</v>
      </c>
      <c r="BM103" s="145" t="s">
        <v>474</v>
      </c>
    </row>
    <row r="104" spans="2:65" s="1" customFormat="1" ht="16.5" customHeight="1">
      <c r="B104" s="33"/>
      <c r="C104" s="134" t="s">
        <v>410</v>
      </c>
      <c r="D104" s="134" t="s">
        <v>332</v>
      </c>
      <c r="E104" s="135" t="s">
        <v>9925</v>
      </c>
      <c r="F104" s="136" t="s">
        <v>9926</v>
      </c>
      <c r="G104" s="137" t="s">
        <v>353</v>
      </c>
      <c r="H104" s="138">
        <v>54</v>
      </c>
      <c r="I104" s="139">
        <v>31.88</v>
      </c>
      <c r="J104" s="140">
        <f t="shared" si="0"/>
        <v>1721.52</v>
      </c>
      <c r="K104" s="136" t="s">
        <v>21</v>
      </c>
      <c r="L104" s="33"/>
      <c r="M104" s="141" t="s">
        <v>21</v>
      </c>
      <c r="N104" s="142" t="s">
        <v>42</v>
      </c>
      <c r="P104" s="143">
        <f t="shared" si="1"/>
        <v>0</v>
      </c>
      <c r="Q104" s="143">
        <v>0</v>
      </c>
      <c r="R104" s="143">
        <f t="shared" si="2"/>
        <v>0</v>
      </c>
      <c r="S104" s="143">
        <v>0</v>
      </c>
      <c r="T104" s="144">
        <f t="shared" si="3"/>
        <v>0</v>
      </c>
      <c r="AR104" s="145" t="s">
        <v>1050</v>
      </c>
      <c r="AT104" s="145" t="s">
        <v>332</v>
      </c>
      <c r="AU104" s="145" t="s">
        <v>78</v>
      </c>
      <c r="AY104" s="18" t="s">
        <v>330</v>
      </c>
      <c r="BE104" s="146">
        <f t="shared" si="4"/>
        <v>1721.52</v>
      </c>
      <c r="BF104" s="146">
        <f t="shared" si="5"/>
        <v>0</v>
      </c>
      <c r="BG104" s="146">
        <f t="shared" si="6"/>
        <v>0</v>
      </c>
      <c r="BH104" s="146">
        <f t="shared" si="7"/>
        <v>0</v>
      </c>
      <c r="BI104" s="146">
        <f t="shared" si="8"/>
        <v>0</v>
      </c>
      <c r="BJ104" s="18" t="s">
        <v>78</v>
      </c>
      <c r="BK104" s="146">
        <f t="shared" si="9"/>
        <v>1721.52</v>
      </c>
      <c r="BL104" s="18" t="s">
        <v>1050</v>
      </c>
      <c r="BM104" s="145" t="s">
        <v>484</v>
      </c>
    </row>
    <row r="105" spans="2:65" s="1" customFormat="1" ht="16.5" customHeight="1">
      <c r="B105" s="33"/>
      <c r="C105" s="134" t="s">
        <v>8</v>
      </c>
      <c r="D105" s="134" t="s">
        <v>332</v>
      </c>
      <c r="E105" s="135" t="s">
        <v>9927</v>
      </c>
      <c r="F105" s="136" t="s">
        <v>9928</v>
      </c>
      <c r="G105" s="137" t="s">
        <v>353</v>
      </c>
      <c r="H105" s="138">
        <v>54</v>
      </c>
      <c r="I105" s="139">
        <v>31.88</v>
      </c>
      <c r="J105" s="140">
        <f t="shared" si="0"/>
        <v>1721.52</v>
      </c>
      <c r="K105" s="136" t="s">
        <v>21</v>
      </c>
      <c r="L105" s="33"/>
      <c r="M105" s="141" t="s">
        <v>21</v>
      </c>
      <c r="N105" s="142" t="s">
        <v>42</v>
      </c>
      <c r="P105" s="143">
        <f t="shared" si="1"/>
        <v>0</v>
      </c>
      <c r="Q105" s="143">
        <v>0</v>
      </c>
      <c r="R105" s="143">
        <f t="shared" si="2"/>
        <v>0</v>
      </c>
      <c r="S105" s="143">
        <v>0</v>
      </c>
      <c r="T105" s="144">
        <f t="shared" si="3"/>
        <v>0</v>
      </c>
      <c r="AR105" s="145" t="s">
        <v>1050</v>
      </c>
      <c r="AT105" s="145" t="s">
        <v>332</v>
      </c>
      <c r="AU105" s="145" t="s">
        <v>78</v>
      </c>
      <c r="AY105" s="18" t="s">
        <v>330</v>
      </c>
      <c r="BE105" s="146">
        <f t="shared" si="4"/>
        <v>1721.52</v>
      </c>
      <c r="BF105" s="146">
        <f t="shared" si="5"/>
        <v>0</v>
      </c>
      <c r="BG105" s="146">
        <f t="shared" si="6"/>
        <v>0</v>
      </c>
      <c r="BH105" s="146">
        <f t="shared" si="7"/>
        <v>0</v>
      </c>
      <c r="BI105" s="146">
        <f t="shared" si="8"/>
        <v>0</v>
      </c>
      <c r="BJ105" s="18" t="s">
        <v>78</v>
      </c>
      <c r="BK105" s="146">
        <f t="shared" si="9"/>
        <v>1721.52</v>
      </c>
      <c r="BL105" s="18" t="s">
        <v>1050</v>
      </c>
      <c r="BM105" s="145" t="s">
        <v>5488</v>
      </c>
    </row>
    <row r="106" spans="2:65" s="1" customFormat="1" ht="16.5" customHeight="1">
      <c r="B106" s="33"/>
      <c r="C106" s="134" t="s">
        <v>422</v>
      </c>
      <c r="D106" s="134" t="s">
        <v>332</v>
      </c>
      <c r="E106" s="135" t="s">
        <v>9929</v>
      </c>
      <c r="F106" s="136" t="s">
        <v>9930</v>
      </c>
      <c r="G106" s="137" t="s">
        <v>353</v>
      </c>
      <c r="H106" s="138">
        <v>450</v>
      </c>
      <c r="I106" s="139">
        <v>25.24</v>
      </c>
      <c r="J106" s="140">
        <f t="shared" si="0"/>
        <v>11358</v>
      </c>
      <c r="K106" s="136" t="s">
        <v>21</v>
      </c>
      <c r="L106" s="33"/>
      <c r="M106" s="141" t="s">
        <v>21</v>
      </c>
      <c r="N106" s="142" t="s">
        <v>42</v>
      </c>
      <c r="P106" s="143">
        <f t="shared" si="1"/>
        <v>0</v>
      </c>
      <c r="Q106" s="143">
        <v>0</v>
      </c>
      <c r="R106" s="143">
        <f t="shared" si="2"/>
        <v>0</v>
      </c>
      <c r="S106" s="143">
        <v>0</v>
      </c>
      <c r="T106" s="144">
        <f t="shared" si="3"/>
        <v>0</v>
      </c>
      <c r="AR106" s="145" t="s">
        <v>1050</v>
      </c>
      <c r="AT106" s="145" t="s">
        <v>332</v>
      </c>
      <c r="AU106" s="145" t="s">
        <v>78</v>
      </c>
      <c r="AY106" s="18" t="s">
        <v>330</v>
      </c>
      <c r="BE106" s="146">
        <f t="shared" si="4"/>
        <v>11358</v>
      </c>
      <c r="BF106" s="146">
        <f t="shared" si="5"/>
        <v>0</v>
      </c>
      <c r="BG106" s="146">
        <f t="shared" si="6"/>
        <v>0</v>
      </c>
      <c r="BH106" s="146">
        <f t="shared" si="7"/>
        <v>0</v>
      </c>
      <c r="BI106" s="146">
        <f t="shared" si="8"/>
        <v>0</v>
      </c>
      <c r="BJ106" s="18" t="s">
        <v>78</v>
      </c>
      <c r="BK106" s="146">
        <f t="shared" si="9"/>
        <v>11358</v>
      </c>
      <c r="BL106" s="18" t="s">
        <v>1050</v>
      </c>
      <c r="BM106" s="145" t="s">
        <v>571</v>
      </c>
    </row>
    <row r="107" spans="2:65" s="1" customFormat="1" ht="16.5" customHeight="1">
      <c r="B107" s="33"/>
      <c r="C107" s="134" t="s">
        <v>429</v>
      </c>
      <c r="D107" s="134" t="s">
        <v>332</v>
      </c>
      <c r="E107" s="135" t="s">
        <v>9931</v>
      </c>
      <c r="F107" s="136" t="s">
        <v>9932</v>
      </c>
      <c r="G107" s="137" t="s">
        <v>353</v>
      </c>
      <c r="H107" s="138">
        <v>140</v>
      </c>
      <c r="I107" s="139">
        <v>65.8</v>
      </c>
      <c r="J107" s="140">
        <f t="shared" si="0"/>
        <v>9212</v>
      </c>
      <c r="K107" s="136" t="s">
        <v>21</v>
      </c>
      <c r="L107" s="33"/>
      <c r="M107" s="141" t="s">
        <v>21</v>
      </c>
      <c r="N107" s="142" t="s">
        <v>42</v>
      </c>
      <c r="P107" s="143">
        <f t="shared" si="1"/>
        <v>0</v>
      </c>
      <c r="Q107" s="143">
        <v>0</v>
      </c>
      <c r="R107" s="143">
        <f t="shared" si="2"/>
        <v>0</v>
      </c>
      <c r="S107" s="143">
        <v>0</v>
      </c>
      <c r="T107" s="144">
        <f t="shared" si="3"/>
        <v>0</v>
      </c>
      <c r="AR107" s="145" t="s">
        <v>1050</v>
      </c>
      <c r="AT107" s="145" t="s">
        <v>332</v>
      </c>
      <c r="AU107" s="145" t="s">
        <v>78</v>
      </c>
      <c r="AY107" s="18" t="s">
        <v>330</v>
      </c>
      <c r="BE107" s="146">
        <f t="shared" si="4"/>
        <v>9212</v>
      </c>
      <c r="BF107" s="146">
        <f t="shared" si="5"/>
        <v>0</v>
      </c>
      <c r="BG107" s="146">
        <f t="shared" si="6"/>
        <v>0</v>
      </c>
      <c r="BH107" s="146">
        <f t="shared" si="7"/>
        <v>0</v>
      </c>
      <c r="BI107" s="146">
        <f t="shared" si="8"/>
        <v>0</v>
      </c>
      <c r="BJ107" s="18" t="s">
        <v>78</v>
      </c>
      <c r="BK107" s="146">
        <f t="shared" si="9"/>
        <v>9212</v>
      </c>
      <c r="BL107" s="18" t="s">
        <v>1050</v>
      </c>
      <c r="BM107" s="145" t="s">
        <v>585</v>
      </c>
    </row>
    <row r="108" spans="2:65" s="1" customFormat="1" ht="16.5" customHeight="1">
      <c r="B108" s="33"/>
      <c r="C108" s="134" t="s">
        <v>435</v>
      </c>
      <c r="D108" s="134" t="s">
        <v>332</v>
      </c>
      <c r="E108" s="135" t="s">
        <v>9933</v>
      </c>
      <c r="F108" s="136" t="s">
        <v>9934</v>
      </c>
      <c r="G108" s="137" t="s">
        <v>353</v>
      </c>
      <c r="H108" s="138">
        <v>92</v>
      </c>
      <c r="I108" s="139">
        <v>103.23</v>
      </c>
      <c r="J108" s="140">
        <f t="shared" si="0"/>
        <v>9497.16</v>
      </c>
      <c r="K108" s="136" t="s">
        <v>21</v>
      </c>
      <c r="L108" s="33"/>
      <c r="M108" s="141" t="s">
        <v>21</v>
      </c>
      <c r="N108" s="142" t="s">
        <v>42</v>
      </c>
      <c r="P108" s="143">
        <f t="shared" si="1"/>
        <v>0</v>
      </c>
      <c r="Q108" s="143">
        <v>0</v>
      </c>
      <c r="R108" s="143">
        <f t="shared" si="2"/>
        <v>0</v>
      </c>
      <c r="S108" s="143">
        <v>0</v>
      </c>
      <c r="T108" s="144">
        <f t="shared" si="3"/>
        <v>0</v>
      </c>
      <c r="AR108" s="145" t="s">
        <v>1050</v>
      </c>
      <c r="AT108" s="145" t="s">
        <v>332</v>
      </c>
      <c r="AU108" s="145" t="s">
        <v>78</v>
      </c>
      <c r="AY108" s="18" t="s">
        <v>330</v>
      </c>
      <c r="BE108" s="146">
        <f t="shared" si="4"/>
        <v>9497.16</v>
      </c>
      <c r="BF108" s="146">
        <f t="shared" si="5"/>
        <v>0</v>
      </c>
      <c r="BG108" s="146">
        <f t="shared" si="6"/>
        <v>0</v>
      </c>
      <c r="BH108" s="146">
        <f t="shared" si="7"/>
        <v>0</v>
      </c>
      <c r="BI108" s="146">
        <f t="shared" si="8"/>
        <v>0</v>
      </c>
      <c r="BJ108" s="18" t="s">
        <v>78</v>
      </c>
      <c r="BK108" s="146">
        <f t="shared" si="9"/>
        <v>9497.16</v>
      </c>
      <c r="BL108" s="18" t="s">
        <v>1050</v>
      </c>
      <c r="BM108" s="145" t="s">
        <v>600</v>
      </c>
    </row>
    <row r="109" spans="2:65" s="1" customFormat="1" ht="16.5" customHeight="1">
      <c r="B109" s="33"/>
      <c r="C109" s="134" t="s">
        <v>444</v>
      </c>
      <c r="D109" s="134" t="s">
        <v>332</v>
      </c>
      <c r="E109" s="135" t="s">
        <v>9935</v>
      </c>
      <c r="F109" s="136" t="s">
        <v>9936</v>
      </c>
      <c r="G109" s="137" t="s">
        <v>353</v>
      </c>
      <c r="H109" s="138">
        <v>200</v>
      </c>
      <c r="I109" s="139">
        <v>38.090000000000003</v>
      </c>
      <c r="J109" s="140">
        <f t="shared" si="0"/>
        <v>7618</v>
      </c>
      <c r="K109" s="136" t="s">
        <v>21</v>
      </c>
      <c r="L109" s="33"/>
      <c r="M109" s="141" t="s">
        <v>21</v>
      </c>
      <c r="N109" s="142" t="s">
        <v>42</v>
      </c>
      <c r="P109" s="143">
        <f t="shared" si="1"/>
        <v>0</v>
      </c>
      <c r="Q109" s="143">
        <v>0</v>
      </c>
      <c r="R109" s="143">
        <f t="shared" si="2"/>
        <v>0</v>
      </c>
      <c r="S109" s="143">
        <v>0</v>
      </c>
      <c r="T109" s="144">
        <f t="shared" si="3"/>
        <v>0</v>
      </c>
      <c r="AR109" s="145" t="s">
        <v>1050</v>
      </c>
      <c r="AT109" s="145" t="s">
        <v>332</v>
      </c>
      <c r="AU109" s="145" t="s">
        <v>78</v>
      </c>
      <c r="AY109" s="18" t="s">
        <v>330</v>
      </c>
      <c r="BE109" s="146">
        <f t="shared" si="4"/>
        <v>7618</v>
      </c>
      <c r="BF109" s="146">
        <f t="shared" si="5"/>
        <v>0</v>
      </c>
      <c r="BG109" s="146">
        <f t="shared" si="6"/>
        <v>0</v>
      </c>
      <c r="BH109" s="146">
        <f t="shared" si="7"/>
        <v>0</v>
      </c>
      <c r="BI109" s="146">
        <f t="shared" si="8"/>
        <v>0</v>
      </c>
      <c r="BJ109" s="18" t="s">
        <v>78</v>
      </c>
      <c r="BK109" s="146">
        <f t="shared" si="9"/>
        <v>7618</v>
      </c>
      <c r="BL109" s="18" t="s">
        <v>1050</v>
      </c>
      <c r="BM109" s="145" t="s">
        <v>617</v>
      </c>
    </row>
    <row r="110" spans="2:65" s="1" customFormat="1" ht="16.5" customHeight="1">
      <c r="B110" s="33"/>
      <c r="C110" s="134" t="s">
        <v>452</v>
      </c>
      <c r="D110" s="134" t="s">
        <v>332</v>
      </c>
      <c r="E110" s="135" t="s">
        <v>9937</v>
      </c>
      <c r="F110" s="136" t="s">
        <v>9938</v>
      </c>
      <c r="G110" s="137" t="s">
        <v>353</v>
      </c>
      <c r="H110" s="138">
        <v>5</v>
      </c>
      <c r="I110" s="139">
        <v>38.74</v>
      </c>
      <c r="J110" s="140">
        <f t="shared" si="0"/>
        <v>193.7</v>
      </c>
      <c r="K110" s="136" t="s">
        <v>21</v>
      </c>
      <c r="L110" s="33"/>
      <c r="M110" s="141" t="s">
        <v>21</v>
      </c>
      <c r="N110" s="142" t="s">
        <v>42</v>
      </c>
      <c r="P110" s="143">
        <f t="shared" si="1"/>
        <v>0</v>
      </c>
      <c r="Q110" s="143">
        <v>0</v>
      </c>
      <c r="R110" s="143">
        <f t="shared" si="2"/>
        <v>0</v>
      </c>
      <c r="S110" s="143">
        <v>0</v>
      </c>
      <c r="T110" s="144">
        <f t="shared" si="3"/>
        <v>0</v>
      </c>
      <c r="AR110" s="145" t="s">
        <v>1050</v>
      </c>
      <c r="AT110" s="145" t="s">
        <v>332</v>
      </c>
      <c r="AU110" s="145" t="s">
        <v>78</v>
      </c>
      <c r="AY110" s="18" t="s">
        <v>330</v>
      </c>
      <c r="BE110" s="146">
        <f t="shared" si="4"/>
        <v>193.7</v>
      </c>
      <c r="BF110" s="146">
        <f t="shared" si="5"/>
        <v>0</v>
      </c>
      <c r="BG110" s="146">
        <f t="shared" si="6"/>
        <v>0</v>
      </c>
      <c r="BH110" s="146">
        <f t="shared" si="7"/>
        <v>0</v>
      </c>
      <c r="BI110" s="146">
        <f t="shared" si="8"/>
        <v>0</v>
      </c>
      <c r="BJ110" s="18" t="s">
        <v>78</v>
      </c>
      <c r="BK110" s="146">
        <f t="shared" si="9"/>
        <v>193.7</v>
      </c>
      <c r="BL110" s="18" t="s">
        <v>1050</v>
      </c>
      <c r="BM110" s="145" t="s">
        <v>636</v>
      </c>
    </row>
    <row r="111" spans="2:65" s="1" customFormat="1" ht="16.5" customHeight="1">
      <c r="B111" s="33"/>
      <c r="C111" s="134" t="s">
        <v>459</v>
      </c>
      <c r="D111" s="134" t="s">
        <v>332</v>
      </c>
      <c r="E111" s="135" t="s">
        <v>9939</v>
      </c>
      <c r="F111" s="136" t="s">
        <v>9940</v>
      </c>
      <c r="G111" s="137" t="s">
        <v>353</v>
      </c>
      <c r="H111" s="138">
        <v>5</v>
      </c>
      <c r="I111" s="139">
        <v>155.80000000000001</v>
      </c>
      <c r="J111" s="140">
        <f t="shared" si="0"/>
        <v>779</v>
      </c>
      <c r="K111" s="136" t="s">
        <v>21</v>
      </c>
      <c r="L111" s="33"/>
      <c r="M111" s="141" t="s">
        <v>21</v>
      </c>
      <c r="N111" s="142" t="s">
        <v>42</v>
      </c>
      <c r="P111" s="143">
        <f t="shared" si="1"/>
        <v>0</v>
      </c>
      <c r="Q111" s="143">
        <v>0</v>
      </c>
      <c r="R111" s="143">
        <f t="shared" si="2"/>
        <v>0</v>
      </c>
      <c r="S111" s="143">
        <v>0</v>
      </c>
      <c r="T111" s="144">
        <f t="shared" si="3"/>
        <v>0</v>
      </c>
      <c r="AR111" s="145" t="s">
        <v>1050</v>
      </c>
      <c r="AT111" s="145" t="s">
        <v>332</v>
      </c>
      <c r="AU111" s="145" t="s">
        <v>78</v>
      </c>
      <c r="AY111" s="18" t="s">
        <v>330</v>
      </c>
      <c r="BE111" s="146">
        <f t="shared" si="4"/>
        <v>779</v>
      </c>
      <c r="BF111" s="146">
        <f t="shared" si="5"/>
        <v>0</v>
      </c>
      <c r="BG111" s="146">
        <f t="shared" si="6"/>
        <v>0</v>
      </c>
      <c r="BH111" s="146">
        <f t="shared" si="7"/>
        <v>0</v>
      </c>
      <c r="BI111" s="146">
        <f t="shared" si="8"/>
        <v>0</v>
      </c>
      <c r="BJ111" s="18" t="s">
        <v>78</v>
      </c>
      <c r="BK111" s="146">
        <f t="shared" si="9"/>
        <v>779</v>
      </c>
      <c r="BL111" s="18" t="s">
        <v>1050</v>
      </c>
      <c r="BM111" s="145" t="s">
        <v>649</v>
      </c>
    </row>
    <row r="112" spans="2:65" s="1" customFormat="1" ht="16.5" customHeight="1">
      <c r="B112" s="33"/>
      <c r="C112" s="134" t="s">
        <v>465</v>
      </c>
      <c r="D112" s="134" t="s">
        <v>332</v>
      </c>
      <c r="E112" s="135" t="s">
        <v>9941</v>
      </c>
      <c r="F112" s="136" t="s">
        <v>9942</v>
      </c>
      <c r="G112" s="137" t="s">
        <v>353</v>
      </c>
      <c r="H112" s="138">
        <v>15</v>
      </c>
      <c r="I112" s="139">
        <v>243.6</v>
      </c>
      <c r="J112" s="140">
        <f t="shared" si="0"/>
        <v>3654</v>
      </c>
      <c r="K112" s="136" t="s">
        <v>21</v>
      </c>
      <c r="L112" s="33"/>
      <c r="M112" s="141" t="s">
        <v>21</v>
      </c>
      <c r="N112" s="142" t="s">
        <v>42</v>
      </c>
      <c r="P112" s="143">
        <f t="shared" si="1"/>
        <v>0</v>
      </c>
      <c r="Q112" s="143">
        <v>0</v>
      </c>
      <c r="R112" s="143">
        <f t="shared" si="2"/>
        <v>0</v>
      </c>
      <c r="S112" s="143">
        <v>0</v>
      </c>
      <c r="T112" s="144">
        <f t="shared" si="3"/>
        <v>0</v>
      </c>
      <c r="AR112" s="145" t="s">
        <v>1050</v>
      </c>
      <c r="AT112" s="145" t="s">
        <v>332</v>
      </c>
      <c r="AU112" s="145" t="s">
        <v>78</v>
      </c>
      <c r="AY112" s="18" t="s">
        <v>330</v>
      </c>
      <c r="BE112" s="146">
        <f t="shared" si="4"/>
        <v>3654</v>
      </c>
      <c r="BF112" s="146">
        <f t="shared" si="5"/>
        <v>0</v>
      </c>
      <c r="BG112" s="146">
        <f t="shared" si="6"/>
        <v>0</v>
      </c>
      <c r="BH112" s="146">
        <f t="shared" si="7"/>
        <v>0</v>
      </c>
      <c r="BI112" s="146">
        <f t="shared" si="8"/>
        <v>0</v>
      </c>
      <c r="BJ112" s="18" t="s">
        <v>78</v>
      </c>
      <c r="BK112" s="146">
        <f t="shared" si="9"/>
        <v>3654</v>
      </c>
      <c r="BL112" s="18" t="s">
        <v>1050</v>
      </c>
      <c r="BM112" s="145" t="s">
        <v>665</v>
      </c>
    </row>
    <row r="113" spans="2:65" s="1" customFormat="1" ht="16.5" customHeight="1">
      <c r="B113" s="33"/>
      <c r="C113" s="134" t="s">
        <v>474</v>
      </c>
      <c r="D113" s="134" t="s">
        <v>332</v>
      </c>
      <c r="E113" s="135" t="s">
        <v>9943</v>
      </c>
      <c r="F113" s="136" t="s">
        <v>9944</v>
      </c>
      <c r="G113" s="137" t="s">
        <v>353</v>
      </c>
      <c r="H113" s="138">
        <v>5</v>
      </c>
      <c r="I113" s="139">
        <v>374.44</v>
      </c>
      <c r="J113" s="140">
        <f t="shared" si="0"/>
        <v>1872.2</v>
      </c>
      <c r="K113" s="136" t="s">
        <v>21</v>
      </c>
      <c r="L113" s="33"/>
      <c r="M113" s="141" t="s">
        <v>21</v>
      </c>
      <c r="N113" s="142" t="s">
        <v>42</v>
      </c>
      <c r="P113" s="143">
        <f t="shared" si="1"/>
        <v>0</v>
      </c>
      <c r="Q113" s="143">
        <v>0</v>
      </c>
      <c r="R113" s="143">
        <f t="shared" si="2"/>
        <v>0</v>
      </c>
      <c r="S113" s="143">
        <v>0</v>
      </c>
      <c r="T113" s="144">
        <f t="shared" si="3"/>
        <v>0</v>
      </c>
      <c r="AR113" s="145" t="s">
        <v>1050</v>
      </c>
      <c r="AT113" s="145" t="s">
        <v>332</v>
      </c>
      <c r="AU113" s="145" t="s">
        <v>78</v>
      </c>
      <c r="AY113" s="18" t="s">
        <v>330</v>
      </c>
      <c r="BE113" s="146">
        <f t="shared" si="4"/>
        <v>1872.2</v>
      </c>
      <c r="BF113" s="146">
        <f t="shared" si="5"/>
        <v>0</v>
      </c>
      <c r="BG113" s="146">
        <f t="shared" si="6"/>
        <v>0</v>
      </c>
      <c r="BH113" s="146">
        <f t="shared" si="7"/>
        <v>0</v>
      </c>
      <c r="BI113" s="146">
        <f t="shared" si="8"/>
        <v>0</v>
      </c>
      <c r="BJ113" s="18" t="s">
        <v>78</v>
      </c>
      <c r="BK113" s="146">
        <f t="shared" si="9"/>
        <v>1872.2</v>
      </c>
      <c r="BL113" s="18" t="s">
        <v>1050</v>
      </c>
      <c r="BM113" s="145" t="s">
        <v>677</v>
      </c>
    </row>
    <row r="114" spans="2:65" s="1" customFormat="1" ht="16.5" customHeight="1">
      <c r="B114" s="33"/>
      <c r="C114" s="134" t="s">
        <v>7</v>
      </c>
      <c r="D114" s="134" t="s">
        <v>332</v>
      </c>
      <c r="E114" s="135" t="s">
        <v>9945</v>
      </c>
      <c r="F114" s="136" t="s">
        <v>9946</v>
      </c>
      <c r="G114" s="137" t="s">
        <v>353</v>
      </c>
      <c r="H114" s="138">
        <v>80</v>
      </c>
      <c r="I114" s="139">
        <v>375.79</v>
      </c>
      <c r="J114" s="140">
        <f t="shared" si="0"/>
        <v>30063.200000000001</v>
      </c>
      <c r="K114" s="136" t="s">
        <v>21</v>
      </c>
      <c r="L114" s="33"/>
      <c r="M114" s="141" t="s">
        <v>21</v>
      </c>
      <c r="N114" s="142" t="s">
        <v>42</v>
      </c>
      <c r="P114" s="143">
        <f t="shared" si="1"/>
        <v>0</v>
      </c>
      <c r="Q114" s="143">
        <v>0</v>
      </c>
      <c r="R114" s="143">
        <f t="shared" si="2"/>
        <v>0</v>
      </c>
      <c r="S114" s="143">
        <v>0</v>
      </c>
      <c r="T114" s="144">
        <f t="shared" si="3"/>
        <v>0</v>
      </c>
      <c r="AR114" s="145" t="s">
        <v>1050</v>
      </c>
      <c r="AT114" s="145" t="s">
        <v>332</v>
      </c>
      <c r="AU114" s="145" t="s">
        <v>78</v>
      </c>
      <c r="AY114" s="18" t="s">
        <v>330</v>
      </c>
      <c r="BE114" s="146">
        <f t="shared" si="4"/>
        <v>30063.200000000001</v>
      </c>
      <c r="BF114" s="146">
        <f t="shared" si="5"/>
        <v>0</v>
      </c>
      <c r="BG114" s="146">
        <f t="shared" si="6"/>
        <v>0</v>
      </c>
      <c r="BH114" s="146">
        <f t="shared" si="7"/>
        <v>0</v>
      </c>
      <c r="BI114" s="146">
        <f t="shared" si="8"/>
        <v>0</v>
      </c>
      <c r="BJ114" s="18" t="s">
        <v>78</v>
      </c>
      <c r="BK114" s="146">
        <f t="shared" si="9"/>
        <v>30063.200000000001</v>
      </c>
      <c r="BL114" s="18" t="s">
        <v>1050</v>
      </c>
      <c r="BM114" s="145" t="s">
        <v>714</v>
      </c>
    </row>
    <row r="115" spans="2:65" s="1" customFormat="1" ht="16.5" customHeight="1">
      <c r="B115" s="33"/>
      <c r="C115" s="134" t="s">
        <v>484</v>
      </c>
      <c r="D115" s="134" t="s">
        <v>332</v>
      </c>
      <c r="E115" s="135" t="s">
        <v>9947</v>
      </c>
      <c r="F115" s="136" t="s">
        <v>9948</v>
      </c>
      <c r="G115" s="137" t="s">
        <v>353</v>
      </c>
      <c r="H115" s="138">
        <v>10</v>
      </c>
      <c r="I115" s="139">
        <v>15.06</v>
      </c>
      <c r="J115" s="140">
        <f t="shared" si="0"/>
        <v>150.6</v>
      </c>
      <c r="K115" s="136" t="s">
        <v>21</v>
      </c>
      <c r="L115" s="33"/>
      <c r="M115" s="141" t="s">
        <v>21</v>
      </c>
      <c r="N115" s="142" t="s">
        <v>42</v>
      </c>
      <c r="P115" s="143">
        <f t="shared" si="1"/>
        <v>0</v>
      </c>
      <c r="Q115" s="143">
        <v>0</v>
      </c>
      <c r="R115" s="143">
        <f t="shared" si="2"/>
        <v>0</v>
      </c>
      <c r="S115" s="143">
        <v>0</v>
      </c>
      <c r="T115" s="144">
        <f t="shared" si="3"/>
        <v>0</v>
      </c>
      <c r="AR115" s="145" t="s">
        <v>1050</v>
      </c>
      <c r="AT115" s="145" t="s">
        <v>332</v>
      </c>
      <c r="AU115" s="145" t="s">
        <v>78</v>
      </c>
      <c r="AY115" s="18" t="s">
        <v>330</v>
      </c>
      <c r="BE115" s="146">
        <f t="shared" si="4"/>
        <v>150.6</v>
      </c>
      <c r="BF115" s="146">
        <f t="shared" si="5"/>
        <v>0</v>
      </c>
      <c r="BG115" s="146">
        <f t="shared" si="6"/>
        <v>0</v>
      </c>
      <c r="BH115" s="146">
        <f t="shared" si="7"/>
        <v>0</v>
      </c>
      <c r="BI115" s="146">
        <f t="shared" si="8"/>
        <v>0</v>
      </c>
      <c r="BJ115" s="18" t="s">
        <v>78</v>
      </c>
      <c r="BK115" s="146">
        <f t="shared" si="9"/>
        <v>150.6</v>
      </c>
      <c r="BL115" s="18" t="s">
        <v>1050</v>
      </c>
      <c r="BM115" s="145" t="s">
        <v>728</v>
      </c>
    </row>
    <row r="116" spans="2:65" s="1" customFormat="1" ht="16.5" customHeight="1">
      <c r="B116" s="33"/>
      <c r="C116" s="134" t="s">
        <v>491</v>
      </c>
      <c r="D116" s="134" t="s">
        <v>332</v>
      </c>
      <c r="E116" s="135" t="s">
        <v>9949</v>
      </c>
      <c r="F116" s="136" t="s">
        <v>9950</v>
      </c>
      <c r="G116" s="137" t="s">
        <v>353</v>
      </c>
      <c r="H116" s="138">
        <v>120</v>
      </c>
      <c r="I116" s="139">
        <v>47.01</v>
      </c>
      <c r="J116" s="140">
        <f t="shared" si="0"/>
        <v>5641.2</v>
      </c>
      <c r="K116" s="136" t="s">
        <v>21</v>
      </c>
      <c r="L116" s="33"/>
      <c r="M116" s="141" t="s">
        <v>21</v>
      </c>
      <c r="N116" s="142" t="s">
        <v>42</v>
      </c>
      <c r="P116" s="143">
        <f t="shared" si="1"/>
        <v>0</v>
      </c>
      <c r="Q116" s="143">
        <v>0</v>
      </c>
      <c r="R116" s="143">
        <f t="shared" si="2"/>
        <v>0</v>
      </c>
      <c r="S116" s="143">
        <v>0</v>
      </c>
      <c r="T116" s="144">
        <f t="shared" si="3"/>
        <v>0</v>
      </c>
      <c r="AR116" s="145" t="s">
        <v>1050</v>
      </c>
      <c r="AT116" s="145" t="s">
        <v>332</v>
      </c>
      <c r="AU116" s="145" t="s">
        <v>78</v>
      </c>
      <c r="AY116" s="18" t="s">
        <v>330</v>
      </c>
      <c r="BE116" s="146">
        <f t="shared" si="4"/>
        <v>5641.2</v>
      </c>
      <c r="BF116" s="146">
        <f t="shared" si="5"/>
        <v>0</v>
      </c>
      <c r="BG116" s="146">
        <f t="shared" si="6"/>
        <v>0</v>
      </c>
      <c r="BH116" s="146">
        <f t="shared" si="7"/>
        <v>0</v>
      </c>
      <c r="BI116" s="146">
        <f t="shared" si="8"/>
        <v>0</v>
      </c>
      <c r="BJ116" s="18" t="s">
        <v>78</v>
      </c>
      <c r="BK116" s="146">
        <f t="shared" si="9"/>
        <v>5641.2</v>
      </c>
      <c r="BL116" s="18" t="s">
        <v>1050</v>
      </c>
      <c r="BM116" s="145" t="s">
        <v>742</v>
      </c>
    </row>
    <row r="117" spans="2:65" s="1" customFormat="1" ht="16.5" customHeight="1">
      <c r="B117" s="33"/>
      <c r="C117" s="134" t="s">
        <v>5488</v>
      </c>
      <c r="D117" s="134" t="s">
        <v>332</v>
      </c>
      <c r="E117" s="135" t="s">
        <v>9951</v>
      </c>
      <c r="F117" s="136" t="s">
        <v>9952</v>
      </c>
      <c r="G117" s="137" t="s">
        <v>353</v>
      </c>
      <c r="H117" s="138">
        <v>120</v>
      </c>
      <c r="I117" s="139">
        <v>464.88</v>
      </c>
      <c r="J117" s="140">
        <f t="shared" si="0"/>
        <v>55785.599999999999</v>
      </c>
      <c r="K117" s="136" t="s">
        <v>21</v>
      </c>
      <c r="L117" s="33"/>
      <c r="M117" s="141" t="s">
        <v>21</v>
      </c>
      <c r="N117" s="142" t="s">
        <v>42</v>
      </c>
      <c r="P117" s="143">
        <f t="shared" si="1"/>
        <v>0</v>
      </c>
      <c r="Q117" s="143">
        <v>0</v>
      </c>
      <c r="R117" s="143">
        <f t="shared" si="2"/>
        <v>0</v>
      </c>
      <c r="S117" s="143">
        <v>0</v>
      </c>
      <c r="T117" s="144">
        <f t="shared" si="3"/>
        <v>0</v>
      </c>
      <c r="AR117" s="145" t="s">
        <v>1050</v>
      </c>
      <c r="AT117" s="145" t="s">
        <v>332</v>
      </c>
      <c r="AU117" s="145" t="s">
        <v>78</v>
      </c>
      <c r="AY117" s="18" t="s">
        <v>330</v>
      </c>
      <c r="BE117" s="146">
        <f t="shared" si="4"/>
        <v>55785.599999999999</v>
      </c>
      <c r="BF117" s="146">
        <f t="shared" si="5"/>
        <v>0</v>
      </c>
      <c r="BG117" s="146">
        <f t="shared" si="6"/>
        <v>0</v>
      </c>
      <c r="BH117" s="146">
        <f t="shared" si="7"/>
        <v>0</v>
      </c>
      <c r="BI117" s="146">
        <f t="shared" si="8"/>
        <v>0</v>
      </c>
      <c r="BJ117" s="18" t="s">
        <v>78</v>
      </c>
      <c r="BK117" s="146">
        <f t="shared" si="9"/>
        <v>55785.599999999999</v>
      </c>
      <c r="BL117" s="18" t="s">
        <v>1050</v>
      </c>
      <c r="BM117" s="145" t="s">
        <v>759</v>
      </c>
    </row>
    <row r="118" spans="2:65" s="1" customFormat="1" ht="16.5" customHeight="1">
      <c r="B118" s="33"/>
      <c r="C118" s="134" t="s">
        <v>561</v>
      </c>
      <c r="D118" s="134" t="s">
        <v>332</v>
      </c>
      <c r="E118" s="135" t="s">
        <v>9953</v>
      </c>
      <c r="F118" s="136" t="s">
        <v>9954</v>
      </c>
      <c r="G118" s="137" t="s">
        <v>353</v>
      </c>
      <c r="H118" s="138">
        <v>40</v>
      </c>
      <c r="I118" s="139">
        <v>556.53</v>
      </c>
      <c r="J118" s="140">
        <f t="shared" si="0"/>
        <v>22261.200000000001</v>
      </c>
      <c r="K118" s="136" t="s">
        <v>21</v>
      </c>
      <c r="L118" s="33"/>
      <c r="M118" s="141" t="s">
        <v>21</v>
      </c>
      <c r="N118" s="142" t="s">
        <v>42</v>
      </c>
      <c r="P118" s="143">
        <f t="shared" si="1"/>
        <v>0</v>
      </c>
      <c r="Q118" s="143">
        <v>0</v>
      </c>
      <c r="R118" s="143">
        <f t="shared" si="2"/>
        <v>0</v>
      </c>
      <c r="S118" s="143">
        <v>0</v>
      </c>
      <c r="T118" s="144">
        <f t="shared" si="3"/>
        <v>0</v>
      </c>
      <c r="AR118" s="145" t="s">
        <v>1050</v>
      </c>
      <c r="AT118" s="145" t="s">
        <v>332</v>
      </c>
      <c r="AU118" s="145" t="s">
        <v>78</v>
      </c>
      <c r="AY118" s="18" t="s">
        <v>330</v>
      </c>
      <c r="BE118" s="146">
        <f t="shared" si="4"/>
        <v>22261.200000000001</v>
      </c>
      <c r="BF118" s="146">
        <f t="shared" si="5"/>
        <v>0</v>
      </c>
      <c r="BG118" s="146">
        <f t="shared" si="6"/>
        <v>0</v>
      </c>
      <c r="BH118" s="146">
        <f t="shared" si="7"/>
        <v>0</v>
      </c>
      <c r="BI118" s="146">
        <f t="shared" si="8"/>
        <v>0</v>
      </c>
      <c r="BJ118" s="18" t="s">
        <v>78</v>
      </c>
      <c r="BK118" s="146">
        <f t="shared" si="9"/>
        <v>22261.200000000001</v>
      </c>
      <c r="BL118" s="18" t="s">
        <v>1050</v>
      </c>
      <c r="BM118" s="145" t="s">
        <v>941</v>
      </c>
    </row>
    <row r="119" spans="2:65" s="1" customFormat="1" ht="16.5" customHeight="1">
      <c r="B119" s="33"/>
      <c r="C119" s="134" t="s">
        <v>571</v>
      </c>
      <c r="D119" s="134" t="s">
        <v>332</v>
      </c>
      <c r="E119" s="135" t="s">
        <v>9955</v>
      </c>
      <c r="F119" s="136" t="s">
        <v>9956</v>
      </c>
      <c r="G119" s="137" t="s">
        <v>353</v>
      </c>
      <c r="H119" s="138">
        <v>25</v>
      </c>
      <c r="I119" s="139">
        <v>617.63</v>
      </c>
      <c r="J119" s="140">
        <f t="shared" si="0"/>
        <v>15440.75</v>
      </c>
      <c r="K119" s="136" t="s">
        <v>21</v>
      </c>
      <c r="L119" s="33"/>
      <c r="M119" s="141" t="s">
        <v>21</v>
      </c>
      <c r="N119" s="142" t="s">
        <v>42</v>
      </c>
      <c r="P119" s="143">
        <f t="shared" si="1"/>
        <v>0</v>
      </c>
      <c r="Q119" s="143">
        <v>0</v>
      </c>
      <c r="R119" s="143">
        <f t="shared" si="2"/>
        <v>0</v>
      </c>
      <c r="S119" s="143">
        <v>0</v>
      </c>
      <c r="T119" s="144">
        <f t="shared" si="3"/>
        <v>0</v>
      </c>
      <c r="AR119" s="145" t="s">
        <v>1050</v>
      </c>
      <c r="AT119" s="145" t="s">
        <v>332</v>
      </c>
      <c r="AU119" s="145" t="s">
        <v>78</v>
      </c>
      <c r="AY119" s="18" t="s">
        <v>330</v>
      </c>
      <c r="BE119" s="146">
        <f t="shared" si="4"/>
        <v>15440.75</v>
      </c>
      <c r="BF119" s="146">
        <f t="shared" si="5"/>
        <v>0</v>
      </c>
      <c r="BG119" s="146">
        <f t="shared" si="6"/>
        <v>0</v>
      </c>
      <c r="BH119" s="146">
        <f t="shared" si="7"/>
        <v>0</v>
      </c>
      <c r="BI119" s="146">
        <f t="shared" si="8"/>
        <v>0</v>
      </c>
      <c r="BJ119" s="18" t="s">
        <v>78</v>
      </c>
      <c r="BK119" s="146">
        <f t="shared" si="9"/>
        <v>15440.75</v>
      </c>
      <c r="BL119" s="18" t="s">
        <v>1050</v>
      </c>
      <c r="BM119" s="145" t="s">
        <v>963</v>
      </c>
    </row>
    <row r="120" spans="2:65" s="1" customFormat="1" ht="16.5" customHeight="1">
      <c r="B120" s="33"/>
      <c r="C120" s="134" t="s">
        <v>559</v>
      </c>
      <c r="D120" s="134" t="s">
        <v>332</v>
      </c>
      <c r="E120" s="135" t="s">
        <v>9957</v>
      </c>
      <c r="F120" s="136" t="s">
        <v>9958</v>
      </c>
      <c r="G120" s="137" t="s">
        <v>353</v>
      </c>
      <c r="H120" s="138">
        <v>60</v>
      </c>
      <c r="I120" s="139">
        <v>58.11</v>
      </c>
      <c r="J120" s="140">
        <f t="shared" si="0"/>
        <v>3486.6</v>
      </c>
      <c r="K120" s="136" t="s">
        <v>21</v>
      </c>
      <c r="L120" s="33"/>
      <c r="M120" s="141" t="s">
        <v>21</v>
      </c>
      <c r="N120" s="142" t="s">
        <v>42</v>
      </c>
      <c r="P120" s="143">
        <f t="shared" si="1"/>
        <v>0</v>
      </c>
      <c r="Q120" s="143">
        <v>0</v>
      </c>
      <c r="R120" s="143">
        <f t="shared" si="2"/>
        <v>0</v>
      </c>
      <c r="S120" s="143">
        <v>0</v>
      </c>
      <c r="T120" s="144">
        <f t="shared" si="3"/>
        <v>0</v>
      </c>
      <c r="AR120" s="145" t="s">
        <v>1050</v>
      </c>
      <c r="AT120" s="145" t="s">
        <v>332</v>
      </c>
      <c r="AU120" s="145" t="s">
        <v>78</v>
      </c>
      <c r="AY120" s="18" t="s">
        <v>330</v>
      </c>
      <c r="BE120" s="146">
        <f t="shared" si="4"/>
        <v>3486.6</v>
      </c>
      <c r="BF120" s="146">
        <f t="shared" si="5"/>
        <v>0</v>
      </c>
      <c r="BG120" s="146">
        <f t="shared" si="6"/>
        <v>0</v>
      </c>
      <c r="BH120" s="146">
        <f t="shared" si="7"/>
        <v>0</v>
      </c>
      <c r="BI120" s="146">
        <f t="shared" si="8"/>
        <v>0</v>
      </c>
      <c r="BJ120" s="18" t="s">
        <v>78</v>
      </c>
      <c r="BK120" s="146">
        <f t="shared" si="9"/>
        <v>3486.6</v>
      </c>
      <c r="BL120" s="18" t="s">
        <v>1050</v>
      </c>
      <c r="BM120" s="145" t="s">
        <v>977</v>
      </c>
    </row>
    <row r="121" spans="2:65" s="1" customFormat="1" ht="16.5" customHeight="1">
      <c r="B121" s="33"/>
      <c r="C121" s="134" t="s">
        <v>585</v>
      </c>
      <c r="D121" s="134" t="s">
        <v>332</v>
      </c>
      <c r="E121" s="135" t="s">
        <v>9959</v>
      </c>
      <c r="F121" s="136" t="s">
        <v>9960</v>
      </c>
      <c r="G121" s="137" t="s">
        <v>353</v>
      </c>
      <c r="H121" s="138">
        <v>50</v>
      </c>
      <c r="I121" s="139">
        <v>26.5</v>
      </c>
      <c r="J121" s="140">
        <f t="shared" si="0"/>
        <v>1325</v>
      </c>
      <c r="K121" s="136" t="s">
        <v>21</v>
      </c>
      <c r="L121" s="33"/>
      <c r="M121" s="141" t="s">
        <v>21</v>
      </c>
      <c r="N121" s="142" t="s">
        <v>42</v>
      </c>
      <c r="P121" s="143">
        <f t="shared" si="1"/>
        <v>0</v>
      </c>
      <c r="Q121" s="143">
        <v>0</v>
      </c>
      <c r="R121" s="143">
        <f t="shared" si="2"/>
        <v>0</v>
      </c>
      <c r="S121" s="143">
        <v>0</v>
      </c>
      <c r="T121" s="144">
        <f t="shared" si="3"/>
        <v>0</v>
      </c>
      <c r="AR121" s="145" t="s">
        <v>1050</v>
      </c>
      <c r="AT121" s="145" t="s">
        <v>332</v>
      </c>
      <c r="AU121" s="145" t="s">
        <v>78</v>
      </c>
      <c r="AY121" s="18" t="s">
        <v>330</v>
      </c>
      <c r="BE121" s="146">
        <f t="shared" si="4"/>
        <v>1325</v>
      </c>
      <c r="BF121" s="146">
        <f t="shared" si="5"/>
        <v>0</v>
      </c>
      <c r="BG121" s="146">
        <f t="shared" si="6"/>
        <v>0</v>
      </c>
      <c r="BH121" s="146">
        <f t="shared" si="7"/>
        <v>0</v>
      </c>
      <c r="BI121" s="146">
        <f t="shared" si="8"/>
        <v>0</v>
      </c>
      <c r="BJ121" s="18" t="s">
        <v>78</v>
      </c>
      <c r="BK121" s="146">
        <f t="shared" si="9"/>
        <v>1325</v>
      </c>
      <c r="BL121" s="18" t="s">
        <v>1050</v>
      </c>
      <c r="BM121" s="145" t="s">
        <v>987</v>
      </c>
    </row>
    <row r="122" spans="2:65" s="1" customFormat="1" ht="16.5" customHeight="1">
      <c r="B122" s="33"/>
      <c r="C122" s="134" t="s">
        <v>594</v>
      </c>
      <c r="D122" s="134" t="s">
        <v>332</v>
      </c>
      <c r="E122" s="135" t="s">
        <v>9961</v>
      </c>
      <c r="F122" s="136" t="s">
        <v>9962</v>
      </c>
      <c r="G122" s="137" t="s">
        <v>353</v>
      </c>
      <c r="H122" s="138">
        <v>50</v>
      </c>
      <c r="I122" s="139">
        <v>52.43</v>
      </c>
      <c r="J122" s="140">
        <f t="shared" si="0"/>
        <v>2621.5</v>
      </c>
      <c r="K122" s="136" t="s">
        <v>21</v>
      </c>
      <c r="L122" s="33"/>
      <c r="M122" s="141" t="s">
        <v>21</v>
      </c>
      <c r="N122" s="142" t="s">
        <v>42</v>
      </c>
      <c r="P122" s="143">
        <f t="shared" si="1"/>
        <v>0</v>
      </c>
      <c r="Q122" s="143">
        <v>0</v>
      </c>
      <c r="R122" s="143">
        <f t="shared" si="2"/>
        <v>0</v>
      </c>
      <c r="S122" s="143">
        <v>0</v>
      </c>
      <c r="T122" s="144">
        <f t="shared" si="3"/>
        <v>0</v>
      </c>
      <c r="AR122" s="145" t="s">
        <v>1050</v>
      </c>
      <c r="AT122" s="145" t="s">
        <v>332</v>
      </c>
      <c r="AU122" s="145" t="s">
        <v>78</v>
      </c>
      <c r="AY122" s="18" t="s">
        <v>330</v>
      </c>
      <c r="BE122" s="146">
        <f t="shared" si="4"/>
        <v>2621.5</v>
      </c>
      <c r="BF122" s="146">
        <f t="shared" si="5"/>
        <v>0</v>
      </c>
      <c r="BG122" s="146">
        <f t="shared" si="6"/>
        <v>0</v>
      </c>
      <c r="BH122" s="146">
        <f t="shared" si="7"/>
        <v>0</v>
      </c>
      <c r="BI122" s="146">
        <f t="shared" si="8"/>
        <v>0</v>
      </c>
      <c r="BJ122" s="18" t="s">
        <v>78</v>
      </c>
      <c r="BK122" s="146">
        <f t="shared" si="9"/>
        <v>2621.5</v>
      </c>
      <c r="BL122" s="18" t="s">
        <v>1050</v>
      </c>
      <c r="BM122" s="145" t="s">
        <v>998</v>
      </c>
    </row>
    <row r="123" spans="2:65" s="1" customFormat="1" ht="16.5" customHeight="1">
      <c r="B123" s="33"/>
      <c r="C123" s="134" t="s">
        <v>600</v>
      </c>
      <c r="D123" s="134" t="s">
        <v>332</v>
      </c>
      <c r="E123" s="135" t="s">
        <v>9963</v>
      </c>
      <c r="F123" s="136" t="s">
        <v>9964</v>
      </c>
      <c r="G123" s="137" t="s">
        <v>9965</v>
      </c>
      <c r="H123" s="138">
        <v>12</v>
      </c>
      <c r="I123" s="139">
        <v>91.65</v>
      </c>
      <c r="J123" s="140">
        <f t="shared" si="0"/>
        <v>1099.8</v>
      </c>
      <c r="K123" s="136" t="s">
        <v>21</v>
      </c>
      <c r="L123" s="33"/>
      <c r="M123" s="141" t="s">
        <v>21</v>
      </c>
      <c r="N123" s="142" t="s">
        <v>42</v>
      </c>
      <c r="P123" s="143">
        <f t="shared" si="1"/>
        <v>0</v>
      </c>
      <c r="Q123" s="143">
        <v>0</v>
      </c>
      <c r="R123" s="143">
        <f t="shared" si="2"/>
        <v>0</v>
      </c>
      <c r="S123" s="143">
        <v>0</v>
      </c>
      <c r="T123" s="144">
        <f t="shared" si="3"/>
        <v>0</v>
      </c>
      <c r="AR123" s="145" t="s">
        <v>1050</v>
      </c>
      <c r="AT123" s="145" t="s">
        <v>332</v>
      </c>
      <c r="AU123" s="145" t="s">
        <v>78</v>
      </c>
      <c r="AY123" s="18" t="s">
        <v>330</v>
      </c>
      <c r="BE123" s="146">
        <f t="shared" si="4"/>
        <v>1099.8</v>
      </c>
      <c r="BF123" s="146">
        <f t="shared" si="5"/>
        <v>0</v>
      </c>
      <c r="BG123" s="146">
        <f t="shared" si="6"/>
        <v>0</v>
      </c>
      <c r="BH123" s="146">
        <f t="shared" si="7"/>
        <v>0</v>
      </c>
      <c r="BI123" s="146">
        <f t="shared" si="8"/>
        <v>0</v>
      </c>
      <c r="BJ123" s="18" t="s">
        <v>78</v>
      </c>
      <c r="BK123" s="146">
        <f t="shared" si="9"/>
        <v>1099.8</v>
      </c>
      <c r="BL123" s="18" t="s">
        <v>1050</v>
      </c>
      <c r="BM123" s="145" t="s">
        <v>1022</v>
      </c>
    </row>
    <row r="124" spans="2:65" s="1" customFormat="1" ht="16.5" customHeight="1">
      <c r="B124" s="33"/>
      <c r="C124" s="134" t="s">
        <v>611</v>
      </c>
      <c r="D124" s="134" t="s">
        <v>332</v>
      </c>
      <c r="E124" s="135" t="s">
        <v>9966</v>
      </c>
      <c r="F124" s="136" t="s">
        <v>9967</v>
      </c>
      <c r="G124" s="137" t="s">
        <v>7232</v>
      </c>
      <c r="H124" s="138">
        <v>1</v>
      </c>
      <c r="I124" s="139">
        <v>43002.92</v>
      </c>
      <c r="J124" s="140">
        <f t="shared" si="0"/>
        <v>43002.92</v>
      </c>
      <c r="K124" s="136" t="s">
        <v>21</v>
      </c>
      <c r="L124" s="33"/>
      <c r="M124" s="141" t="s">
        <v>21</v>
      </c>
      <c r="N124" s="142" t="s">
        <v>42</v>
      </c>
      <c r="P124" s="143">
        <f t="shared" si="1"/>
        <v>0</v>
      </c>
      <c r="Q124" s="143">
        <v>0</v>
      </c>
      <c r="R124" s="143">
        <f t="shared" si="2"/>
        <v>0</v>
      </c>
      <c r="S124" s="143">
        <v>0</v>
      </c>
      <c r="T124" s="144">
        <f t="shared" si="3"/>
        <v>0</v>
      </c>
      <c r="AR124" s="145" t="s">
        <v>1050</v>
      </c>
      <c r="AT124" s="145" t="s">
        <v>332</v>
      </c>
      <c r="AU124" s="145" t="s">
        <v>78</v>
      </c>
      <c r="AY124" s="18" t="s">
        <v>330</v>
      </c>
      <c r="BE124" s="146">
        <f t="shared" si="4"/>
        <v>43002.92</v>
      </c>
      <c r="BF124" s="146">
        <f t="shared" si="5"/>
        <v>0</v>
      </c>
      <c r="BG124" s="146">
        <f t="shared" si="6"/>
        <v>0</v>
      </c>
      <c r="BH124" s="146">
        <f t="shared" si="7"/>
        <v>0</v>
      </c>
      <c r="BI124" s="146">
        <f t="shared" si="8"/>
        <v>0</v>
      </c>
      <c r="BJ124" s="18" t="s">
        <v>78</v>
      </c>
      <c r="BK124" s="146">
        <f t="shared" si="9"/>
        <v>43002.92</v>
      </c>
      <c r="BL124" s="18" t="s">
        <v>1050</v>
      </c>
      <c r="BM124" s="145" t="s">
        <v>1035</v>
      </c>
    </row>
    <row r="125" spans="2:65" s="11" customFormat="1" ht="25.9" customHeight="1">
      <c r="B125" s="122"/>
      <c r="D125" s="123" t="s">
        <v>70</v>
      </c>
      <c r="E125" s="124" t="s">
        <v>9968</v>
      </c>
      <c r="F125" s="124" t="s">
        <v>9969</v>
      </c>
      <c r="I125" s="125"/>
      <c r="J125" s="126">
        <f>BK125</f>
        <v>259791.53</v>
      </c>
      <c r="L125" s="122"/>
      <c r="M125" s="127"/>
      <c r="P125" s="128">
        <f>SUM(P126:P131)</f>
        <v>0</v>
      </c>
      <c r="R125" s="128">
        <f>SUM(R126:R131)</f>
        <v>0</v>
      </c>
      <c r="T125" s="129">
        <f>SUM(T126:T131)</f>
        <v>0</v>
      </c>
      <c r="AR125" s="123" t="s">
        <v>78</v>
      </c>
      <c r="AT125" s="130" t="s">
        <v>70</v>
      </c>
      <c r="AU125" s="130" t="s">
        <v>71</v>
      </c>
      <c r="AY125" s="123" t="s">
        <v>330</v>
      </c>
      <c r="BK125" s="131">
        <f>SUM(BK126:BK131)</f>
        <v>259791.53</v>
      </c>
    </row>
    <row r="126" spans="2:65" s="1" customFormat="1" ht="24.2" customHeight="1">
      <c r="B126" s="33"/>
      <c r="C126" s="134" t="s">
        <v>617</v>
      </c>
      <c r="D126" s="134" t="s">
        <v>332</v>
      </c>
      <c r="E126" s="135" t="s">
        <v>9970</v>
      </c>
      <c r="F126" s="136" t="s">
        <v>9971</v>
      </c>
      <c r="G126" s="137" t="s">
        <v>2551</v>
      </c>
      <c r="H126" s="138">
        <v>1</v>
      </c>
      <c r="I126" s="139">
        <v>14472.49</v>
      </c>
      <c r="J126" s="140">
        <f t="shared" ref="J126:J131" si="10">ROUND(I126*H126,2)</f>
        <v>14472.49</v>
      </c>
      <c r="K126" s="136" t="s">
        <v>21</v>
      </c>
      <c r="L126" s="33"/>
      <c r="M126" s="141" t="s">
        <v>21</v>
      </c>
      <c r="N126" s="142" t="s">
        <v>42</v>
      </c>
      <c r="P126" s="143">
        <f t="shared" ref="P126:P131" si="11">O126*H126</f>
        <v>0</v>
      </c>
      <c r="Q126" s="143">
        <v>0</v>
      </c>
      <c r="R126" s="143">
        <f t="shared" ref="R126:R131" si="12">Q126*H126</f>
        <v>0</v>
      </c>
      <c r="S126" s="143">
        <v>0</v>
      </c>
      <c r="T126" s="144">
        <f t="shared" ref="T126:T131" si="13">S126*H126</f>
        <v>0</v>
      </c>
      <c r="AR126" s="145" t="s">
        <v>1050</v>
      </c>
      <c r="AT126" s="145" t="s">
        <v>332</v>
      </c>
      <c r="AU126" s="145" t="s">
        <v>78</v>
      </c>
      <c r="AY126" s="18" t="s">
        <v>330</v>
      </c>
      <c r="BE126" s="146">
        <f t="shared" ref="BE126:BE131" si="14">IF(N126="základní",J126,0)</f>
        <v>14472.49</v>
      </c>
      <c r="BF126" s="146">
        <f t="shared" ref="BF126:BF131" si="15">IF(N126="snížená",J126,0)</f>
        <v>0</v>
      </c>
      <c r="BG126" s="146">
        <f t="shared" ref="BG126:BG131" si="16">IF(N126="zákl. přenesená",J126,0)</f>
        <v>0</v>
      </c>
      <c r="BH126" s="146">
        <f t="shared" ref="BH126:BH131" si="17">IF(N126="sníž. přenesená",J126,0)</f>
        <v>0</v>
      </c>
      <c r="BI126" s="146">
        <f t="shared" ref="BI126:BI131" si="18">IF(N126="nulová",J126,0)</f>
        <v>0</v>
      </c>
      <c r="BJ126" s="18" t="s">
        <v>78</v>
      </c>
      <c r="BK126" s="146">
        <f t="shared" ref="BK126:BK131" si="19">ROUND(I126*H126,2)</f>
        <v>14472.49</v>
      </c>
      <c r="BL126" s="18" t="s">
        <v>1050</v>
      </c>
      <c r="BM126" s="145" t="s">
        <v>1050</v>
      </c>
    </row>
    <row r="127" spans="2:65" s="1" customFormat="1" ht="24.2" customHeight="1">
      <c r="B127" s="33"/>
      <c r="C127" s="134" t="s">
        <v>627</v>
      </c>
      <c r="D127" s="134" t="s">
        <v>332</v>
      </c>
      <c r="E127" s="135" t="s">
        <v>9972</v>
      </c>
      <c r="F127" s="136" t="s">
        <v>9973</v>
      </c>
      <c r="G127" s="137" t="s">
        <v>2551</v>
      </c>
      <c r="H127" s="138">
        <v>1</v>
      </c>
      <c r="I127" s="139">
        <v>24491.39</v>
      </c>
      <c r="J127" s="140">
        <f t="shared" si="10"/>
        <v>24491.39</v>
      </c>
      <c r="K127" s="136" t="s">
        <v>21</v>
      </c>
      <c r="L127" s="33"/>
      <c r="M127" s="141" t="s">
        <v>21</v>
      </c>
      <c r="N127" s="142" t="s">
        <v>42</v>
      </c>
      <c r="P127" s="143">
        <f t="shared" si="11"/>
        <v>0</v>
      </c>
      <c r="Q127" s="143">
        <v>0</v>
      </c>
      <c r="R127" s="143">
        <f t="shared" si="12"/>
        <v>0</v>
      </c>
      <c r="S127" s="143">
        <v>0</v>
      </c>
      <c r="T127" s="144">
        <f t="shared" si="13"/>
        <v>0</v>
      </c>
      <c r="AR127" s="145" t="s">
        <v>1050</v>
      </c>
      <c r="AT127" s="145" t="s">
        <v>332</v>
      </c>
      <c r="AU127" s="145" t="s">
        <v>78</v>
      </c>
      <c r="AY127" s="18" t="s">
        <v>330</v>
      </c>
      <c r="BE127" s="146">
        <f t="shared" si="14"/>
        <v>24491.39</v>
      </c>
      <c r="BF127" s="146">
        <f t="shared" si="15"/>
        <v>0</v>
      </c>
      <c r="BG127" s="146">
        <f t="shared" si="16"/>
        <v>0</v>
      </c>
      <c r="BH127" s="146">
        <f t="shared" si="17"/>
        <v>0</v>
      </c>
      <c r="BI127" s="146">
        <f t="shared" si="18"/>
        <v>0</v>
      </c>
      <c r="BJ127" s="18" t="s">
        <v>78</v>
      </c>
      <c r="BK127" s="146">
        <f t="shared" si="19"/>
        <v>24491.39</v>
      </c>
      <c r="BL127" s="18" t="s">
        <v>1050</v>
      </c>
      <c r="BM127" s="145" t="s">
        <v>1064</v>
      </c>
    </row>
    <row r="128" spans="2:65" s="1" customFormat="1" ht="24.2" customHeight="1">
      <c r="B128" s="33"/>
      <c r="C128" s="134" t="s">
        <v>636</v>
      </c>
      <c r="D128" s="134" t="s">
        <v>332</v>
      </c>
      <c r="E128" s="135" t="s">
        <v>9974</v>
      </c>
      <c r="F128" s="136" t="s">
        <v>9975</v>
      </c>
      <c r="G128" s="137" t="s">
        <v>2551</v>
      </c>
      <c r="H128" s="138">
        <v>1</v>
      </c>
      <c r="I128" s="139">
        <v>83653.8</v>
      </c>
      <c r="J128" s="140">
        <f t="shared" si="10"/>
        <v>83653.8</v>
      </c>
      <c r="K128" s="136" t="s">
        <v>21</v>
      </c>
      <c r="L128" s="33"/>
      <c r="M128" s="141" t="s">
        <v>21</v>
      </c>
      <c r="N128" s="142" t="s">
        <v>42</v>
      </c>
      <c r="P128" s="143">
        <f t="shared" si="11"/>
        <v>0</v>
      </c>
      <c r="Q128" s="143">
        <v>0</v>
      </c>
      <c r="R128" s="143">
        <f t="shared" si="12"/>
        <v>0</v>
      </c>
      <c r="S128" s="143">
        <v>0</v>
      </c>
      <c r="T128" s="144">
        <f t="shared" si="13"/>
        <v>0</v>
      </c>
      <c r="AR128" s="145" t="s">
        <v>1050</v>
      </c>
      <c r="AT128" s="145" t="s">
        <v>332</v>
      </c>
      <c r="AU128" s="145" t="s">
        <v>78</v>
      </c>
      <c r="AY128" s="18" t="s">
        <v>330</v>
      </c>
      <c r="BE128" s="146">
        <f t="shared" si="14"/>
        <v>83653.8</v>
      </c>
      <c r="BF128" s="146">
        <f t="shared" si="15"/>
        <v>0</v>
      </c>
      <c r="BG128" s="146">
        <f t="shared" si="16"/>
        <v>0</v>
      </c>
      <c r="BH128" s="146">
        <f t="shared" si="17"/>
        <v>0</v>
      </c>
      <c r="BI128" s="146">
        <f t="shared" si="18"/>
        <v>0</v>
      </c>
      <c r="BJ128" s="18" t="s">
        <v>78</v>
      </c>
      <c r="BK128" s="146">
        <f t="shared" si="19"/>
        <v>83653.8</v>
      </c>
      <c r="BL128" s="18" t="s">
        <v>1050</v>
      </c>
      <c r="BM128" s="145" t="s">
        <v>1087</v>
      </c>
    </row>
    <row r="129" spans="2:65" s="1" customFormat="1" ht="16.5" customHeight="1">
      <c r="B129" s="33"/>
      <c r="C129" s="134" t="s">
        <v>642</v>
      </c>
      <c r="D129" s="134" t="s">
        <v>332</v>
      </c>
      <c r="E129" s="135" t="s">
        <v>9976</v>
      </c>
      <c r="F129" s="136" t="s">
        <v>9977</v>
      </c>
      <c r="G129" s="137" t="s">
        <v>2551</v>
      </c>
      <c r="H129" s="138">
        <v>3</v>
      </c>
      <c r="I129" s="139">
        <v>1892.74</v>
      </c>
      <c r="J129" s="140">
        <f t="shared" si="10"/>
        <v>5678.22</v>
      </c>
      <c r="K129" s="136" t="s">
        <v>21</v>
      </c>
      <c r="L129" s="33"/>
      <c r="M129" s="141" t="s">
        <v>21</v>
      </c>
      <c r="N129" s="142" t="s">
        <v>42</v>
      </c>
      <c r="P129" s="143">
        <f t="shared" si="11"/>
        <v>0</v>
      </c>
      <c r="Q129" s="143">
        <v>0</v>
      </c>
      <c r="R129" s="143">
        <f t="shared" si="12"/>
        <v>0</v>
      </c>
      <c r="S129" s="143">
        <v>0</v>
      </c>
      <c r="T129" s="144">
        <f t="shared" si="13"/>
        <v>0</v>
      </c>
      <c r="AR129" s="145" t="s">
        <v>1050</v>
      </c>
      <c r="AT129" s="145" t="s">
        <v>332</v>
      </c>
      <c r="AU129" s="145" t="s">
        <v>78</v>
      </c>
      <c r="AY129" s="18" t="s">
        <v>330</v>
      </c>
      <c r="BE129" s="146">
        <f t="shared" si="14"/>
        <v>5678.22</v>
      </c>
      <c r="BF129" s="146">
        <f t="shared" si="15"/>
        <v>0</v>
      </c>
      <c r="BG129" s="146">
        <f t="shared" si="16"/>
        <v>0</v>
      </c>
      <c r="BH129" s="146">
        <f t="shared" si="17"/>
        <v>0</v>
      </c>
      <c r="BI129" s="146">
        <f t="shared" si="18"/>
        <v>0</v>
      </c>
      <c r="BJ129" s="18" t="s">
        <v>78</v>
      </c>
      <c r="BK129" s="146">
        <f t="shared" si="19"/>
        <v>5678.22</v>
      </c>
      <c r="BL129" s="18" t="s">
        <v>1050</v>
      </c>
      <c r="BM129" s="145" t="s">
        <v>1103</v>
      </c>
    </row>
    <row r="130" spans="2:65" s="1" customFormat="1" ht="21.75" customHeight="1">
      <c r="B130" s="33"/>
      <c r="C130" s="134" t="s">
        <v>649</v>
      </c>
      <c r="D130" s="134" t="s">
        <v>332</v>
      </c>
      <c r="E130" s="135" t="s">
        <v>9978</v>
      </c>
      <c r="F130" s="136" t="s">
        <v>9979</v>
      </c>
      <c r="G130" s="137" t="s">
        <v>2551</v>
      </c>
      <c r="H130" s="138">
        <v>2</v>
      </c>
      <c r="I130" s="139">
        <v>49808.95</v>
      </c>
      <c r="J130" s="140">
        <f t="shared" si="10"/>
        <v>99617.9</v>
      </c>
      <c r="K130" s="136" t="s">
        <v>21</v>
      </c>
      <c r="L130" s="33"/>
      <c r="M130" s="141" t="s">
        <v>21</v>
      </c>
      <c r="N130" s="142" t="s">
        <v>42</v>
      </c>
      <c r="P130" s="143">
        <f t="shared" si="11"/>
        <v>0</v>
      </c>
      <c r="Q130" s="143">
        <v>0</v>
      </c>
      <c r="R130" s="143">
        <f t="shared" si="12"/>
        <v>0</v>
      </c>
      <c r="S130" s="143">
        <v>0</v>
      </c>
      <c r="T130" s="144">
        <f t="shared" si="13"/>
        <v>0</v>
      </c>
      <c r="AR130" s="145" t="s">
        <v>1050</v>
      </c>
      <c r="AT130" s="145" t="s">
        <v>332</v>
      </c>
      <c r="AU130" s="145" t="s">
        <v>78</v>
      </c>
      <c r="AY130" s="18" t="s">
        <v>330</v>
      </c>
      <c r="BE130" s="146">
        <f t="shared" si="14"/>
        <v>99617.9</v>
      </c>
      <c r="BF130" s="146">
        <f t="shared" si="15"/>
        <v>0</v>
      </c>
      <c r="BG130" s="146">
        <f t="shared" si="16"/>
        <v>0</v>
      </c>
      <c r="BH130" s="146">
        <f t="shared" si="17"/>
        <v>0</v>
      </c>
      <c r="BI130" s="146">
        <f t="shared" si="18"/>
        <v>0</v>
      </c>
      <c r="BJ130" s="18" t="s">
        <v>78</v>
      </c>
      <c r="BK130" s="146">
        <f t="shared" si="19"/>
        <v>99617.9</v>
      </c>
      <c r="BL130" s="18" t="s">
        <v>1050</v>
      </c>
      <c r="BM130" s="145" t="s">
        <v>1116</v>
      </c>
    </row>
    <row r="131" spans="2:65" s="1" customFormat="1" ht="21.75" customHeight="1">
      <c r="B131" s="33"/>
      <c r="C131" s="134" t="s">
        <v>658</v>
      </c>
      <c r="D131" s="134" t="s">
        <v>332</v>
      </c>
      <c r="E131" s="135" t="s">
        <v>9980</v>
      </c>
      <c r="F131" s="136" t="s">
        <v>9981</v>
      </c>
      <c r="G131" s="137" t="s">
        <v>2551</v>
      </c>
      <c r="H131" s="138">
        <v>3</v>
      </c>
      <c r="I131" s="139">
        <v>10625.91</v>
      </c>
      <c r="J131" s="140">
        <f t="shared" si="10"/>
        <v>31877.73</v>
      </c>
      <c r="K131" s="136" t="s">
        <v>21</v>
      </c>
      <c r="L131" s="33"/>
      <c r="M131" s="141" t="s">
        <v>21</v>
      </c>
      <c r="N131" s="142" t="s">
        <v>42</v>
      </c>
      <c r="P131" s="143">
        <f t="shared" si="11"/>
        <v>0</v>
      </c>
      <c r="Q131" s="143">
        <v>0</v>
      </c>
      <c r="R131" s="143">
        <f t="shared" si="12"/>
        <v>0</v>
      </c>
      <c r="S131" s="143">
        <v>0</v>
      </c>
      <c r="T131" s="144">
        <f t="shared" si="13"/>
        <v>0</v>
      </c>
      <c r="AR131" s="145" t="s">
        <v>1050</v>
      </c>
      <c r="AT131" s="145" t="s">
        <v>332</v>
      </c>
      <c r="AU131" s="145" t="s">
        <v>78</v>
      </c>
      <c r="AY131" s="18" t="s">
        <v>330</v>
      </c>
      <c r="BE131" s="146">
        <f t="shared" si="14"/>
        <v>31877.73</v>
      </c>
      <c r="BF131" s="146">
        <f t="shared" si="15"/>
        <v>0</v>
      </c>
      <c r="BG131" s="146">
        <f t="shared" si="16"/>
        <v>0</v>
      </c>
      <c r="BH131" s="146">
        <f t="shared" si="17"/>
        <v>0</v>
      </c>
      <c r="BI131" s="146">
        <f t="shared" si="18"/>
        <v>0</v>
      </c>
      <c r="BJ131" s="18" t="s">
        <v>78</v>
      </c>
      <c r="BK131" s="146">
        <f t="shared" si="19"/>
        <v>31877.73</v>
      </c>
      <c r="BL131" s="18" t="s">
        <v>1050</v>
      </c>
      <c r="BM131" s="145" t="s">
        <v>1134</v>
      </c>
    </row>
    <row r="132" spans="2:65" s="11" customFormat="1" ht="25.9" customHeight="1">
      <c r="B132" s="122"/>
      <c r="D132" s="123" t="s">
        <v>70</v>
      </c>
      <c r="E132" s="124" t="s">
        <v>9982</v>
      </c>
      <c r="F132" s="124" t="s">
        <v>2677</v>
      </c>
      <c r="I132" s="125"/>
      <c r="J132" s="126">
        <f>BK132</f>
        <v>891247.16999999993</v>
      </c>
      <c r="L132" s="122"/>
      <c r="M132" s="127"/>
      <c r="P132" s="128">
        <f>SUM(P133:P141)</f>
        <v>0</v>
      </c>
      <c r="R132" s="128">
        <f>SUM(R133:R141)</f>
        <v>0</v>
      </c>
      <c r="T132" s="129">
        <f>SUM(T133:T141)</f>
        <v>0</v>
      </c>
      <c r="AR132" s="123" t="s">
        <v>78</v>
      </c>
      <c r="AT132" s="130" t="s">
        <v>70</v>
      </c>
      <c r="AU132" s="130" t="s">
        <v>71</v>
      </c>
      <c r="AY132" s="123" t="s">
        <v>330</v>
      </c>
      <c r="BK132" s="131">
        <f>SUM(BK133:BK141)</f>
        <v>891247.16999999993</v>
      </c>
    </row>
    <row r="133" spans="2:65" s="1" customFormat="1" ht="16.5" customHeight="1">
      <c r="B133" s="33"/>
      <c r="C133" s="134" t="s">
        <v>665</v>
      </c>
      <c r="D133" s="134" t="s">
        <v>332</v>
      </c>
      <c r="E133" s="135" t="s">
        <v>9983</v>
      </c>
      <c r="F133" s="136" t="s">
        <v>9984</v>
      </c>
      <c r="G133" s="137" t="s">
        <v>2551</v>
      </c>
      <c r="H133" s="138">
        <v>3</v>
      </c>
      <c r="I133" s="139">
        <v>6641.19</v>
      </c>
      <c r="J133" s="140">
        <f t="shared" ref="J133:J141" si="20">ROUND(I133*H133,2)</f>
        <v>19923.57</v>
      </c>
      <c r="K133" s="136" t="s">
        <v>21</v>
      </c>
      <c r="L133" s="33"/>
      <c r="M133" s="141" t="s">
        <v>21</v>
      </c>
      <c r="N133" s="142" t="s">
        <v>42</v>
      </c>
      <c r="P133" s="143">
        <f t="shared" ref="P133:P141" si="21">O133*H133</f>
        <v>0</v>
      </c>
      <c r="Q133" s="143">
        <v>0</v>
      </c>
      <c r="R133" s="143">
        <f t="shared" ref="R133:R141" si="22">Q133*H133</f>
        <v>0</v>
      </c>
      <c r="S133" s="143">
        <v>0</v>
      </c>
      <c r="T133" s="144">
        <f t="shared" ref="T133:T141" si="23">S133*H133</f>
        <v>0</v>
      </c>
      <c r="AR133" s="145" t="s">
        <v>1050</v>
      </c>
      <c r="AT133" s="145" t="s">
        <v>332</v>
      </c>
      <c r="AU133" s="145" t="s">
        <v>78</v>
      </c>
      <c r="AY133" s="18" t="s">
        <v>330</v>
      </c>
      <c r="BE133" s="146">
        <f t="shared" ref="BE133:BE141" si="24">IF(N133="základní",J133,0)</f>
        <v>19923.57</v>
      </c>
      <c r="BF133" s="146">
        <f t="shared" ref="BF133:BF141" si="25">IF(N133="snížená",J133,0)</f>
        <v>0</v>
      </c>
      <c r="BG133" s="146">
        <f t="shared" ref="BG133:BG141" si="26">IF(N133="zákl. přenesená",J133,0)</f>
        <v>0</v>
      </c>
      <c r="BH133" s="146">
        <f t="shared" ref="BH133:BH141" si="27">IF(N133="sníž. přenesená",J133,0)</f>
        <v>0</v>
      </c>
      <c r="BI133" s="146">
        <f t="shared" ref="BI133:BI141" si="28">IF(N133="nulová",J133,0)</f>
        <v>0</v>
      </c>
      <c r="BJ133" s="18" t="s">
        <v>78</v>
      </c>
      <c r="BK133" s="146">
        <f t="shared" ref="BK133:BK141" si="29">ROUND(I133*H133,2)</f>
        <v>19923.57</v>
      </c>
      <c r="BL133" s="18" t="s">
        <v>1050</v>
      </c>
      <c r="BM133" s="145" t="s">
        <v>1149</v>
      </c>
    </row>
    <row r="134" spans="2:65" s="1" customFormat="1" ht="16.5" customHeight="1">
      <c r="B134" s="33"/>
      <c r="C134" s="134" t="s">
        <v>671</v>
      </c>
      <c r="D134" s="134" t="s">
        <v>332</v>
      </c>
      <c r="E134" s="135" t="s">
        <v>9985</v>
      </c>
      <c r="F134" s="136" t="s">
        <v>9986</v>
      </c>
      <c r="G134" s="137" t="s">
        <v>2551</v>
      </c>
      <c r="H134" s="138">
        <v>370</v>
      </c>
      <c r="I134" s="139">
        <v>1461.06</v>
      </c>
      <c r="J134" s="140">
        <f t="shared" si="20"/>
        <v>540592.19999999995</v>
      </c>
      <c r="K134" s="136" t="s">
        <v>21</v>
      </c>
      <c r="L134" s="33"/>
      <c r="M134" s="141" t="s">
        <v>21</v>
      </c>
      <c r="N134" s="142" t="s">
        <v>42</v>
      </c>
      <c r="P134" s="143">
        <f t="shared" si="21"/>
        <v>0</v>
      </c>
      <c r="Q134" s="143">
        <v>0</v>
      </c>
      <c r="R134" s="143">
        <f t="shared" si="22"/>
        <v>0</v>
      </c>
      <c r="S134" s="143">
        <v>0</v>
      </c>
      <c r="T134" s="144">
        <f t="shared" si="23"/>
        <v>0</v>
      </c>
      <c r="AR134" s="145" t="s">
        <v>1050</v>
      </c>
      <c r="AT134" s="145" t="s">
        <v>332</v>
      </c>
      <c r="AU134" s="145" t="s">
        <v>78</v>
      </c>
      <c r="AY134" s="18" t="s">
        <v>330</v>
      </c>
      <c r="BE134" s="146">
        <f t="shared" si="24"/>
        <v>540592.19999999995</v>
      </c>
      <c r="BF134" s="146">
        <f t="shared" si="25"/>
        <v>0</v>
      </c>
      <c r="BG134" s="146">
        <f t="shared" si="26"/>
        <v>0</v>
      </c>
      <c r="BH134" s="146">
        <f t="shared" si="27"/>
        <v>0</v>
      </c>
      <c r="BI134" s="146">
        <f t="shared" si="28"/>
        <v>0</v>
      </c>
      <c r="BJ134" s="18" t="s">
        <v>78</v>
      </c>
      <c r="BK134" s="146">
        <f t="shared" si="29"/>
        <v>540592.19999999995</v>
      </c>
      <c r="BL134" s="18" t="s">
        <v>1050</v>
      </c>
      <c r="BM134" s="145" t="s">
        <v>1160</v>
      </c>
    </row>
    <row r="135" spans="2:65" s="1" customFormat="1" ht="16.5" customHeight="1">
      <c r="B135" s="33"/>
      <c r="C135" s="134" t="s">
        <v>677</v>
      </c>
      <c r="D135" s="134" t="s">
        <v>332</v>
      </c>
      <c r="E135" s="135" t="s">
        <v>9987</v>
      </c>
      <c r="F135" s="136" t="s">
        <v>9988</v>
      </c>
      <c r="G135" s="137" t="s">
        <v>2551</v>
      </c>
      <c r="H135" s="138">
        <v>3</v>
      </c>
      <c r="I135" s="139">
        <v>30549.49</v>
      </c>
      <c r="J135" s="140">
        <f t="shared" si="20"/>
        <v>91648.47</v>
      </c>
      <c r="K135" s="136" t="s">
        <v>21</v>
      </c>
      <c r="L135" s="33"/>
      <c r="M135" s="141" t="s">
        <v>21</v>
      </c>
      <c r="N135" s="142" t="s">
        <v>42</v>
      </c>
      <c r="P135" s="143">
        <f t="shared" si="21"/>
        <v>0</v>
      </c>
      <c r="Q135" s="143">
        <v>0</v>
      </c>
      <c r="R135" s="143">
        <f t="shared" si="22"/>
        <v>0</v>
      </c>
      <c r="S135" s="143">
        <v>0</v>
      </c>
      <c r="T135" s="144">
        <f t="shared" si="23"/>
        <v>0</v>
      </c>
      <c r="AR135" s="145" t="s">
        <v>1050</v>
      </c>
      <c r="AT135" s="145" t="s">
        <v>332</v>
      </c>
      <c r="AU135" s="145" t="s">
        <v>78</v>
      </c>
      <c r="AY135" s="18" t="s">
        <v>330</v>
      </c>
      <c r="BE135" s="146">
        <f t="shared" si="24"/>
        <v>91648.47</v>
      </c>
      <c r="BF135" s="146">
        <f t="shared" si="25"/>
        <v>0</v>
      </c>
      <c r="BG135" s="146">
        <f t="shared" si="26"/>
        <v>0</v>
      </c>
      <c r="BH135" s="146">
        <f t="shared" si="27"/>
        <v>0</v>
      </c>
      <c r="BI135" s="146">
        <f t="shared" si="28"/>
        <v>0</v>
      </c>
      <c r="BJ135" s="18" t="s">
        <v>78</v>
      </c>
      <c r="BK135" s="146">
        <f t="shared" si="29"/>
        <v>91648.47</v>
      </c>
      <c r="BL135" s="18" t="s">
        <v>1050</v>
      </c>
      <c r="BM135" s="145" t="s">
        <v>1176</v>
      </c>
    </row>
    <row r="136" spans="2:65" s="1" customFormat="1" ht="16.5" customHeight="1">
      <c r="B136" s="33"/>
      <c r="C136" s="134" t="s">
        <v>692</v>
      </c>
      <c r="D136" s="134" t="s">
        <v>332</v>
      </c>
      <c r="E136" s="135" t="s">
        <v>9989</v>
      </c>
      <c r="F136" s="136" t="s">
        <v>9990</v>
      </c>
      <c r="G136" s="137" t="s">
        <v>7232</v>
      </c>
      <c r="H136" s="138">
        <v>1</v>
      </c>
      <c r="I136" s="139">
        <v>39847.160000000003</v>
      </c>
      <c r="J136" s="140">
        <f t="shared" si="20"/>
        <v>39847.160000000003</v>
      </c>
      <c r="K136" s="136" t="s">
        <v>21</v>
      </c>
      <c r="L136" s="33"/>
      <c r="M136" s="141" t="s">
        <v>21</v>
      </c>
      <c r="N136" s="142" t="s">
        <v>42</v>
      </c>
      <c r="P136" s="143">
        <f t="shared" si="21"/>
        <v>0</v>
      </c>
      <c r="Q136" s="143">
        <v>0</v>
      </c>
      <c r="R136" s="143">
        <f t="shared" si="22"/>
        <v>0</v>
      </c>
      <c r="S136" s="143">
        <v>0</v>
      </c>
      <c r="T136" s="144">
        <f t="shared" si="23"/>
        <v>0</v>
      </c>
      <c r="AR136" s="145" t="s">
        <v>1050</v>
      </c>
      <c r="AT136" s="145" t="s">
        <v>332</v>
      </c>
      <c r="AU136" s="145" t="s">
        <v>78</v>
      </c>
      <c r="AY136" s="18" t="s">
        <v>330</v>
      </c>
      <c r="BE136" s="146">
        <f t="shared" si="24"/>
        <v>39847.160000000003</v>
      </c>
      <c r="BF136" s="146">
        <f t="shared" si="25"/>
        <v>0</v>
      </c>
      <c r="BG136" s="146">
        <f t="shared" si="26"/>
        <v>0</v>
      </c>
      <c r="BH136" s="146">
        <f t="shared" si="27"/>
        <v>0</v>
      </c>
      <c r="BI136" s="146">
        <f t="shared" si="28"/>
        <v>0</v>
      </c>
      <c r="BJ136" s="18" t="s">
        <v>78</v>
      </c>
      <c r="BK136" s="146">
        <f t="shared" si="29"/>
        <v>39847.160000000003</v>
      </c>
      <c r="BL136" s="18" t="s">
        <v>1050</v>
      </c>
      <c r="BM136" s="145" t="s">
        <v>1228</v>
      </c>
    </row>
    <row r="137" spans="2:65" s="1" customFormat="1" ht="16.5" customHeight="1">
      <c r="B137" s="33"/>
      <c r="C137" s="134" t="s">
        <v>714</v>
      </c>
      <c r="D137" s="134" t="s">
        <v>332</v>
      </c>
      <c r="E137" s="135" t="s">
        <v>9991</v>
      </c>
      <c r="F137" s="136" t="s">
        <v>9992</v>
      </c>
      <c r="G137" s="137" t="s">
        <v>359</v>
      </c>
      <c r="H137" s="138">
        <v>16</v>
      </c>
      <c r="I137" s="139">
        <v>2905.52</v>
      </c>
      <c r="J137" s="140">
        <f t="shared" si="20"/>
        <v>46488.32</v>
      </c>
      <c r="K137" s="136" t="s">
        <v>21</v>
      </c>
      <c r="L137" s="33"/>
      <c r="M137" s="141" t="s">
        <v>21</v>
      </c>
      <c r="N137" s="142" t="s">
        <v>42</v>
      </c>
      <c r="P137" s="143">
        <f t="shared" si="21"/>
        <v>0</v>
      </c>
      <c r="Q137" s="143">
        <v>0</v>
      </c>
      <c r="R137" s="143">
        <f t="shared" si="22"/>
        <v>0</v>
      </c>
      <c r="S137" s="143">
        <v>0</v>
      </c>
      <c r="T137" s="144">
        <f t="shared" si="23"/>
        <v>0</v>
      </c>
      <c r="AR137" s="145" t="s">
        <v>1050</v>
      </c>
      <c r="AT137" s="145" t="s">
        <v>332</v>
      </c>
      <c r="AU137" s="145" t="s">
        <v>78</v>
      </c>
      <c r="AY137" s="18" t="s">
        <v>330</v>
      </c>
      <c r="BE137" s="146">
        <f t="shared" si="24"/>
        <v>46488.32</v>
      </c>
      <c r="BF137" s="146">
        <f t="shared" si="25"/>
        <v>0</v>
      </c>
      <c r="BG137" s="146">
        <f t="shared" si="26"/>
        <v>0</v>
      </c>
      <c r="BH137" s="146">
        <f t="shared" si="27"/>
        <v>0</v>
      </c>
      <c r="BI137" s="146">
        <f t="shared" si="28"/>
        <v>0</v>
      </c>
      <c r="BJ137" s="18" t="s">
        <v>78</v>
      </c>
      <c r="BK137" s="146">
        <f t="shared" si="29"/>
        <v>46488.32</v>
      </c>
      <c r="BL137" s="18" t="s">
        <v>1050</v>
      </c>
      <c r="BM137" s="145" t="s">
        <v>1255</v>
      </c>
    </row>
    <row r="138" spans="2:65" s="1" customFormat="1" ht="24.2" customHeight="1">
      <c r="B138" s="33"/>
      <c r="C138" s="134" t="s">
        <v>720</v>
      </c>
      <c r="D138" s="134" t="s">
        <v>332</v>
      </c>
      <c r="E138" s="135" t="s">
        <v>9993</v>
      </c>
      <c r="F138" s="136" t="s">
        <v>9994</v>
      </c>
      <c r="G138" s="137" t="s">
        <v>2551</v>
      </c>
      <c r="H138" s="138">
        <v>1</v>
      </c>
      <c r="I138" s="139">
        <v>33205.97</v>
      </c>
      <c r="J138" s="140">
        <f t="shared" si="20"/>
        <v>33205.97</v>
      </c>
      <c r="K138" s="136" t="s">
        <v>21</v>
      </c>
      <c r="L138" s="33"/>
      <c r="M138" s="141" t="s">
        <v>21</v>
      </c>
      <c r="N138" s="142" t="s">
        <v>42</v>
      </c>
      <c r="P138" s="143">
        <f t="shared" si="21"/>
        <v>0</v>
      </c>
      <c r="Q138" s="143">
        <v>0</v>
      </c>
      <c r="R138" s="143">
        <f t="shared" si="22"/>
        <v>0</v>
      </c>
      <c r="S138" s="143">
        <v>0</v>
      </c>
      <c r="T138" s="144">
        <f t="shared" si="23"/>
        <v>0</v>
      </c>
      <c r="AR138" s="145" t="s">
        <v>1050</v>
      </c>
      <c r="AT138" s="145" t="s">
        <v>332</v>
      </c>
      <c r="AU138" s="145" t="s">
        <v>78</v>
      </c>
      <c r="AY138" s="18" t="s">
        <v>330</v>
      </c>
      <c r="BE138" s="146">
        <f t="shared" si="24"/>
        <v>33205.97</v>
      </c>
      <c r="BF138" s="146">
        <f t="shared" si="25"/>
        <v>0</v>
      </c>
      <c r="BG138" s="146">
        <f t="shared" si="26"/>
        <v>0</v>
      </c>
      <c r="BH138" s="146">
        <f t="shared" si="27"/>
        <v>0</v>
      </c>
      <c r="BI138" s="146">
        <f t="shared" si="28"/>
        <v>0</v>
      </c>
      <c r="BJ138" s="18" t="s">
        <v>78</v>
      </c>
      <c r="BK138" s="146">
        <f t="shared" si="29"/>
        <v>33205.97</v>
      </c>
      <c r="BL138" s="18" t="s">
        <v>1050</v>
      </c>
      <c r="BM138" s="145" t="s">
        <v>1276</v>
      </c>
    </row>
    <row r="139" spans="2:65" s="1" customFormat="1" ht="24.2" customHeight="1">
      <c r="B139" s="33"/>
      <c r="C139" s="134" t="s">
        <v>728</v>
      </c>
      <c r="D139" s="134" t="s">
        <v>332</v>
      </c>
      <c r="E139" s="135" t="s">
        <v>9995</v>
      </c>
      <c r="F139" s="136" t="s">
        <v>9996</v>
      </c>
      <c r="G139" s="137" t="s">
        <v>2551</v>
      </c>
      <c r="H139" s="138">
        <v>1</v>
      </c>
      <c r="I139" s="139">
        <v>39847.160000000003</v>
      </c>
      <c r="J139" s="140">
        <f t="shared" si="20"/>
        <v>39847.160000000003</v>
      </c>
      <c r="K139" s="136" t="s">
        <v>21</v>
      </c>
      <c r="L139" s="33"/>
      <c r="M139" s="141" t="s">
        <v>21</v>
      </c>
      <c r="N139" s="142" t="s">
        <v>42</v>
      </c>
      <c r="P139" s="143">
        <f t="shared" si="21"/>
        <v>0</v>
      </c>
      <c r="Q139" s="143">
        <v>0</v>
      </c>
      <c r="R139" s="143">
        <f t="shared" si="22"/>
        <v>0</v>
      </c>
      <c r="S139" s="143">
        <v>0</v>
      </c>
      <c r="T139" s="144">
        <f t="shared" si="23"/>
        <v>0</v>
      </c>
      <c r="AR139" s="145" t="s">
        <v>1050</v>
      </c>
      <c r="AT139" s="145" t="s">
        <v>332</v>
      </c>
      <c r="AU139" s="145" t="s">
        <v>78</v>
      </c>
      <c r="AY139" s="18" t="s">
        <v>330</v>
      </c>
      <c r="BE139" s="146">
        <f t="shared" si="24"/>
        <v>39847.160000000003</v>
      </c>
      <c r="BF139" s="146">
        <f t="shared" si="25"/>
        <v>0</v>
      </c>
      <c r="BG139" s="146">
        <f t="shared" si="26"/>
        <v>0</v>
      </c>
      <c r="BH139" s="146">
        <f t="shared" si="27"/>
        <v>0</v>
      </c>
      <c r="BI139" s="146">
        <f t="shared" si="28"/>
        <v>0</v>
      </c>
      <c r="BJ139" s="18" t="s">
        <v>78</v>
      </c>
      <c r="BK139" s="146">
        <f t="shared" si="29"/>
        <v>39847.160000000003</v>
      </c>
      <c r="BL139" s="18" t="s">
        <v>1050</v>
      </c>
      <c r="BM139" s="145" t="s">
        <v>1293</v>
      </c>
    </row>
    <row r="140" spans="2:65" s="1" customFormat="1" ht="24.2" customHeight="1">
      <c r="B140" s="33"/>
      <c r="C140" s="134" t="s">
        <v>734</v>
      </c>
      <c r="D140" s="134" t="s">
        <v>332</v>
      </c>
      <c r="E140" s="135" t="s">
        <v>9997</v>
      </c>
      <c r="F140" s="136" t="s">
        <v>9998</v>
      </c>
      <c r="G140" s="137" t="s">
        <v>2551</v>
      </c>
      <c r="H140" s="138">
        <v>1</v>
      </c>
      <c r="I140" s="139">
        <v>13282.39</v>
      </c>
      <c r="J140" s="140">
        <f t="shared" si="20"/>
        <v>13282.39</v>
      </c>
      <c r="K140" s="136" t="s">
        <v>21</v>
      </c>
      <c r="L140" s="33"/>
      <c r="M140" s="141" t="s">
        <v>21</v>
      </c>
      <c r="N140" s="142" t="s">
        <v>42</v>
      </c>
      <c r="P140" s="143">
        <f t="shared" si="21"/>
        <v>0</v>
      </c>
      <c r="Q140" s="143">
        <v>0</v>
      </c>
      <c r="R140" s="143">
        <f t="shared" si="22"/>
        <v>0</v>
      </c>
      <c r="S140" s="143">
        <v>0</v>
      </c>
      <c r="T140" s="144">
        <f t="shared" si="23"/>
        <v>0</v>
      </c>
      <c r="AR140" s="145" t="s">
        <v>1050</v>
      </c>
      <c r="AT140" s="145" t="s">
        <v>332</v>
      </c>
      <c r="AU140" s="145" t="s">
        <v>78</v>
      </c>
      <c r="AY140" s="18" t="s">
        <v>330</v>
      </c>
      <c r="BE140" s="146">
        <f t="shared" si="24"/>
        <v>13282.39</v>
      </c>
      <c r="BF140" s="146">
        <f t="shared" si="25"/>
        <v>0</v>
      </c>
      <c r="BG140" s="146">
        <f t="shared" si="26"/>
        <v>0</v>
      </c>
      <c r="BH140" s="146">
        <f t="shared" si="27"/>
        <v>0</v>
      </c>
      <c r="BI140" s="146">
        <f t="shared" si="28"/>
        <v>0</v>
      </c>
      <c r="BJ140" s="18" t="s">
        <v>78</v>
      </c>
      <c r="BK140" s="146">
        <f t="shared" si="29"/>
        <v>13282.39</v>
      </c>
      <c r="BL140" s="18" t="s">
        <v>1050</v>
      </c>
      <c r="BM140" s="145" t="s">
        <v>1320</v>
      </c>
    </row>
    <row r="141" spans="2:65" s="1" customFormat="1" ht="24.2" customHeight="1">
      <c r="B141" s="33"/>
      <c r="C141" s="134" t="s">
        <v>742</v>
      </c>
      <c r="D141" s="134" t="s">
        <v>332</v>
      </c>
      <c r="E141" s="135" t="s">
        <v>9999</v>
      </c>
      <c r="F141" s="136" t="s">
        <v>10000</v>
      </c>
      <c r="G141" s="137" t="s">
        <v>2551</v>
      </c>
      <c r="H141" s="138">
        <v>1</v>
      </c>
      <c r="I141" s="139">
        <v>66411.930000000008</v>
      </c>
      <c r="J141" s="140">
        <f t="shared" si="20"/>
        <v>66411.929999999993</v>
      </c>
      <c r="K141" s="136" t="s">
        <v>21</v>
      </c>
      <c r="L141" s="33"/>
      <c r="M141" s="194" t="s">
        <v>21</v>
      </c>
      <c r="N141" s="195" t="s">
        <v>42</v>
      </c>
      <c r="O141" s="191"/>
      <c r="P141" s="196">
        <f t="shared" si="21"/>
        <v>0</v>
      </c>
      <c r="Q141" s="196">
        <v>0</v>
      </c>
      <c r="R141" s="196">
        <f t="shared" si="22"/>
        <v>0</v>
      </c>
      <c r="S141" s="196">
        <v>0</v>
      </c>
      <c r="T141" s="197">
        <f t="shared" si="23"/>
        <v>0</v>
      </c>
      <c r="AR141" s="145" t="s">
        <v>1050</v>
      </c>
      <c r="AT141" s="145" t="s">
        <v>332</v>
      </c>
      <c r="AU141" s="145" t="s">
        <v>78</v>
      </c>
      <c r="AY141" s="18" t="s">
        <v>330</v>
      </c>
      <c r="BE141" s="146">
        <f t="shared" si="24"/>
        <v>66411.929999999993</v>
      </c>
      <c r="BF141" s="146">
        <f t="shared" si="25"/>
        <v>0</v>
      </c>
      <c r="BG141" s="146">
        <f t="shared" si="26"/>
        <v>0</v>
      </c>
      <c r="BH141" s="146">
        <f t="shared" si="27"/>
        <v>0</v>
      </c>
      <c r="BI141" s="146">
        <f t="shared" si="28"/>
        <v>0</v>
      </c>
      <c r="BJ141" s="18" t="s">
        <v>78</v>
      </c>
      <c r="BK141" s="146">
        <f t="shared" si="29"/>
        <v>66411.929999999993</v>
      </c>
      <c r="BL141" s="18" t="s">
        <v>1050</v>
      </c>
      <c r="BM141" s="145" t="s">
        <v>1339</v>
      </c>
    </row>
    <row r="142" spans="2:65" s="1" customFormat="1" ht="6.95" customHeight="1">
      <c r="B142" s="41"/>
      <c r="C142" s="42"/>
      <c r="D142" s="42"/>
      <c r="E142" s="42"/>
      <c r="F142" s="42"/>
      <c r="G142" s="42"/>
      <c r="H142" s="42"/>
      <c r="I142" s="42"/>
      <c r="J142" s="42"/>
      <c r="K142" s="42"/>
      <c r="L142" s="33"/>
    </row>
  </sheetData>
  <sheetProtection algorithmName="SHA-512" hashValue="oM6bE2JCn1J6mv8cpsyMdWjSuwDp+LUdDEP84QTOJqbVb5EqYuciTWITMR2x4Xx1ByFy9N9LCF9W4rjmqoQXNA==" saltValue="3DFtryrP5YmidJZVTdN8VqJwRY99iy8cy5alFLMXmXzEBBDRzMb/VghGaX2k9g6a2hTDsTLCzFfelb0P0ijmQQ==" spinCount="100000" sheet="1" objects="1" scenarios="1" formatColumns="0" formatRows="0" autoFilter="0"/>
  <autoFilter ref="C89:K141" xr:uid="{00000000-0009-0000-0000-000019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B2:BM115"/>
  <sheetViews>
    <sheetView showGridLines="0" tabSelected="1" topLeftCell="A73" workbookViewId="0">
      <selection activeCell="I92" sqref="I92:I114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166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10001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10002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ROUND(J90, 2)</f>
        <v>421106.85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ROUND((SUM(BE90:BE114)),  2)</f>
        <v>421106.85</v>
      </c>
      <c r="I35" s="96">
        <v>0.21</v>
      </c>
      <c r="J35" s="82">
        <f>ROUND(((SUM(BE90:BE114))*I35),  2)</f>
        <v>88432.44</v>
      </c>
      <c r="L35" s="33"/>
    </row>
    <row r="36" spans="2:12" s="1" customFormat="1" ht="14.45" customHeight="1">
      <c r="B36" s="33"/>
      <c r="E36" s="28" t="s">
        <v>43</v>
      </c>
      <c r="F36" s="82">
        <f>ROUND((SUM(BF90:BF114)),  2)</f>
        <v>0</v>
      </c>
      <c r="I36" s="96">
        <v>0.12</v>
      </c>
      <c r="J36" s="82">
        <f>ROUND(((SUM(BF90:BF114))*I36),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ROUND((SUM(BG90:BG114)),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ROUND((SUM(BH90:BH114)),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ROUND((SUM(BI90:BI114)),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509539.29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10001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D.2.11.a - Zdravotnická technologie - pevně spojené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J90</f>
        <v>421106.85000000003</v>
      </c>
      <c r="L63" s="33"/>
      <c r="AU63" s="18" t="s">
        <v>273</v>
      </c>
    </row>
    <row r="64" spans="2:47" s="8" customFormat="1" ht="24.95" customHeight="1">
      <c r="B64" s="106"/>
      <c r="D64" s="107" t="s">
        <v>10003</v>
      </c>
      <c r="E64" s="108"/>
      <c r="F64" s="108"/>
      <c r="G64" s="108"/>
      <c r="H64" s="108"/>
      <c r="I64" s="108"/>
      <c r="J64" s="109">
        <f>J91</f>
        <v>18329.669999999998</v>
      </c>
      <c r="L64" s="106"/>
    </row>
    <row r="65" spans="2:12" s="8" customFormat="1" ht="24.95" customHeight="1">
      <c r="B65" s="106"/>
      <c r="D65" s="107" t="s">
        <v>10004</v>
      </c>
      <c r="E65" s="108"/>
      <c r="F65" s="108"/>
      <c r="G65" s="108"/>
      <c r="H65" s="108"/>
      <c r="I65" s="108"/>
      <c r="J65" s="109">
        <f>J93</f>
        <v>32586.080000000002</v>
      </c>
      <c r="L65" s="106"/>
    </row>
    <row r="66" spans="2:12" s="8" customFormat="1" ht="24.95" customHeight="1">
      <c r="B66" s="106"/>
      <c r="D66" s="107" t="s">
        <v>10005</v>
      </c>
      <c r="E66" s="108"/>
      <c r="F66" s="108"/>
      <c r="G66" s="108"/>
      <c r="H66" s="108"/>
      <c r="I66" s="108"/>
      <c r="J66" s="109">
        <f>J95</f>
        <v>155100.62</v>
      </c>
      <c r="L66" s="106"/>
    </row>
    <row r="67" spans="2:12" s="8" customFormat="1" ht="24.95" customHeight="1">
      <c r="B67" s="106"/>
      <c r="D67" s="107" t="s">
        <v>10006</v>
      </c>
      <c r="E67" s="108"/>
      <c r="F67" s="108"/>
      <c r="G67" s="108"/>
      <c r="H67" s="108"/>
      <c r="I67" s="108"/>
      <c r="J67" s="109">
        <f>J103</f>
        <v>178985.66</v>
      </c>
      <c r="L67" s="106"/>
    </row>
    <row r="68" spans="2:12" s="8" customFormat="1" ht="24.95" customHeight="1">
      <c r="B68" s="106"/>
      <c r="D68" s="107" t="s">
        <v>10007</v>
      </c>
      <c r="E68" s="108"/>
      <c r="F68" s="108"/>
      <c r="G68" s="108"/>
      <c r="H68" s="108"/>
      <c r="I68" s="108"/>
      <c r="J68" s="109">
        <f>J112</f>
        <v>36104.82</v>
      </c>
      <c r="L68" s="106"/>
    </row>
    <row r="69" spans="2:12" s="1" customFormat="1" ht="21.75" customHeight="1">
      <c r="B69" s="33"/>
      <c r="L69" s="33"/>
    </row>
    <row r="70" spans="2:12" s="1" customFormat="1" ht="6.95" customHeight="1"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33"/>
    </row>
    <row r="74" spans="2:12" s="1" customFormat="1" ht="6.95" customHeight="1">
      <c r="B74" s="43"/>
      <c r="C74" s="44"/>
      <c r="D74" s="44"/>
      <c r="E74" s="44"/>
      <c r="F74" s="44"/>
      <c r="G74" s="44"/>
      <c r="H74" s="44"/>
      <c r="I74" s="44"/>
      <c r="J74" s="44"/>
      <c r="K74" s="44"/>
      <c r="L74" s="33"/>
    </row>
    <row r="75" spans="2:12" s="1" customFormat="1" ht="24.95" customHeight="1">
      <c r="B75" s="33"/>
      <c r="C75" s="22" t="s">
        <v>315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16.5" customHeight="1">
      <c r="B78" s="33"/>
      <c r="E78" s="336" t="str">
        <f>E7</f>
        <v>Novostavba Onkologické kliniky P4 - Novostavba budovy P4</v>
      </c>
      <c r="F78" s="337"/>
      <c r="G78" s="337"/>
      <c r="H78" s="337"/>
      <c r="L78" s="33"/>
    </row>
    <row r="79" spans="2:12" ht="12" customHeight="1">
      <c r="B79" s="21"/>
      <c r="C79" s="28" t="s">
        <v>188</v>
      </c>
      <c r="L79" s="21"/>
    </row>
    <row r="80" spans="2:12" s="1" customFormat="1" ht="16.5" customHeight="1">
      <c r="B80" s="33"/>
      <c r="E80" s="336" t="s">
        <v>10001</v>
      </c>
      <c r="F80" s="335"/>
      <c r="G80" s="335"/>
      <c r="H80" s="335"/>
      <c r="L80" s="33"/>
    </row>
    <row r="81" spans="2:65" s="1" customFormat="1" ht="12" customHeight="1">
      <c r="B81" s="33"/>
      <c r="C81" s="28" t="s">
        <v>196</v>
      </c>
      <c r="L81" s="33"/>
    </row>
    <row r="82" spans="2:65" s="1" customFormat="1" ht="16.5" customHeight="1">
      <c r="B82" s="33"/>
      <c r="E82" s="305" t="str">
        <f>E11</f>
        <v>D.2.11.a - Zdravotnická technologie - pevně spojené</v>
      </c>
      <c r="F82" s="335"/>
      <c r="G82" s="335"/>
      <c r="H82" s="335"/>
      <c r="L82" s="33"/>
    </row>
    <row r="83" spans="2:65" s="1" customFormat="1" ht="6.95" customHeight="1">
      <c r="B83" s="33"/>
      <c r="L83" s="33"/>
    </row>
    <row r="84" spans="2:65" s="1" customFormat="1" ht="12" customHeight="1">
      <c r="B84" s="33"/>
      <c r="C84" s="28" t="s">
        <v>22</v>
      </c>
      <c r="F84" s="26" t="str">
        <f>F14</f>
        <v>Olomouc</v>
      </c>
      <c r="I84" s="28" t="s">
        <v>24</v>
      </c>
      <c r="J84" s="49">
        <f>IF(J14="","",J14)</f>
        <v>45470</v>
      </c>
      <c r="L84" s="33"/>
    </row>
    <row r="85" spans="2:65" s="1" customFormat="1" ht="6.95" customHeight="1">
      <c r="B85" s="33"/>
      <c r="L85" s="33"/>
    </row>
    <row r="86" spans="2:65" s="1" customFormat="1" ht="25.7" customHeight="1">
      <c r="B86" s="33"/>
      <c r="C86" s="28" t="s">
        <v>25</v>
      </c>
      <c r="F86" s="26" t="str">
        <f>E17</f>
        <v>Fakultní nemocnice Olomouc</v>
      </c>
      <c r="I86" s="28" t="s">
        <v>30</v>
      </c>
      <c r="J86" s="31" t="str">
        <f>E23</f>
        <v>Adam Rujbr Architects</v>
      </c>
      <c r="L86" s="33"/>
    </row>
    <row r="87" spans="2:65" s="1" customFormat="1" ht="15.2" customHeight="1">
      <c r="B87" s="33"/>
      <c r="C87" s="28" t="s">
        <v>29</v>
      </c>
      <c r="F87" s="26" t="str">
        <f>IF(E20="","",E20)</f>
        <v>Sdružení firem VW WACHAL a.s., YUCON CZ s.r.o. a STANTER, a.s. zkratkou S-VWYUST</v>
      </c>
      <c r="I87" s="28" t="s">
        <v>33</v>
      </c>
      <c r="J87" s="31" t="str">
        <f>E26</f>
        <v xml:space="preserve"> </v>
      </c>
      <c r="L87" s="33"/>
    </row>
    <row r="88" spans="2:65" s="1" customFormat="1" ht="10.35" customHeight="1">
      <c r="B88" s="33"/>
      <c r="L88" s="33"/>
    </row>
    <row r="89" spans="2:65" s="10" customFormat="1" ht="29.25" customHeight="1">
      <c r="B89" s="114"/>
      <c r="C89" s="115" t="s">
        <v>316</v>
      </c>
      <c r="D89" s="116" t="s">
        <v>56</v>
      </c>
      <c r="E89" s="116" t="s">
        <v>52</v>
      </c>
      <c r="F89" s="116" t="s">
        <v>53</v>
      </c>
      <c r="G89" s="116" t="s">
        <v>317</v>
      </c>
      <c r="H89" s="116" t="s">
        <v>318</v>
      </c>
      <c r="I89" s="116" t="s">
        <v>319</v>
      </c>
      <c r="J89" s="116" t="s">
        <v>272</v>
      </c>
      <c r="K89" s="117" t="s">
        <v>320</v>
      </c>
      <c r="L89" s="114"/>
      <c r="M89" s="55" t="s">
        <v>21</v>
      </c>
      <c r="N89" s="56" t="s">
        <v>41</v>
      </c>
      <c r="O89" s="56" t="s">
        <v>321</v>
      </c>
      <c r="P89" s="56" t="s">
        <v>322</v>
      </c>
      <c r="Q89" s="56" t="s">
        <v>323</v>
      </c>
      <c r="R89" s="56" t="s">
        <v>324</v>
      </c>
      <c r="S89" s="56" t="s">
        <v>325</v>
      </c>
      <c r="T89" s="57" t="s">
        <v>326</v>
      </c>
    </row>
    <row r="90" spans="2:65" s="1" customFormat="1" ht="22.9" customHeight="1">
      <c r="B90" s="33"/>
      <c r="C90" s="60" t="s">
        <v>327</v>
      </c>
      <c r="J90" s="118">
        <f>BK90</f>
        <v>421106.85000000003</v>
      </c>
      <c r="L90" s="33"/>
      <c r="M90" s="58"/>
      <c r="N90" s="50"/>
      <c r="O90" s="50"/>
      <c r="P90" s="119">
        <f>P91+P93+P95+P103+P112</f>
        <v>0</v>
      </c>
      <c r="Q90" s="50"/>
      <c r="R90" s="119">
        <f>R91+R93+R95+R103+R112</f>
        <v>0</v>
      </c>
      <c r="S90" s="50"/>
      <c r="T90" s="120">
        <f>T91+T93+T95+T103+T112</f>
        <v>0</v>
      </c>
      <c r="AT90" s="18" t="s">
        <v>70</v>
      </c>
      <c r="AU90" s="18" t="s">
        <v>273</v>
      </c>
      <c r="BK90" s="121">
        <f>BK91+BK93+BK95+BK103+BK112</f>
        <v>421106.85000000003</v>
      </c>
    </row>
    <row r="91" spans="2:65" s="11" customFormat="1" ht="25.9" customHeight="1">
      <c r="B91" s="122"/>
      <c r="D91" s="123" t="s">
        <v>70</v>
      </c>
      <c r="E91" s="124" t="s">
        <v>10008</v>
      </c>
      <c r="F91" s="124" t="s">
        <v>1003</v>
      </c>
      <c r="I91" s="125"/>
      <c r="J91" s="126">
        <f>BK91</f>
        <v>18329.669999999998</v>
      </c>
      <c r="L91" s="122"/>
      <c r="M91" s="127"/>
      <c r="P91" s="128">
        <f>P92</f>
        <v>0</v>
      </c>
      <c r="R91" s="128">
        <f>R92</f>
        <v>0</v>
      </c>
      <c r="T91" s="129">
        <f>T92</f>
        <v>0</v>
      </c>
      <c r="AR91" s="123" t="s">
        <v>78</v>
      </c>
      <c r="AT91" s="130" t="s">
        <v>70</v>
      </c>
      <c r="AU91" s="130" t="s">
        <v>71</v>
      </c>
      <c r="AY91" s="123" t="s">
        <v>330</v>
      </c>
      <c r="BK91" s="131">
        <f>BK92</f>
        <v>18329.669999999998</v>
      </c>
    </row>
    <row r="92" spans="2:65" s="1" customFormat="1" ht="16.5" customHeight="1">
      <c r="B92" s="33"/>
      <c r="C92" s="134" t="s">
        <v>78</v>
      </c>
      <c r="D92" s="134" t="s">
        <v>332</v>
      </c>
      <c r="E92" s="135" t="s">
        <v>10009</v>
      </c>
      <c r="F92" s="136" t="s">
        <v>10010</v>
      </c>
      <c r="G92" s="137" t="s">
        <v>2551</v>
      </c>
      <c r="H92" s="138">
        <v>9</v>
      </c>
      <c r="I92" s="139">
        <v>2036.63</v>
      </c>
      <c r="J92" s="140">
        <f>ROUND(I92*H92,2)</f>
        <v>18329.669999999998</v>
      </c>
      <c r="K92" s="136" t="s">
        <v>21</v>
      </c>
      <c r="L92" s="33"/>
      <c r="M92" s="141" t="s">
        <v>21</v>
      </c>
      <c r="N92" s="142" t="s">
        <v>42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444</v>
      </c>
      <c r="AT92" s="145" t="s">
        <v>332</v>
      </c>
      <c r="AU92" s="145" t="s">
        <v>78</v>
      </c>
      <c r="AY92" s="18" t="s">
        <v>330</v>
      </c>
      <c r="BE92" s="146">
        <f>IF(N92="základní",J92,0)</f>
        <v>18329.669999999998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78</v>
      </c>
      <c r="BK92" s="146">
        <f>ROUND(I92*H92,2)</f>
        <v>18329.669999999998</v>
      </c>
      <c r="BL92" s="18" t="s">
        <v>444</v>
      </c>
      <c r="BM92" s="145" t="s">
        <v>10011</v>
      </c>
    </row>
    <row r="93" spans="2:65" s="11" customFormat="1" ht="25.9" customHeight="1">
      <c r="B93" s="122"/>
      <c r="D93" s="123" t="s">
        <v>70</v>
      </c>
      <c r="E93" s="124" t="s">
        <v>10012</v>
      </c>
      <c r="F93" s="124" t="s">
        <v>770</v>
      </c>
      <c r="I93" s="125"/>
      <c r="J93" s="126">
        <f>BK93</f>
        <v>32586.080000000002</v>
      </c>
      <c r="L93" s="122"/>
      <c r="M93" s="127"/>
      <c r="P93" s="128">
        <f>P94</f>
        <v>0</v>
      </c>
      <c r="R93" s="128">
        <f>R94</f>
        <v>0</v>
      </c>
      <c r="T93" s="129">
        <f>T94</f>
        <v>0</v>
      </c>
      <c r="AR93" s="123" t="s">
        <v>78</v>
      </c>
      <c r="AT93" s="130" t="s">
        <v>70</v>
      </c>
      <c r="AU93" s="130" t="s">
        <v>71</v>
      </c>
      <c r="AY93" s="123" t="s">
        <v>330</v>
      </c>
      <c r="BK93" s="131">
        <f>BK94</f>
        <v>32586.080000000002</v>
      </c>
    </row>
    <row r="94" spans="2:65" s="1" customFormat="1" ht="16.5" customHeight="1">
      <c r="B94" s="33"/>
      <c r="C94" s="134" t="s">
        <v>171</v>
      </c>
      <c r="D94" s="134" t="s">
        <v>332</v>
      </c>
      <c r="E94" s="135" t="s">
        <v>10009</v>
      </c>
      <c r="F94" s="136" t="s">
        <v>10010</v>
      </c>
      <c r="G94" s="137" t="s">
        <v>2551</v>
      </c>
      <c r="H94" s="138">
        <v>16</v>
      </c>
      <c r="I94" s="139">
        <v>2036.63</v>
      </c>
      <c r="J94" s="140">
        <f>ROUND(I94*H94,2)</f>
        <v>32586.080000000002</v>
      </c>
      <c r="K94" s="136" t="s">
        <v>21</v>
      </c>
      <c r="L94" s="33"/>
      <c r="M94" s="141" t="s">
        <v>21</v>
      </c>
      <c r="N94" s="142" t="s">
        <v>42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444</v>
      </c>
      <c r="AT94" s="145" t="s">
        <v>332</v>
      </c>
      <c r="AU94" s="145" t="s">
        <v>78</v>
      </c>
      <c r="AY94" s="18" t="s">
        <v>330</v>
      </c>
      <c r="BE94" s="146">
        <f>IF(N94="základní",J94,0)</f>
        <v>32586.080000000002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78</v>
      </c>
      <c r="BK94" s="146">
        <f>ROUND(I94*H94,2)</f>
        <v>32586.080000000002</v>
      </c>
      <c r="BL94" s="18" t="s">
        <v>444</v>
      </c>
      <c r="BM94" s="145" t="s">
        <v>10013</v>
      </c>
    </row>
    <row r="95" spans="2:65" s="11" customFormat="1" ht="25.9" customHeight="1">
      <c r="B95" s="122"/>
      <c r="D95" s="123" t="s">
        <v>70</v>
      </c>
      <c r="E95" s="124" t="s">
        <v>10014</v>
      </c>
      <c r="F95" s="124" t="s">
        <v>789</v>
      </c>
      <c r="I95" s="125"/>
      <c r="J95" s="126">
        <f>BK95</f>
        <v>155100.62</v>
      </c>
      <c r="L95" s="122"/>
      <c r="M95" s="127"/>
      <c r="P95" s="128">
        <f>SUM(P96:P102)</f>
        <v>0</v>
      </c>
      <c r="R95" s="128">
        <f>SUM(R96:R102)</f>
        <v>0</v>
      </c>
      <c r="T95" s="129">
        <f>SUM(T96:T102)</f>
        <v>0</v>
      </c>
      <c r="AR95" s="123" t="s">
        <v>78</v>
      </c>
      <c r="AT95" s="130" t="s">
        <v>70</v>
      </c>
      <c r="AU95" s="130" t="s">
        <v>71</v>
      </c>
      <c r="AY95" s="123" t="s">
        <v>330</v>
      </c>
      <c r="BK95" s="131">
        <f>SUM(BK96:BK102)</f>
        <v>155100.62</v>
      </c>
    </row>
    <row r="96" spans="2:65" s="1" customFormat="1" ht="38.65" customHeight="1">
      <c r="B96" s="33"/>
      <c r="C96" s="134" t="s">
        <v>364</v>
      </c>
      <c r="D96" s="134" t="s">
        <v>332</v>
      </c>
      <c r="E96" s="135" t="s">
        <v>10015</v>
      </c>
      <c r="F96" s="136" t="s">
        <v>10016</v>
      </c>
      <c r="G96" s="137" t="s">
        <v>2551</v>
      </c>
      <c r="H96" s="138">
        <v>2</v>
      </c>
      <c r="I96" s="139">
        <v>29459.23</v>
      </c>
      <c r="J96" s="140">
        <f>ROUND(I96*H96,2)</f>
        <v>58918.46</v>
      </c>
      <c r="K96" s="136" t="s">
        <v>21</v>
      </c>
      <c r="L96" s="33"/>
      <c r="M96" s="141" t="s">
        <v>21</v>
      </c>
      <c r="N96" s="142" t="s">
        <v>42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444</v>
      </c>
      <c r="AT96" s="145" t="s">
        <v>332</v>
      </c>
      <c r="AU96" s="145" t="s">
        <v>78</v>
      </c>
      <c r="AY96" s="18" t="s">
        <v>330</v>
      </c>
      <c r="BE96" s="146">
        <f>IF(N96="základní",J96,0)</f>
        <v>58918.46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78</v>
      </c>
      <c r="BK96" s="146">
        <f>ROUND(I96*H96,2)</f>
        <v>58918.46</v>
      </c>
      <c r="BL96" s="18" t="s">
        <v>444</v>
      </c>
      <c r="BM96" s="145" t="s">
        <v>370</v>
      </c>
    </row>
    <row r="97" spans="2:65" s="1" customFormat="1" ht="19.5">
      <c r="B97" s="33"/>
      <c r="D97" s="152" t="s">
        <v>375</v>
      </c>
      <c r="F97" s="165" t="s">
        <v>10017</v>
      </c>
      <c r="I97" s="149"/>
      <c r="L97" s="33"/>
      <c r="M97" s="150"/>
      <c r="T97" s="52"/>
      <c r="AT97" s="18" t="s">
        <v>375</v>
      </c>
      <c r="AU97" s="18" t="s">
        <v>78</v>
      </c>
    </row>
    <row r="98" spans="2:65" s="1" customFormat="1" ht="38.65" customHeight="1">
      <c r="B98" s="33"/>
      <c r="C98" s="134" t="s">
        <v>370</v>
      </c>
      <c r="D98" s="134" t="s">
        <v>332</v>
      </c>
      <c r="E98" s="135" t="s">
        <v>10018</v>
      </c>
      <c r="F98" s="136" t="s">
        <v>10019</v>
      </c>
      <c r="G98" s="137" t="s">
        <v>2551</v>
      </c>
      <c r="H98" s="138">
        <v>1</v>
      </c>
      <c r="I98" s="139">
        <v>45626.1</v>
      </c>
      <c r="J98" s="140">
        <f>ROUND(I98*H98,2)</f>
        <v>45626.1</v>
      </c>
      <c r="K98" s="136" t="s">
        <v>21</v>
      </c>
      <c r="L98" s="33"/>
      <c r="M98" s="141" t="s">
        <v>21</v>
      </c>
      <c r="N98" s="142" t="s">
        <v>42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444</v>
      </c>
      <c r="AT98" s="145" t="s">
        <v>332</v>
      </c>
      <c r="AU98" s="145" t="s">
        <v>78</v>
      </c>
      <c r="AY98" s="18" t="s">
        <v>330</v>
      </c>
      <c r="BE98" s="146">
        <f>IF(N98="základní",J98,0)</f>
        <v>45626.1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78</v>
      </c>
      <c r="BK98" s="146">
        <f>ROUND(I98*H98,2)</f>
        <v>45626.1</v>
      </c>
      <c r="BL98" s="18" t="s">
        <v>444</v>
      </c>
      <c r="BM98" s="145" t="s">
        <v>388</v>
      </c>
    </row>
    <row r="99" spans="2:65" s="1" customFormat="1" ht="19.5">
      <c r="B99" s="33"/>
      <c r="D99" s="152" t="s">
        <v>375</v>
      </c>
      <c r="F99" s="165" t="s">
        <v>10020</v>
      </c>
      <c r="I99" s="149"/>
      <c r="L99" s="33"/>
      <c r="M99" s="150"/>
      <c r="T99" s="52"/>
      <c r="AT99" s="18" t="s">
        <v>375</v>
      </c>
      <c r="AU99" s="18" t="s">
        <v>78</v>
      </c>
    </row>
    <row r="100" spans="2:65" s="1" customFormat="1" ht="16.5" customHeight="1">
      <c r="B100" s="33"/>
      <c r="C100" s="134" t="s">
        <v>378</v>
      </c>
      <c r="D100" s="134" t="s">
        <v>332</v>
      </c>
      <c r="E100" s="135" t="s">
        <v>10009</v>
      </c>
      <c r="F100" s="136" t="s">
        <v>10010</v>
      </c>
      <c r="G100" s="137" t="s">
        <v>2551</v>
      </c>
      <c r="H100" s="138">
        <v>9</v>
      </c>
      <c r="I100" s="139">
        <v>2036.63</v>
      </c>
      <c r="J100" s="140">
        <f>ROUND(I100*H100,2)</f>
        <v>18329.669999999998</v>
      </c>
      <c r="K100" s="136" t="s">
        <v>21</v>
      </c>
      <c r="L100" s="33"/>
      <c r="M100" s="141" t="s">
        <v>21</v>
      </c>
      <c r="N100" s="142" t="s">
        <v>42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444</v>
      </c>
      <c r="AT100" s="145" t="s">
        <v>332</v>
      </c>
      <c r="AU100" s="145" t="s">
        <v>78</v>
      </c>
      <c r="AY100" s="18" t="s">
        <v>330</v>
      </c>
      <c r="BE100" s="146">
        <f>IF(N100="základní",J100,0)</f>
        <v>18329.669999999998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78</v>
      </c>
      <c r="BK100" s="146">
        <f>ROUND(I100*H100,2)</f>
        <v>18329.669999999998</v>
      </c>
      <c r="BL100" s="18" t="s">
        <v>444</v>
      </c>
      <c r="BM100" s="145" t="s">
        <v>10021</v>
      </c>
    </row>
    <row r="101" spans="2:65" s="1" customFormat="1" ht="33.75" customHeight="1">
      <c r="B101" s="33"/>
      <c r="C101" s="134" t="s">
        <v>388</v>
      </c>
      <c r="D101" s="134" t="s">
        <v>332</v>
      </c>
      <c r="E101" s="135" t="s">
        <v>10022</v>
      </c>
      <c r="F101" s="136" t="s">
        <v>10023</v>
      </c>
      <c r="G101" s="137" t="s">
        <v>2551</v>
      </c>
      <c r="H101" s="138">
        <v>1</v>
      </c>
      <c r="I101" s="139">
        <v>32226.39</v>
      </c>
      <c r="J101" s="140">
        <f>ROUND(I101*H101,2)</f>
        <v>32226.39</v>
      </c>
      <c r="K101" s="136" t="s">
        <v>21</v>
      </c>
      <c r="L101" s="33"/>
      <c r="M101" s="141" t="s">
        <v>21</v>
      </c>
      <c r="N101" s="142" t="s">
        <v>42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444</v>
      </c>
      <c r="AT101" s="145" t="s">
        <v>332</v>
      </c>
      <c r="AU101" s="145" t="s">
        <v>78</v>
      </c>
      <c r="AY101" s="18" t="s">
        <v>330</v>
      </c>
      <c r="BE101" s="146">
        <f>IF(N101="základní",J101,0)</f>
        <v>32226.39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78</v>
      </c>
      <c r="BK101" s="146">
        <f>ROUND(I101*H101,2)</f>
        <v>32226.39</v>
      </c>
      <c r="BL101" s="18" t="s">
        <v>444</v>
      </c>
      <c r="BM101" s="145" t="s">
        <v>404</v>
      </c>
    </row>
    <row r="102" spans="2:65" s="1" customFormat="1" ht="19.5">
      <c r="B102" s="33"/>
      <c r="D102" s="152" t="s">
        <v>375</v>
      </c>
      <c r="F102" s="165" t="s">
        <v>10024</v>
      </c>
      <c r="I102" s="149"/>
      <c r="L102" s="33"/>
      <c r="M102" s="150"/>
      <c r="T102" s="52"/>
      <c r="AT102" s="18" t="s">
        <v>375</v>
      </c>
      <c r="AU102" s="18" t="s">
        <v>78</v>
      </c>
    </row>
    <row r="103" spans="2:65" s="11" customFormat="1" ht="25.9" customHeight="1">
      <c r="B103" s="122"/>
      <c r="D103" s="123" t="s">
        <v>70</v>
      </c>
      <c r="E103" s="124" t="s">
        <v>10025</v>
      </c>
      <c r="F103" s="124" t="s">
        <v>800</v>
      </c>
      <c r="I103" s="125"/>
      <c r="J103" s="126">
        <f>BK103</f>
        <v>178985.66</v>
      </c>
      <c r="L103" s="122"/>
      <c r="M103" s="127"/>
      <c r="P103" s="128">
        <f>SUM(P104:P111)</f>
        <v>0</v>
      </c>
      <c r="R103" s="128">
        <f>SUM(R104:R111)</f>
        <v>0</v>
      </c>
      <c r="T103" s="129">
        <f>SUM(T104:T111)</f>
        <v>0</v>
      </c>
      <c r="AR103" s="123" t="s">
        <v>78</v>
      </c>
      <c r="AT103" s="130" t="s">
        <v>70</v>
      </c>
      <c r="AU103" s="130" t="s">
        <v>71</v>
      </c>
      <c r="AY103" s="123" t="s">
        <v>330</v>
      </c>
      <c r="BK103" s="131">
        <f>SUM(BK104:BK111)</f>
        <v>178985.66</v>
      </c>
    </row>
    <row r="104" spans="2:65" s="1" customFormat="1" ht="38.65" customHeight="1">
      <c r="B104" s="33"/>
      <c r="C104" s="134" t="s">
        <v>404</v>
      </c>
      <c r="D104" s="134" t="s">
        <v>332</v>
      </c>
      <c r="E104" s="135" t="s">
        <v>10015</v>
      </c>
      <c r="F104" s="136" t="s">
        <v>10016</v>
      </c>
      <c r="G104" s="137" t="s">
        <v>2551</v>
      </c>
      <c r="H104" s="138">
        <v>2</v>
      </c>
      <c r="I104" s="139">
        <v>29459.23</v>
      </c>
      <c r="J104" s="140">
        <f>ROUND(I104*H104,2)</f>
        <v>58918.46</v>
      </c>
      <c r="K104" s="136" t="s">
        <v>21</v>
      </c>
      <c r="L104" s="33"/>
      <c r="M104" s="141" t="s">
        <v>21</v>
      </c>
      <c r="N104" s="142" t="s">
        <v>42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444</v>
      </c>
      <c r="AT104" s="145" t="s">
        <v>332</v>
      </c>
      <c r="AU104" s="145" t="s">
        <v>78</v>
      </c>
      <c r="AY104" s="18" t="s">
        <v>330</v>
      </c>
      <c r="BE104" s="146">
        <f>IF(N104="základní",J104,0)</f>
        <v>58918.46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78</v>
      </c>
      <c r="BK104" s="146">
        <f>ROUND(I104*H104,2)</f>
        <v>58918.46</v>
      </c>
      <c r="BL104" s="18" t="s">
        <v>444</v>
      </c>
      <c r="BM104" s="145" t="s">
        <v>429</v>
      </c>
    </row>
    <row r="105" spans="2:65" s="1" customFormat="1" ht="19.5">
      <c r="B105" s="33"/>
      <c r="D105" s="152" t="s">
        <v>375</v>
      </c>
      <c r="F105" s="165" t="s">
        <v>10026</v>
      </c>
      <c r="I105" s="149"/>
      <c r="L105" s="33"/>
      <c r="M105" s="150"/>
      <c r="T105" s="52"/>
      <c r="AT105" s="18" t="s">
        <v>375</v>
      </c>
      <c r="AU105" s="18" t="s">
        <v>78</v>
      </c>
    </row>
    <row r="106" spans="2:65" s="1" customFormat="1" ht="38.65" customHeight="1">
      <c r="B106" s="33"/>
      <c r="C106" s="134" t="s">
        <v>410</v>
      </c>
      <c r="D106" s="134" t="s">
        <v>332</v>
      </c>
      <c r="E106" s="135" t="s">
        <v>10018</v>
      </c>
      <c r="F106" s="136" t="s">
        <v>10019</v>
      </c>
      <c r="G106" s="137" t="s">
        <v>2551</v>
      </c>
      <c r="H106" s="138">
        <v>1</v>
      </c>
      <c r="I106" s="139">
        <v>45626.1</v>
      </c>
      <c r="J106" s="140">
        <f>ROUND(I106*H106,2)</f>
        <v>45626.1</v>
      </c>
      <c r="K106" s="136" t="s">
        <v>21</v>
      </c>
      <c r="L106" s="33"/>
      <c r="M106" s="141" t="s">
        <v>21</v>
      </c>
      <c r="N106" s="142" t="s">
        <v>42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444</v>
      </c>
      <c r="AT106" s="145" t="s">
        <v>332</v>
      </c>
      <c r="AU106" s="145" t="s">
        <v>78</v>
      </c>
      <c r="AY106" s="18" t="s">
        <v>330</v>
      </c>
      <c r="BE106" s="146">
        <f>IF(N106="základní",J106,0)</f>
        <v>45626.1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78</v>
      </c>
      <c r="BK106" s="146">
        <f>ROUND(I106*H106,2)</f>
        <v>45626.1</v>
      </c>
      <c r="BL106" s="18" t="s">
        <v>444</v>
      </c>
      <c r="BM106" s="145" t="s">
        <v>444</v>
      </c>
    </row>
    <row r="107" spans="2:65" s="1" customFormat="1" ht="19.5">
      <c r="B107" s="33"/>
      <c r="D107" s="152" t="s">
        <v>375</v>
      </c>
      <c r="F107" s="165" t="s">
        <v>10027</v>
      </c>
      <c r="I107" s="149"/>
      <c r="L107" s="33"/>
      <c r="M107" s="150"/>
      <c r="T107" s="52"/>
      <c r="AT107" s="18" t="s">
        <v>375</v>
      </c>
      <c r="AU107" s="18" t="s">
        <v>78</v>
      </c>
    </row>
    <row r="108" spans="2:65" s="1" customFormat="1" ht="16.5" customHeight="1">
      <c r="B108" s="33"/>
      <c r="C108" s="134" t="s">
        <v>8</v>
      </c>
      <c r="D108" s="134" t="s">
        <v>332</v>
      </c>
      <c r="E108" s="135" t="s">
        <v>10009</v>
      </c>
      <c r="F108" s="136" t="s">
        <v>10010</v>
      </c>
      <c r="G108" s="137" t="s">
        <v>2551</v>
      </c>
      <c r="H108" s="138">
        <v>12</v>
      </c>
      <c r="I108" s="139">
        <v>2036.63</v>
      </c>
      <c r="J108" s="140">
        <f>ROUND(I108*H108,2)</f>
        <v>24439.56</v>
      </c>
      <c r="K108" s="136" t="s">
        <v>21</v>
      </c>
      <c r="L108" s="33"/>
      <c r="M108" s="141" t="s">
        <v>21</v>
      </c>
      <c r="N108" s="142" t="s">
        <v>42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444</v>
      </c>
      <c r="AT108" s="145" t="s">
        <v>332</v>
      </c>
      <c r="AU108" s="145" t="s">
        <v>78</v>
      </c>
      <c r="AY108" s="18" t="s">
        <v>330</v>
      </c>
      <c r="BE108" s="146">
        <f>IF(N108="základní",J108,0)</f>
        <v>24439.56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78</v>
      </c>
      <c r="BK108" s="146">
        <f>ROUND(I108*H108,2)</f>
        <v>24439.56</v>
      </c>
      <c r="BL108" s="18" t="s">
        <v>444</v>
      </c>
      <c r="BM108" s="145" t="s">
        <v>10028</v>
      </c>
    </row>
    <row r="109" spans="2:65" s="1" customFormat="1" ht="33.75" customHeight="1">
      <c r="B109" s="33"/>
      <c r="C109" s="134" t="s">
        <v>422</v>
      </c>
      <c r="D109" s="134" t="s">
        <v>332</v>
      </c>
      <c r="E109" s="135" t="s">
        <v>10022</v>
      </c>
      <c r="F109" s="136" t="s">
        <v>10023</v>
      </c>
      <c r="G109" s="137" t="s">
        <v>2551</v>
      </c>
      <c r="H109" s="138">
        <v>1</v>
      </c>
      <c r="I109" s="139">
        <v>32226.39</v>
      </c>
      <c r="J109" s="140">
        <f>ROUND(I109*H109,2)</f>
        <v>32226.39</v>
      </c>
      <c r="K109" s="136" t="s">
        <v>21</v>
      </c>
      <c r="L109" s="33"/>
      <c r="M109" s="141" t="s">
        <v>21</v>
      </c>
      <c r="N109" s="142" t="s">
        <v>42</v>
      </c>
      <c r="P109" s="143">
        <f>O109*H109</f>
        <v>0</v>
      </c>
      <c r="Q109" s="143">
        <v>0</v>
      </c>
      <c r="R109" s="143">
        <f>Q109*H109</f>
        <v>0</v>
      </c>
      <c r="S109" s="143">
        <v>0</v>
      </c>
      <c r="T109" s="144">
        <f>S109*H109</f>
        <v>0</v>
      </c>
      <c r="AR109" s="145" t="s">
        <v>444</v>
      </c>
      <c r="AT109" s="145" t="s">
        <v>332</v>
      </c>
      <c r="AU109" s="145" t="s">
        <v>78</v>
      </c>
      <c r="AY109" s="18" t="s">
        <v>330</v>
      </c>
      <c r="BE109" s="146">
        <f>IF(N109="základní",J109,0)</f>
        <v>32226.39</v>
      </c>
      <c r="BF109" s="146">
        <f>IF(N109="snížená",J109,0)</f>
        <v>0</v>
      </c>
      <c r="BG109" s="146">
        <f>IF(N109="zákl. přenesená",J109,0)</f>
        <v>0</v>
      </c>
      <c r="BH109" s="146">
        <f>IF(N109="sníž. přenesená",J109,0)</f>
        <v>0</v>
      </c>
      <c r="BI109" s="146">
        <f>IF(N109="nulová",J109,0)</f>
        <v>0</v>
      </c>
      <c r="BJ109" s="18" t="s">
        <v>78</v>
      </c>
      <c r="BK109" s="146">
        <f>ROUND(I109*H109,2)</f>
        <v>32226.39</v>
      </c>
      <c r="BL109" s="18" t="s">
        <v>444</v>
      </c>
      <c r="BM109" s="145" t="s">
        <v>459</v>
      </c>
    </row>
    <row r="110" spans="2:65" s="1" customFormat="1" ht="19.5">
      <c r="B110" s="33"/>
      <c r="D110" s="152" t="s">
        <v>375</v>
      </c>
      <c r="F110" s="165" t="s">
        <v>10029</v>
      </c>
      <c r="I110" s="149"/>
      <c r="L110" s="33"/>
      <c r="M110" s="150"/>
      <c r="T110" s="52"/>
      <c r="AT110" s="18" t="s">
        <v>375</v>
      </c>
      <c r="AU110" s="18" t="s">
        <v>78</v>
      </c>
    </row>
    <row r="111" spans="2:65" s="1" customFormat="1" ht="16.5" customHeight="1">
      <c r="B111" s="33"/>
      <c r="C111" s="134" t="s">
        <v>435</v>
      </c>
      <c r="D111" s="134" t="s">
        <v>332</v>
      </c>
      <c r="E111" s="135" t="s">
        <v>10030</v>
      </c>
      <c r="F111" s="136" t="s">
        <v>10031</v>
      </c>
      <c r="G111" s="137" t="s">
        <v>2551</v>
      </c>
      <c r="H111" s="138">
        <v>1</v>
      </c>
      <c r="I111" s="139">
        <v>17775.150000000001</v>
      </c>
      <c r="J111" s="140">
        <f>ROUND(I111*H111,2)</f>
        <v>17775.150000000001</v>
      </c>
      <c r="K111" s="136" t="s">
        <v>21</v>
      </c>
      <c r="L111" s="33"/>
      <c r="M111" s="141" t="s">
        <v>21</v>
      </c>
      <c r="N111" s="142" t="s">
        <v>42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444</v>
      </c>
      <c r="AT111" s="145" t="s">
        <v>332</v>
      </c>
      <c r="AU111" s="145" t="s">
        <v>78</v>
      </c>
      <c r="AY111" s="18" t="s">
        <v>330</v>
      </c>
      <c r="BE111" s="146">
        <f>IF(N111="základní",J111,0)</f>
        <v>17775.150000000001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78</v>
      </c>
      <c r="BK111" s="146">
        <f>ROUND(I111*H111,2)</f>
        <v>17775.150000000001</v>
      </c>
      <c r="BL111" s="18" t="s">
        <v>444</v>
      </c>
      <c r="BM111" s="145" t="s">
        <v>10032</v>
      </c>
    </row>
    <row r="112" spans="2:65" s="11" customFormat="1" ht="25.9" customHeight="1">
      <c r="B112" s="122"/>
      <c r="D112" s="123" t="s">
        <v>70</v>
      </c>
      <c r="E112" s="124" t="s">
        <v>10033</v>
      </c>
      <c r="F112" s="124" t="s">
        <v>808</v>
      </c>
      <c r="I112" s="125"/>
      <c r="J112" s="126">
        <f>BK112</f>
        <v>36104.82</v>
      </c>
      <c r="L112" s="122"/>
      <c r="M112" s="127"/>
      <c r="P112" s="128">
        <f>SUM(P113:P114)</f>
        <v>0</v>
      </c>
      <c r="R112" s="128">
        <f>SUM(R113:R114)</f>
        <v>0</v>
      </c>
      <c r="T112" s="129">
        <f>SUM(T113:T114)</f>
        <v>0</v>
      </c>
      <c r="AR112" s="123" t="s">
        <v>78</v>
      </c>
      <c r="AT112" s="130" t="s">
        <v>70</v>
      </c>
      <c r="AU112" s="130" t="s">
        <v>71</v>
      </c>
      <c r="AY112" s="123" t="s">
        <v>330</v>
      </c>
      <c r="BK112" s="131">
        <f>SUM(BK113:BK114)</f>
        <v>36104.82</v>
      </c>
    </row>
    <row r="113" spans="2:65" s="1" customFormat="1" ht="16.5" customHeight="1">
      <c r="B113" s="33"/>
      <c r="C113" s="134" t="s">
        <v>444</v>
      </c>
      <c r="D113" s="134" t="s">
        <v>332</v>
      </c>
      <c r="E113" s="135" t="s">
        <v>10009</v>
      </c>
      <c r="F113" s="136" t="s">
        <v>10010</v>
      </c>
      <c r="G113" s="137" t="s">
        <v>2551</v>
      </c>
      <c r="H113" s="138">
        <v>9</v>
      </c>
      <c r="I113" s="139">
        <v>2036.63</v>
      </c>
      <c r="J113" s="140">
        <f>ROUND(I113*H113,2)</f>
        <v>18329.669999999998</v>
      </c>
      <c r="K113" s="136" t="s">
        <v>21</v>
      </c>
      <c r="L113" s="33"/>
      <c r="M113" s="141" t="s">
        <v>21</v>
      </c>
      <c r="N113" s="142" t="s">
        <v>42</v>
      </c>
      <c r="P113" s="143">
        <f>O113*H113</f>
        <v>0</v>
      </c>
      <c r="Q113" s="143">
        <v>0</v>
      </c>
      <c r="R113" s="143">
        <f>Q113*H113</f>
        <v>0</v>
      </c>
      <c r="S113" s="143">
        <v>0</v>
      </c>
      <c r="T113" s="144">
        <f>S113*H113</f>
        <v>0</v>
      </c>
      <c r="AR113" s="145" t="s">
        <v>444</v>
      </c>
      <c r="AT113" s="145" t="s">
        <v>332</v>
      </c>
      <c r="AU113" s="145" t="s">
        <v>78</v>
      </c>
      <c r="AY113" s="18" t="s">
        <v>330</v>
      </c>
      <c r="BE113" s="146">
        <f>IF(N113="základní",J113,0)</f>
        <v>18329.669999999998</v>
      </c>
      <c r="BF113" s="146">
        <f>IF(N113="snížená",J113,0)</f>
        <v>0</v>
      </c>
      <c r="BG113" s="146">
        <f>IF(N113="zákl. přenesená",J113,0)</f>
        <v>0</v>
      </c>
      <c r="BH113" s="146">
        <f>IF(N113="sníž. přenesená",J113,0)</f>
        <v>0</v>
      </c>
      <c r="BI113" s="146">
        <f>IF(N113="nulová",J113,0)</f>
        <v>0</v>
      </c>
      <c r="BJ113" s="18" t="s">
        <v>78</v>
      </c>
      <c r="BK113" s="146">
        <f>ROUND(I113*H113,2)</f>
        <v>18329.669999999998</v>
      </c>
      <c r="BL113" s="18" t="s">
        <v>444</v>
      </c>
      <c r="BM113" s="145" t="s">
        <v>10034</v>
      </c>
    </row>
    <row r="114" spans="2:65" s="1" customFormat="1" ht="16.5" customHeight="1">
      <c r="B114" s="33"/>
      <c r="C114" s="134" t="s">
        <v>459</v>
      </c>
      <c r="D114" s="134" t="s">
        <v>332</v>
      </c>
      <c r="E114" s="135" t="s">
        <v>10030</v>
      </c>
      <c r="F114" s="136" t="s">
        <v>10031</v>
      </c>
      <c r="G114" s="137" t="s">
        <v>2551</v>
      </c>
      <c r="H114" s="138">
        <v>1</v>
      </c>
      <c r="I114" s="139">
        <v>17775.150000000001</v>
      </c>
      <c r="J114" s="140">
        <f>ROUND(I114*H114,2)</f>
        <v>17775.150000000001</v>
      </c>
      <c r="K114" s="136" t="s">
        <v>21</v>
      </c>
      <c r="L114" s="33"/>
      <c r="M114" s="194" t="s">
        <v>21</v>
      </c>
      <c r="N114" s="195" t="s">
        <v>42</v>
      </c>
      <c r="O114" s="191"/>
      <c r="P114" s="196">
        <f>O114*H114</f>
        <v>0</v>
      </c>
      <c r="Q114" s="196">
        <v>0</v>
      </c>
      <c r="R114" s="196">
        <f>Q114*H114</f>
        <v>0</v>
      </c>
      <c r="S114" s="196">
        <v>0</v>
      </c>
      <c r="T114" s="197">
        <f>S114*H114</f>
        <v>0</v>
      </c>
      <c r="AR114" s="145" t="s">
        <v>444</v>
      </c>
      <c r="AT114" s="145" t="s">
        <v>332</v>
      </c>
      <c r="AU114" s="145" t="s">
        <v>78</v>
      </c>
      <c r="AY114" s="18" t="s">
        <v>330</v>
      </c>
      <c r="BE114" s="146">
        <f>IF(N114="základní",J114,0)</f>
        <v>17775.150000000001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78</v>
      </c>
      <c r="BK114" s="146">
        <f>ROUND(I114*H114,2)</f>
        <v>17775.150000000001</v>
      </c>
      <c r="BL114" s="18" t="s">
        <v>444</v>
      </c>
      <c r="BM114" s="145" t="s">
        <v>10035</v>
      </c>
    </row>
    <row r="115" spans="2:65" s="1" customFormat="1" ht="6.95" customHeight="1">
      <c r="B115" s="41"/>
      <c r="C115" s="42"/>
      <c r="D115" s="42"/>
      <c r="E115" s="42"/>
      <c r="F115" s="42"/>
      <c r="G115" s="42"/>
      <c r="H115" s="42"/>
      <c r="I115" s="42"/>
      <c r="J115" s="42"/>
      <c r="K115" s="42"/>
      <c r="L115" s="33"/>
    </row>
  </sheetData>
  <sheetProtection algorithmName="SHA-512" hashValue="N9FOK1EDZ8uMR9mnijTlZXJlDLHmDJi67e/JqWMYUwLgkqI00ZleE+CDsvQmoCN7Kc/0uKS9dujVID/Mk3pCKQ==" saltValue="A+HB+Cv/8lWV630cZmGCbGkrO5eDujHvJpo3669rOxj4rfP+tjql84Yssi2/So8yJpDfiG1K2DrNm0QmjPaU6A==" spinCount="100000" sheet="1" objects="1" scenarios="1" formatColumns="0" formatRows="0" autoFilter="0"/>
  <autoFilter ref="C89:K114" xr:uid="{00000000-0009-0000-0000-00001A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B1:H489"/>
  <sheetViews>
    <sheetView showGridLines="0" workbookViewId="0"/>
  </sheetViews>
  <sheetFormatPr defaultColWidth="9.33203125" defaultRowHeight="11.25"/>
  <cols>
    <col min="1" max="1" width="8.33203125" customWidth="1"/>
    <col min="2" max="2" width="1.6640625" customWidth="1"/>
    <col min="3" max="3" width="25" customWidth="1"/>
    <col min="4" max="4" width="130.83203125" customWidth="1"/>
    <col min="5" max="5" width="13.33203125" customWidth="1"/>
    <col min="6" max="6" width="20" customWidth="1"/>
    <col min="7" max="7" width="1.6640625" customWidth="1"/>
    <col min="8" max="8" width="8.33203125" customWidth="1"/>
  </cols>
  <sheetData>
    <row r="1" spans="2:8" ht="11.25" customHeight="1"/>
    <row r="2" spans="2:8" ht="36.950000000000003" customHeight="1"/>
    <row r="3" spans="2:8" ht="6.95" customHeight="1">
      <c r="B3" s="19"/>
      <c r="C3" s="20"/>
      <c r="D3" s="20"/>
      <c r="E3" s="20"/>
      <c r="F3" s="20"/>
      <c r="G3" s="20"/>
      <c r="H3" s="21"/>
    </row>
    <row r="4" spans="2:8" ht="24.95" customHeight="1">
      <c r="B4" s="21"/>
      <c r="C4" s="22" t="s">
        <v>10036</v>
      </c>
      <c r="H4" s="21"/>
    </row>
    <row r="5" spans="2:8" ht="12" customHeight="1">
      <c r="B5" s="21"/>
      <c r="C5" s="25" t="s">
        <v>13</v>
      </c>
      <c r="D5" s="331" t="s">
        <v>14</v>
      </c>
      <c r="E5" s="323"/>
      <c r="F5" s="323"/>
      <c r="H5" s="21"/>
    </row>
    <row r="6" spans="2:8" ht="36.950000000000003" customHeight="1">
      <c r="B6" s="21"/>
      <c r="C6" s="27" t="s">
        <v>16</v>
      </c>
      <c r="D6" s="328" t="s">
        <v>17</v>
      </c>
      <c r="E6" s="323"/>
      <c r="F6" s="323"/>
      <c r="H6" s="21"/>
    </row>
    <row r="7" spans="2:8" ht="16.5" customHeight="1">
      <c r="B7" s="21"/>
      <c r="C7" s="28" t="s">
        <v>24</v>
      </c>
      <c r="D7" s="49">
        <f>'Rekapitulace stavby'!AN8</f>
        <v>45470</v>
      </c>
      <c r="H7" s="21"/>
    </row>
    <row r="8" spans="2:8" s="1" customFormat="1" ht="10.9" customHeight="1">
      <c r="B8" s="33"/>
      <c r="H8" s="33"/>
    </row>
    <row r="9" spans="2:8" s="10" customFormat="1" ht="29.25" customHeight="1">
      <c r="B9" s="114"/>
      <c r="C9" s="115" t="s">
        <v>52</v>
      </c>
      <c r="D9" s="116" t="s">
        <v>53</v>
      </c>
      <c r="E9" s="116" t="s">
        <v>317</v>
      </c>
      <c r="F9" s="117" t="s">
        <v>10037</v>
      </c>
      <c r="H9" s="114"/>
    </row>
    <row r="10" spans="2:8" s="1" customFormat="1" ht="26.45" customHeight="1">
      <c r="B10" s="33"/>
      <c r="C10" s="201" t="s">
        <v>10038</v>
      </c>
      <c r="D10" s="201" t="s">
        <v>83</v>
      </c>
      <c r="H10" s="33"/>
    </row>
    <row r="11" spans="2:8" s="1" customFormat="1" ht="16.899999999999999" customHeight="1">
      <c r="B11" s="33"/>
      <c r="C11" s="202" t="s">
        <v>201</v>
      </c>
      <c r="D11" s="203" t="s">
        <v>202</v>
      </c>
      <c r="E11" s="204" t="s">
        <v>169</v>
      </c>
      <c r="F11" s="205">
        <v>452.18</v>
      </c>
      <c r="H11" s="33"/>
    </row>
    <row r="12" spans="2:8" s="1" customFormat="1" ht="16.899999999999999" customHeight="1">
      <c r="B12" s="33"/>
      <c r="C12" s="206" t="s">
        <v>21</v>
      </c>
      <c r="D12" s="206" t="s">
        <v>1003</v>
      </c>
      <c r="E12" s="18" t="s">
        <v>21</v>
      </c>
      <c r="F12" s="207">
        <v>0</v>
      </c>
      <c r="H12" s="33"/>
    </row>
    <row r="13" spans="2:8" s="1" customFormat="1" ht="16.899999999999999" customHeight="1">
      <c r="B13" s="33"/>
      <c r="C13" s="206" t="s">
        <v>21</v>
      </c>
      <c r="D13" s="206" t="s">
        <v>4559</v>
      </c>
      <c r="E13" s="18" t="s">
        <v>21</v>
      </c>
      <c r="F13" s="207">
        <v>0</v>
      </c>
      <c r="H13" s="33"/>
    </row>
    <row r="14" spans="2:8" s="1" customFormat="1" ht="16.899999999999999" customHeight="1">
      <c r="B14" s="33"/>
      <c r="C14" s="206" t="s">
        <v>21</v>
      </c>
      <c r="D14" s="206" t="s">
        <v>10039</v>
      </c>
      <c r="E14" s="18" t="s">
        <v>21</v>
      </c>
      <c r="F14" s="207">
        <v>91.75</v>
      </c>
      <c r="H14" s="33"/>
    </row>
    <row r="15" spans="2:8" s="1" customFormat="1" ht="16.899999999999999" customHeight="1">
      <c r="B15" s="33"/>
      <c r="C15" s="206" t="s">
        <v>21</v>
      </c>
      <c r="D15" s="206" t="s">
        <v>10040</v>
      </c>
      <c r="E15" s="18" t="s">
        <v>21</v>
      </c>
      <c r="F15" s="207">
        <v>140.27000000000001</v>
      </c>
      <c r="H15" s="33"/>
    </row>
    <row r="16" spans="2:8" s="1" customFormat="1" ht="16.899999999999999" customHeight="1">
      <c r="B16" s="33"/>
      <c r="C16" s="206" t="s">
        <v>21</v>
      </c>
      <c r="D16" s="206" t="s">
        <v>10041</v>
      </c>
      <c r="E16" s="18" t="s">
        <v>21</v>
      </c>
      <c r="F16" s="207">
        <v>128.62</v>
      </c>
      <c r="H16" s="33"/>
    </row>
    <row r="17" spans="2:8" s="1" customFormat="1" ht="16.899999999999999" customHeight="1">
      <c r="B17" s="33"/>
      <c r="C17" s="206" t="s">
        <v>21</v>
      </c>
      <c r="D17" s="206" t="s">
        <v>769</v>
      </c>
      <c r="E17" s="18" t="s">
        <v>21</v>
      </c>
      <c r="F17" s="207">
        <v>360.64</v>
      </c>
      <c r="H17" s="33"/>
    </row>
    <row r="18" spans="2:8" s="1" customFormat="1" ht="16.899999999999999" customHeight="1">
      <c r="B18" s="33"/>
      <c r="C18" s="206" t="s">
        <v>21</v>
      </c>
      <c r="D18" s="206" t="s">
        <v>4622</v>
      </c>
      <c r="E18" s="18" t="s">
        <v>21</v>
      </c>
      <c r="F18" s="207">
        <v>0</v>
      </c>
      <c r="H18" s="33"/>
    </row>
    <row r="19" spans="2:8" s="1" customFormat="1" ht="16.899999999999999" customHeight="1">
      <c r="B19" s="33"/>
      <c r="C19" s="206" t="s">
        <v>21</v>
      </c>
      <c r="D19" s="206" t="s">
        <v>10042</v>
      </c>
      <c r="E19" s="18" t="s">
        <v>21</v>
      </c>
      <c r="F19" s="207">
        <v>43.18</v>
      </c>
      <c r="H19" s="33"/>
    </row>
    <row r="20" spans="2:8" s="1" customFormat="1" ht="16.899999999999999" customHeight="1">
      <c r="B20" s="33"/>
      <c r="C20" s="206" t="s">
        <v>21</v>
      </c>
      <c r="D20" s="206" t="s">
        <v>10043</v>
      </c>
      <c r="E20" s="18" t="s">
        <v>21</v>
      </c>
      <c r="F20" s="207">
        <v>48.36</v>
      </c>
      <c r="H20" s="33"/>
    </row>
    <row r="21" spans="2:8" s="1" customFormat="1" ht="16.899999999999999" customHeight="1">
      <c r="B21" s="33"/>
      <c r="C21" s="206" t="s">
        <v>21</v>
      </c>
      <c r="D21" s="206" t="s">
        <v>769</v>
      </c>
      <c r="E21" s="18" t="s">
        <v>21</v>
      </c>
      <c r="F21" s="207">
        <v>91.54</v>
      </c>
      <c r="H21" s="33"/>
    </row>
    <row r="22" spans="2:8" s="1" customFormat="1" ht="16.899999999999999" customHeight="1">
      <c r="B22" s="33"/>
      <c r="C22" s="206" t="s">
        <v>21</v>
      </c>
      <c r="D22" s="206" t="s">
        <v>443</v>
      </c>
      <c r="E22" s="18" t="s">
        <v>21</v>
      </c>
      <c r="F22" s="207">
        <v>452.18</v>
      </c>
      <c r="H22" s="33"/>
    </row>
    <row r="23" spans="2:8" s="1" customFormat="1" ht="16.899999999999999" customHeight="1">
      <c r="B23" s="33"/>
      <c r="C23" s="208" t="s">
        <v>10044</v>
      </c>
      <c r="H23" s="33"/>
    </row>
    <row r="24" spans="2:8" s="1" customFormat="1" ht="16.899999999999999" customHeight="1">
      <c r="B24" s="33"/>
      <c r="C24" s="206" t="s">
        <v>2189</v>
      </c>
      <c r="D24" s="206" t="s">
        <v>10045</v>
      </c>
      <c r="E24" s="18" t="s">
        <v>169</v>
      </c>
      <c r="F24" s="207">
        <v>2688.76</v>
      </c>
      <c r="H24" s="33"/>
    </row>
    <row r="25" spans="2:8" s="1" customFormat="1" ht="16.899999999999999" customHeight="1">
      <c r="B25" s="33"/>
      <c r="C25" s="206" t="s">
        <v>2194</v>
      </c>
      <c r="D25" s="206" t="s">
        <v>10046</v>
      </c>
      <c r="E25" s="18" t="s">
        <v>169</v>
      </c>
      <c r="F25" s="207">
        <v>3133.54</v>
      </c>
      <c r="H25" s="33"/>
    </row>
    <row r="26" spans="2:8" s="1" customFormat="1" ht="16.899999999999999" customHeight="1">
      <c r="B26" s="33"/>
      <c r="C26" s="206" t="s">
        <v>2199</v>
      </c>
      <c r="D26" s="206" t="s">
        <v>10047</v>
      </c>
      <c r="E26" s="18" t="s">
        <v>169</v>
      </c>
      <c r="F26" s="207">
        <v>12439.53</v>
      </c>
      <c r="H26" s="33"/>
    </row>
    <row r="27" spans="2:8" s="1" customFormat="1" ht="16.899999999999999" customHeight="1">
      <c r="B27" s="33"/>
      <c r="C27" s="206" t="s">
        <v>2211</v>
      </c>
      <c r="D27" s="206" t="s">
        <v>10048</v>
      </c>
      <c r="E27" s="18" t="s">
        <v>169</v>
      </c>
      <c r="F27" s="207">
        <v>3446.8939999999998</v>
      </c>
      <c r="H27" s="33"/>
    </row>
    <row r="28" spans="2:8" s="1" customFormat="1" ht="16.899999999999999" customHeight="1">
      <c r="B28" s="33"/>
      <c r="C28" s="206" t="s">
        <v>2223</v>
      </c>
      <c r="D28" s="206" t="s">
        <v>10049</v>
      </c>
      <c r="E28" s="18" t="s">
        <v>169</v>
      </c>
      <c r="F28" s="207">
        <v>3119.44</v>
      </c>
      <c r="H28" s="33"/>
    </row>
    <row r="29" spans="2:8" s="1" customFormat="1" ht="16.899999999999999" customHeight="1">
      <c r="B29" s="33"/>
      <c r="C29" s="206" t="s">
        <v>4519</v>
      </c>
      <c r="D29" s="206" t="s">
        <v>10050</v>
      </c>
      <c r="E29" s="18" t="s">
        <v>169</v>
      </c>
      <c r="F29" s="207">
        <v>2831.4470000000001</v>
      </c>
      <c r="H29" s="33"/>
    </row>
    <row r="30" spans="2:8" s="1" customFormat="1" ht="16.899999999999999" customHeight="1">
      <c r="B30" s="33"/>
      <c r="C30" s="206" t="s">
        <v>4536</v>
      </c>
      <c r="D30" s="206" t="s">
        <v>10051</v>
      </c>
      <c r="E30" s="18" t="s">
        <v>169</v>
      </c>
      <c r="F30" s="207">
        <v>2724.5230000000001</v>
      </c>
      <c r="H30" s="33"/>
    </row>
    <row r="31" spans="2:8" s="1" customFormat="1" ht="16.899999999999999" customHeight="1">
      <c r="B31" s="33"/>
      <c r="C31" s="206" t="s">
        <v>2432</v>
      </c>
      <c r="D31" s="206" t="s">
        <v>10052</v>
      </c>
      <c r="E31" s="18" t="s">
        <v>169</v>
      </c>
      <c r="F31" s="207">
        <v>3381.9479999999999</v>
      </c>
      <c r="H31" s="33"/>
    </row>
    <row r="32" spans="2:8" s="1" customFormat="1" ht="16.899999999999999" customHeight="1">
      <c r="B32" s="33"/>
      <c r="C32" s="202" t="s">
        <v>204</v>
      </c>
      <c r="D32" s="203" t="s">
        <v>205</v>
      </c>
      <c r="E32" s="204" t="s">
        <v>169</v>
      </c>
      <c r="F32" s="205">
        <v>2186.9</v>
      </c>
      <c r="H32" s="33"/>
    </row>
    <row r="33" spans="2:8" s="1" customFormat="1" ht="16.899999999999999" customHeight="1">
      <c r="B33" s="33"/>
      <c r="C33" s="206" t="s">
        <v>21</v>
      </c>
      <c r="D33" s="206" t="s">
        <v>4559</v>
      </c>
      <c r="E33" s="18" t="s">
        <v>21</v>
      </c>
      <c r="F33" s="207">
        <v>0</v>
      </c>
      <c r="H33" s="33"/>
    </row>
    <row r="34" spans="2:8" s="1" customFormat="1" ht="16.899999999999999" customHeight="1">
      <c r="B34" s="33"/>
      <c r="C34" s="206" t="s">
        <v>21</v>
      </c>
      <c r="D34" s="206" t="s">
        <v>770</v>
      </c>
      <c r="E34" s="18" t="s">
        <v>21</v>
      </c>
      <c r="F34" s="207">
        <v>0</v>
      </c>
      <c r="H34" s="33"/>
    </row>
    <row r="35" spans="2:8" s="1" customFormat="1" ht="16.899999999999999" customHeight="1">
      <c r="B35" s="33"/>
      <c r="C35" s="206" t="s">
        <v>21</v>
      </c>
      <c r="D35" s="206" t="s">
        <v>10053</v>
      </c>
      <c r="E35" s="18" t="s">
        <v>21</v>
      </c>
      <c r="F35" s="207">
        <v>248.76</v>
      </c>
      <c r="H35" s="33"/>
    </row>
    <row r="36" spans="2:8" s="1" customFormat="1" ht="16.899999999999999" customHeight="1">
      <c r="B36" s="33"/>
      <c r="C36" s="206" t="s">
        <v>21</v>
      </c>
      <c r="D36" s="206" t="s">
        <v>10054</v>
      </c>
      <c r="E36" s="18" t="s">
        <v>21</v>
      </c>
      <c r="F36" s="207">
        <v>112.72</v>
      </c>
      <c r="H36" s="33"/>
    </row>
    <row r="37" spans="2:8" s="1" customFormat="1" ht="16.899999999999999" customHeight="1">
      <c r="B37" s="33"/>
      <c r="C37" s="206" t="s">
        <v>21</v>
      </c>
      <c r="D37" s="206" t="s">
        <v>10055</v>
      </c>
      <c r="E37" s="18" t="s">
        <v>21</v>
      </c>
      <c r="F37" s="207">
        <v>138.46</v>
      </c>
      <c r="H37" s="33"/>
    </row>
    <row r="38" spans="2:8" s="1" customFormat="1" ht="16.899999999999999" customHeight="1">
      <c r="B38" s="33"/>
      <c r="C38" s="206" t="s">
        <v>21</v>
      </c>
      <c r="D38" s="206" t="s">
        <v>789</v>
      </c>
      <c r="E38" s="18" t="s">
        <v>21</v>
      </c>
      <c r="F38" s="207">
        <v>0</v>
      </c>
      <c r="H38" s="33"/>
    </row>
    <row r="39" spans="2:8" s="1" customFormat="1" ht="16.899999999999999" customHeight="1">
      <c r="B39" s="33"/>
      <c r="C39" s="206" t="s">
        <v>21</v>
      </c>
      <c r="D39" s="206" t="s">
        <v>10056</v>
      </c>
      <c r="E39" s="18" t="s">
        <v>21</v>
      </c>
      <c r="F39" s="207">
        <v>117.2</v>
      </c>
      <c r="H39" s="33"/>
    </row>
    <row r="40" spans="2:8" s="1" customFormat="1" ht="16.899999999999999" customHeight="1">
      <c r="B40" s="33"/>
      <c r="C40" s="206" t="s">
        <v>21</v>
      </c>
      <c r="D40" s="206" t="s">
        <v>10057</v>
      </c>
      <c r="E40" s="18" t="s">
        <v>21</v>
      </c>
      <c r="F40" s="207">
        <v>51.87</v>
      </c>
      <c r="H40" s="33"/>
    </row>
    <row r="41" spans="2:8" s="1" customFormat="1" ht="16.899999999999999" customHeight="1">
      <c r="B41" s="33"/>
      <c r="C41" s="206" t="s">
        <v>21</v>
      </c>
      <c r="D41" s="206" t="s">
        <v>800</v>
      </c>
      <c r="E41" s="18" t="s">
        <v>21</v>
      </c>
      <c r="F41" s="207">
        <v>0</v>
      </c>
      <c r="H41" s="33"/>
    </row>
    <row r="42" spans="2:8" s="1" customFormat="1" ht="16.899999999999999" customHeight="1">
      <c r="B42" s="33"/>
      <c r="C42" s="206" t="s">
        <v>21</v>
      </c>
      <c r="D42" s="206" t="s">
        <v>10058</v>
      </c>
      <c r="E42" s="18" t="s">
        <v>21</v>
      </c>
      <c r="F42" s="207">
        <v>290.22000000000003</v>
      </c>
      <c r="H42" s="33"/>
    </row>
    <row r="43" spans="2:8" s="1" customFormat="1" ht="16.899999999999999" customHeight="1">
      <c r="B43" s="33"/>
      <c r="C43" s="206" t="s">
        <v>21</v>
      </c>
      <c r="D43" s="206" t="s">
        <v>10059</v>
      </c>
      <c r="E43" s="18" t="s">
        <v>21</v>
      </c>
      <c r="F43" s="207">
        <v>67.349999999999994</v>
      </c>
      <c r="H43" s="33"/>
    </row>
    <row r="44" spans="2:8" s="1" customFormat="1" ht="16.899999999999999" customHeight="1">
      <c r="B44" s="33"/>
      <c r="C44" s="206" t="s">
        <v>21</v>
      </c>
      <c r="D44" s="206" t="s">
        <v>10060</v>
      </c>
      <c r="E44" s="18" t="s">
        <v>21</v>
      </c>
      <c r="F44" s="207">
        <v>50.54</v>
      </c>
      <c r="H44" s="33"/>
    </row>
    <row r="45" spans="2:8" s="1" customFormat="1" ht="16.899999999999999" customHeight="1">
      <c r="B45" s="33"/>
      <c r="C45" s="206" t="s">
        <v>21</v>
      </c>
      <c r="D45" s="206" t="s">
        <v>808</v>
      </c>
      <c r="E45" s="18" t="s">
        <v>21</v>
      </c>
      <c r="F45" s="207">
        <v>0</v>
      </c>
      <c r="H45" s="33"/>
    </row>
    <row r="46" spans="2:8" s="1" customFormat="1" ht="16.899999999999999" customHeight="1">
      <c r="B46" s="33"/>
      <c r="C46" s="206" t="s">
        <v>21</v>
      </c>
      <c r="D46" s="206" t="s">
        <v>10061</v>
      </c>
      <c r="E46" s="18" t="s">
        <v>21</v>
      </c>
      <c r="F46" s="207">
        <v>193.88</v>
      </c>
      <c r="H46" s="33"/>
    </row>
    <row r="47" spans="2:8" s="1" customFormat="1" ht="16.899999999999999" customHeight="1">
      <c r="B47" s="33"/>
      <c r="C47" s="206" t="s">
        <v>21</v>
      </c>
      <c r="D47" s="206" t="s">
        <v>10062</v>
      </c>
      <c r="E47" s="18" t="s">
        <v>21</v>
      </c>
      <c r="F47" s="207">
        <v>86.99</v>
      </c>
      <c r="H47" s="33"/>
    </row>
    <row r="48" spans="2:8" s="1" customFormat="1" ht="16.899999999999999" customHeight="1">
      <c r="B48" s="33"/>
      <c r="C48" s="206" t="s">
        <v>21</v>
      </c>
      <c r="D48" s="206" t="s">
        <v>10063</v>
      </c>
      <c r="E48" s="18" t="s">
        <v>21</v>
      </c>
      <c r="F48" s="207">
        <v>91.81</v>
      </c>
      <c r="H48" s="33"/>
    </row>
    <row r="49" spans="2:8" s="1" customFormat="1" ht="16.899999999999999" customHeight="1">
      <c r="B49" s="33"/>
      <c r="C49" s="206" t="s">
        <v>21</v>
      </c>
      <c r="D49" s="206" t="s">
        <v>10064</v>
      </c>
      <c r="E49" s="18" t="s">
        <v>21</v>
      </c>
      <c r="F49" s="207">
        <v>83.39</v>
      </c>
      <c r="H49" s="33"/>
    </row>
    <row r="50" spans="2:8" s="1" customFormat="1" ht="16.899999999999999" customHeight="1">
      <c r="B50" s="33"/>
      <c r="C50" s="206" t="s">
        <v>21</v>
      </c>
      <c r="D50" s="206" t="s">
        <v>769</v>
      </c>
      <c r="E50" s="18" t="s">
        <v>21</v>
      </c>
      <c r="F50" s="207">
        <v>1533.19</v>
      </c>
      <c r="H50" s="33"/>
    </row>
    <row r="51" spans="2:8" s="1" customFormat="1" ht="16.899999999999999" customHeight="1">
      <c r="B51" s="33"/>
      <c r="C51" s="206" t="s">
        <v>21</v>
      </c>
      <c r="D51" s="206" t="s">
        <v>4622</v>
      </c>
      <c r="E51" s="18" t="s">
        <v>21</v>
      </c>
      <c r="F51" s="207">
        <v>0</v>
      </c>
      <c r="H51" s="33"/>
    </row>
    <row r="52" spans="2:8" s="1" customFormat="1" ht="16.899999999999999" customHeight="1">
      <c r="B52" s="33"/>
      <c r="C52" s="206" t="s">
        <v>21</v>
      </c>
      <c r="D52" s="206" t="s">
        <v>770</v>
      </c>
      <c r="E52" s="18" t="s">
        <v>21</v>
      </c>
      <c r="F52" s="207">
        <v>0</v>
      </c>
      <c r="H52" s="33"/>
    </row>
    <row r="53" spans="2:8" s="1" customFormat="1" ht="16.899999999999999" customHeight="1">
      <c r="B53" s="33"/>
      <c r="C53" s="206" t="s">
        <v>21</v>
      </c>
      <c r="D53" s="206" t="s">
        <v>10065</v>
      </c>
      <c r="E53" s="18" t="s">
        <v>21</v>
      </c>
      <c r="F53" s="207">
        <v>42.64</v>
      </c>
      <c r="H53" s="33"/>
    </row>
    <row r="54" spans="2:8" s="1" customFormat="1" ht="16.899999999999999" customHeight="1">
      <c r="B54" s="33"/>
      <c r="C54" s="206" t="s">
        <v>21</v>
      </c>
      <c r="D54" s="206" t="s">
        <v>789</v>
      </c>
      <c r="E54" s="18" t="s">
        <v>21</v>
      </c>
      <c r="F54" s="207">
        <v>0</v>
      </c>
      <c r="H54" s="33"/>
    </row>
    <row r="55" spans="2:8" s="1" customFormat="1" ht="16.899999999999999" customHeight="1">
      <c r="B55" s="33"/>
      <c r="C55" s="206" t="s">
        <v>21</v>
      </c>
      <c r="D55" s="206" t="s">
        <v>10066</v>
      </c>
      <c r="E55" s="18" t="s">
        <v>21</v>
      </c>
      <c r="F55" s="207">
        <v>29.78</v>
      </c>
      <c r="H55" s="33"/>
    </row>
    <row r="56" spans="2:8" s="1" customFormat="1" ht="16.899999999999999" customHeight="1">
      <c r="B56" s="33"/>
      <c r="C56" s="206" t="s">
        <v>21</v>
      </c>
      <c r="D56" s="206" t="s">
        <v>10067</v>
      </c>
      <c r="E56" s="18" t="s">
        <v>21</v>
      </c>
      <c r="F56" s="207">
        <v>35.67</v>
      </c>
      <c r="H56" s="33"/>
    </row>
    <row r="57" spans="2:8" s="1" customFormat="1" ht="16.899999999999999" customHeight="1">
      <c r="B57" s="33"/>
      <c r="C57" s="206" t="s">
        <v>21</v>
      </c>
      <c r="D57" s="206" t="s">
        <v>800</v>
      </c>
      <c r="E57" s="18" t="s">
        <v>21</v>
      </c>
      <c r="F57" s="207">
        <v>0</v>
      </c>
      <c r="H57" s="33"/>
    </row>
    <row r="58" spans="2:8" s="1" customFormat="1" ht="16.899999999999999" customHeight="1">
      <c r="B58" s="33"/>
      <c r="C58" s="206" t="s">
        <v>21</v>
      </c>
      <c r="D58" s="206" t="s">
        <v>10068</v>
      </c>
      <c r="E58" s="18" t="s">
        <v>21</v>
      </c>
      <c r="F58" s="207">
        <v>43.24</v>
      </c>
      <c r="H58" s="33"/>
    </row>
    <row r="59" spans="2:8" s="1" customFormat="1" ht="16.899999999999999" customHeight="1">
      <c r="B59" s="33"/>
      <c r="C59" s="206" t="s">
        <v>21</v>
      </c>
      <c r="D59" s="206" t="s">
        <v>808</v>
      </c>
      <c r="E59" s="18" t="s">
        <v>21</v>
      </c>
      <c r="F59" s="207">
        <v>0</v>
      </c>
      <c r="H59" s="33"/>
    </row>
    <row r="60" spans="2:8" s="1" customFormat="1" ht="16.899999999999999" customHeight="1">
      <c r="B60" s="33"/>
      <c r="C60" s="206" t="s">
        <v>21</v>
      </c>
      <c r="D60" s="206" t="s">
        <v>10069</v>
      </c>
      <c r="E60" s="18" t="s">
        <v>21</v>
      </c>
      <c r="F60" s="207">
        <v>35.65</v>
      </c>
      <c r="H60" s="33"/>
    </row>
    <row r="61" spans="2:8" s="1" customFormat="1" ht="16.899999999999999" customHeight="1">
      <c r="B61" s="33"/>
      <c r="C61" s="206" t="s">
        <v>21</v>
      </c>
      <c r="D61" s="206" t="s">
        <v>10070</v>
      </c>
      <c r="E61" s="18" t="s">
        <v>21</v>
      </c>
      <c r="F61" s="207">
        <v>12.81</v>
      </c>
      <c r="H61" s="33"/>
    </row>
    <row r="62" spans="2:8" s="1" customFormat="1" ht="16.899999999999999" customHeight="1">
      <c r="B62" s="33"/>
      <c r="C62" s="206" t="s">
        <v>21</v>
      </c>
      <c r="D62" s="206" t="s">
        <v>769</v>
      </c>
      <c r="E62" s="18" t="s">
        <v>21</v>
      </c>
      <c r="F62" s="207">
        <v>199.79</v>
      </c>
      <c r="H62" s="33"/>
    </row>
    <row r="63" spans="2:8" s="1" customFormat="1" ht="16.899999999999999" customHeight="1">
      <c r="B63" s="33"/>
      <c r="C63" s="206" t="s">
        <v>21</v>
      </c>
      <c r="D63" s="206" t="s">
        <v>10071</v>
      </c>
      <c r="E63" s="18" t="s">
        <v>21</v>
      </c>
      <c r="F63" s="207">
        <v>0</v>
      </c>
      <c r="H63" s="33"/>
    </row>
    <row r="64" spans="2:8" s="1" customFormat="1" ht="16.899999999999999" customHeight="1">
      <c r="B64" s="33"/>
      <c r="C64" s="206" t="s">
        <v>21</v>
      </c>
      <c r="D64" s="206" t="s">
        <v>789</v>
      </c>
      <c r="E64" s="18" t="s">
        <v>21</v>
      </c>
      <c r="F64" s="207">
        <v>0</v>
      </c>
      <c r="H64" s="33"/>
    </row>
    <row r="65" spans="2:8" s="1" customFormat="1" ht="16.899999999999999" customHeight="1">
      <c r="B65" s="33"/>
      <c r="C65" s="206" t="s">
        <v>21</v>
      </c>
      <c r="D65" s="206" t="s">
        <v>10072</v>
      </c>
      <c r="E65" s="18" t="s">
        <v>21</v>
      </c>
      <c r="F65" s="207">
        <v>328.86</v>
      </c>
      <c r="H65" s="33"/>
    </row>
    <row r="66" spans="2:8" s="1" customFormat="1" ht="16.899999999999999" customHeight="1">
      <c r="B66" s="33"/>
      <c r="C66" s="206" t="s">
        <v>21</v>
      </c>
      <c r="D66" s="206" t="s">
        <v>800</v>
      </c>
      <c r="E66" s="18" t="s">
        <v>21</v>
      </c>
      <c r="F66" s="207">
        <v>0</v>
      </c>
      <c r="H66" s="33"/>
    </row>
    <row r="67" spans="2:8" s="1" customFormat="1" ht="16.899999999999999" customHeight="1">
      <c r="B67" s="33"/>
      <c r="C67" s="206" t="s">
        <v>21</v>
      </c>
      <c r="D67" s="206" t="s">
        <v>10073</v>
      </c>
      <c r="E67" s="18" t="s">
        <v>21</v>
      </c>
      <c r="F67" s="207">
        <v>76.89</v>
      </c>
      <c r="H67" s="33"/>
    </row>
    <row r="68" spans="2:8" s="1" customFormat="1" ht="16.899999999999999" customHeight="1">
      <c r="B68" s="33"/>
      <c r="C68" s="206" t="s">
        <v>21</v>
      </c>
      <c r="D68" s="206" t="s">
        <v>808</v>
      </c>
      <c r="E68" s="18" t="s">
        <v>21</v>
      </c>
      <c r="F68" s="207">
        <v>0</v>
      </c>
      <c r="H68" s="33"/>
    </row>
    <row r="69" spans="2:8" s="1" customFormat="1" ht="16.899999999999999" customHeight="1">
      <c r="B69" s="33"/>
      <c r="C69" s="206" t="s">
        <v>21</v>
      </c>
      <c r="D69" s="206" t="s">
        <v>10074</v>
      </c>
      <c r="E69" s="18" t="s">
        <v>21</v>
      </c>
      <c r="F69" s="207">
        <v>34.24</v>
      </c>
      <c r="H69" s="33"/>
    </row>
    <row r="70" spans="2:8" s="1" customFormat="1" ht="16.899999999999999" customHeight="1">
      <c r="B70" s="33"/>
      <c r="C70" s="206" t="s">
        <v>21</v>
      </c>
      <c r="D70" s="206" t="s">
        <v>769</v>
      </c>
      <c r="E70" s="18" t="s">
        <v>21</v>
      </c>
      <c r="F70" s="207">
        <v>439.99</v>
      </c>
      <c r="H70" s="33"/>
    </row>
    <row r="71" spans="2:8" s="1" customFormat="1" ht="16.899999999999999" customHeight="1">
      <c r="B71" s="33"/>
      <c r="C71" s="206" t="s">
        <v>21</v>
      </c>
      <c r="D71" s="206" t="s">
        <v>10075</v>
      </c>
      <c r="E71" s="18" t="s">
        <v>21</v>
      </c>
      <c r="F71" s="207">
        <v>0</v>
      </c>
      <c r="H71" s="33"/>
    </row>
    <row r="72" spans="2:8" s="1" customFormat="1" ht="16.899999999999999" customHeight="1">
      <c r="B72" s="33"/>
      <c r="C72" s="206" t="s">
        <v>21</v>
      </c>
      <c r="D72" s="206" t="s">
        <v>800</v>
      </c>
      <c r="E72" s="18" t="s">
        <v>21</v>
      </c>
      <c r="F72" s="207">
        <v>0</v>
      </c>
      <c r="H72" s="33"/>
    </row>
    <row r="73" spans="2:8" s="1" customFormat="1" ht="16.899999999999999" customHeight="1">
      <c r="B73" s="33"/>
      <c r="C73" s="206" t="s">
        <v>21</v>
      </c>
      <c r="D73" s="206" t="s">
        <v>10076</v>
      </c>
      <c r="E73" s="18" t="s">
        <v>21</v>
      </c>
      <c r="F73" s="207">
        <v>13.93</v>
      </c>
      <c r="H73" s="33"/>
    </row>
    <row r="74" spans="2:8" s="1" customFormat="1" ht="16.899999999999999" customHeight="1">
      <c r="B74" s="33"/>
      <c r="C74" s="206" t="s">
        <v>21</v>
      </c>
      <c r="D74" s="206" t="s">
        <v>769</v>
      </c>
      <c r="E74" s="18" t="s">
        <v>21</v>
      </c>
      <c r="F74" s="207">
        <v>13.93</v>
      </c>
      <c r="H74" s="33"/>
    </row>
    <row r="75" spans="2:8" s="1" customFormat="1" ht="16.899999999999999" customHeight="1">
      <c r="B75" s="33"/>
      <c r="C75" s="206" t="s">
        <v>21</v>
      </c>
      <c r="D75" s="206" t="s">
        <v>443</v>
      </c>
      <c r="E75" s="18" t="s">
        <v>21</v>
      </c>
      <c r="F75" s="207">
        <v>2186.9</v>
      </c>
      <c r="H75" s="33"/>
    </row>
    <row r="76" spans="2:8" s="1" customFormat="1" ht="16.899999999999999" customHeight="1">
      <c r="B76" s="33"/>
      <c r="C76" s="208" t="s">
        <v>10044</v>
      </c>
      <c r="H76" s="33"/>
    </row>
    <row r="77" spans="2:8" s="1" customFormat="1" ht="16.899999999999999" customHeight="1">
      <c r="B77" s="33"/>
      <c r="C77" s="206" t="s">
        <v>2189</v>
      </c>
      <c r="D77" s="206" t="s">
        <v>10045</v>
      </c>
      <c r="E77" s="18" t="s">
        <v>169</v>
      </c>
      <c r="F77" s="207">
        <v>2688.76</v>
      </c>
      <c r="H77" s="33"/>
    </row>
    <row r="78" spans="2:8" s="1" customFormat="1" ht="16.899999999999999" customHeight="1">
      <c r="B78" s="33"/>
      <c r="C78" s="206" t="s">
        <v>2194</v>
      </c>
      <c r="D78" s="206" t="s">
        <v>10046</v>
      </c>
      <c r="E78" s="18" t="s">
        <v>169</v>
      </c>
      <c r="F78" s="207">
        <v>3133.54</v>
      </c>
      <c r="H78" s="33"/>
    </row>
    <row r="79" spans="2:8" s="1" customFormat="1" ht="16.899999999999999" customHeight="1">
      <c r="B79" s="33"/>
      <c r="C79" s="206" t="s">
        <v>2199</v>
      </c>
      <c r="D79" s="206" t="s">
        <v>10047</v>
      </c>
      <c r="E79" s="18" t="s">
        <v>169</v>
      </c>
      <c r="F79" s="207">
        <v>12439.53</v>
      </c>
      <c r="H79" s="33"/>
    </row>
    <row r="80" spans="2:8" s="1" customFormat="1" ht="16.899999999999999" customHeight="1">
      <c r="B80" s="33"/>
      <c r="C80" s="206" t="s">
        <v>2211</v>
      </c>
      <c r="D80" s="206" t="s">
        <v>10048</v>
      </c>
      <c r="E80" s="18" t="s">
        <v>169</v>
      </c>
      <c r="F80" s="207">
        <v>3446.8939999999998</v>
      </c>
      <c r="H80" s="33"/>
    </row>
    <row r="81" spans="2:8" s="1" customFormat="1" ht="16.899999999999999" customHeight="1">
      <c r="B81" s="33"/>
      <c r="C81" s="206" t="s">
        <v>2223</v>
      </c>
      <c r="D81" s="206" t="s">
        <v>10049</v>
      </c>
      <c r="E81" s="18" t="s">
        <v>169</v>
      </c>
      <c r="F81" s="207">
        <v>3119.44</v>
      </c>
      <c r="H81" s="33"/>
    </row>
    <row r="82" spans="2:8" s="1" customFormat="1" ht="16.899999999999999" customHeight="1">
      <c r="B82" s="33"/>
      <c r="C82" s="206" t="s">
        <v>3069</v>
      </c>
      <c r="D82" s="206" t="s">
        <v>10077</v>
      </c>
      <c r="E82" s="18" t="s">
        <v>169</v>
      </c>
      <c r="F82" s="207">
        <v>2222.48</v>
      </c>
      <c r="H82" s="33"/>
    </row>
    <row r="83" spans="2:8" s="1" customFormat="1" ht="16.899999999999999" customHeight="1">
      <c r="B83" s="33"/>
      <c r="C83" s="206" t="s">
        <v>4519</v>
      </c>
      <c r="D83" s="206" t="s">
        <v>10050</v>
      </c>
      <c r="E83" s="18" t="s">
        <v>169</v>
      </c>
      <c r="F83" s="207">
        <v>2831.4470000000001</v>
      </c>
      <c r="H83" s="33"/>
    </row>
    <row r="84" spans="2:8" s="1" customFormat="1" ht="16.899999999999999" customHeight="1">
      <c r="B84" s="33"/>
      <c r="C84" s="206" t="s">
        <v>4536</v>
      </c>
      <c r="D84" s="206" t="s">
        <v>10051</v>
      </c>
      <c r="E84" s="18" t="s">
        <v>169</v>
      </c>
      <c r="F84" s="207">
        <v>2724.5230000000001</v>
      </c>
      <c r="H84" s="33"/>
    </row>
    <row r="85" spans="2:8" s="1" customFormat="1" ht="16.899999999999999" customHeight="1">
      <c r="B85" s="33"/>
      <c r="C85" s="206" t="s">
        <v>2432</v>
      </c>
      <c r="D85" s="206" t="s">
        <v>10052</v>
      </c>
      <c r="E85" s="18" t="s">
        <v>169</v>
      </c>
      <c r="F85" s="207">
        <v>3381.9479999999999</v>
      </c>
      <c r="H85" s="33"/>
    </row>
    <row r="86" spans="2:8" s="1" customFormat="1" ht="16.899999999999999" customHeight="1">
      <c r="B86" s="33"/>
      <c r="C86" s="206" t="s">
        <v>3075</v>
      </c>
      <c r="D86" s="206" t="s">
        <v>3076</v>
      </c>
      <c r="E86" s="18" t="s">
        <v>169</v>
      </c>
      <c r="F86" s="207">
        <v>2333.6039999999998</v>
      </c>
      <c r="H86" s="33"/>
    </row>
    <row r="87" spans="2:8" s="1" customFormat="1" ht="16.899999999999999" customHeight="1">
      <c r="B87" s="33"/>
      <c r="C87" s="202" t="s">
        <v>213</v>
      </c>
      <c r="D87" s="203" t="s">
        <v>214</v>
      </c>
      <c r="E87" s="204" t="s">
        <v>169</v>
      </c>
      <c r="F87" s="205">
        <v>364.25</v>
      </c>
      <c r="H87" s="33"/>
    </row>
    <row r="88" spans="2:8" s="1" customFormat="1" ht="16.899999999999999" customHeight="1">
      <c r="B88" s="33"/>
      <c r="C88" s="206" t="s">
        <v>21</v>
      </c>
      <c r="D88" s="206" t="s">
        <v>10078</v>
      </c>
      <c r="E88" s="18" t="s">
        <v>21</v>
      </c>
      <c r="F88" s="207">
        <v>1</v>
      </c>
      <c r="H88" s="33"/>
    </row>
    <row r="89" spans="2:8" s="1" customFormat="1" ht="16.899999999999999" customHeight="1">
      <c r="B89" s="33"/>
      <c r="C89" s="206" t="s">
        <v>21</v>
      </c>
      <c r="D89" s="206" t="s">
        <v>818</v>
      </c>
      <c r="E89" s="18" t="s">
        <v>21</v>
      </c>
      <c r="F89" s="207">
        <v>0</v>
      </c>
      <c r="H89" s="33"/>
    </row>
    <row r="90" spans="2:8" s="1" customFormat="1" ht="16.899999999999999" customHeight="1">
      <c r="B90" s="33"/>
      <c r="C90" s="206" t="s">
        <v>21</v>
      </c>
      <c r="D90" s="206" t="s">
        <v>10079</v>
      </c>
      <c r="E90" s="18" t="s">
        <v>21</v>
      </c>
      <c r="F90" s="207">
        <v>363.25</v>
      </c>
      <c r="H90" s="33"/>
    </row>
    <row r="91" spans="2:8" s="1" customFormat="1" ht="16.899999999999999" customHeight="1">
      <c r="B91" s="33"/>
      <c r="C91" s="206" t="s">
        <v>21</v>
      </c>
      <c r="D91" s="206" t="s">
        <v>443</v>
      </c>
      <c r="E91" s="18" t="s">
        <v>21</v>
      </c>
      <c r="F91" s="207">
        <v>364.25</v>
      </c>
      <c r="H91" s="33"/>
    </row>
    <row r="92" spans="2:8" s="1" customFormat="1" ht="16.899999999999999" customHeight="1">
      <c r="B92" s="33"/>
      <c r="C92" s="208" t="s">
        <v>10044</v>
      </c>
      <c r="H92" s="33"/>
    </row>
    <row r="93" spans="2:8" s="1" customFormat="1" ht="16.899999999999999" customHeight="1">
      <c r="B93" s="33"/>
      <c r="C93" s="206" t="s">
        <v>2194</v>
      </c>
      <c r="D93" s="206" t="s">
        <v>10046</v>
      </c>
      <c r="E93" s="18" t="s">
        <v>169</v>
      </c>
      <c r="F93" s="207">
        <v>3133.54</v>
      </c>
      <c r="H93" s="33"/>
    </row>
    <row r="94" spans="2:8" s="1" customFormat="1" ht="16.899999999999999" customHeight="1">
      <c r="B94" s="33"/>
      <c r="C94" s="206" t="s">
        <v>2199</v>
      </c>
      <c r="D94" s="206" t="s">
        <v>10047</v>
      </c>
      <c r="E94" s="18" t="s">
        <v>169</v>
      </c>
      <c r="F94" s="207">
        <v>12439.53</v>
      </c>
      <c r="H94" s="33"/>
    </row>
    <row r="95" spans="2:8" s="1" customFormat="1" ht="16.899999999999999" customHeight="1">
      <c r="B95" s="33"/>
      <c r="C95" s="206" t="s">
        <v>2211</v>
      </c>
      <c r="D95" s="206" t="s">
        <v>10048</v>
      </c>
      <c r="E95" s="18" t="s">
        <v>169</v>
      </c>
      <c r="F95" s="207">
        <v>3446.8939999999998</v>
      </c>
      <c r="H95" s="33"/>
    </row>
    <row r="96" spans="2:8" s="1" customFormat="1" ht="16.899999999999999" customHeight="1">
      <c r="B96" s="33"/>
      <c r="C96" s="206" t="s">
        <v>2223</v>
      </c>
      <c r="D96" s="206" t="s">
        <v>10049</v>
      </c>
      <c r="E96" s="18" t="s">
        <v>169</v>
      </c>
      <c r="F96" s="207">
        <v>3119.44</v>
      </c>
      <c r="H96" s="33"/>
    </row>
    <row r="97" spans="2:8" s="1" customFormat="1" ht="16.899999999999999" customHeight="1">
      <c r="B97" s="33"/>
      <c r="C97" s="206" t="s">
        <v>3081</v>
      </c>
      <c r="D97" s="206" t="s">
        <v>10080</v>
      </c>
      <c r="E97" s="18" t="s">
        <v>169</v>
      </c>
      <c r="F97" s="207">
        <v>364.25099999999998</v>
      </c>
      <c r="H97" s="33"/>
    </row>
    <row r="98" spans="2:8" s="1" customFormat="1" ht="16.899999999999999" customHeight="1">
      <c r="B98" s="33"/>
      <c r="C98" s="206" t="s">
        <v>4448</v>
      </c>
      <c r="D98" s="206" t="s">
        <v>10081</v>
      </c>
      <c r="E98" s="18" t="s">
        <v>169</v>
      </c>
      <c r="F98" s="207">
        <v>444.78</v>
      </c>
      <c r="H98" s="33"/>
    </row>
    <row r="99" spans="2:8" s="1" customFormat="1" ht="16.899999999999999" customHeight="1">
      <c r="B99" s="33"/>
      <c r="C99" s="206" t="s">
        <v>4453</v>
      </c>
      <c r="D99" s="206" t="s">
        <v>10082</v>
      </c>
      <c r="E99" s="18" t="s">
        <v>169</v>
      </c>
      <c r="F99" s="207">
        <v>462.26</v>
      </c>
      <c r="H99" s="33"/>
    </row>
    <row r="100" spans="2:8" s="1" customFormat="1" ht="16.899999999999999" customHeight="1">
      <c r="B100" s="33"/>
      <c r="C100" s="206" t="s">
        <v>4477</v>
      </c>
      <c r="D100" s="206" t="s">
        <v>10083</v>
      </c>
      <c r="E100" s="18" t="s">
        <v>169</v>
      </c>
      <c r="F100" s="207">
        <v>444.78</v>
      </c>
      <c r="H100" s="33"/>
    </row>
    <row r="101" spans="2:8" s="1" customFormat="1" ht="16.899999999999999" customHeight="1">
      <c r="B101" s="33"/>
      <c r="C101" s="206" t="s">
        <v>4489</v>
      </c>
      <c r="D101" s="206" t="s">
        <v>10084</v>
      </c>
      <c r="E101" s="18" t="s">
        <v>169</v>
      </c>
      <c r="F101" s="207">
        <v>444.78</v>
      </c>
      <c r="H101" s="33"/>
    </row>
    <row r="102" spans="2:8" s="1" customFormat="1" ht="16.899999999999999" customHeight="1">
      <c r="B102" s="33"/>
      <c r="C102" s="206" t="s">
        <v>4503</v>
      </c>
      <c r="D102" s="206" t="s">
        <v>10085</v>
      </c>
      <c r="E102" s="18" t="s">
        <v>169</v>
      </c>
      <c r="F102" s="207">
        <v>444.78</v>
      </c>
      <c r="H102" s="33"/>
    </row>
    <row r="103" spans="2:8" s="1" customFormat="1" ht="16.899999999999999" customHeight="1">
      <c r="B103" s="33"/>
      <c r="C103" s="206" t="s">
        <v>2432</v>
      </c>
      <c r="D103" s="206" t="s">
        <v>10052</v>
      </c>
      <c r="E103" s="18" t="s">
        <v>169</v>
      </c>
      <c r="F103" s="207">
        <v>3381.9479999999999</v>
      </c>
      <c r="H103" s="33"/>
    </row>
    <row r="104" spans="2:8" s="1" customFormat="1" ht="16.899999999999999" customHeight="1">
      <c r="B104" s="33"/>
      <c r="C104" s="206" t="s">
        <v>3090</v>
      </c>
      <c r="D104" s="206" t="s">
        <v>3091</v>
      </c>
      <c r="E104" s="18" t="s">
        <v>381</v>
      </c>
      <c r="F104" s="207">
        <v>9.5619999999999994</v>
      </c>
      <c r="H104" s="33"/>
    </row>
    <row r="105" spans="2:8" s="1" customFormat="1" ht="16.899999999999999" customHeight="1">
      <c r="B105" s="33"/>
      <c r="C105" s="206" t="s">
        <v>3095</v>
      </c>
      <c r="D105" s="206" t="s">
        <v>3096</v>
      </c>
      <c r="E105" s="18" t="s">
        <v>381</v>
      </c>
      <c r="F105" s="207">
        <v>28.684999999999999</v>
      </c>
      <c r="H105" s="33"/>
    </row>
    <row r="106" spans="2:8" s="1" customFormat="1" ht="16.899999999999999" customHeight="1">
      <c r="B106" s="33"/>
      <c r="C106" s="206" t="s">
        <v>4483</v>
      </c>
      <c r="D106" s="206" t="s">
        <v>4484</v>
      </c>
      <c r="E106" s="18" t="s">
        <v>169</v>
      </c>
      <c r="F106" s="207">
        <v>467.02</v>
      </c>
      <c r="H106" s="33"/>
    </row>
    <row r="107" spans="2:8" s="1" customFormat="1" ht="16.899999999999999" customHeight="1">
      <c r="B107" s="33"/>
      <c r="C107" s="202" t="s">
        <v>207</v>
      </c>
      <c r="D107" s="203" t="s">
        <v>208</v>
      </c>
      <c r="E107" s="204" t="s">
        <v>169</v>
      </c>
      <c r="F107" s="205">
        <v>35.58</v>
      </c>
      <c r="H107" s="33"/>
    </row>
    <row r="108" spans="2:8" s="1" customFormat="1" ht="16.899999999999999" customHeight="1">
      <c r="B108" s="33"/>
      <c r="C108" s="206" t="s">
        <v>21</v>
      </c>
      <c r="D108" s="206" t="s">
        <v>789</v>
      </c>
      <c r="E108" s="18" t="s">
        <v>21</v>
      </c>
      <c r="F108" s="207">
        <v>0</v>
      </c>
      <c r="H108" s="33"/>
    </row>
    <row r="109" spans="2:8" s="1" customFormat="1" ht="16.899999999999999" customHeight="1">
      <c r="B109" s="33"/>
      <c r="C109" s="206" t="s">
        <v>21</v>
      </c>
      <c r="D109" s="206" t="s">
        <v>10086</v>
      </c>
      <c r="E109" s="18" t="s">
        <v>21</v>
      </c>
      <c r="F109" s="207">
        <v>11.8</v>
      </c>
      <c r="H109" s="33"/>
    </row>
    <row r="110" spans="2:8" s="1" customFormat="1" ht="16.899999999999999" customHeight="1">
      <c r="B110" s="33"/>
      <c r="C110" s="206" t="s">
        <v>21</v>
      </c>
      <c r="D110" s="206" t="s">
        <v>800</v>
      </c>
      <c r="E110" s="18" t="s">
        <v>21</v>
      </c>
      <c r="F110" s="207">
        <v>0</v>
      </c>
      <c r="H110" s="33"/>
    </row>
    <row r="111" spans="2:8" s="1" customFormat="1" ht="16.899999999999999" customHeight="1">
      <c r="B111" s="33"/>
      <c r="C111" s="206" t="s">
        <v>21</v>
      </c>
      <c r="D111" s="206" t="s">
        <v>10087</v>
      </c>
      <c r="E111" s="18" t="s">
        <v>21</v>
      </c>
      <c r="F111" s="207">
        <v>11.89</v>
      </c>
      <c r="H111" s="33"/>
    </row>
    <row r="112" spans="2:8" s="1" customFormat="1" ht="16.899999999999999" customHeight="1">
      <c r="B112" s="33"/>
      <c r="C112" s="206" t="s">
        <v>21</v>
      </c>
      <c r="D112" s="206" t="s">
        <v>808</v>
      </c>
      <c r="E112" s="18" t="s">
        <v>21</v>
      </c>
      <c r="F112" s="207">
        <v>0</v>
      </c>
      <c r="H112" s="33"/>
    </row>
    <row r="113" spans="2:8" s="1" customFormat="1" ht="16.899999999999999" customHeight="1">
      <c r="B113" s="33"/>
      <c r="C113" s="206" t="s">
        <v>21</v>
      </c>
      <c r="D113" s="206" t="s">
        <v>10087</v>
      </c>
      <c r="E113" s="18" t="s">
        <v>21</v>
      </c>
      <c r="F113" s="207">
        <v>11.89</v>
      </c>
      <c r="H113" s="33"/>
    </row>
    <row r="114" spans="2:8" s="1" customFormat="1" ht="16.899999999999999" customHeight="1">
      <c r="B114" s="33"/>
      <c r="C114" s="206" t="s">
        <v>21</v>
      </c>
      <c r="D114" s="206" t="s">
        <v>443</v>
      </c>
      <c r="E114" s="18" t="s">
        <v>21</v>
      </c>
      <c r="F114" s="207">
        <v>35.58</v>
      </c>
      <c r="H114" s="33"/>
    </row>
    <row r="115" spans="2:8" s="1" customFormat="1" ht="16.899999999999999" customHeight="1">
      <c r="B115" s="33"/>
      <c r="C115" s="208" t="s">
        <v>10044</v>
      </c>
      <c r="H115" s="33"/>
    </row>
    <row r="116" spans="2:8" s="1" customFormat="1" ht="16.899999999999999" customHeight="1">
      <c r="B116" s="33"/>
      <c r="C116" s="206" t="s">
        <v>2189</v>
      </c>
      <c r="D116" s="206" t="s">
        <v>10045</v>
      </c>
      <c r="E116" s="18" t="s">
        <v>169</v>
      </c>
      <c r="F116" s="207">
        <v>2688.76</v>
      </c>
      <c r="H116" s="33"/>
    </row>
    <row r="117" spans="2:8" s="1" customFormat="1" ht="16.899999999999999" customHeight="1">
      <c r="B117" s="33"/>
      <c r="C117" s="206" t="s">
        <v>2194</v>
      </c>
      <c r="D117" s="206" t="s">
        <v>10046</v>
      </c>
      <c r="E117" s="18" t="s">
        <v>169</v>
      </c>
      <c r="F117" s="207">
        <v>3133.54</v>
      </c>
      <c r="H117" s="33"/>
    </row>
    <row r="118" spans="2:8" s="1" customFormat="1" ht="16.899999999999999" customHeight="1">
      <c r="B118" s="33"/>
      <c r="C118" s="206" t="s">
        <v>2199</v>
      </c>
      <c r="D118" s="206" t="s">
        <v>10047</v>
      </c>
      <c r="E118" s="18" t="s">
        <v>169</v>
      </c>
      <c r="F118" s="207">
        <v>12439.53</v>
      </c>
      <c r="H118" s="33"/>
    </row>
    <row r="119" spans="2:8" s="1" customFormat="1" ht="16.899999999999999" customHeight="1">
      <c r="B119" s="33"/>
      <c r="C119" s="206" t="s">
        <v>2211</v>
      </c>
      <c r="D119" s="206" t="s">
        <v>10048</v>
      </c>
      <c r="E119" s="18" t="s">
        <v>169</v>
      </c>
      <c r="F119" s="207">
        <v>3446.8939999999998</v>
      </c>
      <c r="H119" s="33"/>
    </row>
    <row r="120" spans="2:8" s="1" customFormat="1" ht="16.899999999999999" customHeight="1">
      <c r="B120" s="33"/>
      <c r="C120" s="206" t="s">
        <v>2223</v>
      </c>
      <c r="D120" s="206" t="s">
        <v>10049</v>
      </c>
      <c r="E120" s="18" t="s">
        <v>169</v>
      </c>
      <c r="F120" s="207">
        <v>3119.44</v>
      </c>
      <c r="H120" s="33"/>
    </row>
    <row r="121" spans="2:8" s="1" customFormat="1" ht="16.899999999999999" customHeight="1">
      <c r="B121" s="33"/>
      <c r="C121" s="206" t="s">
        <v>3069</v>
      </c>
      <c r="D121" s="206" t="s">
        <v>10077</v>
      </c>
      <c r="E121" s="18" t="s">
        <v>169</v>
      </c>
      <c r="F121" s="207">
        <v>2222.48</v>
      </c>
      <c r="H121" s="33"/>
    </row>
    <row r="122" spans="2:8" s="1" customFormat="1" ht="16.899999999999999" customHeight="1">
      <c r="B122" s="33"/>
      <c r="C122" s="206" t="s">
        <v>4519</v>
      </c>
      <c r="D122" s="206" t="s">
        <v>10050</v>
      </c>
      <c r="E122" s="18" t="s">
        <v>169</v>
      </c>
      <c r="F122" s="207">
        <v>2831.4470000000001</v>
      </c>
      <c r="H122" s="33"/>
    </row>
    <row r="123" spans="2:8" s="1" customFormat="1" ht="16.899999999999999" customHeight="1">
      <c r="B123" s="33"/>
      <c r="C123" s="206" t="s">
        <v>4536</v>
      </c>
      <c r="D123" s="206" t="s">
        <v>10051</v>
      </c>
      <c r="E123" s="18" t="s">
        <v>169</v>
      </c>
      <c r="F123" s="207">
        <v>2724.5230000000001</v>
      </c>
      <c r="H123" s="33"/>
    </row>
    <row r="124" spans="2:8" s="1" customFormat="1" ht="16.899999999999999" customHeight="1">
      <c r="B124" s="33"/>
      <c r="C124" s="206" t="s">
        <v>2432</v>
      </c>
      <c r="D124" s="206" t="s">
        <v>10052</v>
      </c>
      <c r="E124" s="18" t="s">
        <v>169</v>
      </c>
      <c r="F124" s="207">
        <v>3381.9479999999999</v>
      </c>
      <c r="H124" s="33"/>
    </row>
    <row r="125" spans="2:8" s="1" customFormat="1" ht="16.899999999999999" customHeight="1">
      <c r="B125" s="33"/>
      <c r="C125" s="206" t="s">
        <v>3075</v>
      </c>
      <c r="D125" s="206" t="s">
        <v>3076</v>
      </c>
      <c r="E125" s="18" t="s">
        <v>169</v>
      </c>
      <c r="F125" s="207">
        <v>2333.6039999999998</v>
      </c>
      <c r="H125" s="33"/>
    </row>
    <row r="126" spans="2:8" s="1" customFormat="1" ht="16.899999999999999" customHeight="1">
      <c r="B126" s="33"/>
      <c r="C126" s="202" t="s">
        <v>216</v>
      </c>
      <c r="D126" s="203" t="s">
        <v>217</v>
      </c>
      <c r="E126" s="204" t="s">
        <v>169</v>
      </c>
      <c r="F126" s="205">
        <v>80.53</v>
      </c>
      <c r="H126" s="33"/>
    </row>
    <row r="127" spans="2:8" s="1" customFormat="1" ht="16.899999999999999" customHeight="1">
      <c r="B127" s="33"/>
      <c r="C127" s="206" t="s">
        <v>21</v>
      </c>
      <c r="D127" s="206" t="s">
        <v>1003</v>
      </c>
      <c r="E127" s="18" t="s">
        <v>21</v>
      </c>
      <c r="F127" s="207">
        <v>0</v>
      </c>
      <c r="H127" s="33"/>
    </row>
    <row r="128" spans="2:8" s="1" customFormat="1" ht="16.899999999999999" customHeight="1">
      <c r="B128" s="33"/>
      <c r="C128" s="206" t="s">
        <v>21</v>
      </c>
      <c r="D128" s="206" t="s">
        <v>10088</v>
      </c>
      <c r="E128" s="18" t="s">
        <v>21</v>
      </c>
      <c r="F128" s="207">
        <v>80.53</v>
      </c>
      <c r="H128" s="33"/>
    </row>
    <row r="129" spans="2:8" s="1" customFormat="1" ht="16.899999999999999" customHeight="1">
      <c r="B129" s="33"/>
      <c r="C129" s="208" t="s">
        <v>10044</v>
      </c>
      <c r="H129" s="33"/>
    </row>
    <row r="130" spans="2:8" s="1" customFormat="1" ht="16.899999999999999" customHeight="1">
      <c r="B130" s="33"/>
      <c r="C130" s="206" t="s">
        <v>2194</v>
      </c>
      <c r="D130" s="206" t="s">
        <v>10046</v>
      </c>
      <c r="E130" s="18" t="s">
        <v>169</v>
      </c>
      <c r="F130" s="207">
        <v>3133.54</v>
      </c>
      <c r="H130" s="33"/>
    </row>
    <row r="131" spans="2:8" s="1" customFormat="1" ht="16.899999999999999" customHeight="1">
      <c r="B131" s="33"/>
      <c r="C131" s="206" t="s">
        <v>2199</v>
      </c>
      <c r="D131" s="206" t="s">
        <v>10047</v>
      </c>
      <c r="E131" s="18" t="s">
        <v>169</v>
      </c>
      <c r="F131" s="207">
        <v>12439.53</v>
      </c>
      <c r="H131" s="33"/>
    </row>
    <row r="132" spans="2:8" s="1" customFormat="1" ht="16.899999999999999" customHeight="1">
      <c r="B132" s="33"/>
      <c r="C132" s="206" t="s">
        <v>2211</v>
      </c>
      <c r="D132" s="206" t="s">
        <v>10048</v>
      </c>
      <c r="E132" s="18" t="s">
        <v>169</v>
      </c>
      <c r="F132" s="207">
        <v>3446.8939999999998</v>
      </c>
      <c r="H132" s="33"/>
    </row>
    <row r="133" spans="2:8" s="1" customFormat="1" ht="16.899999999999999" customHeight="1">
      <c r="B133" s="33"/>
      <c r="C133" s="206" t="s">
        <v>2223</v>
      </c>
      <c r="D133" s="206" t="s">
        <v>10049</v>
      </c>
      <c r="E133" s="18" t="s">
        <v>169</v>
      </c>
      <c r="F133" s="207">
        <v>3119.44</v>
      </c>
      <c r="H133" s="33"/>
    </row>
    <row r="134" spans="2:8" s="1" customFormat="1" ht="16.899999999999999" customHeight="1">
      <c r="B134" s="33"/>
      <c r="C134" s="206" t="s">
        <v>4448</v>
      </c>
      <c r="D134" s="206" t="s">
        <v>10081</v>
      </c>
      <c r="E134" s="18" t="s">
        <v>169</v>
      </c>
      <c r="F134" s="207">
        <v>444.78</v>
      </c>
      <c r="H134" s="33"/>
    </row>
    <row r="135" spans="2:8" s="1" customFormat="1" ht="16.899999999999999" customHeight="1">
      <c r="B135" s="33"/>
      <c r="C135" s="206" t="s">
        <v>4453</v>
      </c>
      <c r="D135" s="206" t="s">
        <v>10082</v>
      </c>
      <c r="E135" s="18" t="s">
        <v>169</v>
      </c>
      <c r="F135" s="207">
        <v>462.26</v>
      </c>
      <c r="H135" s="33"/>
    </row>
    <row r="136" spans="2:8" s="1" customFormat="1" ht="16.899999999999999" customHeight="1">
      <c r="B136" s="33"/>
      <c r="C136" s="206" t="s">
        <v>4477</v>
      </c>
      <c r="D136" s="206" t="s">
        <v>10083</v>
      </c>
      <c r="E136" s="18" t="s">
        <v>169</v>
      </c>
      <c r="F136" s="207">
        <v>444.78</v>
      </c>
      <c r="H136" s="33"/>
    </row>
    <row r="137" spans="2:8" s="1" customFormat="1" ht="16.899999999999999" customHeight="1">
      <c r="B137" s="33"/>
      <c r="C137" s="206" t="s">
        <v>4489</v>
      </c>
      <c r="D137" s="206" t="s">
        <v>10084</v>
      </c>
      <c r="E137" s="18" t="s">
        <v>169</v>
      </c>
      <c r="F137" s="207">
        <v>444.78</v>
      </c>
      <c r="H137" s="33"/>
    </row>
    <row r="138" spans="2:8" s="1" customFormat="1" ht="16.899999999999999" customHeight="1">
      <c r="B138" s="33"/>
      <c r="C138" s="206" t="s">
        <v>4503</v>
      </c>
      <c r="D138" s="206" t="s">
        <v>10085</v>
      </c>
      <c r="E138" s="18" t="s">
        <v>169</v>
      </c>
      <c r="F138" s="207">
        <v>444.78</v>
      </c>
      <c r="H138" s="33"/>
    </row>
    <row r="139" spans="2:8" s="1" customFormat="1" ht="16.899999999999999" customHeight="1">
      <c r="B139" s="33"/>
      <c r="C139" s="206" t="s">
        <v>2432</v>
      </c>
      <c r="D139" s="206" t="s">
        <v>10052</v>
      </c>
      <c r="E139" s="18" t="s">
        <v>169</v>
      </c>
      <c r="F139" s="207">
        <v>3381.9479999999999</v>
      </c>
      <c r="H139" s="33"/>
    </row>
    <row r="140" spans="2:8" s="1" customFormat="1" ht="16.899999999999999" customHeight="1">
      <c r="B140" s="33"/>
      <c r="C140" s="206" t="s">
        <v>4483</v>
      </c>
      <c r="D140" s="206" t="s">
        <v>4484</v>
      </c>
      <c r="E140" s="18" t="s">
        <v>169</v>
      </c>
      <c r="F140" s="207">
        <v>467.02</v>
      </c>
      <c r="H140" s="33"/>
    </row>
    <row r="141" spans="2:8" s="1" customFormat="1" ht="16.899999999999999" customHeight="1">
      <c r="B141" s="33"/>
      <c r="C141" s="202" t="s">
        <v>267</v>
      </c>
      <c r="D141" s="203" t="s">
        <v>268</v>
      </c>
      <c r="E141" s="204" t="s">
        <v>169</v>
      </c>
      <c r="F141" s="205">
        <v>35.652999999999999</v>
      </c>
      <c r="H141" s="33"/>
    </row>
    <row r="142" spans="2:8" s="1" customFormat="1" ht="16.899999999999999" customHeight="1">
      <c r="B142" s="33"/>
      <c r="C142" s="206" t="s">
        <v>21</v>
      </c>
      <c r="D142" s="206" t="s">
        <v>10089</v>
      </c>
      <c r="E142" s="18" t="s">
        <v>21</v>
      </c>
      <c r="F142" s="207">
        <v>0</v>
      </c>
      <c r="H142" s="33"/>
    </row>
    <row r="143" spans="2:8" s="1" customFormat="1" ht="16.899999999999999" customHeight="1">
      <c r="B143" s="33"/>
      <c r="C143" s="206" t="s">
        <v>21</v>
      </c>
      <c r="D143" s="206" t="s">
        <v>10090</v>
      </c>
      <c r="E143" s="18" t="s">
        <v>21</v>
      </c>
      <c r="F143" s="207">
        <v>0</v>
      </c>
      <c r="H143" s="33"/>
    </row>
    <row r="144" spans="2:8" s="1" customFormat="1" ht="16.899999999999999" customHeight="1">
      <c r="B144" s="33"/>
      <c r="C144" s="206" t="s">
        <v>21</v>
      </c>
      <c r="D144" s="206" t="s">
        <v>1299</v>
      </c>
      <c r="E144" s="18" t="s">
        <v>21</v>
      </c>
      <c r="F144" s="207">
        <v>0</v>
      </c>
      <c r="H144" s="33"/>
    </row>
    <row r="145" spans="2:8" s="1" customFormat="1" ht="16.899999999999999" customHeight="1">
      <c r="B145" s="33"/>
      <c r="C145" s="206" t="s">
        <v>21</v>
      </c>
      <c r="D145" s="206" t="s">
        <v>10091</v>
      </c>
      <c r="E145" s="18" t="s">
        <v>21</v>
      </c>
      <c r="F145" s="207">
        <v>8.0879999999999992</v>
      </c>
      <c r="H145" s="33"/>
    </row>
    <row r="146" spans="2:8" s="1" customFormat="1" ht="16.899999999999999" customHeight="1">
      <c r="B146" s="33"/>
      <c r="C146" s="206" t="s">
        <v>21</v>
      </c>
      <c r="D146" s="206" t="s">
        <v>2016</v>
      </c>
      <c r="E146" s="18" t="s">
        <v>21</v>
      </c>
      <c r="F146" s="207">
        <v>0</v>
      </c>
      <c r="H146" s="33"/>
    </row>
    <row r="147" spans="2:8" s="1" customFormat="1" ht="16.899999999999999" customHeight="1">
      <c r="B147" s="33"/>
      <c r="C147" s="206" t="s">
        <v>21</v>
      </c>
      <c r="D147" s="206" t="s">
        <v>10092</v>
      </c>
      <c r="E147" s="18" t="s">
        <v>21</v>
      </c>
      <c r="F147" s="207">
        <v>21.084</v>
      </c>
      <c r="H147" s="33"/>
    </row>
    <row r="148" spans="2:8" s="1" customFormat="1" ht="16.899999999999999" customHeight="1">
      <c r="B148" s="33"/>
      <c r="C148" s="206" t="s">
        <v>21</v>
      </c>
      <c r="D148" s="206" t="s">
        <v>4563</v>
      </c>
      <c r="E148" s="18" t="s">
        <v>21</v>
      </c>
      <c r="F148" s="207">
        <v>0</v>
      </c>
      <c r="H148" s="33"/>
    </row>
    <row r="149" spans="2:8" s="1" customFormat="1" ht="16.899999999999999" customHeight="1">
      <c r="B149" s="33"/>
      <c r="C149" s="206" t="s">
        <v>21</v>
      </c>
      <c r="D149" s="206" t="s">
        <v>10093</v>
      </c>
      <c r="E149" s="18" t="s">
        <v>21</v>
      </c>
      <c r="F149" s="207">
        <v>6.4809999999999999</v>
      </c>
      <c r="H149" s="33"/>
    </row>
    <row r="150" spans="2:8" s="1" customFormat="1" ht="16.899999999999999" customHeight="1">
      <c r="B150" s="33"/>
      <c r="C150" s="206" t="s">
        <v>21</v>
      </c>
      <c r="D150" s="206" t="s">
        <v>443</v>
      </c>
      <c r="E150" s="18" t="s">
        <v>21</v>
      </c>
      <c r="F150" s="207">
        <v>35.652999999999999</v>
      </c>
      <c r="H150" s="33"/>
    </row>
    <row r="151" spans="2:8" s="1" customFormat="1" ht="16.899999999999999" customHeight="1">
      <c r="B151" s="33"/>
      <c r="C151" s="208" t="s">
        <v>10044</v>
      </c>
      <c r="H151" s="33"/>
    </row>
    <row r="152" spans="2:8" s="1" customFormat="1" ht="16.899999999999999" customHeight="1">
      <c r="B152" s="33"/>
      <c r="C152" s="206" t="s">
        <v>4519</v>
      </c>
      <c r="D152" s="206" t="s">
        <v>10050</v>
      </c>
      <c r="E152" s="18" t="s">
        <v>169</v>
      </c>
      <c r="F152" s="207">
        <v>2831.4470000000001</v>
      </c>
      <c r="H152" s="33"/>
    </row>
    <row r="153" spans="2:8" s="1" customFormat="1" ht="16.899999999999999" customHeight="1">
      <c r="B153" s="33"/>
      <c r="C153" s="206" t="s">
        <v>4536</v>
      </c>
      <c r="D153" s="206" t="s">
        <v>10051</v>
      </c>
      <c r="E153" s="18" t="s">
        <v>169</v>
      </c>
      <c r="F153" s="207">
        <v>2724.5230000000001</v>
      </c>
      <c r="H153" s="33"/>
    </row>
    <row r="154" spans="2:8" s="1" customFormat="1" ht="16.899999999999999" customHeight="1">
      <c r="B154" s="33"/>
      <c r="C154" s="202" t="s">
        <v>210</v>
      </c>
      <c r="D154" s="203" t="s">
        <v>211</v>
      </c>
      <c r="E154" s="204" t="s">
        <v>169</v>
      </c>
      <c r="F154" s="205">
        <v>14.1</v>
      </c>
      <c r="H154" s="33"/>
    </row>
    <row r="155" spans="2:8" s="1" customFormat="1" ht="16.899999999999999" customHeight="1">
      <c r="B155" s="33"/>
      <c r="C155" s="206" t="s">
        <v>21</v>
      </c>
      <c r="D155" s="206" t="s">
        <v>212</v>
      </c>
      <c r="E155" s="18" t="s">
        <v>21</v>
      </c>
      <c r="F155" s="207">
        <v>14.1</v>
      </c>
      <c r="H155" s="33"/>
    </row>
    <row r="156" spans="2:8" s="1" customFormat="1" ht="16.899999999999999" customHeight="1">
      <c r="B156" s="33"/>
      <c r="C156" s="208" t="s">
        <v>10044</v>
      </c>
      <c r="H156" s="33"/>
    </row>
    <row r="157" spans="2:8" s="1" customFormat="1" ht="16.899999999999999" customHeight="1">
      <c r="B157" s="33"/>
      <c r="C157" s="206" t="s">
        <v>2189</v>
      </c>
      <c r="D157" s="206" t="s">
        <v>10045</v>
      </c>
      <c r="E157" s="18" t="s">
        <v>169</v>
      </c>
      <c r="F157" s="207">
        <v>2688.76</v>
      </c>
      <c r="H157" s="33"/>
    </row>
    <row r="158" spans="2:8" s="1" customFormat="1" ht="16.899999999999999" customHeight="1">
      <c r="B158" s="33"/>
      <c r="C158" s="206" t="s">
        <v>2194</v>
      </c>
      <c r="D158" s="206" t="s">
        <v>10046</v>
      </c>
      <c r="E158" s="18" t="s">
        <v>169</v>
      </c>
      <c r="F158" s="207">
        <v>3133.54</v>
      </c>
      <c r="H158" s="33"/>
    </row>
    <row r="159" spans="2:8" s="1" customFormat="1" ht="16.899999999999999" customHeight="1">
      <c r="B159" s="33"/>
      <c r="C159" s="206" t="s">
        <v>2199</v>
      </c>
      <c r="D159" s="206" t="s">
        <v>10047</v>
      </c>
      <c r="E159" s="18" t="s">
        <v>169</v>
      </c>
      <c r="F159" s="207">
        <v>12439.53</v>
      </c>
      <c r="H159" s="33"/>
    </row>
    <row r="160" spans="2:8" s="1" customFormat="1" ht="16.899999999999999" customHeight="1">
      <c r="B160" s="33"/>
      <c r="C160" s="206" t="s">
        <v>2211</v>
      </c>
      <c r="D160" s="206" t="s">
        <v>10048</v>
      </c>
      <c r="E160" s="18" t="s">
        <v>169</v>
      </c>
      <c r="F160" s="207">
        <v>3446.8939999999998</v>
      </c>
      <c r="H160" s="33"/>
    </row>
    <row r="161" spans="2:8" s="1" customFormat="1" ht="16.899999999999999" customHeight="1">
      <c r="B161" s="33"/>
      <c r="C161" s="206" t="s">
        <v>2432</v>
      </c>
      <c r="D161" s="206" t="s">
        <v>10052</v>
      </c>
      <c r="E161" s="18" t="s">
        <v>169</v>
      </c>
      <c r="F161" s="207">
        <v>3381.9479999999999</v>
      </c>
      <c r="H161" s="33"/>
    </row>
    <row r="162" spans="2:8" s="1" customFormat="1" ht="16.899999999999999" customHeight="1">
      <c r="B162" s="33"/>
      <c r="C162" s="202" t="s">
        <v>176</v>
      </c>
      <c r="D162" s="203" t="s">
        <v>177</v>
      </c>
      <c r="E162" s="204" t="s">
        <v>169</v>
      </c>
      <c r="F162" s="205">
        <v>219.3</v>
      </c>
      <c r="H162" s="33"/>
    </row>
    <row r="163" spans="2:8" s="1" customFormat="1" ht="16.899999999999999" customHeight="1">
      <c r="B163" s="33"/>
      <c r="C163" s="206" t="s">
        <v>21</v>
      </c>
      <c r="D163" s="206" t="s">
        <v>1003</v>
      </c>
      <c r="E163" s="18" t="s">
        <v>21</v>
      </c>
      <c r="F163" s="207">
        <v>0</v>
      </c>
      <c r="H163" s="33"/>
    </row>
    <row r="164" spans="2:8" s="1" customFormat="1" ht="16.899999999999999" customHeight="1">
      <c r="B164" s="33"/>
      <c r="C164" s="206" t="s">
        <v>21</v>
      </c>
      <c r="D164" s="206" t="s">
        <v>10094</v>
      </c>
      <c r="E164" s="18" t="s">
        <v>21</v>
      </c>
      <c r="F164" s="207">
        <v>76.540000000000006</v>
      </c>
      <c r="H164" s="33"/>
    </row>
    <row r="165" spans="2:8" s="1" customFormat="1" ht="16.899999999999999" customHeight="1">
      <c r="B165" s="33"/>
      <c r="C165" s="206" t="s">
        <v>21</v>
      </c>
      <c r="D165" s="206" t="s">
        <v>770</v>
      </c>
      <c r="E165" s="18" t="s">
        <v>21</v>
      </c>
      <c r="F165" s="207">
        <v>0</v>
      </c>
      <c r="H165" s="33"/>
    </row>
    <row r="166" spans="2:8" s="1" customFormat="1" ht="16.899999999999999" customHeight="1">
      <c r="B166" s="33"/>
      <c r="C166" s="206" t="s">
        <v>21</v>
      </c>
      <c r="D166" s="206" t="s">
        <v>10095</v>
      </c>
      <c r="E166" s="18" t="s">
        <v>21</v>
      </c>
      <c r="F166" s="207">
        <v>28.42</v>
      </c>
      <c r="H166" s="33"/>
    </row>
    <row r="167" spans="2:8" s="1" customFormat="1" ht="16.899999999999999" customHeight="1">
      <c r="B167" s="33"/>
      <c r="C167" s="206" t="s">
        <v>21</v>
      </c>
      <c r="D167" s="206" t="s">
        <v>789</v>
      </c>
      <c r="E167" s="18" t="s">
        <v>21</v>
      </c>
      <c r="F167" s="207">
        <v>0</v>
      </c>
      <c r="H167" s="33"/>
    </row>
    <row r="168" spans="2:8" s="1" customFormat="1" ht="16.899999999999999" customHeight="1">
      <c r="B168" s="33"/>
      <c r="C168" s="206" t="s">
        <v>21</v>
      </c>
      <c r="D168" s="206" t="s">
        <v>10096</v>
      </c>
      <c r="E168" s="18" t="s">
        <v>21</v>
      </c>
      <c r="F168" s="207">
        <v>44.2</v>
      </c>
      <c r="H168" s="33"/>
    </row>
    <row r="169" spans="2:8" s="1" customFormat="1" ht="16.899999999999999" customHeight="1">
      <c r="B169" s="33"/>
      <c r="C169" s="206" t="s">
        <v>21</v>
      </c>
      <c r="D169" s="206" t="s">
        <v>800</v>
      </c>
      <c r="E169" s="18" t="s">
        <v>21</v>
      </c>
      <c r="F169" s="207">
        <v>0</v>
      </c>
      <c r="H169" s="33"/>
    </row>
    <row r="170" spans="2:8" s="1" customFormat="1" ht="16.899999999999999" customHeight="1">
      <c r="B170" s="33"/>
      <c r="C170" s="206" t="s">
        <v>21</v>
      </c>
      <c r="D170" s="206" t="s">
        <v>10097</v>
      </c>
      <c r="E170" s="18" t="s">
        <v>21</v>
      </c>
      <c r="F170" s="207">
        <v>28.51</v>
      </c>
      <c r="H170" s="33"/>
    </row>
    <row r="171" spans="2:8" s="1" customFormat="1" ht="16.899999999999999" customHeight="1">
      <c r="B171" s="33"/>
      <c r="C171" s="206" t="s">
        <v>21</v>
      </c>
      <c r="D171" s="206" t="s">
        <v>808</v>
      </c>
      <c r="E171" s="18" t="s">
        <v>21</v>
      </c>
      <c r="F171" s="207">
        <v>0</v>
      </c>
      <c r="H171" s="33"/>
    </row>
    <row r="172" spans="2:8" s="1" customFormat="1" ht="16.899999999999999" customHeight="1">
      <c r="B172" s="33"/>
      <c r="C172" s="206" t="s">
        <v>21</v>
      </c>
      <c r="D172" s="206" t="s">
        <v>10098</v>
      </c>
      <c r="E172" s="18" t="s">
        <v>21</v>
      </c>
      <c r="F172" s="207">
        <v>41.63</v>
      </c>
      <c r="H172" s="33"/>
    </row>
    <row r="173" spans="2:8" s="1" customFormat="1" ht="16.899999999999999" customHeight="1">
      <c r="B173" s="33"/>
      <c r="C173" s="206" t="s">
        <v>21</v>
      </c>
      <c r="D173" s="206" t="s">
        <v>443</v>
      </c>
      <c r="E173" s="18" t="s">
        <v>21</v>
      </c>
      <c r="F173" s="207">
        <v>219.3</v>
      </c>
      <c r="H173" s="33"/>
    </row>
    <row r="174" spans="2:8" s="1" customFormat="1" ht="16.899999999999999" customHeight="1">
      <c r="B174" s="33"/>
      <c r="C174" s="208" t="s">
        <v>10044</v>
      </c>
      <c r="H174" s="33"/>
    </row>
    <row r="175" spans="2:8" s="1" customFormat="1" ht="16.899999999999999" customHeight="1">
      <c r="B175" s="33"/>
      <c r="C175" s="206" t="s">
        <v>3358</v>
      </c>
      <c r="D175" s="206" t="s">
        <v>10099</v>
      </c>
      <c r="E175" s="18" t="s">
        <v>169</v>
      </c>
      <c r="F175" s="207">
        <v>352.52</v>
      </c>
      <c r="H175" s="33"/>
    </row>
    <row r="176" spans="2:8" s="1" customFormat="1" ht="16.899999999999999" customHeight="1">
      <c r="B176" s="33"/>
      <c r="C176" s="206" t="s">
        <v>3364</v>
      </c>
      <c r="D176" s="206" t="s">
        <v>3365</v>
      </c>
      <c r="E176" s="18" t="s">
        <v>169</v>
      </c>
      <c r="F176" s="207">
        <v>370.14600000000002</v>
      </c>
      <c r="H176" s="33"/>
    </row>
    <row r="177" spans="2:8" s="1" customFormat="1" ht="16.899999999999999" customHeight="1">
      <c r="B177" s="33"/>
      <c r="C177" s="202" t="s">
        <v>179</v>
      </c>
      <c r="D177" s="203" t="s">
        <v>180</v>
      </c>
      <c r="E177" s="204" t="s">
        <v>169</v>
      </c>
      <c r="F177" s="205">
        <v>133.22</v>
      </c>
      <c r="H177" s="33"/>
    </row>
    <row r="178" spans="2:8" s="1" customFormat="1" ht="16.899999999999999" customHeight="1">
      <c r="B178" s="33"/>
      <c r="C178" s="206" t="s">
        <v>21</v>
      </c>
      <c r="D178" s="206" t="s">
        <v>1003</v>
      </c>
      <c r="E178" s="18" t="s">
        <v>21</v>
      </c>
      <c r="F178" s="207">
        <v>0</v>
      </c>
      <c r="H178" s="33"/>
    </row>
    <row r="179" spans="2:8" s="1" customFormat="1" ht="16.899999999999999" customHeight="1">
      <c r="B179" s="33"/>
      <c r="C179" s="206" t="s">
        <v>21</v>
      </c>
      <c r="D179" s="206" t="s">
        <v>10100</v>
      </c>
      <c r="E179" s="18" t="s">
        <v>21</v>
      </c>
      <c r="F179" s="207">
        <v>63.2</v>
      </c>
      <c r="H179" s="33"/>
    </row>
    <row r="180" spans="2:8" s="1" customFormat="1" ht="16.899999999999999" customHeight="1">
      <c r="B180" s="33"/>
      <c r="C180" s="206" t="s">
        <v>21</v>
      </c>
      <c r="D180" s="206" t="s">
        <v>789</v>
      </c>
      <c r="E180" s="18" t="s">
        <v>21</v>
      </c>
      <c r="F180" s="207">
        <v>0</v>
      </c>
      <c r="H180" s="33"/>
    </row>
    <row r="181" spans="2:8" s="1" customFormat="1" ht="16.899999999999999" customHeight="1">
      <c r="B181" s="33"/>
      <c r="C181" s="206" t="s">
        <v>21</v>
      </c>
      <c r="D181" s="206" t="s">
        <v>10101</v>
      </c>
      <c r="E181" s="18" t="s">
        <v>21</v>
      </c>
      <c r="F181" s="207">
        <v>31.93</v>
      </c>
      <c r="H181" s="33"/>
    </row>
    <row r="182" spans="2:8" s="1" customFormat="1" ht="16.899999999999999" customHeight="1">
      <c r="B182" s="33"/>
      <c r="C182" s="206" t="s">
        <v>21</v>
      </c>
      <c r="D182" s="206" t="s">
        <v>800</v>
      </c>
      <c r="E182" s="18" t="s">
        <v>21</v>
      </c>
      <c r="F182" s="207">
        <v>0</v>
      </c>
      <c r="H182" s="33"/>
    </row>
    <row r="183" spans="2:8" s="1" customFormat="1" ht="16.899999999999999" customHeight="1">
      <c r="B183" s="33"/>
      <c r="C183" s="206" t="s">
        <v>21</v>
      </c>
      <c r="D183" s="206" t="s">
        <v>10102</v>
      </c>
      <c r="E183" s="18" t="s">
        <v>21</v>
      </c>
      <c r="F183" s="207">
        <v>10.06</v>
      </c>
      <c r="H183" s="33"/>
    </row>
    <row r="184" spans="2:8" s="1" customFormat="1" ht="16.899999999999999" customHeight="1">
      <c r="B184" s="33"/>
      <c r="C184" s="206" t="s">
        <v>21</v>
      </c>
      <c r="D184" s="206" t="s">
        <v>808</v>
      </c>
      <c r="E184" s="18" t="s">
        <v>21</v>
      </c>
      <c r="F184" s="207">
        <v>0</v>
      </c>
      <c r="H184" s="33"/>
    </row>
    <row r="185" spans="2:8" s="1" customFormat="1" ht="16.899999999999999" customHeight="1">
      <c r="B185" s="33"/>
      <c r="C185" s="206" t="s">
        <v>21</v>
      </c>
      <c r="D185" s="206" t="s">
        <v>10103</v>
      </c>
      <c r="E185" s="18" t="s">
        <v>21</v>
      </c>
      <c r="F185" s="207">
        <v>28.03</v>
      </c>
      <c r="H185" s="33"/>
    </row>
    <row r="186" spans="2:8" s="1" customFormat="1" ht="16.899999999999999" customHeight="1">
      <c r="B186" s="33"/>
      <c r="C186" s="206" t="s">
        <v>21</v>
      </c>
      <c r="D186" s="206" t="s">
        <v>443</v>
      </c>
      <c r="E186" s="18" t="s">
        <v>21</v>
      </c>
      <c r="F186" s="207">
        <v>133.22</v>
      </c>
      <c r="H186" s="33"/>
    </row>
    <row r="187" spans="2:8" s="1" customFormat="1" ht="16.899999999999999" customHeight="1">
      <c r="B187" s="33"/>
      <c r="C187" s="208" t="s">
        <v>10044</v>
      </c>
      <c r="H187" s="33"/>
    </row>
    <row r="188" spans="2:8" s="1" customFormat="1" ht="16.899999999999999" customHeight="1">
      <c r="B188" s="33"/>
      <c r="C188" s="206" t="s">
        <v>3358</v>
      </c>
      <c r="D188" s="206" t="s">
        <v>10099</v>
      </c>
      <c r="E188" s="18" t="s">
        <v>169</v>
      </c>
      <c r="F188" s="207">
        <v>352.52</v>
      </c>
      <c r="H188" s="33"/>
    </row>
    <row r="189" spans="2:8" s="1" customFormat="1" ht="16.899999999999999" customHeight="1">
      <c r="B189" s="33"/>
      <c r="C189" s="206" t="s">
        <v>3364</v>
      </c>
      <c r="D189" s="206" t="s">
        <v>3365</v>
      </c>
      <c r="E189" s="18" t="s">
        <v>169</v>
      </c>
      <c r="F189" s="207">
        <v>370.14600000000002</v>
      </c>
      <c r="H189" s="33"/>
    </row>
    <row r="190" spans="2:8" s="1" customFormat="1" ht="16.899999999999999" customHeight="1">
      <c r="B190" s="33"/>
      <c r="C190" s="202" t="s">
        <v>182</v>
      </c>
      <c r="D190" s="203" t="s">
        <v>183</v>
      </c>
      <c r="E190" s="204" t="s">
        <v>169</v>
      </c>
      <c r="F190" s="205">
        <v>552.02</v>
      </c>
      <c r="H190" s="33"/>
    </row>
    <row r="191" spans="2:8" s="1" customFormat="1" ht="16.899999999999999" customHeight="1">
      <c r="B191" s="33"/>
      <c r="C191" s="206" t="s">
        <v>21</v>
      </c>
      <c r="D191" s="206" t="s">
        <v>1003</v>
      </c>
      <c r="E191" s="18" t="s">
        <v>21</v>
      </c>
      <c r="F191" s="207">
        <v>0</v>
      </c>
      <c r="H191" s="33"/>
    </row>
    <row r="192" spans="2:8" s="1" customFormat="1" ht="16.899999999999999" customHeight="1">
      <c r="B192" s="33"/>
      <c r="C192" s="206" t="s">
        <v>21</v>
      </c>
      <c r="D192" s="206" t="s">
        <v>10104</v>
      </c>
      <c r="E192" s="18" t="s">
        <v>21</v>
      </c>
      <c r="F192" s="207">
        <v>70.83</v>
      </c>
      <c r="H192" s="33"/>
    </row>
    <row r="193" spans="2:8" s="1" customFormat="1" ht="16.899999999999999" customHeight="1">
      <c r="B193" s="33"/>
      <c r="C193" s="206" t="s">
        <v>21</v>
      </c>
      <c r="D193" s="206" t="s">
        <v>770</v>
      </c>
      <c r="E193" s="18" t="s">
        <v>21</v>
      </c>
      <c r="F193" s="207">
        <v>0</v>
      </c>
      <c r="H193" s="33"/>
    </row>
    <row r="194" spans="2:8" s="1" customFormat="1" ht="16.899999999999999" customHeight="1">
      <c r="B194" s="33"/>
      <c r="C194" s="206" t="s">
        <v>21</v>
      </c>
      <c r="D194" s="206" t="s">
        <v>10105</v>
      </c>
      <c r="E194" s="18" t="s">
        <v>21</v>
      </c>
      <c r="F194" s="207">
        <v>195.74</v>
      </c>
      <c r="H194" s="33"/>
    </row>
    <row r="195" spans="2:8" s="1" customFormat="1" ht="16.899999999999999" customHeight="1">
      <c r="B195" s="33"/>
      <c r="C195" s="206" t="s">
        <v>21</v>
      </c>
      <c r="D195" s="206" t="s">
        <v>789</v>
      </c>
      <c r="E195" s="18" t="s">
        <v>21</v>
      </c>
      <c r="F195" s="207">
        <v>0</v>
      </c>
      <c r="H195" s="33"/>
    </row>
    <row r="196" spans="2:8" s="1" customFormat="1" ht="16.899999999999999" customHeight="1">
      <c r="B196" s="33"/>
      <c r="C196" s="206" t="s">
        <v>21</v>
      </c>
      <c r="D196" s="206" t="s">
        <v>10106</v>
      </c>
      <c r="E196" s="18" t="s">
        <v>21</v>
      </c>
      <c r="F196" s="207">
        <v>28.97</v>
      </c>
      <c r="H196" s="33"/>
    </row>
    <row r="197" spans="2:8" s="1" customFormat="1" ht="16.899999999999999" customHeight="1">
      <c r="B197" s="33"/>
      <c r="C197" s="206" t="s">
        <v>21</v>
      </c>
      <c r="D197" s="206" t="s">
        <v>800</v>
      </c>
      <c r="E197" s="18" t="s">
        <v>21</v>
      </c>
      <c r="F197" s="207">
        <v>0</v>
      </c>
      <c r="H197" s="33"/>
    </row>
    <row r="198" spans="2:8" s="1" customFormat="1" ht="16.899999999999999" customHeight="1">
      <c r="B198" s="33"/>
      <c r="C198" s="206" t="s">
        <v>21</v>
      </c>
      <c r="D198" s="206" t="s">
        <v>10107</v>
      </c>
      <c r="E198" s="18" t="s">
        <v>21</v>
      </c>
      <c r="F198" s="207">
        <v>62.01</v>
      </c>
      <c r="H198" s="33"/>
    </row>
    <row r="199" spans="2:8" s="1" customFormat="1" ht="16.899999999999999" customHeight="1">
      <c r="B199" s="33"/>
      <c r="C199" s="206" t="s">
        <v>21</v>
      </c>
      <c r="D199" s="206" t="s">
        <v>808</v>
      </c>
      <c r="E199" s="18" t="s">
        <v>21</v>
      </c>
      <c r="F199" s="207">
        <v>0</v>
      </c>
      <c r="H199" s="33"/>
    </row>
    <row r="200" spans="2:8" s="1" customFormat="1" ht="16.899999999999999" customHeight="1">
      <c r="B200" s="33"/>
      <c r="C200" s="206" t="s">
        <v>21</v>
      </c>
      <c r="D200" s="206" t="s">
        <v>10108</v>
      </c>
      <c r="E200" s="18" t="s">
        <v>21</v>
      </c>
      <c r="F200" s="207">
        <v>194.47</v>
      </c>
      <c r="H200" s="33"/>
    </row>
    <row r="201" spans="2:8" s="1" customFormat="1" ht="16.899999999999999" customHeight="1">
      <c r="B201" s="33"/>
      <c r="C201" s="206" t="s">
        <v>21</v>
      </c>
      <c r="D201" s="206" t="s">
        <v>443</v>
      </c>
      <c r="E201" s="18" t="s">
        <v>21</v>
      </c>
      <c r="F201" s="207">
        <v>552.02</v>
      </c>
      <c r="H201" s="33"/>
    </row>
    <row r="202" spans="2:8" s="1" customFormat="1" ht="16.899999999999999" customHeight="1">
      <c r="B202" s="33"/>
      <c r="C202" s="208" t="s">
        <v>10044</v>
      </c>
      <c r="H202" s="33"/>
    </row>
    <row r="203" spans="2:8" s="1" customFormat="1" ht="16.899999999999999" customHeight="1">
      <c r="B203" s="33"/>
      <c r="C203" s="206" t="s">
        <v>3370</v>
      </c>
      <c r="D203" s="206" t="s">
        <v>10109</v>
      </c>
      <c r="E203" s="18" t="s">
        <v>169</v>
      </c>
      <c r="F203" s="207">
        <v>2017.86</v>
      </c>
      <c r="H203" s="33"/>
    </row>
    <row r="204" spans="2:8" s="1" customFormat="1" ht="16.899999999999999" customHeight="1">
      <c r="B204" s="33"/>
      <c r="C204" s="206" t="s">
        <v>3378</v>
      </c>
      <c r="D204" s="206" t="s">
        <v>3379</v>
      </c>
      <c r="E204" s="18" t="s">
        <v>169</v>
      </c>
      <c r="F204" s="207">
        <v>579.62099999999998</v>
      </c>
      <c r="H204" s="33"/>
    </row>
    <row r="205" spans="2:8" s="1" customFormat="1" ht="16.899999999999999" customHeight="1">
      <c r="B205" s="33"/>
      <c r="C205" s="202" t="s">
        <v>185</v>
      </c>
      <c r="D205" s="203" t="s">
        <v>186</v>
      </c>
      <c r="E205" s="204" t="s">
        <v>169</v>
      </c>
      <c r="F205" s="205">
        <v>58.28</v>
      </c>
      <c r="H205" s="33"/>
    </row>
    <row r="206" spans="2:8" s="1" customFormat="1" ht="16.899999999999999" customHeight="1">
      <c r="B206" s="33"/>
      <c r="C206" s="206" t="s">
        <v>21</v>
      </c>
      <c r="D206" s="206" t="s">
        <v>789</v>
      </c>
      <c r="E206" s="18" t="s">
        <v>21</v>
      </c>
      <c r="F206" s="207">
        <v>0</v>
      </c>
      <c r="H206" s="33"/>
    </row>
    <row r="207" spans="2:8" s="1" customFormat="1" ht="16.899999999999999" customHeight="1">
      <c r="B207" s="33"/>
      <c r="C207" s="206" t="s">
        <v>21</v>
      </c>
      <c r="D207" s="206" t="s">
        <v>10110</v>
      </c>
      <c r="E207" s="18" t="s">
        <v>21</v>
      </c>
      <c r="F207" s="207">
        <v>7.01</v>
      </c>
      <c r="H207" s="33"/>
    </row>
    <row r="208" spans="2:8" s="1" customFormat="1" ht="16.899999999999999" customHeight="1">
      <c r="B208" s="33"/>
      <c r="C208" s="206" t="s">
        <v>21</v>
      </c>
      <c r="D208" s="206" t="s">
        <v>800</v>
      </c>
      <c r="E208" s="18" t="s">
        <v>21</v>
      </c>
      <c r="F208" s="207">
        <v>0</v>
      </c>
      <c r="H208" s="33"/>
    </row>
    <row r="209" spans="2:8" s="1" customFormat="1" ht="16.899999999999999" customHeight="1">
      <c r="B209" s="33"/>
      <c r="C209" s="206" t="s">
        <v>21</v>
      </c>
      <c r="D209" s="206" t="s">
        <v>10111</v>
      </c>
      <c r="E209" s="18" t="s">
        <v>21</v>
      </c>
      <c r="F209" s="207">
        <v>51.27</v>
      </c>
      <c r="H209" s="33"/>
    </row>
    <row r="210" spans="2:8" s="1" customFormat="1" ht="16.899999999999999" customHeight="1">
      <c r="B210" s="33"/>
      <c r="C210" s="206" t="s">
        <v>21</v>
      </c>
      <c r="D210" s="206" t="s">
        <v>443</v>
      </c>
      <c r="E210" s="18" t="s">
        <v>21</v>
      </c>
      <c r="F210" s="207">
        <v>58.28</v>
      </c>
      <c r="H210" s="33"/>
    </row>
    <row r="211" spans="2:8" s="1" customFormat="1" ht="16.899999999999999" customHeight="1">
      <c r="B211" s="33"/>
      <c r="C211" s="208" t="s">
        <v>10044</v>
      </c>
      <c r="H211" s="33"/>
    </row>
    <row r="212" spans="2:8" s="1" customFormat="1" ht="16.899999999999999" customHeight="1">
      <c r="B212" s="33"/>
      <c r="C212" s="206" t="s">
        <v>3370</v>
      </c>
      <c r="D212" s="206" t="s">
        <v>10109</v>
      </c>
      <c r="E212" s="18" t="s">
        <v>169</v>
      </c>
      <c r="F212" s="207">
        <v>2017.86</v>
      </c>
      <c r="H212" s="33"/>
    </row>
    <row r="213" spans="2:8" s="1" customFormat="1" ht="16.899999999999999" customHeight="1">
      <c r="B213" s="33"/>
      <c r="C213" s="206" t="s">
        <v>3384</v>
      </c>
      <c r="D213" s="206" t="s">
        <v>3385</v>
      </c>
      <c r="E213" s="18" t="s">
        <v>169</v>
      </c>
      <c r="F213" s="207">
        <v>458.77699999999999</v>
      </c>
      <c r="H213" s="33"/>
    </row>
    <row r="214" spans="2:8" s="1" customFormat="1" ht="16.899999999999999" customHeight="1">
      <c r="B214" s="33"/>
      <c r="C214" s="202" t="s">
        <v>189</v>
      </c>
      <c r="D214" s="203" t="s">
        <v>190</v>
      </c>
      <c r="E214" s="204" t="s">
        <v>169</v>
      </c>
      <c r="F214" s="205">
        <v>964.27</v>
      </c>
      <c r="H214" s="33"/>
    </row>
    <row r="215" spans="2:8" s="1" customFormat="1" ht="16.899999999999999" customHeight="1">
      <c r="B215" s="33"/>
      <c r="C215" s="206" t="s">
        <v>21</v>
      </c>
      <c r="D215" s="206" t="s">
        <v>1003</v>
      </c>
      <c r="E215" s="18" t="s">
        <v>21</v>
      </c>
      <c r="F215" s="207">
        <v>0</v>
      </c>
      <c r="H215" s="33"/>
    </row>
    <row r="216" spans="2:8" s="1" customFormat="1" ht="16.899999999999999" customHeight="1">
      <c r="B216" s="33"/>
      <c r="C216" s="206" t="s">
        <v>21</v>
      </c>
      <c r="D216" s="206" t="s">
        <v>10112</v>
      </c>
      <c r="E216" s="18" t="s">
        <v>21</v>
      </c>
      <c r="F216" s="207">
        <v>190.31</v>
      </c>
      <c r="H216" s="33"/>
    </row>
    <row r="217" spans="2:8" s="1" customFormat="1" ht="16.899999999999999" customHeight="1">
      <c r="B217" s="33"/>
      <c r="C217" s="206" t="s">
        <v>21</v>
      </c>
      <c r="D217" s="206" t="s">
        <v>770</v>
      </c>
      <c r="E217" s="18" t="s">
        <v>21</v>
      </c>
      <c r="F217" s="207">
        <v>0</v>
      </c>
      <c r="H217" s="33"/>
    </row>
    <row r="218" spans="2:8" s="1" customFormat="1" ht="16.899999999999999" customHeight="1">
      <c r="B218" s="33"/>
      <c r="C218" s="206" t="s">
        <v>21</v>
      </c>
      <c r="D218" s="206" t="s">
        <v>10113</v>
      </c>
      <c r="E218" s="18" t="s">
        <v>21</v>
      </c>
      <c r="F218" s="207">
        <v>238.01</v>
      </c>
      <c r="H218" s="33"/>
    </row>
    <row r="219" spans="2:8" s="1" customFormat="1" ht="16.899999999999999" customHeight="1">
      <c r="B219" s="33"/>
      <c r="C219" s="206" t="s">
        <v>21</v>
      </c>
      <c r="D219" s="206" t="s">
        <v>789</v>
      </c>
      <c r="E219" s="18" t="s">
        <v>21</v>
      </c>
      <c r="F219" s="207">
        <v>0</v>
      </c>
      <c r="H219" s="33"/>
    </row>
    <row r="220" spans="2:8" s="1" customFormat="1" ht="16.899999999999999" customHeight="1">
      <c r="B220" s="33"/>
      <c r="C220" s="206" t="s">
        <v>21</v>
      </c>
      <c r="D220" s="206" t="s">
        <v>10114</v>
      </c>
      <c r="E220" s="18" t="s">
        <v>21</v>
      </c>
      <c r="F220" s="207">
        <v>93.86</v>
      </c>
      <c r="H220" s="33"/>
    </row>
    <row r="221" spans="2:8" s="1" customFormat="1" ht="16.899999999999999" customHeight="1">
      <c r="B221" s="33"/>
      <c r="C221" s="206" t="s">
        <v>21</v>
      </c>
      <c r="D221" s="206" t="s">
        <v>800</v>
      </c>
      <c r="E221" s="18" t="s">
        <v>21</v>
      </c>
      <c r="F221" s="207">
        <v>0</v>
      </c>
      <c r="H221" s="33"/>
    </row>
    <row r="222" spans="2:8" s="1" customFormat="1" ht="16.899999999999999" customHeight="1">
      <c r="B222" s="33"/>
      <c r="C222" s="206" t="s">
        <v>21</v>
      </c>
      <c r="D222" s="206" t="s">
        <v>10115</v>
      </c>
      <c r="E222" s="18" t="s">
        <v>21</v>
      </c>
      <c r="F222" s="207">
        <v>271.02999999999997</v>
      </c>
      <c r="H222" s="33"/>
    </row>
    <row r="223" spans="2:8" s="1" customFormat="1" ht="16.899999999999999" customHeight="1">
      <c r="B223" s="33"/>
      <c r="C223" s="206" t="s">
        <v>21</v>
      </c>
      <c r="D223" s="206" t="s">
        <v>808</v>
      </c>
      <c r="E223" s="18" t="s">
        <v>21</v>
      </c>
      <c r="F223" s="207">
        <v>0</v>
      </c>
      <c r="H223" s="33"/>
    </row>
    <row r="224" spans="2:8" s="1" customFormat="1" ht="16.899999999999999" customHeight="1">
      <c r="B224" s="33"/>
      <c r="C224" s="206" t="s">
        <v>21</v>
      </c>
      <c r="D224" s="206" t="s">
        <v>10116</v>
      </c>
      <c r="E224" s="18" t="s">
        <v>21</v>
      </c>
      <c r="F224" s="207">
        <v>171.06</v>
      </c>
      <c r="H224" s="33"/>
    </row>
    <row r="225" spans="2:8" s="1" customFormat="1" ht="16.899999999999999" customHeight="1">
      <c r="B225" s="33"/>
      <c r="C225" s="206" t="s">
        <v>21</v>
      </c>
      <c r="D225" s="206" t="s">
        <v>443</v>
      </c>
      <c r="E225" s="18" t="s">
        <v>21</v>
      </c>
      <c r="F225" s="207">
        <v>964.27</v>
      </c>
      <c r="H225" s="33"/>
    </row>
    <row r="226" spans="2:8" s="1" customFormat="1" ht="16.899999999999999" customHeight="1">
      <c r="B226" s="33"/>
      <c r="C226" s="208" t="s">
        <v>10044</v>
      </c>
      <c r="H226" s="33"/>
    </row>
    <row r="227" spans="2:8" s="1" customFormat="1" ht="16.899999999999999" customHeight="1">
      <c r="B227" s="33"/>
      <c r="C227" s="206" t="s">
        <v>3370</v>
      </c>
      <c r="D227" s="206" t="s">
        <v>10109</v>
      </c>
      <c r="E227" s="18" t="s">
        <v>169</v>
      </c>
      <c r="F227" s="207">
        <v>2017.86</v>
      </c>
      <c r="H227" s="33"/>
    </row>
    <row r="228" spans="2:8" s="1" customFormat="1" ht="16.899999999999999" customHeight="1">
      <c r="B228" s="33"/>
      <c r="C228" s="206" t="s">
        <v>3390</v>
      </c>
      <c r="D228" s="206" t="s">
        <v>3391</v>
      </c>
      <c r="E228" s="18" t="s">
        <v>169</v>
      </c>
      <c r="F228" s="207">
        <v>1048.856</v>
      </c>
      <c r="H228" s="33"/>
    </row>
    <row r="229" spans="2:8" s="1" customFormat="1" ht="16.899999999999999" customHeight="1">
      <c r="B229" s="33"/>
      <c r="C229" s="202" t="s">
        <v>193</v>
      </c>
      <c r="D229" s="203" t="s">
        <v>194</v>
      </c>
      <c r="E229" s="204" t="s">
        <v>169</v>
      </c>
      <c r="F229" s="205">
        <v>34.64</v>
      </c>
      <c r="H229" s="33"/>
    </row>
    <row r="230" spans="2:8" s="1" customFormat="1" ht="16.899999999999999" customHeight="1">
      <c r="B230" s="33"/>
      <c r="C230" s="206" t="s">
        <v>21</v>
      </c>
      <c r="D230" s="206" t="s">
        <v>808</v>
      </c>
      <c r="E230" s="18" t="s">
        <v>21</v>
      </c>
      <c r="F230" s="207">
        <v>0</v>
      </c>
      <c r="H230" s="33"/>
    </row>
    <row r="231" spans="2:8" s="1" customFormat="1" ht="16.899999999999999" customHeight="1">
      <c r="B231" s="33"/>
      <c r="C231" s="206" t="s">
        <v>21</v>
      </c>
      <c r="D231" s="206" t="s">
        <v>195</v>
      </c>
      <c r="E231" s="18" t="s">
        <v>21</v>
      </c>
      <c r="F231" s="207">
        <v>34.64</v>
      </c>
      <c r="H231" s="33"/>
    </row>
    <row r="232" spans="2:8" s="1" customFormat="1" ht="16.899999999999999" customHeight="1">
      <c r="B232" s="33"/>
      <c r="C232" s="208" t="s">
        <v>10044</v>
      </c>
      <c r="H232" s="33"/>
    </row>
    <row r="233" spans="2:8" s="1" customFormat="1" ht="16.899999999999999" customHeight="1">
      <c r="B233" s="33"/>
      <c r="C233" s="206" t="s">
        <v>3370</v>
      </c>
      <c r="D233" s="206" t="s">
        <v>10109</v>
      </c>
      <c r="E233" s="18" t="s">
        <v>169</v>
      </c>
      <c r="F233" s="207">
        <v>2017.86</v>
      </c>
      <c r="H233" s="33"/>
    </row>
    <row r="234" spans="2:8" s="1" customFormat="1" ht="16.899999999999999" customHeight="1">
      <c r="B234" s="33"/>
      <c r="C234" s="206" t="s">
        <v>3390</v>
      </c>
      <c r="D234" s="206" t="s">
        <v>3391</v>
      </c>
      <c r="E234" s="18" t="s">
        <v>169</v>
      </c>
      <c r="F234" s="207">
        <v>1048.856</v>
      </c>
      <c r="H234" s="33"/>
    </row>
    <row r="235" spans="2:8" s="1" customFormat="1" ht="16.899999999999999" customHeight="1">
      <c r="B235" s="33"/>
      <c r="C235" s="202" t="s">
        <v>197</v>
      </c>
      <c r="D235" s="203" t="s">
        <v>198</v>
      </c>
      <c r="E235" s="204" t="s">
        <v>169</v>
      </c>
      <c r="F235" s="205">
        <v>378.65</v>
      </c>
      <c r="H235" s="33"/>
    </row>
    <row r="236" spans="2:8" s="1" customFormat="1" ht="16.899999999999999" customHeight="1">
      <c r="B236" s="33"/>
      <c r="C236" s="206" t="s">
        <v>21</v>
      </c>
      <c r="D236" s="206" t="s">
        <v>789</v>
      </c>
      <c r="E236" s="18" t="s">
        <v>21</v>
      </c>
      <c r="F236" s="207">
        <v>0</v>
      </c>
      <c r="H236" s="33"/>
    </row>
    <row r="237" spans="2:8" s="1" customFormat="1" ht="16.899999999999999" customHeight="1">
      <c r="B237" s="33"/>
      <c r="C237" s="206" t="s">
        <v>21</v>
      </c>
      <c r="D237" s="206" t="s">
        <v>10117</v>
      </c>
      <c r="E237" s="18" t="s">
        <v>21</v>
      </c>
      <c r="F237" s="207">
        <v>279.11</v>
      </c>
      <c r="H237" s="33"/>
    </row>
    <row r="238" spans="2:8" s="1" customFormat="1" ht="16.899999999999999" customHeight="1">
      <c r="B238" s="33"/>
      <c r="C238" s="206" t="s">
        <v>21</v>
      </c>
      <c r="D238" s="206" t="s">
        <v>800</v>
      </c>
      <c r="E238" s="18" t="s">
        <v>21</v>
      </c>
      <c r="F238" s="207">
        <v>0</v>
      </c>
      <c r="H238" s="33"/>
    </row>
    <row r="239" spans="2:8" s="1" customFormat="1" ht="16.899999999999999" customHeight="1">
      <c r="B239" s="33"/>
      <c r="C239" s="206" t="s">
        <v>21</v>
      </c>
      <c r="D239" s="206" t="s">
        <v>10118</v>
      </c>
      <c r="E239" s="18" t="s">
        <v>21</v>
      </c>
      <c r="F239" s="207">
        <v>99.54</v>
      </c>
      <c r="H239" s="33"/>
    </row>
    <row r="240" spans="2:8" s="1" customFormat="1" ht="16.899999999999999" customHeight="1">
      <c r="B240" s="33"/>
      <c r="C240" s="206" t="s">
        <v>21</v>
      </c>
      <c r="D240" s="206" t="s">
        <v>443</v>
      </c>
      <c r="E240" s="18" t="s">
        <v>21</v>
      </c>
      <c r="F240" s="207">
        <v>378.65</v>
      </c>
      <c r="H240" s="33"/>
    </row>
    <row r="241" spans="2:8" s="1" customFormat="1" ht="16.899999999999999" customHeight="1">
      <c r="B241" s="33"/>
      <c r="C241" s="208" t="s">
        <v>10044</v>
      </c>
      <c r="H241" s="33"/>
    </row>
    <row r="242" spans="2:8" s="1" customFormat="1" ht="16.899999999999999" customHeight="1">
      <c r="B242" s="33"/>
      <c r="C242" s="206" t="s">
        <v>3370</v>
      </c>
      <c r="D242" s="206" t="s">
        <v>10109</v>
      </c>
      <c r="E242" s="18" t="s">
        <v>169</v>
      </c>
      <c r="F242" s="207">
        <v>2017.86</v>
      </c>
      <c r="H242" s="33"/>
    </row>
    <row r="243" spans="2:8" s="1" customFormat="1" ht="16.899999999999999" customHeight="1">
      <c r="B243" s="33"/>
      <c r="C243" s="206" t="s">
        <v>3384</v>
      </c>
      <c r="D243" s="206" t="s">
        <v>3385</v>
      </c>
      <c r="E243" s="18" t="s">
        <v>169</v>
      </c>
      <c r="F243" s="207">
        <v>458.77699999999999</v>
      </c>
      <c r="H243" s="33"/>
    </row>
    <row r="244" spans="2:8" s="1" customFormat="1" ht="16.899999999999999" customHeight="1">
      <c r="B244" s="33"/>
      <c r="C244" s="202" t="s">
        <v>167</v>
      </c>
      <c r="D244" s="203" t="s">
        <v>168</v>
      </c>
      <c r="E244" s="204" t="s">
        <v>169</v>
      </c>
      <c r="F244" s="205">
        <v>215.86</v>
      </c>
      <c r="H244" s="33"/>
    </row>
    <row r="245" spans="2:8" s="1" customFormat="1" ht="16.899999999999999" customHeight="1">
      <c r="B245" s="33"/>
      <c r="C245" s="206" t="s">
        <v>21</v>
      </c>
      <c r="D245" s="206" t="s">
        <v>1003</v>
      </c>
      <c r="E245" s="18" t="s">
        <v>21</v>
      </c>
      <c r="F245" s="207">
        <v>0</v>
      </c>
      <c r="H245" s="33"/>
    </row>
    <row r="246" spans="2:8" s="1" customFormat="1" ht="16.899999999999999" customHeight="1">
      <c r="B246" s="33"/>
      <c r="C246" s="206" t="s">
        <v>21</v>
      </c>
      <c r="D246" s="206" t="s">
        <v>5175</v>
      </c>
      <c r="E246" s="18" t="s">
        <v>21</v>
      </c>
      <c r="F246" s="207">
        <v>26.63</v>
      </c>
      <c r="H246" s="33"/>
    </row>
    <row r="247" spans="2:8" s="1" customFormat="1" ht="16.899999999999999" customHeight="1">
      <c r="B247" s="33"/>
      <c r="C247" s="206" t="s">
        <v>21</v>
      </c>
      <c r="D247" s="206" t="s">
        <v>770</v>
      </c>
      <c r="E247" s="18" t="s">
        <v>21</v>
      </c>
      <c r="F247" s="207">
        <v>0</v>
      </c>
      <c r="H247" s="33"/>
    </row>
    <row r="248" spans="2:8" s="1" customFormat="1" ht="16.899999999999999" customHeight="1">
      <c r="B248" s="33"/>
      <c r="C248" s="206" t="s">
        <v>21</v>
      </c>
      <c r="D248" s="206" t="s">
        <v>5176</v>
      </c>
      <c r="E248" s="18" t="s">
        <v>21</v>
      </c>
      <c r="F248" s="207">
        <v>85.15</v>
      </c>
      <c r="H248" s="33"/>
    </row>
    <row r="249" spans="2:8" s="1" customFormat="1" ht="16.899999999999999" customHeight="1">
      <c r="B249" s="33"/>
      <c r="C249" s="206" t="s">
        <v>21</v>
      </c>
      <c r="D249" s="206" t="s">
        <v>789</v>
      </c>
      <c r="E249" s="18" t="s">
        <v>21</v>
      </c>
      <c r="F249" s="207">
        <v>0</v>
      </c>
      <c r="H249" s="33"/>
    </row>
    <row r="250" spans="2:8" s="1" customFormat="1" ht="16.899999999999999" customHeight="1">
      <c r="B250" s="33"/>
      <c r="C250" s="206" t="s">
        <v>21</v>
      </c>
      <c r="D250" s="206" t="s">
        <v>5177</v>
      </c>
      <c r="E250" s="18" t="s">
        <v>21</v>
      </c>
      <c r="F250" s="207">
        <v>25.45</v>
      </c>
      <c r="H250" s="33"/>
    </row>
    <row r="251" spans="2:8" s="1" customFormat="1" ht="16.899999999999999" customHeight="1">
      <c r="B251" s="33"/>
      <c r="C251" s="206" t="s">
        <v>21</v>
      </c>
      <c r="D251" s="206" t="s">
        <v>808</v>
      </c>
      <c r="E251" s="18" t="s">
        <v>21</v>
      </c>
      <c r="F251" s="207">
        <v>0</v>
      </c>
      <c r="H251" s="33"/>
    </row>
    <row r="252" spans="2:8" s="1" customFormat="1" ht="16.899999999999999" customHeight="1">
      <c r="B252" s="33"/>
      <c r="C252" s="206" t="s">
        <v>21</v>
      </c>
      <c r="D252" s="206" t="s">
        <v>5178</v>
      </c>
      <c r="E252" s="18" t="s">
        <v>21</v>
      </c>
      <c r="F252" s="207">
        <v>78.63</v>
      </c>
      <c r="H252" s="33"/>
    </row>
    <row r="253" spans="2:8" s="1" customFormat="1" ht="16.899999999999999" customHeight="1">
      <c r="B253" s="33"/>
      <c r="C253" s="206" t="s">
        <v>21</v>
      </c>
      <c r="D253" s="206" t="s">
        <v>443</v>
      </c>
      <c r="E253" s="18" t="s">
        <v>21</v>
      </c>
      <c r="F253" s="207">
        <v>215.86</v>
      </c>
      <c r="H253" s="33"/>
    </row>
    <row r="254" spans="2:8" s="1" customFormat="1" ht="16.899999999999999" customHeight="1">
      <c r="B254" s="33"/>
      <c r="C254" s="208" t="s">
        <v>10044</v>
      </c>
      <c r="H254" s="33"/>
    </row>
    <row r="255" spans="2:8" s="1" customFormat="1" ht="16.899999999999999" customHeight="1">
      <c r="B255" s="33"/>
      <c r="C255" s="206" t="s">
        <v>3276</v>
      </c>
      <c r="D255" s="206" t="s">
        <v>10119</v>
      </c>
      <c r="E255" s="18" t="s">
        <v>169</v>
      </c>
      <c r="F255" s="207">
        <v>215.86</v>
      </c>
      <c r="H255" s="33"/>
    </row>
    <row r="256" spans="2:8" s="1" customFormat="1" ht="16.899999999999999" customHeight="1">
      <c r="B256" s="33"/>
      <c r="C256" s="206" t="s">
        <v>5168</v>
      </c>
      <c r="D256" s="206" t="s">
        <v>10120</v>
      </c>
      <c r="E256" s="18" t="s">
        <v>169</v>
      </c>
      <c r="F256" s="207">
        <v>3954.973</v>
      </c>
      <c r="H256" s="33"/>
    </row>
    <row r="257" spans="2:8" s="1" customFormat="1" ht="16.899999999999999" customHeight="1">
      <c r="B257" s="33"/>
      <c r="C257" s="202" t="s">
        <v>10121</v>
      </c>
      <c r="D257" s="203" t="s">
        <v>168</v>
      </c>
      <c r="E257" s="204" t="s">
        <v>169</v>
      </c>
      <c r="F257" s="205">
        <v>215.86</v>
      </c>
      <c r="H257" s="33"/>
    </row>
    <row r="258" spans="2:8" s="1" customFormat="1" ht="16.899999999999999" customHeight="1">
      <c r="B258" s="33"/>
      <c r="C258" s="206" t="s">
        <v>21</v>
      </c>
      <c r="D258" s="206" t="s">
        <v>1003</v>
      </c>
      <c r="E258" s="18" t="s">
        <v>21</v>
      </c>
      <c r="F258" s="207">
        <v>0</v>
      </c>
      <c r="H258" s="33"/>
    </row>
    <row r="259" spans="2:8" s="1" customFormat="1" ht="16.899999999999999" customHeight="1">
      <c r="B259" s="33"/>
      <c r="C259" s="206" t="s">
        <v>21</v>
      </c>
      <c r="D259" s="206" t="s">
        <v>5175</v>
      </c>
      <c r="E259" s="18" t="s">
        <v>21</v>
      </c>
      <c r="F259" s="207">
        <v>26.63</v>
      </c>
      <c r="H259" s="33"/>
    </row>
    <row r="260" spans="2:8" s="1" customFormat="1" ht="16.899999999999999" customHeight="1">
      <c r="B260" s="33"/>
      <c r="C260" s="206" t="s">
        <v>21</v>
      </c>
      <c r="D260" s="206" t="s">
        <v>770</v>
      </c>
      <c r="E260" s="18" t="s">
        <v>21</v>
      </c>
      <c r="F260" s="207">
        <v>0</v>
      </c>
      <c r="H260" s="33"/>
    </row>
    <row r="261" spans="2:8" s="1" customFormat="1" ht="16.899999999999999" customHeight="1">
      <c r="B261" s="33"/>
      <c r="C261" s="206" t="s">
        <v>21</v>
      </c>
      <c r="D261" s="206" t="s">
        <v>5176</v>
      </c>
      <c r="E261" s="18" t="s">
        <v>21</v>
      </c>
      <c r="F261" s="207">
        <v>85.15</v>
      </c>
      <c r="H261" s="33"/>
    </row>
    <row r="262" spans="2:8" s="1" customFormat="1" ht="16.899999999999999" customHeight="1">
      <c r="B262" s="33"/>
      <c r="C262" s="206" t="s">
        <v>21</v>
      </c>
      <c r="D262" s="206" t="s">
        <v>789</v>
      </c>
      <c r="E262" s="18" t="s">
        <v>21</v>
      </c>
      <c r="F262" s="207">
        <v>0</v>
      </c>
      <c r="H262" s="33"/>
    </row>
    <row r="263" spans="2:8" s="1" customFormat="1" ht="16.899999999999999" customHeight="1">
      <c r="B263" s="33"/>
      <c r="C263" s="206" t="s">
        <v>21</v>
      </c>
      <c r="D263" s="206" t="s">
        <v>5177</v>
      </c>
      <c r="E263" s="18" t="s">
        <v>21</v>
      </c>
      <c r="F263" s="207">
        <v>25.45</v>
      </c>
      <c r="H263" s="33"/>
    </row>
    <row r="264" spans="2:8" s="1" customFormat="1" ht="16.899999999999999" customHeight="1">
      <c r="B264" s="33"/>
      <c r="C264" s="206" t="s">
        <v>21</v>
      </c>
      <c r="D264" s="206" t="s">
        <v>808</v>
      </c>
      <c r="E264" s="18" t="s">
        <v>21</v>
      </c>
      <c r="F264" s="207">
        <v>0</v>
      </c>
      <c r="H264" s="33"/>
    </row>
    <row r="265" spans="2:8" s="1" customFormat="1" ht="16.899999999999999" customHeight="1">
      <c r="B265" s="33"/>
      <c r="C265" s="206" t="s">
        <v>21</v>
      </c>
      <c r="D265" s="206" t="s">
        <v>5178</v>
      </c>
      <c r="E265" s="18" t="s">
        <v>21</v>
      </c>
      <c r="F265" s="207">
        <v>78.63</v>
      </c>
      <c r="H265" s="33"/>
    </row>
    <row r="266" spans="2:8" s="1" customFormat="1" ht="16.899999999999999" customHeight="1">
      <c r="B266" s="33"/>
      <c r="C266" s="206" t="s">
        <v>21</v>
      </c>
      <c r="D266" s="206" t="s">
        <v>443</v>
      </c>
      <c r="E266" s="18" t="s">
        <v>21</v>
      </c>
      <c r="F266" s="207">
        <v>215.86</v>
      </c>
      <c r="H266" s="33"/>
    </row>
    <row r="267" spans="2:8" s="1" customFormat="1" ht="16.899999999999999" customHeight="1">
      <c r="B267" s="33"/>
      <c r="C267" s="202" t="s">
        <v>172</v>
      </c>
      <c r="D267" s="203" t="s">
        <v>173</v>
      </c>
      <c r="E267" s="204" t="s">
        <v>169</v>
      </c>
      <c r="F267" s="205">
        <v>63.14</v>
      </c>
      <c r="H267" s="33"/>
    </row>
    <row r="268" spans="2:8" s="1" customFormat="1" ht="16.899999999999999" customHeight="1">
      <c r="B268" s="33"/>
      <c r="C268" s="206" t="s">
        <v>21</v>
      </c>
      <c r="D268" s="206" t="s">
        <v>789</v>
      </c>
      <c r="E268" s="18" t="s">
        <v>21</v>
      </c>
      <c r="F268" s="207">
        <v>0</v>
      </c>
      <c r="H268" s="33"/>
    </row>
    <row r="269" spans="2:8" s="1" customFormat="1" ht="16.899999999999999" customHeight="1">
      <c r="B269" s="33"/>
      <c r="C269" s="206" t="s">
        <v>21</v>
      </c>
      <c r="D269" s="206" t="s">
        <v>5037</v>
      </c>
      <c r="E269" s="18" t="s">
        <v>21</v>
      </c>
      <c r="F269" s="207">
        <v>47.02</v>
      </c>
      <c r="H269" s="33"/>
    </row>
    <row r="270" spans="2:8" s="1" customFormat="1" ht="16.899999999999999" customHeight="1">
      <c r="B270" s="33"/>
      <c r="C270" s="206" t="s">
        <v>21</v>
      </c>
      <c r="D270" s="206" t="s">
        <v>800</v>
      </c>
      <c r="E270" s="18" t="s">
        <v>21</v>
      </c>
      <c r="F270" s="207">
        <v>0</v>
      </c>
      <c r="H270" s="33"/>
    </row>
    <row r="271" spans="2:8" s="1" customFormat="1" ht="16.899999999999999" customHeight="1">
      <c r="B271" s="33"/>
      <c r="C271" s="206" t="s">
        <v>21</v>
      </c>
      <c r="D271" s="206" t="s">
        <v>5038</v>
      </c>
      <c r="E271" s="18" t="s">
        <v>21</v>
      </c>
      <c r="F271" s="207">
        <v>16.12</v>
      </c>
      <c r="H271" s="33"/>
    </row>
    <row r="272" spans="2:8" s="1" customFormat="1" ht="16.899999999999999" customHeight="1">
      <c r="B272" s="33"/>
      <c r="C272" s="206" t="s">
        <v>21</v>
      </c>
      <c r="D272" s="206" t="s">
        <v>443</v>
      </c>
      <c r="E272" s="18" t="s">
        <v>21</v>
      </c>
      <c r="F272" s="207">
        <v>63.14</v>
      </c>
      <c r="H272" s="33"/>
    </row>
    <row r="273" spans="2:8" s="1" customFormat="1" ht="16.899999999999999" customHeight="1">
      <c r="B273" s="33"/>
      <c r="C273" s="208" t="s">
        <v>10044</v>
      </c>
      <c r="H273" s="33"/>
    </row>
    <row r="274" spans="2:8" s="1" customFormat="1" ht="16.899999999999999" customHeight="1">
      <c r="B274" s="33"/>
      <c r="C274" s="206" t="s">
        <v>3281</v>
      </c>
      <c r="D274" s="206" t="s">
        <v>10122</v>
      </c>
      <c r="E274" s="18" t="s">
        <v>169</v>
      </c>
      <c r="F274" s="207">
        <v>63.14</v>
      </c>
      <c r="H274" s="33"/>
    </row>
    <row r="275" spans="2:8" s="1" customFormat="1" ht="16.899999999999999" customHeight="1">
      <c r="B275" s="33"/>
      <c r="C275" s="202" t="s">
        <v>255</v>
      </c>
      <c r="D275" s="203" t="s">
        <v>256</v>
      </c>
      <c r="E275" s="204" t="s">
        <v>169</v>
      </c>
      <c r="F275" s="205">
        <v>778.66</v>
      </c>
      <c r="H275" s="33"/>
    </row>
    <row r="276" spans="2:8" s="1" customFormat="1" ht="16.899999999999999" customHeight="1">
      <c r="B276" s="33"/>
      <c r="C276" s="206" t="s">
        <v>21</v>
      </c>
      <c r="D276" s="206" t="s">
        <v>1003</v>
      </c>
      <c r="E276" s="18" t="s">
        <v>21</v>
      </c>
      <c r="F276" s="207">
        <v>0</v>
      </c>
      <c r="H276" s="33"/>
    </row>
    <row r="277" spans="2:8" s="1" customFormat="1" ht="16.899999999999999" customHeight="1">
      <c r="B277" s="33"/>
      <c r="C277" s="206" t="s">
        <v>21</v>
      </c>
      <c r="D277" s="206" t="s">
        <v>10123</v>
      </c>
      <c r="E277" s="18" t="s">
        <v>21</v>
      </c>
      <c r="F277" s="207">
        <v>169.03</v>
      </c>
      <c r="H277" s="33"/>
    </row>
    <row r="278" spans="2:8" s="1" customFormat="1" ht="16.899999999999999" customHeight="1">
      <c r="B278" s="33"/>
      <c r="C278" s="206" t="s">
        <v>21</v>
      </c>
      <c r="D278" s="206" t="s">
        <v>770</v>
      </c>
      <c r="E278" s="18" t="s">
        <v>21</v>
      </c>
      <c r="F278" s="207">
        <v>0</v>
      </c>
      <c r="H278" s="33"/>
    </row>
    <row r="279" spans="2:8" s="1" customFormat="1" ht="16.899999999999999" customHeight="1">
      <c r="B279" s="33"/>
      <c r="C279" s="206" t="s">
        <v>21</v>
      </c>
      <c r="D279" s="206" t="s">
        <v>10124</v>
      </c>
      <c r="E279" s="18" t="s">
        <v>21</v>
      </c>
      <c r="F279" s="207">
        <v>124.53</v>
      </c>
      <c r="H279" s="33"/>
    </row>
    <row r="280" spans="2:8" s="1" customFormat="1" ht="16.899999999999999" customHeight="1">
      <c r="B280" s="33"/>
      <c r="C280" s="206" t="s">
        <v>21</v>
      </c>
      <c r="D280" s="206" t="s">
        <v>789</v>
      </c>
      <c r="E280" s="18" t="s">
        <v>21</v>
      </c>
      <c r="F280" s="207">
        <v>0</v>
      </c>
      <c r="H280" s="33"/>
    </row>
    <row r="281" spans="2:8" s="1" customFormat="1" ht="16.899999999999999" customHeight="1">
      <c r="B281" s="33"/>
      <c r="C281" s="206" t="s">
        <v>21</v>
      </c>
      <c r="D281" s="206" t="s">
        <v>10125</v>
      </c>
      <c r="E281" s="18" t="s">
        <v>21</v>
      </c>
      <c r="F281" s="207">
        <v>197.67</v>
      </c>
      <c r="H281" s="33"/>
    </row>
    <row r="282" spans="2:8" s="1" customFormat="1" ht="16.899999999999999" customHeight="1">
      <c r="B282" s="33"/>
      <c r="C282" s="206" t="s">
        <v>21</v>
      </c>
      <c r="D282" s="206" t="s">
        <v>800</v>
      </c>
      <c r="E282" s="18" t="s">
        <v>21</v>
      </c>
      <c r="F282" s="207">
        <v>0</v>
      </c>
      <c r="H282" s="33"/>
    </row>
    <row r="283" spans="2:8" s="1" customFormat="1" ht="16.899999999999999" customHeight="1">
      <c r="B283" s="33"/>
      <c r="C283" s="206" t="s">
        <v>21</v>
      </c>
      <c r="D283" s="206" t="s">
        <v>10126</v>
      </c>
      <c r="E283" s="18" t="s">
        <v>21</v>
      </c>
      <c r="F283" s="207">
        <v>139.30000000000001</v>
      </c>
      <c r="H283" s="33"/>
    </row>
    <row r="284" spans="2:8" s="1" customFormat="1" ht="16.899999999999999" customHeight="1">
      <c r="B284" s="33"/>
      <c r="C284" s="206" t="s">
        <v>21</v>
      </c>
      <c r="D284" s="206" t="s">
        <v>808</v>
      </c>
      <c r="E284" s="18" t="s">
        <v>21</v>
      </c>
      <c r="F284" s="207">
        <v>0</v>
      </c>
      <c r="H284" s="33"/>
    </row>
    <row r="285" spans="2:8" s="1" customFormat="1" ht="16.899999999999999" customHeight="1">
      <c r="B285" s="33"/>
      <c r="C285" s="206" t="s">
        <v>21</v>
      </c>
      <c r="D285" s="206" t="s">
        <v>10127</v>
      </c>
      <c r="E285" s="18" t="s">
        <v>21</v>
      </c>
      <c r="F285" s="207">
        <v>148.13</v>
      </c>
      <c r="H285" s="33"/>
    </row>
    <row r="286" spans="2:8" s="1" customFormat="1" ht="16.899999999999999" customHeight="1">
      <c r="B286" s="33"/>
      <c r="C286" s="206" t="s">
        <v>21</v>
      </c>
      <c r="D286" s="206" t="s">
        <v>443</v>
      </c>
      <c r="E286" s="18" t="s">
        <v>21</v>
      </c>
      <c r="F286" s="207">
        <v>778.66</v>
      </c>
      <c r="H286" s="33"/>
    </row>
    <row r="287" spans="2:8" s="1" customFormat="1" ht="16.899999999999999" customHeight="1">
      <c r="B287" s="33"/>
      <c r="C287" s="208" t="s">
        <v>10044</v>
      </c>
      <c r="H287" s="33"/>
    </row>
    <row r="288" spans="2:8" s="1" customFormat="1" ht="16.899999999999999" customHeight="1">
      <c r="B288" s="33"/>
      <c r="C288" s="206" t="s">
        <v>3316</v>
      </c>
      <c r="D288" s="206" t="s">
        <v>10128</v>
      </c>
      <c r="E288" s="18" t="s">
        <v>169</v>
      </c>
      <c r="F288" s="207">
        <v>778.66</v>
      </c>
      <c r="H288" s="33"/>
    </row>
    <row r="289" spans="2:8" s="1" customFormat="1" ht="16.899999999999999" customHeight="1">
      <c r="B289" s="33"/>
      <c r="C289" s="202" t="s">
        <v>258</v>
      </c>
      <c r="D289" s="203" t="s">
        <v>259</v>
      </c>
      <c r="E289" s="204" t="s">
        <v>169</v>
      </c>
      <c r="F289" s="205">
        <v>2417.3000000000002</v>
      </c>
      <c r="H289" s="33"/>
    </row>
    <row r="290" spans="2:8" s="1" customFormat="1" ht="16.899999999999999" customHeight="1">
      <c r="B290" s="33"/>
      <c r="C290" s="206" t="s">
        <v>21</v>
      </c>
      <c r="D290" s="206" t="s">
        <v>1003</v>
      </c>
      <c r="E290" s="18" t="s">
        <v>21</v>
      </c>
      <c r="F290" s="207">
        <v>0</v>
      </c>
      <c r="H290" s="33"/>
    </row>
    <row r="291" spans="2:8" s="1" customFormat="1" ht="16.899999999999999" customHeight="1">
      <c r="B291" s="33"/>
      <c r="C291" s="206" t="s">
        <v>21</v>
      </c>
      <c r="D291" s="206" t="s">
        <v>10129</v>
      </c>
      <c r="E291" s="18" t="s">
        <v>21</v>
      </c>
      <c r="F291" s="207">
        <v>618.83000000000004</v>
      </c>
      <c r="H291" s="33"/>
    </row>
    <row r="292" spans="2:8" s="1" customFormat="1" ht="16.899999999999999" customHeight="1">
      <c r="B292" s="33"/>
      <c r="C292" s="206" t="s">
        <v>21</v>
      </c>
      <c r="D292" s="206" t="s">
        <v>770</v>
      </c>
      <c r="E292" s="18" t="s">
        <v>21</v>
      </c>
      <c r="F292" s="207">
        <v>0</v>
      </c>
      <c r="H292" s="33"/>
    </row>
    <row r="293" spans="2:8" s="1" customFormat="1" ht="16.899999999999999" customHeight="1">
      <c r="B293" s="33"/>
      <c r="C293" s="206" t="s">
        <v>21</v>
      </c>
      <c r="D293" s="206" t="s">
        <v>10130</v>
      </c>
      <c r="E293" s="18" t="s">
        <v>21</v>
      </c>
      <c r="F293" s="207">
        <v>418.81</v>
      </c>
      <c r="H293" s="33"/>
    </row>
    <row r="294" spans="2:8" s="1" customFormat="1" ht="16.899999999999999" customHeight="1">
      <c r="B294" s="33"/>
      <c r="C294" s="206" t="s">
        <v>21</v>
      </c>
      <c r="D294" s="206" t="s">
        <v>789</v>
      </c>
      <c r="E294" s="18" t="s">
        <v>21</v>
      </c>
      <c r="F294" s="207">
        <v>0</v>
      </c>
      <c r="H294" s="33"/>
    </row>
    <row r="295" spans="2:8" s="1" customFormat="1" ht="16.899999999999999" customHeight="1">
      <c r="B295" s="33"/>
      <c r="C295" s="206" t="s">
        <v>21</v>
      </c>
      <c r="D295" s="206" t="s">
        <v>10131</v>
      </c>
      <c r="E295" s="18" t="s">
        <v>21</v>
      </c>
      <c r="F295" s="207">
        <v>319.74</v>
      </c>
      <c r="H295" s="33"/>
    </row>
    <row r="296" spans="2:8" s="1" customFormat="1" ht="16.899999999999999" customHeight="1">
      <c r="B296" s="33"/>
      <c r="C296" s="206" t="s">
        <v>21</v>
      </c>
      <c r="D296" s="206" t="s">
        <v>800</v>
      </c>
      <c r="E296" s="18" t="s">
        <v>21</v>
      </c>
      <c r="F296" s="207">
        <v>0</v>
      </c>
      <c r="H296" s="33"/>
    </row>
    <row r="297" spans="2:8" s="1" customFormat="1" ht="16.899999999999999" customHeight="1">
      <c r="B297" s="33"/>
      <c r="C297" s="206" t="s">
        <v>21</v>
      </c>
      <c r="D297" s="206" t="s">
        <v>10132</v>
      </c>
      <c r="E297" s="18" t="s">
        <v>21</v>
      </c>
      <c r="F297" s="207">
        <v>449.05</v>
      </c>
      <c r="H297" s="33"/>
    </row>
    <row r="298" spans="2:8" s="1" customFormat="1" ht="16.899999999999999" customHeight="1">
      <c r="B298" s="33"/>
      <c r="C298" s="206" t="s">
        <v>21</v>
      </c>
      <c r="D298" s="206" t="s">
        <v>808</v>
      </c>
      <c r="E298" s="18" t="s">
        <v>21</v>
      </c>
      <c r="F298" s="207">
        <v>0</v>
      </c>
      <c r="H298" s="33"/>
    </row>
    <row r="299" spans="2:8" s="1" customFormat="1" ht="16.899999999999999" customHeight="1">
      <c r="B299" s="33"/>
      <c r="C299" s="206" t="s">
        <v>21</v>
      </c>
      <c r="D299" s="206" t="s">
        <v>10133</v>
      </c>
      <c r="E299" s="18" t="s">
        <v>21</v>
      </c>
      <c r="F299" s="207">
        <v>560.02</v>
      </c>
      <c r="H299" s="33"/>
    </row>
    <row r="300" spans="2:8" s="1" customFormat="1" ht="16.899999999999999" customHeight="1">
      <c r="B300" s="33"/>
      <c r="C300" s="206" t="s">
        <v>21</v>
      </c>
      <c r="D300" s="206" t="s">
        <v>818</v>
      </c>
      <c r="E300" s="18" t="s">
        <v>21</v>
      </c>
      <c r="F300" s="207">
        <v>0</v>
      </c>
      <c r="H300" s="33"/>
    </row>
    <row r="301" spans="2:8" s="1" customFormat="1" ht="16.899999999999999" customHeight="1">
      <c r="B301" s="33"/>
      <c r="C301" s="206" t="s">
        <v>21</v>
      </c>
      <c r="D301" s="206" t="s">
        <v>10134</v>
      </c>
      <c r="E301" s="18" t="s">
        <v>21</v>
      </c>
      <c r="F301" s="207">
        <v>50.85</v>
      </c>
      <c r="H301" s="33"/>
    </row>
    <row r="302" spans="2:8" s="1" customFormat="1" ht="16.899999999999999" customHeight="1">
      <c r="B302" s="33"/>
      <c r="C302" s="206" t="s">
        <v>21</v>
      </c>
      <c r="D302" s="206" t="s">
        <v>443</v>
      </c>
      <c r="E302" s="18" t="s">
        <v>21</v>
      </c>
      <c r="F302" s="207">
        <v>2417.3000000000002</v>
      </c>
      <c r="H302" s="33"/>
    </row>
    <row r="303" spans="2:8" s="1" customFormat="1" ht="16.899999999999999" customHeight="1">
      <c r="B303" s="33"/>
      <c r="C303" s="208" t="s">
        <v>10044</v>
      </c>
      <c r="H303" s="33"/>
    </row>
    <row r="304" spans="2:8" s="1" customFormat="1" ht="16.899999999999999" customHeight="1">
      <c r="B304" s="33"/>
      <c r="C304" s="206" t="s">
        <v>3321</v>
      </c>
      <c r="D304" s="206" t="s">
        <v>10135</v>
      </c>
      <c r="E304" s="18" t="s">
        <v>169</v>
      </c>
      <c r="F304" s="207">
        <v>2417.3000000000002</v>
      </c>
      <c r="H304" s="33"/>
    </row>
    <row r="305" spans="2:8" s="1" customFormat="1" ht="16.899999999999999" customHeight="1">
      <c r="B305" s="33"/>
      <c r="C305" s="202" t="s">
        <v>261</v>
      </c>
      <c r="D305" s="203" t="s">
        <v>262</v>
      </c>
      <c r="E305" s="204" t="s">
        <v>169</v>
      </c>
      <c r="F305" s="205">
        <v>18.11</v>
      </c>
      <c r="H305" s="33"/>
    </row>
    <row r="306" spans="2:8" s="1" customFormat="1" ht="16.899999999999999" customHeight="1">
      <c r="B306" s="33"/>
      <c r="C306" s="206" t="s">
        <v>21</v>
      </c>
      <c r="D306" s="206" t="s">
        <v>770</v>
      </c>
      <c r="E306" s="18" t="s">
        <v>21</v>
      </c>
      <c r="F306" s="207">
        <v>0</v>
      </c>
      <c r="H306" s="33"/>
    </row>
    <row r="307" spans="2:8" s="1" customFormat="1" ht="16.899999999999999" customHeight="1">
      <c r="B307" s="33"/>
      <c r="C307" s="206" t="s">
        <v>21</v>
      </c>
      <c r="D307" s="206" t="s">
        <v>263</v>
      </c>
      <c r="E307" s="18" t="s">
        <v>21</v>
      </c>
      <c r="F307" s="207">
        <v>18.11</v>
      </c>
      <c r="H307" s="33"/>
    </row>
    <row r="308" spans="2:8" s="1" customFormat="1" ht="16.899999999999999" customHeight="1">
      <c r="B308" s="33"/>
      <c r="C308" s="208" t="s">
        <v>10044</v>
      </c>
      <c r="H308" s="33"/>
    </row>
    <row r="309" spans="2:8" s="1" customFormat="1" ht="16.899999999999999" customHeight="1">
      <c r="B309" s="33"/>
      <c r="C309" s="206" t="s">
        <v>3327</v>
      </c>
      <c r="D309" s="206" t="s">
        <v>10136</v>
      </c>
      <c r="E309" s="18" t="s">
        <v>169</v>
      </c>
      <c r="F309" s="207">
        <v>18.11</v>
      </c>
      <c r="H309" s="33"/>
    </row>
    <row r="310" spans="2:8" s="1" customFormat="1" ht="16.899999999999999" customHeight="1">
      <c r="B310" s="33"/>
      <c r="C310" s="206" t="s">
        <v>3333</v>
      </c>
      <c r="D310" s="206" t="s">
        <v>10137</v>
      </c>
      <c r="E310" s="18" t="s">
        <v>169</v>
      </c>
      <c r="F310" s="207">
        <v>18.11</v>
      </c>
      <c r="H310" s="33"/>
    </row>
    <row r="311" spans="2:8" s="1" customFormat="1" ht="16.899999999999999" customHeight="1">
      <c r="B311" s="33"/>
      <c r="C311" s="206" t="s">
        <v>3339</v>
      </c>
      <c r="D311" s="206" t="s">
        <v>3340</v>
      </c>
      <c r="E311" s="18" t="s">
        <v>169</v>
      </c>
      <c r="F311" s="207">
        <v>39.841999999999999</v>
      </c>
      <c r="H311" s="33"/>
    </row>
    <row r="312" spans="2:8" s="1" customFormat="1" ht="16.899999999999999" customHeight="1">
      <c r="B312" s="33"/>
      <c r="C312" s="202" t="s">
        <v>264</v>
      </c>
      <c r="D312" s="203" t="s">
        <v>265</v>
      </c>
      <c r="E312" s="204" t="s">
        <v>169</v>
      </c>
      <c r="F312" s="205">
        <v>155.85</v>
      </c>
      <c r="H312" s="33"/>
    </row>
    <row r="313" spans="2:8" s="1" customFormat="1" ht="16.899999999999999" customHeight="1">
      <c r="B313" s="33"/>
      <c r="C313" s="206" t="s">
        <v>21</v>
      </c>
      <c r="D313" s="206" t="s">
        <v>1003</v>
      </c>
      <c r="E313" s="18" t="s">
        <v>21</v>
      </c>
      <c r="F313" s="207">
        <v>0</v>
      </c>
      <c r="H313" s="33"/>
    </row>
    <row r="314" spans="2:8" s="1" customFormat="1" ht="16.899999999999999" customHeight="1">
      <c r="B314" s="33"/>
      <c r="C314" s="206" t="s">
        <v>21</v>
      </c>
      <c r="D314" s="206" t="s">
        <v>10138</v>
      </c>
      <c r="E314" s="18" t="s">
        <v>21</v>
      </c>
      <c r="F314" s="207">
        <v>31.59</v>
      </c>
      <c r="H314" s="33"/>
    </row>
    <row r="315" spans="2:8" s="1" customFormat="1" ht="16.899999999999999" customHeight="1">
      <c r="B315" s="33"/>
      <c r="C315" s="206" t="s">
        <v>21</v>
      </c>
      <c r="D315" s="206" t="s">
        <v>770</v>
      </c>
      <c r="E315" s="18" t="s">
        <v>21</v>
      </c>
      <c r="F315" s="207">
        <v>0</v>
      </c>
      <c r="H315" s="33"/>
    </row>
    <row r="316" spans="2:8" s="1" customFormat="1" ht="16.899999999999999" customHeight="1">
      <c r="B316" s="33"/>
      <c r="C316" s="206" t="s">
        <v>21</v>
      </c>
      <c r="D316" s="206" t="s">
        <v>10139</v>
      </c>
      <c r="E316" s="18" t="s">
        <v>21</v>
      </c>
      <c r="F316" s="207">
        <v>50.05</v>
      </c>
      <c r="H316" s="33"/>
    </row>
    <row r="317" spans="2:8" s="1" customFormat="1" ht="16.899999999999999" customHeight="1">
      <c r="B317" s="33"/>
      <c r="C317" s="206" t="s">
        <v>21</v>
      </c>
      <c r="D317" s="206" t="s">
        <v>789</v>
      </c>
      <c r="E317" s="18" t="s">
        <v>21</v>
      </c>
      <c r="F317" s="207">
        <v>0</v>
      </c>
      <c r="H317" s="33"/>
    </row>
    <row r="318" spans="2:8" s="1" customFormat="1" ht="16.899999999999999" customHeight="1">
      <c r="B318" s="33"/>
      <c r="C318" s="206" t="s">
        <v>21</v>
      </c>
      <c r="D318" s="206" t="s">
        <v>10140</v>
      </c>
      <c r="E318" s="18" t="s">
        <v>21</v>
      </c>
      <c r="F318" s="207">
        <v>22.24</v>
      </c>
      <c r="H318" s="33"/>
    </row>
    <row r="319" spans="2:8" s="1" customFormat="1" ht="16.899999999999999" customHeight="1">
      <c r="B319" s="33"/>
      <c r="C319" s="206" t="s">
        <v>21</v>
      </c>
      <c r="D319" s="206" t="s">
        <v>800</v>
      </c>
      <c r="E319" s="18" t="s">
        <v>21</v>
      </c>
      <c r="F319" s="207">
        <v>0</v>
      </c>
      <c r="H319" s="33"/>
    </row>
    <row r="320" spans="2:8" s="1" customFormat="1" ht="16.899999999999999" customHeight="1">
      <c r="B320" s="33"/>
      <c r="C320" s="206" t="s">
        <v>21</v>
      </c>
      <c r="D320" s="206" t="s">
        <v>10141</v>
      </c>
      <c r="E320" s="18" t="s">
        <v>21</v>
      </c>
      <c r="F320" s="207">
        <v>21.55</v>
      </c>
      <c r="H320" s="33"/>
    </row>
    <row r="321" spans="2:8" s="1" customFormat="1" ht="16.899999999999999" customHeight="1">
      <c r="B321" s="33"/>
      <c r="C321" s="206" t="s">
        <v>21</v>
      </c>
      <c r="D321" s="206" t="s">
        <v>808</v>
      </c>
      <c r="E321" s="18" t="s">
        <v>21</v>
      </c>
      <c r="F321" s="207">
        <v>0</v>
      </c>
      <c r="H321" s="33"/>
    </row>
    <row r="322" spans="2:8" s="1" customFormat="1" ht="16.899999999999999" customHeight="1">
      <c r="B322" s="33"/>
      <c r="C322" s="206" t="s">
        <v>21</v>
      </c>
      <c r="D322" s="206" t="s">
        <v>10142</v>
      </c>
      <c r="E322" s="18" t="s">
        <v>21</v>
      </c>
      <c r="F322" s="207">
        <v>30.42</v>
      </c>
      <c r="H322" s="33"/>
    </row>
    <row r="323" spans="2:8" s="1" customFormat="1" ht="16.899999999999999" customHeight="1">
      <c r="B323" s="33"/>
      <c r="C323" s="206" t="s">
        <v>21</v>
      </c>
      <c r="D323" s="206" t="s">
        <v>443</v>
      </c>
      <c r="E323" s="18" t="s">
        <v>21</v>
      </c>
      <c r="F323" s="207">
        <v>155.85</v>
      </c>
      <c r="H323" s="33"/>
    </row>
    <row r="324" spans="2:8" s="1" customFormat="1" ht="16.899999999999999" customHeight="1">
      <c r="B324" s="33"/>
      <c r="C324" s="208" t="s">
        <v>10044</v>
      </c>
      <c r="H324" s="33"/>
    </row>
    <row r="325" spans="2:8" s="1" customFormat="1" ht="16.899999999999999" customHeight="1">
      <c r="B325" s="33"/>
      <c r="C325" s="206" t="s">
        <v>3344</v>
      </c>
      <c r="D325" s="206" t="s">
        <v>10143</v>
      </c>
      <c r="E325" s="18" t="s">
        <v>169</v>
      </c>
      <c r="F325" s="207">
        <v>155.85</v>
      </c>
      <c r="H325" s="33"/>
    </row>
    <row r="326" spans="2:8" s="1" customFormat="1" ht="16.899999999999999" customHeight="1">
      <c r="B326" s="33"/>
      <c r="C326" s="202" t="s">
        <v>219</v>
      </c>
      <c r="D326" s="203" t="s">
        <v>220</v>
      </c>
      <c r="E326" s="204" t="s">
        <v>169</v>
      </c>
      <c r="F326" s="205">
        <v>189.346</v>
      </c>
      <c r="H326" s="33"/>
    </row>
    <row r="327" spans="2:8" s="1" customFormat="1" ht="16.899999999999999" customHeight="1">
      <c r="B327" s="33"/>
      <c r="C327" s="206" t="s">
        <v>21</v>
      </c>
      <c r="D327" s="206" t="s">
        <v>10144</v>
      </c>
      <c r="E327" s="18" t="s">
        <v>21</v>
      </c>
      <c r="F327" s="207">
        <v>619.65</v>
      </c>
      <c r="H327" s="33"/>
    </row>
    <row r="328" spans="2:8" s="1" customFormat="1" ht="16.899999999999999" customHeight="1">
      <c r="B328" s="33"/>
      <c r="C328" s="206" t="s">
        <v>21</v>
      </c>
      <c r="D328" s="206" t="s">
        <v>10145</v>
      </c>
      <c r="E328" s="18" t="s">
        <v>21</v>
      </c>
      <c r="F328" s="207">
        <v>-430.30399999999997</v>
      </c>
      <c r="H328" s="33"/>
    </row>
    <row r="329" spans="2:8" s="1" customFormat="1" ht="16.899999999999999" customHeight="1">
      <c r="B329" s="33"/>
      <c r="C329" s="206" t="s">
        <v>21</v>
      </c>
      <c r="D329" s="206" t="s">
        <v>443</v>
      </c>
      <c r="E329" s="18" t="s">
        <v>21</v>
      </c>
      <c r="F329" s="207">
        <v>189.346</v>
      </c>
      <c r="H329" s="33"/>
    </row>
    <row r="330" spans="2:8" s="1" customFormat="1" ht="16.899999999999999" customHeight="1">
      <c r="B330" s="33"/>
      <c r="C330" s="208" t="s">
        <v>10044</v>
      </c>
      <c r="H330" s="33"/>
    </row>
    <row r="331" spans="2:8" s="1" customFormat="1" ht="16.899999999999999" customHeight="1">
      <c r="B331" s="33"/>
      <c r="C331" s="206" t="s">
        <v>2780</v>
      </c>
      <c r="D331" s="206" t="s">
        <v>10146</v>
      </c>
      <c r="E331" s="18" t="s">
        <v>169</v>
      </c>
      <c r="F331" s="207">
        <v>645.88499999999999</v>
      </c>
      <c r="H331" s="33"/>
    </row>
    <row r="332" spans="2:8" s="1" customFormat="1" ht="16.899999999999999" customHeight="1">
      <c r="B332" s="33"/>
      <c r="C332" s="206" t="s">
        <v>2785</v>
      </c>
      <c r="D332" s="206" t="s">
        <v>10147</v>
      </c>
      <c r="E332" s="18" t="s">
        <v>169</v>
      </c>
      <c r="F332" s="207">
        <v>645.88499999999999</v>
      </c>
      <c r="H332" s="33"/>
    </row>
    <row r="333" spans="2:8" s="1" customFormat="1" ht="16.899999999999999" customHeight="1">
      <c r="B333" s="33"/>
      <c r="C333" s="206" t="s">
        <v>2843</v>
      </c>
      <c r="D333" s="206" t="s">
        <v>10148</v>
      </c>
      <c r="E333" s="18" t="s">
        <v>169</v>
      </c>
      <c r="F333" s="207">
        <v>246.33600000000001</v>
      </c>
      <c r="H333" s="33"/>
    </row>
    <row r="334" spans="2:8" s="1" customFormat="1" ht="16.899999999999999" customHeight="1">
      <c r="B334" s="33"/>
      <c r="C334" s="206" t="s">
        <v>2853</v>
      </c>
      <c r="D334" s="206" t="s">
        <v>10149</v>
      </c>
      <c r="E334" s="18" t="s">
        <v>169</v>
      </c>
      <c r="F334" s="207">
        <v>270.37200000000001</v>
      </c>
      <c r="H334" s="33"/>
    </row>
    <row r="335" spans="2:8" s="1" customFormat="1" ht="16.899999999999999" customHeight="1">
      <c r="B335" s="33"/>
      <c r="C335" s="206" t="s">
        <v>2860</v>
      </c>
      <c r="D335" s="206" t="s">
        <v>10150</v>
      </c>
      <c r="E335" s="18" t="s">
        <v>169</v>
      </c>
      <c r="F335" s="207">
        <v>129.17699999999999</v>
      </c>
      <c r="H335" s="33"/>
    </row>
    <row r="336" spans="2:8" s="1" customFormat="1" ht="16.899999999999999" customHeight="1">
      <c r="B336" s="33"/>
      <c r="C336" s="206" t="s">
        <v>2867</v>
      </c>
      <c r="D336" s="206" t="s">
        <v>10151</v>
      </c>
      <c r="E336" s="18" t="s">
        <v>169</v>
      </c>
      <c r="F336" s="207">
        <v>863.90599999999984</v>
      </c>
      <c r="H336" s="33"/>
    </row>
    <row r="337" spans="2:8" s="1" customFormat="1" ht="16.899999999999999" customHeight="1">
      <c r="B337" s="33"/>
      <c r="C337" s="206" t="s">
        <v>2896</v>
      </c>
      <c r="D337" s="206" t="s">
        <v>10152</v>
      </c>
      <c r="E337" s="18" t="s">
        <v>169</v>
      </c>
      <c r="F337" s="207">
        <v>849.14099999999985</v>
      </c>
      <c r="H337" s="33"/>
    </row>
    <row r="338" spans="2:8" s="1" customFormat="1" ht="16.899999999999999" customHeight="1">
      <c r="B338" s="33"/>
      <c r="C338" s="206" t="s">
        <v>2908</v>
      </c>
      <c r="D338" s="206" t="s">
        <v>10153</v>
      </c>
      <c r="E338" s="18" t="s">
        <v>169</v>
      </c>
      <c r="F338" s="207">
        <v>644.375</v>
      </c>
      <c r="H338" s="33"/>
    </row>
    <row r="339" spans="2:8" s="1" customFormat="1" ht="16.899999999999999" customHeight="1">
      <c r="B339" s="33"/>
      <c r="C339" s="206" t="s">
        <v>2922</v>
      </c>
      <c r="D339" s="206" t="s">
        <v>10154</v>
      </c>
      <c r="E339" s="18" t="s">
        <v>169</v>
      </c>
      <c r="F339" s="207">
        <v>585.79499999999996</v>
      </c>
      <c r="H339" s="33"/>
    </row>
    <row r="340" spans="2:8" s="1" customFormat="1" ht="16.899999999999999" customHeight="1">
      <c r="B340" s="33"/>
      <c r="C340" s="206" t="s">
        <v>2933</v>
      </c>
      <c r="D340" s="206" t="s">
        <v>10155</v>
      </c>
      <c r="E340" s="18" t="s">
        <v>169</v>
      </c>
      <c r="F340" s="207">
        <v>585.79499999999996</v>
      </c>
      <c r="H340" s="33"/>
    </row>
    <row r="341" spans="2:8" s="1" customFormat="1" ht="16.899999999999999" customHeight="1">
      <c r="B341" s="33"/>
      <c r="C341" s="206" t="s">
        <v>3189</v>
      </c>
      <c r="D341" s="206" t="s">
        <v>10156</v>
      </c>
      <c r="E341" s="18" t="s">
        <v>169</v>
      </c>
      <c r="F341" s="207">
        <v>585.79499999999996</v>
      </c>
      <c r="H341" s="33"/>
    </row>
    <row r="342" spans="2:8" s="1" customFormat="1" ht="16.899999999999999" customHeight="1">
      <c r="B342" s="33"/>
      <c r="C342" s="206" t="s">
        <v>3210</v>
      </c>
      <c r="D342" s="206" t="s">
        <v>10157</v>
      </c>
      <c r="E342" s="18" t="s">
        <v>169</v>
      </c>
      <c r="F342" s="207">
        <v>1291.77</v>
      </c>
      <c r="H342" s="33"/>
    </row>
    <row r="343" spans="2:8" s="1" customFormat="1" ht="16.899999999999999" customHeight="1">
      <c r="B343" s="33"/>
      <c r="C343" s="206" t="s">
        <v>2938</v>
      </c>
      <c r="D343" s="206" t="s">
        <v>2939</v>
      </c>
      <c r="E343" s="18" t="s">
        <v>381</v>
      </c>
      <c r="F343" s="207">
        <v>56.235999999999997</v>
      </c>
      <c r="H343" s="33"/>
    </row>
    <row r="344" spans="2:8" s="1" customFormat="1" ht="16.899999999999999" customHeight="1">
      <c r="B344" s="33"/>
      <c r="C344" s="206" t="s">
        <v>2706</v>
      </c>
      <c r="D344" s="206" t="s">
        <v>2707</v>
      </c>
      <c r="E344" s="18" t="s">
        <v>2708</v>
      </c>
      <c r="F344" s="207">
        <v>262.67399999999998</v>
      </c>
      <c r="H344" s="33"/>
    </row>
    <row r="345" spans="2:8" s="1" customFormat="1" ht="16.899999999999999" customHeight="1">
      <c r="B345" s="33"/>
      <c r="C345" s="206" t="s">
        <v>3023</v>
      </c>
      <c r="D345" s="206" t="s">
        <v>3024</v>
      </c>
      <c r="E345" s="18" t="s">
        <v>169</v>
      </c>
      <c r="F345" s="207">
        <v>875.03499999999985</v>
      </c>
      <c r="H345" s="33"/>
    </row>
    <row r="346" spans="2:8" s="1" customFormat="1" ht="16.899999999999999" customHeight="1">
      <c r="B346" s="33"/>
      <c r="C346" s="206" t="s">
        <v>3220</v>
      </c>
      <c r="D346" s="206" t="s">
        <v>3221</v>
      </c>
      <c r="E346" s="18" t="s">
        <v>381</v>
      </c>
      <c r="F346" s="207">
        <v>103.806</v>
      </c>
      <c r="H346" s="33"/>
    </row>
    <row r="347" spans="2:8" s="1" customFormat="1" ht="16.899999999999999" customHeight="1">
      <c r="B347" s="33"/>
      <c r="C347" s="206" t="s">
        <v>3179</v>
      </c>
      <c r="D347" s="206" t="s">
        <v>3180</v>
      </c>
      <c r="E347" s="18" t="s">
        <v>169</v>
      </c>
      <c r="F347" s="207">
        <v>615.08399999999995</v>
      </c>
      <c r="H347" s="33"/>
    </row>
    <row r="348" spans="2:8" s="1" customFormat="1" ht="22.5">
      <c r="B348" s="33"/>
      <c r="C348" s="206" t="s">
        <v>2998</v>
      </c>
      <c r="D348" s="206" t="s">
        <v>2999</v>
      </c>
      <c r="E348" s="18" t="s">
        <v>169</v>
      </c>
      <c r="F348" s="207">
        <v>1018.396</v>
      </c>
      <c r="H348" s="33"/>
    </row>
    <row r="349" spans="2:8" s="1" customFormat="1" ht="16.899999999999999" customHeight="1">
      <c r="B349" s="33"/>
      <c r="C349" s="206" t="s">
        <v>2916</v>
      </c>
      <c r="D349" s="206" t="s">
        <v>2917</v>
      </c>
      <c r="E349" s="18" t="s">
        <v>169</v>
      </c>
      <c r="F349" s="207">
        <v>676.59199999999998</v>
      </c>
      <c r="H349" s="33"/>
    </row>
    <row r="350" spans="2:8" s="1" customFormat="1" ht="16.899999999999999" customHeight="1">
      <c r="B350" s="33"/>
      <c r="C350" s="206" t="s">
        <v>2885</v>
      </c>
      <c r="D350" s="206" t="s">
        <v>2886</v>
      </c>
      <c r="E350" s="18" t="s">
        <v>169</v>
      </c>
      <c r="F350" s="207">
        <v>357.43299999999999</v>
      </c>
      <c r="H350" s="33"/>
    </row>
    <row r="351" spans="2:8" s="1" customFormat="1" ht="16.899999999999999" customHeight="1">
      <c r="B351" s="33"/>
      <c r="C351" s="206" t="s">
        <v>2745</v>
      </c>
      <c r="D351" s="206" t="s">
        <v>2746</v>
      </c>
      <c r="E351" s="18" t="s">
        <v>169</v>
      </c>
      <c r="F351" s="207">
        <v>1384.9269999999999</v>
      </c>
      <c r="H351" s="33"/>
    </row>
    <row r="352" spans="2:8" s="1" customFormat="1" ht="16.899999999999999" customHeight="1">
      <c r="B352" s="33"/>
      <c r="C352" s="206" t="s">
        <v>2927</v>
      </c>
      <c r="D352" s="206" t="s">
        <v>2928</v>
      </c>
      <c r="E352" s="18" t="s">
        <v>169</v>
      </c>
      <c r="F352" s="207">
        <v>644.375</v>
      </c>
      <c r="H352" s="33"/>
    </row>
    <row r="353" spans="2:8" s="1" customFormat="1" ht="16.899999999999999" customHeight="1">
      <c r="B353" s="33"/>
      <c r="C353" s="202" t="s">
        <v>231</v>
      </c>
      <c r="D353" s="203" t="s">
        <v>232</v>
      </c>
      <c r="E353" s="204" t="s">
        <v>169</v>
      </c>
      <c r="F353" s="205">
        <v>151.06700000000001</v>
      </c>
      <c r="H353" s="33"/>
    </row>
    <row r="354" spans="2:8" s="1" customFormat="1" ht="16.899999999999999" customHeight="1">
      <c r="B354" s="33"/>
      <c r="C354" s="206" t="s">
        <v>21</v>
      </c>
      <c r="D354" s="206" t="s">
        <v>10158</v>
      </c>
      <c r="E354" s="18" t="s">
        <v>21</v>
      </c>
      <c r="F354" s="207">
        <v>72.39</v>
      </c>
      <c r="H354" s="33"/>
    </row>
    <row r="355" spans="2:8" s="1" customFormat="1" ht="16.899999999999999" customHeight="1">
      <c r="B355" s="33"/>
      <c r="C355" s="206" t="s">
        <v>21</v>
      </c>
      <c r="D355" s="206" t="s">
        <v>10159</v>
      </c>
      <c r="E355" s="18" t="s">
        <v>21</v>
      </c>
      <c r="F355" s="207">
        <v>42.262</v>
      </c>
      <c r="H355" s="33"/>
    </row>
    <row r="356" spans="2:8" s="1" customFormat="1" ht="16.899999999999999" customHeight="1">
      <c r="B356" s="33"/>
      <c r="C356" s="206" t="s">
        <v>21</v>
      </c>
      <c r="D356" s="206" t="s">
        <v>10160</v>
      </c>
      <c r="E356" s="18" t="s">
        <v>21</v>
      </c>
      <c r="F356" s="207">
        <v>1.0589999999999999</v>
      </c>
      <c r="H356" s="33"/>
    </row>
    <row r="357" spans="2:8" s="1" customFormat="1" ht="16.899999999999999" customHeight="1">
      <c r="B357" s="33"/>
      <c r="C357" s="206" t="s">
        <v>21</v>
      </c>
      <c r="D357" s="206" t="s">
        <v>10161</v>
      </c>
      <c r="E357" s="18" t="s">
        <v>21</v>
      </c>
      <c r="F357" s="207">
        <v>0.94</v>
      </c>
      <c r="H357" s="33"/>
    </row>
    <row r="358" spans="2:8" s="1" customFormat="1" ht="16.899999999999999" customHeight="1">
      <c r="B358" s="33"/>
      <c r="C358" s="206" t="s">
        <v>21</v>
      </c>
      <c r="D358" s="206" t="s">
        <v>10162</v>
      </c>
      <c r="E358" s="18" t="s">
        <v>21</v>
      </c>
      <c r="F358" s="207">
        <v>34.415999999999997</v>
      </c>
      <c r="H358" s="33"/>
    </row>
    <row r="359" spans="2:8" s="1" customFormat="1" ht="16.899999999999999" customHeight="1">
      <c r="B359" s="33"/>
      <c r="C359" s="206" t="s">
        <v>21</v>
      </c>
      <c r="D359" s="206" t="s">
        <v>443</v>
      </c>
      <c r="E359" s="18" t="s">
        <v>21</v>
      </c>
      <c r="F359" s="207">
        <v>151.06700000000001</v>
      </c>
      <c r="H359" s="33"/>
    </row>
    <row r="360" spans="2:8" s="1" customFormat="1" ht="16.899999999999999" customHeight="1">
      <c r="B360" s="33"/>
      <c r="C360" s="208" t="s">
        <v>10044</v>
      </c>
      <c r="H360" s="33"/>
    </row>
    <row r="361" spans="2:8" s="1" customFormat="1" ht="16.899999999999999" customHeight="1">
      <c r="B361" s="33"/>
      <c r="C361" s="206" t="s">
        <v>2867</v>
      </c>
      <c r="D361" s="206" t="s">
        <v>10151</v>
      </c>
      <c r="E361" s="18" t="s">
        <v>169</v>
      </c>
      <c r="F361" s="207">
        <v>863.90599999999984</v>
      </c>
      <c r="H361" s="33"/>
    </row>
    <row r="362" spans="2:8" s="1" customFormat="1" ht="16.899999999999999" customHeight="1">
      <c r="B362" s="33"/>
      <c r="C362" s="206" t="s">
        <v>2896</v>
      </c>
      <c r="D362" s="206" t="s">
        <v>10152</v>
      </c>
      <c r="E362" s="18" t="s">
        <v>169</v>
      </c>
      <c r="F362" s="207">
        <v>849.14099999999985</v>
      </c>
      <c r="H362" s="33"/>
    </row>
    <row r="363" spans="2:8" s="1" customFormat="1" ht="16.899999999999999" customHeight="1">
      <c r="B363" s="33"/>
      <c r="C363" s="206" t="s">
        <v>3010</v>
      </c>
      <c r="D363" s="206" t="s">
        <v>10163</v>
      </c>
      <c r="E363" s="18" t="s">
        <v>169</v>
      </c>
      <c r="F363" s="207">
        <v>218.02099999999999</v>
      </c>
      <c r="H363" s="33"/>
    </row>
    <row r="364" spans="2:8" s="1" customFormat="1" ht="16.899999999999999" customHeight="1">
      <c r="B364" s="33"/>
      <c r="C364" s="206" t="s">
        <v>3023</v>
      </c>
      <c r="D364" s="206" t="s">
        <v>3024</v>
      </c>
      <c r="E364" s="18" t="s">
        <v>169</v>
      </c>
      <c r="F364" s="207">
        <v>875.03499999999985</v>
      </c>
      <c r="H364" s="33"/>
    </row>
    <row r="365" spans="2:8" s="1" customFormat="1" ht="16.899999999999999" customHeight="1">
      <c r="B365" s="33"/>
      <c r="C365" s="206" t="s">
        <v>2885</v>
      </c>
      <c r="D365" s="206" t="s">
        <v>2886</v>
      </c>
      <c r="E365" s="18" t="s">
        <v>169</v>
      </c>
      <c r="F365" s="207">
        <v>357.43299999999999</v>
      </c>
      <c r="H365" s="33"/>
    </row>
    <row r="366" spans="2:8" s="1" customFormat="1" ht="16.899999999999999" customHeight="1">
      <c r="B366" s="33"/>
      <c r="C366" s="206" t="s">
        <v>2745</v>
      </c>
      <c r="D366" s="206" t="s">
        <v>2746</v>
      </c>
      <c r="E366" s="18" t="s">
        <v>169</v>
      </c>
      <c r="F366" s="207">
        <v>1384.9269999999999</v>
      </c>
      <c r="H366" s="33"/>
    </row>
    <row r="367" spans="2:8" s="1" customFormat="1" ht="16.899999999999999" customHeight="1">
      <c r="B367" s="33"/>
      <c r="C367" s="202" t="s">
        <v>246</v>
      </c>
      <c r="D367" s="203" t="s">
        <v>247</v>
      </c>
      <c r="E367" s="204" t="s">
        <v>169</v>
      </c>
      <c r="F367" s="205">
        <v>166.91499999999999</v>
      </c>
      <c r="H367" s="33"/>
    </row>
    <row r="368" spans="2:8" s="1" customFormat="1" ht="16.899999999999999" customHeight="1">
      <c r="B368" s="33"/>
      <c r="C368" s="206" t="s">
        <v>21</v>
      </c>
      <c r="D368" s="206" t="s">
        <v>10164</v>
      </c>
      <c r="E368" s="18" t="s">
        <v>21</v>
      </c>
      <c r="F368" s="207">
        <v>123.855</v>
      </c>
      <c r="H368" s="33"/>
    </row>
    <row r="369" spans="2:8" s="1" customFormat="1" ht="16.899999999999999" customHeight="1">
      <c r="B369" s="33"/>
      <c r="C369" s="206" t="s">
        <v>21</v>
      </c>
      <c r="D369" s="206" t="s">
        <v>10165</v>
      </c>
      <c r="E369" s="18" t="s">
        <v>21</v>
      </c>
      <c r="F369" s="207">
        <v>0.64</v>
      </c>
      <c r="H369" s="33"/>
    </row>
    <row r="370" spans="2:8" s="1" customFormat="1" ht="16.899999999999999" customHeight="1">
      <c r="B370" s="33"/>
      <c r="C370" s="206" t="s">
        <v>21</v>
      </c>
      <c r="D370" s="206" t="s">
        <v>10166</v>
      </c>
      <c r="E370" s="18" t="s">
        <v>21</v>
      </c>
      <c r="F370" s="207">
        <v>42.42</v>
      </c>
      <c r="H370" s="33"/>
    </row>
    <row r="371" spans="2:8" s="1" customFormat="1" ht="16.899999999999999" customHeight="1">
      <c r="B371" s="33"/>
      <c r="C371" s="206" t="s">
        <v>21</v>
      </c>
      <c r="D371" s="206" t="s">
        <v>443</v>
      </c>
      <c r="E371" s="18" t="s">
        <v>21</v>
      </c>
      <c r="F371" s="207">
        <v>166.91499999999999</v>
      </c>
      <c r="H371" s="33"/>
    </row>
    <row r="372" spans="2:8" s="1" customFormat="1" ht="16.899999999999999" customHeight="1">
      <c r="B372" s="33"/>
      <c r="C372" s="208" t="s">
        <v>10044</v>
      </c>
      <c r="H372" s="33"/>
    </row>
    <row r="373" spans="2:8" s="1" customFormat="1" ht="16.899999999999999" customHeight="1">
      <c r="B373" s="33"/>
      <c r="C373" s="206" t="s">
        <v>2978</v>
      </c>
      <c r="D373" s="206" t="s">
        <v>10167</v>
      </c>
      <c r="E373" s="18" t="s">
        <v>169</v>
      </c>
      <c r="F373" s="207">
        <v>229.69</v>
      </c>
      <c r="H373" s="33"/>
    </row>
    <row r="374" spans="2:8" s="1" customFormat="1" ht="16.899999999999999" customHeight="1">
      <c r="B374" s="33"/>
      <c r="C374" s="206" t="s">
        <v>2993</v>
      </c>
      <c r="D374" s="206" t="s">
        <v>10168</v>
      </c>
      <c r="E374" s="18" t="s">
        <v>169</v>
      </c>
      <c r="F374" s="207">
        <v>229.69</v>
      </c>
      <c r="H374" s="33"/>
    </row>
    <row r="375" spans="2:8" s="1" customFormat="1" ht="16.899999999999999" customHeight="1">
      <c r="B375" s="33"/>
      <c r="C375" s="206" t="s">
        <v>2706</v>
      </c>
      <c r="D375" s="206" t="s">
        <v>2707</v>
      </c>
      <c r="E375" s="18" t="s">
        <v>2708</v>
      </c>
      <c r="F375" s="207">
        <v>262.67399999999998</v>
      </c>
      <c r="H375" s="33"/>
    </row>
    <row r="376" spans="2:8" s="1" customFormat="1" ht="22.5">
      <c r="B376" s="33"/>
      <c r="C376" s="206" t="s">
        <v>2998</v>
      </c>
      <c r="D376" s="206" t="s">
        <v>2999</v>
      </c>
      <c r="E376" s="18" t="s">
        <v>169</v>
      </c>
      <c r="F376" s="207">
        <v>1018.396</v>
      </c>
      <c r="H376" s="33"/>
    </row>
    <row r="377" spans="2:8" s="1" customFormat="1" ht="16.899999999999999" customHeight="1">
      <c r="B377" s="33"/>
      <c r="C377" s="202" t="s">
        <v>222</v>
      </c>
      <c r="D377" s="203" t="s">
        <v>223</v>
      </c>
      <c r="E377" s="204" t="s">
        <v>169</v>
      </c>
      <c r="F377" s="205">
        <v>396.44900000000001</v>
      </c>
      <c r="H377" s="33"/>
    </row>
    <row r="378" spans="2:8" s="1" customFormat="1" ht="16.899999999999999" customHeight="1">
      <c r="B378" s="33"/>
      <c r="C378" s="206" t="s">
        <v>21</v>
      </c>
      <c r="D378" s="206" t="s">
        <v>10169</v>
      </c>
      <c r="E378" s="18" t="s">
        <v>21</v>
      </c>
      <c r="F378" s="207">
        <v>396.44900000000001</v>
      </c>
      <c r="H378" s="33"/>
    </row>
    <row r="379" spans="2:8" s="1" customFormat="1" ht="16.899999999999999" customHeight="1">
      <c r="B379" s="33"/>
      <c r="C379" s="208" t="s">
        <v>10044</v>
      </c>
      <c r="H379" s="33"/>
    </row>
    <row r="380" spans="2:8" s="1" customFormat="1" ht="16.899999999999999" customHeight="1">
      <c r="B380" s="33"/>
      <c r="C380" s="206" t="s">
        <v>2780</v>
      </c>
      <c r="D380" s="206" t="s">
        <v>10146</v>
      </c>
      <c r="E380" s="18" t="s">
        <v>169</v>
      </c>
      <c r="F380" s="207">
        <v>645.88499999999999</v>
      </c>
      <c r="H380" s="33"/>
    </row>
    <row r="381" spans="2:8" s="1" customFormat="1" ht="16.899999999999999" customHeight="1">
      <c r="B381" s="33"/>
      <c r="C381" s="206" t="s">
        <v>2785</v>
      </c>
      <c r="D381" s="206" t="s">
        <v>10147</v>
      </c>
      <c r="E381" s="18" t="s">
        <v>169</v>
      </c>
      <c r="F381" s="207">
        <v>645.88499999999999</v>
      </c>
      <c r="H381" s="33"/>
    </row>
    <row r="382" spans="2:8" s="1" customFormat="1" ht="16.899999999999999" customHeight="1">
      <c r="B382" s="33"/>
      <c r="C382" s="206" t="s">
        <v>2843</v>
      </c>
      <c r="D382" s="206" t="s">
        <v>10148</v>
      </c>
      <c r="E382" s="18" t="s">
        <v>169</v>
      </c>
      <c r="F382" s="207">
        <v>246.33600000000001</v>
      </c>
      <c r="H382" s="33"/>
    </row>
    <row r="383" spans="2:8" s="1" customFormat="1" ht="16.899999999999999" customHeight="1">
      <c r="B383" s="33"/>
      <c r="C383" s="206" t="s">
        <v>2853</v>
      </c>
      <c r="D383" s="206" t="s">
        <v>10149</v>
      </c>
      <c r="E383" s="18" t="s">
        <v>169</v>
      </c>
      <c r="F383" s="207">
        <v>270.37200000000001</v>
      </c>
      <c r="H383" s="33"/>
    </row>
    <row r="384" spans="2:8" s="1" customFormat="1" ht="16.899999999999999" customHeight="1">
      <c r="B384" s="33"/>
      <c r="C384" s="206" t="s">
        <v>2860</v>
      </c>
      <c r="D384" s="206" t="s">
        <v>10150</v>
      </c>
      <c r="E384" s="18" t="s">
        <v>169</v>
      </c>
      <c r="F384" s="207">
        <v>129.17699999999999</v>
      </c>
      <c r="H384" s="33"/>
    </row>
    <row r="385" spans="2:8" s="1" customFormat="1" ht="16.899999999999999" customHeight="1">
      <c r="B385" s="33"/>
      <c r="C385" s="206" t="s">
        <v>2867</v>
      </c>
      <c r="D385" s="206" t="s">
        <v>10151</v>
      </c>
      <c r="E385" s="18" t="s">
        <v>169</v>
      </c>
      <c r="F385" s="207">
        <v>863.90599999999984</v>
      </c>
      <c r="H385" s="33"/>
    </row>
    <row r="386" spans="2:8" s="1" customFormat="1" ht="16.899999999999999" customHeight="1">
      <c r="B386" s="33"/>
      <c r="C386" s="206" t="s">
        <v>2896</v>
      </c>
      <c r="D386" s="206" t="s">
        <v>10152</v>
      </c>
      <c r="E386" s="18" t="s">
        <v>169</v>
      </c>
      <c r="F386" s="207">
        <v>849.14099999999985</v>
      </c>
      <c r="H386" s="33"/>
    </row>
    <row r="387" spans="2:8" s="1" customFormat="1" ht="16.899999999999999" customHeight="1">
      <c r="B387" s="33"/>
      <c r="C387" s="206" t="s">
        <v>2903</v>
      </c>
      <c r="D387" s="206" t="s">
        <v>10170</v>
      </c>
      <c r="E387" s="18" t="s">
        <v>169</v>
      </c>
      <c r="F387" s="207">
        <v>396.44900000000001</v>
      </c>
      <c r="H387" s="33"/>
    </row>
    <row r="388" spans="2:8" s="1" customFormat="1" ht="16.899999999999999" customHeight="1">
      <c r="B388" s="33"/>
      <c r="C388" s="206" t="s">
        <v>2908</v>
      </c>
      <c r="D388" s="206" t="s">
        <v>10153</v>
      </c>
      <c r="E388" s="18" t="s">
        <v>169</v>
      </c>
      <c r="F388" s="207">
        <v>644.375</v>
      </c>
      <c r="H388" s="33"/>
    </row>
    <row r="389" spans="2:8" s="1" customFormat="1" ht="16.899999999999999" customHeight="1">
      <c r="B389" s="33"/>
      <c r="C389" s="206" t="s">
        <v>2922</v>
      </c>
      <c r="D389" s="206" t="s">
        <v>10154</v>
      </c>
      <c r="E389" s="18" t="s">
        <v>169</v>
      </c>
      <c r="F389" s="207">
        <v>585.79499999999996</v>
      </c>
      <c r="H389" s="33"/>
    </row>
    <row r="390" spans="2:8" s="1" customFormat="1" ht="16.899999999999999" customHeight="1">
      <c r="B390" s="33"/>
      <c r="C390" s="206" t="s">
        <v>2933</v>
      </c>
      <c r="D390" s="206" t="s">
        <v>10155</v>
      </c>
      <c r="E390" s="18" t="s">
        <v>169</v>
      </c>
      <c r="F390" s="207">
        <v>585.79499999999996</v>
      </c>
      <c r="H390" s="33"/>
    </row>
    <row r="391" spans="2:8" s="1" customFormat="1" ht="16.899999999999999" customHeight="1">
      <c r="B391" s="33"/>
      <c r="C391" s="206" t="s">
        <v>3189</v>
      </c>
      <c r="D391" s="206" t="s">
        <v>10156</v>
      </c>
      <c r="E391" s="18" t="s">
        <v>169</v>
      </c>
      <c r="F391" s="207">
        <v>585.79499999999996</v>
      </c>
      <c r="H391" s="33"/>
    </row>
    <row r="392" spans="2:8" s="1" customFormat="1" ht="16.899999999999999" customHeight="1">
      <c r="B392" s="33"/>
      <c r="C392" s="206" t="s">
        <v>3210</v>
      </c>
      <c r="D392" s="206" t="s">
        <v>10157</v>
      </c>
      <c r="E392" s="18" t="s">
        <v>169</v>
      </c>
      <c r="F392" s="207">
        <v>1291.77</v>
      </c>
      <c r="H392" s="33"/>
    </row>
    <row r="393" spans="2:8" s="1" customFormat="1" ht="16.899999999999999" customHeight="1">
      <c r="B393" s="33"/>
      <c r="C393" s="206" t="s">
        <v>2938</v>
      </c>
      <c r="D393" s="206" t="s">
        <v>2939</v>
      </c>
      <c r="E393" s="18" t="s">
        <v>381</v>
      </c>
      <c r="F393" s="207">
        <v>56.235999999999997</v>
      </c>
      <c r="H393" s="33"/>
    </row>
    <row r="394" spans="2:8" s="1" customFormat="1" ht="16.899999999999999" customHeight="1">
      <c r="B394" s="33"/>
      <c r="C394" s="206" t="s">
        <v>2706</v>
      </c>
      <c r="D394" s="206" t="s">
        <v>2707</v>
      </c>
      <c r="E394" s="18" t="s">
        <v>2708</v>
      </c>
      <c r="F394" s="207">
        <v>262.67399999999998</v>
      </c>
      <c r="H394" s="33"/>
    </row>
    <row r="395" spans="2:8" s="1" customFormat="1" ht="16.899999999999999" customHeight="1">
      <c r="B395" s="33"/>
      <c r="C395" s="206" t="s">
        <v>3023</v>
      </c>
      <c r="D395" s="206" t="s">
        <v>3024</v>
      </c>
      <c r="E395" s="18" t="s">
        <v>169</v>
      </c>
      <c r="F395" s="207">
        <v>875.03499999999985</v>
      </c>
      <c r="H395" s="33"/>
    </row>
    <row r="396" spans="2:8" s="1" customFormat="1" ht="16.899999999999999" customHeight="1">
      <c r="B396" s="33"/>
      <c r="C396" s="206" t="s">
        <v>3220</v>
      </c>
      <c r="D396" s="206" t="s">
        <v>3221</v>
      </c>
      <c r="E396" s="18" t="s">
        <v>381</v>
      </c>
      <c r="F396" s="207">
        <v>103.806</v>
      </c>
      <c r="H396" s="33"/>
    </row>
    <row r="397" spans="2:8" s="1" customFormat="1" ht="16.899999999999999" customHeight="1">
      <c r="B397" s="33"/>
      <c r="C397" s="206" t="s">
        <v>3179</v>
      </c>
      <c r="D397" s="206" t="s">
        <v>3180</v>
      </c>
      <c r="E397" s="18" t="s">
        <v>169</v>
      </c>
      <c r="F397" s="207">
        <v>615.08399999999995</v>
      </c>
      <c r="H397" s="33"/>
    </row>
    <row r="398" spans="2:8" s="1" customFormat="1" ht="22.5">
      <c r="B398" s="33"/>
      <c r="C398" s="206" t="s">
        <v>2998</v>
      </c>
      <c r="D398" s="206" t="s">
        <v>2999</v>
      </c>
      <c r="E398" s="18" t="s">
        <v>169</v>
      </c>
      <c r="F398" s="207">
        <v>1018.396</v>
      </c>
      <c r="H398" s="33"/>
    </row>
    <row r="399" spans="2:8" s="1" customFormat="1" ht="16.899999999999999" customHeight="1">
      <c r="B399" s="33"/>
      <c r="C399" s="206" t="s">
        <v>2916</v>
      </c>
      <c r="D399" s="206" t="s">
        <v>2917</v>
      </c>
      <c r="E399" s="18" t="s">
        <v>169</v>
      </c>
      <c r="F399" s="207">
        <v>676.59199999999998</v>
      </c>
      <c r="H399" s="33"/>
    </row>
    <row r="400" spans="2:8" s="1" customFormat="1" ht="16.899999999999999" customHeight="1">
      <c r="B400" s="33"/>
      <c r="C400" s="206" t="s">
        <v>2745</v>
      </c>
      <c r="D400" s="206" t="s">
        <v>2746</v>
      </c>
      <c r="E400" s="18" t="s">
        <v>169</v>
      </c>
      <c r="F400" s="207">
        <v>1384.9269999999999</v>
      </c>
      <c r="H400" s="33"/>
    </row>
    <row r="401" spans="2:8" s="1" customFormat="1" ht="16.899999999999999" customHeight="1">
      <c r="B401" s="33"/>
      <c r="C401" s="206" t="s">
        <v>2927</v>
      </c>
      <c r="D401" s="206" t="s">
        <v>2928</v>
      </c>
      <c r="E401" s="18" t="s">
        <v>169</v>
      </c>
      <c r="F401" s="207">
        <v>644.375</v>
      </c>
      <c r="H401" s="33"/>
    </row>
    <row r="402" spans="2:8" s="1" customFormat="1" ht="16.899999999999999" customHeight="1">
      <c r="B402" s="33"/>
      <c r="C402" s="202" t="s">
        <v>234</v>
      </c>
      <c r="D402" s="203" t="s">
        <v>235</v>
      </c>
      <c r="E402" s="204" t="s">
        <v>169</v>
      </c>
      <c r="F402" s="205">
        <v>58.624000000000002</v>
      </c>
      <c r="H402" s="33"/>
    </row>
    <row r="403" spans="2:8" s="1" customFormat="1" ht="16.899999999999999" customHeight="1">
      <c r="B403" s="33"/>
      <c r="C403" s="206" t="s">
        <v>21</v>
      </c>
      <c r="D403" s="206" t="s">
        <v>10171</v>
      </c>
      <c r="E403" s="18" t="s">
        <v>21</v>
      </c>
      <c r="F403" s="207">
        <v>57.984000000000002</v>
      </c>
      <c r="H403" s="33"/>
    </row>
    <row r="404" spans="2:8" s="1" customFormat="1" ht="16.899999999999999" customHeight="1">
      <c r="B404" s="33"/>
      <c r="C404" s="206" t="s">
        <v>21</v>
      </c>
      <c r="D404" s="206" t="s">
        <v>10165</v>
      </c>
      <c r="E404" s="18" t="s">
        <v>21</v>
      </c>
      <c r="F404" s="207">
        <v>0.64</v>
      </c>
      <c r="H404" s="33"/>
    </row>
    <row r="405" spans="2:8" s="1" customFormat="1" ht="16.899999999999999" customHeight="1">
      <c r="B405" s="33"/>
      <c r="C405" s="206" t="s">
        <v>21</v>
      </c>
      <c r="D405" s="206" t="s">
        <v>443</v>
      </c>
      <c r="E405" s="18" t="s">
        <v>21</v>
      </c>
      <c r="F405" s="207">
        <v>58.624000000000002</v>
      </c>
      <c r="H405" s="33"/>
    </row>
    <row r="406" spans="2:8" s="1" customFormat="1" ht="16.899999999999999" customHeight="1">
      <c r="B406" s="33"/>
      <c r="C406" s="208" t="s">
        <v>10044</v>
      </c>
      <c r="H406" s="33"/>
    </row>
    <row r="407" spans="2:8" s="1" customFormat="1" ht="16.899999999999999" customHeight="1">
      <c r="B407" s="33"/>
      <c r="C407" s="206" t="s">
        <v>2867</v>
      </c>
      <c r="D407" s="206" t="s">
        <v>10151</v>
      </c>
      <c r="E407" s="18" t="s">
        <v>169</v>
      </c>
      <c r="F407" s="207">
        <v>863.90599999999984</v>
      </c>
      <c r="H407" s="33"/>
    </row>
    <row r="408" spans="2:8" s="1" customFormat="1" ht="16.899999999999999" customHeight="1">
      <c r="B408" s="33"/>
      <c r="C408" s="206" t="s">
        <v>2896</v>
      </c>
      <c r="D408" s="206" t="s">
        <v>10152</v>
      </c>
      <c r="E408" s="18" t="s">
        <v>169</v>
      </c>
      <c r="F408" s="207">
        <v>849.14099999999985</v>
      </c>
      <c r="H408" s="33"/>
    </row>
    <row r="409" spans="2:8" s="1" customFormat="1" ht="16.899999999999999" customHeight="1">
      <c r="B409" s="33"/>
      <c r="C409" s="206" t="s">
        <v>3010</v>
      </c>
      <c r="D409" s="206" t="s">
        <v>10163</v>
      </c>
      <c r="E409" s="18" t="s">
        <v>169</v>
      </c>
      <c r="F409" s="207">
        <v>218.02099999999999</v>
      </c>
      <c r="H409" s="33"/>
    </row>
    <row r="410" spans="2:8" s="1" customFormat="1" ht="16.899999999999999" customHeight="1">
      <c r="B410" s="33"/>
      <c r="C410" s="206" t="s">
        <v>3023</v>
      </c>
      <c r="D410" s="206" t="s">
        <v>3024</v>
      </c>
      <c r="E410" s="18" t="s">
        <v>169</v>
      </c>
      <c r="F410" s="207">
        <v>875.03499999999985</v>
      </c>
      <c r="H410" s="33"/>
    </row>
    <row r="411" spans="2:8" s="1" customFormat="1" ht="16.899999999999999" customHeight="1">
      <c r="B411" s="33"/>
      <c r="C411" s="206" t="s">
        <v>2745</v>
      </c>
      <c r="D411" s="206" t="s">
        <v>2746</v>
      </c>
      <c r="E411" s="18" t="s">
        <v>169</v>
      </c>
      <c r="F411" s="207">
        <v>1384.9269999999999</v>
      </c>
      <c r="H411" s="33"/>
    </row>
    <row r="412" spans="2:8" s="1" customFormat="1" ht="16.899999999999999" customHeight="1">
      <c r="B412" s="33"/>
      <c r="C412" s="202" t="s">
        <v>249</v>
      </c>
      <c r="D412" s="203" t="s">
        <v>250</v>
      </c>
      <c r="E412" s="204" t="s">
        <v>169</v>
      </c>
      <c r="F412" s="205">
        <v>50.27</v>
      </c>
      <c r="H412" s="33"/>
    </row>
    <row r="413" spans="2:8" s="1" customFormat="1" ht="16.899999999999999" customHeight="1">
      <c r="B413" s="33"/>
      <c r="C413" s="206" t="s">
        <v>21</v>
      </c>
      <c r="D413" s="206" t="s">
        <v>10172</v>
      </c>
      <c r="E413" s="18" t="s">
        <v>21</v>
      </c>
      <c r="F413" s="207">
        <v>50.18</v>
      </c>
      <c r="H413" s="33"/>
    </row>
    <row r="414" spans="2:8" s="1" customFormat="1" ht="16.899999999999999" customHeight="1">
      <c r="B414" s="33"/>
      <c r="C414" s="206" t="s">
        <v>21</v>
      </c>
      <c r="D414" s="206" t="s">
        <v>10173</v>
      </c>
      <c r="E414" s="18" t="s">
        <v>21</v>
      </c>
      <c r="F414" s="207">
        <v>0.09</v>
      </c>
      <c r="H414" s="33"/>
    </row>
    <row r="415" spans="2:8" s="1" customFormat="1" ht="16.899999999999999" customHeight="1">
      <c r="B415" s="33"/>
      <c r="C415" s="206" t="s">
        <v>21</v>
      </c>
      <c r="D415" s="206" t="s">
        <v>443</v>
      </c>
      <c r="E415" s="18" t="s">
        <v>21</v>
      </c>
      <c r="F415" s="207">
        <v>50.27</v>
      </c>
      <c r="H415" s="33"/>
    </row>
    <row r="416" spans="2:8" s="1" customFormat="1" ht="16.899999999999999" customHeight="1">
      <c r="B416" s="33"/>
      <c r="C416" s="208" t="s">
        <v>10044</v>
      </c>
      <c r="H416" s="33"/>
    </row>
    <row r="417" spans="2:8" s="1" customFormat="1" ht="16.899999999999999" customHeight="1">
      <c r="B417" s="33"/>
      <c r="C417" s="206" t="s">
        <v>2978</v>
      </c>
      <c r="D417" s="206" t="s">
        <v>10167</v>
      </c>
      <c r="E417" s="18" t="s">
        <v>169</v>
      </c>
      <c r="F417" s="207">
        <v>229.69</v>
      </c>
      <c r="H417" s="33"/>
    </row>
    <row r="418" spans="2:8" s="1" customFormat="1" ht="16.899999999999999" customHeight="1">
      <c r="B418" s="33"/>
      <c r="C418" s="206" t="s">
        <v>2993</v>
      </c>
      <c r="D418" s="206" t="s">
        <v>10168</v>
      </c>
      <c r="E418" s="18" t="s">
        <v>169</v>
      </c>
      <c r="F418" s="207">
        <v>229.69</v>
      </c>
      <c r="H418" s="33"/>
    </row>
    <row r="419" spans="2:8" s="1" customFormat="1" ht="16.899999999999999" customHeight="1">
      <c r="B419" s="33"/>
      <c r="C419" s="206" t="s">
        <v>2706</v>
      </c>
      <c r="D419" s="206" t="s">
        <v>2707</v>
      </c>
      <c r="E419" s="18" t="s">
        <v>2708</v>
      </c>
      <c r="F419" s="207">
        <v>262.67399999999998</v>
      </c>
      <c r="H419" s="33"/>
    </row>
    <row r="420" spans="2:8" s="1" customFormat="1" ht="22.5">
      <c r="B420" s="33"/>
      <c r="C420" s="206" t="s">
        <v>2998</v>
      </c>
      <c r="D420" s="206" t="s">
        <v>2999</v>
      </c>
      <c r="E420" s="18" t="s">
        <v>169</v>
      </c>
      <c r="F420" s="207">
        <v>1018.396</v>
      </c>
      <c r="H420" s="33"/>
    </row>
    <row r="421" spans="2:8" s="1" customFormat="1" ht="16.899999999999999" customHeight="1">
      <c r="B421" s="33"/>
      <c r="C421" s="202" t="s">
        <v>225</v>
      </c>
      <c r="D421" s="203" t="s">
        <v>226</v>
      </c>
      <c r="E421" s="204" t="s">
        <v>169</v>
      </c>
      <c r="F421" s="205">
        <v>13.05</v>
      </c>
      <c r="H421" s="33"/>
    </row>
    <row r="422" spans="2:8" s="1" customFormat="1" ht="16.899999999999999" customHeight="1">
      <c r="B422" s="33"/>
      <c r="C422" s="206" t="s">
        <v>21</v>
      </c>
      <c r="D422" s="206" t="s">
        <v>10174</v>
      </c>
      <c r="E422" s="18" t="s">
        <v>21</v>
      </c>
      <c r="F422" s="207">
        <v>13.05</v>
      </c>
      <c r="H422" s="33"/>
    </row>
    <row r="423" spans="2:8" s="1" customFormat="1" ht="16.899999999999999" customHeight="1">
      <c r="B423" s="33"/>
      <c r="C423" s="208" t="s">
        <v>10044</v>
      </c>
      <c r="H423" s="33"/>
    </row>
    <row r="424" spans="2:8" s="1" customFormat="1" ht="16.899999999999999" customHeight="1">
      <c r="B424" s="33"/>
      <c r="C424" s="206" t="s">
        <v>2780</v>
      </c>
      <c r="D424" s="206" t="s">
        <v>10146</v>
      </c>
      <c r="E424" s="18" t="s">
        <v>169</v>
      </c>
      <c r="F424" s="207">
        <v>645.88499999999999</v>
      </c>
      <c r="H424" s="33"/>
    </row>
    <row r="425" spans="2:8" s="1" customFormat="1" ht="16.899999999999999" customHeight="1">
      <c r="B425" s="33"/>
      <c r="C425" s="206" t="s">
        <v>2785</v>
      </c>
      <c r="D425" s="206" t="s">
        <v>10147</v>
      </c>
      <c r="E425" s="18" t="s">
        <v>169</v>
      </c>
      <c r="F425" s="207">
        <v>645.88499999999999</v>
      </c>
      <c r="H425" s="33"/>
    </row>
    <row r="426" spans="2:8" s="1" customFormat="1" ht="16.899999999999999" customHeight="1">
      <c r="B426" s="33"/>
      <c r="C426" s="206" t="s">
        <v>2843</v>
      </c>
      <c r="D426" s="206" t="s">
        <v>10148</v>
      </c>
      <c r="E426" s="18" t="s">
        <v>169</v>
      </c>
      <c r="F426" s="207">
        <v>246.33600000000001</v>
      </c>
      <c r="H426" s="33"/>
    </row>
    <row r="427" spans="2:8" s="1" customFormat="1" ht="16.899999999999999" customHeight="1">
      <c r="B427" s="33"/>
      <c r="C427" s="206" t="s">
        <v>2853</v>
      </c>
      <c r="D427" s="206" t="s">
        <v>10149</v>
      </c>
      <c r="E427" s="18" t="s">
        <v>169</v>
      </c>
      <c r="F427" s="207">
        <v>270.37200000000001</v>
      </c>
      <c r="H427" s="33"/>
    </row>
    <row r="428" spans="2:8" s="1" customFormat="1" ht="16.899999999999999" customHeight="1">
      <c r="B428" s="33"/>
      <c r="C428" s="206" t="s">
        <v>2860</v>
      </c>
      <c r="D428" s="206" t="s">
        <v>10150</v>
      </c>
      <c r="E428" s="18" t="s">
        <v>169</v>
      </c>
      <c r="F428" s="207">
        <v>129.17699999999999</v>
      </c>
      <c r="H428" s="33"/>
    </row>
    <row r="429" spans="2:8" s="1" customFormat="1" ht="16.899999999999999" customHeight="1">
      <c r="B429" s="33"/>
      <c r="C429" s="206" t="s">
        <v>2867</v>
      </c>
      <c r="D429" s="206" t="s">
        <v>10151</v>
      </c>
      <c r="E429" s="18" t="s">
        <v>169</v>
      </c>
      <c r="F429" s="207">
        <v>863.90599999999984</v>
      </c>
      <c r="H429" s="33"/>
    </row>
    <row r="430" spans="2:8" s="1" customFormat="1" ht="16.899999999999999" customHeight="1">
      <c r="B430" s="33"/>
      <c r="C430" s="206" t="s">
        <v>3210</v>
      </c>
      <c r="D430" s="206" t="s">
        <v>10157</v>
      </c>
      <c r="E430" s="18" t="s">
        <v>169</v>
      </c>
      <c r="F430" s="207">
        <v>1291.77</v>
      </c>
      <c r="H430" s="33"/>
    </row>
    <row r="431" spans="2:8" s="1" customFormat="1" ht="16.899999999999999" customHeight="1">
      <c r="B431" s="33"/>
      <c r="C431" s="206" t="s">
        <v>2706</v>
      </c>
      <c r="D431" s="206" t="s">
        <v>2707</v>
      </c>
      <c r="E431" s="18" t="s">
        <v>2708</v>
      </c>
      <c r="F431" s="207">
        <v>262.67399999999998</v>
      </c>
      <c r="H431" s="33"/>
    </row>
    <row r="432" spans="2:8" s="1" customFormat="1" ht="16.899999999999999" customHeight="1">
      <c r="B432" s="33"/>
      <c r="C432" s="206" t="s">
        <v>3015</v>
      </c>
      <c r="D432" s="206" t="s">
        <v>3016</v>
      </c>
      <c r="E432" s="18" t="s">
        <v>169</v>
      </c>
      <c r="F432" s="207">
        <v>75.262</v>
      </c>
      <c r="H432" s="33"/>
    </row>
    <row r="433" spans="2:8" s="1" customFormat="1" ht="16.899999999999999" customHeight="1">
      <c r="B433" s="33"/>
      <c r="C433" s="206" t="s">
        <v>3220</v>
      </c>
      <c r="D433" s="206" t="s">
        <v>3221</v>
      </c>
      <c r="E433" s="18" t="s">
        <v>381</v>
      </c>
      <c r="F433" s="207">
        <v>103.806</v>
      </c>
      <c r="H433" s="33"/>
    </row>
    <row r="434" spans="2:8" s="1" customFormat="1" ht="22.5">
      <c r="B434" s="33"/>
      <c r="C434" s="206" t="s">
        <v>2998</v>
      </c>
      <c r="D434" s="206" t="s">
        <v>2999</v>
      </c>
      <c r="E434" s="18" t="s">
        <v>169</v>
      </c>
      <c r="F434" s="207">
        <v>1018.396</v>
      </c>
      <c r="H434" s="33"/>
    </row>
    <row r="435" spans="2:8" s="1" customFormat="1" ht="16.899999999999999" customHeight="1">
      <c r="B435" s="33"/>
      <c r="C435" s="206" t="s">
        <v>2745</v>
      </c>
      <c r="D435" s="206" t="s">
        <v>2746</v>
      </c>
      <c r="E435" s="18" t="s">
        <v>169</v>
      </c>
      <c r="F435" s="207">
        <v>1384.9269999999999</v>
      </c>
      <c r="H435" s="33"/>
    </row>
    <row r="436" spans="2:8" s="1" customFormat="1" ht="16.899999999999999" customHeight="1">
      <c r="B436" s="33"/>
      <c r="C436" s="202" t="s">
        <v>237</v>
      </c>
      <c r="D436" s="203" t="s">
        <v>238</v>
      </c>
      <c r="E436" s="204" t="s">
        <v>169</v>
      </c>
      <c r="F436" s="205">
        <v>3.92</v>
      </c>
      <c r="H436" s="33"/>
    </row>
    <row r="437" spans="2:8" s="1" customFormat="1" ht="16.899999999999999" customHeight="1">
      <c r="B437" s="33"/>
      <c r="C437" s="206" t="s">
        <v>21</v>
      </c>
      <c r="D437" s="206" t="s">
        <v>10175</v>
      </c>
      <c r="E437" s="18" t="s">
        <v>21</v>
      </c>
      <c r="F437" s="207">
        <v>1.54</v>
      </c>
      <c r="H437" s="33"/>
    </row>
    <row r="438" spans="2:8" s="1" customFormat="1" ht="16.899999999999999" customHeight="1">
      <c r="B438" s="33"/>
      <c r="C438" s="206" t="s">
        <v>21</v>
      </c>
      <c r="D438" s="206" t="s">
        <v>10176</v>
      </c>
      <c r="E438" s="18" t="s">
        <v>21</v>
      </c>
      <c r="F438" s="207">
        <v>2.38</v>
      </c>
      <c r="H438" s="33"/>
    </row>
    <row r="439" spans="2:8" s="1" customFormat="1" ht="16.899999999999999" customHeight="1">
      <c r="B439" s="33"/>
      <c r="C439" s="206" t="s">
        <v>21</v>
      </c>
      <c r="D439" s="206" t="s">
        <v>443</v>
      </c>
      <c r="E439" s="18" t="s">
        <v>21</v>
      </c>
      <c r="F439" s="207">
        <v>3.92</v>
      </c>
      <c r="H439" s="33"/>
    </row>
    <row r="440" spans="2:8" s="1" customFormat="1" ht="16.899999999999999" customHeight="1">
      <c r="B440" s="33"/>
      <c r="C440" s="208" t="s">
        <v>10044</v>
      </c>
      <c r="H440" s="33"/>
    </row>
    <row r="441" spans="2:8" s="1" customFormat="1" ht="16.899999999999999" customHeight="1">
      <c r="B441" s="33"/>
      <c r="C441" s="206" t="s">
        <v>2867</v>
      </c>
      <c r="D441" s="206" t="s">
        <v>10151</v>
      </c>
      <c r="E441" s="18" t="s">
        <v>169</v>
      </c>
      <c r="F441" s="207">
        <v>863.90599999999984</v>
      </c>
      <c r="H441" s="33"/>
    </row>
    <row r="442" spans="2:8" s="1" customFormat="1" ht="16.899999999999999" customHeight="1">
      <c r="B442" s="33"/>
      <c r="C442" s="206" t="s">
        <v>3010</v>
      </c>
      <c r="D442" s="206" t="s">
        <v>10163</v>
      </c>
      <c r="E442" s="18" t="s">
        <v>169</v>
      </c>
      <c r="F442" s="207">
        <v>218.02099999999999</v>
      </c>
      <c r="H442" s="33"/>
    </row>
    <row r="443" spans="2:8" s="1" customFormat="1" ht="16.899999999999999" customHeight="1">
      <c r="B443" s="33"/>
      <c r="C443" s="206" t="s">
        <v>3015</v>
      </c>
      <c r="D443" s="206" t="s">
        <v>3016</v>
      </c>
      <c r="E443" s="18" t="s">
        <v>169</v>
      </c>
      <c r="F443" s="207">
        <v>75.262</v>
      </c>
      <c r="H443" s="33"/>
    </row>
    <row r="444" spans="2:8" s="1" customFormat="1" ht="16.899999999999999" customHeight="1">
      <c r="B444" s="33"/>
      <c r="C444" s="206" t="s">
        <v>2745</v>
      </c>
      <c r="D444" s="206" t="s">
        <v>2746</v>
      </c>
      <c r="E444" s="18" t="s">
        <v>169</v>
      </c>
      <c r="F444" s="207">
        <v>1384.9269999999999</v>
      </c>
      <c r="H444" s="33"/>
    </row>
    <row r="445" spans="2:8" s="1" customFormat="1" ht="16.899999999999999" customHeight="1">
      <c r="B445" s="33"/>
      <c r="C445" s="202" t="s">
        <v>252</v>
      </c>
      <c r="D445" s="203" t="s">
        <v>253</v>
      </c>
      <c r="E445" s="204" t="s">
        <v>169</v>
      </c>
      <c r="F445" s="205">
        <v>5.89</v>
      </c>
      <c r="H445" s="33"/>
    </row>
    <row r="446" spans="2:8" s="1" customFormat="1" ht="16.899999999999999" customHeight="1">
      <c r="B446" s="33"/>
      <c r="C446" s="206" t="s">
        <v>21</v>
      </c>
      <c r="D446" s="206" t="s">
        <v>1967</v>
      </c>
      <c r="E446" s="18" t="s">
        <v>21</v>
      </c>
      <c r="F446" s="207">
        <v>2.2400000000000002</v>
      </c>
      <c r="H446" s="33"/>
    </row>
    <row r="447" spans="2:8" s="1" customFormat="1" ht="16.899999999999999" customHeight="1">
      <c r="B447" s="33"/>
      <c r="C447" s="206" t="s">
        <v>21</v>
      </c>
      <c r="D447" s="206" t="s">
        <v>10177</v>
      </c>
      <c r="E447" s="18" t="s">
        <v>21</v>
      </c>
      <c r="F447" s="207">
        <v>2.2999999999999998</v>
      </c>
      <c r="H447" s="33"/>
    </row>
    <row r="448" spans="2:8" s="1" customFormat="1" ht="16.899999999999999" customHeight="1">
      <c r="B448" s="33"/>
      <c r="C448" s="206" t="s">
        <v>21</v>
      </c>
      <c r="D448" s="206" t="s">
        <v>10178</v>
      </c>
      <c r="E448" s="18" t="s">
        <v>21</v>
      </c>
      <c r="F448" s="207">
        <v>1.35</v>
      </c>
      <c r="H448" s="33"/>
    </row>
    <row r="449" spans="2:8" s="1" customFormat="1" ht="16.899999999999999" customHeight="1">
      <c r="B449" s="33"/>
      <c r="C449" s="206" t="s">
        <v>21</v>
      </c>
      <c r="D449" s="206" t="s">
        <v>443</v>
      </c>
      <c r="E449" s="18" t="s">
        <v>21</v>
      </c>
      <c r="F449" s="207">
        <v>5.89</v>
      </c>
      <c r="H449" s="33"/>
    </row>
    <row r="450" spans="2:8" s="1" customFormat="1" ht="16.899999999999999" customHeight="1">
      <c r="B450" s="33"/>
      <c r="C450" s="208" t="s">
        <v>10044</v>
      </c>
      <c r="H450" s="33"/>
    </row>
    <row r="451" spans="2:8" s="1" customFormat="1" ht="16.899999999999999" customHeight="1">
      <c r="B451" s="33"/>
      <c r="C451" s="206" t="s">
        <v>2978</v>
      </c>
      <c r="D451" s="206" t="s">
        <v>10167</v>
      </c>
      <c r="E451" s="18" t="s">
        <v>169</v>
      </c>
      <c r="F451" s="207">
        <v>229.69</v>
      </c>
      <c r="H451" s="33"/>
    </row>
    <row r="452" spans="2:8" s="1" customFormat="1" ht="16.899999999999999" customHeight="1">
      <c r="B452" s="33"/>
      <c r="C452" s="206" t="s">
        <v>2993</v>
      </c>
      <c r="D452" s="206" t="s">
        <v>10168</v>
      </c>
      <c r="E452" s="18" t="s">
        <v>169</v>
      </c>
      <c r="F452" s="207">
        <v>229.69</v>
      </c>
      <c r="H452" s="33"/>
    </row>
    <row r="453" spans="2:8" s="1" customFormat="1" ht="16.899999999999999" customHeight="1">
      <c r="B453" s="33"/>
      <c r="C453" s="206" t="s">
        <v>2706</v>
      </c>
      <c r="D453" s="206" t="s">
        <v>2707</v>
      </c>
      <c r="E453" s="18" t="s">
        <v>2708</v>
      </c>
      <c r="F453" s="207">
        <v>262.67399999999998</v>
      </c>
      <c r="H453" s="33"/>
    </row>
    <row r="454" spans="2:8" s="1" customFormat="1" ht="22.5">
      <c r="B454" s="33"/>
      <c r="C454" s="206" t="s">
        <v>2998</v>
      </c>
      <c r="D454" s="206" t="s">
        <v>2999</v>
      </c>
      <c r="E454" s="18" t="s">
        <v>169</v>
      </c>
      <c r="F454" s="207">
        <v>1018.396</v>
      </c>
      <c r="H454" s="33"/>
    </row>
    <row r="455" spans="2:8" s="1" customFormat="1" ht="16.899999999999999" customHeight="1">
      <c r="B455" s="33"/>
      <c r="C455" s="202" t="s">
        <v>228</v>
      </c>
      <c r="D455" s="203" t="s">
        <v>229</v>
      </c>
      <c r="E455" s="204" t="s">
        <v>169</v>
      </c>
      <c r="F455" s="205">
        <v>47.04</v>
      </c>
      <c r="H455" s="33"/>
    </row>
    <row r="456" spans="2:8" s="1" customFormat="1" ht="16.899999999999999" customHeight="1">
      <c r="B456" s="33"/>
      <c r="C456" s="206" t="s">
        <v>21</v>
      </c>
      <c r="D456" s="206" t="s">
        <v>10179</v>
      </c>
      <c r="E456" s="18" t="s">
        <v>21</v>
      </c>
      <c r="F456" s="207">
        <v>47.04</v>
      </c>
      <c r="H456" s="33"/>
    </row>
    <row r="457" spans="2:8" s="1" customFormat="1" ht="16.899999999999999" customHeight="1">
      <c r="B457" s="33"/>
      <c r="C457" s="208" t="s">
        <v>10044</v>
      </c>
      <c r="H457" s="33"/>
    </row>
    <row r="458" spans="2:8" s="1" customFormat="1" ht="16.899999999999999" customHeight="1">
      <c r="B458" s="33"/>
      <c r="C458" s="206" t="s">
        <v>2780</v>
      </c>
      <c r="D458" s="206" t="s">
        <v>10146</v>
      </c>
      <c r="E458" s="18" t="s">
        <v>169</v>
      </c>
      <c r="F458" s="207">
        <v>645.88499999999999</v>
      </c>
      <c r="H458" s="33"/>
    </row>
    <row r="459" spans="2:8" s="1" customFormat="1" ht="16.899999999999999" customHeight="1">
      <c r="B459" s="33"/>
      <c r="C459" s="206" t="s">
        <v>2785</v>
      </c>
      <c r="D459" s="206" t="s">
        <v>10147</v>
      </c>
      <c r="E459" s="18" t="s">
        <v>169</v>
      </c>
      <c r="F459" s="207">
        <v>645.88499999999999</v>
      </c>
      <c r="H459" s="33"/>
    </row>
    <row r="460" spans="2:8" s="1" customFormat="1" ht="16.899999999999999" customHeight="1">
      <c r="B460" s="33"/>
      <c r="C460" s="206" t="s">
        <v>2843</v>
      </c>
      <c r="D460" s="206" t="s">
        <v>10148</v>
      </c>
      <c r="E460" s="18" t="s">
        <v>169</v>
      </c>
      <c r="F460" s="207">
        <v>246.33600000000001</v>
      </c>
      <c r="H460" s="33"/>
    </row>
    <row r="461" spans="2:8" s="1" customFormat="1" ht="16.899999999999999" customHeight="1">
      <c r="B461" s="33"/>
      <c r="C461" s="206" t="s">
        <v>2853</v>
      </c>
      <c r="D461" s="206" t="s">
        <v>10149</v>
      </c>
      <c r="E461" s="18" t="s">
        <v>169</v>
      </c>
      <c r="F461" s="207">
        <v>270.37200000000001</v>
      </c>
      <c r="H461" s="33"/>
    </row>
    <row r="462" spans="2:8" s="1" customFormat="1" ht="16.899999999999999" customHeight="1">
      <c r="B462" s="33"/>
      <c r="C462" s="206" t="s">
        <v>2860</v>
      </c>
      <c r="D462" s="206" t="s">
        <v>10150</v>
      </c>
      <c r="E462" s="18" t="s">
        <v>169</v>
      </c>
      <c r="F462" s="207">
        <v>129.17699999999999</v>
      </c>
      <c r="H462" s="33"/>
    </row>
    <row r="463" spans="2:8" s="1" customFormat="1" ht="16.899999999999999" customHeight="1">
      <c r="B463" s="33"/>
      <c r="C463" s="206" t="s">
        <v>2867</v>
      </c>
      <c r="D463" s="206" t="s">
        <v>10151</v>
      </c>
      <c r="E463" s="18" t="s">
        <v>169</v>
      </c>
      <c r="F463" s="207">
        <v>863.90599999999984</v>
      </c>
      <c r="H463" s="33"/>
    </row>
    <row r="464" spans="2:8" s="1" customFormat="1" ht="16.899999999999999" customHeight="1">
      <c r="B464" s="33"/>
      <c r="C464" s="206" t="s">
        <v>2896</v>
      </c>
      <c r="D464" s="206" t="s">
        <v>10152</v>
      </c>
      <c r="E464" s="18" t="s">
        <v>169</v>
      </c>
      <c r="F464" s="207">
        <v>849.14099999999985</v>
      </c>
      <c r="H464" s="33"/>
    </row>
    <row r="465" spans="2:8" s="1" customFormat="1" ht="16.899999999999999" customHeight="1">
      <c r="B465" s="33"/>
      <c r="C465" s="206" t="s">
        <v>3210</v>
      </c>
      <c r="D465" s="206" t="s">
        <v>10157</v>
      </c>
      <c r="E465" s="18" t="s">
        <v>169</v>
      </c>
      <c r="F465" s="207">
        <v>1291.77</v>
      </c>
      <c r="H465" s="33"/>
    </row>
    <row r="466" spans="2:8" s="1" customFormat="1" ht="16.899999999999999" customHeight="1">
      <c r="B466" s="33"/>
      <c r="C466" s="206" t="s">
        <v>2706</v>
      </c>
      <c r="D466" s="206" t="s">
        <v>2707</v>
      </c>
      <c r="E466" s="18" t="s">
        <v>2708</v>
      </c>
      <c r="F466" s="207">
        <v>262.67399999999998</v>
      </c>
      <c r="H466" s="33"/>
    </row>
    <row r="467" spans="2:8" s="1" customFormat="1" ht="16.899999999999999" customHeight="1">
      <c r="B467" s="33"/>
      <c r="C467" s="206" t="s">
        <v>3015</v>
      </c>
      <c r="D467" s="206" t="s">
        <v>3016</v>
      </c>
      <c r="E467" s="18" t="s">
        <v>169</v>
      </c>
      <c r="F467" s="207">
        <v>75.262</v>
      </c>
      <c r="H467" s="33"/>
    </row>
    <row r="468" spans="2:8" s="1" customFormat="1" ht="16.899999999999999" customHeight="1">
      <c r="B468" s="33"/>
      <c r="C468" s="206" t="s">
        <v>3220</v>
      </c>
      <c r="D468" s="206" t="s">
        <v>3221</v>
      </c>
      <c r="E468" s="18" t="s">
        <v>381</v>
      </c>
      <c r="F468" s="207">
        <v>103.806</v>
      </c>
      <c r="H468" s="33"/>
    </row>
    <row r="469" spans="2:8" s="1" customFormat="1" ht="22.5">
      <c r="B469" s="33"/>
      <c r="C469" s="206" t="s">
        <v>2998</v>
      </c>
      <c r="D469" s="206" t="s">
        <v>2999</v>
      </c>
      <c r="E469" s="18" t="s">
        <v>169</v>
      </c>
      <c r="F469" s="207">
        <v>1018.396</v>
      </c>
      <c r="H469" s="33"/>
    </row>
    <row r="470" spans="2:8" s="1" customFormat="1" ht="16.899999999999999" customHeight="1">
      <c r="B470" s="33"/>
      <c r="C470" s="206" t="s">
        <v>2890</v>
      </c>
      <c r="D470" s="206" t="s">
        <v>2891</v>
      </c>
      <c r="E470" s="18" t="s">
        <v>169</v>
      </c>
      <c r="F470" s="207">
        <v>56.338000000000001</v>
      </c>
      <c r="H470" s="33"/>
    </row>
    <row r="471" spans="2:8" s="1" customFormat="1" ht="16.899999999999999" customHeight="1">
      <c r="B471" s="33"/>
      <c r="C471" s="206" t="s">
        <v>2745</v>
      </c>
      <c r="D471" s="206" t="s">
        <v>2746</v>
      </c>
      <c r="E471" s="18" t="s">
        <v>169</v>
      </c>
      <c r="F471" s="207">
        <v>1384.9269999999999</v>
      </c>
      <c r="H471" s="33"/>
    </row>
    <row r="472" spans="2:8" s="1" customFormat="1" ht="16.899999999999999" customHeight="1">
      <c r="B472" s="33"/>
      <c r="C472" s="202" t="s">
        <v>240</v>
      </c>
      <c r="D472" s="203" t="s">
        <v>241</v>
      </c>
      <c r="E472" s="204" t="s">
        <v>169</v>
      </c>
      <c r="F472" s="205">
        <v>4.41</v>
      </c>
      <c r="H472" s="33"/>
    </row>
    <row r="473" spans="2:8" s="1" customFormat="1" ht="16.899999999999999" customHeight="1">
      <c r="B473" s="33"/>
      <c r="C473" s="206" t="s">
        <v>21</v>
      </c>
      <c r="D473" s="206" t="s">
        <v>10180</v>
      </c>
      <c r="E473" s="18" t="s">
        <v>21</v>
      </c>
      <c r="F473" s="207">
        <v>4.41</v>
      </c>
      <c r="H473" s="33"/>
    </row>
    <row r="474" spans="2:8" s="1" customFormat="1" ht="16.899999999999999" customHeight="1">
      <c r="B474" s="33"/>
      <c r="C474" s="208" t="s">
        <v>10044</v>
      </c>
      <c r="H474" s="33"/>
    </row>
    <row r="475" spans="2:8" s="1" customFormat="1" ht="16.899999999999999" customHeight="1">
      <c r="B475" s="33"/>
      <c r="C475" s="206" t="s">
        <v>2867</v>
      </c>
      <c r="D475" s="206" t="s">
        <v>10151</v>
      </c>
      <c r="E475" s="18" t="s">
        <v>169</v>
      </c>
      <c r="F475" s="207">
        <v>863.90599999999984</v>
      </c>
      <c r="H475" s="33"/>
    </row>
    <row r="476" spans="2:8" s="1" customFormat="1" ht="16.899999999999999" customHeight="1">
      <c r="B476" s="33"/>
      <c r="C476" s="206" t="s">
        <v>3010</v>
      </c>
      <c r="D476" s="206" t="s">
        <v>10163</v>
      </c>
      <c r="E476" s="18" t="s">
        <v>169</v>
      </c>
      <c r="F476" s="207">
        <v>218.02099999999999</v>
      </c>
      <c r="H476" s="33"/>
    </row>
    <row r="477" spans="2:8" s="1" customFormat="1" ht="16.899999999999999" customHeight="1">
      <c r="B477" s="33"/>
      <c r="C477" s="206" t="s">
        <v>3015</v>
      </c>
      <c r="D477" s="206" t="s">
        <v>3016</v>
      </c>
      <c r="E477" s="18" t="s">
        <v>169</v>
      </c>
      <c r="F477" s="207">
        <v>75.262</v>
      </c>
      <c r="H477" s="33"/>
    </row>
    <row r="478" spans="2:8" s="1" customFormat="1" ht="16.899999999999999" customHeight="1">
      <c r="B478" s="33"/>
      <c r="C478" s="206" t="s">
        <v>2745</v>
      </c>
      <c r="D478" s="206" t="s">
        <v>2746</v>
      </c>
      <c r="E478" s="18" t="s">
        <v>169</v>
      </c>
      <c r="F478" s="207">
        <v>1384.9269999999999</v>
      </c>
      <c r="H478" s="33"/>
    </row>
    <row r="479" spans="2:8" s="1" customFormat="1" ht="16.899999999999999" customHeight="1">
      <c r="B479" s="33"/>
      <c r="C479" s="202" t="s">
        <v>243</v>
      </c>
      <c r="D479" s="203" t="s">
        <v>244</v>
      </c>
      <c r="E479" s="204" t="s">
        <v>169</v>
      </c>
      <c r="F479" s="205">
        <v>6.6150000000000002</v>
      </c>
      <c r="H479" s="33"/>
    </row>
    <row r="480" spans="2:8" s="1" customFormat="1" ht="16.899999999999999" customHeight="1">
      <c r="B480" s="33"/>
      <c r="C480" s="206" t="s">
        <v>21</v>
      </c>
      <c r="D480" s="206" t="s">
        <v>10181</v>
      </c>
      <c r="E480" s="18" t="s">
        <v>21</v>
      </c>
      <c r="F480" s="207">
        <v>6.6150000000000002</v>
      </c>
      <c r="H480" s="33"/>
    </row>
    <row r="481" spans="2:8" s="1" customFormat="1" ht="16.899999999999999" customHeight="1">
      <c r="B481" s="33"/>
      <c r="C481" s="208" t="s">
        <v>10044</v>
      </c>
      <c r="H481" s="33"/>
    </row>
    <row r="482" spans="2:8" s="1" customFormat="1" ht="16.899999999999999" customHeight="1">
      <c r="B482" s="33"/>
      <c r="C482" s="206" t="s">
        <v>2896</v>
      </c>
      <c r="D482" s="206" t="s">
        <v>10152</v>
      </c>
      <c r="E482" s="18" t="s">
        <v>169</v>
      </c>
      <c r="F482" s="207">
        <v>849.14099999999985</v>
      </c>
      <c r="H482" s="33"/>
    </row>
    <row r="483" spans="2:8" s="1" customFormat="1" ht="16.899999999999999" customHeight="1">
      <c r="B483" s="33"/>
      <c r="C483" s="206" t="s">
        <v>2978</v>
      </c>
      <c r="D483" s="206" t="s">
        <v>10167</v>
      </c>
      <c r="E483" s="18" t="s">
        <v>169</v>
      </c>
      <c r="F483" s="207">
        <v>229.69</v>
      </c>
      <c r="H483" s="33"/>
    </row>
    <row r="484" spans="2:8" s="1" customFormat="1" ht="16.899999999999999" customHeight="1">
      <c r="B484" s="33"/>
      <c r="C484" s="206" t="s">
        <v>2993</v>
      </c>
      <c r="D484" s="206" t="s">
        <v>10168</v>
      </c>
      <c r="E484" s="18" t="s">
        <v>169</v>
      </c>
      <c r="F484" s="207">
        <v>229.69</v>
      </c>
      <c r="H484" s="33"/>
    </row>
    <row r="485" spans="2:8" s="1" customFormat="1" ht="16.899999999999999" customHeight="1">
      <c r="B485" s="33"/>
      <c r="C485" s="206" t="s">
        <v>2706</v>
      </c>
      <c r="D485" s="206" t="s">
        <v>2707</v>
      </c>
      <c r="E485" s="18" t="s">
        <v>2708</v>
      </c>
      <c r="F485" s="207">
        <v>262.67399999999998</v>
      </c>
      <c r="H485" s="33"/>
    </row>
    <row r="486" spans="2:8" s="1" customFormat="1" ht="22.5">
      <c r="B486" s="33"/>
      <c r="C486" s="206" t="s">
        <v>2998</v>
      </c>
      <c r="D486" s="206" t="s">
        <v>2999</v>
      </c>
      <c r="E486" s="18" t="s">
        <v>169</v>
      </c>
      <c r="F486" s="207">
        <v>1018.396</v>
      </c>
      <c r="H486" s="33"/>
    </row>
    <row r="487" spans="2:8" s="1" customFormat="1" ht="16.899999999999999" customHeight="1">
      <c r="B487" s="33"/>
      <c r="C487" s="206" t="s">
        <v>2890</v>
      </c>
      <c r="D487" s="206" t="s">
        <v>2891</v>
      </c>
      <c r="E487" s="18" t="s">
        <v>169</v>
      </c>
      <c r="F487" s="207">
        <v>56.338000000000001</v>
      </c>
      <c r="H487" s="33"/>
    </row>
    <row r="488" spans="2:8" s="1" customFormat="1" ht="7.35" customHeight="1">
      <c r="B488" s="41"/>
      <c r="C488" s="42"/>
      <c r="D488" s="42"/>
      <c r="E488" s="42"/>
      <c r="F488" s="42"/>
      <c r="G488" s="42"/>
      <c r="H488" s="33"/>
    </row>
    <row r="489" spans="2:8" s="1" customFormat="1"/>
  </sheetData>
  <sheetProtection algorithmName="SHA-512" hashValue="fLZP0BXuojKnj4VC2Kc98BPMw2hepe4uU6gemVi9xy2RJLBxvsleLNtN843JTx4pKWUSvGf1G14f1ljG89Qy2A==" saltValue="5SldJaKH8tZzIYNRcjkMSVa0zbMIguZfrWOK1VufZskBYQ8i7YTfOKsYJldfG0VKRTlE/V1lknUDZLWr6DMhbQ==" spinCount="100000" sheet="1" objects="1" scenarios="1" formatColumns="0" formatRows="0"/>
  <mergeCells count="2">
    <mergeCell ref="D5:F5"/>
    <mergeCell ref="D6:F6"/>
  </mergeCells>
  <pageMargins left="0.7" right="0.7" top="0.75" bottom="0.75" header="0.3" footer="0.3"/>
  <pageSetup paperSize="9" fitToHeight="100" orientation="landscape" blackAndWhite="1"/>
  <headerFooter>
    <oddFooter>&amp;CStrana &amp;P z &amp;N</oddFooter>
  </headerFooter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1:K219"/>
  <sheetViews>
    <sheetView showGridLines="0" topLeftCell="A58" zoomScale="110" zoomScaleNormal="110" workbookViewId="0"/>
  </sheetViews>
  <sheetFormatPr defaultColWidth="9.33203125" defaultRowHeight="11.25"/>
  <cols>
    <col min="1" max="1" width="8.33203125" style="209" customWidth="1"/>
    <col min="2" max="2" width="1.6640625" style="209" customWidth="1"/>
    <col min="3" max="4" width="5" style="209" customWidth="1"/>
    <col min="5" max="5" width="11.6640625" style="209" customWidth="1"/>
    <col min="6" max="6" width="9.1640625" style="209" customWidth="1"/>
    <col min="7" max="7" width="5" style="209" customWidth="1"/>
    <col min="8" max="8" width="77.83203125" style="209" customWidth="1"/>
    <col min="9" max="10" width="20" style="209" customWidth="1"/>
    <col min="11" max="11" width="1.6640625" style="209" customWidth="1"/>
  </cols>
  <sheetData>
    <row r="1" spans="2:11" customFormat="1" ht="37.5" customHeight="1"/>
    <row r="2" spans="2:11" customFormat="1" ht="7.5" customHeight="1">
      <c r="B2" s="210"/>
      <c r="C2" s="211"/>
      <c r="D2" s="211"/>
      <c r="E2" s="211"/>
      <c r="F2" s="211"/>
      <c r="G2" s="211"/>
      <c r="H2" s="211"/>
      <c r="I2" s="211"/>
      <c r="J2" s="211"/>
      <c r="K2" s="212"/>
    </row>
    <row r="3" spans="2:11" s="16" customFormat="1" ht="45" customHeight="1">
      <c r="B3" s="213"/>
      <c r="C3" s="341" t="s">
        <v>10182</v>
      </c>
      <c r="D3" s="341"/>
      <c r="E3" s="341"/>
      <c r="F3" s="341"/>
      <c r="G3" s="341"/>
      <c r="H3" s="341"/>
      <c r="I3" s="341"/>
      <c r="J3" s="341"/>
      <c r="K3" s="214"/>
    </row>
    <row r="4" spans="2:11" customFormat="1" ht="25.5" customHeight="1">
      <c r="B4" s="215"/>
      <c r="C4" s="340" t="s">
        <v>10183</v>
      </c>
      <c r="D4" s="340"/>
      <c r="E4" s="340"/>
      <c r="F4" s="340"/>
      <c r="G4" s="340"/>
      <c r="H4" s="340"/>
      <c r="I4" s="340"/>
      <c r="J4" s="340"/>
      <c r="K4" s="216"/>
    </row>
    <row r="5" spans="2:11" customFormat="1" ht="5.25" customHeight="1">
      <c r="B5" s="215"/>
      <c r="C5" s="217"/>
      <c r="D5" s="217"/>
      <c r="E5" s="217"/>
      <c r="F5" s="217"/>
      <c r="G5" s="217"/>
      <c r="H5" s="217"/>
      <c r="I5" s="217"/>
      <c r="J5" s="217"/>
      <c r="K5" s="216"/>
    </row>
    <row r="6" spans="2:11" customFormat="1" ht="15" customHeight="1">
      <c r="B6" s="215"/>
      <c r="C6" s="339" t="s">
        <v>10184</v>
      </c>
      <c r="D6" s="339"/>
      <c r="E6" s="339"/>
      <c r="F6" s="339"/>
      <c r="G6" s="339"/>
      <c r="H6" s="339"/>
      <c r="I6" s="339"/>
      <c r="J6" s="339"/>
      <c r="K6" s="216"/>
    </row>
    <row r="7" spans="2:11" customFormat="1" ht="15" customHeight="1">
      <c r="B7" s="219"/>
      <c r="C7" s="339" t="s">
        <v>10185</v>
      </c>
      <c r="D7" s="339"/>
      <c r="E7" s="339"/>
      <c r="F7" s="339"/>
      <c r="G7" s="339"/>
      <c r="H7" s="339"/>
      <c r="I7" s="339"/>
      <c r="J7" s="339"/>
      <c r="K7" s="216"/>
    </row>
    <row r="8" spans="2:11" customFormat="1" ht="12.75" customHeight="1">
      <c r="B8" s="219"/>
      <c r="C8" s="218"/>
      <c r="D8" s="218"/>
      <c r="E8" s="218"/>
      <c r="F8" s="218"/>
      <c r="G8" s="218"/>
      <c r="H8" s="218"/>
      <c r="I8" s="218"/>
      <c r="J8" s="218"/>
      <c r="K8" s="216"/>
    </row>
    <row r="9" spans="2:11" customFormat="1" ht="15" customHeight="1">
      <c r="B9" s="219"/>
      <c r="C9" s="339" t="s">
        <v>10186</v>
      </c>
      <c r="D9" s="339"/>
      <c r="E9" s="339"/>
      <c r="F9" s="339"/>
      <c r="G9" s="339"/>
      <c r="H9" s="339"/>
      <c r="I9" s="339"/>
      <c r="J9" s="339"/>
      <c r="K9" s="216"/>
    </row>
    <row r="10" spans="2:11" customFormat="1" ht="15" customHeight="1">
      <c r="B10" s="219"/>
      <c r="C10" s="218"/>
      <c r="D10" s="339" t="s">
        <v>10187</v>
      </c>
      <c r="E10" s="339"/>
      <c r="F10" s="339"/>
      <c r="G10" s="339"/>
      <c r="H10" s="339"/>
      <c r="I10" s="339"/>
      <c r="J10" s="339"/>
      <c r="K10" s="216"/>
    </row>
    <row r="11" spans="2:11" customFormat="1" ht="15" customHeight="1">
      <c r="B11" s="219"/>
      <c r="C11" s="220"/>
      <c r="D11" s="339" t="s">
        <v>10188</v>
      </c>
      <c r="E11" s="339"/>
      <c r="F11" s="339"/>
      <c r="G11" s="339"/>
      <c r="H11" s="339"/>
      <c r="I11" s="339"/>
      <c r="J11" s="339"/>
      <c r="K11" s="216"/>
    </row>
    <row r="12" spans="2:11" customFormat="1" ht="15" customHeight="1">
      <c r="B12" s="219"/>
      <c r="C12" s="220"/>
      <c r="D12" s="218"/>
      <c r="E12" s="218"/>
      <c r="F12" s="218"/>
      <c r="G12" s="218"/>
      <c r="H12" s="218"/>
      <c r="I12" s="218"/>
      <c r="J12" s="218"/>
      <c r="K12" s="216"/>
    </row>
    <row r="13" spans="2:11" customFormat="1" ht="15" customHeight="1">
      <c r="B13" s="219"/>
      <c r="C13" s="220"/>
      <c r="D13" s="221" t="s">
        <v>10189</v>
      </c>
      <c r="E13" s="218"/>
      <c r="F13" s="218"/>
      <c r="G13" s="218"/>
      <c r="H13" s="218"/>
      <c r="I13" s="218"/>
      <c r="J13" s="218"/>
      <c r="K13" s="216"/>
    </row>
    <row r="14" spans="2:11" customFormat="1" ht="12.75" customHeight="1">
      <c r="B14" s="219"/>
      <c r="C14" s="220"/>
      <c r="D14" s="220"/>
      <c r="E14" s="220"/>
      <c r="F14" s="220"/>
      <c r="G14" s="220"/>
      <c r="H14" s="220"/>
      <c r="I14" s="220"/>
      <c r="J14" s="220"/>
      <c r="K14" s="216"/>
    </row>
    <row r="15" spans="2:11" customFormat="1" ht="15" customHeight="1">
      <c r="B15" s="219"/>
      <c r="C15" s="220"/>
      <c r="D15" s="339" t="s">
        <v>10190</v>
      </c>
      <c r="E15" s="339"/>
      <c r="F15" s="339"/>
      <c r="G15" s="339"/>
      <c r="H15" s="339"/>
      <c r="I15" s="339"/>
      <c r="J15" s="339"/>
      <c r="K15" s="216"/>
    </row>
    <row r="16" spans="2:11" customFormat="1" ht="15" customHeight="1">
      <c r="B16" s="219"/>
      <c r="C16" s="220"/>
      <c r="D16" s="339" t="s">
        <v>10191</v>
      </c>
      <c r="E16" s="339"/>
      <c r="F16" s="339"/>
      <c r="G16" s="339"/>
      <c r="H16" s="339"/>
      <c r="I16" s="339"/>
      <c r="J16" s="339"/>
      <c r="K16" s="216"/>
    </row>
    <row r="17" spans="2:11" customFormat="1" ht="15" customHeight="1">
      <c r="B17" s="219"/>
      <c r="C17" s="220"/>
      <c r="D17" s="339" t="s">
        <v>10192</v>
      </c>
      <c r="E17" s="339"/>
      <c r="F17" s="339"/>
      <c r="G17" s="339"/>
      <c r="H17" s="339"/>
      <c r="I17" s="339"/>
      <c r="J17" s="339"/>
      <c r="K17" s="216"/>
    </row>
    <row r="18" spans="2:11" customFormat="1" ht="15" customHeight="1">
      <c r="B18" s="219"/>
      <c r="C18" s="220"/>
      <c r="D18" s="220"/>
      <c r="E18" s="222" t="s">
        <v>77</v>
      </c>
      <c r="F18" s="339" t="s">
        <v>10193</v>
      </c>
      <c r="G18" s="339"/>
      <c r="H18" s="339"/>
      <c r="I18" s="339"/>
      <c r="J18" s="339"/>
      <c r="K18" s="216"/>
    </row>
    <row r="19" spans="2:11" customFormat="1" ht="15" customHeight="1">
      <c r="B19" s="219"/>
      <c r="C19" s="220"/>
      <c r="D19" s="220"/>
      <c r="E19" s="222" t="s">
        <v>157</v>
      </c>
      <c r="F19" s="339" t="s">
        <v>10194</v>
      </c>
      <c r="G19" s="339"/>
      <c r="H19" s="339"/>
      <c r="I19" s="339"/>
      <c r="J19" s="339"/>
      <c r="K19" s="216"/>
    </row>
    <row r="20" spans="2:11" customFormat="1" ht="15" customHeight="1">
      <c r="B20" s="219"/>
      <c r="C20" s="220"/>
      <c r="D20" s="220"/>
      <c r="E20" s="222" t="s">
        <v>10195</v>
      </c>
      <c r="F20" s="339" t="s">
        <v>10196</v>
      </c>
      <c r="G20" s="339"/>
      <c r="H20" s="339"/>
      <c r="I20" s="339"/>
      <c r="J20" s="339"/>
      <c r="K20" s="216"/>
    </row>
    <row r="21" spans="2:11" customFormat="1" ht="15" customHeight="1">
      <c r="B21" s="219"/>
      <c r="C21" s="220"/>
      <c r="D21" s="220"/>
      <c r="E21" s="222" t="s">
        <v>10197</v>
      </c>
      <c r="F21" s="339" t="s">
        <v>10198</v>
      </c>
      <c r="G21" s="339"/>
      <c r="H21" s="339"/>
      <c r="I21" s="339"/>
      <c r="J21" s="339"/>
      <c r="K21" s="216"/>
    </row>
    <row r="22" spans="2:11" customFormat="1" ht="15" customHeight="1">
      <c r="B22" s="219"/>
      <c r="C22" s="220"/>
      <c r="D22" s="220"/>
      <c r="E22" s="222" t="s">
        <v>10199</v>
      </c>
      <c r="F22" s="339" t="s">
        <v>5335</v>
      </c>
      <c r="G22" s="339"/>
      <c r="H22" s="339"/>
      <c r="I22" s="339"/>
      <c r="J22" s="339"/>
      <c r="K22" s="216"/>
    </row>
    <row r="23" spans="2:11" customFormat="1" ht="15" customHeight="1">
      <c r="B23" s="219"/>
      <c r="C23" s="220"/>
      <c r="D23" s="220"/>
      <c r="E23" s="222" t="s">
        <v>84</v>
      </c>
      <c r="F23" s="339" t="s">
        <v>10200</v>
      </c>
      <c r="G23" s="339"/>
      <c r="H23" s="339"/>
      <c r="I23" s="339"/>
      <c r="J23" s="339"/>
      <c r="K23" s="216"/>
    </row>
    <row r="24" spans="2:11" customFormat="1" ht="12.75" customHeight="1">
      <c r="B24" s="219"/>
      <c r="C24" s="220"/>
      <c r="D24" s="220"/>
      <c r="E24" s="220"/>
      <c r="F24" s="220"/>
      <c r="G24" s="220"/>
      <c r="H24" s="220"/>
      <c r="I24" s="220"/>
      <c r="J24" s="220"/>
      <c r="K24" s="216"/>
    </row>
    <row r="25" spans="2:11" customFormat="1" ht="15" customHeight="1">
      <c r="B25" s="219"/>
      <c r="C25" s="339" t="s">
        <v>10201</v>
      </c>
      <c r="D25" s="339"/>
      <c r="E25" s="339"/>
      <c r="F25" s="339"/>
      <c r="G25" s="339"/>
      <c r="H25" s="339"/>
      <c r="I25" s="339"/>
      <c r="J25" s="339"/>
      <c r="K25" s="216"/>
    </row>
    <row r="26" spans="2:11" customFormat="1" ht="15" customHeight="1">
      <c r="B26" s="219"/>
      <c r="C26" s="339" t="s">
        <v>10202</v>
      </c>
      <c r="D26" s="339"/>
      <c r="E26" s="339"/>
      <c r="F26" s="339"/>
      <c r="G26" s="339"/>
      <c r="H26" s="339"/>
      <c r="I26" s="339"/>
      <c r="J26" s="339"/>
      <c r="K26" s="216"/>
    </row>
    <row r="27" spans="2:11" customFormat="1" ht="15" customHeight="1">
      <c r="B27" s="219"/>
      <c r="C27" s="218"/>
      <c r="D27" s="339" t="s">
        <v>10203</v>
      </c>
      <c r="E27" s="339"/>
      <c r="F27" s="339"/>
      <c r="G27" s="339"/>
      <c r="H27" s="339"/>
      <c r="I27" s="339"/>
      <c r="J27" s="339"/>
      <c r="K27" s="216"/>
    </row>
    <row r="28" spans="2:11" customFormat="1" ht="15" customHeight="1">
      <c r="B28" s="219"/>
      <c r="C28" s="220"/>
      <c r="D28" s="339" t="s">
        <v>10204</v>
      </c>
      <c r="E28" s="339"/>
      <c r="F28" s="339"/>
      <c r="G28" s="339"/>
      <c r="H28" s="339"/>
      <c r="I28" s="339"/>
      <c r="J28" s="339"/>
      <c r="K28" s="216"/>
    </row>
    <row r="29" spans="2:11" customFormat="1" ht="12.75" customHeight="1">
      <c r="B29" s="219"/>
      <c r="C29" s="220"/>
      <c r="D29" s="220"/>
      <c r="E29" s="220"/>
      <c r="F29" s="220"/>
      <c r="G29" s="220"/>
      <c r="H29" s="220"/>
      <c r="I29" s="220"/>
      <c r="J29" s="220"/>
      <c r="K29" s="216"/>
    </row>
    <row r="30" spans="2:11" customFormat="1" ht="15" customHeight="1">
      <c r="B30" s="219"/>
      <c r="C30" s="220"/>
      <c r="D30" s="339" t="s">
        <v>10205</v>
      </c>
      <c r="E30" s="339"/>
      <c r="F30" s="339"/>
      <c r="G30" s="339"/>
      <c r="H30" s="339"/>
      <c r="I30" s="339"/>
      <c r="J30" s="339"/>
      <c r="K30" s="216"/>
    </row>
    <row r="31" spans="2:11" customFormat="1" ht="15" customHeight="1">
      <c r="B31" s="219"/>
      <c r="C31" s="220"/>
      <c r="D31" s="339" t="s">
        <v>10206</v>
      </c>
      <c r="E31" s="339"/>
      <c r="F31" s="339"/>
      <c r="G31" s="339"/>
      <c r="H31" s="339"/>
      <c r="I31" s="339"/>
      <c r="J31" s="339"/>
      <c r="K31" s="216"/>
    </row>
    <row r="32" spans="2:11" customFormat="1" ht="12.75" customHeight="1">
      <c r="B32" s="219"/>
      <c r="C32" s="220"/>
      <c r="D32" s="220"/>
      <c r="E32" s="220"/>
      <c r="F32" s="220"/>
      <c r="G32" s="220"/>
      <c r="H32" s="220"/>
      <c r="I32" s="220"/>
      <c r="J32" s="220"/>
      <c r="K32" s="216"/>
    </row>
    <row r="33" spans="2:11" customFormat="1" ht="15" customHeight="1">
      <c r="B33" s="219"/>
      <c r="C33" s="220"/>
      <c r="D33" s="339" t="s">
        <v>10207</v>
      </c>
      <c r="E33" s="339"/>
      <c r="F33" s="339"/>
      <c r="G33" s="339"/>
      <c r="H33" s="339"/>
      <c r="I33" s="339"/>
      <c r="J33" s="339"/>
      <c r="K33" s="216"/>
    </row>
    <row r="34" spans="2:11" customFormat="1" ht="15" customHeight="1">
      <c r="B34" s="219"/>
      <c r="C34" s="220"/>
      <c r="D34" s="339" t="s">
        <v>10208</v>
      </c>
      <c r="E34" s="339"/>
      <c r="F34" s="339"/>
      <c r="G34" s="339"/>
      <c r="H34" s="339"/>
      <c r="I34" s="339"/>
      <c r="J34" s="339"/>
      <c r="K34" s="216"/>
    </row>
    <row r="35" spans="2:11" customFormat="1" ht="15" customHeight="1">
      <c r="B35" s="219"/>
      <c r="C35" s="220"/>
      <c r="D35" s="339" t="s">
        <v>10209</v>
      </c>
      <c r="E35" s="339"/>
      <c r="F35" s="339"/>
      <c r="G35" s="339"/>
      <c r="H35" s="339"/>
      <c r="I35" s="339"/>
      <c r="J35" s="339"/>
      <c r="K35" s="216"/>
    </row>
    <row r="36" spans="2:11" customFormat="1" ht="15" customHeight="1">
      <c r="B36" s="219"/>
      <c r="C36" s="220"/>
      <c r="D36" s="218"/>
      <c r="E36" s="221" t="s">
        <v>316</v>
      </c>
      <c r="F36" s="218"/>
      <c r="G36" s="339" t="s">
        <v>10210</v>
      </c>
      <c r="H36" s="339"/>
      <c r="I36" s="339"/>
      <c r="J36" s="339"/>
      <c r="K36" s="216"/>
    </row>
    <row r="37" spans="2:11" customFormat="1" ht="30.75" customHeight="1">
      <c r="B37" s="219"/>
      <c r="C37" s="220"/>
      <c r="D37" s="218"/>
      <c r="E37" s="221" t="s">
        <v>10211</v>
      </c>
      <c r="F37" s="218"/>
      <c r="G37" s="339" t="s">
        <v>10212</v>
      </c>
      <c r="H37" s="339"/>
      <c r="I37" s="339"/>
      <c r="J37" s="339"/>
      <c r="K37" s="216"/>
    </row>
    <row r="38" spans="2:11" customFormat="1" ht="15" customHeight="1">
      <c r="B38" s="219"/>
      <c r="C38" s="220"/>
      <c r="D38" s="218"/>
      <c r="E38" s="221" t="s">
        <v>52</v>
      </c>
      <c r="F38" s="218"/>
      <c r="G38" s="339" t="s">
        <v>10213</v>
      </c>
      <c r="H38" s="339"/>
      <c r="I38" s="339"/>
      <c r="J38" s="339"/>
      <c r="K38" s="216"/>
    </row>
    <row r="39" spans="2:11" customFormat="1" ht="15" customHeight="1">
      <c r="B39" s="219"/>
      <c r="C39" s="220"/>
      <c r="D39" s="218"/>
      <c r="E39" s="221" t="s">
        <v>53</v>
      </c>
      <c r="F39" s="218"/>
      <c r="G39" s="339" t="s">
        <v>10214</v>
      </c>
      <c r="H39" s="339"/>
      <c r="I39" s="339"/>
      <c r="J39" s="339"/>
      <c r="K39" s="216"/>
    </row>
    <row r="40" spans="2:11" customFormat="1" ht="15" customHeight="1">
      <c r="B40" s="219"/>
      <c r="C40" s="220"/>
      <c r="D40" s="218"/>
      <c r="E40" s="221" t="s">
        <v>317</v>
      </c>
      <c r="F40" s="218"/>
      <c r="G40" s="339" t="s">
        <v>10215</v>
      </c>
      <c r="H40" s="339"/>
      <c r="I40" s="339"/>
      <c r="J40" s="339"/>
      <c r="K40" s="216"/>
    </row>
    <row r="41" spans="2:11" customFormat="1" ht="15" customHeight="1">
      <c r="B41" s="219"/>
      <c r="C41" s="220"/>
      <c r="D41" s="218"/>
      <c r="E41" s="221" t="s">
        <v>318</v>
      </c>
      <c r="F41" s="218"/>
      <c r="G41" s="339" t="s">
        <v>10216</v>
      </c>
      <c r="H41" s="339"/>
      <c r="I41" s="339"/>
      <c r="J41" s="339"/>
      <c r="K41" s="216"/>
    </row>
    <row r="42" spans="2:11" customFormat="1" ht="15" customHeight="1">
      <c r="B42" s="219"/>
      <c r="C42" s="220"/>
      <c r="D42" s="218"/>
      <c r="E42" s="221" t="s">
        <v>10217</v>
      </c>
      <c r="F42" s="218"/>
      <c r="G42" s="339" t="s">
        <v>10218</v>
      </c>
      <c r="H42" s="339"/>
      <c r="I42" s="339"/>
      <c r="J42" s="339"/>
      <c r="K42" s="216"/>
    </row>
    <row r="43" spans="2:11" customFormat="1" ht="15" customHeight="1">
      <c r="B43" s="219"/>
      <c r="C43" s="220"/>
      <c r="D43" s="218"/>
      <c r="E43" s="221"/>
      <c r="F43" s="218"/>
      <c r="G43" s="339" t="s">
        <v>10219</v>
      </c>
      <c r="H43" s="339"/>
      <c r="I43" s="339"/>
      <c r="J43" s="339"/>
      <c r="K43" s="216"/>
    </row>
    <row r="44" spans="2:11" customFormat="1" ht="15" customHeight="1">
      <c r="B44" s="219"/>
      <c r="C44" s="220"/>
      <c r="D44" s="218"/>
      <c r="E44" s="221" t="s">
        <v>10220</v>
      </c>
      <c r="F44" s="218"/>
      <c r="G44" s="339" t="s">
        <v>10221</v>
      </c>
      <c r="H44" s="339"/>
      <c r="I44" s="339"/>
      <c r="J44" s="339"/>
      <c r="K44" s="216"/>
    </row>
    <row r="45" spans="2:11" customFormat="1" ht="15" customHeight="1">
      <c r="B45" s="219"/>
      <c r="C45" s="220"/>
      <c r="D45" s="218"/>
      <c r="E45" s="221" t="s">
        <v>320</v>
      </c>
      <c r="F45" s="218"/>
      <c r="G45" s="339" t="s">
        <v>10222</v>
      </c>
      <c r="H45" s="339"/>
      <c r="I45" s="339"/>
      <c r="J45" s="339"/>
      <c r="K45" s="216"/>
    </row>
    <row r="46" spans="2:11" customFormat="1" ht="12.75" customHeight="1">
      <c r="B46" s="219"/>
      <c r="C46" s="220"/>
      <c r="D46" s="218"/>
      <c r="E46" s="218"/>
      <c r="F46" s="218"/>
      <c r="G46" s="218"/>
      <c r="H46" s="218"/>
      <c r="I46" s="218"/>
      <c r="J46" s="218"/>
      <c r="K46" s="216"/>
    </row>
    <row r="47" spans="2:11" customFormat="1" ht="15" customHeight="1">
      <c r="B47" s="219"/>
      <c r="C47" s="220"/>
      <c r="D47" s="339" t="s">
        <v>10223</v>
      </c>
      <c r="E47" s="339"/>
      <c r="F47" s="339"/>
      <c r="G47" s="339"/>
      <c r="H47" s="339"/>
      <c r="I47" s="339"/>
      <c r="J47" s="339"/>
      <c r="K47" s="216"/>
    </row>
    <row r="48" spans="2:11" customFormat="1" ht="15" customHeight="1">
      <c r="B48" s="219"/>
      <c r="C48" s="220"/>
      <c r="D48" s="220"/>
      <c r="E48" s="339" t="s">
        <v>10224</v>
      </c>
      <c r="F48" s="339"/>
      <c r="G48" s="339"/>
      <c r="H48" s="339"/>
      <c r="I48" s="339"/>
      <c r="J48" s="339"/>
      <c r="K48" s="216"/>
    </row>
    <row r="49" spans="2:11" customFormat="1" ht="15" customHeight="1">
      <c r="B49" s="219"/>
      <c r="C49" s="220"/>
      <c r="D49" s="220"/>
      <c r="E49" s="339" t="s">
        <v>10225</v>
      </c>
      <c r="F49" s="339"/>
      <c r="G49" s="339"/>
      <c r="H49" s="339"/>
      <c r="I49" s="339"/>
      <c r="J49" s="339"/>
      <c r="K49" s="216"/>
    </row>
    <row r="50" spans="2:11" customFormat="1" ht="15" customHeight="1">
      <c r="B50" s="219"/>
      <c r="C50" s="220"/>
      <c r="D50" s="220"/>
      <c r="E50" s="339" t="s">
        <v>10226</v>
      </c>
      <c r="F50" s="339"/>
      <c r="G50" s="339"/>
      <c r="H50" s="339"/>
      <c r="I50" s="339"/>
      <c r="J50" s="339"/>
      <c r="K50" s="216"/>
    </row>
    <row r="51" spans="2:11" customFormat="1" ht="15" customHeight="1">
      <c r="B51" s="219"/>
      <c r="C51" s="220"/>
      <c r="D51" s="339" t="s">
        <v>10227</v>
      </c>
      <c r="E51" s="339"/>
      <c r="F51" s="339"/>
      <c r="G51" s="339"/>
      <c r="H51" s="339"/>
      <c r="I51" s="339"/>
      <c r="J51" s="339"/>
      <c r="K51" s="216"/>
    </row>
    <row r="52" spans="2:11" customFormat="1" ht="25.5" customHeight="1">
      <c r="B52" s="215"/>
      <c r="C52" s="340" t="s">
        <v>10228</v>
      </c>
      <c r="D52" s="340"/>
      <c r="E52" s="340"/>
      <c r="F52" s="340"/>
      <c r="G52" s="340"/>
      <c r="H52" s="340"/>
      <c r="I52" s="340"/>
      <c r="J52" s="340"/>
      <c r="K52" s="216"/>
    </row>
    <row r="53" spans="2:11" customFormat="1" ht="5.25" customHeight="1">
      <c r="B53" s="215"/>
      <c r="C53" s="217"/>
      <c r="D53" s="217"/>
      <c r="E53" s="217"/>
      <c r="F53" s="217"/>
      <c r="G53" s="217"/>
      <c r="H53" s="217"/>
      <c r="I53" s="217"/>
      <c r="J53" s="217"/>
      <c r="K53" s="216"/>
    </row>
    <row r="54" spans="2:11" customFormat="1" ht="15" customHeight="1">
      <c r="B54" s="215"/>
      <c r="C54" s="339" t="s">
        <v>10229</v>
      </c>
      <c r="D54" s="339"/>
      <c r="E54" s="339"/>
      <c r="F54" s="339"/>
      <c r="G54" s="339"/>
      <c r="H54" s="339"/>
      <c r="I54" s="339"/>
      <c r="J54" s="339"/>
      <c r="K54" s="216"/>
    </row>
    <row r="55" spans="2:11" customFormat="1" ht="15" customHeight="1">
      <c r="B55" s="215"/>
      <c r="C55" s="339" t="s">
        <v>10230</v>
      </c>
      <c r="D55" s="339"/>
      <c r="E55" s="339"/>
      <c r="F55" s="339"/>
      <c r="G55" s="339"/>
      <c r="H55" s="339"/>
      <c r="I55" s="339"/>
      <c r="J55" s="339"/>
      <c r="K55" s="216"/>
    </row>
    <row r="56" spans="2:11" customFormat="1" ht="12.75" customHeight="1">
      <c r="B56" s="215"/>
      <c r="C56" s="218"/>
      <c r="D56" s="218"/>
      <c r="E56" s="218"/>
      <c r="F56" s="218"/>
      <c r="G56" s="218"/>
      <c r="H56" s="218"/>
      <c r="I56" s="218"/>
      <c r="J56" s="218"/>
      <c r="K56" s="216"/>
    </row>
    <row r="57" spans="2:11" customFormat="1" ht="15" customHeight="1">
      <c r="B57" s="215"/>
      <c r="C57" s="339" t="s">
        <v>10231</v>
      </c>
      <c r="D57" s="339"/>
      <c r="E57" s="339"/>
      <c r="F57" s="339"/>
      <c r="G57" s="339"/>
      <c r="H57" s="339"/>
      <c r="I57" s="339"/>
      <c r="J57" s="339"/>
      <c r="K57" s="216"/>
    </row>
    <row r="58" spans="2:11" customFormat="1" ht="15" customHeight="1">
      <c r="B58" s="215"/>
      <c r="C58" s="220"/>
      <c r="D58" s="339" t="s">
        <v>10232</v>
      </c>
      <c r="E58" s="339"/>
      <c r="F58" s="339"/>
      <c r="G58" s="339"/>
      <c r="H58" s="339"/>
      <c r="I58" s="339"/>
      <c r="J58" s="339"/>
      <c r="K58" s="216"/>
    </row>
    <row r="59" spans="2:11" customFormat="1" ht="15" customHeight="1">
      <c r="B59" s="215"/>
      <c r="C59" s="220"/>
      <c r="D59" s="339" t="s">
        <v>10233</v>
      </c>
      <c r="E59" s="339"/>
      <c r="F59" s="339"/>
      <c r="G59" s="339"/>
      <c r="H59" s="339"/>
      <c r="I59" s="339"/>
      <c r="J59" s="339"/>
      <c r="K59" s="216"/>
    </row>
    <row r="60" spans="2:11" customFormat="1" ht="15" customHeight="1">
      <c r="B60" s="215"/>
      <c r="C60" s="220"/>
      <c r="D60" s="339" t="s">
        <v>10234</v>
      </c>
      <c r="E60" s="339"/>
      <c r="F60" s="339"/>
      <c r="G60" s="339"/>
      <c r="H60" s="339"/>
      <c r="I60" s="339"/>
      <c r="J60" s="339"/>
      <c r="K60" s="216"/>
    </row>
    <row r="61" spans="2:11" customFormat="1" ht="15" customHeight="1">
      <c r="B61" s="215"/>
      <c r="C61" s="220"/>
      <c r="D61" s="339" t="s">
        <v>10235</v>
      </c>
      <c r="E61" s="339"/>
      <c r="F61" s="339"/>
      <c r="G61" s="339"/>
      <c r="H61" s="339"/>
      <c r="I61" s="339"/>
      <c r="J61" s="339"/>
      <c r="K61" s="216"/>
    </row>
    <row r="62" spans="2:11" customFormat="1" ht="15" customHeight="1">
      <c r="B62" s="215"/>
      <c r="C62" s="220"/>
      <c r="D62" s="342" t="s">
        <v>10236</v>
      </c>
      <c r="E62" s="342"/>
      <c r="F62" s="342"/>
      <c r="G62" s="342"/>
      <c r="H62" s="342"/>
      <c r="I62" s="342"/>
      <c r="J62" s="342"/>
      <c r="K62" s="216"/>
    </row>
    <row r="63" spans="2:11" customFormat="1" ht="15" customHeight="1">
      <c r="B63" s="215"/>
      <c r="C63" s="220"/>
      <c r="D63" s="339" t="s">
        <v>10237</v>
      </c>
      <c r="E63" s="339"/>
      <c r="F63" s="339"/>
      <c r="G63" s="339"/>
      <c r="H63" s="339"/>
      <c r="I63" s="339"/>
      <c r="J63" s="339"/>
      <c r="K63" s="216"/>
    </row>
    <row r="64" spans="2:11" customFormat="1" ht="12.75" customHeight="1">
      <c r="B64" s="215"/>
      <c r="C64" s="220"/>
      <c r="D64" s="220"/>
      <c r="E64" s="223"/>
      <c r="F64" s="220"/>
      <c r="G64" s="220"/>
      <c r="H64" s="220"/>
      <c r="I64" s="220"/>
      <c r="J64" s="220"/>
      <c r="K64" s="216"/>
    </row>
    <row r="65" spans="2:11" customFormat="1" ht="15" customHeight="1">
      <c r="B65" s="215"/>
      <c r="C65" s="220"/>
      <c r="D65" s="339" t="s">
        <v>10238</v>
      </c>
      <c r="E65" s="339"/>
      <c r="F65" s="339"/>
      <c r="G65" s="339"/>
      <c r="H65" s="339"/>
      <c r="I65" s="339"/>
      <c r="J65" s="339"/>
      <c r="K65" s="216"/>
    </row>
    <row r="66" spans="2:11" customFormat="1" ht="15" customHeight="1">
      <c r="B66" s="215"/>
      <c r="C66" s="220"/>
      <c r="D66" s="342" t="s">
        <v>10239</v>
      </c>
      <c r="E66" s="342"/>
      <c r="F66" s="342"/>
      <c r="G66" s="342"/>
      <c r="H66" s="342"/>
      <c r="I66" s="342"/>
      <c r="J66" s="342"/>
      <c r="K66" s="216"/>
    </row>
    <row r="67" spans="2:11" customFormat="1" ht="15" customHeight="1">
      <c r="B67" s="215"/>
      <c r="C67" s="220"/>
      <c r="D67" s="339" t="s">
        <v>10240</v>
      </c>
      <c r="E67" s="339"/>
      <c r="F67" s="339"/>
      <c r="G67" s="339"/>
      <c r="H67" s="339"/>
      <c r="I67" s="339"/>
      <c r="J67" s="339"/>
      <c r="K67" s="216"/>
    </row>
    <row r="68" spans="2:11" customFormat="1" ht="15" customHeight="1">
      <c r="B68" s="215"/>
      <c r="C68" s="220"/>
      <c r="D68" s="339" t="s">
        <v>10241</v>
      </c>
      <c r="E68" s="339"/>
      <c r="F68" s="339"/>
      <c r="G68" s="339"/>
      <c r="H68" s="339"/>
      <c r="I68" s="339"/>
      <c r="J68" s="339"/>
      <c r="K68" s="216"/>
    </row>
    <row r="69" spans="2:11" customFormat="1" ht="15" customHeight="1">
      <c r="B69" s="215"/>
      <c r="C69" s="220"/>
      <c r="D69" s="339" t="s">
        <v>10242</v>
      </c>
      <c r="E69" s="339"/>
      <c r="F69" s="339"/>
      <c r="G69" s="339"/>
      <c r="H69" s="339"/>
      <c r="I69" s="339"/>
      <c r="J69" s="339"/>
      <c r="K69" s="216"/>
    </row>
    <row r="70" spans="2:11" customFormat="1" ht="15" customHeight="1">
      <c r="B70" s="215"/>
      <c r="C70" s="220"/>
      <c r="D70" s="339" t="s">
        <v>10243</v>
      </c>
      <c r="E70" s="339"/>
      <c r="F70" s="339"/>
      <c r="G70" s="339"/>
      <c r="H70" s="339"/>
      <c r="I70" s="339"/>
      <c r="J70" s="339"/>
      <c r="K70" s="216"/>
    </row>
    <row r="71" spans="2:11" customFormat="1" ht="12.75" customHeight="1">
      <c r="B71" s="224"/>
      <c r="C71" s="225"/>
      <c r="D71" s="225"/>
      <c r="E71" s="225"/>
      <c r="F71" s="225"/>
      <c r="G71" s="225"/>
      <c r="H71" s="225"/>
      <c r="I71" s="225"/>
      <c r="J71" s="225"/>
      <c r="K71" s="226"/>
    </row>
    <row r="72" spans="2:11" customFormat="1" ht="18.75" customHeight="1">
      <c r="B72" s="227"/>
      <c r="C72" s="227"/>
      <c r="D72" s="227"/>
      <c r="E72" s="227"/>
      <c r="F72" s="227"/>
      <c r="G72" s="227"/>
      <c r="H72" s="227"/>
      <c r="I72" s="227"/>
      <c r="J72" s="227"/>
      <c r="K72" s="228"/>
    </row>
    <row r="73" spans="2:11" customFormat="1" ht="18.75" customHeight="1">
      <c r="B73" s="228"/>
      <c r="C73" s="228"/>
      <c r="D73" s="228"/>
      <c r="E73" s="228"/>
      <c r="F73" s="228"/>
      <c r="G73" s="228"/>
      <c r="H73" s="228"/>
      <c r="I73" s="228"/>
      <c r="J73" s="228"/>
      <c r="K73" s="228"/>
    </row>
    <row r="74" spans="2:11" customFormat="1" ht="7.5" customHeight="1">
      <c r="B74" s="229"/>
      <c r="C74" s="230"/>
      <c r="D74" s="230"/>
      <c r="E74" s="230"/>
      <c r="F74" s="230"/>
      <c r="G74" s="230"/>
      <c r="H74" s="230"/>
      <c r="I74" s="230"/>
      <c r="J74" s="230"/>
      <c r="K74" s="231"/>
    </row>
    <row r="75" spans="2:11" customFormat="1" ht="45" customHeight="1">
      <c r="B75" s="232"/>
      <c r="C75" s="343" t="s">
        <v>10244</v>
      </c>
      <c r="D75" s="343"/>
      <c r="E75" s="343"/>
      <c r="F75" s="343"/>
      <c r="G75" s="343"/>
      <c r="H75" s="343"/>
      <c r="I75" s="343"/>
      <c r="J75" s="343"/>
      <c r="K75" s="233"/>
    </row>
    <row r="76" spans="2:11" customFormat="1" ht="17.25" customHeight="1">
      <c r="B76" s="232"/>
      <c r="C76" s="234" t="s">
        <v>10245</v>
      </c>
      <c r="D76" s="234"/>
      <c r="E76" s="234"/>
      <c r="F76" s="234" t="s">
        <v>10246</v>
      </c>
      <c r="G76" s="235"/>
      <c r="H76" s="234" t="s">
        <v>53</v>
      </c>
      <c r="I76" s="234" t="s">
        <v>56</v>
      </c>
      <c r="J76" s="234" t="s">
        <v>10247</v>
      </c>
      <c r="K76" s="233"/>
    </row>
    <row r="77" spans="2:11" customFormat="1" ht="17.25" customHeight="1">
      <c r="B77" s="232"/>
      <c r="C77" s="236" t="s">
        <v>10248</v>
      </c>
      <c r="D77" s="236"/>
      <c r="E77" s="236"/>
      <c r="F77" s="237" t="s">
        <v>10249</v>
      </c>
      <c r="G77" s="238"/>
      <c r="H77" s="236"/>
      <c r="I77" s="236"/>
      <c r="J77" s="236" t="s">
        <v>10250</v>
      </c>
      <c r="K77" s="233"/>
    </row>
    <row r="78" spans="2:11" customFormat="1" ht="5.25" customHeight="1">
      <c r="B78" s="232"/>
      <c r="C78" s="239"/>
      <c r="D78" s="239"/>
      <c r="E78" s="239"/>
      <c r="F78" s="239"/>
      <c r="G78" s="240"/>
      <c r="H78" s="239"/>
      <c r="I78" s="239"/>
      <c r="J78" s="239"/>
      <c r="K78" s="233"/>
    </row>
    <row r="79" spans="2:11" customFormat="1" ht="15" customHeight="1">
      <c r="B79" s="232"/>
      <c r="C79" s="221" t="s">
        <v>52</v>
      </c>
      <c r="D79" s="241"/>
      <c r="E79" s="241"/>
      <c r="F79" s="242" t="s">
        <v>10251</v>
      </c>
      <c r="G79" s="243"/>
      <c r="H79" s="221" t="s">
        <v>10252</v>
      </c>
      <c r="I79" s="221" t="s">
        <v>10253</v>
      </c>
      <c r="J79" s="221">
        <v>20</v>
      </c>
      <c r="K79" s="233"/>
    </row>
    <row r="80" spans="2:11" customFormat="1" ht="15" customHeight="1">
      <c r="B80" s="232"/>
      <c r="C80" s="221" t="s">
        <v>10254</v>
      </c>
      <c r="D80" s="221"/>
      <c r="E80" s="221"/>
      <c r="F80" s="242" t="s">
        <v>10251</v>
      </c>
      <c r="G80" s="243"/>
      <c r="H80" s="221" t="s">
        <v>10255</v>
      </c>
      <c r="I80" s="221" t="s">
        <v>10253</v>
      </c>
      <c r="J80" s="221">
        <v>120</v>
      </c>
      <c r="K80" s="233"/>
    </row>
    <row r="81" spans="2:11" customFormat="1" ht="15" customHeight="1">
      <c r="B81" s="244"/>
      <c r="C81" s="221" t="s">
        <v>10256</v>
      </c>
      <c r="D81" s="221"/>
      <c r="E81" s="221"/>
      <c r="F81" s="242" t="s">
        <v>10257</v>
      </c>
      <c r="G81" s="243"/>
      <c r="H81" s="221" t="s">
        <v>10258</v>
      </c>
      <c r="I81" s="221" t="s">
        <v>10253</v>
      </c>
      <c r="J81" s="221">
        <v>50</v>
      </c>
      <c r="K81" s="233"/>
    </row>
    <row r="82" spans="2:11" customFormat="1" ht="15" customHeight="1">
      <c r="B82" s="244"/>
      <c r="C82" s="221" t="s">
        <v>10259</v>
      </c>
      <c r="D82" s="221"/>
      <c r="E82" s="221"/>
      <c r="F82" s="242" t="s">
        <v>10251</v>
      </c>
      <c r="G82" s="243"/>
      <c r="H82" s="221" t="s">
        <v>10260</v>
      </c>
      <c r="I82" s="221" t="s">
        <v>10261</v>
      </c>
      <c r="J82" s="221"/>
      <c r="K82" s="233"/>
    </row>
    <row r="83" spans="2:11" customFormat="1" ht="15" customHeight="1">
      <c r="B83" s="244"/>
      <c r="C83" s="221" t="s">
        <v>10262</v>
      </c>
      <c r="D83" s="221"/>
      <c r="E83" s="221"/>
      <c r="F83" s="242" t="s">
        <v>10257</v>
      </c>
      <c r="G83" s="221"/>
      <c r="H83" s="221" t="s">
        <v>10263</v>
      </c>
      <c r="I83" s="221" t="s">
        <v>10253</v>
      </c>
      <c r="J83" s="221">
        <v>15</v>
      </c>
      <c r="K83" s="233"/>
    </row>
    <row r="84" spans="2:11" customFormat="1" ht="15" customHeight="1">
      <c r="B84" s="244"/>
      <c r="C84" s="221" t="s">
        <v>10264</v>
      </c>
      <c r="D84" s="221"/>
      <c r="E84" s="221"/>
      <c r="F84" s="242" t="s">
        <v>10257</v>
      </c>
      <c r="G84" s="221"/>
      <c r="H84" s="221" t="s">
        <v>10265</v>
      </c>
      <c r="I84" s="221" t="s">
        <v>10253</v>
      </c>
      <c r="J84" s="221">
        <v>15</v>
      </c>
      <c r="K84" s="233"/>
    </row>
    <row r="85" spans="2:11" customFormat="1" ht="15" customHeight="1">
      <c r="B85" s="244"/>
      <c r="C85" s="221" t="s">
        <v>10266</v>
      </c>
      <c r="D85" s="221"/>
      <c r="E85" s="221"/>
      <c r="F85" s="242" t="s">
        <v>10257</v>
      </c>
      <c r="G85" s="221"/>
      <c r="H85" s="221" t="s">
        <v>10267</v>
      </c>
      <c r="I85" s="221" t="s">
        <v>10253</v>
      </c>
      <c r="J85" s="221">
        <v>20</v>
      </c>
      <c r="K85" s="233"/>
    </row>
    <row r="86" spans="2:11" customFormat="1" ht="15" customHeight="1">
      <c r="B86" s="244"/>
      <c r="C86" s="221" t="s">
        <v>10268</v>
      </c>
      <c r="D86" s="221"/>
      <c r="E86" s="221"/>
      <c r="F86" s="242" t="s">
        <v>10257</v>
      </c>
      <c r="G86" s="221"/>
      <c r="H86" s="221" t="s">
        <v>10269</v>
      </c>
      <c r="I86" s="221" t="s">
        <v>10253</v>
      </c>
      <c r="J86" s="221">
        <v>20</v>
      </c>
      <c r="K86" s="233"/>
    </row>
    <row r="87" spans="2:11" customFormat="1" ht="15" customHeight="1">
      <c r="B87" s="244"/>
      <c r="C87" s="221" t="s">
        <v>10270</v>
      </c>
      <c r="D87" s="221"/>
      <c r="E87" s="221"/>
      <c r="F87" s="242" t="s">
        <v>10257</v>
      </c>
      <c r="G87" s="243"/>
      <c r="H87" s="221" t="s">
        <v>10271</v>
      </c>
      <c r="I87" s="221" t="s">
        <v>10253</v>
      </c>
      <c r="J87" s="221">
        <v>50</v>
      </c>
      <c r="K87" s="233"/>
    </row>
    <row r="88" spans="2:11" customFormat="1" ht="15" customHeight="1">
      <c r="B88" s="244"/>
      <c r="C88" s="221" t="s">
        <v>10272</v>
      </c>
      <c r="D88" s="221"/>
      <c r="E88" s="221"/>
      <c r="F88" s="242" t="s">
        <v>10257</v>
      </c>
      <c r="G88" s="243"/>
      <c r="H88" s="221" t="s">
        <v>10273</v>
      </c>
      <c r="I88" s="221" t="s">
        <v>10253</v>
      </c>
      <c r="J88" s="221">
        <v>20</v>
      </c>
      <c r="K88" s="233"/>
    </row>
    <row r="89" spans="2:11" customFormat="1" ht="15" customHeight="1">
      <c r="B89" s="244"/>
      <c r="C89" s="221" t="s">
        <v>10274</v>
      </c>
      <c r="D89" s="221"/>
      <c r="E89" s="221"/>
      <c r="F89" s="242" t="s">
        <v>10257</v>
      </c>
      <c r="G89" s="243"/>
      <c r="H89" s="221" t="s">
        <v>10275</v>
      </c>
      <c r="I89" s="221" t="s">
        <v>10253</v>
      </c>
      <c r="J89" s="221">
        <v>20</v>
      </c>
      <c r="K89" s="233"/>
    </row>
    <row r="90" spans="2:11" customFormat="1" ht="15" customHeight="1">
      <c r="B90" s="244"/>
      <c r="C90" s="221" t="s">
        <v>10276</v>
      </c>
      <c r="D90" s="221"/>
      <c r="E90" s="221"/>
      <c r="F90" s="242" t="s">
        <v>10257</v>
      </c>
      <c r="G90" s="243"/>
      <c r="H90" s="221" t="s">
        <v>10277</v>
      </c>
      <c r="I90" s="221" t="s">
        <v>10253</v>
      </c>
      <c r="J90" s="221">
        <v>50</v>
      </c>
      <c r="K90" s="233"/>
    </row>
    <row r="91" spans="2:11" customFormat="1" ht="15" customHeight="1">
      <c r="B91" s="244"/>
      <c r="C91" s="221" t="s">
        <v>10278</v>
      </c>
      <c r="D91" s="221"/>
      <c r="E91" s="221"/>
      <c r="F91" s="242" t="s">
        <v>10257</v>
      </c>
      <c r="G91" s="243"/>
      <c r="H91" s="221" t="s">
        <v>10278</v>
      </c>
      <c r="I91" s="221" t="s">
        <v>10253</v>
      </c>
      <c r="J91" s="221">
        <v>50</v>
      </c>
      <c r="K91" s="233"/>
    </row>
    <row r="92" spans="2:11" customFormat="1" ht="15" customHeight="1">
      <c r="B92" s="244"/>
      <c r="C92" s="221" t="s">
        <v>10279</v>
      </c>
      <c r="D92" s="221"/>
      <c r="E92" s="221"/>
      <c r="F92" s="242" t="s">
        <v>10257</v>
      </c>
      <c r="G92" s="243"/>
      <c r="H92" s="221" t="s">
        <v>10280</v>
      </c>
      <c r="I92" s="221" t="s">
        <v>10253</v>
      </c>
      <c r="J92" s="221">
        <v>255</v>
      </c>
      <c r="K92" s="233"/>
    </row>
    <row r="93" spans="2:11" customFormat="1" ht="15" customHeight="1">
      <c r="B93" s="244"/>
      <c r="C93" s="221" t="s">
        <v>10281</v>
      </c>
      <c r="D93" s="221"/>
      <c r="E93" s="221"/>
      <c r="F93" s="242" t="s">
        <v>10251</v>
      </c>
      <c r="G93" s="243"/>
      <c r="H93" s="221" t="s">
        <v>10282</v>
      </c>
      <c r="I93" s="221" t="s">
        <v>10283</v>
      </c>
      <c r="J93" s="221"/>
      <c r="K93" s="233"/>
    </row>
    <row r="94" spans="2:11" customFormat="1" ht="15" customHeight="1">
      <c r="B94" s="244"/>
      <c r="C94" s="221" t="s">
        <v>10284</v>
      </c>
      <c r="D94" s="221"/>
      <c r="E94" s="221"/>
      <c r="F94" s="242" t="s">
        <v>10251</v>
      </c>
      <c r="G94" s="243"/>
      <c r="H94" s="221" t="s">
        <v>10285</v>
      </c>
      <c r="I94" s="221" t="s">
        <v>10286</v>
      </c>
      <c r="J94" s="221"/>
      <c r="K94" s="233"/>
    </row>
    <row r="95" spans="2:11" customFormat="1" ht="15" customHeight="1">
      <c r="B95" s="244"/>
      <c r="C95" s="221" t="s">
        <v>10287</v>
      </c>
      <c r="D95" s="221"/>
      <c r="E95" s="221"/>
      <c r="F95" s="242" t="s">
        <v>10251</v>
      </c>
      <c r="G95" s="243"/>
      <c r="H95" s="221" t="s">
        <v>10287</v>
      </c>
      <c r="I95" s="221" t="s">
        <v>10286</v>
      </c>
      <c r="J95" s="221"/>
      <c r="K95" s="233"/>
    </row>
    <row r="96" spans="2:11" customFormat="1" ht="15" customHeight="1">
      <c r="B96" s="244"/>
      <c r="C96" s="221" t="s">
        <v>37</v>
      </c>
      <c r="D96" s="221"/>
      <c r="E96" s="221"/>
      <c r="F96" s="242" t="s">
        <v>10251</v>
      </c>
      <c r="G96" s="243"/>
      <c r="H96" s="221" t="s">
        <v>10288</v>
      </c>
      <c r="I96" s="221" t="s">
        <v>10286</v>
      </c>
      <c r="J96" s="221"/>
      <c r="K96" s="233"/>
    </row>
    <row r="97" spans="2:11" customFormat="1" ht="15" customHeight="1">
      <c r="B97" s="244"/>
      <c r="C97" s="221" t="s">
        <v>47</v>
      </c>
      <c r="D97" s="221"/>
      <c r="E97" s="221"/>
      <c r="F97" s="242" t="s">
        <v>10251</v>
      </c>
      <c r="G97" s="243"/>
      <c r="H97" s="221" t="s">
        <v>10289</v>
      </c>
      <c r="I97" s="221" t="s">
        <v>10286</v>
      </c>
      <c r="J97" s="221"/>
      <c r="K97" s="233"/>
    </row>
    <row r="98" spans="2:11" customFormat="1" ht="15" customHeight="1">
      <c r="B98" s="245"/>
      <c r="C98" s="246"/>
      <c r="D98" s="246"/>
      <c r="E98" s="246"/>
      <c r="F98" s="246"/>
      <c r="G98" s="246"/>
      <c r="H98" s="246"/>
      <c r="I98" s="246"/>
      <c r="J98" s="246"/>
      <c r="K98" s="247"/>
    </row>
    <row r="99" spans="2:11" customFormat="1" ht="18.75" customHeight="1">
      <c r="B99" s="248"/>
      <c r="C99" s="249"/>
      <c r="D99" s="249"/>
      <c r="E99" s="249"/>
      <c r="F99" s="249"/>
      <c r="G99" s="249"/>
      <c r="H99" s="249"/>
      <c r="I99" s="249"/>
      <c r="J99" s="249"/>
      <c r="K99" s="248"/>
    </row>
    <row r="100" spans="2:11" customFormat="1" ht="18.75" customHeight="1">
      <c r="B100" s="228"/>
      <c r="C100" s="228"/>
      <c r="D100" s="228"/>
      <c r="E100" s="228"/>
      <c r="F100" s="228"/>
      <c r="G100" s="228"/>
      <c r="H100" s="228"/>
      <c r="I100" s="228"/>
      <c r="J100" s="228"/>
      <c r="K100" s="228"/>
    </row>
    <row r="101" spans="2:11" customFormat="1" ht="7.5" customHeight="1">
      <c r="B101" s="229"/>
      <c r="C101" s="230"/>
      <c r="D101" s="230"/>
      <c r="E101" s="230"/>
      <c r="F101" s="230"/>
      <c r="G101" s="230"/>
      <c r="H101" s="230"/>
      <c r="I101" s="230"/>
      <c r="J101" s="230"/>
      <c r="K101" s="231"/>
    </row>
    <row r="102" spans="2:11" customFormat="1" ht="45" customHeight="1">
      <c r="B102" s="232"/>
      <c r="C102" s="343" t="s">
        <v>10290</v>
      </c>
      <c r="D102" s="343"/>
      <c r="E102" s="343"/>
      <c r="F102" s="343"/>
      <c r="G102" s="343"/>
      <c r="H102" s="343"/>
      <c r="I102" s="343"/>
      <c r="J102" s="343"/>
      <c r="K102" s="233"/>
    </row>
    <row r="103" spans="2:11" customFormat="1" ht="17.25" customHeight="1">
      <c r="B103" s="232"/>
      <c r="C103" s="234" t="s">
        <v>10245</v>
      </c>
      <c r="D103" s="234"/>
      <c r="E103" s="234"/>
      <c r="F103" s="234" t="s">
        <v>10246</v>
      </c>
      <c r="G103" s="235"/>
      <c r="H103" s="234" t="s">
        <v>53</v>
      </c>
      <c r="I103" s="234" t="s">
        <v>56</v>
      </c>
      <c r="J103" s="234" t="s">
        <v>10247</v>
      </c>
      <c r="K103" s="233"/>
    </row>
    <row r="104" spans="2:11" customFormat="1" ht="17.25" customHeight="1">
      <c r="B104" s="232"/>
      <c r="C104" s="236" t="s">
        <v>10248</v>
      </c>
      <c r="D104" s="236"/>
      <c r="E104" s="236"/>
      <c r="F104" s="237" t="s">
        <v>10249</v>
      </c>
      <c r="G104" s="238"/>
      <c r="H104" s="236"/>
      <c r="I104" s="236"/>
      <c r="J104" s="236" t="s">
        <v>10250</v>
      </c>
      <c r="K104" s="233"/>
    </row>
    <row r="105" spans="2:11" customFormat="1" ht="5.25" customHeight="1">
      <c r="B105" s="232"/>
      <c r="C105" s="234"/>
      <c r="D105" s="234"/>
      <c r="E105" s="234"/>
      <c r="F105" s="234"/>
      <c r="G105" s="250"/>
      <c r="H105" s="234"/>
      <c r="I105" s="234"/>
      <c r="J105" s="234"/>
      <c r="K105" s="233"/>
    </row>
    <row r="106" spans="2:11" customFormat="1" ht="15" customHeight="1">
      <c r="B106" s="232"/>
      <c r="C106" s="221" t="s">
        <v>52</v>
      </c>
      <c r="D106" s="241"/>
      <c r="E106" s="241"/>
      <c r="F106" s="242" t="s">
        <v>10251</v>
      </c>
      <c r="G106" s="221"/>
      <c r="H106" s="221" t="s">
        <v>10291</v>
      </c>
      <c r="I106" s="221" t="s">
        <v>10253</v>
      </c>
      <c r="J106" s="221">
        <v>20</v>
      </c>
      <c r="K106" s="233"/>
    </row>
    <row r="107" spans="2:11" customFormat="1" ht="15" customHeight="1">
      <c r="B107" s="232"/>
      <c r="C107" s="221" t="s">
        <v>10254</v>
      </c>
      <c r="D107" s="221"/>
      <c r="E107" s="221"/>
      <c r="F107" s="242" t="s">
        <v>10251</v>
      </c>
      <c r="G107" s="221"/>
      <c r="H107" s="221" t="s">
        <v>10291</v>
      </c>
      <c r="I107" s="221" t="s">
        <v>10253</v>
      </c>
      <c r="J107" s="221">
        <v>120</v>
      </c>
      <c r="K107" s="233"/>
    </row>
    <row r="108" spans="2:11" customFormat="1" ht="15" customHeight="1">
      <c r="B108" s="244"/>
      <c r="C108" s="221" t="s">
        <v>10256</v>
      </c>
      <c r="D108" s="221"/>
      <c r="E108" s="221"/>
      <c r="F108" s="242" t="s">
        <v>10257</v>
      </c>
      <c r="G108" s="221"/>
      <c r="H108" s="221" t="s">
        <v>10291</v>
      </c>
      <c r="I108" s="221" t="s">
        <v>10253</v>
      </c>
      <c r="J108" s="221">
        <v>50</v>
      </c>
      <c r="K108" s="233"/>
    </row>
    <row r="109" spans="2:11" customFormat="1" ht="15" customHeight="1">
      <c r="B109" s="244"/>
      <c r="C109" s="221" t="s">
        <v>10259</v>
      </c>
      <c r="D109" s="221"/>
      <c r="E109" s="221"/>
      <c r="F109" s="242" t="s">
        <v>10251</v>
      </c>
      <c r="G109" s="221"/>
      <c r="H109" s="221" t="s">
        <v>10291</v>
      </c>
      <c r="I109" s="221" t="s">
        <v>10261</v>
      </c>
      <c r="J109" s="221"/>
      <c r="K109" s="233"/>
    </row>
    <row r="110" spans="2:11" customFormat="1" ht="15" customHeight="1">
      <c r="B110" s="244"/>
      <c r="C110" s="221" t="s">
        <v>10270</v>
      </c>
      <c r="D110" s="221"/>
      <c r="E110" s="221"/>
      <c r="F110" s="242" t="s">
        <v>10257</v>
      </c>
      <c r="G110" s="221"/>
      <c r="H110" s="221" t="s">
        <v>10291</v>
      </c>
      <c r="I110" s="221" t="s">
        <v>10253</v>
      </c>
      <c r="J110" s="221">
        <v>50</v>
      </c>
      <c r="K110" s="233"/>
    </row>
    <row r="111" spans="2:11" customFormat="1" ht="15" customHeight="1">
      <c r="B111" s="244"/>
      <c r="C111" s="221" t="s">
        <v>10278</v>
      </c>
      <c r="D111" s="221"/>
      <c r="E111" s="221"/>
      <c r="F111" s="242" t="s">
        <v>10257</v>
      </c>
      <c r="G111" s="221"/>
      <c r="H111" s="221" t="s">
        <v>10291</v>
      </c>
      <c r="I111" s="221" t="s">
        <v>10253</v>
      </c>
      <c r="J111" s="221">
        <v>50</v>
      </c>
      <c r="K111" s="233"/>
    </row>
    <row r="112" spans="2:11" customFormat="1" ht="15" customHeight="1">
      <c r="B112" s="244"/>
      <c r="C112" s="221" t="s">
        <v>10276</v>
      </c>
      <c r="D112" s="221"/>
      <c r="E112" s="221"/>
      <c r="F112" s="242" t="s">
        <v>10257</v>
      </c>
      <c r="G112" s="221"/>
      <c r="H112" s="221" t="s">
        <v>10291</v>
      </c>
      <c r="I112" s="221" t="s">
        <v>10253</v>
      </c>
      <c r="J112" s="221">
        <v>50</v>
      </c>
      <c r="K112" s="233"/>
    </row>
    <row r="113" spans="2:11" customFormat="1" ht="15" customHeight="1">
      <c r="B113" s="244"/>
      <c r="C113" s="221" t="s">
        <v>52</v>
      </c>
      <c r="D113" s="221"/>
      <c r="E113" s="221"/>
      <c r="F113" s="242" t="s">
        <v>10251</v>
      </c>
      <c r="G113" s="221"/>
      <c r="H113" s="221" t="s">
        <v>10292</v>
      </c>
      <c r="I113" s="221" t="s">
        <v>10253</v>
      </c>
      <c r="J113" s="221">
        <v>20</v>
      </c>
      <c r="K113" s="233"/>
    </row>
    <row r="114" spans="2:11" customFormat="1" ht="15" customHeight="1">
      <c r="B114" s="244"/>
      <c r="C114" s="221" t="s">
        <v>10293</v>
      </c>
      <c r="D114" s="221"/>
      <c r="E114" s="221"/>
      <c r="F114" s="242" t="s">
        <v>10251</v>
      </c>
      <c r="G114" s="221"/>
      <c r="H114" s="221" t="s">
        <v>10294</v>
      </c>
      <c r="I114" s="221" t="s">
        <v>10253</v>
      </c>
      <c r="J114" s="221">
        <v>120</v>
      </c>
      <c r="K114" s="233"/>
    </row>
    <row r="115" spans="2:11" customFormat="1" ht="15" customHeight="1">
      <c r="B115" s="244"/>
      <c r="C115" s="221" t="s">
        <v>37</v>
      </c>
      <c r="D115" s="221"/>
      <c r="E115" s="221"/>
      <c r="F115" s="242" t="s">
        <v>10251</v>
      </c>
      <c r="G115" s="221"/>
      <c r="H115" s="221" t="s">
        <v>10295</v>
      </c>
      <c r="I115" s="221" t="s">
        <v>10286</v>
      </c>
      <c r="J115" s="221"/>
      <c r="K115" s="233"/>
    </row>
    <row r="116" spans="2:11" customFormat="1" ht="15" customHeight="1">
      <c r="B116" s="244"/>
      <c r="C116" s="221" t="s">
        <v>47</v>
      </c>
      <c r="D116" s="221"/>
      <c r="E116" s="221"/>
      <c r="F116" s="242" t="s">
        <v>10251</v>
      </c>
      <c r="G116" s="221"/>
      <c r="H116" s="221" t="s">
        <v>10296</v>
      </c>
      <c r="I116" s="221" t="s">
        <v>10286</v>
      </c>
      <c r="J116" s="221"/>
      <c r="K116" s="233"/>
    </row>
    <row r="117" spans="2:11" customFormat="1" ht="15" customHeight="1">
      <c r="B117" s="244"/>
      <c r="C117" s="221" t="s">
        <v>56</v>
      </c>
      <c r="D117" s="221"/>
      <c r="E117" s="221"/>
      <c r="F117" s="242" t="s">
        <v>10251</v>
      </c>
      <c r="G117" s="221"/>
      <c r="H117" s="221" t="s">
        <v>10297</v>
      </c>
      <c r="I117" s="221" t="s">
        <v>10298</v>
      </c>
      <c r="J117" s="221"/>
      <c r="K117" s="233"/>
    </row>
    <row r="118" spans="2:11" customFormat="1" ht="15" customHeight="1">
      <c r="B118" s="245"/>
      <c r="C118" s="251"/>
      <c r="D118" s="251"/>
      <c r="E118" s="251"/>
      <c r="F118" s="251"/>
      <c r="G118" s="251"/>
      <c r="H118" s="251"/>
      <c r="I118" s="251"/>
      <c r="J118" s="251"/>
      <c r="K118" s="247"/>
    </row>
    <row r="119" spans="2:11" customFormat="1" ht="18.75" customHeight="1">
      <c r="B119" s="252"/>
      <c r="C119" s="253"/>
      <c r="D119" s="253"/>
      <c r="E119" s="253"/>
      <c r="F119" s="254"/>
      <c r="G119" s="253"/>
      <c r="H119" s="253"/>
      <c r="I119" s="253"/>
      <c r="J119" s="253"/>
      <c r="K119" s="252"/>
    </row>
    <row r="120" spans="2:11" customFormat="1" ht="18.75" customHeight="1">
      <c r="B120" s="228"/>
      <c r="C120" s="228"/>
      <c r="D120" s="228"/>
      <c r="E120" s="228"/>
      <c r="F120" s="228"/>
      <c r="G120" s="228"/>
      <c r="H120" s="228"/>
      <c r="I120" s="228"/>
      <c r="J120" s="228"/>
      <c r="K120" s="228"/>
    </row>
    <row r="121" spans="2:11" customFormat="1" ht="7.5" customHeight="1">
      <c r="B121" s="255"/>
      <c r="C121" s="256"/>
      <c r="D121" s="256"/>
      <c r="E121" s="256"/>
      <c r="F121" s="256"/>
      <c r="G121" s="256"/>
      <c r="H121" s="256"/>
      <c r="I121" s="256"/>
      <c r="J121" s="256"/>
      <c r="K121" s="257"/>
    </row>
    <row r="122" spans="2:11" customFormat="1" ht="45" customHeight="1">
      <c r="B122" s="258"/>
      <c r="C122" s="341" t="s">
        <v>10299</v>
      </c>
      <c r="D122" s="341"/>
      <c r="E122" s="341"/>
      <c r="F122" s="341"/>
      <c r="G122" s="341"/>
      <c r="H122" s="341"/>
      <c r="I122" s="341"/>
      <c r="J122" s="341"/>
      <c r="K122" s="259"/>
    </row>
    <row r="123" spans="2:11" customFormat="1" ht="17.25" customHeight="1">
      <c r="B123" s="260"/>
      <c r="C123" s="234" t="s">
        <v>10245</v>
      </c>
      <c r="D123" s="234"/>
      <c r="E123" s="234"/>
      <c r="F123" s="234" t="s">
        <v>10246</v>
      </c>
      <c r="G123" s="235"/>
      <c r="H123" s="234" t="s">
        <v>53</v>
      </c>
      <c r="I123" s="234" t="s">
        <v>56</v>
      </c>
      <c r="J123" s="234" t="s">
        <v>10247</v>
      </c>
      <c r="K123" s="261"/>
    </row>
    <row r="124" spans="2:11" customFormat="1" ht="17.25" customHeight="1">
      <c r="B124" s="260"/>
      <c r="C124" s="236" t="s">
        <v>10248</v>
      </c>
      <c r="D124" s="236"/>
      <c r="E124" s="236"/>
      <c r="F124" s="237" t="s">
        <v>10249</v>
      </c>
      <c r="G124" s="238"/>
      <c r="H124" s="236"/>
      <c r="I124" s="236"/>
      <c r="J124" s="236" t="s">
        <v>10250</v>
      </c>
      <c r="K124" s="261"/>
    </row>
    <row r="125" spans="2:11" customFormat="1" ht="5.25" customHeight="1">
      <c r="B125" s="262"/>
      <c r="C125" s="239"/>
      <c r="D125" s="239"/>
      <c r="E125" s="239"/>
      <c r="F125" s="239"/>
      <c r="G125" s="263"/>
      <c r="H125" s="239"/>
      <c r="I125" s="239"/>
      <c r="J125" s="239"/>
      <c r="K125" s="264"/>
    </row>
    <row r="126" spans="2:11" customFormat="1" ht="15" customHeight="1">
      <c r="B126" s="262"/>
      <c r="C126" s="221" t="s">
        <v>10254</v>
      </c>
      <c r="D126" s="241"/>
      <c r="E126" s="241"/>
      <c r="F126" s="242" t="s">
        <v>10251</v>
      </c>
      <c r="G126" s="221"/>
      <c r="H126" s="221" t="s">
        <v>10291</v>
      </c>
      <c r="I126" s="221" t="s">
        <v>10253</v>
      </c>
      <c r="J126" s="221">
        <v>120</v>
      </c>
      <c r="K126" s="265"/>
    </row>
    <row r="127" spans="2:11" customFormat="1" ht="15" customHeight="1">
      <c r="B127" s="262"/>
      <c r="C127" s="221" t="s">
        <v>10300</v>
      </c>
      <c r="D127" s="221"/>
      <c r="E127" s="221"/>
      <c r="F127" s="242" t="s">
        <v>10251</v>
      </c>
      <c r="G127" s="221"/>
      <c r="H127" s="221" t="s">
        <v>10301</v>
      </c>
      <c r="I127" s="221" t="s">
        <v>10253</v>
      </c>
      <c r="J127" s="221" t="s">
        <v>10302</v>
      </c>
      <c r="K127" s="265"/>
    </row>
    <row r="128" spans="2:11" customFormat="1" ht="15" customHeight="1">
      <c r="B128" s="262"/>
      <c r="C128" s="221" t="s">
        <v>84</v>
      </c>
      <c r="D128" s="221"/>
      <c r="E128" s="221"/>
      <c r="F128" s="242" t="s">
        <v>10251</v>
      </c>
      <c r="G128" s="221"/>
      <c r="H128" s="221" t="s">
        <v>10303</v>
      </c>
      <c r="I128" s="221" t="s">
        <v>10253</v>
      </c>
      <c r="J128" s="221" t="s">
        <v>10302</v>
      </c>
      <c r="K128" s="265"/>
    </row>
    <row r="129" spans="2:11" customFormat="1" ht="15" customHeight="1">
      <c r="B129" s="262"/>
      <c r="C129" s="221" t="s">
        <v>10262</v>
      </c>
      <c r="D129" s="221"/>
      <c r="E129" s="221"/>
      <c r="F129" s="242" t="s">
        <v>10257</v>
      </c>
      <c r="G129" s="221"/>
      <c r="H129" s="221" t="s">
        <v>10263</v>
      </c>
      <c r="I129" s="221" t="s">
        <v>10253</v>
      </c>
      <c r="J129" s="221">
        <v>15</v>
      </c>
      <c r="K129" s="265"/>
    </row>
    <row r="130" spans="2:11" customFormat="1" ht="15" customHeight="1">
      <c r="B130" s="262"/>
      <c r="C130" s="221" t="s">
        <v>10264</v>
      </c>
      <c r="D130" s="221"/>
      <c r="E130" s="221"/>
      <c r="F130" s="242" t="s">
        <v>10257</v>
      </c>
      <c r="G130" s="221"/>
      <c r="H130" s="221" t="s">
        <v>10265</v>
      </c>
      <c r="I130" s="221" t="s">
        <v>10253</v>
      </c>
      <c r="J130" s="221">
        <v>15</v>
      </c>
      <c r="K130" s="265"/>
    </row>
    <row r="131" spans="2:11" customFormat="1" ht="15" customHeight="1">
      <c r="B131" s="262"/>
      <c r="C131" s="221" t="s">
        <v>10266</v>
      </c>
      <c r="D131" s="221"/>
      <c r="E131" s="221"/>
      <c r="F131" s="242" t="s">
        <v>10257</v>
      </c>
      <c r="G131" s="221"/>
      <c r="H131" s="221" t="s">
        <v>10267</v>
      </c>
      <c r="I131" s="221" t="s">
        <v>10253</v>
      </c>
      <c r="J131" s="221">
        <v>20</v>
      </c>
      <c r="K131" s="265"/>
    </row>
    <row r="132" spans="2:11" customFormat="1" ht="15" customHeight="1">
      <c r="B132" s="262"/>
      <c r="C132" s="221" t="s">
        <v>10268</v>
      </c>
      <c r="D132" s="221"/>
      <c r="E132" s="221"/>
      <c r="F132" s="242" t="s">
        <v>10257</v>
      </c>
      <c r="G132" s="221"/>
      <c r="H132" s="221" t="s">
        <v>10269</v>
      </c>
      <c r="I132" s="221" t="s">
        <v>10253</v>
      </c>
      <c r="J132" s="221">
        <v>20</v>
      </c>
      <c r="K132" s="265"/>
    </row>
    <row r="133" spans="2:11" customFormat="1" ht="15" customHeight="1">
      <c r="B133" s="262"/>
      <c r="C133" s="221" t="s">
        <v>10256</v>
      </c>
      <c r="D133" s="221"/>
      <c r="E133" s="221"/>
      <c r="F133" s="242" t="s">
        <v>10257</v>
      </c>
      <c r="G133" s="221"/>
      <c r="H133" s="221" t="s">
        <v>10291</v>
      </c>
      <c r="I133" s="221" t="s">
        <v>10253</v>
      </c>
      <c r="J133" s="221">
        <v>50</v>
      </c>
      <c r="K133" s="265"/>
    </row>
    <row r="134" spans="2:11" customFormat="1" ht="15" customHeight="1">
      <c r="B134" s="262"/>
      <c r="C134" s="221" t="s">
        <v>10270</v>
      </c>
      <c r="D134" s="221"/>
      <c r="E134" s="221"/>
      <c r="F134" s="242" t="s">
        <v>10257</v>
      </c>
      <c r="G134" s="221"/>
      <c r="H134" s="221" t="s">
        <v>10291</v>
      </c>
      <c r="I134" s="221" t="s">
        <v>10253</v>
      </c>
      <c r="J134" s="221">
        <v>50</v>
      </c>
      <c r="K134" s="265"/>
    </row>
    <row r="135" spans="2:11" customFormat="1" ht="15" customHeight="1">
      <c r="B135" s="262"/>
      <c r="C135" s="221" t="s">
        <v>10276</v>
      </c>
      <c r="D135" s="221"/>
      <c r="E135" s="221"/>
      <c r="F135" s="242" t="s">
        <v>10257</v>
      </c>
      <c r="G135" s="221"/>
      <c r="H135" s="221" t="s">
        <v>10291</v>
      </c>
      <c r="I135" s="221" t="s">
        <v>10253</v>
      </c>
      <c r="J135" s="221">
        <v>50</v>
      </c>
      <c r="K135" s="265"/>
    </row>
    <row r="136" spans="2:11" customFormat="1" ht="15" customHeight="1">
      <c r="B136" s="262"/>
      <c r="C136" s="221" t="s">
        <v>10278</v>
      </c>
      <c r="D136" s="221"/>
      <c r="E136" s="221"/>
      <c r="F136" s="242" t="s">
        <v>10257</v>
      </c>
      <c r="G136" s="221"/>
      <c r="H136" s="221" t="s">
        <v>10291</v>
      </c>
      <c r="I136" s="221" t="s">
        <v>10253</v>
      </c>
      <c r="J136" s="221">
        <v>50</v>
      </c>
      <c r="K136" s="265"/>
    </row>
    <row r="137" spans="2:11" customFormat="1" ht="15" customHeight="1">
      <c r="B137" s="262"/>
      <c r="C137" s="221" t="s">
        <v>10279</v>
      </c>
      <c r="D137" s="221"/>
      <c r="E137" s="221"/>
      <c r="F137" s="242" t="s">
        <v>10257</v>
      </c>
      <c r="G137" s="221"/>
      <c r="H137" s="221" t="s">
        <v>10304</v>
      </c>
      <c r="I137" s="221" t="s">
        <v>10253</v>
      </c>
      <c r="J137" s="221">
        <v>255</v>
      </c>
      <c r="K137" s="265"/>
    </row>
    <row r="138" spans="2:11" customFormat="1" ht="15" customHeight="1">
      <c r="B138" s="262"/>
      <c r="C138" s="221" t="s">
        <v>10281</v>
      </c>
      <c r="D138" s="221"/>
      <c r="E138" s="221"/>
      <c r="F138" s="242" t="s">
        <v>10251</v>
      </c>
      <c r="G138" s="221"/>
      <c r="H138" s="221" t="s">
        <v>10305</v>
      </c>
      <c r="I138" s="221" t="s">
        <v>10283</v>
      </c>
      <c r="J138" s="221"/>
      <c r="K138" s="265"/>
    </row>
    <row r="139" spans="2:11" customFormat="1" ht="15" customHeight="1">
      <c r="B139" s="262"/>
      <c r="C139" s="221" t="s">
        <v>10284</v>
      </c>
      <c r="D139" s="221"/>
      <c r="E139" s="221"/>
      <c r="F139" s="242" t="s">
        <v>10251</v>
      </c>
      <c r="G139" s="221"/>
      <c r="H139" s="221" t="s">
        <v>10306</v>
      </c>
      <c r="I139" s="221" t="s">
        <v>10286</v>
      </c>
      <c r="J139" s="221"/>
      <c r="K139" s="265"/>
    </row>
    <row r="140" spans="2:11" customFormat="1" ht="15" customHeight="1">
      <c r="B140" s="262"/>
      <c r="C140" s="221" t="s">
        <v>10287</v>
      </c>
      <c r="D140" s="221"/>
      <c r="E140" s="221"/>
      <c r="F140" s="242" t="s">
        <v>10251</v>
      </c>
      <c r="G140" s="221"/>
      <c r="H140" s="221" t="s">
        <v>10287</v>
      </c>
      <c r="I140" s="221" t="s">
        <v>10286</v>
      </c>
      <c r="J140" s="221"/>
      <c r="K140" s="265"/>
    </row>
    <row r="141" spans="2:11" customFormat="1" ht="15" customHeight="1">
      <c r="B141" s="262"/>
      <c r="C141" s="221" t="s">
        <v>37</v>
      </c>
      <c r="D141" s="221"/>
      <c r="E141" s="221"/>
      <c r="F141" s="242" t="s">
        <v>10251</v>
      </c>
      <c r="G141" s="221"/>
      <c r="H141" s="221" t="s">
        <v>10307</v>
      </c>
      <c r="I141" s="221" t="s">
        <v>10286</v>
      </c>
      <c r="J141" s="221"/>
      <c r="K141" s="265"/>
    </row>
    <row r="142" spans="2:11" customFormat="1" ht="15" customHeight="1">
      <c r="B142" s="262"/>
      <c r="C142" s="221" t="s">
        <v>10308</v>
      </c>
      <c r="D142" s="221"/>
      <c r="E142" s="221"/>
      <c r="F142" s="242" t="s">
        <v>10251</v>
      </c>
      <c r="G142" s="221"/>
      <c r="H142" s="221" t="s">
        <v>10309</v>
      </c>
      <c r="I142" s="221" t="s">
        <v>10286</v>
      </c>
      <c r="J142" s="221"/>
      <c r="K142" s="265"/>
    </row>
    <row r="143" spans="2:11" customFormat="1" ht="15" customHeight="1">
      <c r="B143" s="266"/>
      <c r="C143" s="267"/>
      <c r="D143" s="267"/>
      <c r="E143" s="267"/>
      <c r="F143" s="267"/>
      <c r="G143" s="267"/>
      <c r="H143" s="267"/>
      <c r="I143" s="267"/>
      <c r="J143" s="267"/>
      <c r="K143" s="268"/>
    </row>
    <row r="144" spans="2:11" customFormat="1" ht="18.75" customHeight="1">
      <c r="B144" s="253"/>
      <c r="C144" s="253"/>
      <c r="D144" s="253"/>
      <c r="E144" s="253"/>
      <c r="F144" s="254"/>
      <c r="G144" s="253"/>
      <c r="H144" s="253"/>
      <c r="I144" s="253"/>
      <c r="J144" s="253"/>
      <c r="K144" s="253"/>
    </row>
    <row r="145" spans="2:11" customFormat="1" ht="18.75" customHeight="1">
      <c r="B145" s="228"/>
      <c r="C145" s="228"/>
      <c r="D145" s="228"/>
      <c r="E145" s="228"/>
      <c r="F145" s="228"/>
      <c r="G145" s="228"/>
      <c r="H145" s="228"/>
      <c r="I145" s="228"/>
      <c r="J145" s="228"/>
      <c r="K145" s="228"/>
    </row>
    <row r="146" spans="2:11" customFormat="1" ht="7.5" customHeight="1">
      <c r="B146" s="229"/>
      <c r="C146" s="230"/>
      <c r="D146" s="230"/>
      <c r="E146" s="230"/>
      <c r="F146" s="230"/>
      <c r="G146" s="230"/>
      <c r="H146" s="230"/>
      <c r="I146" s="230"/>
      <c r="J146" s="230"/>
      <c r="K146" s="231"/>
    </row>
    <row r="147" spans="2:11" customFormat="1" ht="45" customHeight="1">
      <c r="B147" s="232"/>
      <c r="C147" s="343" t="s">
        <v>10310</v>
      </c>
      <c r="D147" s="343"/>
      <c r="E147" s="343"/>
      <c r="F147" s="343"/>
      <c r="G147" s="343"/>
      <c r="H147" s="343"/>
      <c r="I147" s="343"/>
      <c r="J147" s="343"/>
      <c r="K147" s="233"/>
    </row>
    <row r="148" spans="2:11" customFormat="1" ht="17.25" customHeight="1">
      <c r="B148" s="232"/>
      <c r="C148" s="234" t="s">
        <v>10245</v>
      </c>
      <c r="D148" s="234"/>
      <c r="E148" s="234"/>
      <c r="F148" s="234" t="s">
        <v>10246</v>
      </c>
      <c r="G148" s="235"/>
      <c r="H148" s="234" t="s">
        <v>53</v>
      </c>
      <c r="I148" s="234" t="s">
        <v>56</v>
      </c>
      <c r="J148" s="234" t="s">
        <v>10247</v>
      </c>
      <c r="K148" s="233"/>
    </row>
    <row r="149" spans="2:11" customFormat="1" ht="17.25" customHeight="1">
      <c r="B149" s="232"/>
      <c r="C149" s="236" t="s">
        <v>10248</v>
      </c>
      <c r="D149" s="236"/>
      <c r="E149" s="236"/>
      <c r="F149" s="237" t="s">
        <v>10249</v>
      </c>
      <c r="G149" s="238"/>
      <c r="H149" s="236"/>
      <c r="I149" s="236"/>
      <c r="J149" s="236" t="s">
        <v>10250</v>
      </c>
      <c r="K149" s="233"/>
    </row>
    <row r="150" spans="2:11" customFormat="1" ht="5.25" customHeight="1">
      <c r="B150" s="244"/>
      <c r="C150" s="239"/>
      <c r="D150" s="239"/>
      <c r="E150" s="239"/>
      <c r="F150" s="239"/>
      <c r="G150" s="240"/>
      <c r="H150" s="239"/>
      <c r="I150" s="239"/>
      <c r="J150" s="239"/>
      <c r="K150" s="265"/>
    </row>
    <row r="151" spans="2:11" customFormat="1" ht="15" customHeight="1">
      <c r="B151" s="244"/>
      <c r="C151" s="269" t="s">
        <v>10254</v>
      </c>
      <c r="D151" s="221"/>
      <c r="E151" s="221"/>
      <c r="F151" s="270" t="s">
        <v>10251</v>
      </c>
      <c r="G151" s="221"/>
      <c r="H151" s="269" t="s">
        <v>10291</v>
      </c>
      <c r="I151" s="269" t="s">
        <v>10253</v>
      </c>
      <c r="J151" s="269">
        <v>120</v>
      </c>
      <c r="K151" s="265"/>
    </row>
    <row r="152" spans="2:11" customFormat="1" ht="15" customHeight="1">
      <c r="B152" s="244"/>
      <c r="C152" s="269" t="s">
        <v>10300</v>
      </c>
      <c r="D152" s="221"/>
      <c r="E152" s="221"/>
      <c r="F152" s="270" t="s">
        <v>10251</v>
      </c>
      <c r="G152" s="221"/>
      <c r="H152" s="269" t="s">
        <v>10311</v>
      </c>
      <c r="I152" s="269" t="s">
        <v>10253</v>
      </c>
      <c r="J152" s="269" t="s">
        <v>10302</v>
      </c>
      <c r="K152" s="265"/>
    </row>
    <row r="153" spans="2:11" customFormat="1" ht="15" customHeight="1">
      <c r="B153" s="244"/>
      <c r="C153" s="269" t="s">
        <v>84</v>
      </c>
      <c r="D153" s="221"/>
      <c r="E153" s="221"/>
      <c r="F153" s="270" t="s">
        <v>10251</v>
      </c>
      <c r="G153" s="221"/>
      <c r="H153" s="269" t="s">
        <v>10312</v>
      </c>
      <c r="I153" s="269" t="s">
        <v>10253</v>
      </c>
      <c r="J153" s="269" t="s">
        <v>10302</v>
      </c>
      <c r="K153" s="265"/>
    </row>
    <row r="154" spans="2:11" customFormat="1" ht="15" customHeight="1">
      <c r="B154" s="244"/>
      <c r="C154" s="269" t="s">
        <v>10256</v>
      </c>
      <c r="D154" s="221"/>
      <c r="E154" s="221"/>
      <c r="F154" s="270" t="s">
        <v>10257</v>
      </c>
      <c r="G154" s="221"/>
      <c r="H154" s="269" t="s">
        <v>10291</v>
      </c>
      <c r="I154" s="269" t="s">
        <v>10253</v>
      </c>
      <c r="J154" s="269">
        <v>50</v>
      </c>
      <c r="K154" s="265"/>
    </row>
    <row r="155" spans="2:11" customFormat="1" ht="15" customHeight="1">
      <c r="B155" s="244"/>
      <c r="C155" s="269" t="s">
        <v>10259</v>
      </c>
      <c r="D155" s="221"/>
      <c r="E155" s="221"/>
      <c r="F155" s="270" t="s">
        <v>10251</v>
      </c>
      <c r="G155" s="221"/>
      <c r="H155" s="269" t="s">
        <v>10291</v>
      </c>
      <c r="I155" s="269" t="s">
        <v>10261</v>
      </c>
      <c r="J155" s="269"/>
      <c r="K155" s="265"/>
    </row>
    <row r="156" spans="2:11" customFormat="1" ht="15" customHeight="1">
      <c r="B156" s="244"/>
      <c r="C156" s="269" t="s">
        <v>10270</v>
      </c>
      <c r="D156" s="221"/>
      <c r="E156" s="221"/>
      <c r="F156" s="270" t="s">
        <v>10257</v>
      </c>
      <c r="G156" s="221"/>
      <c r="H156" s="269" t="s">
        <v>10291</v>
      </c>
      <c r="I156" s="269" t="s">
        <v>10253</v>
      </c>
      <c r="J156" s="269">
        <v>50</v>
      </c>
      <c r="K156" s="265"/>
    </row>
    <row r="157" spans="2:11" customFormat="1" ht="15" customHeight="1">
      <c r="B157" s="244"/>
      <c r="C157" s="269" t="s">
        <v>10278</v>
      </c>
      <c r="D157" s="221"/>
      <c r="E157" s="221"/>
      <c r="F157" s="270" t="s">
        <v>10257</v>
      </c>
      <c r="G157" s="221"/>
      <c r="H157" s="269" t="s">
        <v>10291</v>
      </c>
      <c r="I157" s="269" t="s">
        <v>10253</v>
      </c>
      <c r="J157" s="269">
        <v>50</v>
      </c>
      <c r="K157" s="265"/>
    </row>
    <row r="158" spans="2:11" customFormat="1" ht="15" customHeight="1">
      <c r="B158" s="244"/>
      <c r="C158" s="269" t="s">
        <v>10276</v>
      </c>
      <c r="D158" s="221"/>
      <c r="E158" s="221"/>
      <c r="F158" s="270" t="s">
        <v>10257</v>
      </c>
      <c r="G158" s="221"/>
      <c r="H158" s="269" t="s">
        <v>10291</v>
      </c>
      <c r="I158" s="269" t="s">
        <v>10253</v>
      </c>
      <c r="J158" s="269">
        <v>50</v>
      </c>
      <c r="K158" s="265"/>
    </row>
    <row r="159" spans="2:11" customFormat="1" ht="15" customHeight="1">
      <c r="B159" s="244"/>
      <c r="C159" s="269" t="s">
        <v>271</v>
      </c>
      <c r="D159" s="221"/>
      <c r="E159" s="221"/>
      <c r="F159" s="270" t="s">
        <v>10251</v>
      </c>
      <c r="G159" s="221"/>
      <c r="H159" s="269" t="s">
        <v>10313</v>
      </c>
      <c r="I159" s="269" t="s">
        <v>10253</v>
      </c>
      <c r="J159" s="269" t="s">
        <v>10314</v>
      </c>
      <c r="K159" s="265"/>
    </row>
    <row r="160" spans="2:11" customFormat="1" ht="15" customHeight="1">
      <c r="B160" s="244"/>
      <c r="C160" s="269" t="s">
        <v>10315</v>
      </c>
      <c r="D160" s="221"/>
      <c r="E160" s="221"/>
      <c r="F160" s="270" t="s">
        <v>10251</v>
      </c>
      <c r="G160" s="221"/>
      <c r="H160" s="269" t="s">
        <v>10316</v>
      </c>
      <c r="I160" s="269" t="s">
        <v>10286</v>
      </c>
      <c r="J160" s="269"/>
      <c r="K160" s="265"/>
    </row>
    <row r="161" spans="2:11" customFormat="1" ht="15" customHeight="1">
      <c r="B161" s="271"/>
      <c r="C161" s="251"/>
      <c r="D161" s="251"/>
      <c r="E161" s="251"/>
      <c r="F161" s="251"/>
      <c r="G161" s="251"/>
      <c r="H161" s="251"/>
      <c r="I161" s="251"/>
      <c r="J161" s="251"/>
      <c r="K161" s="272"/>
    </row>
    <row r="162" spans="2:11" customFormat="1" ht="18.75" customHeight="1">
      <c r="B162" s="253"/>
      <c r="C162" s="263"/>
      <c r="D162" s="263"/>
      <c r="E162" s="263"/>
      <c r="F162" s="273"/>
      <c r="G162" s="263"/>
      <c r="H162" s="263"/>
      <c r="I162" s="263"/>
      <c r="J162" s="263"/>
      <c r="K162" s="253"/>
    </row>
    <row r="163" spans="2:11" customFormat="1" ht="18.75" customHeight="1">
      <c r="B163" s="228"/>
      <c r="C163" s="228"/>
      <c r="D163" s="228"/>
      <c r="E163" s="228"/>
      <c r="F163" s="228"/>
      <c r="G163" s="228"/>
      <c r="H163" s="228"/>
      <c r="I163" s="228"/>
      <c r="J163" s="228"/>
      <c r="K163" s="228"/>
    </row>
    <row r="164" spans="2:11" customFormat="1" ht="7.5" customHeight="1">
      <c r="B164" s="210"/>
      <c r="C164" s="211"/>
      <c r="D164" s="211"/>
      <c r="E164" s="211"/>
      <c r="F164" s="211"/>
      <c r="G164" s="211"/>
      <c r="H164" s="211"/>
      <c r="I164" s="211"/>
      <c r="J164" s="211"/>
      <c r="K164" s="212"/>
    </row>
    <row r="165" spans="2:11" customFormat="1" ht="45" customHeight="1">
      <c r="B165" s="213"/>
      <c r="C165" s="341" t="s">
        <v>10317</v>
      </c>
      <c r="D165" s="341"/>
      <c r="E165" s="341"/>
      <c r="F165" s="341"/>
      <c r="G165" s="341"/>
      <c r="H165" s="341"/>
      <c r="I165" s="341"/>
      <c r="J165" s="341"/>
      <c r="K165" s="214"/>
    </row>
    <row r="166" spans="2:11" customFormat="1" ht="17.25" customHeight="1">
      <c r="B166" s="213"/>
      <c r="C166" s="234" t="s">
        <v>10245</v>
      </c>
      <c r="D166" s="234"/>
      <c r="E166" s="234"/>
      <c r="F166" s="234" t="s">
        <v>10246</v>
      </c>
      <c r="G166" s="274"/>
      <c r="H166" s="275" t="s">
        <v>53</v>
      </c>
      <c r="I166" s="275" t="s">
        <v>56</v>
      </c>
      <c r="J166" s="234" t="s">
        <v>10247</v>
      </c>
      <c r="K166" s="214"/>
    </row>
    <row r="167" spans="2:11" customFormat="1" ht="17.25" customHeight="1">
      <c r="B167" s="215"/>
      <c r="C167" s="236" t="s">
        <v>10248</v>
      </c>
      <c r="D167" s="236"/>
      <c r="E167" s="236"/>
      <c r="F167" s="237" t="s">
        <v>10249</v>
      </c>
      <c r="G167" s="276"/>
      <c r="H167" s="277"/>
      <c r="I167" s="277"/>
      <c r="J167" s="236" t="s">
        <v>10250</v>
      </c>
      <c r="K167" s="216"/>
    </row>
    <row r="168" spans="2:11" customFormat="1" ht="5.25" customHeight="1">
      <c r="B168" s="244"/>
      <c r="C168" s="239"/>
      <c r="D168" s="239"/>
      <c r="E168" s="239"/>
      <c r="F168" s="239"/>
      <c r="G168" s="240"/>
      <c r="H168" s="239"/>
      <c r="I168" s="239"/>
      <c r="J168" s="239"/>
      <c r="K168" s="265"/>
    </row>
    <row r="169" spans="2:11" customFormat="1" ht="15" customHeight="1">
      <c r="B169" s="244"/>
      <c r="C169" s="221" t="s">
        <v>10254</v>
      </c>
      <c r="D169" s="221"/>
      <c r="E169" s="221"/>
      <c r="F169" s="242" t="s">
        <v>10251</v>
      </c>
      <c r="G169" s="221"/>
      <c r="H169" s="221" t="s">
        <v>10291</v>
      </c>
      <c r="I169" s="221" t="s">
        <v>10253</v>
      </c>
      <c r="J169" s="221">
        <v>120</v>
      </c>
      <c r="K169" s="265"/>
    </row>
    <row r="170" spans="2:11" customFormat="1" ht="15" customHeight="1">
      <c r="B170" s="244"/>
      <c r="C170" s="221" t="s">
        <v>10300</v>
      </c>
      <c r="D170" s="221"/>
      <c r="E170" s="221"/>
      <c r="F170" s="242" t="s">
        <v>10251</v>
      </c>
      <c r="G170" s="221"/>
      <c r="H170" s="221" t="s">
        <v>10301</v>
      </c>
      <c r="I170" s="221" t="s">
        <v>10253</v>
      </c>
      <c r="J170" s="221" t="s">
        <v>10302</v>
      </c>
      <c r="K170" s="265"/>
    </row>
    <row r="171" spans="2:11" customFormat="1" ht="15" customHeight="1">
      <c r="B171" s="244"/>
      <c r="C171" s="221" t="s">
        <v>84</v>
      </c>
      <c r="D171" s="221"/>
      <c r="E171" s="221"/>
      <c r="F171" s="242" t="s">
        <v>10251</v>
      </c>
      <c r="G171" s="221"/>
      <c r="H171" s="221" t="s">
        <v>10318</v>
      </c>
      <c r="I171" s="221" t="s">
        <v>10253</v>
      </c>
      <c r="J171" s="221" t="s">
        <v>10302</v>
      </c>
      <c r="K171" s="265"/>
    </row>
    <row r="172" spans="2:11" customFormat="1" ht="15" customHeight="1">
      <c r="B172" s="244"/>
      <c r="C172" s="221" t="s">
        <v>10256</v>
      </c>
      <c r="D172" s="221"/>
      <c r="E172" s="221"/>
      <c r="F172" s="242" t="s">
        <v>10257</v>
      </c>
      <c r="G172" s="221"/>
      <c r="H172" s="221" t="s">
        <v>10318</v>
      </c>
      <c r="I172" s="221" t="s">
        <v>10253</v>
      </c>
      <c r="J172" s="221">
        <v>50</v>
      </c>
      <c r="K172" s="265"/>
    </row>
    <row r="173" spans="2:11" customFormat="1" ht="15" customHeight="1">
      <c r="B173" s="244"/>
      <c r="C173" s="221" t="s">
        <v>10259</v>
      </c>
      <c r="D173" s="221"/>
      <c r="E173" s="221"/>
      <c r="F173" s="242" t="s">
        <v>10251</v>
      </c>
      <c r="G173" s="221"/>
      <c r="H173" s="221" t="s">
        <v>10318</v>
      </c>
      <c r="I173" s="221" t="s">
        <v>10261</v>
      </c>
      <c r="J173" s="221"/>
      <c r="K173" s="265"/>
    </row>
    <row r="174" spans="2:11" customFormat="1" ht="15" customHeight="1">
      <c r="B174" s="244"/>
      <c r="C174" s="221" t="s">
        <v>10270</v>
      </c>
      <c r="D174" s="221"/>
      <c r="E174" s="221"/>
      <c r="F174" s="242" t="s">
        <v>10257</v>
      </c>
      <c r="G174" s="221"/>
      <c r="H174" s="221" t="s">
        <v>10318</v>
      </c>
      <c r="I174" s="221" t="s">
        <v>10253</v>
      </c>
      <c r="J174" s="221">
        <v>50</v>
      </c>
      <c r="K174" s="265"/>
    </row>
    <row r="175" spans="2:11" customFormat="1" ht="15" customHeight="1">
      <c r="B175" s="244"/>
      <c r="C175" s="221" t="s">
        <v>10278</v>
      </c>
      <c r="D175" s="221"/>
      <c r="E175" s="221"/>
      <c r="F175" s="242" t="s">
        <v>10257</v>
      </c>
      <c r="G175" s="221"/>
      <c r="H175" s="221" t="s">
        <v>10318</v>
      </c>
      <c r="I175" s="221" t="s">
        <v>10253</v>
      </c>
      <c r="J175" s="221">
        <v>50</v>
      </c>
      <c r="K175" s="265"/>
    </row>
    <row r="176" spans="2:11" customFormat="1" ht="15" customHeight="1">
      <c r="B176" s="244"/>
      <c r="C176" s="221" t="s">
        <v>10276</v>
      </c>
      <c r="D176" s="221"/>
      <c r="E176" s="221"/>
      <c r="F176" s="242" t="s">
        <v>10257</v>
      </c>
      <c r="G176" s="221"/>
      <c r="H176" s="221" t="s">
        <v>10318</v>
      </c>
      <c r="I176" s="221" t="s">
        <v>10253</v>
      </c>
      <c r="J176" s="221">
        <v>50</v>
      </c>
      <c r="K176" s="265"/>
    </row>
    <row r="177" spans="2:11" customFormat="1" ht="15" customHeight="1">
      <c r="B177" s="244"/>
      <c r="C177" s="221" t="s">
        <v>316</v>
      </c>
      <c r="D177" s="221"/>
      <c r="E177" s="221"/>
      <c r="F177" s="242" t="s">
        <v>10251</v>
      </c>
      <c r="G177" s="221"/>
      <c r="H177" s="221" t="s">
        <v>10319</v>
      </c>
      <c r="I177" s="221" t="s">
        <v>10320</v>
      </c>
      <c r="J177" s="221"/>
      <c r="K177" s="265"/>
    </row>
    <row r="178" spans="2:11" customFormat="1" ht="15" customHeight="1">
      <c r="B178" s="244"/>
      <c r="C178" s="221" t="s">
        <v>56</v>
      </c>
      <c r="D178" s="221"/>
      <c r="E178" s="221"/>
      <c r="F178" s="242" t="s">
        <v>10251</v>
      </c>
      <c r="G178" s="221"/>
      <c r="H178" s="221" t="s">
        <v>10321</v>
      </c>
      <c r="I178" s="221" t="s">
        <v>10322</v>
      </c>
      <c r="J178" s="221">
        <v>1</v>
      </c>
      <c r="K178" s="265"/>
    </row>
    <row r="179" spans="2:11" customFormat="1" ht="15" customHeight="1">
      <c r="B179" s="244"/>
      <c r="C179" s="221" t="s">
        <v>52</v>
      </c>
      <c r="D179" s="221"/>
      <c r="E179" s="221"/>
      <c r="F179" s="242" t="s">
        <v>10251</v>
      </c>
      <c r="G179" s="221"/>
      <c r="H179" s="221" t="s">
        <v>10323</v>
      </c>
      <c r="I179" s="221" t="s">
        <v>10253</v>
      </c>
      <c r="J179" s="221">
        <v>20</v>
      </c>
      <c r="K179" s="265"/>
    </row>
    <row r="180" spans="2:11" customFormat="1" ht="15" customHeight="1">
      <c r="B180" s="244"/>
      <c r="C180" s="221" t="s">
        <v>53</v>
      </c>
      <c r="D180" s="221"/>
      <c r="E180" s="221"/>
      <c r="F180" s="242" t="s">
        <v>10251</v>
      </c>
      <c r="G180" s="221"/>
      <c r="H180" s="221" t="s">
        <v>10324</v>
      </c>
      <c r="I180" s="221" t="s">
        <v>10253</v>
      </c>
      <c r="J180" s="221">
        <v>255</v>
      </c>
      <c r="K180" s="265"/>
    </row>
    <row r="181" spans="2:11" customFormat="1" ht="15" customHeight="1">
      <c r="B181" s="244"/>
      <c r="C181" s="221" t="s">
        <v>317</v>
      </c>
      <c r="D181" s="221"/>
      <c r="E181" s="221"/>
      <c r="F181" s="242" t="s">
        <v>10251</v>
      </c>
      <c r="G181" s="221"/>
      <c r="H181" s="221" t="s">
        <v>10215</v>
      </c>
      <c r="I181" s="221" t="s">
        <v>10253</v>
      </c>
      <c r="J181" s="221">
        <v>10</v>
      </c>
      <c r="K181" s="265"/>
    </row>
    <row r="182" spans="2:11" customFormat="1" ht="15" customHeight="1">
      <c r="B182" s="244"/>
      <c r="C182" s="221" t="s">
        <v>318</v>
      </c>
      <c r="D182" s="221"/>
      <c r="E182" s="221"/>
      <c r="F182" s="242" t="s">
        <v>10251</v>
      </c>
      <c r="G182" s="221"/>
      <c r="H182" s="221" t="s">
        <v>10325</v>
      </c>
      <c r="I182" s="221" t="s">
        <v>10286</v>
      </c>
      <c r="J182" s="221"/>
      <c r="K182" s="265"/>
    </row>
    <row r="183" spans="2:11" customFormat="1" ht="15" customHeight="1">
      <c r="B183" s="244"/>
      <c r="C183" s="221" t="s">
        <v>10326</v>
      </c>
      <c r="D183" s="221"/>
      <c r="E183" s="221"/>
      <c r="F183" s="242" t="s">
        <v>10251</v>
      </c>
      <c r="G183" s="221"/>
      <c r="H183" s="221" t="s">
        <v>10327</v>
      </c>
      <c r="I183" s="221" t="s">
        <v>10286</v>
      </c>
      <c r="J183" s="221"/>
      <c r="K183" s="265"/>
    </row>
    <row r="184" spans="2:11" customFormat="1" ht="15" customHeight="1">
      <c r="B184" s="244"/>
      <c r="C184" s="221" t="s">
        <v>10315</v>
      </c>
      <c r="D184" s="221"/>
      <c r="E184" s="221"/>
      <c r="F184" s="242" t="s">
        <v>10251</v>
      </c>
      <c r="G184" s="221"/>
      <c r="H184" s="221" t="s">
        <v>10328</v>
      </c>
      <c r="I184" s="221" t="s">
        <v>10286</v>
      </c>
      <c r="J184" s="221"/>
      <c r="K184" s="265"/>
    </row>
    <row r="185" spans="2:11" customFormat="1" ht="15" customHeight="1">
      <c r="B185" s="244"/>
      <c r="C185" s="221" t="s">
        <v>320</v>
      </c>
      <c r="D185" s="221"/>
      <c r="E185" s="221"/>
      <c r="F185" s="242" t="s">
        <v>10257</v>
      </c>
      <c r="G185" s="221"/>
      <c r="H185" s="221" t="s">
        <v>10329</v>
      </c>
      <c r="I185" s="221" t="s">
        <v>10253</v>
      </c>
      <c r="J185" s="221">
        <v>50</v>
      </c>
      <c r="K185" s="265"/>
    </row>
    <row r="186" spans="2:11" customFormat="1" ht="15" customHeight="1">
      <c r="B186" s="244"/>
      <c r="C186" s="221" t="s">
        <v>10330</v>
      </c>
      <c r="D186" s="221"/>
      <c r="E186" s="221"/>
      <c r="F186" s="242" t="s">
        <v>10257</v>
      </c>
      <c r="G186" s="221"/>
      <c r="H186" s="221" t="s">
        <v>10331</v>
      </c>
      <c r="I186" s="221" t="s">
        <v>10332</v>
      </c>
      <c r="J186" s="221"/>
      <c r="K186" s="265"/>
    </row>
    <row r="187" spans="2:11" customFormat="1" ht="15" customHeight="1">
      <c r="B187" s="244"/>
      <c r="C187" s="221" t="s">
        <v>10333</v>
      </c>
      <c r="D187" s="221"/>
      <c r="E187" s="221"/>
      <c r="F187" s="242" t="s">
        <v>10257</v>
      </c>
      <c r="G187" s="221"/>
      <c r="H187" s="221" t="s">
        <v>10334</v>
      </c>
      <c r="I187" s="221" t="s">
        <v>10332</v>
      </c>
      <c r="J187" s="221"/>
      <c r="K187" s="265"/>
    </row>
    <row r="188" spans="2:11" customFormat="1" ht="15" customHeight="1">
      <c r="B188" s="244"/>
      <c r="C188" s="221" t="s">
        <v>10335</v>
      </c>
      <c r="D188" s="221"/>
      <c r="E188" s="221"/>
      <c r="F188" s="242" t="s">
        <v>10257</v>
      </c>
      <c r="G188" s="221"/>
      <c r="H188" s="221" t="s">
        <v>10336</v>
      </c>
      <c r="I188" s="221" t="s">
        <v>10332</v>
      </c>
      <c r="J188" s="221"/>
      <c r="K188" s="265"/>
    </row>
    <row r="189" spans="2:11" customFormat="1" ht="15" customHeight="1">
      <c r="B189" s="244"/>
      <c r="C189" s="278" t="s">
        <v>10337</v>
      </c>
      <c r="D189" s="221"/>
      <c r="E189" s="221"/>
      <c r="F189" s="242" t="s">
        <v>10257</v>
      </c>
      <c r="G189" s="221"/>
      <c r="H189" s="221" t="s">
        <v>10338</v>
      </c>
      <c r="I189" s="221" t="s">
        <v>10339</v>
      </c>
      <c r="J189" s="279" t="s">
        <v>10340</v>
      </c>
      <c r="K189" s="265"/>
    </row>
    <row r="190" spans="2:11" customFormat="1" ht="15" customHeight="1">
      <c r="B190" s="280"/>
      <c r="C190" s="281" t="s">
        <v>10341</v>
      </c>
      <c r="D190" s="282"/>
      <c r="E190" s="282"/>
      <c r="F190" s="283" t="s">
        <v>10257</v>
      </c>
      <c r="G190" s="282"/>
      <c r="H190" s="282" t="s">
        <v>10342</v>
      </c>
      <c r="I190" s="282" t="s">
        <v>10339</v>
      </c>
      <c r="J190" s="284" t="s">
        <v>10340</v>
      </c>
      <c r="K190" s="285"/>
    </row>
    <row r="191" spans="2:11" customFormat="1" ht="15" customHeight="1">
      <c r="B191" s="244"/>
      <c r="C191" s="278" t="s">
        <v>41</v>
      </c>
      <c r="D191" s="221"/>
      <c r="E191" s="221"/>
      <c r="F191" s="242" t="s">
        <v>10251</v>
      </c>
      <c r="G191" s="221"/>
      <c r="H191" s="218" t="s">
        <v>10343</v>
      </c>
      <c r="I191" s="221" t="s">
        <v>10344</v>
      </c>
      <c r="J191" s="221"/>
      <c r="K191" s="265"/>
    </row>
    <row r="192" spans="2:11" customFormat="1" ht="15" customHeight="1">
      <c r="B192" s="244"/>
      <c r="C192" s="278" t="s">
        <v>10345</v>
      </c>
      <c r="D192" s="221"/>
      <c r="E192" s="221"/>
      <c r="F192" s="242" t="s">
        <v>10251</v>
      </c>
      <c r="G192" s="221"/>
      <c r="H192" s="221" t="s">
        <v>10346</v>
      </c>
      <c r="I192" s="221" t="s">
        <v>10286</v>
      </c>
      <c r="J192" s="221"/>
      <c r="K192" s="265"/>
    </row>
    <row r="193" spans="2:11" customFormat="1" ht="15" customHeight="1">
      <c r="B193" s="244"/>
      <c r="C193" s="278" t="s">
        <v>10347</v>
      </c>
      <c r="D193" s="221"/>
      <c r="E193" s="221"/>
      <c r="F193" s="242" t="s">
        <v>10251</v>
      </c>
      <c r="G193" s="221"/>
      <c r="H193" s="221" t="s">
        <v>10348</v>
      </c>
      <c r="I193" s="221" t="s">
        <v>10286</v>
      </c>
      <c r="J193" s="221"/>
      <c r="K193" s="265"/>
    </row>
    <row r="194" spans="2:11" customFormat="1" ht="15" customHeight="1">
      <c r="B194" s="244"/>
      <c r="C194" s="278" t="s">
        <v>10349</v>
      </c>
      <c r="D194" s="221"/>
      <c r="E194" s="221"/>
      <c r="F194" s="242" t="s">
        <v>10257</v>
      </c>
      <c r="G194" s="221"/>
      <c r="H194" s="221" t="s">
        <v>10350</v>
      </c>
      <c r="I194" s="221" t="s">
        <v>10286</v>
      </c>
      <c r="J194" s="221"/>
      <c r="K194" s="265"/>
    </row>
    <row r="195" spans="2:11" customFormat="1" ht="15" customHeight="1">
      <c r="B195" s="271"/>
      <c r="C195" s="286"/>
      <c r="D195" s="251"/>
      <c r="E195" s="251"/>
      <c r="F195" s="251"/>
      <c r="G195" s="251"/>
      <c r="H195" s="251"/>
      <c r="I195" s="251"/>
      <c r="J195" s="251"/>
      <c r="K195" s="272"/>
    </row>
    <row r="196" spans="2:11" customFormat="1" ht="18.75" customHeight="1">
      <c r="B196" s="253"/>
      <c r="C196" s="263"/>
      <c r="D196" s="263"/>
      <c r="E196" s="263"/>
      <c r="F196" s="273"/>
      <c r="G196" s="263"/>
      <c r="H196" s="263"/>
      <c r="I196" s="263"/>
      <c r="J196" s="263"/>
      <c r="K196" s="253"/>
    </row>
    <row r="197" spans="2:11" customFormat="1" ht="18.75" customHeight="1">
      <c r="B197" s="253"/>
      <c r="C197" s="263"/>
      <c r="D197" s="263"/>
      <c r="E197" s="263"/>
      <c r="F197" s="273"/>
      <c r="G197" s="263"/>
      <c r="H197" s="263"/>
      <c r="I197" s="263"/>
      <c r="J197" s="263"/>
      <c r="K197" s="253"/>
    </row>
    <row r="198" spans="2:11" customFormat="1" ht="18.75" customHeight="1">
      <c r="B198" s="228"/>
      <c r="C198" s="228"/>
      <c r="D198" s="228"/>
      <c r="E198" s="228"/>
      <c r="F198" s="228"/>
      <c r="G198" s="228"/>
      <c r="H198" s="228"/>
      <c r="I198" s="228"/>
      <c r="J198" s="228"/>
      <c r="K198" s="228"/>
    </row>
    <row r="199" spans="2:11" customFormat="1" ht="13.5">
      <c r="B199" s="210"/>
      <c r="C199" s="211"/>
      <c r="D199" s="211"/>
      <c r="E199" s="211"/>
      <c r="F199" s="211"/>
      <c r="G199" s="211"/>
      <c r="H199" s="211"/>
      <c r="I199" s="211"/>
      <c r="J199" s="211"/>
      <c r="K199" s="212"/>
    </row>
    <row r="200" spans="2:11" customFormat="1" ht="21">
      <c r="B200" s="213"/>
      <c r="C200" s="341" t="s">
        <v>10351</v>
      </c>
      <c r="D200" s="341"/>
      <c r="E200" s="341"/>
      <c r="F200" s="341"/>
      <c r="G200" s="341"/>
      <c r="H200" s="341"/>
      <c r="I200" s="341"/>
      <c r="J200" s="341"/>
      <c r="K200" s="214"/>
    </row>
    <row r="201" spans="2:11" customFormat="1" ht="25.5" customHeight="1">
      <c r="B201" s="213"/>
      <c r="C201" s="287" t="s">
        <v>10352</v>
      </c>
      <c r="D201" s="287"/>
      <c r="E201" s="287"/>
      <c r="F201" s="287" t="s">
        <v>10353</v>
      </c>
      <c r="G201" s="288"/>
      <c r="H201" s="344" t="s">
        <v>10354</v>
      </c>
      <c r="I201" s="344"/>
      <c r="J201" s="344"/>
      <c r="K201" s="214"/>
    </row>
    <row r="202" spans="2:11" customFormat="1" ht="5.25" customHeight="1">
      <c r="B202" s="244"/>
      <c r="C202" s="239"/>
      <c r="D202" s="239"/>
      <c r="E202" s="239"/>
      <c r="F202" s="239"/>
      <c r="G202" s="263"/>
      <c r="H202" s="239"/>
      <c r="I202" s="239"/>
      <c r="J202" s="239"/>
      <c r="K202" s="265"/>
    </row>
    <row r="203" spans="2:11" customFormat="1" ht="15" customHeight="1">
      <c r="B203" s="244"/>
      <c r="C203" s="221" t="s">
        <v>10344</v>
      </c>
      <c r="D203" s="221"/>
      <c r="E203" s="221"/>
      <c r="F203" s="242" t="s">
        <v>42</v>
      </c>
      <c r="G203" s="221"/>
      <c r="H203" s="345" t="s">
        <v>10355</v>
      </c>
      <c r="I203" s="345"/>
      <c r="J203" s="345"/>
      <c r="K203" s="265"/>
    </row>
    <row r="204" spans="2:11" customFormat="1" ht="15" customHeight="1">
      <c r="B204" s="244"/>
      <c r="C204" s="221"/>
      <c r="D204" s="221"/>
      <c r="E204" s="221"/>
      <c r="F204" s="242" t="s">
        <v>43</v>
      </c>
      <c r="G204" s="221"/>
      <c r="H204" s="345" t="s">
        <v>10356</v>
      </c>
      <c r="I204" s="345"/>
      <c r="J204" s="345"/>
      <c r="K204" s="265"/>
    </row>
    <row r="205" spans="2:11" customFormat="1" ht="15" customHeight="1">
      <c r="B205" s="244"/>
      <c r="C205" s="221"/>
      <c r="D205" s="221"/>
      <c r="E205" s="221"/>
      <c r="F205" s="242" t="s">
        <v>46</v>
      </c>
      <c r="G205" s="221"/>
      <c r="H205" s="345" t="s">
        <v>10357</v>
      </c>
      <c r="I205" s="345"/>
      <c r="J205" s="345"/>
      <c r="K205" s="265"/>
    </row>
    <row r="206" spans="2:11" customFormat="1" ht="15" customHeight="1">
      <c r="B206" s="244"/>
      <c r="C206" s="221"/>
      <c r="D206" s="221"/>
      <c r="E206" s="221"/>
      <c r="F206" s="242" t="s">
        <v>44</v>
      </c>
      <c r="G206" s="221"/>
      <c r="H206" s="345" t="s">
        <v>10358</v>
      </c>
      <c r="I206" s="345"/>
      <c r="J206" s="345"/>
      <c r="K206" s="265"/>
    </row>
    <row r="207" spans="2:11" customFormat="1" ht="15" customHeight="1">
      <c r="B207" s="244"/>
      <c r="C207" s="221"/>
      <c r="D207" s="221"/>
      <c r="E207" s="221"/>
      <c r="F207" s="242" t="s">
        <v>45</v>
      </c>
      <c r="G207" s="221"/>
      <c r="H207" s="345" t="s">
        <v>10359</v>
      </c>
      <c r="I207" s="345"/>
      <c r="J207" s="345"/>
      <c r="K207" s="265"/>
    </row>
    <row r="208" spans="2:11" customFormat="1" ht="15" customHeight="1">
      <c r="B208" s="244"/>
      <c r="C208" s="221"/>
      <c r="D208" s="221"/>
      <c r="E208" s="221"/>
      <c r="F208" s="242"/>
      <c r="G208" s="221"/>
      <c r="H208" s="221"/>
      <c r="I208" s="221"/>
      <c r="J208" s="221"/>
      <c r="K208" s="265"/>
    </row>
    <row r="209" spans="2:11" customFormat="1" ht="15" customHeight="1">
      <c r="B209" s="244"/>
      <c r="C209" s="221" t="s">
        <v>10298</v>
      </c>
      <c r="D209" s="221"/>
      <c r="E209" s="221"/>
      <c r="F209" s="242" t="s">
        <v>77</v>
      </c>
      <c r="G209" s="221"/>
      <c r="H209" s="345" t="s">
        <v>10360</v>
      </c>
      <c r="I209" s="345"/>
      <c r="J209" s="345"/>
      <c r="K209" s="265"/>
    </row>
    <row r="210" spans="2:11" customFormat="1" ht="15" customHeight="1">
      <c r="B210" s="244"/>
      <c r="C210" s="221"/>
      <c r="D210" s="221"/>
      <c r="E210" s="221"/>
      <c r="F210" s="242" t="s">
        <v>10195</v>
      </c>
      <c r="G210" s="221"/>
      <c r="H210" s="345" t="s">
        <v>10196</v>
      </c>
      <c r="I210" s="345"/>
      <c r="J210" s="345"/>
      <c r="K210" s="265"/>
    </row>
    <row r="211" spans="2:11" customFormat="1" ht="15" customHeight="1">
      <c r="B211" s="244"/>
      <c r="C211" s="221"/>
      <c r="D211" s="221"/>
      <c r="E211" s="221"/>
      <c r="F211" s="242" t="s">
        <v>157</v>
      </c>
      <c r="G211" s="221"/>
      <c r="H211" s="345" t="s">
        <v>10361</v>
      </c>
      <c r="I211" s="345"/>
      <c r="J211" s="345"/>
      <c r="K211" s="265"/>
    </row>
    <row r="212" spans="2:11" customFormat="1" ht="15" customHeight="1">
      <c r="B212" s="289"/>
      <c r="C212" s="221"/>
      <c r="D212" s="221"/>
      <c r="E212" s="221"/>
      <c r="F212" s="242" t="s">
        <v>10197</v>
      </c>
      <c r="G212" s="278"/>
      <c r="H212" s="346" t="s">
        <v>10198</v>
      </c>
      <c r="I212" s="346"/>
      <c r="J212" s="346"/>
      <c r="K212" s="290"/>
    </row>
    <row r="213" spans="2:11" customFormat="1" ht="15" customHeight="1">
      <c r="B213" s="289"/>
      <c r="C213" s="221"/>
      <c r="D213" s="221"/>
      <c r="E213" s="221"/>
      <c r="F213" s="242" t="s">
        <v>10199</v>
      </c>
      <c r="G213" s="278"/>
      <c r="H213" s="346" t="s">
        <v>6748</v>
      </c>
      <c r="I213" s="346"/>
      <c r="J213" s="346"/>
      <c r="K213" s="290"/>
    </row>
    <row r="214" spans="2:11" customFormat="1" ht="15" customHeight="1">
      <c r="B214" s="289"/>
      <c r="C214" s="221"/>
      <c r="D214" s="221"/>
      <c r="E214" s="221"/>
      <c r="F214" s="242"/>
      <c r="G214" s="278"/>
      <c r="H214" s="269"/>
      <c r="I214" s="269"/>
      <c r="J214" s="269"/>
      <c r="K214" s="290"/>
    </row>
    <row r="215" spans="2:11" customFormat="1" ht="15" customHeight="1">
      <c r="B215" s="289"/>
      <c r="C215" s="221" t="s">
        <v>10322</v>
      </c>
      <c r="D215" s="221"/>
      <c r="E215" s="221"/>
      <c r="F215" s="242">
        <v>1</v>
      </c>
      <c r="G215" s="278"/>
      <c r="H215" s="346" t="s">
        <v>10362</v>
      </c>
      <c r="I215" s="346"/>
      <c r="J215" s="346"/>
      <c r="K215" s="290"/>
    </row>
    <row r="216" spans="2:11" customFormat="1" ht="15" customHeight="1">
      <c r="B216" s="289"/>
      <c r="C216" s="221"/>
      <c r="D216" s="221"/>
      <c r="E216" s="221"/>
      <c r="F216" s="242">
        <v>2</v>
      </c>
      <c r="G216" s="278"/>
      <c r="H216" s="346" t="s">
        <v>10363</v>
      </c>
      <c r="I216" s="346"/>
      <c r="J216" s="346"/>
      <c r="K216" s="290"/>
    </row>
    <row r="217" spans="2:11" customFormat="1" ht="15" customHeight="1">
      <c r="B217" s="289"/>
      <c r="C217" s="221"/>
      <c r="D217" s="221"/>
      <c r="E217" s="221"/>
      <c r="F217" s="242">
        <v>3</v>
      </c>
      <c r="G217" s="278"/>
      <c r="H217" s="346" t="s">
        <v>10364</v>
      </c>
      <c r="I217" s="346"/>
      <c r="J217" s="346"/>
      <c r="K217" s="290"/>
    </row>
    <row r="218" spans="2:11" customFormat="1" ht="15" customHeight="1">
      <c r="B218" s="289"/>
      <c r="C218" s="221"/>
      <c r="D218" s="221"/>
      <c r="E218" s="221"/>
      <c r="F218" s="242">
        <v>4</v>
      </c>
      <c r="G218" s="278"/>
      <c r="H218" s="346" t="s">
        <v>10365</v>
      </c>
      <c r="I218" s="346"/>
      <c r="J218" s="346"/>
      <c r="K218" s="290"/>
    </row>
    <row r="219" spans="2:11" customFormat="1" ht="12.75" customHeight="1">
      <c r="B219" s="291"/>
      <c r="C219" s="292"/>
      <c r="D219" s="292"/>
      <c r="E219" s="292"/>
      <c r="F219" s="292"/>
      <c r="G219" s="292"/>
      <c r="H219" s="292"/>
      <c r="I219" s="292"/>
      <c r="J219" s="292"/>
      <c r="K219" s="293"/>
    </row>
  </sheetData>
  <mergeCells count="77">
    <mergeCell ref="H217:J217"/>
    <mergeCell ref="H218:J218"/>
    <mergeCell ref="H216:J216"/>
    <mergeCell ref="H213:J213"/>
    <mergeCell ref="H212:J212"/>
    <mergeCell ref="H206:J206"/>
    <mergeCell ref="H207:J207"/>
    <mergeCell ref="H209:J209"/>
    <mergeCell ref="H211:J211"/>
    <mergeCell ref="H215:J215"/>
    <mergeCell ref="H210:J210"/>
    <mergeCell ref="C200:J200"/>
    <mergeCell ref="H201:J201"/>
    <mergeCell ref="H203:J203"/>
    <mergeCell ref="H204:J204"/>
    <mergeCell ref="H205:J205"/>
    <mergeCell ref="C75:J75"/>
    <mergeCell ref="C102:J102"/>
    <mergeCell ref="C122:J122"/>
    <mergeCell ref="C147:J147"/>
    <mergeCell ref="C165:J165"/>
    <mergeCell ref="D66:J66"/>
    <mergeCell ref="D67:J67"/>
    <mergeCell ref="D68:J68"/>
    <mergeCell ref="D69:J69"/>
    <mergeCell ref="D70:J70"/>
    <mergeCell ref="D60:J60"/>
    <mergeCell ref="D61:J61"/>
    <mergeCell ref="D62:J62"/>
    <mergeCell ref="D63:J63"/>
    <mergeCell ref="D65:J65"/>
    <mergeCell ref="C54:J54"/>
    <mergeCell ref="C55:J55"/>
    <mergeCell ref="C57:J57"/>
    <mergeCell ref="D58:J58"/>
    <mergeCell ref="D59:J59"/>
    <mergeCell ref="F23:J23"/>
    <mergeCell ref="C25:J25"/>
    <mergeCell ref="C26:J26"/>
    <mergeCell ref="D27:J27"/>
    <mergeCell ref="D28:J28"/>
    <mergeCell ref="C52:J52"/>
    <mergeCell ref="C3:J3"/>
    <mergeCell ref="C4:J4"/>
    <mergeCell ref="C6:J6"/>
    <mergeCell ref="C7:J7"/>
    <mergeCell ref="C9:J9"/>
    <mergeCell ref="D10:J10"/>
    <mergeCell ref="D11:J11"/>
    <mergeCell ref="D15:J15"/>
    <mergeCell ref="D16:J16"/>
    <mergeCell ref="D17:J17"/>
    <mergeCell ref="F18:J18"/>
    <mergeCell ref="F19:J19"/>
    <mergeCell ref="F20:J20"/>
    <mergeCell ref="F21:J21"/>
    <mergeCell ref="F22:J22"/>
    <mergeCell ref="D47:J47"/>
    <mergeCell ref="E48:J48"/>
    <mergeCell ref="E49:J49"/>
    <mergeCell ref="E50:J50"/>
    <mergeCell ref="D51:J51"/>
    <mergeCell ref="G41:J41"/>
    <mergeCell ref="G42:J42"/>
    <mergeCell ref="G43:J43"/>
    <mergeCell ref="G44:J44"/>
    <mergeCell ref="G45:J45"/>
    <mergeCell ref="G36:J36"/>
    <mergeCell ref="G37:J37"/>
    <mergeCell ref="G38:J38"/>
    <mergeCell ref="G39:J39"/>
    <mergeCell ref="G40:J40"/>
    <mergeCell ref="D30:J30"/>
    <mergeCell ref="D31:J31"/>
    <mergeCell ref="D33:J33"/>
    <mergeCell ref="D34:J34"/>
    <mergeCell ref="D35:J35"/>
  </mergeCells>
  <pageMargins left="0.59027779999999996" right="0.59027779999999996" top="0.59027779999999996" bottom="0.59027779999999996" header="0" footer="0"/>
  <pageSetup paperSize="9" scale="77" fitToHeight="0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2:BM254"/>
  <sheetViews>
    <sheetView showGridLines="0" topLeftCell="A84" workbookViewId="0">
      <selection activeCell="W124" sqref="W124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88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5446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ROUND(J93, 2)</f>
        <v>6864157.6500000004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ROUND((SUM(BE93:BE253)),  2)</f>
        <v>6864157.6500000004</v>
      </c>
      <c r="I35" s="96">
        <v>0.21</v>
      </c>
      <c r="J35" s="82">
        <f>ROUND(((SUM(BE93:BE253))*I35),  2)</f>
        <v>1441473.11</v>
      </c>
      <c r="L35" s="33"/>
    </row>
    <row r="36" spans="2:12" s="1" customFormat="1" ht="14.45" customHeight="1">
      <c r="B36" s="33"/>
      <c r="E36" s="28" t="s">
        <v>43</v>
      </c>
      <c r="F36" s="82">
        <f>ROUND((SUM(BF93:BF253)),  2)</f>
        <v>0</v>
      </c>
      <c r="I36" s="96">
        <v>0.12</v>
      </c>
      <c r="J36" s="82">
        <f>ROUND(((SUM(BF93:BF253))*I36),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ROUND((SUM(BG93:BG253)),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ROUND((SUM(BH93:BH253)),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ROUND((SUM(BI93:BI253)),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8305630.7600000007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D.1.4.A - Zařízení pro vytápění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J93</f>
        <v>6864157.6500000013</v>
      </c>
      <c r="L63" s="33"/>
      <c r="AU63" s="18" t="s">
        <v>273</v>
      </c>
    </row>
    <row r="64" spans="2:47" s="8" customFormat="1" ht="24.95" customHeight="1">
      <c r="B64" s="106"/>
      <c r="D64" s="107" t="s">
        <v>5447</v>
      </c>
      <c r="E64" s="108"/>
      <c r="F64" s="108"/>
      <c r="G64" s="108"/>
      <c r="H64" s="108"/>
      <c r="I64" s="108"/>
      <c r="J64" s="109">
        <f>J94</f>
        <v>386780.09</v>
      </c>
      <c r="L64" s="106"/>
    </row>
    <row r="65" spans="2:12" s="8" customFormat="1" ht="24.95" customHeight="1">
      <c r="B65" s="106"/>
      <c r="D65" s="107" t="s">
        <v>5448</v>
      </c>
      <c r="E65" s="108"/>
      <c r="F65" s="108"/>
      <c r="G65" s="108"/>
      <c r="H65" s="108"/>
      <c r="I65" s="108"/>
      <c r="J65" s="109">
        <f>J109</f>
        <v>384148.69</v>
      </c>
      <c r="L65" s="106"/>
    </row>
    <row r="66" spans="2:12" s="8" customFormat="1" ht="24.95" customHeight="1">
      <c r="B66" s="106"/>
      <c r="D66" s="107" t="s">
        <v>5449</v>
      </c>
      <c r="E66" s="108"/>
      <c r="F66" s="108"/>
      <c r="G66" s="108"/>
      <c r="H66" s="108"/>
      <c r="I66" s="108"/>
      <c r="J66" s="109">
        <f>J128</f>
        <v>731567.59000000008</v>
      </c>
      <c r="L66" s="106"/>
    </row>
    <row r="67" spans="2:12" s="8" customFormat="1" ht="24.95" customHeight="1">
      <c r="B67" s="106"/>
      <c r="D67" s="107" t="s">
        <v>5450</v>
      </c>
      <c r="E67" s="108"/>
      <c r="F67" s="108"/>
      <c r="G67" s="108"/>
      <c r="H67" s="108"/>
      <c r="I67" s="108"/>
      <c r="J67" s="109">
        <f>J153</f>
        <v>4784433.8000000007</v>
      </c>
      <c r="L67" s="106"/>
    </row>
    <row r="68" spans="2:12" s="8" customFormat="1" ht="24.95" customHeight="1">
      <c r="B68" s="106"/>
      <c r="D68" s="107" t="s">
        <v>5451</v>
      </c>
      <c r="E68" s="108"/>
      <c r="F68" s="108"/>
      <c r="G68" s="108"/>
      <c r="H68" s="108"/>
      <c r="I68" s="108"/>
      <c r="J68" s="109">
        <f>J213</f>
        <v>111356.44</v>
      </c>
      <c r="L68" s="106"/>
    </row>
    <row r="69" spans="2:12" s="8" customFormat="1" ht="24.95" customHeight="1">
      <c r="B69" s="106"/>
      <c r="D69" s="107" t="s">
        <v>5452</v>
      </c>
      <c r="E69" s="108"/>
      <c r="F69" s="108"/>
      <c r="G69" s="108"/>
      <c r="H69" s="108"/>
      <c r="I69" s="108"/>
      <c r="J69" s="109">
        <f>J227</f>
        <v>149027.40000000002</v>
      </c>
      <c r="L69" s="106"/>
    </row>
    <row r="70" spans="2:12" s="8" customFormat="1" ht="24.95" customHeight="1">
      <c r="B70" s="106"/>
      <c r="D70" s="107" t="s">
        <v>5453</v>
      </c>
      <c r="E70" s="108"/>
      <c r="F70" s="108"/>
      <c r="G70" s="108"/>
      <c r="H70" s="108"/>
      <c r="I70" s="108"/>
      <c r="J70" s="109">
        <f>J237</f>
        <v>2659.14</v>
      </c>
      <c r="L70" s="106"/>
    </row>
    <row r="71" spans="2:12" s="8" customFormat="1" ht="24.95" customHeight="1">
      <c r="B71" s="106"/>
      <c r="D71" s="107" t="s">
        <v>5454</v>
      </c>
      <c r="E71" s="108"/>
      <c r="F71" s="108"/>
      <c r="G71" s="108"/>
      <c r="H71" s="108"/>
      <c r="I71" s="108"/>
      <c r="J71" s="109">
        <f>J240</f>
        <v>314184.5</v>
      </c>
      <c r="L71" s="106"/>
    </row>
    <row r="72" spans="2:12" s="1" customFormat="1" ht="21.75" customHeight="1">
      <c r="B72" s="33"/>
      <c r="L72" s="33"/>
    </row>
    <row r="73" spans="2:12" s="1" customFormat="1" ht="6.95" customHeight="1"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33"/>
    </row>
    <row r="77" spans="2:12" s="1" customFormat="1" ht="6.95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3"/>
    </row>
    <row r="78" spans="2:12" s="1" customFormat="1" ht="24.95" customHeight="1">
      <c r="B78" s="33"/>
      <c r="C78" s="22" t="s">
        <v>315</v>
      </c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16</v>
      </c>
      <c r="L80" s="33"/>
    </row>
    <row r="81" spans="2:65" s="1" customFormat="1" ht="16.5" customHeight="1">
      <c r="B81" s="33"/>
      <c r="E81" s="336" t="str">
        <f>E7</f>
        <v>Novostavba Onkologické kliniky P4 - Novostavba budovy P4</v>
      </c>
      <c r="F81" s="337"/>
      <c r="G81" s="337"/>
      <c r="H81" s="337"/>
      <c r="L81" s="33"/>
    </row>
    <row r="82" spans="2:65" ht="12" customHeight="1">
      <c r="B82" s="21"/>
      <c r="C82" s="28" t="s">
        <v>188</v>
      </c>
      <c r="L82" s="21"/>
    </row>
    <row r="83" spans="2:65" s="1" customFormat="1" ht="16.5" customHeight="1">
      <c r="B83" s="33"/>
      <c r="E83" s="336" t="s">
        <v>192</v>
      </c>
      <c r="F83" s="335"/>
      <c r="G83" s="335"/>
      <c r="H83" s="335"/>
      <c r="L83" s="33"/>
    </row>
    <row r="84" spans="2:65" s="1" customFormat="1" ht="12" customHeight="1">
      <c r="B84" s="33"/>
      <c r="C84" s="28" t="s">
        <v>196</v>
      </c>
      <c r="L84" s="33"/>
    </row>
    <row r="85" spans="2:65" s="1" customFormat="1" ht="16.5" customHeight="1">
      <c r="B85" s="33"/>
      <c r="E85" s="305" t="str">
        <f>E11</f>
        <v>D.1.4.A - Zařízení pro vytápění</v>
      </c>
      <c r="F85" s="335"/>
      <c r="G85" s="335"/>
      <c r="H85" s="335"/>
      <c r="L85" s="33"/>
    </row>
    <row r="86" spans="2:65" s="1" customFormat="1" ht="6.95" customHeight="1">
      <c r="B86" s="33"/>
      <c r="L86" s="33"/>
    </row>
    <row r="87" spans="2:65" s="1" customFormat="1" ht="12" customHeight="1">
      <c r="B87" s="33"/>
      <c r="C87" s="28" t="s">
        <v>22</v>
      </c>
      <c r="F87" s="26" t="str">
        <f>F14</f>
        <v>Olomouc</v>
      </c>
      <c r="I87" s="28" t="s">
        <v>24</v>
      </c>
      <c r="J87" s="49">
        <f>IF(J14="","",J14)</f>
        <v>45470</v>
      </c>
      <c r="L87" s="33"/>
    </row>
    <row r="88" spans="2:65" s="1" customFormat="1" ht="6.95" customHeight="1">
      <c r="B88" s="33"/>
      <c r="L88" s="33"/>
    </row>
    <row r="89" spans="2:65" s="1" customFormat="1" ht="25.7" customHeight="1">
      <c r="B89" s="33"/>
      <c r="C89" s="28" t="s">
        <v>25</v>
      </c>
      <c r="F89" s="26" t="str">
        <f>E17</f>
        <v>Fakultní nemocnice Olomouc</v>
      </c>
      <c r="I89" s="28" t="s">
        <v>30</v>
      </c>
      <c r="J89" s="31" t="str">
        <f>E23</f>
        <v>Adam Rujbr Architects</v>
      </c>
      <c r="L89" s="33"/>
    </row>
    <row r="90" spans="2:65" s="1" customFormat="1" ht="15.2" customHeight="1">
      <c r="B90" s="33"/>
      <c r="C90" s="28" t="s">
        <v>29</v>
      </c>
      <c r="F90" s="26" t="str">
        <f>IF(E20="","",E20)</f>
        <v>Sdružení firem VW WACHAL a.s., YUCON CZ s.r.o. a STANTER, a.s. zkratkou S-VWYUST</v>
      </c>
      <c r="I90" s="28" t="s">
        <v>33</v>
      </c>
      <c r="J90" s="31" t="str">
        <f>E26</f>
        <v xml:space="preserve"> </v>
      </c>
      <c r="L90" s="33"/>
    </row>
    <row r="91" spans="2:65" s="1" customFormat="1" ht="10.35" customHeight="1">
      <c r="B91" s="33"/>
      <c r="L91" s="33"/>
    </row>
    <row r="92" spans="2:65" s="10" customFormat="1" ht="29.25" customHeight="1">
      <c r="B92" s="114"/>
      <c r="C92" s="115" t="s">
        <v>316</v>
      </c>
      <c r="D92" s="116" t="s">
        <v>56</v>
      </c>
      <c r="E92" s="116" t="s">
        <v>52</v>
      </c>
      <c r="F92" s="116" t="s">
        <v>53</v>
      </c>
      <c r="G92" s="116" t="s">
        <v>317</v>
      </c>
      <c r="H92" s="116" t="s">
        <v>318</v>
      </c>
      <c r="I92" s="116" t="s">
        <v>319</v>
      </c>
      <c r="J92" s="116" t="s">
        <v>272</v>
      </c>
      <c r="K92" s="117" t="s">
        <v>320</v>
      </c>
      <c r="L92" s="114"/>
      <c r="M92" s="55" t="s">
        <v>21</v>
      </c>
      <c r="N92" s="56" t="s">
        <v>41</v>
      </c>
      <c r="O92" s="56" t="s">
        <v>321</v>
      </c>
      <c r="P92" s="56" t="s">
        <v>322</v>
      </c>
      <c r="Q92" s="56" t="s">
        <v>323</v>
      </c>
      <c r="R92" s="56" t="s">
        <v>324</v>
      </c>
      <c r="S92" s="56" t="s">
        <v>325</v>
      </c>
      <c r="T92" s="57" t="s">
        <v>326</v>
      </c>
    </row>
    <row r="93" spans="2:65" s="1" customFormat="1" ht="22.9" customHeight="1">
      <c r="B93" s="33"/>
      <c r="C93" s="60" t="s">
        <v>327</v>
      </c>
      <c r="J93" s="118">
        <f>BK93</f>
        <v>6864157.6500000013</v>
      </c>
      <c r="L93" s="33"/>
      <c r="M93" s="58"/>
      <c r="N93" s="50"/>
      <c r="O93" s="50"/>
      <c r="P93" s="119">
        <f>P94+P109+P128+P153+P213+P227+P237+P240</f>
        <v>0</v>
      </c>
      <c r="Q93" s="50"/>
      <c r="R93" s="119">
        <f>R94+R109+R128+R153+R213+R227+R237+R240</f>
        <v>0</v>
      </c>
      <c r="S93" s="50"/>
      <c r="T93" s="120">
        <f>T94+T109+T128+T153+T213+T227+T237+T240</f>
        <v>0</v>
      </c>
      <c r="AT93" s="18" t="s">
        <v>70</v>
      </c>
      <c r="AU93" s="18" t="s">
        <v>273</v>
      </c>
      <c r="BK93" s="121">
        <f>BK94+BK109+BK128+BK153+BK213+BK227+BK237+BK240</f>
        <v>6864157.6500000013</v>
      </c>
    </row>
    <row r="94" spans="2:65" s="11" customFormat="1" ht="25.9" customHeight="1">
      <c r="B94" s="122"/>
      <c r="D94" s="123" t="s">
        <v>70</v>
      </c>
      <c r="E94" s="124" t="s">
        <v>3053</v>
      </c>
      <c r="F94" s="124" t="s">
        <v>3054</v>
      </c>
      <c r="I94" s="125"/>
      <c r="J94" s="126">
        <f>BK94</f>
        <v>386780.09</v>
      </c>
      <c r="L94" s="122"/>
      <c r="M94" s="127"/>
      <c r="P94" s="128">
        <f>SUM(P95:P108)</f>
        <v>0</v>
      </c>
      <c r="R94" s="128">
        <f>SUM(R95:R108)</f>
        <v>0</v>
      </c>
      <c r="T94" s="129">
        <f>SUM(T95:T108)</f>
        <v>0</v>
      </c>
      <c r="AR94" s="123" t="s">
        <v>80</v>
      </c>
      <c r="AT94" s="130" t="s">
        <v>70</v>
      </c>
      <c r="AU94" s="130" t="s">
        <v>71</v>
      </c>
      <c r="AY94" s="123" t="s">
        <v>330</v>
      </c>
      <c r="BK94" s="131">
        <f>SUM(BK95:BK108)</f>
        <v>386780.09</v>
      </c>
    </row>
    <row r="95" spans="2:65" s="1" customFormat="1" ht="16.5" customHeight="1">
      <c r="B95" s="33"/>
      <c r="C95" s="134" t="s">
        <v>78</v>
      </c>
      <c r="D95" s="134" t="s">
        <v>332</v>
      </c>
      <c r="E95" s="135" t="s">
        <v>5455</v>
      </c>
      <c r="F95" s="136" t="s">
        <v>5456</v>
      </c>
      <c r="G95" s="137" t="s">
        <v>973</v>
      </c>
      <c r="H95" s="138">
        <v>2</v>
      </c>
      <c r="I95" s="139">
        <v>35419.700000000004</v>
      </c>
      <c r="J95" s="140">
        <f>ROUND(I95*H95,2)</f>
        <v>70839.399999999994</v>
      </c>
      <c r="K95" s="136" t="s">
        <v>5457</v>
      </c>
      <c r="L95" s="33"/>
      <c r="M95" s="141" t="s">
        <v>21</v>
      </c>
      <c r="N95" s="142" t="s">
        <v>42</v>
      </c>
      <c r="P95" s="143">
        <f>O95*H95</f>
        <v>0</v>
      </c>
      <c r="Q95" s="143">
        <v>0</v>
      </c>
      <c r="R95" s="143">
        <f>Q95*H95</f>
        <v>0</v>
      </c>
      <c r="S95" s="143">
        <v>0</v>
      </c>
      <c r="T95" s="144">
        <f>S95*H95</f>
        <v>0</v>
      </c>
      <c r="AR95" s="145" t="s">
        <v>444</v>
      </c>
      <c r="AT95" s="145" t="s">
        <v>332</v>
      </c>
      <c r="AU95" s="145" t="s">
        <v>78</v>
      </c>
      <c r="AY95" s="18" t="s">
        <v>330</v>
      </c>
      <c r="BE95" s="146">
        <f>IF(N95="základní",J95,0)</f>
        <v>70839.399999999994</v>
      </c>
      <c r="BF95" s="146">
        <f>IF(N95="snížená",J95,0)</f>
        <v>0</v>
      </c>
      <c r="BG95" s="146">
        <f>IF(N95="zákl. přenesená",J95,0)</f>
        <v>0</v>
      </c>
      <c r="BH95" s="146">
        <f>IF(N95="sníž. přenesená",J95,0)</f>
        <v>0</v>
      </c>
      <c r="BI95" s="146">
        <f>IF(N95="nulová",J95,0)</f>
        <v>0</v>
      </c>
      <c r="BJ95" s="18" t="s">
        <v>78</v>
      </c>
      <c r="BK95" s="146">
        <f>ROUND(I95*H95,2)</f>
        <v>70839.399999999994</v>
      </c>
      <c r="BL95" s="18" t="s">
        <v>444</v>
      </c>
      <c r="BM95" s="145" t="s">
        <v>80</v>
      </c>
    </row>
    <row r="96" spans="2:65" s="1" customFormat="1" ht="39">
      <c r="B96" s="33"/>
      <c r="D96" s="152" t="s">
        <v>375</v>
      </c>
      <c r="F96" s="165" t="s">
        <v>5458</v>
      </c>
      <c r="I96" s="149"/>
      <c r="L96" s="33"/>
      <c r="M96" s="150"/>
      <c r="T96" s="52"/>
      <c r="AT96" s="18" t="s">
        <v>375</v>
      </c>
      <c r="AU96" s="18" t="s">
        <v>78</v>
      </c>
    </row>
    <row r="97" spans="2:65" s="1" customFormat="1" ht="24.2" customHeight="1">
      <c r="B97" s="33"/>
      <c r="C97" s="134" t="s">
        <v>80</v>
      </c>
      <c r="D97" s="134" t="s">
        <v>332</v>
      </c>
      <c r="E97" s="135" t="s">
        <v>5459</v>
      </c>
      <c r="F97" s="136" t="s">
        <v>5460</v>
      </c>
      <c r="G97" s="137" t="s">
        <v>973</v>
      </c>
      <c r="H97" s="138">
        <v>12</v>
      </c>
      <c r="I97" s="139">
        <v>290.55</v>
      </c>
      <c r="J97" s="140">
        <f>ROUND(I97*H97,2)</f>
        <v>3486.6</v>
      </c>
      <c r="K97" s="136" t="s">
        <v>5457</v>
      </c>
      <c r="L97" s="33"/>
      <c r="M97" s="141" t="s">
        <v>21</v>
      </c>
      <c r="N97" s="142" t="s">
        <v>42</v>
      </c>
      <c r="P97" s="143">
        <f>O97*H97</f>
        <v>0</v>
      </c>
      <c r="Q97" s="143">
        <v>0</v>
      </c>
      <c r="R97" s="143">
        <f>Q97*H97</f>
        <v>0</v>
      </c>
      <c r="S97" s="143">
        <v>0</v>
      </c>
      <c r="T97" s="144">
        <f>S97*H97</f>
        <v>0</v>
      </c>
      <c r="AR97" s="145" t="s">
        <v>444</v>
      </c>
      <c r="AT97" s="145" t="s">
        <v>332</v>
      </c>
      <c r="AU97" s="145" t="s">
        <v>78</v>
      </c>
      <c r="AY97" s="18" t="s">
        <v>330</v>
      </c>
      <c r="BE97" s="146">
        <f>IF(N97="základní",J97,0)</f>
        <v>3486.6</v>
      </c>
      <c r="BF97" s="146">
        <f>IF(N97="snížená",J97,0)</f>
        <v>0</v>
      </c>
      <c r="BG97" s="146">
        <f>IF(N97="zákl. přenesená",J97,0)</f>
        <v>0</v>
      </c>
      <c r="BH97" s="146">
        <f>IF(N97="sníž. přenesená",J97,0)</f>
        <v>0</v>
      </c>
      <c r="BI97" s="146">
        <f>IF(N97="nulová",J97,0)</f>
        <v>0</v>
      </c>
      <c r="BJ97" s="18" t="s">
        <v>78</v>
      </c>
      <c r="BK97" s="146">
        <f>ROUND(I97*H97,2)</f>
        <v>3486.6</v>
      </c>
      <c r="BL97" s="18" t="s">
        <v>444</v>
      </c>
      <c r="BM97" s="145" t="s">
        <v>336</v>
      </c>
    </row>
    <row r="98" spans="2:65" s="1" customFormat="1" ht="24.2" customHeight="1">
      <c r="B98" s="33"/>
      <c r="C98" s="134" t="s">
        <v>171</v>
      </c>
      <c r="D98" s="134" t="s">
        <v>332</v>
      </c>
      <c r="E98" s="135" t="s">
        <v>5461</v>
      </c>
      <c r="F98" s="136" t="s">
        <v>5462</v>
      </c>
      <c r="G98" s="137" t="s">
        <v>973</v>
      </c>
      <c r="H98" s="138">
        <v>11</v>
      </c>
      <c r="I98" s="139">
        <v>38.96</v>
      </c>
      <c r="J98" s="140">
        <f>ROUND(I98*H98,2)</f>
        <v>428.56</v>
      </c>
      <c r="K98" s="136" t="s">
        <v>5457</v>
      </c>
      <c r="L98" s="33"/>
      <c r="M98" s="141" t="s">
        <v>21</v>
      </c>
      <c r="N98" s="142" t="s">
        <v>42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444</v>
      </c>
      <c r="AT98" s="145" t="s">
        <v>332</v>
      </c>
      <c r="AU98" s="145" t="s">
        <v>78</v>
      </c>
      <c r="AY98" s="18" t="s">
        <v>330</v>
      </c>
      <c r="BE98" s="146">
        <f>IF(N98="základní",J98,0)</f>
        <v>428.56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78</v>
      </c>
      <c r="BK98" s="146">
        <f>ROUND(I98*H98,2)</f>
        <v>428.56</v>
      </c>
      <c r="BL98" s="18" t="s">
        <v>444</v>
      </c>
      <c r="BM98" s="145" t="s">
        <v>370</v>
      </c>
    </row>
    <row r="99" spans="2:65" s="1" customFormat="1" ht="16.5" customHeight="1">
      <c r="B99" s="33"/>
      <c r="C99" s="134" t="s">
        <v>1984</v>
      </c>
      <c r="D99" s="134" t="s">
        <v>332</v>
      </c>
      <c r="E99" s="135" t="s">
        <v>5463</v>
      </c>
      <c r="F99" s="136" t="s">
        <v>5464</v>
      </c>
      <c r="G99" s="137" t="s">
        <v>353</v>
      </c>
      <c r="H99" s="138">
        <v>1182</v>
      </c>
      <c r="I99" s="139">
        <v>96.01</v>
      </c>
      <c r="J99" s="140">
        <f>ROUND(I99*H99,2)</f>
        <v>113483.82</v>
      </c>
      <c r="K99" s="136" t="s">
        <v>21</v>
      </c>
      <c r="L99" s="33"/>
      <c r="M99" s="141" t="s">
        <v>21</v>
      </c>
      <c r="N99" s="142" t="s">
        <v>42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444</v>
      </c>
      <c r="AT99" s="145" t="s">
        <v>332</v>
      </c>
      <c r="AU99" s="145" t="s">
        <v>78</v>
      </c>
      <c r="AY99" s="18" t="s">
        <v>330</v>
      </c>
      <c r="BE99" s="146">
        <f>IF(N99="základní",J99,0)</f>
        <v>113483.82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78</v>
      </c>
      <c r="BK99" s="146">
        <f>ROUND(I99*H99,2)</f>
        <v>113483.82</v>
      </c>
      <c r="BL99" s="18" t="s">
        <v>444</v>
      </c>
      <c r="BM99" s="145" t="s">
        <v>5465</v>
      </c>
    </row>
    <row r="100" spans="2:65" s="1" customFormat="1" ht="29.25">
      <c r="B100" s="33"/>
      <c r="D100" s="152" t="s">
        <v>375</v>
      </c>
      <c r="F100" s="165" t="s">
        <v>5466</v>
      </c>
      <c r="I100" s="149"/>
      <c r="L100" s="33"/>
      <c r="M100" s="150"/>
      <c r="T100" s="52"/>
      <c r="AT100" s="18" t="s">
        <v>375</v>
      </c>
      <c r="AU100" s="18" t="s">
        <v>78</v>
      </c>
    </row>
    <row r="101" spans="2:65" s="1" customFormat="1" ht="16.5" customHeight="1">
      <c r="B101" s="33"/>
      <c r="C101" s="134" t="s">
        <v>336</v>
      </c>
      <c r="D101" s="134" t="s">
        <v>332</v>
      </c>
      <c r="E101" s="135" t="s">
        <v>5467</v>
      </c>
      <c r="F101" s="136" t="s">
        <v>5468</v>
      </c>
      <c r="G101" s="137" t="s">
        <v>353</v>
      </c>
      <c r="H101" s="138">
        <v>257</v>
      </c>
      <c r="I101" s="139">
        <v>83.42</v>
      </c>
      <c r="J101" s="140">
        <f>ROUND(I101*H101,2)</f>
        <v>21438.94</v>
      </c>
      <c r="K101" s="136" t="s">
        <v>5469</v>
      </c>
      <c r="L101" s="33"/>
      <c r="M101" s="141" t="s">
        <v>21</v>
      </c>
      <c r="N101" s="142" t="s">
        <v>42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444</v>
      </c>
      <c r="AT101" s="145" t="s">
        <v>332</v>
      </c>
      <c r="AU101" s="145" t="s">
        <v>78</v>
      </c>
      <c r="AY101" s="18" t="s">
        <v>330</v>
      </c>
      <c r="BE101" s="146">
        <f>IF(N101="základní",J101,0)</f>
        <v>21438.94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78</v>
      </c>
      <c r="BK101" s="146">
        <f>ROUND(I101*H101,2)</f>
        <v>21438.94</v>
      </c>
      <c r="BL101" s="18" t="s">
        <v>444</v>
      </c>
      <c r="BM101" s="145" t="s">
        <v>388</v>
      </c>
    </row>
    <row r="102" spans="2:65" s="1" customFormat="1" ht="29.25">
      <c r="B102" s="33"/>
      <c r="D102" s="152" t="s">
        <v>375</v>
      </c>
      <c r="F102" s="165" t="s">
        <v>5466</v>
      </c>
      <c r="I102" s="149"/>
      <c r="L102" s="33"/>
      <c r="M102" s="150"/>
      <c r="T102" s="52"/>
      <c r="AT102" s="18" t="s">
        <v>375</v>
      </c>
      <c r="AU102" s="18" t="s">
        <v>78</v>
      </c>
    </row>
    <row r="103" spans="2:65" s="1" customFormat="1" ht="37.9" customHeight="1">
      <c r="B103" s="33"/>
      <c r="C103" s="134" t="s">
        <v>364</v>
      </c>
      <c r="D103" s="134" t="s">
        <v>332</v>
      </c>
      <c r="E103" s="135" t="s">
        <v>5470</v>
      </c>
      <c r="F103" s="136" t="s">
        <v>5471</v>
      </c>
      <c r="G103" s="137" t="s">
        <v>353</v>
      </c>
      <c r="H103" s="138">
        <v>337</v>
      </c>
      <c r="I103" s="139">
        <v>175.33</v>
      </c>
      <c r="J103" s="140">
        <f t="shared" ref="J103:J108" si="0">ROUND(I103*H103,2)</f>
        <v>59086.21</v>
      </c>
      <c r="K103" s="136" t="s">
        <v>5457</v>
      </c>
      <c r="L103" s="33"/>
      <c r="M103" s="141" t="s">
        <v>21</v>
      </c>
      <c r="N103" s="142" t="s">
        <v>42</v>
      </c>
      <c r="P103" s="143">
        <f t="shared" ref="P103:P108" si="1">O103*H103</f>
        <v>0</v>
      </c>
      <c r="Q103" s="143">
        <v>0</v>
      </c>
      <c r="R103" s="143">
        <f t="shared" ref="R103:R108" si="2">Q103*H103</f>
        <v>0</v>
      </c>
      <c r="S103" s="143">
        <v>0</v>
      </c>
      <c r="T103" s="144">
        <f t="shared" ref="T103:T108" si="3">S103*H103</f>
        <v>0</v>
      </c>
      <c r="AR103" s="145" t="s">
        <v>444</v>
      </c>
      <c r="AT103" s="145" t="s">
        <v>332</v>
      </c>
      <c r="AU103" s="145" t="s">
        <v>78</v>
      </c>
      <c r="AY103" s="18" t="s">
        <v>330</v>
      </c>
      <c r="BE103" s="146">
        <f t="shared" ref="BE103:BE108" si="4">IF(N103="základní",J103,0)</f>
        <v>59086.21</v>
      </c>
      <c r="BF103" s="146">
        <f t="shared" ref="BF103:BF108" si="5">IF(N103="snížená",J103,0)</f>
        <v>0</v>
      </c>
      <c r="BG103" s="146">
        <f t="shared" ref="BG103:BG108" si="6">IF(N103="zákl. přenesená",J103,0)</f>
        <v>0</v>
      </c>
      <c r="BH103" s="146">
        <f t="shared" ref="BH103:BH108" si="7">IF(N103="sníž. přenesená",J103,0)</f>
        <v>0</v>
      </c>
      <c r="BI103" s="146">
        <f t="shared" ref="BI103:BI108" si="8">IF(N103="nulová",J103,0)</f>
        <v>0</v>
      </c>
      <c r="BJ103" s="18" t="s">
        <v>78</v>
      </c>
      <c r="BK103" s="146">
        <f t="shared" ref="BK103:BK108" si="9">ROUND(I103*H103,2)</f>
        <v>59086.21</v>
      </c>
      <c r="BL103" s="18" t="s">
        <v>444</v>
      </c>
      <c r="BM103" s="145" t="s">
        <v>404</v>
      </c>
    </row>
    <row r="104" spans="2:65" s="1" customFormat="1" ht="37.9" customHeight="1">
      <c r="B104" s="33"/>
      <c r="C104" s="134" t="s">
        <v>370</v>
      </c>
      <c r="D104" s="134" t="s">
        <v>332</v>
      </c>
      <c r="E104" s="135" t="s">
        <v>5472</v>
      </c>
      <c r="F104" s="136" t="s">
        <v>5473</v>
      </c>
      <c r="G104" s="137" t="s">
        <v>353</v>
      </c>
      <c r="H104" s="138">
        <v>90</v>
      </c>
      <c r="I104" s="139">
        <v>182.9</v>
      </c>
      <c r="J104" s="140">
        <f t="shared" si="0"/>
        <v>16461</v>
      </c>
      <c r="K104" s="136" t="s">
        <v>5457</v>
      </c>
      <c r="L104" s="33"/>
      <c r="M104" s="141" t="s">
        <v>21</v>
      </c>
      <c r="N104" s="142" t="s">
        <v>42</v>
      </c>
      <c r="P104" s="143">
        <f t="shared" si="1"/>
        <v>0</v>
      </c>
      <c r="Q104" s="143">
        <v>0</v>
      </c>
      <c r="R104" s="143">
        <f t="shared" si="2"/>
        <v>0</v>
      </c>
      <c r="S104" s="143">
        <v>0</v>
      </c>
      <c r="T104" s="144">
        <f t="shared" si="3"/>
        <v>0</v>
      </c>
      <c r="AR104" s="145" t="s">
        <v>444</v>
      </c>
      <c r="AT104" s="145" t="s">
        <v>332</v>
      </c>
      <c r="AU104" s="145" t="s">
        <v>78</v>
      </c>
      <c r="AY104" s="18" t="s">
        <v>330</v>
      </c>
      <c r="BE104" s="146">
        <f t="shared" si="4"/>
        <v>16461</v>
      </c>
      <c r="BF104" s="146">
        <f t="shared" si="5"/>
        <v>0</v>
      </c>
      <c r="BG104" s="146">
        <f t="shared" si="6"/>
        <v>0</v>
      </c>
      <c r="BH104" s="146">
        <f t="shared" si="7"/>
        <v>0</v>
      </c>
      <c r="BI104" s="146">
        <f t="shared" si="8"/>
        <v>0</v>
      </c>
      <c r="BJ104" s="18" t="s">
        <v>78</v>
      </c>
      <c r="BK104" s="146">
        <f t="shared" si="9"/>
        <v>16461</v>
      </c>
      <c r="BL104" s="18" t="s">
        <v>444</v>
      </c>
      <c r="BM104" s="145" t="s">
        <v>8</v>
      </c>
    </row>
    <row r="105" spans="2:65" s="1" customFormat="1" ht="37.9" customHeight="1">
      <c r="B105" s="33"/>
      <c r="C105" s="134" t="s">
        <v>378</v>
      </c>
      <c r="D105" s="134" t="s">
        <v>332</v>
      </c>
      <c r="E105" s="135" t="s">
        <v>5474</v>
      </c>
      <c r="F105" s="136" t="s">
        <v>5475</v>
      </c>
      <c r="G105" s="137" t="s">
        <v>353</v>
      </c>
      <c r="H105" s="138">
        <v>114</v>
      </c>
      <c r="I105" s="139">
        <v>197.62</v>
      </c>
      <c r="J105" s="140">
        <f t="shared" si="0"/>
        <v>22528.68</v>
      </c>
      <c r="K105" s="136" t="s">
        <v>5457</v>
      </c>
      <c r="L105" s="33"/>
      <c r="M105" s="141" t="s">
        <v>21</v>
      </c>
      <c r="N105" s="142" t="s">
        <v>42</v>
      </c>
      <c r="P105" s="143">
        <f t="shared" si="1"/>
        <v>0</v>
      </c>
      <c r="Q105" s="143">
        <v>0</v>
      </c>
      <c r="R105" s="143">
        <f t="shared" si="2"/>
        <v>0</v>
      </c>
      <c r="S105" s="143">
        <v>0</v>
      </c>
      <c r="T105" s="144">
        <f t="shared" si="3"/>
        <v>0</v>
      </c>
      <c r="AR105" s="145" t="s">
        <v>444</v>
      </c>
      <c r="AT105" s="145" t="s">
        <v>332</v>
      </c>
      <c r="AU105" s="145" t="s">
        <v>78</v>
      </c>
      <c r="AY105" s="18" t="s">
        <v>330</v>
      </c>
      <c r="BE105" s="146">
        <f t="shared" si="4"/>
        <v>22528.68</v>
      </c>
      <c r="BF105" s="146">
        <f t="shared" si="5"/>
        <v>0</v>
      </c>
      <c r="BG105" s="146">
        <f t="shared" si="6"/>
        <v>0</v>
      </c>
      <c r="BH105" s="146">
        <f t="shared" si="7"/>
        <v>0</v>
      </c>
      <c r="BI105" s="146">
        <f t="shared" si="8"/>
        <v>0</v>
      </c>
      <c r="BJ105" s="18" t="s">
        <v>78</v>
      </c>
      <c r="BK105" s="146">
        <f t="shared" si="9"/>
        <v>22528.68</v>
      </c>
      <c r="BL105" s="18" t="s">
        <v>444</v>
      </c>
      <c r="BM105" s="145" t="s">
        <v>429</v>
      </c>
    </row>
    <row r="106" spans="2:65" s="1" customFormat="1" ht="37.9" customHeight="1">
      <c r="B106" s="33"/>
      <c r="C106" s="134" t="s">
        <v>388</v>
      </c>
      <c r="D106" s="134" t="s">
        <v>332</v>
      </c>
      <c r="E106" s="135" t="s">
        <v>5476</v>
      </c>
      <c r="F106" s="136" t="s">
        <v>5477</v>
      </c>
      <c r="G106" s="137" t="s">
        <v>353</v>
      </c>
      <c r="H106" s="138">
        <v>16</v>
      </c>
      <c r="I106" s="139">
        <v>258.39999999999998</v>
      </c>
      <c r="J106" s="140">
        <f t="shared" si="0"/>
        <v>4134.3999999999996</v>
      </c>
      <c r="K106" s="136" t="s">
        <v>5457</v>
      </c>
      <c r="L106" s="33"/>
      <c r="M106" s="141" t="s">
        <v>21</v>
      </c>
      <c r="N106" s="142" t="s">
        <v>42</v>
      </c>
      <c r="P106" s="143">
        <f t="shared" si="1"/>
        <v>0</v>
      </c>
      <c r="Q106" s="143">
        <v>0</v>
      </c>
      <c r="R106" s="143">
        <f t="shared" si="2"/>
        <v>0</v>
      </c>
      <c r="S106" s="143">
        <v>0</v>
      </c>
      <c r="T106" s="144">
        <f t="shared" si="3"/>
        <v>0</v>
      </c>
      <c r="AR106" s="145" t="s">
        <v>444</v>
      </c>
      <c r="AT106" s="145" t="s">
        <v>332</v>
      </c>
      <c r="AU106" s="145" t="s">
        <v>78</v>
      </c>
      <c r="AY106" s="18" t="s">
        <v>330</v>
      </c>
      <c r="BE106" s="146">
        <f t="shared" si="4"/>
        <v>4134.3999999999996</v>
      </c>
      <c r="BF106" s="146">
        <f t="shared" si="5"/>
        <v>0</v>
      </c>
      <c r="BG106" s="146">
        <f t="shared" si="6"/>
        <v>0</v>
      </c>
      <c r="BH106" s="146">
        <f t="shared" si="7"/>
        <v>0</v>
      </c>
      <c r="BI106" s="146">
        <f t="shared" si="8"/>
        <v>0</v>
      </c>
      <c r="BJ106" s="18" t="s">
        <v>78</v>
      </c>
      <c r="BK106" s="146">
        <f t="shared" si="9"/>
        <v>4134.3999999999996</v>
      </c>
      <c r="BL106" s="18" t="s">
        <v>444</v>
      </c>
      <c r="BM106" s="145" t="s">
        <v>444</v>
      </c>
    </row>
    <row r="107" spans="2:65" s="1" customFormat="1" ht="37.9" customHeight="1">
      <c r="B107" s="33"/>
      <c r="C107" s="134" t="s">
        <v>396</v>
      </c>
      <c r="D107" s="134" t="s">
        <v>332</v>
      </c>
      <c r="E107" s="135" t="s">
        <v>5478</v>
      </c>
      <c r="F107" s="136" t="s">
        <v>5479</v>
      </c>
      <c r="G107" s="137" t="s">
        <v>353</v>
      </c>
      <c r="H107" s="138">
        <v>268</v>
      </c>
      <c r="I107" s="139">
        <v>248.51000000000002</v>
      </c>
      <c r="J107" s="140">
        <f t="shared" si="0"/>
        <v>66600.679999999993</v>
      </c>
      <c r="K107" s="136" t="s">
        <v>5457</v>
      </c>
      <c r="L107" s="33"/>
      <c r="M107" s="141" t="s">
        <v>21</v>
      </c>
      <c r="N107" s="142" t="s">
        <v>42</v>
      </c>
      <c r="P107" s="143">
        <f t="shared" si="1"/>
        <v>0</v>
      </c>
      <c r="Q107" s="143">
        <v>0</v>
      </c>
      <c r="R107" s="143">
        <f t="shared" si="2"/>
        <v>0</v>
      </c>
      <c r="S107" s="143">
        <v>0</v>
      </c>
      <c r="T107" s="144">
        <f t="shared" si="3"/>
        <v>0</v>
      </c>
      <c r="AR107" s="145" t="s">
        <v>444</v>
      </c>
      <c r="AT107" s="145" t="s">
        <v>332</v>
      </c>
      <c r="AU107" s="145" t="s">
        <v>78</v>
      </c>
      <c r="AY107" s="18" t="s">
        <v>330</v>
      </c>
      <c r="BE107" s="146">
        <f t="shared" si="4"/>
        <v>66600.679999999993</v>
      </c>
      <c r="BF107" s="146">
        <f t="shared" si="5"/>
        <v>0</v>
      </c>
      <c r="BG107" s="146">
        <f t="shared" si="6"/>
        <v>0</v>
      </c>
      <c r="BH107" s="146">
        <f t="shared" si="7"/>
        <v>0</v>
      </c>
      <c r="BI107" s="146">
        <f t="shared" si="8"/>
        <v>0</v>
      </c>
      <c r="BJ107" s="18" t="s">
        <v>78</v>
      </c>
      <c r="BK107" s="146">
        <f t="shared" si="9"/>
        <v>66600.679999999993</v>
      </c>
      <c r="BL107" s="18" t="s">
        <v>444</v>
      </c>
      <c r="BM107" s="145" t="s">
        <v>459</v>
      </c>
    </row>
    <row r="108" spans="2:65" s="1" customFormat="1" ht="37.9" customHeight="1">
      <c r="B108" s="33"/>
      <c r="C108" s="134" t="s">
        <v>404</v>
      </c>
      <c r="D108" s="134" t="s">
        <v>332</v>
      </c>
      <c r="E108" s="135" t="s">
        <v>5480</v>
      </c>
      <c r="F108" s="136" t="s">
        <v>5481</v>
      </c>
      <c r="G108" s="137" t="s">
        <v>353</v>
      </c>
      <c r="H108" s="138">
        <v>22</v>
      </c>
      <c r="I108" s="139">
        <v>376.9</v>
      </c>
      <c r="J108" s="140">
        <f t="shared" si="0"/>
        <v>8291.7999999999993</v>
      </c>
      <c r="K108" s="136" t="s">
        <v>5457</v>
      </c>
      <c r="L108" s="33"/>
      <c r="M108" s="141" t="s">
        <v>21</v>
      </c>
      <c r="N108" s="142" t="s">
        <v>42</v>
      </c>
      <c r="P108" s="143">
        <f t="shared" si="1"/>
        <v>0</v>
      </c>
      <c r="Q108" s="143">
        <v>0</v>
      </c>
      <c r="R108" s="143">
        <f t="shared" si="2"/>
        <v>0</v>
      </c>
      <c r="S108" s="143">
        <v>0</v>
      </c>
      <c r="T108" s="144">
        <f t="shared" si="3"/>
        <v>0</v>
      </c>
      <c r="AR108" s="145" t="s">
        <v>444</v>
      </c>
      <c r="AT108" s="145" t="s">
        <v>332</v>
      </c>
      <c r="AU108" s="145" t="s">
        <v>78</v>
      </c>
      <c r="AY108" s="18" t="s">
        <v>330</v>
      </c>
      <c r="BE108" s="146">
        <f t="shared" si="4"/>
        <v>8291.7999999999993</v>
      </c>
      <c r="BF108" s="146">
        <f t="shared" si="5"/>
        <v>0</v>
      </c>
      <c r="BG108" s="146">
        <f t="shared" si="6"/>
        <v>0</v>
      </c>
      <c r="BH108" s="146">
        <f t="shared" si="7"/>
        <v>0</v>
      </c>
      <c r="BI108" s="146">
        <f t="shared" si="8"/>
        <v>0</v>
      </c>
      <c r="BJ108" s="18" t="s">
        <v>78</v>
      </c>
      <c r="BK108" s="146">
        <f t="shared" si="9"/>
        <v>8291.7999999999993</v>
      </c>
      <c r="BL108" s="18" t="s">
        <v>444</v>
      </c>
      <c r="BM108" s="145" t="s">
        <v>474</v>
      </c>
    </row>
    <row r="109" spans="2:65" s="11" customFormat="1" ht="25.9" customHeight="1">
      <c r="B109" s="122"/>
      <c r="D109" s="123" t="s">
        <v>70</v>
      </c>
      <c r="E109" s="124" t="s">
        <v>5482</v>
      </c>
      <c r="F109" s="124" t="s">
        <v>5483</v>
      </c>
      <c r="I109" s="125"/>
      <c r="J109" s="126">
        <f>BK109</f>
        <v>384148.69</v>
      </c>
      <c r="L109" s="122"/>
      <c r="M109" s="127"/>
      <c r="P109" s="128">
        <f>SUM(P110:P127)</f>
        <v>0</v>
      </c>
      <c r="R109" s="128">
        <f>SUM(R110:R127)</f>
        <v>0</v>
      </c>
      <c r="T109" s="129">
        <f>SUM(T110:T127)</f>
        <v>0</v>
      </c>
      <c r="AR109" s="123" t="s">
        <v>80</v>
      </c>
      <c r="AT109" s="130" t="s">
        <v>70</v>
      </c>
      <c r="AU109" s="130" t="s">
        <v>71</v>
      </c>
      <c r="AY109" s="123" t="s">
        <v>330</v>
      </c>
      <c r="BK109" s="131">
        <f>SUM(BK110:BK127)</f>
        <v>384148.69</v>
      </c>
    </row>
    <row r="110" spans="2:65" s="1" customFormat="1" ht="24.2" customHeight="1">
      <c r="B110" s="33"/>
      <c r="C110" s="134" t="s">
        <v>410</v>
      </c>
      <c r="D110" s="134" t="s">
        <v>332</v>
      </c>
      <c r="E110" s="135" t="s">
        <v>5484</v>
      </c>
      <c r="F110" s="136" t="s">
        <v>5485</v>
      </c>
      <c r="G110" s="137" t="s">
        <v>2551</v>
      </c>
      <c r="H110" s="138">
        <v>2</v>
      </c>
      <c r="I110" s="139">
        <v>11511.4</v>
      </c>
      <c r="J110" s="140">
        <f t="shared" ref="J110:J121" si="10">ROUND(I110*H110,2)</f>
        <v>23022.799999999999</v>
      </c>
      <c r="K110" s="136" t="s">
        <v>5469</v>
      </c>
      <c r="L110" s="33"/>
      <c r="M110" s="141" t="s">
        <v>21</v>
      </c>
      <c r="N110" s="142" t="s">
        <v>42</v>
      </c>
      <c r="P110" s="143">
        <f t="shared" ref="P110:P121" si="11">O110*H110</f>
        <v>0</v>
      </c>
      <c r="Q110" s="143">
        <v>0</v>
      </c>
      <c r="R110" s="143">
        <f t="shared" ref="R110:R121" si="12">Q110*H110</f>
        <v>0</v>
      </c>
      <c r="S110" s="143">
        <v>0</v>
      </c>
      <c r="T110" s="144">
        <f t="shared" ref="T110:T121" si="13">S110*H110</f>
        <v>0</v>
      </c>
      <c r="AR110" s="145" t="s">
        <v>444</v>
      </c>
      <c r="AT110" s="145" t="s">
        <v>332</v>
      </c>
      <c r="AU110" s="145" t="s">
        <v>78</v>
      </c>
      <c r="AY110" s="18" t="s">
        <v>330</v>
      </c>
      <c r="BE110" s="146">
        <f t="shared" ref="BE110:BE121" si="14">IF(N110="základní",J110,0)</f>
        <v>23022.799999999999</v>
      </c>
      <c r="BF110" s="146">
        <f t="shared" ref="BF110:BF121" si="15">IF(N110="snížená",J110,0)</f>
        <v>0</v>
      </c>
      <c r="BG110" s="146">
        <f t="shared" ref="BG110:BG121" si="16">IF(N110="zákl. přenesená",J110,0)</f>
        <v>0</v>
      </c>
      <c r="BH110" s="146">
        <f t="shared" ref="BH110:BH121" si="17">IF(N110="sníž. přenesená",J110,0)</f>
        <v>0</v>
      </c>
      <c r="BI110" s="146">
        <f t="shared" ref="BI110:BI121" si="18">IF(N110="nulová",J110,0)</f>
        <v>0</v>
      </c>
      <c r="BJ110" s="18" t="s">
        <v>78</v>
      </c>
      <c r="BK110" s="146">
        <f t="shared" ref="BK110:BK121" si="19">ROUND(I110*H110,2)</f>
        <v>23022.799999999999</v>
      </c>
      <c r="BL110" s="18" t="s">
        <v>444</v>
      </c>
      <c r="BM110" s="145" t="s">
        <v>484</v>
      </c>
    </row>
    <row r="111" spans="2:65" s="1" customFormat="1" ht="24.2" customHeight="1">
      <c r="B111" s="33"/>
      <c r="C111" s="134" t="s">
        <v>8</v>
      </c>
      <c r="D111" s="134" t="s">
        <v>332</v>
      </c>
      <c r="E111" s="135" t="s">
        <v>5486</v>
      </c>
      <c r="F111" s="136" t="s">
        <v>5487</v>
      </c>
      <c r="G111" s="137" t="s">
        <v>2551</v>
      </c>
      <c r="H111" s="138">
        <v>2</v>
      </c>
      <c r="I111" s="139">
        <v>15791.65</v>
      </c>
      <c r="J111" s="140">
        <f t="shared" si="10"/>
        <v>31583.3</v>
      </c>
      <c r="K111" s="136" t="s">
        <v>5469</v>
      </c>
      <c r="L111" s="33"/>
      <c r="M111" s="141" t="s">
        <v>21</v>
      </c>
      <c r="N111" s="142" t="s">
        <v>42</v>
      </c>
      <c r="P111" s="143">
        <f t="shared" si="11"/>
        <v>0</v>
      </c>
      <c r="Q111" s="143">
        <v>0</v>
      </c>
      <c r="R111" s="143">
        <f t="shared" si="12"/>
        <v>0</v>
      </c>
      <c r="S111" s="143">
        <v>0</v>
      </c>
      <c r="T111" s="144">
        <f t="shared" si="13"/>
        <v>0</v>
      </c>
      <c r="AR111" s="145" t="s">
        <v>444</v>
      </c>
      <c r="AT111" s="145" t="s">
        <v>332</v>
      </c>
      <c r="AU111" s="145" t="s">
        <v>78</v>
      </c>
      <c r="AY111" s="18" t="s">
        <v>330</v>
      </c>
      <c r="BE111" s="146">
        <f t="shared" si="14"/>
        <v>31583.3</v>
      </c>
      <c r="BF111" s="146">
        <f t="shared" si="15"/>
        <v>0</v>
      </c>
      <c r="BG111" s="146">
        <f t="shared" si="16"/>
        <v>0</v>
      </c>
      <c r="BH111" s="146">
        <f t="shared" si="17"/>
        <v>0</v>
      </c>
      <c r="BI111" s="146">
        <f t="shared" si="18"/>
        <v>0</v>
      </c>
      <c r="BJ111" s="18" t="s">
        <v>78</v>
      </c>
      <c r="BK111" s="146">
        <f t="shared" si="19"/>
        <v>31583.3</v>
      </c>
      <c r="BL111" s="18" t="s">
        <v>444</v>
      </c>
      <c r="BM111" s="145" t="s">
        <v>5488</v>
      </c>
    </row>
    <row r="112" spans="2:65" s="1" customFormat="1" ht="24.2" customHeight="1">
      <c r="B112" s="33"/>
      <c r="C112" s="134" t="s">
        <v>422</v>
      </c>
      <c r="D112" s="134" t="s">
        <v>332</v>
      </c>
      <c r="E112" s="135" t="s">
        <v>5489</v>
      </c>
      <c r="F112" s="136" t="s">
        <v>5490</v>
      </c>
      <c r="G112" s="137" t="s">
        <v>2551</v>
      </c>
      <c r="H112" s="138">
        <v>1</v>
      </c>
      <c r="I112" s="139">
        <v>129060.52</v>
      </c>
      <c r="J112" s="140">
        <f t="shared" si="10"/>
        <v>129060.52</v>
      </c>
      <c r="K112" s="136" t="s">
        <v>5469</v>
      </c>
      <c r="L112" s="33"/>
      <c r="M112" s="141" t="s">
        <v>21</v>
      </c>
      <c r="N112" s="142" t="s">
        <v>42</v>
      </c>
      <c r="P112" s="143">
        <f t="shared" si="11"/>
        <v>0</v>
      </c>
      <c r="Q112" s="143">
        <v>0</v>
      </c>
      <c r="R112" s="143">
        <f t="shared" si="12"/>
        <v>0</v>
      </c>
      <c r="S112" s="143">
        <v>0</v>
      </c>
      <c r="T112" s="144">
        <f t="shared" si="13"/>
        <v>0</v>
      </c>
      <c r="AR112" s="145" t="s">
        <v>444</v>
      </c>
      <c r="AT112" s="145" t="s">
        <v>332</v>
      </c>
      <c r="AU112" s="145" t="s">
        <v>78</v>
      </c>
      <c r="AY112" s="18" t="s">
        <v>330</v>
      </c>
      <c r="BE112" s="146">
        <f t="shared" si="14"/>
        <v>129060.52</v>
      </c>
      <c r="BF112" s="146">
        <f t="shared" si="15"/>
        <v>0</v>
      </c>
      <c r="BG112" s="146">
        <f t="shared" si="16"/>
        <v>0</v>
      </c>
      <c r="BH112" s="146">
        <f t="shared" si="17"/>
        <v>0</v>
      </c>
      <c r="BI112" s="146">
        <f t="shared" si="18"/>
        <v>0</v>
      </c>
      <c r="BJ112" s="18" t="s">
        <v>78</v>
      </c>
      <c r="BK112" s="146">
        <f t="shared" si="19"/>
        <v>129060.52</v>
      </c>
      <c r="BL112" s="18" t="s">
        <v>444</v>
      </c>
      <c r="BM112" s="145" t="s">
        <v>571</v>
      </c>
    </row>
    <row r="113" spans="2:65" s="1" customFormat="1" ht="16.5" customHeight="1">
      <c r="B113" s="33"/>
      <c r="C113" s="134" t="s">
        <v>429</v>
      </c>
      <c r="D113" s="134" t="s">
        <v>332</v>
      </c>
      <c r="E113" s="135" t="s">
        <v>5491</v>
      </c>
      <c r="F113" s="136" t="s">
        <v>5492</v>
      </c>
      <c r="G113" s="137" t="s">
        <v>2551</v>
      </c>
      <c r="H113" s="138">
        <v>1</v>
      </c>
      <c r="I113" s="139">
        <v>8578.2100000000009</v>
      </c>
      <c r="J113" s="140">
        <f t="shared" si="10"/>
        <v>8578.2099999999991</v>
      </c>
      <c r="K113" s="136" t="s">
        <v>5469</v>
      </c>
      <c r="L113" s="33"/>
      <c r="M113" s="141" t="s">
        <v>21</v>
      </c>
      <c r="N113" s="142" t="s">
        <v>42</v>
      </c>
      <c r="P113" s="143">
        <f t="shared" si="11"/>
        <v>0</v>
      </c>
      <c r="Q113" s="143">
        <v>0</v>
      </c>
      <c r="R113" s="143">
        <f t="shared" si="12"/>
        <v>0</v>
      </c>
      <c r="S113" s="143">
        <v>0</v>
      </c>
      <c r="T113" s="144">
        <f t="shared" si="13"/>
        <v>0</v>
      </c>
      <c r="AR113" s="145" t="s">
        <v>444</v>
      </c>
      <c r="AT113" s="145" t="s">
        <v>332</v>
      </c>
      <c r="AU113" s="145" t="s">
        <v>78</v>
      </c>
      <c r="AY113" s="18" t="s">
        <v>330</v>
      </c>
      <c r="BE113" s="146">
        <f t="shared" si="14"/>
        <v>8578.2099999999991</v>
      </c>
      <c r="BF113" s="146">
        <f t="shared" si="15"/>
        <v>0</v>
      </c>
      <c r="BG113" s="146">
        <f t="shared" si="16"/>
        <v>0</v>
      </c>
      <c r="BH113" s="146">
        <f t="shared" si="17"/>
        <v>0</v>
      </c>
      <c r="BI113" s="146">
        <f t="shared" si="18"/>
        <v>0</v>
      </c>
      <c r="BJ113" s="18" t="s">
        <v>78</v>
      </c>
      <c r="BK113" s="146">
        <f t="shared" si="19"/>
        <v>8578.2099999999991</v>
      </c>
      <c r="BL113" s="18" t="s">
        <v>444</v>
      </c>
      <c r="BM113" s="145" t="s">
        <v>585</v>
      </c>
    </row>
    <row r="114" spans="2:65" s="1" customFormat="1" ht="16.5" customHeight="1">
      <c r="B114" s="33"/>
      <c r="C114" s="134" t="s">
        <v>435</v>
      </c>
      <c r="D114" s="134" t="s">
        <v>332</v>
      </c>
      <c r="E114" s="135" t="s">
        <v>5493</v>
      </c>
      <c r="F114" s="136" t="s">
        <v>5494</v>
      </c>
      <c r="G114" s="137" t="s">
        <v>2551</v>
      </c>
      <c r="H114" s="138">
        <v>1</v>
      </c>
      <c r="I114" s="139">
        <v>5534.33</v>
      </c>
      <c r="J114" s="140">
        <f t="shared" si="10"/>
        <v>5534.33</v>
      </c>
      <c r="K114" s="136" t="s">
        <v>5469</v>
      </c>
      <c r="L114" s="33"/>
      <c r="M114" s="141" t="s">
        <v>21</v>
      </c>
      <c r="N114" s="142" t="s">
        <v>42</v>
      </c>
      <c r="P114" s="143">
        <f t="shared" si="11"/>
        <v>0</v>
      </c>
      <c r="Q114" s="143">
        <v>0</v>
      </c>
      <c r="R114" s="143">
        <f t="shared" si="12"/>
        <v>0</v>
      </c>
      <c r="S114" s="143">
        <v>0</v>
      </c>
      <c r="T114" s="144">
        <f t="shared" si="13"/>
        <v>0</v>
      </c>
      <c r="AR114" s="145" t="s">
        <v>444</v>
      </c>
      <c r="AT114" s="145" t="s">
        <v>332</v>
      </c>
      <c r="AU114" s="145" t="s">
        <v>78</v>
      </c>
      <c r="AY114" s="18" t="s">
        <v>330</v>
      </c>
      <c r="BE114" s="146">
        <f t="shared" si="14"/>
        <v>5534.33</v>
      </c>
      <c r="BF114" s="146">
        <f t="shared" si="15"/>
        <v>0</v>
      </c>
      <c r="BG114" s="146">
        <f t="shared" si="16"/>
        <v>0</v>
      </c>
      <c r="BH114" s="146">
        <f t="shared" si="17"/>
        <v>0</v>
      </c>
      <c r="BI114" s="146">
        <f t="shared" si="18"/>
        <v>0</v>
      </c>
      <c r="BJ114" s="18" t="s">
        <v>78</v>
      </c>
      <c r="BK114" s="146">
        <f t="shared" si="19"/>
        <v>5534.33</v>
      </c>
      <c r="BL114" s="18" t="s">
        <v>444</v>
      </c>
      <c r="BM114" s="145" t="s">
        <v>600</v>
      </c>
    </row>
    <row r="115" spans="2:65" s="1" customFormat="1" ht="16.5" customHeight="1">
      <c r="B115" s="33"/>
      <c r="C115" s="134" t="s">
        <v>444</v>
      </c>
      <c r="D115" s="134" t="s">
        <v>332</v>
      </c>
      <c r="E115" s="135" t="s">
        <v>5495</v>
      </c>
      <c r="F115" s="136" t="s">
        <v>5496</v>
      </c>
      <c r="G115" s="137" t="s">
        <v>2551</v>
      </c>
      <c r="H115" s="138">
        <v>7</v>
      </c>
      <c r="I115" s="139">
        <v>2988.54</v>
      </c>
      <c r="J115" s="140">
        <f t="shared" si="10"/>
        <v>20919.78</v>
      </c>
      <c r="K115" s="136" t="s">
        <v>5469</v>
      </c>
      <c r="L115" s="33"/>
      <c r="M115" s="141" t="s">
        <v>21</v>
      </c>
      <c r="N115" s="142" t="s">
        <v>42</v>
      </c>
      <c r="P115" s="143">
        <f t="shared" si="11"/>
        <v>0</v>
      </c>
      <c r="Q115" s="143">
        <v>0</v>
      </c>
      <c r="R115" s="143">
        <f t="shared" si="12"/>
        <v>0</v>
      </c>
      <c r="S115" s="143">
        <v>0</v>
      </c>
      <c r="T115" s="144">
        <f t="shared" si="13"/>
        <v>0</v>
      </c>
      <c r="AR115" s="145" t="s">
        <v>444</v>
      </c>
      <c r="AT115" s="145" t="s">
        <v>332</v>
      </c>
      <c r="AU115" s="145" t="s">
        <v>78</v>
      </c>
      <c r="AY115" s="18" t="s">
        <v>330</v>
      </c>
      <c r="BE115" s="146">
        <f t="shared" si="14"/>
        <v>20919.78</v>
      </c>
      <c r="BF115" s="146">
        <f t="shared" si="15"/>
        <v>0</v>
      </c>
      <c r="BG115" s="146">
        <f t="shared" si="16"/>
        <v>0</v>
      </c>
      <c r="BH115" s="146">
        <f t="shared" si="17"/>
        <v>0</v>
      </c>
      <c r="BI115" s="146">
        <f t="shared" si="18"/>
        <v>0</v>
      </c>
      <c r="BJ115" s="18" t="s">
        <v>78</v>
      </c>
      <c r="BK115" s="146">
        <f t="shared" si="19"/>
        <v>20919.78</v>
      </c>
      <c r="BL115" s="18" t="s">
        <v>444</v>
      </c>
      <c r="BM115" s="145" t="s">
        <v>617</v>
      </c>
    </row>
    <row r="116" spans="2:65" s="1" customFormat="1" ht="16.5" customHeight="1">
      <c r="B116" s="33"/>
      <c r="C116" s="134" t="s">
        <v>452</v>
      </c>
      <c r="D116" s="134" t="s">
        <v>332</v>
      </c>
      <c r="E116" s="135" t="s">
        <v>5497</v>
      </c>
      <c r="F116" s="136" t="s">
        <v>5498</v>
      </c>
      <c r="G116" s="137" t="s">
        <v>2551</v>
      </c>
      <c r="H116" s="138">
        <v>1</v>
      </c>
      <c r="I116" s="139">
        <v>5524.27</v>
      </c>
      <c r="J116" s="140">
        <f t="shared" si="10"/>
        <v>5524.27</v>
      </c>
      <c r="K116" s="136" t="s">
        <v>5469</v>
      </c>
      <c r="L116" s="33"/>
      <c r="M116" s="141" t="s">
        <v>21</v>
      </c>
      <c r="N116" s="142" t="s">
        <v>42</v>
      </c>
      <c r="P116" s="143">
        <f t="shared" si="11"/>
        <v>0</v>
      </c>
      <c r="Q116" s="143">
        <v>0</v>
      </c>
      <c r="R116" s="143">
        <f t="shared" si="12"/>
        <v>0</v>
      </c>
      <c r="S116" s="143">
        <v>0</v>
      </c>
      <c r="T116" s="144">
        <f t="shared" si="13"/>
        <v>0</v>
      </c>
      <c r="AR116" s="145" t="s">
        <v>444</v>
      </c>
      <c r="AT116" s="145" t="s">
        <v>332</v>
      </c>
      <c r="AU116" s="145" t="s">
        <v>78</v>
      </c>
      <c r="AY116" s="18" t="s">
        <v>330</v>
      </c>
      <c r="BE116" s="146">
        <f t="shared" si="14"/>
        <v>5524.27</v>
      </c>
      <c r="BF116" s="146">
        <f t="shared" si="15"/>
        <v>0</v>
      </c>
      <c r="BG116" s="146">
        <f t="shared" si="16"/>
        <v>0</v>
      </c>
      <c r="BH116" s="146">
        <f t="shared" si="17"/>
        <v>0</v>
      </c>
      <c r="BI116" s="146">
        <f t="shared" si="18"/>
        <v>0</v>
      </c>
      <c r="BJ116" s="18" t="s">
        <v>78</v>
      </c>
      <c r="BK116" s="146">
        <f t="shared" si="19"/>
        <v>5524.27</v>
      </c>
      <c r="BL116" s="18" t="s">
        <v>444</v>
      </c>
      <c r="BM116" s="145" t="s">
        <v>636</v>
      </c>
    </row>
    <row r="117" spans="2:65" s="1" customFormat="1" ht="16.5" customHeight="1">
      <c r="B117" s="33"/>
      <c r="C117" s="134" t="s">
        <v>459</v>
      </c>
      <c r="D117" s="134" t="s">
        <v>332</v>
      </c>
      <c r="E117" s="135" t="s">
        <v>5499</v>
      </c>
      <c r="F117" s="136" t="s">
        <v>5500</v>
      </c>
      <c r="G117" s="137" t="s">
        <v>2551</v>
      </c>
      <c r="H117" s="138">
        <v>2</v>
      </c>
      <c r="I117" s="139">
        <v>1987.93</v>
      </c>
      <c r="J117" s="140">
        <f t="shared" si="10"/>
        <v>3975.86</v>
      </c>
      <c r="K117" s="136" t="s">
        <v>5469</v>
      </c>
      <c r="L117" s="33"/>
      <c r="M117" s="141" t="s">
        <v>21</v>
      </c>
      <c r="N117" s="142" t="s">
        <v>42</v>
      </c>
      <c r="P117" s="143">
        <f t="shared" si="11"/>
        <v>0</v>
      </c>
      <c r="Q117" s="143">
        <v>0</v>
      </c>
      <c r="R117" s="143">
        <f t="shared" si="12"/>
        <v>0</v>
      </c>
      <c r="S117" s="143">
        <v>0</v>
      </c>
      <c r="T117" s="144">
        <f t="shared" si="13"/>
        <v>0</v>
      </c>
      <c r="AR117" s="145" t="s">
        <v>444</v>
      </c>
      <c r="AT117" s="145" t="s">
        <v>332</v>
      </c>
      <c r="AU117" s="145" t="s">
        <v>78</v>
      </c>
      <c r="AY117" s="18" t="s">
        <v>330</v>
      </c>
      <c r="BE117" s="146">
        <f t="shared" si="14"/>
        <v>3975.86</v>
      </c>
      <c r="BF117" s="146">
        <f t="shared" si="15"/>
        <v>0</v>
      </c>
      <c r="BG117" s="146">
        <f t="shared" si="16"/>
        <v>0</v>
      </c>
      <c r="BH117" s="146">
        <f t="shared" si="17"/>
        <v>0</v>
      </c>
      <c r="BI117" s="146">
        <f t="shared" si="18"/>
        <v>0</v>
      </c>
      <c r="BJ117" s="18" t="s">
        <v>78</v>
      </c>
      <c r="BK117" s="146">
        <f t="shared" si="19"/>
        <v>3975.86</v>
      </c>
      <c r="BL117" s="18" t="s">
        <v>444</v>
      </c>
      <c r="BM117" s="145" t="s">
        <v>649</v>
      </c>
    </row>
    <row r="118" spans="2:65" s="1" customFormat="1" ht="21.75" customHeight="1">
      <c r="B118" s="33"/>
      <c r="C118" s="134" t="s">
        <v>465</v>
      </c>
      <c r="D118" s="134" t="s">
        <v>332</v>
      </c>
      <c r="E118" s="135" t="s">
        <v>5501</v>
      </c>
      <c r="F118" s="136" t="s">
        <v>5502</v>
      </c>
      <c r="G118" s="137" t="s">
        <v>973</v>
      </c>
      <c r="H118" s="138">
        <v>1</v>
      </c>
      <c r="I118" s="139">
        <v>563.26</v>
      </c>
      <c r="J118" s="140">
        <f t="shared" si="10"/>
        <v>563.26</v>
      </c>
      <c r="K118" s="136" t="s">
        <v>5457</v>
      </c>
      <c r="L118" s="33"/>
      <c r="M118" s="141" t="s">
        <v>21</v>
      </c>
      <c r="N118" s="142" t="s">
        <v>42</v>
      </c>
      <c r="P118" s="143">
        <f t="shared" si="11"/>
        <v>0</v>
      </c>
      <c r="Q118" s="143">
        <v>0</v>
      </c>
      <c r="R118" s="143">
        <f t="shared" si="12"/>
        <v>0</v>
      </c>
      <c r="S118" s="143">
        <v>0</v>
      </c>
      <c r="T118" s="144">
        <f t="shared" si="13"/>
        <v>0</v>
      </c>
      <c r="AR118" s="145" t="s">
        <v>444</v>
      </c>
      <c r="AT118" s="145" t="s">
        <v>332</v>
      </c>
      <c r="AU118" s="145" t="s">
        <v>78</v>
      </c>
      <c r="AY118" s="18" t="s">
        <v>330</v>
      </c>
      <c r="BE118" s="146">
        <f t="shared" si="14"/>
        <v>563.26</v>
      </c>
      <c r="BF118" s="146">
        <f t="shared" si="15"/>
        <v>0</v>
      </c>
      <c r="BG118" s="146">
        <f t="shared" si="16"/>
        <v>0</v>
      </c>
      <c r="BH118" s="146">
        <f t="shared" si="17"/>
        <v>0</v>
      </c>
      <c r="BI118" s="146">
        <f t="shared" si="18"/>
        <v>0</v>
      </c>
      <c r="BJ118" s="18" t="s">
        <v>78</v>
      </c>
      <c r="BK118" s="146">
        <f t="shared" si="19"/>
        <v>563.26</v>
      </c>
      <c r="BL118" s="18" t="s">
        <v>444</v>
      </c>
      <c r="BM118" s="145" t="s">
        <v>665</v>
      </c>
    </row>
    <row r="119" spans="2:65" s="1" customFormat="1" ht="21.75" customHeight="1">
      <c r="B119" s="33"/>
      <c r="C119" s="134" t="s">
        <v>474</v>
      </c>
      <c r="D119" s="134" t="s">
        <v>332</v>
      </c>
      <c r="E119" s="135" t="s">
        <v>5503</v>
      </c>
      <c r="F119" s="136" t="s">
        <v>5504</v>
      </c>
      <c r="G119" s="137" t="s">
        <v>973</v>
      </c>
      <c r="H119" s="138">
        <v>4</v>
      </c>
      <c r="I119" s="139">
        <v>990.9</v>
      </c>
      <c r="J119" s="140">
        <f t="shared" si="10"/>
        <v>3963.6</v>
      </c>
      <c r="K119" s="136" t="s">
        <v>5457</v>
      </c>
      <c r="L119" s="33"/>
      <c r="M119" s="141" t="s">
        <v>21</v>
      </c>
      <c r="N119" s="142" t="s">
        <v>42</v>
      </c>
      <c r="P119" s="143">
        <f t="shared" si="11"/>
        <v>0</v>
      </c>
      <c r="Q119" s="143">
        <v>0</v>
      </c>
      <c r="R119" s="143">
        <f t="shared" si="12"/>
        <v>0</v>
      </c>
      <c r="S119" s="143">
        <v>0</v>
      </c>
      <c r="T119" s="144">
        <f t="shared" si="13"/>
        <v>0</v>
      </c>
      <c r="AR119" s="145" t="s">
        <v>444</v>
      </c>
      <c r="AT119" s="145" t="s">
        <v>332</v>
      </c>
      <c r="AU119" s="145" t="s">
        <v>78</v>
      </c>
      <c r="AY119" s="18" t="s">
        <v>330</v>
      </c>
      <c r="BE119" s="146">
        <f t="shared" si="14"/>
        <v>3963.6</v>
      </c>
      <c r="BF119" s="146">
        <f t="shared" si="15"/>
        <v>0</v>
      </c>
      <c r="BG119" s="146">
        <f t="shared" si="16"/>
        <v>0</v>
      </c>
      <c r="BH119" s="146">
        <f t="shared" si="17"/>
        <v>0</v>
      </c>
      <c r="BI119" s="146">
        <f t="shared" si="18"/>
        <v>0</v>
      </c>
      <c r="BJ119" s="18" t="s">
        <v>78</v>
      </c>
      <c r="BK119" s="146">
        <f t="shared" si="19"/>
        <v>3963.6</v>
      </c>
      <c r="BL119" s="18" t="s">
        <v>444</v>
      </c>
      <c r="BM119" s="145" t="s">
        <v>677</v>
      </c>
    </row>
    <row r="120" spans="2:65" s="1" customFormat="1" ht="21.75" customHeight="1">
      <c r="B120" s="33"/>
      <c r="C120" s="134" t="s">
        <v>7</v>
      </c>
      <c r="D120" s="134" t="s">
        <v>332</v>
      </c>
      <c r="E120" s="135" t="s">
        <v>5505</v>
      </c>
      <c r="F120" s="136" t="s">
        <v>5506</v>
      </c>
      <c r="G120" s="137" t="s">
        <v>973</v>
      </c>
      <c r="H120" s="138">
        <v>2</v>
      </c>
      <c r="I120" s="139">
        <v>1071.8</v>
      </c>
      <c r="J120" s="140">
        <f t="shared" si="10"/>
        <v>2143.6</v>
      </c>
      <c r="K120" s="136" t="s">
        <v>5457</v>
      </c>
      <c r="L120" s="33"/>
      <c r="M120" s="141" t="s">
        <v>21</v>
      </c>
      <c r="N120" s="142" t="s">
        <v>42</v>
      </c>
      <c r="P120" s="143">
        <f t="shared" si="11"/>
        <v>0</v>
      </c>
      <c r="Q120" s="143">
        <v>0</v>
      </c>
      <c r="R120" s="143">
        <f t="shared" si="12"/>
        <v>0</v>
      </c>
      <c r="S120" s="143">
        <v>0</v>
      </c>
      <c r="T120" s="144">
        <f t="shared" si="13"/>
        <v>0</v>
      </c>
      <c r="AR120" s="145" t="s">
        <v>444</v>
      </c>
      <c r="AT120" s="145" t="s">
        <v>332</v>
      </c>
      <c r="AU120" s="145" t="s">
        <v>78</v>
      </c>
      <c r="AY120" s="18" t="s">
        <v>330</v>
      </c>
      <c r="BE120" s="146">
        <f t="shared" si="14"/>
        <v>2143.6</v>
      </c>
      <c r="BF120" s="146">
        <f t="shared" si="15"/>
        <v>0</v>
      </c>
      <c r="BG120" s="146">
        <f t="shared" si="16"/>
        <v>0</v>
      </c>
      <c r="BH120" s="146">
        <f t="shared" si="17"/>
        <v>0</v>
      </c>
      <c r="BI120" s="146">
        <f t="shared" si="18"/>
        <v>0</v>
      </c>
      <c r="BJ120" s="18" t="s">
        <v>78</v>
      </c>
      <c r="BK120" s="146">
        <f t="shared" si="19"/>
        <v>2143.6</v>
      </c>
      <c r="BL120" s="18" t="s">
        <v>444</v>
      </c>
      <c r="BM120" s="145" t="s">
        <v>714</v>
      </c>
    </row>
    <row r="121" spans="2:65" s="1" customFormat="1" ht="16.5" customHeight="1">
      <c r="B121" s="33"/>
      <c r="C121" s="134" t="s">
        <v>484</v>
      </c>
      <c r="D121" s="134" t="s">
        <v>332</v>
      </c>
      <c r="E121" s="135" t="s">
        <v>5507</v>
      </c>
      <c r="F121" s="136" t="s">
        <v>5508</v>
      </c>
      <c r="G121" s="137" t="s">
        <v>973</v>
      </c>
      <c r="H121" s="138">
        <v>3</v>
      </c>
      <c r="I121" s="139">
        <v>232.44</v>
      </c>
      <c r="J121" s="140">
        <f t="shared" si="10"/>
        <v>697.32</v>
      </c>
      <c r="K121" s="136" t="s">
        <v>5469</v>
      </c>
      <c r="L121" s="33"/>
      <c r="M121" s="141" t="s">
        <v>21</v>
      </c>
      <c r="N121" s="142" t="s">
        <v>42</v>
      </c>
      <c r="P121" s="143">
        <f t="shared" si="11"/>
        <v>0</v>
      </c>
      <c r="Q121" s="143">
        <v>0</v>
      </c>
      <c r="R121" s="143">
        <f t="shared" si="12"/>
        <v>0</v>
      </c>
      <c r="S121" s="143">
        <v>0</v>
      </c>
      <c r="T121" s="144">
        <f t="shared" si="13"/>
        <v>0</v>
      </c>
      <c r="AR121" s="145" t="s">
        <v>444</v>
      </c>
      <c r="AT121" s="145" t="s">
        <v>332</v>
      </c>
      <c r="AU121" s="145" t="s">
        <v>78</v>
      </c>
      <c r="AY121" s="18" t="s">
        <v>330</v>
      </c>
      <c r="BE121" s="146">
        <f t="shared" si="14"/>
        <v>697.32</v>
      </c>
      <c r="BF121" s="146">
        <f t="shared" si="15"/>
        <v>0</v>
      </c>
      <c r="BG121" s="146">
        <f t="shared" si="16"/>
        <v>0</v>
      </c>
      <c r="BH121" s="146">
        <f t="shared" si="17"/>
        <v>0</v>
      </c>
      <c r="BI121" s="146">
        <f t="shared" si="18"/>
        <v>0</v>
      </c>
      <c r="BJ121" s="18" t="s">
        <v>78</v>
      </c>
      <c r="BK121" s="146">
        <f t="shared" si="19"/>
        <v>697.32</v>
      </c>
      <c r="BL121" s="18" t="s">
        <v>444</v>
      </c>
      <c r="BM121" s="145" t="s">
        <v>728</v>
      </c>
    </row>
    <row r="122" spans="2:65" s="1" customFormat="1" ht="19.5">
      <c r="B122" s="33"/>
      <c r="D122" s="152" t="s">
        <v>375</v>
      </c>
      <c r="F122" s="165" t="s">
        <v>5509</v>
      </c>
      <c r="I122" s="149"/>
      <c r="L122" s="33"/>
      <c r="M122" s="150"/>
      <c r="T122" s="52"/>
      <c r="AT122" s="18" t="s">
        <v>375</v>
      </c>
      <c r="AU122" s="18" t="s">
        <v>78</v>
      </c>
    </row>
    <row r="123" spans="2:65" s="1" customFormat="1" ht="16.5" customHeight="1">
      <c r="B123" s="33"/>
      <c r="C123" s="134" t="s">
        <v>491</v>
      </c>
      <c r="D123" s="134" t="s">
        <v>332</v>
      </c>
      <c r="E123" s="135" t="s">
        <v>5510</v>
      </c>
      <c r="F123" s="136" t="s">
        <v>5511</v>
      </c>
      <c r="G123" s="137" t="s">
        <v>2551</v>
      </c>
      <c r="H123" s="138">
        <v>2</v>
      </c>
      <c r="I123" s="139">
        <v>9221.57</v>
      </c>
      <c r="J123" s="140">
        <f>ROUND(I123*H123,2)</f>
        <v>18443.14</v>
      </c>
      <c r="K123" s="136" t="s">
        <v>5469</v>
      </c>
      <c r="L123" s="33"/>
      <c r="M123" s="141" t="s">
        <v>21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444</v>
      </c>
      <c r="AT123" s="145" t="s">
        <v>332</v>
      </c>
      <c r="AU123" s="145" t="s">
        <v>78</v>
      </c>
      <c r="AY123" s="18" t="s">
        <v>330</v>
      </c>
      <c r="BE123" s="146">
        <f>IF(N123="základní",J123,0)</f>
        <v>18443.14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78</v>
      </c>
      <c r="BK123" s="146">
        <f>ROUND(I123*H123,2)</f>
        <v>18443.14</v>
      </c>
      <c r="BL123" s="18" t="s">
        <v>444</v>
      </c>
      <c r="BM123" s="145" t="s">
        <v>742</v>
      </c>
    </row>
    <row r="124" spans="2:65" s="1" customFormat="1" ht="24.2" customHeight="1">
      <c r="B124" s="33"/>
      <c r="C124" s="134" t="s">
        <v>5488</v>
      </c>
      <c r="D124" s="134" t="s">
        <v>332</v>
      </c>
      <c r="E124" s="135" t="s">
        <v>5512</v>
      </c>
      <c r="F124" s="136" t="s">
        <v>5513</v>
      </c>
      <c r="G124" s="137" t="s">
        <v>2551</v>
      </c>
      <c r="H124" s="138">
        <v>2</v>
      </c>
      <c r="I124" s="139">
        <v>9844.4600000000009</v>
      </c>
      <c r="J124" s="140">
        <f>ROUND(I124*H124,2)</f>
        <v>19688.919999999998</v>
      </c>
      <c r="K124" s="136" t="s">
        <v>5469</v>
      </c>
      <c r="L124" s="33"/>
      <c r="M124" s="141" t="s">
        <v>21</v>
      </c>
      <c r="N124" s="142" t="s">
        <v>42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444</v>
      </c>
      <c r="AT124" s="145" t="s">
        <v>332</v>
      </c>
      <c r="AU124" s="145" t="s">
        <v>78</v>
      </c>
      <c r="AY124" s="18" t="s">
        <v>330</v>
      </c>
      <c r="BE124" s="146">
        <f>IF(N124="základní",J124,0)</f>
        <v>19688.919999999998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78</v>
      </c>
      <c r="BK124" s="146">
        <f>ROUND(I124*H124,2)</f>
        <v>19688.919999999998</v>
      </c>
      <c r="BL124" s="18" t="s">
        <v>444</v>
      </c>
      <c r="BM124" s="145" t="s">
        <v>759</v>
      </c>
    </row>
    <row r="125" spans="2:65" s="1" customFormat="1" ht="33" customHeight="1">
      <c r="B125" s="33"/>
      <c r="C125" s="134" t="s">
        <v>561</v>
      </c>
      <c r="D125" s="134" t="s">
        <v>332</v>
      </c>
      <c r="E125" s="135" t="s">
        <v>5514</v>
      </c>
      <c r="F125" s="136" t="s">
        <v>5515</v>
      </c>
      <c r="G125" s="137" t="s">
        <v>2551</v>
      </c>
      <c r="H125" s="138">
        <v>1</v>
      </c>
      <c r="I125" s="139">
        <v>8228.44</v>
      </c>
      <c r="J125" s="140">
        <f>ROUND(I125*H125,2)</f>
        <v>8228.44</v>
      </c>
      <c r="K125" s="136" t="s">
        <v>5469</v>
      </c>
      <c r="L125" s="33"/>
      <c r="M125" s="141" t="s">
        <v>21</v>
      </c>
      <c r="N125" s="142" t="s">
        <v>42</v>
      </c>
      <c r="P125" s="143">
        <f>O125*H125</f>
        <v>0</v>
      </c>
      <c r="Q125" s="143">
        <v>0</v>
      </c>
      <c r="R125" s="143">
        <f>Q125*H125</f>
        <v>0</v>
      </c>
      <c r="S125" s="143">
        <v>0</v>
      </c>
      <c r="T125" s="144">
        <f>S125*H125</f>
        <v>0</v>
      </c>
      <c r="AR125" s="145" t="s">
        <v>444</v>
      </c>
      <c r="AT125" s="145" t="s">
        <v>332</v>
      </c>
      <c r="AU125" s="145" t="s">
        <v>78</v>
      </c>
      <c r="AY125" s="18" t="s">
        <v>330</v>
      </c>
      <c r="BE125" s="146">
        <f>IF(N125="základní",J125,0)</f>
        <v>8228.44</v>
      </c>
      <c r="BF125" s="146">
        <f>IF(N125="snížená",J125,0)</f>
        <v>0</v>
      </c>
      <c r="BG125" s="146">
        <f>IF(N125="zákl. přenesená",J125,0)</f>
        <v>0</v>
      </c>
      <c r="BH125" s="146">
        <f>IF(N125="sníž. přenesená",J125,0)</f>
        <v>0</v>
      </c>
      <c r="BI125" s="146">
        <f>IF(N125="nulová",J125,0)</f>
        <v>0</v>
      </c>
      <c r="BJ125" s="18" t="s">
        <v>78</v>
      </c>
      <c r="BK125" s="146">
        <f>ROUND(I125*H125,2)</f>
        <v>8228.44</v>
      </c>
      <c r="BL125" s="18" t="s">
        <v>444</v>
      </c>
      <c r="BM125" s="145" t="s">
        <v>941</v>
      </c>
    </row>
    <row r="126" spans="2:65" s="1" customFormat="1" ht="24.2" customHeight="1">
      <c r="B126" s="33"/>
      <c r="C126" s="134" t="s">
        <v>571</v>
      </c>
      <c r="D126" s="134" t="s">
        <v>332</v>
      </c>
      <c r="E126" s="135" t="s">
        <v>5516</v>
      </c>
      <c r="F126" s="136" t="s">
        <v>5517</v>
      </c>
      <c r="G126" s="137" t="s">
        <v>2551</v>
      </c>
      <c r="H126" s="138">
        <v>1</v>
      </c>
      <c r="I126" s="139">
        <v>93262.28</v>
      </c>
      <c r="J126" s="140">
        <f>ROUND(I126*H126,2)</f>
        <v>93262.28</v>
      </c>
      <c r="K126" s="136" t="s">
        <v>5469</v>
      </c>
      <c r="L126" s="33"/>
      <c r="M126" s="141" t="s">
        <v>21</v>
      </c>
      <c r="N126" s="142" t="s">
        <v>42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444</v>
      </c>
      <c r="AT126" s="145" t="s">
        <v>332</v>
      </c>
      <c r="AU126" s="145" t="s">
        <v>78</v>
      </c>
      <c r="AY126" s="18" t="s">
        <v>330</v>
      </c>
      <c r="BE126" s="146">
        <f>IF(N126="základní",J126,0)</f>
        <v>93262.28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78</v>
      </c>
      <c r="BK126" s="146">
        <f>ROUND(I126*H126,2)</f>
        <v>93262.28</v>
      </c>
      <c r="BL126" s="18" t="s">
        <v>444</v>
      </c>
      <c r="BM126" s="145" t="s">
        <v>963</v>
      </c>
    </row>
    <row r="127" spans="2:65" s="1" customFormat="1" ht="16.5" customHeight="1">
      <c r="B127" s="33"/>
      <c r="C127" s="134" t="s">
        <v>559</v>
      </c>
      <c r="D127" s="134" t="s">
        <v>332</v>
      </c>
      <c r="E127" s="135" t="s">
        <v>5518</v>
      </c>
      <c r="F127" s="136" t="s">
        <v>5519</v>
      </c>
      <c r="G127" s="137" t="s">
        <v>447</v>
      </c>
      <c r="H127" s="138">
        <v>2.6920000000000002</v>
      </c>
      <c r="I127" s="139">
        <v>3328.03</v>
      </c>
      <c r="J127" s="140">
        <f>ROUND(I127*H127,2)</f>
        <v>8959.06</v>
      </c>
      <c r="K127" s="136" t="s">
        <v>5457</v>
      </c>
      <c r="L127" s="33"/>
      <c r="M127" s="141" t="s">
        <v>21</v>
      </c>
      <c r="N127" s="142" t="s">
        <v>42</v>
      </c>
      <c r="P127" s="143">
        <f>O127*H127</f>
        <v>0</v>
      </c>
      <c r="Q127" s="143">
        <v>0</v>
      </c>
      <c r="R127" s="143">
        <f>Q127*H127</f>
        <v>0</v>
      </c>
      <c r="S127" s="143">
        <v>0</v>
      </c>
      <c r="T127" s="144">
        <f>S127*H127</f>
        <v>0</v>
      </c>
      <c r="AR127" s="145" t="s">
        <v>444</v>
      </c>
      <c r="AT127" s="145" t="s">
        <v>332</v>
      </c>
      <c r="AU127" s="145" t="s">
        <v>78</v>
      </c>
      <c r="AY127" s="18" t="s">
        <v>330</v>
      </c>
      <c r="BE127" s="146">
        <f>IF(N127="základní",J127,0)</f>
        <v>8959.06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78</v>
      </c>
      <c r="BK127" s="146">
        <f>ROUND(I127*H127,2)</f>
        <v>8959.06</v>
      </c>
      <c r="BL127" s="18" t="s">
        <v>444</v>
      </c>
      <c r="BM127" s="145" t="s">
        <v>977</v>
      </c>
    </row>
    <row r="128" spans="2:65" s="11" customFormat="1" ht="25.9" customHeight="1">
      <c r="B128" s="122"/>
      <c r="D128" s="123" t="s">
        <v>70</v>
      </c>
      <c r="E128" s="124" t="s">
        <v>5520</v>
      </c>
      <c r="F128" s="124" t="s">
        <v>5521</v>
      </c>
      <c r="I128" s="125"/>
      <c r="J128" s="126">
        <f>BK128</f>
        <v>731567.59000000008</v>
      </c>
      <c r="L128" s="122"/>
      <c r="M128" s="127"/>
      <c r="P128" s="128">
        <f>SUM(P129:P152)</f>
        <v>0</v>
      </c>
      <c r="R128" s="128">
        <f>SUM(R129:R152)</f>
        <v>0</v>
      </c>
      <c r="T128" s="129">
        <f>SUM(T129:T152)</f>
        <v>0</v>
      </c>
      <c r="AR128" s="123" t="s">
        <v>80</v>
      </c>
      <c r="AT128" s="130" t="s">
        <v>70</v>
      </c>
      <c r="AU128" s="130" t="s">
        <v>71</v>
      </c>
      <c r="AY128" s="123" t="s">
        <v>330</v>
      </c>
      <c r="BK128" s="131">
        <f>SUM(BK129:BK152)</f>
        <v>731567.59000000008</v>
      </c>
    </row>
    <row r="129" spans="2:65" s="1" customFormat="1" ht="21.75" customHeight="1">
      <c r="B129" s="33"/>
      <c r="C129" s="134" t="s">
        <v>585</v>
      </c>
      <c r="D129" s="134" t="s">
        <v>332</v>
      </c>
      <c r="E129" s="135" t="s">
        <v>5522</v>
      </c>
      <c r="F129" s="136" t="s">
        <v>5523</v>
      </c>
      <c r="G129" s="137" t="s">
        <v>973</v>
      </c>
      <c r="H129" s="138">
        <v>212</v>
      </c>
      <c r="I129" s="139">
        <v>177.1</v>
      </c>
      <c r="J129" s="140">
        <f>ROUND(I129*H129,2)</f>
        <v>37545.199999999997</v>
      </c>
      <c r="K129" s="136" t="s">
        <v>5457</v>
      </c>
      <c r="L129" s="33"/>
      <c r="M129" s="141" t="s">
        <v>21</v>
      </c>
      <c r="N129" s="14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444</v>
      </c>
      <c r="AT129" s="145" t="s">
        <v>332</v>
      </c>
      <c r="AU129" s="145" t="s">
        <v>78</v>
      </c>
      <c r="AY129" s="18" t="s">
        <v>330</v>
      </c>
      <c r="BE129" s="146">
        <f>IF(N129="základní",J129,0)</f>
        <v>37545.199999999997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78</v>
      </c>
      <c r="BK129" s="146">
        <f>ROUND(I129*H129,2)</f>
        <v>37545.199999999997</v>
      </c>
      <c r="BL129" s="18" t="s">
        <v>444</v>
      </c>
      <c r="BM129" s="145" t="s">
        <v>987</v>
      </c>
    </row>
    <row r="130" spans="2:65" s="1" customFormat="1" ht="21.75" customHeight="1">
      <c r="B130" s="33"/>
      <c r="C130" s="134" t="s">
        <v>594</v>
      </c>
      <c r="D130" s="134" t="s">
        <v>332</v>
      </c>
      <c r="E130" s="135" t="s">
        <v>5524</v>
      </c>
      <c r="F130" s="136" t="s">
        <v>5525</v>
      </c>
      <c r="G130" s="137" t="s">
        <v>973</v>
      </c>
      <c r="H130" s="138">
        <v>6</v>
      </c>
      <c r="I130" s="139">
        <v>266.75</v>
      </c>
      <c r="J130" s="140">
        <f>ROUND(I130*H130,2)</f>
        <v>1600.5</v>
      </c>
      <c r="K130" s="136" t="s">
        <v>5457</v>
      </c>
      <c r="L130" s="33"/>
      <c r="M130" s="141" t="s">
        <v>21</v>
      </c>
      <c r="N130" s="142" t="s">
        <v>42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444</v>
      </c>
      <c r="AT130" s="145" t="s">
        <v>332</v>
      </c>
      <c r="AU130" s="145" t="s">
        <v>78</v>
      </c>
      <c r="AY130" s="18" t="s">
        <v>330</v>
      </c>
      <c r="BE130" s="146">
        <f>IF(N130="základní",J130,0)</f>
        <v>1600.5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78</v>
      </c>
      <c r="BK130" s="146">
        <f>ROUND(I130*H130,2)</f>
        <v>1600.5</v>
      </c>
      <c r="BL130" s="18" t="s">
        <v>444</v>
      </c>
      <c r="BM130" s="145" t="s">
        <v>998</v>
      </c>
    </row>
    <row r="131" spans="2:65" s="1" customFormat="1" ht="21.75" customHeight="1">
      <c r="B131" s="33"/>
      <c r="C131" s="134" t="s">
        <v>600</v>
      </c>
      <c r="D131" s="134" t="s">
        <v>332</v>
      </c>
      <c r="E131" s="135" t="s">
        <v>5526</v>
      </c>
      <c r="F131" s="136" t="s">
        <v>5527</v>
      </c>
      <c r="G131" s="137" t="s">
        <v>973</v>
      </c>
      <c r="H131" s="138">
        <v>4</v>
      </c>
      <c r="I131" s="139">
        <v>329.85</v>
      </c>
      <c r="J131" s="140">
        <f>ROUND(I131*H131,2)</f>
        <v>1319.4</v>
      </c>
      <c r="K131" s="136" t="s">
        <v>5457</v>
      </c>
      <c r="L131" s="33"/>
      <c r="M131" s="141" t="s">
        <v>21</v>
      </c>
      <c r="N131" s="142" t="s">
        <v>42</v>
      </c>
      <c r="P131" s="143">
        <f>O131*H131</f>
        <v>0</v>
      </c>
      <c r="Q131" s="143">
        <v>0</v>
      </c>
      <c r="R131" s="143">
        <f>Q131*H131</f>
        <v>0</v>
      </c>
      <c r="S131" s="143">
        <v>0</v>
      </c>
      <c r="T131" s="144">
        <f>S131*H131</f>
        <v>0</v>
      </c>
      <c r="AR131" s="145" t="s">
        <v>444</v>
      </c>
      <c r="AT131" s="145" t="s">
        <v>332</v>
      </c>
      <c r="AU131" s="145" t="s">
        <v>78</v>
      </c>
      <c r="AY131" s="18" t="s">
        <v>330</v>
      </c>
      <c r="BE131" s="146">
        <f>IF(N131="základní",J131,0)</f>
        <v>1319.4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78</v>
      </c>
      <c r="BK131" s="146">
        <f>ROUND(I131*H131,2)</f>
        <v>1319.4</v>
      </c>
      <c r="BL131" s="18" t="s">
        <v>444</v>
      </c>
      <c r="BM131" s="145" t="s">
        <v>1022</v>
      </c>
    </row>
    <row r="132" spans="2:65" s="1" customFormat="1" ht="24.2" customHeight="1">
      <c r="B132" s="33"/>
      <c r="C132" s="134" t="s">
        <v>611</v>
      </c>
      <c r="D132" s="134" t="s">
        <v>332</v>
      </c>
      <c r="E132" s="135" t="s">
        <v>5528</v>
      </c>
      <c r="F132" s="136" t="s">
        <v>5529</v>
      </c>
      <c r="G132" s="137" t="s">
        <v>353</v>
      </c>
      <c r="H132" s="138">
        <v>22</v>
      </c>
      <c r="I132" s="139">
        <v>482.91</v>
      </c>
      <c r="J132" s="140">
        <f>ROUND(I132*H132,2)</f>
        <v>10624.02</v>
      </c>
      <c r="K132" s="136" t="s">
        <v>5457</v>
      </c>
      <c r="L132" s="33"/>
      <c r="M132" s="141" t="s">
        <v>21</v>
      </c>
      <c r="N132" s="142" t="s">
        <v>42</v>
      </c>
      <c r="P132" s="143">
        <f>O132*H132</f>
        <v>0</v>
      </c>
      <c r="Q132" s="143">
        <v>0</v>
      </c>
      <c r="R132" s="143">
        <f>Q132*H132</f>
        <v>0</v>
      </c>
      <c r="S132" s="143">
        <v>0</v>
      </c>
      <c r="T132" s="144">
        <f>S132*H132</f>
        <v>0</v>
      </c>
      <c r="AR132" s="145" t="s">
        <v>444</v>
      </c>
      <c r="AT132" s="145" t="s">
        <v>332</v>
      </c>
      <c r="AU132" s="145" t="s">
        <v>78</v>
      </c>
      <c r="AY132" s="18" t="s">
        <v>330</v>
      </c>
      <c r="BE132" s="146">
        <f>IF(N132="základní",J132,0)</f>
        <v>10624.02</v>
      </c>
      <c r="BF132" s="146">
        <f>IF(N132="snížená",J132,0)</f>
        <v>0</v>
      </c>
      <c r="BG132" s="146">
        <f>IF(N132="zákl. přenesená",J132,0)</f>
        <v>0</v>
      </c>
      <c r="BH132" s="146">
        <f>IF(N132="sníž. přenesená",J132,0)</f>
        <v>0</v>
      </c>
      <c r="BI132" s="146">
        <f>IF(N132="nulová",J132,0)</f>
        <v>0</v>
      </c>
      <c r="BJ132" s="18" t="s">
        <v>78</v>
      </c>
      <c r="BK132" s="146">
        <f>ROUND(I132*H132,2)</f>
        <v>10624.02</v>
      </c>
      <c r="BL132" s="18" t="s">
        <v>444</v>
      </c>
      <c r="BM132" s="145" t="s">
        <v>1035</v>
      </c>
    </row>
    <row r="133" spans="2:65" s="1" customFormat="1" ht="19.5">
      <c r="B133" s="33"/>
      <c r="D133" s="152" t="s">
        <v>375</v>
      </c>
      <c r="F133" s="165" t="s">
        <v>5530</v>
      </c>
      <c r="I133" s="149"/>
      <c r="L133" s="33"/>
      <c r="M133" s="150"/>
      <c r="T133" s="52"/>
      <c r="AT133" s="18" t="s">
        <v>375</v>
      </c>
      <c r="AU133" s="18" t="s">
        <v>78</v>
      </c>
    </row>
    <row r="134" spans="2:65" s="1" customFormat="1" ht="16.5" customHeight="1">
      <c r="B134" s="33"/>
      <c r="C134" s="134" t="s">
        <v>617</v>
      </c>
      <c r="D134" s="134" t="s">
        <v>332</v>
      </c>
      <c r="E134" s="135" t="s">
        <v>5531</v>
      </c>
      <c r="F134" s="136" t="s">
        <v>5532</v>
      </c>
      <c r="G134" s="137" t="s">
        <v>2551</v>
      </c>
      <c r="H134" s="138">
        <v>164</v>
      </c>
      <c r="I134" s="139">
        <v>437.21</v>
      </c>
      <c r="J134" s="140">
        <f>ROUND(I134*H134,2)</f>
        <v>71702.44</v>
      </c>
      <c r="K134" s="136" t="s">
        <v>5469</v>
      </c>
      <c r="L134" s="33"/>
      <c r="M134" s="141" t="s">
        <v>21</v>
      </c>
      <c r="N134" s="14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444</v>
      </c>
      <c r="AT134" s="145" t="s">
        <v>332</v>
      </c>
      <c r="AU134" s="145" t="s">
        <v>78</v>
      </c>
      <c r="AY134" s="18" t="s">
        <v>330</v>
      </c>
      <c r="BE134" s="146">
        <f>IF(N134="základní",J134,0)</f>
        <v>71702.44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78</v>
      </c>
      <c r="BK134" s="146">
        <f>ROUND(I134*H134,2)</f>
        <v>71702.44</v>
      </c>
      <c r="BL134" s="18" t="s">
        <v>444</v>
      </c>
      <c r="BM134" s="145" t="s">
        <v>1050</v>
      </c>
    </row>
    <row r="135" spans="2:65" s="1" customFormat="1" ht="16.5" customHeight="1">
      <c r="B135" s="33"/>
      <c r="C135" s="134" t="s">
        <v>627</v>
      </c>
      <c r="D135" s="134" t="s">
        <v>332</v>
      </c>
      <c r="E135" s="135" t="s">
        <v>5533</v>
      </c>
      <c r="F135" s="136" t="s">
        <v>5534</v>
      </c>
      <c r="G135" s="137" t="s">
        <v>2551</v>
      </c>
      <c r="H135" s="138">
        <v>12</v>
      </c>
      <c r="I135" s="139">
        <v>498.37</v>
      </c>
      <c r="J135" s="140">
        <f>ROUND(I135*H135,2)</f>
        <v>5980.44</v>
      </c>
      <c r="K135" s="136" t="s">
        <v>5469</v>
      </c>
      <c r="L135" s="33"/>
      <c r="M135" s="141" t="s">
        <v>21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444</v>
      </c>
      <c r="AT135" s="145" t="s">
        <v>332</v>
      </c>
      <c r="AU135" s="145" t="s">
        <v>78</v>
      </c>
      <c r="AY135" s="18" t="s">
        <v>330</v>
      </c>
      <c r="BE135" s="146">
        <f>IF(N135="základní",J135,0)</f>
        <v>5980.44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78</v>
      </c>
      <c r="BK135" s="146">
        <f>ROUND(I135*H135,2)</f>
        <v>5980.44</v>
      </c>
      <c r="BL135" s="18" t="s">
        <v>444</v>
      </c>
      <c r="BM135" s="145" t="s">
        <v>1064</v>
      </c>
    </row>
    <row r="136" spans="2:65" s="1" customFormat="1" ht="16.5" customHeight="1">
      <c r="B136" s="33"/>
      <c r="C136" s="134" t="s">
        <v>636</v>
      </c>
      <c r="D136" s="134" t="s">
        <v>332</v>
      </c>
      <c r="E136" s="135" t="s">
        <v>5535</v>
      </c>
      <c r="F136" s="136" t="s">
        <v>5536</v>
      </c>
      <c r="G136" s="137" t="s">
        <v>2551</v>
      </c>
      <c r="H136" s="138">
        <v>4</v>
      </c>
      <c r="I136" s="139">
        <v>725</v>
      </c>
      <c r="J136" s="140">
        <f>ROUND(I136*H136,2)</f>
        <v>2900</v>
      </c>
      <c r="K136" s="136" t="s">
        <v>5469</v>
      </c>
      <c r="L136" s="33"/>
      <c r="M136" s="141" t="s">
        <v>21</v>
      </c>
      <c r="N136" s="142" t="s">
        <v>42</v>
      </c>
      <c r="P136" s="143">
        <f>O136*H136</f>
        <v>0</v>
      </c>
      <c r="Q136" s="143">
        <v>0</v>
      </c>
      <c r="R136" s="143">
        <f>Q136*H136</f>
        <v>0</v>
      </c>
      <c r="S136" s="143">
        <v>0</v>
      </c>
      <c r="T136" s="144">
        <f>S136*H136</f>
        <v>0</v>
      </c>
      <c r="AR136" s="145" t="s">
        <v>444</v>
      </c>
      <c r="AT136" s="145" t="s">
        <v>332</v>
      </c>
      <c r="AU136" s="145" t="s">
        <v>78</v>
      </c>
      <c r="AY136" s="18" t="s">
        <v>330</v>
      </c>
      <c r="BE136" s="146">
        <f>IF(N136="základní",J136,0)</f>
        <v>2900</v>
      </c>
      <c r="BF136" s="146">
        <f>IF(N136="snížená",J136,0)</f>
        <v>0</v>
      </c>
      <c r="BG136" s="146">
        <f>IF(N136="zákl. přenesená",J136,0)</f>
        <v>0</v>
      </c>
      <c r="BH136" s="146">
        <f>IF(N136="sníž. přenesená",J136,0)</f>
        <v>0</v>
      </c>
      <c r="BI136" s="146">
        <f>IF(N136="nulová",J136,0)</f>
        <v>0</v>
      </c>
      <c r="BJ136" s="18" t="s">
        <v>78</v>
      </c>
      <c r="BK136" s="146">
        <f>ROUND(I136*H136,2)</f>
        <v>2900</v>
      </c>
      <c r="BL136" s="18" t="s">
        <v>444</v>
      </c>
      <c r="BM136" s="145" t="s">
        <v>1087</v>
      </c>
    </row>
    <row r="137" spans="2:65" s="1" customFormat="1" ht="16.5" customHeight="1">
      <c r="B137" s="33"/>
      <c r="C137" s="134" t="s">
        <v>642</v>
      </c>
      <c r="D137" s="134" t="s">
        <v>332</v>
      </c>
      <c r="E137" s="135" t="s">
        <v>5537</v>
      </c>
      <c r="F137" s="136" t="s">
        <v>5538</v>
      </c>
      <c r="G137" s="137" t="s">
        <v>2551</v>
      </c>
      <c r="H137" s="138">
        <v>4</v>
      </c>
      <c r="I137" s="139">
        <v>1340.41</v>
      </c>
      <c r="J137" s="140">
        <f>ROUND(I137*H137,2)</f>
        <v>5361.64</v>
      </c>
      <c r="K137" s="136" t="s">
        <v>5469</v>
      </c>
      <c r="L137" s="33"/>
      <c r="M137" s="141" t="s">
        <v>21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444</v>
      </c>
      <c r="AT137" s="145" t="s">
        <v>332</v>
      </c>
      <c r="AU137" s="145" t="s">
        <v>78</v>
      </c>
      <c r="AY137" s="18" t="s">
        <v>330</v>
      </c>
      <c r="BE137" s="146">
        <f>IF(N137="základní",J137,0)</f>
        <v>5361.64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78</v>
      </c>
      <c r="BK137" s="146">
        <f>ROUND(I137*H137,2)</f>
        <v>5361.64</v>
      </c>
      <c r="BL137" s="18" t="s">
        <v>444</v>
      </c>
      <c r="BM137" s="145" t="s">
        <v>1103</v>
      </c>
    </row>
    <row r="138" spans="2:65" s="1" customFormat="1" ht="21.75" customHeight="1">
      <c r="B138" s="33"/>
      <c r="C138" s="134" t="s">
        <v>649</v>
      </c>
      <c r="D138" s="134" t="s">
        <v>332</v>
      </c>
      <c r="E138" s="135" t="s">
        <v>5539</v>
      </c>
      <c r="F138" s="136" t="s">
        <v>5540</v>
      </c>
      <c r="G138" s="137" t="s">
        <v>353</v>
      </c>
      <c r="H138" s="138">
        <v>1182</v>
      </c>
      <c r="I138" s="139">
        <v>116.22</v>
      </c>
      <c r="J138" s="140">
        <f>ROUND(I138*H138,2)</f>
        <v>137372.04</v>
      </c>
      <c r="K138" s="136" t="s">
        <v>5457</v>
      </c>
      <c r="L138" s="33"/>
      <c r="M138" s="141" t="s">
        <v>21</v>
      </c>
      <c r="N138" s="14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444</v>
      </c>
      <c r="AT138" s="145" t="s">
        <v>332</v>
      </c>
      <c r="AU138" s="145" t="s">
        <v>78</v>
      </c>
      <c r="AY138" s="18" t="s">
        <v>330</v>
      </c>
      <c r="BE138" s="146">
        <f>IF(N138="základní",J138,0)</f>
        <v>137372.04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78</v>
      </c>
      <c r="BK138" s="146">
        <f>ROUND(I138*H138,2)</f>
        <v>137372.04</v>
      </c>
      <c r="BL138" s="18" t="s">
        <v>444</v>
      </c>
      <c r="BM138" s="145" t="s">
        <v>1116</v>
      </c>
    </row>
    <row r="139" spans="2:65" s="1" customFormat="1" ht="29.25">
      <c r="B139" s="33"/>
      <c r="D139" s="152" t="s">
        <v>375</v>
      </c>
      <c r="F139" s="165" t="s">
        <v>5541</v>
      </c>
      <c r="I139" s="149"/>
      <c r="L139" s="33"/>
      <c r="M139" s="150"/>
      <c r="T139" s="52"/>
      <c r="AT139" s="18" t="s">
        <v>375</v>
      </c>
      <c r="AU139" s="18" t="s">
        <v>78</v>
      </c>
    </row>
    <row r="140" spans="2:65" s="1" customFormat="1" ht="21.75" customHeight="1">
      <c r="B140" s="33"/>
      <c r="C140" s="134" t="s">
        <v>658</v>
      </c>
      <c r="D140" s="134" t="s">
        <v>332</v>
      </c>
      <c r="E140" s="135" t="s">
        <v>5542</v>
      </c>
      <c r="F140" s="136" t="s">
        <v>5543</v>
      </c>
      <c r="G140" s="137" t="s">
        <v>353</v>
      </c>
      <c r="H140" s="138">
        <v>216</v>
      </c>
      <c r="I140" s="139">
        <v>193.76</v>
      </c>
      <c r="J140" s="140">
        <f>ROUND(I140*H140,2)</f>
        <v>41852.160000000003</v>
      </c>
      <c r="K140" s="136" t="s">
        <v>5457</v>
      </c>
      <c r="L140" s="33"/>
      <c r="M140" s="141" t="s">
        <v>21</v>
      </c>
      <c r="N140" s="142" t="s">
        <v>42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444</v>
      </c>
      <c r="AT140" s="145" t="s">
        <v>332</v>
      </c>
      <c r="AU140" s="145" t="s">
        <v>78</v>
      </c>
      <c r="AY140" s="18" t="s">
        <v>330</v>
      </c>
      <c r="BE140" s="146">
        <f>IF(N140="základní",J140,0)</f>
        <v>41852.160000000003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78</v>
      </c>
      <c r="BK140" s="146">
        <f>ROUND(I140*H140,2)</f>
        <v>41852.160000000003</v>
      </c>
      <c r="BL140" s="18" t="s">
        <v>444</v>
      </c>
      <c r="BM140" s="145" t="s">
        <v>1134</v>
      </c>
    </row>
    <row r="141" spans="2:65" s="1" customFormat="1" ht="29.25">
      <c r="B141" s="33"/>
      <c r="D141" s="152" t="s">
        <v>375</v>
      </c>
      <c r="F141" s="165" t="s">
        <v>5541</v>
      </c>
      <c r="I141" s="149"/>
      <c r="L141" s="33"/>
      <c r="M141" s="150"/>
      <c r="T141" s="52"/>
      <c r="AT141" s="18" t="s">
        <v>375</v>
      </c>
      <c r="AU141" s="18" t="s">
        <v>78</v>
      </c>
    </row>
    <row r="142" spans="2:65" s="1" customFormat="1" ht="21.75" customHeight="1">
      <c r="B142" s="33"/>
      <c r="C142" s="134" t="s">
        <v>665</v>
      </c>
      <c r="D142" s="134" t="s">
        <v>332</v>
      </c>
      <c r="E142" s="135" t="s">
        <v>5544</v>
      </c>
      <c r="F142" s="136" t="s">
        <v>5545</v>
      </c>
      <c r="G142" s="137" t="s">
        <v>353</v>
      </c>
      <c r="H142" s="138">
        <v>282</v>
      </c>
      <c r="I142" s="139">
        <v>223.66</v>
      </c>
      <c r="J142" s="140">
        <f>ROUND(I142*H142,2)</f>
        <v>63072.12</v>
      </c>
      <c r="K142" s="136" t="s">
        <v>5457</v>
      </c>
      <c r="L142" s="33"/>
      <c r="M142" s="141" t="s">
        <v>21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444</v>
      </c>
      <c r="AT142" s="145" t="s">
        <v>332</v>
      </c>
      <c r="AU142" s="145" t="s">
        <v>78</v>
      </c>
      <c r="AY142" s="18" t="s">
        <v>330</v>
      </c>
      <c r="BE142" s="146">
        <f>IF(N142="základní",J142,0)</f>
        <v>63072.12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78</v>
      </c>
      <c r="BK142" s="146">
        <f>ROUND(I142*H142,2)</f>
        <v>63072.12</v>
      </c>
      <c r="BL142" s="18" t="s">
        <v>444</v>
      </c>
      <c r="BM142" s="145" t="s">
        <v>1149</v>
      </c>
    </row>
    <row r="143" spans="2:65" s="1" customFormat="1" ht="29.25">
      <c r="B143" s="33"/>
      <c r="D143" s="152" t="s">
        <v>375</v>
      </c>
      <c r="F143" s="165" t="s">
        <v>5541</v>
      </c>
      <c r="I143" s="149"/>
      <c r="L143" s="33"/>
      <c r="M143" s="150"/>
      <c r="T143" s="52"/>
      <c r="AT143" s="18" t="s">
        <v>375</v>
      </c>
      <c r="AU143" s="18" t="s">
        <v>78</v>
      </c>
    </row>
    <row r="144" spans="2:65" s="1" customFormat="1" ht="21.75" customHeight="1">
      <c r="B144" s="33"/>
      <c r="C144" s="134" t="s">
        <v>671</v>
      </c>
      <c r="D144" s="134" t="s">
        <v>332</v>
      </c>
      <c r="E144" s="135" t="s">
        <v>5546</v>
      </c>
      <c r="F144" s="136" t="s">
        <v>5547</v>
      </c>
      <c r="G144" s="137" t="s">
        <v>353</v>
      </c>
      <c r="H144" s="138">
        <v>90</v>
      </c>
      <c r="I144" s="139">
        <v>265.24</v>
      </c>
      <c r="J144" s="140">
        <f>ROUND(I144*H144,2)</f>
        <v>23871.599999999999</v>
      </c>
      <c r="K144" s="136" t="s">
        <v>5457</v>
      </c>
      <c r="L144" s="33"/>
      <c r="M144" s="141" t="s">
        <v>21</v>
      </c>
      <c r="N144" s="142" t="s">
        <v>42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444</v>
      </c>
      <c r="AT144" s="145" t="s">
        <v>332</v>
      </c>
      <c r="AU144" s="145" t="s">
        <v>78</v>
      </c>
      <c r="AY144" s="18" t="s">
        <v>330</v>
      </c>
      <c r="BE144" s="146">
        <f>IF(N144="základní",J144,0)</f>
        <v>23871.599999999999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78</v>
      </c>
      <c r="BK144" s="146">
        <f>ROUND(I144*H144,2)</f>
        <v>23871.599999999999</v>
      </c>
      <c r="BL144" s="18" t="s">
        <v>444</v>
      </c>
      <c r="BM144" s="145" t="s">
        <v>1160</v>
      </c>
    </row>
    <row r="145" spans="2:65" s="1" customFormat="1" ht="29.25">
      <c r="B145" s="33"/>
      <c r="D145" s="152" t="s">
        <v>375</v>
      </c>
      <c r="F145" s="165" t="s">
        <v>5541</v>
      </c>
      <c r="I145" s="149"/>
      <c r="L145" s="33"/>
      <c r="M145" s="150"/>
      <c r="T145" s="52"/>
      <c r="AT145" s="18" t="s">
        <v>375</v>
      </c>
      <c r="AU145" s="18" t="s">
        <v>78</v>
      </c>
    </row>
    <row r="146" spans="2:65" s="1" customFormat="1" ht="21.75" customHeight="1">
      <c r="B146" s="33"/>
      <c r="C146" s="134" t="s">
        <v>677</v>
      </c>
      <c r="D146" s="134" t="s">
        <v>332</v>
      </c>
      <c r="E146" s="135" t="s">
        <v>5548</v>
      </c>
      <c r="F146" s="136" t="s">
        <v>5549</v>
      </c>
      <c r="G146" s="137" t="s">
        <v>353</v>
      </c>
      <c r="H146" s="138">
        <v>114</v>
      </c>
      <c r="I146" s="139">
        <v>641.15</v>
      </c>
      <c r="J146" s="140">
        <f>ROUND(I146*H146,2)</f>
        <v>73091.100000000006</v>
      </c>
      <c r="K146" s="136" t="s">
        <v>5457</v>
      </c>
      <c r="L146" s="33"/>
      <c r="M146" s="141" t="s">
        <v>21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444</v>
      </c>
      <c r="AT146" s="145" t="s">
        <v>332</v>
      </c>
      <c r="AU146" s="145" t="s">
        <v>78</v>
      </c>
      <c r="AY146" s="18" t="s">
        <v>330</v>
      </c>
      <c r="BE146" s="146">
        <f>IF(N146="základní",J146,0)</f>
        <v>73091.100000000006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78</v>
      </c>
      <c r="BK146" s="146">
        <f>ROUND(I146*H146,2)</f>
        <v>73091.100000000006</v>
      </c>
      <c r="BL146" s="18" t="s">
        <v>444</v>
      </c>
      <c r="BM146" s="145" t="s">
        <v>1176</v>
      </c>
    </row>
    <row r="147" spans="2:65" s="1" customFormat="1" ht="29.25">
      <c r="B147" s="33"/>
      <c r="D147" s="152" t="s">
        <v>375</v>
      </c>
      <c r="F147" s="165" t="s">
        <v>5541</v>
      </c>
      <c r="I147" s="149"/>
      <c r="L147" s="33"/>
      <c r="M147" s="150"/>
      <c r="T147" s="52"/>
      <c r="AT147" s="18" t="s">
        <v>375</v>
      </c>
      <c r="AU147" s="18" t="s">
        <v>78</v>
      </c>
    </row>
    <row r="148" spans="2:65" s="1" customFormat="1" ht="21.75" customHeight="1">
      <c r="B148" s="33"/>
      <c r="C148" s="134" t="s">
        <v>692</v>
      </c>
      <c r="D148" s="134" t="s">
        <v>332</v>
      </c>
      <c r="E148" s="135" t="s">
        <v>5550</v>
      </c>
      <c r="F148" s="136" t="s">
        <v>5551</v>
      </c>
      <c r="G148" s="137" t="s">
        <v>353</v>
      </c>
      <c r="H148" s="138">
        <v>16</v>
      </c>
      <c r="I148" s="139">
        <v>725.99</v>
      </c>
      <c r="J148" s="140">
        <f>ROUND(I148*H148,2)</f>
        <v>11615.84</v>
      </c>
      <c r="K148" s="136" t="s">
        <v>5457</v>
      </c>
      <c r="L148" s="33"/>
      <c r="M148" s="141" t="s">
        <v>21</v>
      </c>
      <c r="N148" s="142" t="s">
        <v>42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444</v>
      </c>
      <c r="AT148" s="145" t="s">
        <v>332</v>
      </c>
      <c r="AU148" s="145" t="s">
        <v>78</v>
      </c>
      <c r="AY148" s="18" t="s">
        <v>330</v>
      </c>
      <c r="BE148" s="146">
        <f>IF(N148="základní",J148,0)</f>
        <v>11615.84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78</v>
      </c>
      <c r="BK148" s="146">
        <f>ROUND(I148*H148,2)</f>
        <v>11615.84</v>
      </c>
      <c r="BL148" s="18" t="s">
        <v>444</v>
      </c>
      <c r="BM148" s="145" t="s">
        <v>1228</v>
      </c>
    </row>
    <row r="149" spans="2:65" s="1" customFormat="1" ht="29.25">
      <c r="B149" s="33"/>
      <c r="D149" s="152" t="s">
        <v>375</v>
      </c>
      <c r="F149" s="165" t="s">
        <v>5541</v>
      </c>
      <c r="I149" s="149"/>
      <c r="L149" s="33"/>
      <c r="M149" s="150"/>
      <c r="T149" s="52"/>
      <c r="AT149" s="18" t="s">
        <v>375</v>
      </c>
      <c r="AU149" s="18" t="s">
        <v>78</v>
      </c>
    </row>
    <row r="150" spans="2:65" s="1" customFormat="1" ht="21.75" customHeight="1">
      <c r="B150" s="33"/>
      <c r="C150" s="134" t="s">
        <v>714</v>
      </c>
      <c r="D150" s="134" t="s">
        <v>332</v>
      </c>
      <c r="E150" s="135" t="s">
        <v>5552</v>
      </c>
      <c r="F150" s="136" t="s">
        <v>5553</v>
      </c>
      <c r="G150" s="137" t="s">
        <v>353</v>
      </c>
      <c r="H150" s="138">
        <v>268</v>
      </c>
      <c r="I150" s="139">
        <v>816.87</v>
      </c>
      <c r="J150" s="140">
        <f>ROUND(I150*H150,2)</f>
        <v>218921.16</v>
      </c>
      <c r="K150" s="136" t="s">
        <v>5457</v>
      </c>
      <c r="L150" s="33"/>
      <c r="M150" s="141" t="s">
        <v>21</v>
      </c>
      <c r="N150" s="142" t="s">
        <v>42</v>
      </c>
      <c r="P150" s="143">
        <f>O150*H150</f>
        <v>0</v>
      </c>
      <c r="Q150" s="143">
        <v>0</v>
      </c>
      <c r="R150" s="143">
        <f>Q150*H150</f>
        <v>0</v>
      </c>
      <c r="S150" s="143">
        <v>0</v>
      </c>
      <c r="T150" s="144">
        <f>S150*H150</f>
        <v>0</v>
      </c>
      <c r="AR150" s="145" t="s">
        <v>444</v>
      </c>
      <c r="AT150" s="145" t="s">
        <v>332</v>
      </c>
      <c r="AU150" s="145" t="s">
        <v>78</v>
      </c>
      <c r="AY150" s="18" t="s">
        <v>330</v>
      </c>
      <c r="BE150" s="146">
        <f>IF(N150="základní",J150,0)</f>
        <v>218921.16</v>
      </c>
      <c r="BF150" s="146">
        <f>IF(N150="snížená",J150,0)</f>
        <v>0</v>
      </c>
      <c r="BG150" s="146">
        <f>IF(N150="zákl. přenesená",J150,0)</f>
        <v>0</v>
      </c>
      <c r="BH150" s="146">
        <f>IF(N150="sníž. přenesená",J150,0)</f>
        <v>0</v>
      </c>
      <c r="BI150" s="146">
        <f>IF(N150="nulová",J150,0)</f>
        <v>0</v>
      </c>
      <c r="BJ150" s="18" t="s">
        <v>78</v>
      </c>
      <c r="BK150" s="146">
        <f>ROUND(I150*H150,2)</f>
        <v>218921.16</v>
      </c>
      <c r="BL150" s="18" t="s">
        <v>444</v>
      </c>
      <c r="BM150" s="145" t="s">
        <v>1255</v>
      </c>
    </row>
    <row r="151" spans="2:65" s="1" customFormat="1" ht="29.25">
      <c r="B151" s="33"/>
      <c r="D151" s="152" t="s">
        <v>375</v>
      </c>
      <c r="F151" s="165" t="s">
        <v>5541</v>
      </c>
      <c r="I151" s="149"/>
      <c r="L151" s="33"/>
      <c r="M151" s="150"/>
      <c r="T151" s="52"/>
      <c r="AT151" s="18" t="s">
        <v>375</v>
      </c>
      <c r="AU151" s="18" t="s">
        <v>78</v>
      </c>
    </row>
    <row r="152" spans="2:65" s="1" customFormat="1" ht="16.5" customHeight="1">
      <c r="B152" s="33"/>
      <c r="C152" s="134" t="s">
        <v>720</v>
      </c>
      <c r="D152" s="134" t="s">
        <v>332</v>
      </c>
      <c r="E152" s="135" t="s">
        <v>5554</v>
      </c>
      <c r="F152" s="136" t="s">
        <v>5555</v>
      </c>
      <c r="G152" s="137" t="s">
        <v>5556</v>
      </c>
      <c r="H152" s="193">
        <v>3.5</v>
      </c>
      <c r="I152" s="139">
        <v>7067.98</v>
      </c>
      <c r="J152" s="140">
        <f>ROUND(I152*H152,2)</f>
        <v>24737.93</v>
      </c>
      <c r="K152" s="136" t="s">
        <v>5457</v>
      </c>
      <c r="L152" s="33"/>
      <c r="M152" s="141" t="s">
        <v>21</v>
      </c>
      <c r="N152" s="142" t="s">
        <v>42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444</v>
      </c>
      <c r="AT152" s="145" t="s">
        <v>332</v>
      </c>
      <c r="AU152" s="145" t="s">
        <v>78</v>
      </c>
      <c r="AY152" s="18" t="s">
        <v>330</v>
      </c>
      <c r="BE152" s="146">
        <f>IF(N152="základní",J152,0)</f>
        <v>24737.93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78</v>
      </c>
      <c r="BK152" s="146">
        <f>ROUND(I152*H152,2)</f>
        <v>24737.93</v>
      </c>
      <c r="BL152" s="18" t="s">
        <v>444</v>
      </c>
      <c r="BM152" s="145" t="s">
        <v>1276</v>
      </c>
    </row>
    <row r="153" spans="2:65" s="11" customFormat="1" ht="25.9" customHeight="1">
      <c r="B153" s="122"/>
      <c r="D153" s="123" t="s">
        <v>70</v>
      </c>
      <c r="E153" s="124" t="s">
        <v>5557</v>
      </c>
      <c r="F153" s="124" t="s">
        <v>5558</v>
      </c>
      <c r="I153" s="125"/>
      <c r="J153" s="126">
        <f>BK153</f>
        <v>4784433.8000000007</v>
      </c>
      <c r="L153" s="122"/>
      <c r="M153" s="127"/>
      <c r="P153" s="128">
        <f>SUM(P154:P212)</f>
        <v>0</v>
      </c>
      <c r="R153" s="128">
        <f>SUM(R154:R212)</f>
        <v>0</v>
      </c>
      <c r="T153" s="129">
        <f>SUM(T154:T212)</f>
        <v>0</v>
      </c>
      <c r="AR153" s="123" t="s">
        <v>80</v>
      </c>
      <c r="AT153" s="130" t="s">
        <v>70</v>
      </c>
      <c r="AU153" s="130" t="s">
        <v>71</v>
      </c>
      <c r="AY153" s="123" t="s">
        <v>330</v>
      </c>
      <c r="BK153" s="131">
        <f>SUM(BK154:BK212)</f>
        <v>4784433.8000000007</v>
      </c>
    </row>
    <row r="154" spans="2:65" s="1" customFormat="1" ht="16.5" customHeight="1">
      <c r="B154" s="33"/>
      <c r="C154" s="134" t="s">
        <v>728</v>
      </c>
      <c r="D154" s="134" t="s">
        <v>332</v>
      </c>
      <c r="E154" s="135" t="s">
        <v>5559</v>
      </c>
      <c r="F154" s="136" t="s">
        <v>5560</v>
      </c>
      <c r="G154" s="137" t="s">
        <v>2551</v>
      </c>
      <c r="H154" s="138">
        <v>8</v>
      </c>
      <c r="I154" s="139">
        <v>4573.57</v>
      </c>
      <c r="J154" s="140">
        <f>ROUND(I154*H154,2)</f>
        <v>36588.559999999998</v>
      </c>
      <c r="K154" s="136" t="s">
        <v>5469</v>
      </c>
      <c r="L154" s="33"/>
      <c r="M154" s="141" t="s">
        <v>21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444</v>
      </c>
      <c r="AT154" s="145" t="s">
        <v>332</v>
      </c>
      <c r="AU154" s="145" t="s">
        <v>78</v>
      </c>
      <c r="AY154" s="18" t="s">
        <v>330</v>
      </c>
      <c r="BE154" s="146">
        <f>IF(N154="základní",J154,0)</f>
        <v>36588.559999999998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78</v>
      </c>
      <c r="BK154" s="146">
        <f>ROUND(I154*H154,2)</f>
        <v>36588.559999999998</v>
      </c>
      <c r="BL154" s="18" t="s">
        <v>444</v>
      </c>
      <c r="BM154" s="145" t="s">
        <v>1293</v>
      </c>
    </row>
    <row r="155" spans="2:65" s="1" customFormat="1" ht="19.5">
      <c r="B155" s="33"/>
      <c r="D155" s="152" t="s">
        <v>375</v>
      </c>
      <c r="F155" s="165" t="s">
        <v>5561</v>
      </c>
      <c r="I155" s="149"/>
      <c r="L155" s="33"/>
      <c r="M155" s="150"/>
      <c r="T155" s="52"/>
      <c r="AT155" s="18" t="s">
        <v>375</v>
      </c>
      <c r="AU155" s="18" t="s">
        <v>78</v>
      </c>
    </row>
    <row r="156" spans="2:65" s="1" customFormat="1" ht="16.5" customHeight="1">
      <c r="B156" s="33"/>
      <c r="C156" s="134" t="s">
        <v>734</v>
      </c>
      <c r="D156" s="134" t="s">
        <v>332</v>
      </c>
      <c r="E156" s="135" t="s">
        <v>5559</v>
      </c>
      <c r="F156" s="136" t="s">
        <v>5560</v>
      </c>
      <c r="G156" s="137" t="s">
        <v>2551</v>
      </c>
      <c r="H156" s="138">
        <v>2</v>
      </c>
      <c r="I156" s="139">
        <v>4573.57</v>
      </c>
      <c r="J156" s="140">
        <f>ROUND(I156*H156,2)</f>
        <v>9147.14</v>
      </c>
      <c r="K156" s="136" t="s">
        <v>5469</v>
      </c>
      <c r="L156" s="33"/>
      <c r="M156" s="141" t="s">
        <v>21</v>
      </c>
      <c r="N156" s="142" t="s">
        <v>42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444</v>
      </c>
      <c r="AT156" s="145" t="s">
        <v>332</v>
      </c>
      <c r="AU156" s="145" t="s">
        <v>78</v>
      </c>
      <c r="AY156" s="18" t="s">
        <v>330</v>
      </c>
      <c r="BE156" s="146">
        <f>IF(N156="základní",J156,0)</f>
        <v>9147.14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78</v>
      </c>
      <c r="BK156" s="146">
        <f>ROUND(I156*H156,2)</f>
        <v>9147.14</v>
      </c>
      <c r="BL156" s="18" t="s">
        <v>444</v>
      </c>
      <c r="BM156" s="145" t="s">
        <v>1320</v>
      </c>
    </row>
    <row r="157" spans="2:65" s="1" customFormat="1" ht="19.5">
      <c r="B157" s="33"/>
      <c r="D157" s="152" t="s">
        <v>375</v>
      </c>
      <c r="F157" s="165" t="s">
        <v>5561</v>
      </c>
      <c r="I157" s="149"/>
      <c r="L157" s="33"/>
      <c r="M157" s="150"/>
      <c r="T157" s="52"/>
      <c r="AT157" s="18" t="s">
        <v>375</v>
      </c>
      <c r="AU157" s="18" t="s">
        <v>78</v>
      </c>
    </row>
    <row r="158" spans="2:65" s="1" customFormat="1" ht="16.5" customHeight="1">
      <c r="B158" s="33"/>
      <c r="C158" s="134" t="s">
        <v>742</v>
      </c>
      <c r="D158" s="134" t="s">
        <v>332</v>
      </c>
      <c r="E158" s="135" t="s">
        <v>5562</v>
      </c>
      <c r="F158" s="136" t="s">
        <v>5563</v>
      </c>
      <c r="G158" s="137" t="s">
        <v>5564</v>
      </c>
      <c r="H158" s="138">
        <v>1</v>
      </c>
      <c r="I158" s="139">
        <v>1660298.33</v>
      </c>
      <c r="J158" s="140">
        <f>ROUND(I158*H158,2)</f>
        <v>1660298.33</v>
      </c>
      <c r="K158" s="136" t="s">
        <v>5469</v>
      </c>
      <c r="L158" s="33"/>
      <c r="M158" s="141" t="s">
        <v>21</v>
      </c>
      <c r="N158" s="142" t="s">
        <v>42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444</v>
      </c>
      <c r="AT158" s="145" t="s">
        <v>332</v>
      </c>
      <c r="AU158" s="145" t="s">
        <v>78</v>
      </c>
      <c r="AY158" s="18" t="s">
        <v>330</v>
      </c>
      <c r="BE158" s="146">
        <f>IF(N158="základní",J158,0)</f>
        <v>1660298.33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78</v>
      </c>
      <c r="BK158" s="146">
        <f>ROUND(I158*H158,2)</f>
        <v>1660298.33</v>
      </c>
      <c r="BL158" s="18" t="s">
        <v>444</v>
      </c>
      <c r="BM158" s="145" t="s">
        <v>1339</v>
      </c>
    </row>
    <row r="159" spans="2:65" s="1" customFormat="1" ht="19.5">
      <c r="B159" s="33"/>
      <c r="D159" s="152" t="s">
        <v>375</v>
      </c>
      <c r="F159" s="165" t="s">
        <v>5565</v>
      </c>
      <c r="I159" s="149"/>
      <c r="L159" s="33"/>
      <c r="M159" s="150"/>
      <c r="T159" s="52"/>
      <c r="AT159" s="18" t="s">
        <v>375</v>
      </c>
      <c r="AU159" s="18" t="s">
        <v>78</v>
      </c>
    </row>
    <row r="160" spans="2:65" s="1" customFormat="1" ht="16.5" customHeight="1">
      <c r="B160" s="33"/>
      <c r="C160" s="134" t="s">
        <v>753</v>
      </c>
      <c r="D160" s="134" t="s">
        <v>332</v>
      </c>
      <c r="E160" s="135" t="s">
        <v>5566</v>
      </c>
      <c r="F160" s="136" t="s">
        <v>5567</v>
      </c>
      <c r="G160" s="137" t="s">
        <v>5564</v>
      </c>
      <c r="H160" s="138">
        <v>2</v>
      </c>
      <c r="I160" s="139">
        <v>968507.36</v>
      </c>
      <c r="J160" s="140">
        <f>ROUND(I160*H160,2)</f>
        <v>1937014.72</v>
      </c>
      <c r="K160" s="136" t="s">
        <v>5469</v>
      </c>
      <c r="L160" s="33"/>
      <c r="M160" s="141" t="s">
        <v>21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444</v>
      </c>
      <c r="AT160" s="145" t="s">
        <v>332</v>
      </c>
      <c r="AU160" s="145" t="s">
        <v>78</v>
      </c>
      <c r="AY160" s="18" t="s">
        <v>330</v>
      </c>
      <c r="BE160" s="146">
        <f>IF(N160="základní",J160,0)</f>
        <v>1937014.72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78</v>
      </c>
      <c r="BK160" s="146">
        <f>ROUND(I160*H160,2)</f>
        <v>1937014.72</v>
      </c>
      <c r="BL160" s="18" t="s">
        <v>444</v>
      </c>
      <c r="BM160" s="145" t="s">
        <v>1360</v>
      </c>
    </row>
    <row r="161" spans="2:65" s="1" customFormat="1" ht="19.5">
      <c r="B161" s="33"/>
      <c r="D161" s="152" t="s">
        <v>375</v>
      </c>
      <c r="F161" s="165" t="s">
        <v>5568</v>
      </c>
      <c r="I161" s="149"/>
      <c r="L161" s="33"/>
      <c r="M161" s="150"/>
      <c r="T161" s="52"/>
      <c r="AT161" s="18" t="s">
        <v>375</v>
      </c>
      <c r="AU161" s="18" t="s">
        <v>78</v>
      </c>
    </row>
    <row r="162" spans="2:65" s="1" customFormat="1" ht="16.5" customHeight="1">
      <c r="B162" s="33"/>
      <c r="C162" s="134" t="s">
        <v>759</v>
      </c>
      <c r="D162" s="134" t="s">
        <v>332</v>
      </c>
      <c r="E162" s="135" t="s">
        <v>5569</v>
      </c>
      <c r="F162" s="136" t="s">
        <v>5570</v>
      </c>
      <c r="G162" s="137" t="s">
        <v>2551</v>
      </c>
      <c r="H162" s="138">
        <v>2</v>
      </c>
      <c r="I162" s="139">
        <v>166029.83000000002</v>
      </c>
      <c r="J162" s="140">
        <f t="shared" ref="J162:J171" si="20">ROUND(I162*H162,2)</f>
        <v>332059.65999999997</v>
      </c>
      <c r="K162" s="136" t="s">
        <v>5469</v>
      </c>
      <c r="L162" s="33"/>
      <c r="M162" s="141" t="s">
        <v>21</v>
      </c>
      <c r="N162" s="142" t="s">
        <v>42</v>
      </c>
      <c r="P162" s="143">
        <f t="shared" ref="P162:P171" si="21">O162*H162</f>
        <v>0</v>
      </c>
      <c r="Q162" s="143">
        <v>0</v>
      </c>
      <c r="R162" s="143">
        <f t="shared" ref="R162:R171" si="22">Q162*H162</f>
        <v>0</v>
      </c>
      <c r="S162" s="143">
        <v>0</v>
      </c>
      <c r="T162" s="144">
        <f t="shared" ref="T162:T171" si="23">S162*H162</f>
        <v>0</v>
      </c>
      <c r="AR162" s="145" t="s">
        <v>444</v>
      </c>
      <c r="AT162" s="145" t="s">
        <v>332</v>
      </c>
      <c r="AU162" s="145" t="s">
        <v>78</v>
      </c>
      <c r="AY162" s="18" t="s">
        <v>330</v>
      </c>
      <c r="BE162" s="146">
        <f t="shared" ref="BE162:BE171" si="24">IF(N162="základní",J162,0)</f>
        <v>332059.65999999997</v>
      </c>
      <c r="BF162" s="146">
        <f t="shared" ref="BF162:BF171" si="25">IF(N162="snížená",J162,0)</f>
        <v>0</v>
      </c>
      <c r="BG162" s="146">
        <f t="shared" ref="BG162:BG171" si="26">IF(N162="zákl. přenesená",J162,0)</f>
        <v>0</v>
      </c>
      <c r="BH162" s="146">
        <f t="shared" ref="BH162:BH171" si="27">IF(N162="sníž. přenesená",J162,0)</f>
        <v>0</v>
      </c>
      <c r="BI162" s="146">
        <f t="shared" ref="BI162:BI171" si="28">IF(N162="nulová",J162,0)</f>
        <v>0</v>
      </c>
      <c r="BJ162" s="18" t="s">
        <v>78</v>
      </c>
      <c r="BK162" s="146">
        <f t="shared" ref="BK162:BK171" si="29">ROUND(I162*H162,2)</f>
        <v>332059.65999999997</v>
      </c>
      <c r="BL162" s="18" t="s">
        <v>444</v>
      </c>
      <c r="BM162" s="145" t="s">
        <v>1374</v>
      </c>
    </row>
    <row r="163" spans="2:65" s="1" customFormat="1" ht="16.5" customHeight="1">
      <c r="B163" s="33"/>
      <c r="C163" s="134" t="s">
        <v>833</v>
      </c>
      <c r="D163" s="134" t="s">
        <v>332</v>
      </c>
      <c r="E163" s="135" t="s">
        <v>5571</v>
      </c>
      <c r="F163" s="136" t="s">
        <v>5572</v>
      </c>
      <c r="G163" s="137" t="s">
        <v>2551</v>
      </c>
      <c r="H163" s="138">
        <v>84</v>
      </c>
      <c r="I163" s="139">
        <v>1600.53</v>
      </c>
      <c r="J163" s="140">
        <f t="shared" si="20"/>
        <v>134444.51999999999</v>
      </c>
      <c r="K163" s="136" t="s">
        <v>5469</v>
      </c>
      <c r="L163" s="33"/>
      <c r="M163" s="141" t="s">
        <v>21</v>
      </c>
      <c r="N163" s="142" t="s">
        <v>42</v>
      </c>
      <c r="P163" s="143">
        <f t="shared" si="21"/>
        <v>0</v>
      </c>
      <c r="Q163" s="143">
        <v>0</v>
      </c>
      <c r="R163" s="143">
        <f t="shared" si="22"/>
        <v>0</v>
      </c>
      <c r="S163" s="143">
        <v>0</v>
      </c>
      <c r="T163" s="144">
        <f t="shared" si="23"/>
        <v>0</v>
      </c>
      <c r="AR163" s="145" t="s">
        <v>444</v>
      </c>
      <c r="AT163" s="145" t="s">
        <v>332</v>
      </c>
      <c r="AU163" s="145" t="s">
        <v>78</v>
      </c>
      <c r="AY163" s="18" t="s">
        <v>330</v>
      </c>
      <c r="BE163" s="146">
        <f t="shared" si="24"/>
        <v>134444.51999999999</v>
      </c>
      <c r="BF163" s="146">
        <f t="shared" si="25"/>
        <v>0</v>
      </c>
      <c r="BG163" s="146">
        <f t="shared" si="26"/>
        <v>0</v>
      </c>
      <c r="BH163" s="146">
        <f t="shared" si="27"/>
        <v>0</v>
      </c>
      <c r="BI163" s="146">
        <f t="shared" si="28"/>
        <v>0</v>
      </c>
      <c r="BJ163" s="18" t="s">
        <v>78</v>
      </c>
      <c r="BK163" s="146">
        <f t="shared" si="29"/>
        <v>134444.51999999999</v>
      </c>
      <c r="BL163" s="18" t="s">
        <v>444</v>
      </c>
      <c r="BM163" s="145" t="s">
        <v>1387</v>
      </c>
    </row>
    <row r="164" spans="2:65" s="1" customFormat="1" ht="16.5" customHeight="1">
      <c r="B164" s="33"/>
      <c r="C164" s="134" t="s">
        <v>941</v>
      </c>
      <c r="D164" s="134" t="s">
        <v>332</v>
      </c>
      <c r="E164" s="135" t="s">
        <v>5573</v>
      </c>
      <c r="F164" s="136" t="s">
        <v>5574</v>
      </c>
      <c r="G164" s="137" t="s">
        <v>2551</v>
      </c>
      <c r="H164" s="138">
        <v>3</v>
      </c>
      <c r="I164" s="139">
        <v>4792.7300000000005</v>
      </c>
      <c r="J164" s="140">
        <f t="shared" si="20"/>
        <v>14378.19</v>
      </c>
      <c r="K164" s="136" t="s">
        <v>5469</v>
      </c>
      <c r="L164" s="33"/>
      <c r="M164" s="141" t="s">
        <v>21</v>
      </c>
      <c r="N164" s="142" t="s">
        <v>42</v>
      </c>
      <c r="P164" s="143">
        <f t="shared" si="21"/>
        <v>0</v>
      </c>
      <c r="Q164" s="143">
        <v>0</v>
      </c>
      <c r="R164" s="143">
        <f t="shared" si="22"/>
        <v>0</v>
      </c>
      <c r="S164" s="143">
        <v>0</v>
      </c>
      <c r="T164" s="144">
        <f t="shared" si="23"/>
        <v>0</v>
      </c>
      <c r="AR164" s="145" t="s">
        <v>444</v>
      </c>
      <c r="AT164" s="145" t="s">
        <v>332</v>
      </c>
      <c r="AU164" s="145" t="s">
        <v>78</v>
      </c>
      <c r="AY164" s="18" t="s">
        <v>330</v>
      </c>
      <c r="BE164" s="146">
        <f t="shared" si="24"/>
        <v>14378.19</v>
      </c>
      <c r="BF164" s="146">
        <f t="shared" si="25"/>
        <v>0</v>
      </c>
      <c r="BG164" s="146">
        <f t="shared" si="26"/>
        <v>0</v>
      </c>
      <c r="BH164" s="146">
        <f t="shared" si="27"/>
        <v>0</v>
      </c>
      <c r="BI164" s="146">
        <f t="shared" si="28"/>
        <v>0</v>
      </c>
      <c r="BJ164" s="18" t="s">
        <v>78</v>
      </c>
      <c r="BK164" s="146">
        <f t="shared" si="29"/>
        <v>14378.19</v>
      </c>
      <c r="BL164" s="18" t="s">
        <v>444</v>
      </c>
      <c r="BM164" s="145" t="s">
        <v>1402</v>
      </c>
    </row>
    <row r="165" spans="2:65" s="1" customFormat="1" ht="16.5" customHeight="1">
      <c r="B165" s="33"/>
      <c r="C165" s="134" t="s">
        <v>947</v>
      </c>
      <c r="D165" s="134" t="s">
        <v>332</v>
      </c>
      <c r="E165" s="135" t="s">
        <v>5575</v>
      </c>
      <c r="F165" s="136" t="s">
        <v>5576</v>
      </c>
      <c r="G165" s="137" t="s">
        <v>2551</v>
      </c>
      <c r="H165" s="138">
        <v>4</v>
      </c>
      <c r="I165" s="139">
        <v>6050.13</v>
      </c>
      <c r="J165" s="140">
        <f t="shared" si="20"/>
        <v>24200.52</v>
      </c>
      <c r="K165" s="136" t="s">
        <v>5469</v>
      </c>
      <c r="L165" s="33"/>
      <c r="M165" s="141" t="s">
        <v>21</v>
      </c>
      <c r="N165" s="142" t="s">
        <v>42</v>
      </c>
      <c r="P165" s="143">
        <f t="shared" si="21"/>
        <v>0</v>
      </c>
      <c r="Q165" s="143">
        <v>0</v>
      </c>
      <c r="R165" s="143">
        <f t="shared" si="22"/>
        <v>0</v>
      </c>
      <c r="S165" s="143">
        <v>0</v>
      </c>
      <c r="T165" s="144">
        <f t="shared" si="23"/>
        <v>0</v>
      </c>
      <c r="AR165" s="145" t="s">
        <v>444</v>
      </c>
      <c r="AT165" s="145" t="s">
        <v>332</v>
      </c>
      <c r="AU165" s="145" t="s">
        <v>78</v>
      </c>
      <c r="AY165" s="18" t="s">
        <v>330</v>
      </c>
      <c r="BE165" s="146">
        <f t="shared" si="24"/>
        <v>24200.52</v>
      </c>
      <c r="BF165" s="146">
        <f t="shared" si="25"/>
        <v>0</v>
      </c>
      <c r="BG165" s="146">
        <f t="shared" si="26"/>
        <v>0</v>
      </c>
      <c r="BH165" s="146">
        <f t="shared" si="27"/>
        <v>0</v>
      </c>
      <c r="BI165" s="146">
        <f t="shared" si="28"/>
        <v>0</v>
      </c>
      <c r="BJ165" s="18" t="s">
        <v>78</v>
      </c>
      <c r="BK165" s="146">
        <f t="shared" si="29"/>
        <v>24200.52</v>
      </c>
      <c r="BL165" s="18" t="s">
        <v>444</v>
      </c>
      <c r="BM165" s="145" t="s">
        <v>1416</v>
      </c>
    </row>
    <row r="166" spans="2:65" s="1" customFormat="1" ht="16.5" customHeight="1">
      <c r="B166" s="33"/>
      <c r="C166" s="134" t="s">
        <v>963</v>
      </c>
      <c r="D166" s="134" t="s">
        <v>332</v>
      </c>
      <c r="E166" s="135" t="s">
        <v>5577</v>
      </c>
      <c r="F166" s="136" t="s">
        <v>5578</v>
      </c>
      <c r="G166" s="137" t="s">
        <v>2551</v>
      </c>
      <c r="H166" s="138">
        <v>1</v>
      </c>
      <c r="I166" s="139">
        <v>5975.97</v>
      </c>
      <c r="J166" s="140">
        <f t="shared" si="20"/>
        <v>5975.97</v>
      </c>
      <c r="K166" s="136" t="s">
        <v>5469</v>
      </c>
      <c r="L166" s="33"/>
      <c r="M166" s="141" t="s">
        <v>21</v>
      </c>
      <c r="N166" s="142" t="s">
        <v>42</v>
      </c>
      <c r="P166" s="143">
        <f t="shared" si="21"/>
        <v>0</v>
      </c>
      <c r="Q166" s="143">
        <v>0</v>
      </c>
      <c r="R166" s="143">
        <f t="shared" si="22"/>
        <v>0</v>
      </c>
      <c r="S166" s="143">
        <v>0</v>
      </c>
      <c r="T166" s="144">
        <f t="shared" si="23"/>
        <v>0</v>
      </c>
      <c r="AR166" s="145" t="s">
        <v>444</v>
      </c>
      <c r="AT166" s="145" t="s">
        <v>332</v>
      </c>
      <c r="AU166" s="145" t="s">
        <v>78</v>
      </c>
      <c r="AY166" s="18" t="s">
        <v>330</v>
      </c>
      <c r="BE166" s="146">
        <f t="shared" si="24"/>
        <v>5975.97</v>
      </c>
      <c r="BF166" s="146">
        <f t="shared" si="25"/>
        <v>0</v>
      </c>
      <c r="BG166" s="146">
        <f t="shared" si="26"/>
        <v>0</v>
      </c>
      <c r="BH166" s="146">
        <f t="shared" si="27"/>
        <v>0</v>
      </c>
      <c r="BI166" s="146">
        <f t="shared" si="28"/>
        <v>0</v>
      </c>
      <c r="BJ166" s="18" t="s">
        <v>78</v>
      </c>
      <c r="BK166" s="146">
        <f t="shared" si="29"/>
        <v>5975.97</v>
      </c>
      <c r="BL166" s="18" t="s">
        <v>444</v>
      </c>
      <c r="BM166" s="145" t="s">
        <v>1430</v>
      </c>
    </row>
    <row r="167" spans="2:65" s="1" customFormat="1" ht="16.5" customHeight="1">
      <c r="B167" s="33"/>
      <c r="C167" s="134" t="s">
        <v>970</v>
      </c>
      <c r="D167" s="134" t="s">
        <v>332</v>
      </c>
      <c r="E167" s="135" t="s">
        <v>5579</v>
      </c>
      <c r="F167" s="136" t="s">
        <v>5580</v>
      </c>
      <c r="G167" s="137" t="s">
        <v>2551</v>
      </c>
      <c r="H167" s="138">
        <v>3</v>
      </c>
      <c r="I167" s="139">
        <v>1599.42</v>
      </c>
      <c r="J167" s="140">
        <f t="shared" si="20"/>
        <v>4798.26</v>
      </c>
      <c r="K167" s="136" t="s">
        <v>5469</v>
      </c>
      <c r="L167" s="33"/>
      <c r="M167" s="141" t="s">
        <v>21</v>
      </c>
      <c r="N167" s="142" t="s">
        <v>42</v>
      </c>
      <c r="P167" s="143">
        <f t="shared" si="21"/>
        <v>0</v>
      </c>
      <c r="Q167" s="143">
        <v>0</v>
      </c>
      <c r="R167" s="143">
        <f t="shared" si="22"/>
        <v>0</v>
      </c>
      <c r="S167" s="143">
        <v>0</v>
      </c>
      <c r="T167" s="144">
        <f t="shared" si="23"/>
        <v>0</v>
      </c>
      <c r="AR167" s="145" t="s">
        <v>444</v>
      </c>
      <c r="AT167" s="145" t="s">
        <v>332</v>
      </c>
      <c r="AU167" s="145" t="s">
        <v>78</v>
      </c>
      <c r="AY167" s="18" t="s">
        <v>330</v>
      </c>
      <c r="BE167" s="146">
        <f t="shared" si="24"/>
        <v>4798.26</v>
      </c>
      <c r="BF167" s="146">
        <f t="shared" si="25"/>
        <v>0</v>
      </c>
      <c r="BG167" s="146">
        <f t="shared" si="26"/>
        <v>0</v>
      </c>
      <c r="BH167" s="146">
        <f t="shared" si="27"/>
        <v>0</v>
      </c>
      <c r="BI167" s="146">
        <f t="shared" si="28"/>
        <v>0</v>
      </c>
      <c r="BJ167" s="18" t="s">
        <v>78</v>
      </c>
      <c r="BK167" s="146">
        <f t="shared" si="29"/>
        <v>4798.26</v>
      </c>
      <c r="BL167" s="18" t="s">
        <v>444</v>
      </c>
      <c r="BM167" s="145" t="s">
        <v>1442</v>
      </c>
    </row>
    <row r="168" spans="2:65" s="1" customFormat="1" ht="16.5" customHeight="1">
      <c r="B168" s="33"/>
      <c r="C168" s="134" t="s">
        <v>977</v>
      </c>
      <c r="D168" s="134" t="s">
        <v>332</v>
      </c>
      <c r="E168" s="135" t="s">
        <v>5581</v>
      </c>
      <c r="F168" s="136" t="s">
        <v>5582</v>
      </c>
      <c r="G168" s="137" t="s">
        <v>557</v>
      </c>
      <c r="H168" s="138">
        <v>4</v>
      </c>
      <c r="I168" s="139">
        <v>957.44</v>
      </c>
      <c r="J168" s="140">
        <f t="shared" si="20"/>
        <v>3829.76</v>
      </c>
      <c r="K168" s="136" t="s">
        <v>5457</v>
      </c>
      <c r="L168" s="33"/>
      <c r="M168" s="141" t="s">
        <v>21</v>
      </c>
      <c r="N168" s="142" t="s">
        <v>42</v>
      </c>
      <c r="P168" s="143">
        <f t="shared" si="21"/>
        <v>0</v>
      </c>
      <c r="Q168" s="143">
        <v>0</v>
      </c>
      <c r="R168" s="143">
        <f t="shared" si="22"/>
        <v>0</v>
      </c>
      <c r="S168" s="143">
        <v>0</v>
      </c>
      <c r="T168" s="144">
        <f t="shared" si="23"/>
        <v>0</v>
      </c>
      <c r="AR168" s="145" t="s">
        <v>444</v>
      </c>
      <c r="AT168" s="145" t="s">
        <v>332</v>
      </c>
      <c r="AU168" s="145" t="s">
        <v>78</v>
      </c>
      <c r="AY168" s="18" t="s">
        <v>330</v>
      </c>
      <c r="BE168" s="146">
        <f t="shared" si="24"/>
        <v>3829.76</v>
      </c>
      <c r="BF168" s="146">
        <f t="shared" si="25"/>
        <v>0</v>
      </c>
      <c r="BG168" s="146">
        <f t="shared" si="26"/>
        <v>0</v>
      </c>
      <c r="BH168" s="146">
        <f t="shared" si="27"/>
        <v>0</v>
      </c>
      <c r="BI168" s="146">
        <f t="shared" si="28"/>
        <v>0</v>
      </c>
      <c r="BJ168" s="18" t="s">
        <v>78</v>
      </c>
      <c r="BK168" s="146">
        <f t="shared" si="29"/>
        <v>3829.76</v>
      </c>
      <c r="BL168" s="18" t="s">
        <v>444</v>
      </c>
      <c r="BM168" s="145" t="s">
        <v>1736</v>
      </c>
    </row>
    <row r="169" spans="2:65" s="1" customFormat="1" ht="16.5" customHeight="1">
      <c r="B169" s="33"/>
      <c r="C169" s="134" t="s">
        <v>982</v>
      </c>
      <c r="D169" s="134" t="s">
        <v>332</v>
      </c>
      <c r="E169" s="135" t="s">
        <v>5583</v>
      </c>
      <c r="F169" s="136" t="s">
        <v>5584</v>
      </c>
      <c r="G169" s="137" t="s">
        <v>2551</v>
      </c>
      <c r="H169" s="138">
        <v>7</v>
      </c>
      <c r="I169" s="139">
        <v>7578.71</v>
      </c>
      <c r="J169" s="140">
        <f t="shared" si="20"/>
        <v>53050.97</v>
      </c>
      <c r="K169" s="136" t="s">
        <v>5469</v>
      </c>
      <c r="L169" s="33"/>
      <c r="M169" s="141" t="s">
        <v>21</v>
      </c>
      <c r="N169" s="142" t="s">
        <v>42</v>
      </c>
      <c r="P169" s="143">
        <f t="shared" si="21"/>
        <v>0</v>
      </c>
      <c r="Q169" s="143">
        <v>0</v>
      </c>
      <c r="R169" s="143">
        <f t="shared" si="22"/>
        <v>0</v>
      </c>
      <c r="S169" s="143">
        <v>0</v>
      </c>
      <c r="T169" s="144">
        <f t="shared" si="23"/>
        <v>0</v>
      </c>
      <c r="AR169" s="145" t="s">
        <v>444</v>
      </c>
      <c r="AT169" s="145" t="s">
        <v>332</v>
      </c>
      <c r="AU169" s="145" t="s">
        <v>78</v>
      </c>
      <c r="AY169" s="18" t="s">
        <v>330</v>
      </c>
      <c r="BE169" s="146">
        <f t="shared" si="24"/>
        <v>53050.97</v>
      </c>
      <c r="BF169" s="146">
        <f t="shared" si="25"/>
        <v>0</v>
      </c>
      <c r="BG169" s="146">
        <f t="shared" si="26"/>
        <v>0</v>
      </c>
      <c r="BH169" s="146">
        <f t="shared" si="27"/>
        <v>0</v>
      </c>
      <c r="BI169" s="146">
        <f t="shared" si="28"/>
        <v>0</v>
      </c>
      <c r="BJ169" s="18" t="s">
        <v>78</v>
      </c>
      <c r="BK169" s="146">
        <f t="shared" si="29"/>
        <v>53050.97</v>
      </c>
      <c r="BL169" s="18" t="s">
        <v>444</v>
      </c>
      <c r="BM169" s="145" t="s">
        <v>1753</v>
      </c>
    </row>
    <row r="170" spans="2:65" s="1" customFormat="1" ht="16.5" customHeight="1">
      <c r="B170" s="33"/>
      <c r="C170" s="134" t="s">
        <v>987</v>
      </c>
      <c r="D170" s="134" t="s">
        <v>332</v>
      </c>
      <c r="E170" s="135" t="s">
        <v>5585</v>
      </c>
      <c r="F170" s="136" t="s">
        <v>5586</v>
      </c>
      <c r="G170" s="137" t="s">
        <v>2551</v>
      </c>
      <c r="H170" s="138">
        <v>6</v>
      </c>
      <c r="I170" s="139">
        <v>3301.23</v>
      </c>
      <c r="J170" s="140">
        <f t="shared" si="20"/>
        <v>19807.38</v>
      </c>
      <c r="K170" s="136" t="s">
        <v>5469</v>
      </c>
      <c r="L170" s="33"/>
      <c r="M170" s="141" t="s">
        <v>21</v>
      </c>
      <c r="N170" s="142" t="s">
        <v>42</v>
      </c>
      <c r="P170" s="143">
        <f t="shared" si="21"/>
        <v>0</v>
      </c>
      <c r="Q170" s="143">
        <v>0</v>
      </c>
      <c r="R170" s="143">
        <f t="shared" si="22"/>
        <v>0</v>
      </c>
      <c r="S170" s="143">
        <v>0</v>
      </c>
      <c r="T170" s="144">
        <f t="shared" si="23"/>
        <v>0</v>
      </c>
      <c r="AR170" s="145" t="s">
        <v>444</v>
      </c>
      <c r="AT170" s="145" t="s">
        <v>332</v>
      </c>
      <c r="AU170" s="145" t="s">
        <v>78</v>
      </c>
      <c r="AY170" s="18" t="s">
        <v>330</v>
      </c>
      <c r="BE170" s="146">
        <f t="shared" si="24"/>
        <v>19807.38</v>
      </c>
      <c r="BF170" s="146">
        <f t="shared" si="25"/>
        <v>0</v>
      </c>
      <c r="BG170" s="146">
        <f t="shared" si="26"/>
        <v>0</v>
      </c>
      <c r="BH170" s="146">
        <f t="shared" si="27"/>
        <v>0</v>
      </c>
      <c r="BI170" s="146">
        <f t="shared" si="28"/>
        <v>0</v>
      </c>
      <c r="BJ170" s="18" t="s">
        <v>78</v>
      </c>
      <c r="BK170" s="146">
        <f t="shared" si="29"/>
        <v>19807.38</v>
      </c>
      <c r="BL170" s="18" t="s">
        <v>444</v>
      </c>
      <c r="BM170" s="145" t="s">
        <v>1868</v>
      </c>
    </row>
    <row r="171" spans="2:65" s="1" customFormat="1" ht="16.5" customHeight="1">
      <c r="B171" s="33"/>
      <c r="C171" s="134" t="s">
        <v>993</v>
      </c>
      <c r="D171" s="134" t="s">
        <v>332</v>
      </c>
      <c r="E171" s="135" t="s">
        <v>5587</v>
      </c>
      <c r="F171" s="136" t="s">
        <v>5588</v>
      </c>
      <c r="G171" s="137" t="s">
        <v>2551</v>
      </c>
      <c r="H171" s="138">
        <v>2</v>
      </c>
      <c r="I171" s="139">
        <v>5223.0200000000004</v>
      </c>
      <c r="J171" s="140">
        <f t="shared" si="20"/>
        <v>10446.040000000001</v>
      </c>
      <c r="K171" s="136" t="s">
        <v>5469</v>
      </c>
      <c r="L171" s="33"/>
      <c r="M171" s="141" t="s">
        <v>21</v>
      </c>
      <c r="N171" s="142" t="s">
        <v>42</v>
      </c>
      <c r="P171" s="143">
        <f t="shared" si="21"/>
        <v>0</v>
      </c>
      <c r="Q171" s="143">
        <v>0</v>
      </c>
      <c r="R171" s="143">
        <f t="shared" si="22"/>
        <v>0</v>
      </c>
      <c r="S171" s="143">
        <v>0</v>
      </c>
      <c r="T171" s="144">
        <f t="shared" si="23"/>
        <v>0</v>
      </c>
      <c r="AR171" s="145" t="s">
        <v>444</v>
      </c>
      <c r="AT171" s="145" t="s">
        <v>332</v>
      </c>
      <c r="AU171" s="145" t="s">
        <v>78</v>
      </c>
      <c r="AY171" s="18" t="s">
        <v>330</v>
      </c>
      <c r="BE171" s="146">
        <f t="shared" si="24"/>
        <v>10446.040000000001</v>
      </c>
      <c r="BF171" s="146">
        <f t="shared" si="25"/>
        <v>0</v>
      </c>
      <c r="BG171" s="146">
        <f t="shared" si="26"/>
        <v>0</v>
      </c>
      <c r="BH171" s="146">
        <f t="shared" si="27"/>
        <v>0</v>
      </c>
      <c r="BI171" s="146">
        <f t="shared" si="28"/>
        <v>0</v>
      </c>
      <c r="BJ171" s="18" t="s">
        <v>78</v>
      </c>
      <c r="BK171" s="146">
        <f t="shared" si="29"/>
        <v>10446.040000000001</v>
      </c>
      <c r="BL171" s="18" t="s">
        <v>444</v>
      </c>
      <c r="BM171" s="145" t="s">
        <v>1880</v>
      </c>
    </row>
    <row r="172" spans="2:65" s="1" customFormat="1" ht="19.5">
      <c r="B172" s="33"/>
      <c r="D172" s="152" t="s">
        <v>375</v>
      </c>
      <c r="F172" s="165" t="s">
        <v>5589</v>
      </c>
      <c r="I172" s="149"/>
      <c r="L172" s="33"/>
      <c r="M172" s="150"/>
      <c r="T172" s="52"/>
      <c r="AT172" s="18" t="s">
        <v>375</v>
      </c>
      <c r="AU172" s="18" t="s">
        <v>78</v>
      </c>
    </row>
    <row r="173" spans="2:65" s="1" customFormat="1" ht="16.5" customHeight="1">
      <c r="B173" s="33"/>
      <c r="C173" s="134" t="s">
        <v>998</v>
      </c>
      <c r="D173" s="134" t="s">
        <v>332</v>
      </c>
      <c r="E173" s="135" t="s">
        <v>5590</v>
      </c>
      <c r="F173" s="136" t="s">
        <v>5591</v>
      </c>
      <c r="G173" s="137" t="s">
        <v>2551</v>
      </c>
      <c r="H173" s="138">
        <v>3</v>
      </c>
      <c r="I173" s="139">
        <v>2820.29</v>
      </c>
      <c r="J173" s="140">
        <f>ROUND(I173*H173,2)</f>
        <v>8460.8700000000008</v>
      </c>
      <c r="K173" s="136" t="s">
        <v>5469</v>
      </c>
      <c r="L173" s="33"/>
      <c r="M173" s="141" t="s">
        <v>21</v>
      </c>
      <c r="N173" s="142" t="s">
        <v>42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444</v>
      </c>
      <c r="AT173" s="145" t="s">
        <v>332</v>
      </c>
      <c r="AU173" s="145" t="s">
        <v>78</v>
      </c>
      <c r="AY173" s="18" t="s">
        <v>330</v>
      </c>
      <c r="BE173" s="146">
        <f>IF(N173="základní",J173,0)</f>
        <v>8460.8700000000008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78</v>
      </c>
      <c r="BK173" s="146">
        <f>ROUND(I173*H173,2)</f>
        <v>8460.8700000000008</v>
      </c>
      <c r="BL173" s="18" t="s">
        <v>444</v>
      </c>
      <c r="BM173" s="145" t="s">
        <v>1893</v>
      </c>
    </row>
    <row r="174" spans="2:65" s="1" customFormat="1" ht="19.5">
      <c r="B174" s="33"/>
      <c r="D174" s="152" t="s">
        <v>375</v>
      </c>
      <c r="F174" s="165" t="s">
        <v>5592</v>
      </c>
      <c r="I174" s="149"/>
      <c r="L174" s="33"/>
      <c r="M174" s="150"/>
      <c r="T174" s="52"/>
      <c r="AT174" s="18" t="s">
        <v>375</v>
      </c>
      <c r="AU174" s="18" t="s">
        <v>78</v>
      </c>
    </row>
    <row r="175" spans="2:65" s="1" customFormat="1" ht="16.5" customHeight="1">
      <c r="B175" s="33"/>
      <c r="C175" s="134" t="s">
        <v>1013</v>
      </c>
      <c r="D175" s="134" t="s">
        <v>332</v>
      </c>
      <c r="E175" s="135" t="s">
        <v>5593</v>
      </c>
      <c r="F175" s="136" t="s">
        <v>5594</v>
      </c>
      <c r="G175" s="137" t="s">
        <v>2551</v>
      </c>
      <c r="H175" s="138">
        <v>6</v>
      </c>
      <c r="I175" s="139">
        <v>3667.88</v>
      </c>
      <c r="J175" s="140">
        <f>ROUND(I175*H175,2)</f>
        <v>22007.279999999999</v>
      </c>
      <c r="K175" s="136" t="s">
        <v>5469</v>
      </c>
      <c r="L175" s="33"/>
      <c r="M175" s="141" t="s">
        <v>21</v>
      </c>
      <c r="N175" s="142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444</v>
      </c>
      <c r="AT175" s="145" t="s">
        <v>332</v>
      </c>
      <c r="AU175" s="145" t="s">
        <v>78</v>
      </c>
      <c r="AY175" s="18" t="s">
        <v>330</v>
      </c>
      <c r="BE175" s="146">
        <f>IF(N175="základní",J175,0)</f>
        <v>22007.279999999999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78</v>
      </c>
      <c r="BK175" s="146">
        <f>ROUND(I175*H175,2)</f>
        <v>22007.279999999999</v>
      </c>
      <c r="BL175" s="18" t="s">
        <v>444</v>
      </c>
      <c r="BM175" s="145" t="s">
        <v>1904</v>
      </c>
    </row>
    <row r="176" spans="2:65" s="1" customFormat="1" ht="19.5">
      <c r="B176" s="33"/>
      <c r="D176" s="152" t="s">
        <v>375</v>
      </c>
      <c r="F176" s="165" t="s">
        <v>5595</v>
      </c>
      <c r="I176" s="149"/>
      <c r="L176" s="33"/>
      <c r="M176" s="150"/>
      <c r="T176" s="52"/>
      <c r="AT176" s="18" t="s">
        <v>375</v>
      </c>
      <c r="AU176" s="18" t="s">
        <v>78</v>
      </c>
    </row>
    <row r="177" spans="2:65" s="1" customFormat="1" ht="16.5" customHeight="1">
      <c r="B177" s="33"/>
      <c r="C177" s="134" t="s">
        <v>1022</v>
      </c>
      <c r="D177" s="134" t="s">
        <v>332</v>
      </c>
      <c r="E177" s="135" t="s">
        <v>5596</v>
      </c>
      <c r="F177" s="136" t="s">
        <v>5597</v>
      </c>
      <c r="G177" s="137" t="s">
        <v>2551</v>
      </c>
      <c r="H177" s="138">
        <v>76</v>
      </c>
      <c r="I177" s="139">
        <v>3735.67</v>
      </c>
      <c r="J177" s="140">
        <f>ROUND(I177*H177,2)</f>
        <v>283910.92</v>
      </c>
      <c r="K177" s="136" t="s">
        <v>5469</v>
      </c>
      <c r="L177" s="33"/>
      <c r="M177" s="141" t="s">
        <v>21</v>
      </c>
      <c r="N177" s="142" t="s">
        <v>42</v>
      </c>
      <c r="P177" s="143">
        <f>O177*H177</f>
        <v>0</v>
      </c>
      <c r="Q177" s="143">
        <v>0</v>
      </c>
      <c r="R177" s="143">
        <f>Q177*H177</f>
        <v>0</v>
      </c>
      <c r="S177" s="143">
        <v>0</v>
      </c>
      <c r="T177" s="144">
        <f>S177*H177</f>
        <v>0</v>
      </c>
      <c r="AR177" s="145" t="s">
        <v>444</v>
      </c>
      <c r="AT177" s="145" t="s">
        <v>332</v>
      </c>
      <c r="AU177" s="145" t="s">
        <v>78</v>
      </c>
      <c r="AY177" s="18" t="s">
        <v>330</v>
      </c>
      <c r="BE177" s="146">
        <f>IF(N177="základní",J177,0)</f>
        <v>283910.92</v>
      </c>
      <c r="BF177" s="146">
        <f>IF(N177="snížená",J177,0)</f>
        <v>0</v>
      </c>
      <c r="BG177" s="146">
        <f>IF(N177="zákl. přenesená",J177,0)</f>
        <v>0</v>
      </c>
      <c r="BH177" s="146">
        <f>IF(N177="sníž. přenesená",J177,0)</f>
        <v>0</v>
      </c>
      <c r="BI177" s="146">
        <f>IF(N177="nulová",J177,0)</f>
        <v>0</v>
      </c>
      <c r="BJ177" s="18" t="s">
        <v>78</v>
      </c>
      <c r="BK177" s="146">
        <f>ROUND(I177*H177,2)</f>
        <v>283910.92</v>
      </c>
      <c r="BL177" s="18" t="s">
        <v>444</v>
      </c>
      <c r="BM177" s="145" t="s">
        <v>1917</v>
      </c>
    </row>
    <row r="178" spans="2:65" s="1" customFormat="1" ht="16.5" customHeight="1">
      <c r="B178" s="33"/>
      <c r="C178" s="134" t="s">
        <v>1028</v>
      </c>
      <c r="D178" s="134" t="s">
        <v>332</v>
      </c>
      <c r="E178" s="135" t="s">
        <v>5598</v>
      </c>
      <c r="F178" s="136" t="s">
        <v>5599</v>
      </c>
      <c r="G178" s="137" t="s">
        <v>2551</v>
      </c>
      <c r="H178" s="138">
        <v>2</v>
      </c>
      <c r="I178" s="139">
        <v>3910.56</v>
      </c>
      <c r="J178" s="140">
        <f>ROUND(I178*H178,2)</f>
        <v>7821.12</v>
      </c>
      <c r="K178" s="136" t="s">
        <v>5469</v>
      </c>
      <c r="L178" s="33"/>
      <c r="M178" s="141" t="s">
        <v>21</v>
      </c>
      <c r="N178" s="142" t="s">
        <v>42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444</v>
      </c>
      <c r="AT178" s="145" t="s">
        <v>332</v>
      </c>
      <c r="AU178" s="145" t="s">
        <v>78</v>
      </c>
      <c r="AY178" s="18" t="s">
        <v>330</v>
      </c>
      <c r="BE178" s="146">
        <f>IF(N178="základní",J178,0)</f>
        <v>7821.12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78</v>
      </c>
      <c r="BK178" s="146">
        <f>ROUND(I178*H178,2)</f>
        <v>7821.12</v>
      </c>
      <c r="BL178" s="18" t="s">
        <v>444</v>
      </c>
      <c r="BM178" s="145" t="s">
        <v>1926</v>
      </c>
    </row>
    <row r="179" spans="2:65" s="1" customFormat="1" ht="24.2" customHeight="1">
      <c r="B179" s="33"/>
      <c r="C179" s="134" t="s">
        <v>1035</v>
      </c>
      <c r="D179" s="134" t="s">
        <v>332</v>
      </c>
      <c r="E179" s="135" t="s">
        <v>5600</v>
      </c>
      <c r="F179" s="136" t="s">
        <v>5601</v>
      </c>
      <c r="G179" s="137" t="s">
        <v>973</v>
      </c>
      <c r="H179" s="138">
        <v>2</v>
      </c>
      <c r="I179" s="139">
        <v>3034.2</v>
      </c>
      <c r="J179" s="140">
        <f>ROUND(I179*H179,2)</f>
        <v>6068.4</v>
      </c>
      <c r="K179" s="136" t="s">
        <v>5457</v>
      </c>
      <c r="L179" s="33"/>
      <c r="M179" s="141" t="s">
        <v>21</v>
      </c>
      <c r="N179" s="142" t="s">
        <v>42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444</v>
      </c>
      <c r="AT179" s="145" t="s">
        <v>332</v>
      </c>
      <c r="AU179" s="145" t="s">
        <v>78</v>
      </c>
      <c r="AY179" s="18" t="s">
        <v>330</v>
      </c>
      <c r="BE179" s="146">
        <f>IF(N179="základní",J179,0)</f>
        <v>6068.4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78</v>
      </c>
      <c r="BK179" s="146">
        <f>ROUND(I179*H179,2)</f>
        <v>6068.4</v>
      </c>
      <c r="BL179" s="18" t="s">
        <v>444</v>
      </c>
      <c r="BM179" s="145" t="s">
        <v>1942</v>
      </c>
    </row>
    <row r="180" spans="2:65" s="1" customFormat="1" ht="16.5" customHeight="1">
      <c r="B180" s="33"/>
      <c r="C180" s="134" t="s">
        <v>1044</v>
      </c>
      <c r="D180" s="134" t="s">
        <v>332</v>
      </c>
      <c r="E180" s="135" t="s">
        <v>5602</v>
      </c>
      <c r="F180" s="136" t="s">
        <v>5603</v>
      </c>
      <c r="G180" s="137" t="s">
        <v>973</v>
      </c>
      <c r="H180" s="138">
        <v>26</v>
      </c>
      <c r="I180" s="139">
        <v>427.25</v>
      </c>
      <c r="J180" s="140">
        <f>ROUND(I180*H180,2)</f>
        <v>11108.5</v>
      </c>
      <c r="K180" s="136" t="s">
        <v>5457</v>
      </c>
      <c r="L180" s="33"/>
      <c r="M180" s="141" t="s">
        <v>21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444</v>
      </c>
      <c r="AT180" s="145" t="s">
        <v>332</v>
      </c>
      <c r="AU180" s="145" t="s">
        <v>78</v>
      </c>
      <c r="AY180" s="18" t="s">
        <v>330</v>
      </c>
      <c r="BE180" s="146">
        <f>IF(N180="základní",J180,0)</f>
        <v>11108.5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78</v>
      </c>
      <c r="BK180" s="146">
        <f>ROUND(I180*H180,2)</f>
        <v>11108.5</v>
      </c>
      <c r="BL180" s="18" t="s">
        <v>444</v>
      </c>
      <c r="BM180" s="145" t="s">
        <v>1968</v>
      </c>
    </row>
    <row r="181" spans="2:65" s="1" customFormat="1" ht="37.9" customHeight="1">
      <c r="B181" s="33"/>
      <c r="C181" s="134" t="s">
        <v>1050</v>
      </c>
      <c r="D181" s="134" t="s">
        <v>332</v>
      </c>
      <c r="E181" s="135" t="s">
        <v>5604</v>
      </c>
      <c r="F181" s="136" t="s">
        <v>5605</v>
      </c>
      <c r="G181" s="137" t="s">
        <v>2551</v>
      </c>
      <c r="H181" s="138">
        <v>7</v>
      </c>
      <c r="I181" s="139">
        <v>3563.55</v>
      </c>
      <c r="J181" s="140">
        <f>ROUND(I181*H181,2)</f>
        <v>24944.85</v>
      </c>
      <c r="K181" s="136" t="s">
        <v>5469</v>
      </c>
      <c r="L181" s="33"/>
      <c r="M181" s="141" t="s">
        <v>21</v>
      </c>
      <c r="N181" s="142" t="s">
        <v>42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444</v>
      </c>
      <c r="AT181" s="145" t="s">
        <v>332</v>
      </c>
      <c r="AU181" s="145" t="s">
        <v>78</v>
      </c>
      <c r="AY181" s="18" t="s">
        <v>330</v>
      </c>
      <c r="BE181" s="146">
        <f>IF(N181="základní",J181,0)</f>
        <v>24944.85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78</v>
      </c>
      <c r="BK181" s="146">
        <f>ROUND(I181*H181,2)</f>
        <v>24944.85</v>
      </c>
      <c r="BL181" s="18" t="s">
        <v>444</v>
      </c>
      <c r="BM181" s="145" t="s">
        <v>1979</v>
      </c>
    </row>
    <row r="182" spans="2:65" s="1" customFormat="1" ht="19.5">
      <c r="B182" s="33"/>
      <c r="D182" s="152" t="s">
        <v>375</v>
      </c>
      <c r="F182" s="165" t="s">
        <v>5606</v>
      </c>
      <c r="I182" s="149"/>
      <c r="L182" s="33"/>
      <c r="M182" s="150"/>
      <c r="T182" s="52"/>
      <c r="AT182" s="18" t="s">
        <v>375</v>
      </c>
      <c r="AU182" s="18" t="s">
        <v>78</v>
      </c>
    </row>
    <row r="183" spans="2:65" s="1" customFormat="1" ht="16.5" customHeight="1">
      <c r="B183" s="33"/>
      <c r="C183" s="134" t="s">
        <v>1057</v>
      </c>
      <c r="D183" s="134" t="s">
        <v>332</v>
      </c>
      <c r="E183" s="135" t="s">
        <v>5607</v>
      </c>
      <c r="F183" s="136" t="s">
        <v>5608</v>
      </c>
      <c r="G183" s="137" t="s">
        <v>973</v>
      </c>
      <c r="H183" s="138">
        <v>113</v>
      </c>
      <c r="I183" s="139">
        <v>94.08</v>
      </c>
      <c r="J183" s="140">
        <f t="shared" ref="J183:J212" si="30">ROUND(I183*H183,2)</f>
        <v>10631.04</v>
      </c>
      <c r="K183" s="136" t="s">
        <v>5457</v>
      </c>
      <c r="L183" s="33"/>
      <c r="M183" s="141" t="s">
        <v>21</v>
      </c>
      <c r="N183" s="142" t="s">
        <v>42</v>
      </c>
      <c r="P183" s="143">
        <f t="shared" ref="P183:P212" si="31">O183*H183</f>
        <v>0</v>
      </c>
      <c r="Q183" s="143">
        <v>0</v>
      </c>
      <c r="R183" s="143">
        <f t="shared" ref="R183:R212" si="32">Q183*H183</f>
        <v>0</v>
      </c>
      <c r="S183" s="143">
        <v>0</v>
      </c>
      <c r="T183" s="144">
        <f t="shared" ref="T183:T212" si="33">S183*H183</f>
        <v>0</v>
      </c>
      <c r="AR183" s="145" t="s">
        <v>444</v>
      </c>
      <c r="AT183" s="145" t="s">
        <v>332</v>
      </c>
      <c r="AU183" s="145" t="s">
        <v>78</v>
      </c>
      <c r="AY183" s="18" t="s">
        <v>330</v>
      </c>
      <c r="BE183" s="146">
        <f t="shared" ref="BE183:BE212" si="34">IF(N183="základní",J183,0)</f>
        <v>10631.04</v>
      </c>
      <c r="BF183" s="146">
        <f t="shared" ref="BF183:BF212" si="35">IF(N183="snížená",J183,0)</f>
        <v>0</v>
      </c>
      <c r="BG183" s="146">
        <f t="shared" ref="BG183:BG212" si="36">IF(N183="zákl. přenesená",J183,0)</f>
        <v>0</v>
      </c>
      <c r="BH183" s="146">
        <f t="shared" ref="BH183:BH212" si="37">IF(N183="sníž. přenesená",J183,0)</f>
        <v>0</v>
      </c>
      <c r="BI183" s="146">
        <f t="shared" ref="BI183:BI212" si="38">IF(N183="nulová",J183,0)</f>
        <v>0</v>
      </c>
      <c r="BJ183" s="18" t="s">
        <v>78</v>
      </c>
      <c r="BK183" s="146">
        <f t="shared" ref="BK183:BK212" si="39">ROUND(I183*H183,2)</f>
        <v>10631.04</v>
      </c>
      <c r="BL183" s="18" t="s">
        <v>444</v>
      </c>
      <c r="BM183" s="145" t="s">
        <v>1994</v>
      </c>
    </row>
    <row r="184" spans="2:65" s="1" customFormat="1" ht="16.5" customHeight="1">
      <c r="B184" s="33"/>
      <c r="C184" s="134" t="s">
        <v>1064</v>
      </c>
      <c r="D184" s="134" t="s">
        <v>332</v>
      </c>
      <c r="E184" s="135" t="s">
        <v>5609</v>
      </c>
      <c r="F184" s="136" t="s">
        <v>5610</v>
      </c>
      <c r="G184" s="137" t="s">
        <v>973</v>
      </c>
      <c r="H184" s="138">
        <v>15</v>
      </c>
      <c r="I184" s="139">
        <v>127.95</v>
      </c>
      <c r="J184" s="140">
        <f t="shared" si="30"/>
        <v>1919.25</v>
      </c>
      <c r="K184" s="136" t="s">
        <v>5457</v>
      </c>
      <c r="L184" s="33"/>
      <c r="M184" s="141" t="s">
        <v>21</v>
      </c>
      <c r="N184" s="142" t="s">
        <v>42</v>
      </c>
      <c r="P184" s="143">
        <f t="shared" si="31"/>
        <v>0</v>
      </c>
      <c r="Q184" s="143">
        <v>0</v>
      </c>
      <c r="R184" s="143">
        <f t="shared" si="32"/>
        <v>0</v>
      </c>
      <c r="S184" s="143">
        <v>0</v>
      </c>
      <c r="T184" s="144">
        <f t="shared" si="33"/>
        <v>0</v>
      </c>
      <c r="AR184" s="145" t="s">
        <v>444</v>
      </c>
      <c r="AT184" s="145" t="s">
        <v>332</v>
      </c>
      <c r="AU184" s="145" t="s">
        <v>78</v>
      </c>
      <c r="AY184" s="18" t="s">
        <v>330</v>
      </c>
      <c r="BE184" s="146">
        <f t="shared" si="34"/>
        <v>1919.25</v>
      </c>
      <c r="BF184" s="146">
        <f t="shared" si="35"/>
        <v>0</v>
      </c>
      <c r="BG184" s="146">
        <f t="shared" si="36"/>
        <v>0</v>
      </c>
      <c r="BH184" s="146">
        <f t="shared" si="37"/>
        <v>0</v>
      </c>
      <c r="BI184" s="146">
        <f t="shared" si="38"/>
        <v>0</v>
      </c>
      <c r="BJ184" s="18" t="s">
        <v>78</v>
      </c>
      <c r="BK184" s="146">
        <f t="shared" si="39"/>
        <v>1919.25</v>
      </c>
      <c r="BL184" s="18" t="s">
        <v>444</v>
      </c>
      <c r="BM184" s="145" t="s">
        <v>2050</v>
      </c>
    </row>
    <row r="185" spans="2:65" s="1" customFormat="1" ht="16.5" customHeight="1">
      <c r="B185" s="33"/>
      <c r="C185" s="134" t="s">
        <v>1072</v>
      </c>
      <c r="D185" s="134" t="s">
        <v>332</v>
      </c>
      <c r="E185" s="135" t="s">
        <v>5611</v>
      </c>
      <c r="F185" s="136" t="s">
        <v>5612</v>
      </c>
      <c r="G185" s="137" t="s">
        <v>973</v>
      </c>
      <c r="H185" s="138">
        <v>18</v>
      </c>
      <c r="I185" s="139">
        <v>206.98</v>
      </c>
      <c r="J185" s="140">
        <f t="shared" si="30"/>
        <v>3725.64</v>
      </c>
      <c r="K185" s="136" t="s">
        <v>5457</v>
      </c>
      <c r="L185" s="33"/>
      <c r="M185" s="141" t="s">
        <v>21</v>
      </c>
      <c r="N185" s="142" t="s">
        <v>42</v>
      </c>
      <c r="P185" s="143">
        <f t="shared" si="31"/>
        <v>0</v>
      </c>
      <c r="Q185" s="143">
        <v>0</v>
      </c>
      <c r="R185" s="143">
        <f t="shared" si="32"/>
        <v>0</v>
      </c>
      <c r="S185" s="143">
        <v>0</v>
      </c>
      <c r="T185" s="144">
        <f t="shared" si="33"/>
        <v>0</v>
      </c>
      <c r="AR185" s="145" t="s">
        <v>444</v>
      </c>
      <c r="AT185" s="145" t="s">
        <v>332</v>
      </c>
      <c r="AU185" s="145" t="s">
        <v>78</v>
      </c>
      <c r="AY185" s="18" t="s">
        <v>330</v>
      </c>
      <c r="BE185" s="146">
        <f t="shared" si="34"/>
        <v>3725.64</v>
      </c>
      <c r="BF185" s="146">
        <f t="shared" si="35"/>
        <v>0</v>
      </c>
      <c r="BG185" s="146">
        <f t="shared" si="36"/>
        <v>0</v>
      </c>
      <c r="BH185" s="146">
        <f t="shared" si="37"/>
        <v>0</v>
      </c>
      <c r="BI185" s="146">
        <f t="shared" si="38"/>
        <v>0</v>
      </c>
      <c r="BJ185" s="18" t="s">
        <v>78</v>
      </c>
      <c r="BK185" s="146">
        <f t="shared" si="39"/>
        <v>3725.64</v>
      </c>
      <c r="BL185" s="18" t="s">
        <v>444</v>
      </c>
      <c r="BM185" s="145" t="s">
        <v>2058</v>
      </c>
    </row>
    <row r="186" spans="2:65" s="1" customFormat="1" ht="16.5" customHeight="1">
      <c r="B186" s="33"/>
      <c r="C186" s="134" t="s">
        <v>1087</v>
      </c>
      <c r="D186" s="134" t="s">
        <v>332</v>
      </c>
      <c r="E186" s="135" t="s">
        <v>5613</v>
      </c>
      <c r="F186" s="136" t="s">
        <v>5614</v>
      </c>
      <c r="G186" s="137" t="s">
        <v>973</v>
      </c>
      <c r="H186" s="138">
        <v>16</v>
      </c>
      <c r="I186" s="139">
        <v>432.78</v>
      </c>
      <c r="J186" s="140">
        <f t="shared" si="30"/>
        <v>6924.48</v>
      </c>
      <c r="K186" s="136" t="s">
        <v>5457</v>
      </c>
      <c r="L186" s="33"/>
      <c r="M186" s="141" t="s">
        <v>21</v>
      </c>
      <c r="N186" s="142" t="s">
        <v>42</v>
      </c>
      <c r="P186" s="143">
        <f t="shared" si="31"/>
        <v>0</v>
      </c>
      <c r="Q186" s="143">
        <v>0</v>
      </c>
      <c r="R186" s="143">
        <f t="shared" si="32"/>
        <v>0</v>
      </c>
      <c r="S186" s="143">
        <v>0</v>
      </c>
      <c r="T186" s="144">
        <f t="shared" si="33"/>
        <v>0</v>
      </c>
      <c r="AR186" s="145" t="s">
        <v>444</v>
      </c>
      <c r="AT186" s="145" t="s">
        <v>332</v>
      </c>
      <c r="AU186" s="145" t="s">
        <v>78</v>
      </c>
      <c r="AY186" s="18" t="s">
        <v>330</v>
      </c>
      <c r="BE186" s="146">
        <f t="shared" si="34"/>
        <v>6924.48</v>
      </c>
      <c r="BF186" s="146">
        <f t="shared" si="35"/>
        <v>0</v>
      </c>
      <c r="BG186" s="146">
        <f t="shared" si="36"/>
        <v>0</v>
      </c>
      <c r="BH186" s="146">
        <f t="shared" si="37"/>
        <v>0</v>
      </c>
      <c r="BI186" s="146">
        <f t="shared" si="38"/>
        <v>0</v>
      </c>
      <c r="BJ186" s="18" t="s">
        <v>78</v>
      </c>
      <c r="BK186" s="146">
        <f t="shared" si="39"/>
        <v>6924.48</v>
      </c>
      <c r="BL186" s="18" t="s">
        <v>444</v>
      </c>
      <c r="BM186" s="145" t="s">
        <v>2072</v>
      </c>
    </row>
    <row r="187" spans="2:65" s="1" customFormat="1" ht="16.5" customHeight="1">
      <c r="B187" s="33"/>
      <c r="C187" s="134" t="s">
        <v>1095</v>
      </c>
      <c r="D187" s="134" t="s">
        <v>332</v>
      </c>
      <c r="E187" s="135" t="s">
        <v>5615</v>
      </c>
      <c r="F187" s="136" t="s">
        <v>5616</v>
      </c>
      <c r="G187" s="137" t="s">
        <v>973</v>
      </c>
      <c r="H187" s="138">
        <v>8</v>
      </c>
      <c r="I187" s="139">
        <v>776.19</v>
      </c>
      <c r="J187" s="140">
        <f t="shared" si="30"/>
        <v>6209.52</v>
      </c>
      <c r="K187" s="136" t="s">
        <v>5457</v>
      </c>
      <c r="L187" s="33"/>
      <c r="M187" s="141" t="s">
        <v>21</v>
      </c>
      <c r="N187" s="142" t="s">
        <v>42</v>
      </c>
      <c r="P187" s="143">
        <f t="shared" si="31"/>
        <v>0</v>
      </c>
      <c r="Q187" s="143">
        <v>0</v>
      </c>
      <c r="R187" s="143">
        <f t="shared" si="32"/>
        <v>0</v>
      </c>
      <c r="S187" s="143">
        <v>0</v>
      </c>
      <c r="T187" s="144">
        <f t="shared" si="33"/>
        <v>0</v>
      </c>
      <c r="AR187" s="145" t="s">
        <v>444</v>
      </c>
      <c r="AT187" s="145" t="s">
        <v>332</v>
      </c>
      <c r="AU187" s="145" t="s">
        <v>78</v>
      </c>
      <c r="AY187" s="18" t="s">
        <v>330</v>
      </c>
      <c r="BE187" s="146">
        <f t="shared" si="34"/>
        <v>6209.52</v>
      </c>
      <c r="BF187" s="146">
        <f t="shared" si="35"/>
        <v>0</v>
      </c>
      <c r="BG187" s="146">
        <f t="shared" si="36"/>
        <v>0</v>
      </c>
      <c r="BH187" s="146">
        <f t="shared" si="37"/>
        <v>0</v>
      </c>
      <c r="BI187" s="146">
        <f t="shared" si="38"/>
        <v>0</v>
      </c>
      <c r="BJ187" s="18" t="s">
        <v>78</v>
      </c>
      <c r="BK187" s="146">
        <f t="shared" si="39"/>
        <v>6209.52</v>
      </c>
      <c r="BL187" s="18" t="s">
        <v>444</v>
      </c>
      <c r="BM187" s="145" t="s">
        <v>2081</v>
      </c>
    </row>
    <row r="188" spans="2:65" s="1" customFormat="1" ht="16.5" customHeight="1">
      <c r="B188" s="33"/>
      <c r="C188" s="134" t="s">
        <v>1103</v>
      </c>
      <c r="D188" s="134" t="s">
        <v>332</v>
      </c>
      <c r="E188" s="135" t="s">
        <v>5617</v>
      </c>
      <c r="F188" s="136" t="s">
        <v>5618</v>
      </c>
      <c r="G188" s="137" t="s">
        <v>973</v>
      </c>
      <c r="H188" s="138">
        <v>3</v>
      </c>
      <c r="I188" s="139">
        <v>211.49</v>
      </c>
      <c r="J188" s="140">
        <f t="shared" si="30"/>
        <v>634.47</v>
      </c>
      <c r="K188" s="136" t="s">
        <v>5457</v>
      </c>
      <c r="L188" s="33"/>
      <c r="M188" s="141" t="s">
        <v>21</v>
      </c>
      <c r="N188" s="142" t="s">
        <v>42</v>
      </c>
      <c r="P188" s="143">
        <f t="shared" si="31"/>
        <v>0</v>
      </c>
      <c r="Q188" s="143">
        <v>0</v>
      </c>
      <c r="R188" s="143">
        <f t="shared" si="32"/>
        <v>0</v>
      </c>
      <c r="S188" s="143">
        <v>0</v>
      </c>
      <c r="T188" s="144">
        <f t="shared" si="33"/>
        <v>0</v>
      </c>
      <c r="AR188" s="145" t="s">
        <v>444</v>
      </c>
      <c r="AT188" s="145" t="s">
        <v>332</v>
      </c>
      <c r="AU188" s="145" t="s">
        <v>78</v>
      </c>
      <c r="AY188" s="18" t="s">
        <v>330</v>
      </c>
      <c r="BE188" s="146">
        <f t="shared" si="34"/>
        <v>634.47</v>
      </c>
      <c r="BF188" s="146">
        <f t="shared" si="35"/>
        <v>0</v>
      </c>
      <c r="BG188" s="146">
        <f t="shared" si="36"/>
        <v>0</v>
      </c>
      <c r="BH188" s="146">
        <f t="shared" si="37"/>
        <v>0</v>
      </c>
      <c r="BI188" s="146">
        <f t="shared" si="38"/>
        <v>0</v>
      </c>
      <c r="BJ188" s="18" t="s">
        <v>78</v>
      </c>
      <c r="BK188" s="146">
        <f t="shared" si="39"/>
        <v>634.47</v>
      </c>
      <c r="BL188" s="18" t="s">
        <v>444</v>
      </c>
      <c r="BM188" s="145" t="s">
        <v>2094</v>
      </c>
    </row>
    <row r="189" spans="2:65" s="1" customFormat="1" ht="16.5" customHeight="1">
      <c r="B189" s="33"/>
      <c r="C189" s="134" t="s">
        <v>1108</v>
      </c>
      <c r="D189" s="134" t="s">
        <v>332</v>
      </c>
      <c r="E189" s="135" t="s">
        <v>5619</v>
      </c>
      <c r="F189" s="136" t="s">
        <v>5620</v>
      </c>
      <c r="G189" s="137" t="s">
        <v>973</v>
      </c>
      <c r="H189" s="138">
        <v>4</v>
      </c>
      <c r="I189" s="139">
        <v>247.87</v>
      </c>
      <c r="J189" s="140">
        <f t="shared" si="30"/>
        <v>991.48</v>
      </c>
      <c r="K189" s="136" t="s">
        <v>5457</v>
      </c>
      <c r="L189" s="33"/>
      <c r="M189" s="141" t="s">
        <v>21</v>
      </c>
      <c r="N189" s="142" t="s">
        <v>42</v>
      </c>
      <c r="P189" s="143">
        <f t="shared" si="31"/>
        <v>0</v>
      </c>
      <c r="Q189" s="143">
        <v>0</v>
      </c>
      <c r="R189" s="143">
        <f t="shared" si="32"/>
        <v>0</v>
      </c>
      <c r="S189" s="143">
        <v>0</v>
      </c>
      <c r="T189" s="144">
        <f t="shared" si="33"/>
        <v>0</v>
      </c>
      <c r="AR189" s="145" t="s">
        <v>444</v>
      </c>
      <c r="AT189" s="145" t="s">
        <v>332</v>
      </c>
      <c r="AU189" s="145" t="s">
        <v>78</v>
      </c>
      <c r="AY189" s="18" t="s">
        <v>330</v>
      </c>
      <c r="BE189" s="146">
        <f t="shared" si="34"/>
        <v>991.48</v>
      </c>
      <c r="BF189" s="146">
        <f t="shared" si="35"/>
        <v>0</v>
      </c>
      <c r="BG189" s="146">
        <f t="shared" si="36"/>
        <v>0</v>
      </c>
      <c r="BH189" s="146">
        <f t="shared" si="37"/>
        <v>0</v>
      </c>
      <c r="BI189" s="146">
        <f t="shared" si="38"/>
        <v>0</v>
      </c>
      <c r="BJ189" s="18" t="s">
        <v>78</v>
      </c>
      <c r="BK189" s="146">
        <f t="shared" si="39"/>
        <v>991.48</v>
      </c>
      <c r="BL189" s="18" t="s">
        <v>444</v>
      </c>
      <c r="BM189" s="145" t="s">
        <v>2105</v>
      </c>
    </row>
    <row r="190" spans="2:65" s="1" customFormat="1" ht="16.5" customHeight="1">
      <c r="B190" s="33"/>
      <c r="C190" s="134" t="s">
        <v>1116</v>
      </c>
      <c r="D190" s="134" t="s">
        <v>332</v>
      </c>
      <c r="E190" s="135" t="s">
        <v>5621</v>
      </c>
      <c r="F190" s="136" t="s">
        <v>5622</v>
      </c>
      <c r="G190" s="137" t="s">
        <v>973</v>
      </c>
      <c r="H190" s="138">
        <v>2</v>
      </c>
      <c r="I190" s="139">
        <v>449.28</v>
      </c>
      <c r="J190" s="140">
        <f t="shared" si="30"/>
        <v>898.56</v>
      </c>
      <c r="K190" s="136" t="s">
        <v>5457</v>
      </c>
      <c r="L190" s="33"/>
      <c r="M190" s="141" t="s">
        <v>21</v>
      </c>
      <c r="N190" s="142" t="s">
        <v>42</v>
      </c>
      <c r="P190" s="143">
        <f t="shared" si="31"/>
        <v>0</v>
      </c>
      <c r="Q190" s="143">
        <v>0</v>
      </c>
      <c r="R190" s="143">
        <f t="shared" si="32"/>
        <v>0</v>
      </c>
      <c r="S190" s="143">
        <v>0</v>
      </c>
      <c r="T190" s="144">
        <f t="shared" si="33"/>
        <v>0</v>
      </c>
      <c r="AR190" s="145" t="s">
        <v>444</v>
      </c>
      <c r="AT190" s="145" t="s">
        <v>332</v>
      </c>
      <c r="AU190" s="145" t="s">
        <v>78</v>
      </c>
      <c r="AY190" s="18" t="s">
        <v>330</v>
      </c>
      <c r="BE190" s="146">
        <f t="shared" si="34"/>
        <v>898.56</v>
      </c>
      <c r="BF190" s="146">
        <f t="shared" si="35"/>
        <v>0</v>
      </c>
      <c r="BG190" s="146">
        <f t="shared" si="36"/>
        <v>0</v>
      </c>
      <c r="BH190" s="146">
        <f t="shared" si="37"/>
        <v>0</v>
      </c>
      <c r="BI190" s="146">
        <f t="shared" si="38"/>
        <v>0</v>
      </c>
      <c r="BJ190" s="18" t="s">
        <v>78</v>
      </c>
      <c r="BK190" s="146">
        <f t="shared" si="39"/>
        <v>898.56</v>
      </c>
      <c r="BL190" s="18" t="s">
        <v>444</v>
      </c>
      <c r="BM190" s="145" t="s">
        <v>2153</v>
      </c>
    </row>
    <row r="191" spans="2:65" s="1" customFormat="1" ht="16.5" customHeight="1">
      <c r="B191" s="33"/>
      <c r="C191" s="134" t="s">
        <v>1125</v>
      </c>
      <c r="D191" s="134" t="s">
        <v>332</v>
      </c>
      <c r="E191" s="135" t="s">
        <v>5623</v>
      </c>
      <c r="F191" s="136" t="s">
        <v>5624</v>
      </c>
      <c r="G191" s="137" t="s">
        <v>973</v>
      </c>
      <c r="H191" s="138">
        <v>2</v>
      </c>
      <c r="I191" s="139">
        <v>916.09</v>
      </c>
      <c r="J191" s="140">
        <f t="shared" si="30"/>
        <v>1832.18</v>
      </c>
      <c r="K191" s="136" t="s">
        <v>5457</v>
      </c>
      <c r="L191" s="33"/>
      <c r="M191" s="141" t="s">
        <v>21</v>
      </c>
      <c r="N191" s="142" t="s">
        <v>42</v>
      </c>
      <c r="P191" s="143">
        <f t="shared" si="31"/>
        <v>0</v>
      </c>
      <c r="Q191" s="143">
        <v>0</v>
      </c>
      <c r="R191" s="143">
        <f t="shared" si="32"/>
        <v>0</v>
      </c>
      <c r="S191" s="143">
        <v>0</v>
      </c>
      <c r="T191" s="144">
        <f t="shared" si="33"/>
        <v>0</v>
      </c>
      <c r="AR191" s="145" t="s">
        <v>444</v>
      </c>
      <c r="AT191" s="145" t="s">
        <v>332</v>
      </c>
      <c r="AU191" s="145" t="s">
        <v>78</v>
      </c>
      <c r="AY191" s="18" t="s">
        <v>330</v>
      </c>
      <c r="BE191" s="146">
        <f t="shared" si="34"/>
        <v>1832.18</v>
      </c>
      <c r="BF191" s="146">
        <f t="shared" si="35"/>
        <v>0</v>
      </c>
      <c r="BG191" s="146">
        <f t="shared" si="36"/>
        <v>0</v>
      </c>
      <c r="BH191" s="146">
        <f t="shared" si="37"/>
        <v>0</v>
      </c>
      <c r="BI191" s="146">
        <f t="shared" si="38"/>
        <v>0</v>
      </c>
      <c r="BJ191" s="18" t="s">
        <v>78</v>
      </c>
      <c r="BK191" s="146">
        <f t="shared" si="39"/>
        <v>1832.18</v>
      </c>
      <c r="BL191" s="18" t="s">
        <v>444</v>
      </c>
      <c r="BM191" s="145" t="s">
        <v>2164</v>
      </c>
    </row>
    <row r="192" spans="2:65" s="1" customFormat="1" ht="16.5" customHeight="1">
      <c r="B192" s="33"/>
      <c r="C192" s="134" t="s">
        <v>1134</v>
      </c>
      <c r="D192" s="134" t="s">
        <v>332</v>
      </c>
      <c r="E192" s="135" t="s">
        <v>5625</v>
      </c>
      <c r="F192" s="136" t="s">
        <v>5626</v>
      </c>
      <c r="G192" s="137" t="s">
        <v>973</v>
      </c>
      <c r="H192" s="138">
        <v>10</v>
      </c>
      <c r="I192" s="139">
        <v>319.82</v>
      </c>
      <c r="J192" s="140">
        <f t="shared" si="30"/>
        <v>3198.2</v>
      </c>
      <c r="K192" s="136" t="s">
        <v>5469</v>
      </c>
      <c r="L192" s="33"/>
      <c r="M192" s="141" t="s">
        <v>21</v>
      </c>
      <c r="N192" s="142" t="s">
        <v>42</v>
      </c>
      <c r="P192" s="143">
        <f t="shared" si="31"/>
        <v>0</v>
      </c>
      <c r="Q192" s="143">
        <v>0</v>
      </c>
      <c r="R192" s="143">
        <f t="shared" si="32"/>
        <v>0</v>
      </c>
      <c r="S192" s="143">
        <v>0</v>
      </c>
      <c r="T192" s="144">
        <f t="shared" si="33"/>
        <v>0</v>
      </c>
      <c r="AR192" s="145" t="s">
        <v>444</v>
      </c>
      <c r="AT192" s="145" t="s">
        <v>332</v>
      </c>
      <c r="AU192" s="145" t="s">
        <v>78</v>
      </c>
      <c r="AY192" s="18" t="s">
        <v>330</v>
      </c>
      <c r="BE192" s="146">
        <f t="shared" si="34"/>
        <v>3198.2</v>
      </c>
      <c r="BF192" s="146">
        <f t="shared" si="35"/>
        <v>0</v>
      </c>
      <c r="BG192" s="146">
        <f t="shared" si="36"/>
        <v>0</v>
      </c>
      <c r="BH192" s="146">
        <f t="shared" si="37"/>
        <v>0</v>
      </c>
      <c r="BI192" s="146">
        <f t="shared" si="38"/>
        <v>0</v>
      </c>
      <c r="BJ192" s="18" t="s">
        <v>78</v>
      </c>
      <c r="BK192" s="146">
        <f t="shared" si="39"/>
        <v>3198.2</v>
      </c>
      <c r="BL192" s="18" t="s">
        <v>444</v>
      </c>
      <c r="BM192" s="145" t="s">
        <v>2175</v>
      </c>
    </row>
    <row r="193" spans="2:65" s="1" customFormat="1" ht="16.5" customHeight="1">
      <c r="B193" s="33"/>
      <c r="C193" s="134" t="s">
        <v>1143</v>
      </c>
      <c r="D193" s="134" t="s">
        <v>332</v>
      </c>
      <c r="E193" s="135" t="s">
        <v>5627</v>
      </c>
      <c r="F193" s="136" t="s">
        <v>5628</v>
      </c>
      <c r="G193" s="137" t="s">
        <v>973</v>
      </c>
      <c r="H193" s="138">
        <v>2</v>
      </c>
      <c r="I193" s="139">
        <v>719.46</v>
      </c>
      <c r="J193" s="140">
        <f t="shared" si="30"/>
        <v>1438.92</v>
      </c>
      <c r="K193" s="136" t="s">
        <v>5469</v>
      </c>
      <c r="L193" s="33"/>
      <c r="M193" s="141" t="s">
        <v>21</v>
      </c>
      <c r="N193" s="142" t="s">
        <v>42</v>
      </c>
      <c r="P193" s="143">
        <f t="shared" si="31"/>
        <v>0</v>
      </c>
      <c r="Q193" s="143">
        <v>0</v>
      </c>
      <c r="R193" s="143">
        <f t="shared" si="32"/>
        <v>0</v>
      </c>
      <c r="S193" s="143">
        <v>0</v>
      </c>
      <c r="T193" s="144">
        <f t="shared" si="33"/>
        <v>0</v>
      </c>
      <c r="AR193" s="145" t="s">
        <v>444</v>
      </c>
      <c r="AT193" s="145" t="s">
        <v>332</v>
      </c>
      <c r="AU193" s="145" t="s">
        <v>78</v>
      </c>
      <c r="AY193" s="18" t="s">
        <v>330</v>
      </c>
      <c r="BE193" s="146">
        <f t="shared" si="34"/>
        <v>1438.92</v>
      </c>
      <c r="BF193" s="146">
        <f t="shared" si="35"/>
        <v>0</v>
      </c>
      <c r="BG193" s="146">
        <f t="shared" si="36"/>
        <v>0</v>
      </c>
      <c r="BH193" s="146">
        <f t="shared" si="37"/>
        <v>0</v>
      </c>
      <c r="BI193" s="146">
        <f t="shared" si="38"/>
        <v>0</v>
      </c>
      <c r="BJ193" s="18" t="s">
        <v>78</v>
      </c>
      <c r="BK193" s="146">
        <f t="shared" si="39"/>
        <v>1438.92</v>
      </c>
      <c r="BL193" s="18" t="s">
        <v>444</v>
      </c>
      <c r="BM193" s="145" t="s">
        <v>2188</v>
      </c>
    </row>
    <row r="194" spans="2:65" s="1" customFormat="1" ht="24.2" customHeight="1">
      <c r="B194" s="33"/>
      <c r="C194" s="134" t="s">
        <v>1994</v>
      </c>
      <c r="D194" s="134" t="s">
        <v>332</v>
      </c>
      <c r="E194" s="135" t="s">
        <v>5629</v>
      </c>
      <c r="F194" s="136" t="s">
        <v>5630</v>
      </c>
      <c r="G194" s="137" t="s">
        <v>973</v>
      </c>
      <c r="H194" s="138">
        <v>6</v>
      </c>
      <c r="I194" s="139">
        <v>397.36</v>
      </c>
      <c r="J194" s="140">
        <f t="shared" si="30"/>
        <v>2384.16</v>
      </c>
      <c r="K194" s="136" t="s">
        <v>21</v>
      </c>
      <c r="L194" s="33"/>
      <c r="M194" s="141" t="s">
        <v>21</v>
      </c>
      <c r="N194" s="142" t="s">
        <v>42</v>
      </c>
      <c r="P194" s="143">
        <f t="shared" si="31"/>
        <v>0</v>
      </c>
      <c r="Q194" s="143">
        <v>0</v>
      </c>
      <c r="R194" s="143">
        <f t="shared" si="32"/>
        <v>0</v>
      </c>
      <c r="S194" s="143">
        <v>0</v>
      </c>
      <c r="T194" s="144">
        <f t="shared" si="33"/>
        <v>0</v>
      </c>
      <c r="AR194" s="145" t="s">
        <v>444</v>
      </c>
      <c r="AT194" s="145" t="s">
        <v>332</v>
      </c>
      <c r="AU194" s="145" t="s">
        <v>78</v>
      </c>
      <c r="AY194" s="18" t="s">
        <v>330</v>
      </c>
      <c r="BE194" s="146">
        <f t="shared" si="34"/>
        <v>2384.16</v>
      </c>
      <c r="BF194" s="146">
        <f t="shared" si="35"/>
        <v>0</v>
      </c>
      <c r="BG194" s="146">
        <f t="shared" si="36"/>
        <v>0</v>
      </c>
      <c r="BH194" s="146">
        <f t="shared" si="37"/>
        <v>0</v>
      </c>
      <c r="BI194" s="146">
        <f t="shared" si="38"/>
        <v>0</v>
      </c>
      <c r="BJ194" s="18" t="s">
        <v>78</v>
      </c>
      <c r="BK194" s="146">
        <f t="shared" si="39"/>
        <v>2384.16</v>
      </c>
      <c r="BL194" s="18" t="s">
        <v>444</v>
      </c>
      <c r="BM194" s="145" t="s">
        <v>5631</v>
      </c>
    </row>
    <row r="195" spans="2:65" s="1" customFormat="1" ht="24.2" customHeight="1">
      <c r="B195" s="33"/>
      <c r="C195" s="134" t="s">
        <v>1149</v>
      </c>
      <c r="D195" s="134" t="s">
        <v>332</v>
      </c>
      <c r="E195" s="135" t="s">
        <v>5632</v>
      </c>
      <c r="F195" s="136" t="s">
        <v>5633</v>
      </c>
      <c r="G195" s="137" t="s">
        <v>973</v>
      </c>
      <c r="H195" s="138">
        <v>23</v>
      </c>
      <c r="I195" s="139">
        <v>303.5</v>
      </c>
      <c r="J195" s="140">
        <f t="shared" si="30"/>
        <v>6980.5</v>
      </c>
      <c r="K195" s="136" t="s">
        <v>5457</v>
      </c>
      <c r="L195" s="33"/>
      <c r="M195" s="141" t="s">
        <v>21</v>
      </c>
      <c r="N195" s="142" t="s">
        <v>42</v>
      </c>
      <c r="P195" s="143">
        <f t="shared" si="31"/>
        <v>0</v>
      </c>
      <c r="Q195" s="143">
        <v>0</v>
      </c>
      <c r="R195" s="143">
        <f t="shared" si="32"/>
        <v>0</v>
      </c>
      <c r="S195" s="143">
        <v>0</v>
      </c>
      <c r="T195" s="144">
        <f t="shared" si="33"/>
        <v>0</v>
      </c>
      <c r="AR195" s="145" t="s">
        <v>444</v>
      </c>
      <c r="AT195" s="145" t="s">
        <v>332</v>
      </c>
      <c r="AU195" s="145" t="s">
        <v>78</v>
      </c>
      <c r="AY195" s="18" t="s">
        <v>330</v>
      </c>
      <c r="BE195" s="146">
        <f t="shared" si="34"/>
        <v>6980.5</v>
      </c>
      <c r="BF195" s="146">
        <f t="shared" si="35"/>
        <v>0</v>
      </c>
      <c r="BG195" s="146">
        <f t="shared" si="36"/>
        <v>0</v>
      </c>
      <c r="BH195" s="146">
        <f t="shared" si="37"/>
        <v>0</v>
      </c>
      <c r="BI195" s="146">
        <f t="shared" si="38"/>
        <v>0</v>
      </c>
      <c r="BJ195" s="18" t="s">
        <v>78</v>
      </c>
      <c r="BK195" s="146">
        <f t="shared" si="39"/>
        <v>6980.5</v>
      </c>
      <c r="BL195" s="18" t="s">
        <v>444</v>
      </c>
      <c r="BM195" s="145" t="s">
        <v>2198</v>
      </c>
    </row>
    <row r="196" spans="2:65" s="1" customFormat="1" ht="16.5" customHeight="1">
      <c r="B196" s="33"/>
      <c r="C196" s="134" t="s">
        <v>1154</v>
      </c>
      <c r="D196" s="134" t="s">
        <v>332</v>
      </c>
      <c r="E196" s="135" t="s">
        <v>5634</v>
      </c>
      <c r="F196" s="136" t="s">
        <v>5635</v>
      </c>
      <c r="G196" s="137" t="s">
        <v>973</v>
      </c>
      <c r="H196" s="138">
        <v>27</v>
      </c>
      <c r="I196" s="139">
        <v>81.91</v>
      </c>
      <c r="J196" s="140">
        <f t="shared" si="30"/>
        <v>2211.5700000000002</v>
      </c>
      <c r="K196" s="136" t="s">
        <v>5457</v>
      </c>
      <c r="L196" s="33"/>
      <c r="M196" s="141" t="s">
        <v>21</v>
      </c>
      <c r="N196" s="142" t="s">
        <v>42</v>
      </c>
      <c r="P196" s="143">
        <f t="shared" si="31"/>
        <v>0</v>
      </c>
      <c r="Q196" s="143">
        <v>0</v>
      </c>
      <c r="R196" s="143">
        <f t="shared" si="32"/>
        <v>0</v>
      </c>
      <c r="S196" s="143">
        <v>0</v>
      </c>
      <c r="T196" s="144">
        <f t="shared" si="33"/>
        <v>0</v>
      </c>
      <c r="AR196" s="145" t="s">
        <v>444</v>
      </c>
      <c r="AT196" s="145" t="s">
        <v>332</v>
      </c>
      <c r="AU196" s="145" t="s">
        <v>78</v>
      </c>
      <c r="AY196" s="18" t="s">
        <v>330</v>
      </c>
      <c r="BE196" s="146">
        <f t="shared" si="34"/>
        <v>2211.5700000000002</v>
      </c>
      <c r="BF196" s="146">
        <f t="shared" si="35"/>
        <v>0</v>
      </c>
      <c r="BG196" s="146">
        <f t="shared" si="36"/>
        <v>0</v>
      </c>
      <c r="BH196" s="146">
        <f t="shared" si="37"/>
        <v>0</v>
      </c>
      <c r="BI196" s="146">
        <f t="shared" si="38"/>
        <v>0</v>
      </c>
      <c r="BJ196" s="18" t="s">
        <v>78</v>
      </c>
      <c r="BK196" s="146">
        <f t="shared" si="39"/>
        <v>2211.5700000000002</v>
      </c>
      <c r="BL196" s="18" t="s">
        <v>444</v>
      </c>
      <c r="BM196" s="145" t="s">
        <v>2222</v>
      </c>
    </row>
    <row r="197" spans="2:65" s="1" customFormat="1" ht="16.5" customHeight="1">
      <c r="B197" s="33"/>
      <c r="C197" s="134" t="s">
        <v>1160</v>
      </c>
      <c r="D197" s="134" t="s">
        <v>332</v>
      </c>
      <c r="E197" s="135" t="s">
        <v>5636</v>
      </c>
      <c r="F197" s="136" t="s">
        <v>5637</v>
      </c>
      <c r="G197" s="137" t="s">
        <v>973</v>
      </c>
      <c r="H197" s="138">
        <v>3</v>
      </c>
      <c r="I197" s="139">
        <v>170</v>
      </c>
      <c r="J197" s="140">
        <f t="shared" si="30"/>
        <v>510</v>
      </c>
      <c r="K197" s="136" t="s">
        <v>5457</v>
      </c>
      <c r="L197" s="33"/>
      <c r="M197" s="141" t="s">
        <v>21</v>
      </c>
      <c r="N197" s="142" t="s">
        <v>42</v>
      </c>
      <c r="P197" s="143">
        <f t="shared" si="31"/>
        <v>0</v>
      </c>
      <c r="Q197" s="143">
        <v>0</v>
      </c>
      <c r="R197" s="143">
        <f t="shared" si="32"/>
        <v>0</v>
      </c>
      <c r="S197" s="143">
        <v>0</v>
      </c>
      <c r="T197" s="144">
        <f t="shared" si="33"/>
        <v>0</v>
      </c>
      <c r="AR197" s="145" t="s">
        <v>444</v>
      </c>
      <c r="AT197" s="145" t="s">
        <v>332</v>
      </c>
      <c r="AU197" s="145" t="s">
        <v>78</v>
      </c>
      <c r="AY197" s="18" t="s">
        <v>330</v>
      </c>
      <c r="BE197" s="146">
        <f t="shared" si="34"/>
        <v>510</v>
      </c>
      <c r="BF197" s="146">
        <f t="shared" si="35"/>
        <v>0</v>
      </c>
      <c r="BG197" s="146">
        <f t="shared" si="36"/>
        <v>0</v>
      </c>
      <c r="BH197" s="146">
        <f t="shared" si="37"/>
        <v>0</v>
      </c>
      <c r="BI197" s="146">
        <f t="shared" si="38"/>
        <v>0</v>
      </c>
      <c r="BJ197" s="18" t="s">
        <v>78</v>
      </c>
      <c r="BK197" s="146">
        <f t="shared" si="39"/>
        <v>510</v>
      </c>
      <c r="BL197" s="18" t="s">
        <v>444</v>
      </c>
      <c r="BM197" s="145" t="s">
        <v>2374</v>
      </c>
    </row>
    <row r="198" spans="2:65" s="1" customFormat="1" ht="16.5" customHeight="1">
      <c r="B198" s="33"/>
      <c r="C198" s="134" t="s">
        <v>1170</v>
      </c>
      <c r="D198" s="134" t="s">
        <v>332</v>
      </c>
      <c r="E198" s="135" t="s">
        <v>5638</v>
      </c>
      <c r="F198" s="136" t="s">
        <v>5639</v>
      </c>
      <c r="G198" s="137" t="s">
        <v>973</v>
      </c>
      <c r="H198" s="138">
        <v>4</v>
      </c>
      <c r="I198" s="139">
        <v>231.72</v>
      </c>
      <c r="J198" s="140">
        <f t="shared" si="30"/>
        <v>926.88</v>
      </c>
      <c r="K198" s="136" t="s">
        <v>5457</v>
      </c>
      <c r="L198" s="33"/>
      <c r="M198" s="141" t="s">
        <v>21</v>
      </c>
      <c r="N198" s="142" t="s">
        <v>42</v>
      </c>
      <c r="P198" s="143">
        <f t="shared" si="31"/>
        <v>0</v>
      </c>
      <c r="Q198" s="143">
        <v>0</v>
      </c>
      <c r="R198" s="143">
        <f t="shared" si="32"/>
        <v>0</v>
      </c>
      <c r="S198" s="143">
        <v>0</v>
      </c>
      <c r="T198" s="144">
        <f t="shared" si="33"/>
        <v>0</v>
      </c>
      <c r="AR198" s="145" t="s">
        <v>444</v>
      </c>
      <c r="AT198" s="145" t="s">
        <v>332</v>
      </c>
      <c r="AU198" s="145" t="s">
        <v>78</v>
      </c>
      <c r="AY198" s="18" t="s">
        <v>330</v>
      </c>
      <c r="BE198" s="146">
        <f t="shared" si="34"/>
        <v>926.88</v>
      </c>
      <c r="BF198" s="146">
        <f t="shared" si="35"/>
        <v>0</v>
      </c>
      <c r="BG198" s="146">
        <f t="shared" si="36"/>
        <v>0</v>
      </c>
      <c r="BH198" s="146">
        <f t="shared" si="37"/>
        <v>0</v>
      </c>
      <c r="BI198" s="146">
        <f t="shared" si="38"/>
        <v>0</v>
      </c>
      <c r="BJ198" s="18" t="s">
        <v>78</v>
      </c>
      <c r="BK198" s="146">
        <f t="shared" si="39"/>
        <v>926.88</v>
      </c>
      <c r="BL198" s="18" t="s">
        <v>444</v>
      </c>
      <c r="BM198" s="145" t="s">
        <v>2392</v>
      </c>
    </row>
    <row r="199" spans="2:65" s="1" customFormat="1" ht="16.5" customHeight="1">
      <c r="B199" s="33"/>
      <c r="C199" s="134" t="s">
        <v>1176</v>
      </c>
      <c r="D199" s="134" t="s">
        <v>332</v>
      </c>
      <c r="E199" s="135" t="s">
        <v>5640</v>
      </c>
      <c r="F199" s="136" t="s">
        <v>5641</v>
      </c>
      <c r="G199" s="137" t="s">
        <v>973</v>
      </c>
      <c r="H199" s="138">
        <v>2</v>
      </c>
      <c r="I199" s="139">
        <v>410.6</v>
      </c>
      <c r="J199" s="140">
        <f t="shared" si="30"/>
        <v>821.2</v>
      </c>
      <c r="K199" s="136" t="s">
        <v>5457</v>
      </c>
      <c r="L199" s="33"/>
      <c r="M199" s="141" t="s">
        <v>21</v>
      </c>
      <c r="N199" s="142" t="s">
        <v>42</v>
      </c>
      <c r="P199" s="143">
        <f t="shared" si="31"/>
        <v>0</v>
      </c>
      <c r="Q199" s="143">
        <v>0</v>
      </c>
      <c r="R199" s="143">
        <f t="shared" si="32"/>
        <v>0</v>
      </c>
      <c r="S199" s="143">
        <v>0</v>
      </c>
      <c r="T199" s="144">
        <f t="shared" si="33"/>
        <v>0</v>
      </c>
      <c r="AR199" s="145" t="s">
        <v>444</v>
      </c>
      <c r="AT199" s="145" t="s">
        <v>332</v>
      </c>
      <c r="AU199" s="145" t="s">
        <v>78</v>
      </c>
      <c r="AY199" s="18" t="s">
        <v>330</v>
      </c>
      <c r="BE199" s="146">
        <f t="shared" si="34"/>
        <v>821.2</v>
      </c>
      <c r="BF199" s="146">
        <f t="shared" si="35"/>
        <v>0</v>
      </c>
      <c r="BG199" s="146">
        <f t="shared" si="36"/>
        <v>0</v>
      </c>
      <c r="BH199" s="146">
        <f t="shared" si="37"/>
        <v>0</v>
      </c>
      <c r="BI199" s="146">
        <f t="shared" si="38"/>
        <v>0</v>
      </c>
      <c r="BJ199" s="18" t="s">
        <v>78</v>
      </c>
      <c r="BK199" s="146">
        <f t="shared" si="39"/>
        <v>821.2</v>
      </c>
      <c r="BL199" s="18" t="s">
        <v>444</v>
      </c>
      <c r="BM199" s="145" t="s">
        <v>2404</v>
      </c>
    </row>
    <row r="200" spans="2:65" s="1" customFormat="1" ht="16.5" customHeight="1">
      <c r="B200" s="33"/>
      <c r="C200" s="134" t="s">
        <v>1206</v>
      </c>
      <c r="D200" s="134" t="s">
        <v>332</v>
      </c>
      <c r="E200" s="135" t="s">
        <v>5642</v>
      </c>
      <c r="F200" s="136" t="s">
        <v>5643</v>
      </c>
      <c r="G200" s="137" t="s">
        <v>973</v>
      </c>
      <c r="H200" s="138">
        <v>2</v>
      </c>
      <c r="I200" s="139">
        <v>910.06</v>
      </c>
      <c r="J200" s="140">
        <f t="shared" si="30"/>
        <v>1820.12</v>
      </c>
      <c r="K200" s="136" t="s">
        <v>5644</v>
      </c>
      <c r="L200" s="33"/>
      <c r="M200" s="141" t="s">
        <v>21</v>
      </c>
      <c r="N200" s="142" t="s">
        <v>42</v>
      </c>
      <c r="P200" s="143">
        <f t="shared" si="31"/>
        <v>0</v>
      </c>
      <c r="Q200" s="143">
        <v>0</v>
      </c>
      <c r="R200" s="143">
        <f t="shared" si="32"/>
        <v>0</v>
      </c>
      <c r="S200" s="143">
        <v>0</v>
      </c>
      <c r="T200" s="144">
        <f t="shared" si="33"/>
        <v>0</v>
      </c>
      <c r="AR200" s="145" t="s">
        <v>444</v>
      </c>
      <c r="AT200" s="145" t="s">
        <v>332</v>
      </c>
      <c r="AU200" s="145" t="s">
        <v>78</v>
      </c>
      <c r="AY200" s="18" t="s">
        <v>330</v>
      </c>
      <c r="BE200" s="146">
        <f t="shared" si="34"/>
        <v>1820.12</v>
      </c>
      <c r="BF200" s="146">
        <f t="shared" si="35"/>
        <v>0</v>
      </c>
      <c r="BG200" s="146">
        <f t="shared" si="36"/>
        <v>0</v>
      </c>
      <c r="BH200" s="146">
        <f t="shared" si="37"/>
        <v>0</v>
      </c>
      <c r="BI200" s="146">
        <f t="shared" si="38"/>
        <v>0</v>
      </c>
      <c r="BJ200" s="18" t="s">
        <v>78</v>
      </c>
      <c r="BK200" s="146">
        <f t="shared" si="39"/>
        <v>1820.12</v>
      </c>
      <c r="BL200" s="18" t="s">
        <v>444</v>
      </c>
      <c r="BM200" s="145" t="s">
        <v>2416</v>
      </c>
    </row>
    <row r="201" spans="2:65" s="1" customFormat="1" ht="16.5" customHeight="1">
      <c r="B201" s="33"/>
      <c r="C201" s="134" t="s">
        <v>1228</v>
      </c>
      <c r="D201" s="134" t="s">
        <v>332</v>
      </c>
      <c r="E201" s="135" t="s">
        <v>5645</v>
      </c>
      <c r="F201" s="136" t="s">
        <v>5646</v>
      </c>
      <c r="G201" s="137" t="s">
        <v>2551</v>
      </c>
      <c r="H201" s="138">
        <v>31</v>
      </c>
      <c r="I201" s="139">
        <v>752.67</v>
      </c>
      <c r="J201" s="140">
        <f t="shared" si="30"/>
        <v>23332.77</v>
      </c>
      <c r="K201" s="136" t="s">
        <v>5469</v>
      </c>
      <c r="L201" s="33"/>
      <c r="M201" s="141" t="s">
        <v>21</v>
      </c>
      <c r="N201" s="142" t="s">
        <v>42</v>
      </c>
      <c r="P201" s="143">
        <f t="shared" si="31"/>
        <v>0</v>
      </c>
      <c r="Q201" s="143">
        <v>0</v>
      </c>
      <c r="R201" s="143">
        <f t="shared" si="32"/>
        <v>0</v>
      </c>
      <c r="S201" s="143">
        <v>0</v>
      </c>
      <c r="T201" s="144">
        <f t="shared" si="33"/>
        <v>0</v>
      </c>
      <c r="AR201" s="145" t="s">
        <v>444</v>
      </c>
      <c r="AT201" s="145" t="s">
        <v>332</v>
      </c>
      <c r="AU201" s="145" t="s">
        <v>78</v>
      </c>
      <c r="AY201" s="18" t="s">
        <v>330</v>
      </c>
      <c r="BE201" s="146">
        <f t="shared" si="34"/>
        <v>23332.77</v>
      </c>
      <c r="BF201" s="146">
        <f t="shared" si="35"/>
        <v>0</v>
      </c>
      <c r="BG201" s="146">
        <f t="shared" si="36"/>
        <v>0</v>
      </c>
      <c r="BH201" s="146">
        <f t="shared" si="37"/>
        <v>0</v>
      </c>
      <c r="BI201" s="146">
        <f t="shared" si="38"/>
        <v>0</v>
      </c>
      <c r="BJ201" s="18" t="s">
        <v>78</v>
      </c>
      <c r="BK201" s="146">
        <f t="shared" si="39"/>
        <v>23332.77</v>
      </c>
      <c r="BL201" s="18" t="s">
        <v>444</v>
      </c>
      <c r="BM201" s="145" t="s">
        <v>2426</v>
      </c>
    </row>
    <row r="202" spans="2:65" s="1" customFormat="1" ht="16.5" customHeight="1">
      <c r="B202" s="33"/>
      <c r="C202" s="134" t="s">
        <v>1234</v>
      </c>
      <c r="D202" s="134" t="s">
        <v>332</v>
      </c>
      <c r="E202" s="135" t="s">
        <v>5647</v>
      </c>
      <c r="F202" s="136" t="s">
        <v>5648</v>
      </c>
      <c r="G202" s="137" t="s">
        <v>973</v>
      </c>
      <c r="H202" s="138">
        <v>34</v>
      </c>
      <c r="I202" s="139">
        <v>27.05</v>
      </c>
      <c r="J202" s="140">
        <f t="shared" si="30"/>
        <v>919.7</v>
      </c>
      <c r="K202" s="136" t="s">
        <v>5457</v>
      </c>
      <c r="L202" s="33"/>
      <c r="M202" s="141" t="s">
        <v>21</v>
      </c>
      <c r="N202" s="142" t="s">
        <v>42</v>
      </c>
      <c r="P202" s="143">
        <f t="shared" si="31"/>
        <v>0</v>
      </c>
      <c r="Q202" s="143">
        <v>0</v>
      </c>
      <c r="R202" s="143">
        <f t="shared" si="32"/>
        <v>0</v>
      </c>
      <c r="S202" s="143">
        <v>0</v>
      </c>
      <c r="T202" s="144">
        <f t="shared" si="33"/>
        <v>0</v>
      </c>
      <c r="AR202" s="145" t="s">
        <v>444</v>
      </c>
      <c r="AT202" s="145" t="s">
        <v>332</v>
      </c>
      <c r="AU202" s="145" t="s">
        <v>78</v>
      </c>
      <c r="AY202" s="18" t="s">
        <v>330</v>
      </c>
      <c r="BE202" s="146">
        <f t="shared" si="34"/>
        <v>919.7</v>
      </c>
      <c r="BF202" s="146">
        <f t="shared" si="35"/>
        <v>0</v>
      </c>
      <c r="BG202" s="146">
        <f t="shared" si="36"/>
        <v>0</v>
      </c>
      <c r="BH202" s="146">
        <f t="shared" si="37"/>
        <v>0</v>
      </c>
      <c r="BI202" s="146">
        <f t="shared" si="38"/>
        <v>0</v>
      </c>
      <c r="BJ202" s="18" t="s">
        <v>78</v>
      </c>
      <c r="BK202" s="146">
        <f t="shared" si="39"/>
        <v>919.7</v>
      </c>
      <c r="BL202" s="18" t="s">
        <v>444</v>
      </c>
      <c r="BM202" s="145" t="s">
        <v>2445</v>
      </c>
    </row>
    <row r="203" spans="2:65" s="1" customFormat="1" ht="16.5" customHeight="1">
      <c r="B203" s="33"/>
      <c r="C203" s="134" t="s">
        <v>1255</v>
      </c>
      <c r="D203" s="134" t="s">
        <v>332</v>
      </c>
      <c r="E203" s="135" t="s">
        <v>5649</v>
      </c>
      <c r="F203" s="136" t="s">
        <v>5650</v>
      </c>
      <c r="G203" s="137" t="s">
        <v>2551</v>
      </c>
      <c r="H203" s="138">
        <v>16</v>
      </c>
      <c r="I203" s="139">
        <v>387.4</v>
      </c>
      <c r="J203" s="140">
        <f t="shared" si="30"/>
        <v>6198.4</v>
      </c>
      <c r="K203" s="136" t="s">
        <v>5469</v>
      </c>
      <c r="L203" s="33"/>
      <c r="M203" s="141" t="s">
        <v>21</v>
      </c>
      <c r="N203" s="142" t="s">
        <v>42</v>
      </c>
      <c r="P203" s="143">
        <f t="shared" si="31"/>
        <v>0</v>
      </c>
      <c r="Q203" s="143">
        <v>0</v>
      </c>
      <c r="R203" s="143">
        <f t="shared" si="32"/>
        <v>0</v>
      </c>
      <c r="S203" s="143">
        <v>0</v>
      </c>
      <c r="T203" s="144">
        <f t="shared" si="33"/>
        <v>0</v>
      </c>
      <c r="AR203" s="145" t="s">
        <v>444</v>
      </c>
      <c r="AT203" s="145" t="s">
        <v>332</v>
      </c>
      <c r="AU203" s="145" t="s">
        <v>78</v>
      </c>
      <c r="AY203" s="18" t="s">
        <v>330</v>
      </c>
      <c r="BE203" s="146">
        <f t="shared" si="34"/>
        <v>6198.4</v>
      </c>
      <c r="BF203" s="146">
        <f t="shared" si="35"/>
        <v>0</v>
      </c>
      <c r="BG203" s="146">
        <f t="shared" si="36"/>
        <v>0</v>
      </c>
      <c r="BH203" s="146">
        <f t="shared" si="37"/>
        <v>0</v>
      </c>
      <c r="BI203" s="146">
        <f t="shared" si="38"/>
        <v>0</v>
      </c>
      <c r="BJ203" s="18" t="s">
        <v>78</v>
      </c>
      <c r="BK203" s="146">
        <f t="shared" si="39"/>
        <v>6198.4</v>
      </c>
      <c r="BL203" s="18" t="s">
        <v>444</v>
      </c>
      <c r="BM203" s="145" t="s">
        <v>2456</v>
      </c>
    </row>
    <row r="204" spans="2:65" s="1" customFormat="1" ht="16.5" customHeight="1">
      <c r="B204" s="33"/>
      <c r="C204" s="134" t="s">
        <v>1262</v>
      </c>
      <c r="D204" s="134" t="s">
        <v>332</v>
      </c>
      <c r="E204" s="135" t="s">
        <v>5651</v>
      </c>
      <c r="F204" s="136" t="s">
        <v>5652</v>
      </c>
      <c r="G204" s="137" t="s">
        <v>2551</v>
      </c>
      <c r="H204" s="138">
        <v>2</v>
      </c>
      <c r="I204" s="139">
        <v>3081.51</v>
      </c>
      <c r="J204" s="140">
        <f t="shared" si="30"/>
        <v>6163.02</v>
      </c>
      <c r="K204" s="136" t="s">
        <v>5469</v>
      </c>
      <c r="L204" s="33"/>
      <c r="M204" s="141" t="s">
        <v>21</v>
      </c>
      <c r="N204" s="142" t="s">
        <v>42</v>
      </c>
      <c r="P204" s="143">
        <f t="shared" si="31"/>
        <v>0</v>
      </c>
      <c r="Q204" s="143">
        <v>0</v>
      </c>
      <c r="R204" s="143">
        <f t="shared" si="32"/>
        <v>0</v>
      </c>
      <c r="S204" s="143">
        <v>0</v>
      </c>
      <c r="T204" s="144">
        <f t="shared" si="33"/>
        <v>0</v>
      </c>
      <c r="AR204" s="145" t="s">
        <v>444</v>
      </c>
      <c r="AT204" s="145" t="s">
        <v>332</v>
      </c>
      <c r="AU204" s="145" t="s">
        <v>78</v>
      </c>
      <c r="AY204" s="18" t="s">
        <v>330</v>
      </c>
      <c r="BE204" s="146">
        <f t="shared" si="34"/>
        <v>6163.02</v>
      </c>
      <c r="BF204" s="146">
        <f t="shared" si="35"/>
        <v>0</v>
      </c>
      <c r="BG204" s="146">
        <f t="shared" si="36"/>
        <v>0</v>
      </c>
      <c r="BH204" s="146">
        <f t="shared" si="37"/>
        <v>0</v>
      </c>
      <c r="BI204" s="146">
        <f t="shared" si="38"/>
        <v>0</v>
      </c>
      <c r="BJ204" s="18" t="s">
        <v>78</v>
      </c>
      <c r="BK204" s="146">
        <f t="shared" si="39"/>
        <v>6163.02</v>
      </c>
      <c r="BL204" s="18" t="s">
        <v>444</v>
      </c>
      <c r="BM204" s="145" t="s">
        <v>2466</v>
      </c>
    </row>
    <row r="205" spans="2:65" s="1" customFormat="1" ht="24.2" customHeight="1">
      <c r="B205" s="33"/>
      <c r="C205" s="134" t="s">
        <v>1276</v>
      </c>
      <c r="D205" s="134" t="s">
        <v>332</v>
      </c>
      <c r="E205" s="135" t="s">
        <v>5653</v>
      </c>
      <c r="F205" s="136" t="s">
        <v>5654</v>
      </c>
      <c r="G205" s="137" t="s">
        <v>973</v>
      </c>
      <c r="H205" s="138">
        <v>6</v>
      </c>
      <c r="I205" s="139">
        <v>806.9</v>
      </c>
      <c r="J205" s="140">
        <f t="shared" si="30"/>
        <v>4841.3999999999996</v>
      </c>
      <c r="K205" s="136" t="s">
        <v>5457</v>
      </c>
      <c r="L205" s="33"/>
      <c r="M205" s="141" t="s">
        <v>21</v>
      </c>
      <c r="N205" s="142" t="s">
        <v>42</v>
      </c>
      <c r="P205" s="143">
        <f t="shared" si="31"/>
        <v>0</v>
      </c>
      <c r="Q205" s="143">
        <v>0</v>
      </c>
      <c r="R205" s="143">
        <f t="shared" si="32"/>
        <v>0</v>
      </c>
      <c r="S205" s="143">
        <v>0</v>
      </c>
      <c r="T205" s="144">
        <f t="shared" si="33"/>
        <v>0</v>
      </c>
      <c r="AR205" s="145" t="s">
        <v>444</v>
      </c>
      <c r="AT205" s="145" t="s">
        <v>332</v>
      </c>
      <c r="AU205" s="145" t="s">
        <v>78</v>
      </c>
      <c r="AY205" s="18" t="s">
        <v>330</v>
      </c>
      <c r="BE205" s="146">
        <f t="shared" si="34"/>
        <v>4841.3999999999996</v>
      </c>
      <c r="BF205" s="146">
        <f t="shared" si="35"/>
        <v>0</v>
      </c>
      <c r="BG205" s="146">
        <f t="shared" si="36"/>
        <v>0</v>
      </c>
      <c r="BH205" s="146">
        <f t="shared" si="37"/>
        <v>0</v>
      </c>
      <c r="BI205" s="146">
        <f t="shared" si="38"/>
        <v>0</v>
      </c>
      <c r="BJ205" s="18" t="s">
        <v>78</v>
      </c>
      <c r="BK205" s="146">
        <f t="shared" si="39"/>
        <v>4841.3999999999996</v>
      </c>
      <c r="BL205" s="18" t="s">
        <v>444</v>
      </c>
      <c r="BM205" s="145" t="s">
        <v>2478</v>
      </c>
    </row>
    <row r="206" spans="2:65" s="1" customFormat="1" ht="33" customHeight="1">
      <c r="B206" s="33"/>
      <c r="C206" s="134" t="s">
        <v>1282</v>
      </c>
      <c r="D206" s="134" t="s">
        <v>332</v>
      </c>
      <c r="E206" s="135" t="s">
        <v>5655</v>
      </c>
      <c r="F206" s="136" t="s">
        <v>5656</v>
      </c>
      <c r="G206" s="137" t="s">
        <v>973</v>
      </c>
      <c r="H206" s="138">
        <v>24</v>
      </c>
      <c r="I206" s="139">
        <v>256.79000000000002</v>
      </c>
      <c r="J206" s="140">
        <f t="shared" si="30"/>
        <v>6162.96</v>
      </c>
      <c r="K206" s="136" t="s">
        <v>5457</v>
      </c>
      <c r="L206" s="33"/>
      <c r="M206" s="141" t="s">
        <v>21</v>
      </c>
      <c r="N206" s="142" t="s">
        <v>42</v>
      </c>
      <c r="P206" s="143">
        <f t="shared" si="31"/>
        <v>0</v>
      </c>
      <c r="Q206" s="143">
        <v>0</v>
      </c>
      <c r="R206" s="143">
        <f t="shared" si="32"/>
        <v>0</v>
      </c>
      <c r="S206" s="143">
        <v>0</v>
      </c>
      <c r="T206" s="144">
        <f t="shared" si="33"/>
        <v>0</v>
      </c>
      <c r="AR206" s="145" t="s">
        <v>444</v>
      </c>
      <c r="AT206" s="145" t="s">
        <v>332</v>
      </c>
      <c r="AU206" s="145" t="s">
        <v>78</v>
      </c>
      <c r="AY206" s="18" t="s">
        <v>330</v>
      </c>
      <c r="BE206" s="146">
        <f t="shared" si="34"/>
        <v>6162.96</v>
      </c>
      <c r="BF206" s="146">
        <f t="shared" si="35"/>
        <v>0</v>
      </c>
      <c r="BG206" s="146">
        <f t="shared" si="36"/>
        <v>0</v>
      </c>
      <c r="BH206" s="146">
        <f t="shared" si="37"/>
        <v>0</v>
      </c>
      <c r="BI206" s="146">
        <f t="shared" si="38"/>
        <v>0</v>
      </c>
      <c r="BJ206" s="18" t="s">
        <v>78</v>
      </c>
      <c r="BK206" s="146">
        <f t="shared" si="39"/>
        <v>6162.96</v>
      </c>
      <c r="BL206" s="18" t="s">
        <v>444</v>
      </c>
      <c r="BM206" s="145" t="s">
        <v>2486</v>
      </c>
    </row>
    <row r="207" spans="2:65" s="1" customFormat="1" ht="16.5" customHeight="1">
      <c r="B207" s="33"/>
      <c r="C207" s="134" t="s">
        <v>1293</v>
      </c>
      <c r="D207" s="134" t="s">
        <v>332</v>
      </c>
      <c r="E207" s="135" t="s">
        <v>5657</v>
      </c>
      <c r="F207" s="136" t="s">
        <v>5658</v>
      </c>
      <c r="G207" s="137" t="s">
        <v>2551</v>
      </c>
      <c r="H207" s="138">
        <v>1</v>
      </c>
      <c r="I207" s="139">
        <v>5139.18</v>
      </c>
      <c r="J207" s="140">
        <f t="shared" si="30"/>
        <v>5139.18</v>
      </c>
      <c r="K207" s="136" t="s">
        <v>5469</v>
      </c>
      <c r="L207" s="33"/>
      <c r="M207" s="141" t="s">
        <v>21</v>
      </c>
      <c r="N207" s="142" t="s">
        <v>42</v>
      </c>
      <c r="P207" s="143">
        <f t="shared" si="31"/>
        <v>0</v>
      </c>
      <c r="Q207" s="143">
        <v>0</v>
      </c>
      <c r="R207" s="143">
        <f t="shared" si="32"/>
        <v>0</v>
      </c>
      <c r="S207" s="143">
        <v>0</v>
      </c>
      <c r="T207" s="144">
        <f t="shared" si="33"/>
        <v>0</v>
      </c>
      <c r="AR207" s="145" t="s">
        <v>444</v>
      </c>
      <c r="AT207" s="145" t="s">
        <v>332</v>
      </c>
      <c r="AU207" s="145" t="s">
        <v>78</v>
      </c>
      <c r="AY207" s="18" t="s">
        <v>330</v>
      </c>
      <c r="BE207" s="146">
        <f t="shared" si="34"/>
        <v>5139.18</v>
      </c>
      <c r="BF207" s="146">
        <f t="shared" si="35"/>
        <v>0</v>
      </c>
      <c r="BG207" s="146">
        <f t="shared" si="36"/>
        <v>0</v>
      </c>
      <c r="BH207" s="146">
        <f t="shared" si="37"/>
        <v>0</v>
      </c>
      <c r="BI207" s="146">
        <f t="shared" si="38"/>
        <v>0</v>
      </c>
      <c r="BJ207" s="18" t="s">
        <v>78</v>
      </c>
      <c r="BK207" s="146">
        <f t="shared" si="39"/>
        <v>5139.18</v>
      </c>
      <c r="BL207" s="18" t="s">
        <v>444</v>
      </c>
      <c r="BM207" s="145" t="s">
        <v>2508</v>
      </c>
    </row>
    <row r="208" spans="2:65" s="1" customFormat="1" ht="16.5" customHeight="1">
      <c r="B208" s="33"/>
      <c r="C208" s="134" t="s">
        <v>1313</v>
      </c>
      <c r="D208" s="134" t="s">
        <v>332</v>
      </c>
      <c r="E208" s="135" t="s">
        <v>5659</v>
      </c>
      <c r="F208" s="136" t="s">
        <v>5660</v>
      </c>
      <c r="G208" s="137" t="s">
        <v>2551</v>
      </c>
      <c r="H208" s="138">
        <v>1</v>
      </c>
      <c r="I208" s="139">
        <v>1663.66</v>
      </c>
      <c r="J208" s="140">
        <f t="shared" si="30"/>
        <v>1663.66</v>
      </c>
      <c r="K208" s="136" t="s">
        <v>5469</v>
      </c>
      <c r="L208" s="33"/>
      <c r="M208" s="141" t="s">
        <v>21</v>
      </c>
      <c r="N208" s="142" t="s">
        <v>42</v>
      </c>
      <c r="P208" s="143">
        <f t="shared" si="31"/>
        <v>0</v>
      </c>
      <c r="Q208" s="143">
        <v>0</v>
      </c>
      <c r="R208" s="143">
        <f t="shared" si="32"/>
        <v>0</v>
      </c>
      <c r="S208" s="143">
        <v>0</v>
      </c>
      <c r="T208" s="144">
        <f t="shared" si="33"/>
        <v>0</v>
      </c>
      <c r="AR208" s="145" t="s">
        <v>444</v>
      </c>
      <c r="AT208" s="145" t="s">
        <v>332</v>
      </c>
      <c r="AU208" s="145" t="s">
        <v>78</v>
      </c>
      <c r="AY208" s="18" t="s">
        <v>330</v>
      </c>
      <c r="BE208" s="146">
        <f t="shared" si="34"/>
        <v>1663.66</v>
      </c>
      <c r="BF208" s="146">
        <f t="shared" si="35"/>
        <v>0</v>
      </c>
      <c r="BG208" s="146">
        <f t="shared" si="36"/>
        <v>0</v>
      </c>
      <c r="BH208" s="146">
        <f t="shared" si="37"/>
        <v>0</v>
      </c>
      <c r="BI208" s="146">
        <f t="shared" si="38"/>
        <v>0</v>
      </c>
      <c r="BJ208" s="18" t="s">
        <v>78</v>
      </c>
      <c r="BK208" s="146">
        <f t="shared" si="39"/>
        <v>1663.66</v>
      </c>
      <c r="BL208" s="18" t="s">
        <v>444</v>
      </c>
      <c r="BM208" s="145" t="s">
        <v>2531</v>
      </c>
    </row>
    <row r="209" spans="2:65" s="1" customFormat="1" ht="16.5" customHeight="1">
      <c r="B209" s="33"/>
      <c r="C209" s="134" t="s">
        <v>1320</v>
      </c>
      <c r="D209" s="134" t="s">
        <v>332</v>
      </c>
      <c r="E209" s="135" t="s">
        <v>5661</v>
      </c>
      <c r="F209" s="136" t="s">
        <v>5662</v>
      </c>
      <c r="G209" s="137" t="s">
        <v>973</v>
      </c>
      <c r="H209" s="138">
        <v>23</v>
      </c>
      <c r="I209" s="139">
        <v>709.86</v>
      </c>
      <c r="J209" s="140">
        <f t="shared" si="30"/>
        <v>16326.78</v>
      </c>
      <c r="K209" s="136" t="s">
        <v>5457</v>
      </c>
      <c r="L209" s="33"/>
      <c r="M209" s="141" t="s">
        <v>21</v>
      </c>
      <c r="N209" s="142" t="s">
        <v>42</v>
      </c>
      <c r="P209" s="143">
        <f t="shared" si="31"/>
        <v>0</v>
      </c>
      <c r="Q209" s="143">
        <v>0</v>
      </c>
      <c r="R209" s="143">
        <f t="shared" si="32"/>
        <v>0</v>
      </c>
      <c r="S209" s="143">
        <v>0</v>
      </c>
      <c r="T209" s="144">
        <f t="shared" si="33"/>
        <v>0</v>
      </c>
      <c r="AR209" s="145" t="s">
        <v>444</v>
      </c>
      <c r="AT209" s="145" t="s">
        <v>332</v>
      </c>
      <c r="AU209" s="145" t="s">
        <v>78</v>
      </c>
      <c r="AY209" s="18" t="s">
        <v>330</v>
      </c>
      <c r="BE209" s="146">
        <f t="shared" si="34"/>
        <v>16326.78</v>
      </c>
      <c r="BF209" s="146">
        <f t="shared" si="35"/>
        <v>0</v>
      </c>
      <c r="BG209" s="146">
        <f t="shared" si="36"/>
        <v>0</v>
      </c>
      <c r="BH209" s="146">
        <f t="shared" si="37"/>
        <v>0</v>
      </c>
      <c r="BI209" s="146">
        <f t="shared" si="38"/>
        <v>0</v>
      </c>
      <c r="BJ209" s="18" t="s">
        <v>78</v>
      </c>
      <c r="BK209" s="146">
        <f t="shared" si="39"/>
        <v>16326.78</v>
      </c>
      <c r="BL209" s="18" t="s">
        <v>444</v>
      </c>
      <c r="BM209" s="145" t="s">
        <v>2548</v>
      </c>
    </row>
    <row r="210" spans="2:65" s="1" customFormat="1" ht="24.2" customHeight="1">
      <c r="B210" s="33"/>
      <c r="C210" s="134" t="s">
        <v>1333</v>
      </c>
      <c r="D210" s="134" t="s">
        <v>332</v>
      </c>
      <c r="E210" s="135" t="s">
        <v>5663</v>
      </c>
      <c r="F210" s="136" t="s">
        <v>5664</v>
      </c>
      <c r="G210" s="137" t="s">
        <v>169</v>
      </c>
      <c r="H210" s="138">
        <v>3</v>
      </c>
      <c r="I210" s="139">
        <v>2254.0500000000002</v>
      </c>
      <c r="J210" s="140">
        <f t="shared" si="30"/>
        <v>6762.15</v>
      </c>
      <c r="K210" s="136" t="s">
        <v>5457</v>
      </c>
      <c r="L210" s="33"/>
      <c r="M210" s="141" t="s">
        <v>21</v>
      </c>
      <c r="N210" s="142" t="s">
        <v>42</v>
      </c>
      <c r="P210" s="143">
        <f t="shared" si="31"/>
        <v>0</v>
      </c>
      <c r="Q210" s="143">
        <v>0</v>
      </c>
      <c r="R210" s="143">
        <f t="shared" si="32"/>
        <v>0</v>
      </c>
      <c r="S210" s="143">
        <v>0</v>
      </c>
      <c r="T210" s="144">
        <f t="shared" si="33"/>
        <v>0</v>
      </c>
      <c r="AR210" s="145" t="s">
        <v>444</v>
      </c>
      <c r="AT210" s="145" t="s">
        <v>332</v>
      </c>
      <c r="AU210" s="145" t="s">
        <v>78</v>
      </c>
      <c r="AY210" s="18" t="s">
        <v>330</v>
      </c>
      <c r="BE210" s="146">
        <f t="shared" si="34"/>
        <v>6762.15</v>
      </c>
      <c r="BF210" s="146">
        <f t="shared" si="35"/>
        <v>0</v>
      </c>
      <c r="BG210" s="146">
        <f t="shared" si="36"/>
        <v>0</v>
      </c>
      <c r="BH210" s="146">
        <f t="shared" si="37"/>
        <v>0</v>
      </c>
      <c r="BI210" s="146">
        <f t="shared" si="38"/>
        <v>0</v>
      </c>
      <c r="BJ210" s="18" t="s">
        <v>78</v>
      </c>
      <c r="BK210" s="146">
        <f t="shared" si="39"/>
        <v>6762.15</v>
      </c>
      <c r="BL210" s="18" t="s">
        <v>444</v>
      </c>
      <c r="BM210" s="145" t="s">
        <v>2560</v>
      </c>
    </row>
    <row r="211" spans="2:65" s="1" customFormat="1" ht="16.5" customHeight="1">
      <c r="B211" s="33"/>
      <c r="C211" s="134" t="s">
        <v>1339</v>
      </c>
      <c r="D211" s="134" t="s">
        <v>332</v>
      </c>
      <c r="E211" s="135" t="s">
        <v>5613</v>
      </c>
      <c r="F211" s="136" t="s">
        <v>5614</v>
      </c>
      <c r="G211" s="137" t="s">
        <v>973</v>
      </c>
      <c r="H211" s="138">
        <v>4</v>
      </c>
      <c r="I211" s="139">
        <v>432.78</v>
      </c>
      <c r="J211" s="140">
        <f t="shared" si="30"/>
        <v>1731.12</v>
      </c>
      <c r="K211" s="136" t="s">
        <v>5457</v>
      </c>
      <c r="L211" s="33"/>
      <c r="M211" s="141" t="s">
        <v>21</v>
      </c>
      <c r="N211" s="142" t="s">
        <v>42</v>
      </c>
      <c r="P211" s="143">
        <f t="shared" si="31"/>
        <v>0</v>
      </c>
      <c r="Q211" s="143">
        <v>0</v>
      </c>
      <c r="R211" s="143">
        <f t="shared" si="32"/>
        <v>0</v>
      </c>
      <c r="S211" s="143">
        <v>0</v>
      </c>
      <c r="T211" s="144">
        <f t="shared" si="33"/>
        <v>0</v>
      </c>
      <c r="AR211" s="145" t="s">
        <v>444</v>
      </c>
      <c r="AT211" s="145" t="s">
        <v>332</v>
      </c>
      <c r="AU211" s="145" t="s">
        <v>78</v>
      </c>
      <c r="AY211" s="18" t="s">
        <v>330</v>
      </c>
      <c r="BE211" s="146">
        <f t="shared" si="34"/>
        <v>1731.12</v>
      </c>
      <c r="BF211" s="146">
        <f t="shared" si="35"/>
        <v>0</v>
      </c>
      <c r="BG211" s="146">
        <f t="shared" si="36"/>
        <v>0</v>
      </c>
      <c r="BH211" s="146">
        <f t="shared" si="37"/>
        <v>0</v>
      </c>
      <c r="BI211" s="146">
        <f t="shared" si="38"/>
        <v>0</v>
      </c>
      <c r="BJ211" s="18" t="s">
        <v>78</v>
      </c>
      <c r="BK211" s="146">
        <f t="shared" si="39"/>
        <v>1731.12</v>
      </c>
      <c r="BL211" s="18" t="s">
        <v>444</v>
      </c>
      <c r="BM211" s="145" t="s">
        <v>2572</v>
      </c>
    </row>
    <row r="212" spans="2:65" s="1" customFormat="1" ht="16.5" customHeight="1">
      <c r="B212" s="33"/>
      <c r="C212" s="134" t="s">
        <v>1350</v>
      </c>
      <c r="D212" s="134" t="s">
        <v>332</v>
      </c>
      <c r="E212" s="135" t="s">
        <v>5665</v>
      </c>
      <c r="F212" s="136" t="s">
        <v>5666</v>
      </c>
      <c r="G212" s="137" t="s">
        <v>447</v>
      </c>
      <c r="H212" s="138">
        <v>0.86499999999999999</v>
      </c>
      <c r="I212" s="139">
        <v>47135.87</v>
      </c>
      <c r="J212" s="140">
        <f t="shared" si="30"/>
        <v>40772.53</v>
      </c>
      <c r="K212" s="136" t="s">
        <v>5457</v>
      </c>
      <c r="L212" s="33"/>
      <c r="M212" s="141" t="s">
        <v>21</v>
      </c>
      <c r="N212" s="142" t="s">
        <v>42</v>
      </c>
      <c r="P212" s="143">
        <f t="shared" si="31"/>
        <v>0</v>
      </c>
      <c r="Q212" s="143">
        <v>0</v>
      </c>
      <c r="R212" s="143">
        <f t="shared" si="32"/>
        <v>0</v>
      </c>
      <c r="S212" s="143">
        <v>0</v>
      </c>
      <c r="T212" s="144">
        <f t="shared" si="33"/>
        <v>0</v>
      </c>
      <c r="AR212" s="145" t="s">
        <v>444</v>
      </c>
      <c r="AT212" s="145" t="s">
        <v>332</v>
      </c>
      <c r="AU212" s="145" t="s">
        <v>78</v>
      </c>
      <c r="AY212" s="18" t="s">
        <v>330</v>
      </c>
      <c r="BE212" s="146">
        <f t="shared" si="34"/>
        <v>40772.53</v>
      </c>
      <c r="BF212" s="146">
        <f t="shared" si="35"/>
        <v>0</v>
      </c>
      <c r="BG212" s="146">
        <f t="shared" si="36"/>
        <v>0</v>
      </c>
      <c r="BH212" s="146">
        <f t="shared" si="37"/>
        <v>0</v>
      </c>
      <c r="BI212" s="146">
        <f t="shared" si="38"/>
        <v>0</v>
      </c>
      <c r="BJ212" s="18" t="s">
        <v>78</v>
      </c>
      <c r="BK212" s="146">
        <f t="shared" si="39"/>
        <v>40772.53</v>
      </c>
      <c r="BL212" s="18" t="s">
        <v>444</v>
      </c>
      <c r="BM212" s="145" t="s">
        <v>2585</v>
      </c>
    </row>
    <row r="213" spans="2:65" s="11" customFormat="1" ht="25.9" customHeight="1">
      <c r="B213" s="122"/>
      <c r="D213" s="123" t="s">
        <v>70</v>
      </c>
      <c r="E213" s="124" t="s">
        <v>5667</v>
      </c>
      <c r="F213" s="124" t="s">
        <v>5668</v>
      </c>
      <c r="I213" s="125"/>
      <c r="J213" s="126">
        <f>BK213</f>
        <v>111356.44</v>
      </c>
      <c r="L213" s="122"/>
      <c r="M213" s="127"/>
      <c r="P213" s="128">
        <f>SUM(P214:P226)</f>
        <v>0</v>
      </c>
      <c r="R213" s="128">
        <f>SUM(R214:R226)</f>
        <v>0</v>
      </c>
      <c r="T213" s="129">
        <f>SUM(T214:T226)</f>
        <v>0</v>
      </c>
      <c r="AR213" s="123" t="s">
        <v>80</v>
      </c>
      <c r="AT213" s="130" t="s">
        <v>70</v>
      </c>
      <c r="AU213" s="130" t="s">
        <v>71</v>
      </c>
      <c r="AY213" s="123" t="s">
        <v>330</v>
      </c>
      <c r="BK213" s="131">
        <f>SUM(BK214:BK226)</f>
        <v>111356.44</v>
      </c>
    </row>
    <row r="214" spans="2:65" s="1" customFormat="1" ht="16.5" customHeight="1">
      <c r="B214" s="33"/>
      <c r="C214" s="134" t="s">
        <v>1360</v>
      </c>
      <c r="D214" s="134" t="s">
        <v>332</v>
      </c>
      <c r="E214" s="135" t="s">
        <v>5669</v>
      </c>
      <c r="F214" s="136" t="s">
        <v>5670</v>
      </c>
      <c r="G214" s="137" t="s">
        <v>2551</v>
      </c>
      <c r="H214" s="138">
        <v>6</v>
      </c>
      <c r="I214" s="139">
        <v>2754.99</v>
      </c>
      <c r="J214" s="140">
        <f t="shared" ref="J214:J226" si="40">ROUND(I214*H214,2)</f>
        <v>16529.939999999999</v>
      </c>
      <c r="K214" s="136" t="s">
        <v>5469</v>
      </c>
      <c r="L214" s="33"/>
      <c r="M214" s="141" t="s">
        <v>21</v>
      </c>
      <c r="N214" s="142" t="s">
        <v>42</v>
      </c>
      <c r="P214" s="143">
        <f t="shared" ref="P214:P226" si="41">O214*H214</f>
        <v>0</v>
      </c>
      <c r="Q214" s="143">
        <v>0</v>
      </c>
      <c r="R214" s="143">
        <f t="shared" ref="R214:R226" si="42">Q214*H214</f>
        <v>0</v>
      </c>
      <c r="S214" s="143">
        <v>0</v>
      </c>
      <c r="T214" s="144">
        <f t="shared" ref="T214:T226" si="43">S214*H214</f>
        <v>0</v>
      </c>
      <c r="AR214" s="145" t="s">
        <v>444</v>
      </c>
      <c r="AT214" s="145" t="s">
        <v>332</v>
      </c>
      <c r="AU214" s="145" t="s">
        <v>78</v>
      </c>
      <c r="AY214" s="18" t="s">
        <v>330</v>
      </c>
      <c r="BE214" s="146">
        <f t="shared" ref="BE214:BE226" si="44">IF(N214="základní",J214,0)</f>
        <v>16529.939999999999</v>
      </c>
      <c r="BF214" s="146">
        <f t="shared" ref="BF214:BF226" si="45">IF(N214="snížená",J214,0)</f>
        <v>0</v>
      </c>
      <c r="BG214" s="146">
        <f t="shared" ref="BG214:BG226" si="46">IF(N214="zákl. přenesená",J214,0)</f>
        <v>0</v>
      </c>
      <c r="BH214" s="146">
        <f t="shared" ref="BH214:BH226" si="47">IF(N214="sníž. přenesená",J214,0)</f>
        <v>0</v>
      </c>
      <c r="BI214" s="146">
        <f t="shared" ref="BI214:BI226" si="48">IF(N214="nulová",J214,0)</f>
        <v>0</v>
      </c>
      <c r="BJ214" s="18" t="s">
        <v>78</v>
      </c>
      <c r="BK214" s="146">
        <f t="shared" ref="BK214:BK226" si="49">ROUND(I214*H214,2)</f>
        <v>16529.939999999999</v>
      </c>
      <c r="BL214" s="18" t="s">
        <v>444</v>
      </c>
      <c r="BM214" s="145" t="s">
        <v>2598</v>
      </c>
    </row>
    <row r="215" spans="2:65" s="1" customFormat="1" ht="16.5" customHeight="1">
      <c r="B215" s="33"/>
      <c r="C215" s="134" t="s">
        <v>1367</v>
      </c>
      <c r="D215" s="134" t="s">
        <v>332</v>
      </c>
      <c r="E215" s="135" t="s">
        <v>5671</v>
      </c>
      <c r="F215" s="136" t="s">
        <v>5672</v>
      </c>
      <c r="G215" s="137" t="s">
        <v>2551</v>
      </c>
      <c r="H215" s="138">
        <v>4</v>
      </c>
      <c r="I215" s="139">
        <v>3010.67</v>
      </c>
      <c r="J215" s="140">
        <f t="shared" si="40"/>
        <v>12042.68</v>
      </c>
      <c r="K215" s="136" t="s">
        <v>5469</v>
      </c>
      <c r="L215" s="33"/>
      <c r="M215" s="141" t="s">
        <v>21</v>
      </c>
      <c r="N215" s="142" t="s">
        <v>42</v>
      </c>
      <c r="P215" s="143">
        <f t="shared" si="41"/>
        <v>0</v>
      </c>
      <c r="Q215" s="143">
        <v>0</v>
      </c>
      <c r="R215" s="143">
        <f t="shared" si="42"/>
        <v>0</v>
      </c>
      <c r="S215" s="143">
        <v>0</v>
      </c>
      <c r="T215" s="144">
        <f t="shared" si="43"/>
        <v>0</v>
      </c>
      <c r="AR215" s="145" t="s">
        <v>444</v>
      </c>
      <c r="AT215" s="145" t="s">
        <v>332</v>
      </c>
      <c r="AU215" s="145" t="s">
        <v>78</v>
      </c>
      <c r="AY215" s="18" t="s">
        <v>330</v>
      </c>
      <c r="BE215" s="146">
        <f t="shared" si="44"/>
        <v>12042.68</v>
      </c>
      <c r="BF215" s="146">
        <f t="shared" si="45"/>
        <v>0</v>
      </c>
      <c r="BG215" s="146">
        <f t="shared" si="46"/>
        <v>0</v>
      </c>
      <c r="BH215" s="146">
        <f t="shared" si="47"/>
        <v>0</v>
      </c>
      <c r="BI215" s="146">
        <f t="shared" si="48"/>
        <v>0</v>
      </c>
      <c r="BJ215" s="18" t="s">
        <v>78</v>
      </c>
      <c r="BK215" s="146">
        <f t="shared" si="49"/>
        <v>12042.68</v>
      </c>
      <c r="BL215" s="18" t="s">
        <v>444</v>
      </c>
      <c r="BM215" s="145" t="s">
        <v>2611</v>
      </c>
    </row>
    <row r="216" spans="2:65" s="1" customFormat="1" ht="16.5" customHeight="1">
      <c r="B216" s="33"/>
      <c r="C216" s="134" t="s">
        <v>1374</v>
      </c>
      <c r="D216" s="134" t="s">
        <v>332</v>
      </c>
      <c r="E216" s="135" t="s">
        <v>5673</v>
      </c>
      <c r="F216" s="136" t="s">
        <v>5674</v>
      </c>
      <c r="G216" s="137" t="s">
        <v>2551</v>
      </c>
      <c r="H216" s="138">
        <v>4</v>
      </c>
      <c r="I216" s="139">
        <v>3037.24</v>
      </c>
      <c r="J216" s="140">
        <f t="shared" si="40"/>
        <v>12148.96</v>
      </c>
      <c r="K216" s="136" t="s">
        <v>5469</v>
      </c>
      <c r="L216" s="33"/>
      <c r="M216" s="141" t="s">
        <v>21</v>
      </c>
      <c r="N216" s="142" t="s">
        <v>42</v>
      </c>
      <c r="P216" s="143">
        <f t="shared" si="41"/>
        <v>0</v>
      </c>
      <c r="Q216" s="143">
        <v>0</v>
      </c>
      <c r="R216" s="143">
        <f t="shared" si="42"/>
        <v>0</v>
      </c>
      <c r="S216" s="143">
        <v>0</v>
      </c>
      <c r="T216" s="144">
        <f t="shared" si="43"/>
        <v>0</v>
      </c>
      <c r="AR216" s="145" t="s">
        <v>444</v>
      </c>
      <c r="AT216" s="145" t="s">
        <v>332</v>
      </c>
      <c r="AU216" s="145" t="s">
        <v>78</v>
      </c>
      <c r="AY216" s="18" t="s">
        <v>330</v>
      </c>
      <c r="BE216" s="146">
        <f t="shared" si="44"/>
        <v>12148.96</v>
      </c>
      <c r="BF216" s="146">
        <f t="shared" si="45"/>
        <v>0</v>
      </c>
      <c r="BG216" s="146">
        <f t="shared" si="46"/>
        <v>0</v>
      </c>
      <c r="BH216" s="146">
        <f t="shared" si="47"/>
        <v>0</v>
      </c>
      <c r="BI216" s="146">
        <f t="shared" si="48"/>
        <v>0</v>
      </c>
      <c r="BJ216" s="18" t="s">
        <v>78</v>
      </c>
      <c r="BK216" s="146">
        <f t="shared" si="49"/>
        <v>12148.96</v>
      </c>
      <c r="BL216" s="18" t="s">
        <v>444</v>
      </c>
      <c r="BM216" s="145" t="s">
        <v>2626</v>
      </c>
    </row>
    <row r="217" spans="2:65" s="1" customFormat="1" ht="16.5" customHeight="1">
      <c r="B217" s="33"/>
      <c r="C217" s="134" t="s">
        <v>1380</v>
      </c>
      <c r="D217" s="134" t="s">
        <v>332</v>
      </c>
      <c r="E217" s="135" t="s">
        <v>5675</v>
      </c>
      <c r="F217" s="136" t="s">
        <v>5676</v>
      </c>
      <c r="G217" s="137" t="s">
        <v>2551</v>
      </c>
      <c r="H217" s="138">
        <v>1</v>
      </c>
      <c r="I217" s="139">
        <v>3159.22</v>
      </c>
      <c r="J217" s="140">
        <f t="shared" si="40"/>
        <v>3159.22</v>
      </c>
      <c r="K217" s="136" t="s">
        <v>5469</v>
      </c>
      <c r="L217" s="33"/>
      <c r="M217" s="141" t="s">
        <v>21</v>
      </c>
      <c r="N217" s="142" t="s">
        <v>42</v>
      </c>
      <c r="P217" s="143">
        <f t="shared" si="41"/>
        <v>0</v>
      </c>
      <c r="Q217" s="143">
        <v>0</v>
      </c>
      <c r="R217" s="143">
        <f t="shared" si="42"/>
        <v>0</v>
      </c>
      <c r="S217" s="143">
        <v>0</v>
      </c>
      <c r="T217" s="144">
        <f t="shared" si="43"/>
        <v>0</v>
      </c>
      <c r="AR217" s="145" t="s">
        <v>444</v>
      </c>
      <c r="AT217" s="145" t="s">
        <v>332</v>
      </c>
      <c r="AU217" s="145" t="s">
        <v>78</v>
      </c>
      <c r="AY217" s="18" t="s">
        <v>330</v>
      </c>
      <c r="BE217" s="146">
        <f t="shared" si="44"/>
        <v>3159.22</v>
      </c>
      <c r="BF217" s="146">
        <f t="shared" si="45"/>
        <v>0</v>
      </c>
      <c r="BG217" s="146">
        <f t="shared" si="46"/>
        <v>0</v>
      </c>
      <c r="BH217" s="146">
        <f t="shared" si="47"/>
        <v>0</v>
      </c>
      <c r="BI217" s="146">
        <f t="shared" si="48"/>
        <v>0</v>
      </c>
      <c r="BJ217" s="18" t="s">
        <v>78</v>
      </c>
      <c r="BK217" s="146">
        <f t="shared" si="49"/>
        <v>3159.22</v>
      </c>
      <c r="BL217" s="18" t="s">
        <v>444</v>
      </c>
      <c r="BM217" s="145" t="s">
        <v>2641</v>
      </c>
    </row>
    <row r="218" spans="2:65" s="1" customFormat="1" ht="16.5" customHeight="1">
      <c r="B218" s="33"/>
      <c r="C218" s="134" t="s">
        <v>1387</v>
      </c>
      <c r="D218" s="134" t="s">
        <v>332</v>
      </c>
      <c r="E218" s="135" t="s">
        <v>5677</v>
      </c>
      <c r="F218" s="136" t="s">
        <v>5678</v>
      </c>
      <c r="G218" s="137" t="s">
        <v>2551</v>
      </c>
      <c r="H218" s="138">
        <v>1</v>
      </c>
      <c r="I218" s="139">
        <v>3235.92</v>
      </c>
      <c r="J218" s="140">
        <f t="shared" si="40"/>
        <v>3235.92</v>
      </c>
      <c r="K218" s="136" t="s">
        <v>5469</v>
      </c>
      <c r="L218" s="33"/>
      <c r="M218" s="141" t="s">
        <v>21</v>
      </c>
      <c r="N218" s="142" t="s">
        <v>42</v>
      </c>
      <c r="P218" s="143">
        <f t="shared" si="41"/>
        <v>0</v>
      </c>
      <c r="Q218" s="143">
        <v>0</v>
      </c>
      <c r="R218" s="143">
        <f t="shared" si="42"/>
        <v>0</v>
      </c>
      <c r="S218" s="143">
        <v>0</v>
      </c>
      <c r="T218" s="144">
        <f t="shared" si="43"/>
        <v>0</v>
      </c>
      <c r="AR218" s="145" t="s">
        <v>444</v>
      </c>
      <c r="AT218" s="145" t="s">
        <v>332</v>
      </c>
      <c r="AU218" s="145" t="s">
        <v>78</v>
      </c>
      <c r="AY218" s="18" t="s">
        <v>330</v>
      </c>
      <c r="BE218" s="146">
        <f t="shared" si="44"/>
        <v>3235.92</v>
      </c>
      <c r="BF218" s="146">
        <f t="shared" si="45"/>
        <v>0</v>
      </c>
      <c r="BG218" s="146">
        <f t="shared" si="46"/>
        <v>0</v>
      </c>
      <c r="BH218" s="146">
        <f t="shared" si="47"/>
        <v>0</v>
      </c>
      <c r="BI218" s="146">
        <f t="shared" si="48"/>
        <v>0</v>
      </c>
      <c r="BJ218" s="18" t="s">
        <v>78</v>
      </c>
      <c r="BK218" s="146">
        <f t="shared" si="49"/>
        <v>3235.92</v>
      </c>
      <c r="BL218" s="18" t="s">
        <v>444</v>
      </c>
      <c r="BM218" s="145" t="s">
        <v>2652</v>
      </c>
    </row>
    <row r="219" spans="2:65" s="1" customFormat="1" ht="16.5" customHeight="1">
      <c r="B219" s="33"/>
      <c r="C219" s="134" t="s">
        <v>1395</v>
      </c>
      <c r="D219" s="134" t="s">
        <v>332</v>
      </c>
      <c r="E219" s="135" t="s">
        <v>5679</v>
      </c>
      <c r="F219" s="136" t="s">
        <v>5680</v>
      </c>
      <c r="G219" s="137" t="s">
        <v>2551</v>
      </c>
      <c r="H219" s="138">
        <v>1</v>
      </c>
      <c r="I219" s="139">
        <v>3597.65</v>
      </c>
      <c r="J219" s="140">
        <f t="shared" si="40"/>
        <v>3597.65</v>
      </c>
      <c r="K219" s="136" t="s">
        <v>5469</v>
      </c>
      <c r="L219" s="33"/>
      <c r="M219" s="141" t="s">
        <v>21</v>
      </c>
      <c r="N219" s="142" t="s">
        <v>42</v>
      </c>
      <c r="P219" s="143">
        <f t="shared" si="41"/>
        <v>0</v>
      </c>
      <c r="Q219" s="143">
        <v>0</v>
      </c>
      <c r="R219" s="143">
        <f t="shared" si="42"/>
        <v>0</v>
      </c>
      <c r="S219" s="143">
        <v>0</v>
      </c>
      <c r="T219" s="144">
        <f t="shared" si="43"/>
        <v>0</v>
      </c>
      <c r="AR219" s="145" t="s">
        <v>444</v>
      </c>
      <c r="AT219" s="145" t="s">
        <v>332</v>
      </c>
      <c r="AU219" s="145" t="s">
        <v>78</v>
      </c>
      <c r="AY219" s="18" t="s">
        <v>330</v>
      </c>
      <c r="BE219" s="146">
        <f t="shared" si="44"/>
        <v>3597.65</v>
      </c>
      <c r="BF219" s="146">
        <f t="shared" si="45"/>
        <v>0</v>
      </c>
      <c r="BG219" s="146">
        <f t="shared" si="46"/>
        <v>0</v>
      </c>
      <c r="BH219" s="146">
        <f t="shared" si="47"/>
        <v>0</v>
      </c>
      <c r="BI219" s="146">
        <f t="shared" si="48"/>
        <v>0</v>
      </c>
      <c r="BJ219" s="18" t="s">
        <v>78</v>
      </c>
      <c r="BK219" s="146">
        <f t="shared" si="49"/>
        <v>3597.65</v>
      </c>
      <c r="BL219" s="18" t="s">
        <v>444</v>
      </c>
      <c r="BM219" s="145" t="s">
        <v>2663</v>
      </c>
    </row>
    <row r="220" spans="2:65" s="1" customFormat="1" ht="16.5" customHeight="1">
      <c r="B220" s="33"/>
      <c r="C220" s="134" t="s">
        <v>1402</v>
      </c>
      <c r="D220" s="134" t="s">
        <v>332</v>
      </c>
      <c r="E220" s="135" t="s">
        <v>5681</v>
      </c>
      <c r="F220" s="136" t="s">
        <v>5682</v>
      </c>
      <c r="G220" s="137" t="s">
        <v>2551</v>
      </c>
      <c r="H220" s="138">
        <v>1</v>
      </c>
      <c r="I220" s="139">
        <v>3942.66</v>
      </c>
      <c r="J220" s="140">
        <f t="shared" si="40"/>
        <v>3942.66</v>
      </c>
      <c r="K220" s="136" t="s">
        <v>5469</v>
      </c>
      <c r="L220" s="33"/>
      <c r="M220" s="141" t="s">
        <v>21</v>
      </c>
      <c r="N220" s="142" t="s">
        <v>42</v>
      </c>
      <c r="P220" s="143">
        <f t="shared" si="41"/>
        <v>0</v>
      </c>
      <c r="Q220" s="143">
        <v>0</v>
      </c>
      <c r="R220" s="143">
        <f t="shared" si="42"/>
        <v>0</v>
      </c>
      <c r="S220" s="143">
        <v>0</v>
      </c>
      <c r="T220" s="144">
        <f t="shared" si="43"/>
        <v>0</v>
      </c>
      <c r="AR220" s="145" t="s">
        <v>444</v>
      </c>
      <c r="AT220" s="145" t="s">
        <v>332</v>
      </c>
      <c r="AU220" s="145" t="s">
        <v>78</v>
      </c>
      <c r="AY220" s="18" t="s">
        <v>330</v>
      </c>
      <c r="BE220" s="146">
        <f t="shared" si="44"/>
        <v>3942.66</v>
      </c>
      <c r="BF220" s="146">
        <f t="shared" si="45"/>
        <v>0</v>
      </c>
      <c r="BG220" s="146">
        <f t="shared" si="46"/>
        <v>0</v>
      </c>
      <c r="BH220" s="146">
        <f t="shared" si="47"/>
        <v>0</v>
      </c>
      <c r="BI220" s="146">
        <f t="shared" si="48"/>
        <v>0</v>
      </c>
      <c r="BJ220" s="18" t="s">
        <v>78</v>
      </c>
      <c r="BK220" s="146">
        <f t="shared" si="49"/>
        <v>3942.66</v>
      </c>
      <c r="BL220" s="18" t="s">
        <v>444</v>
      </c>
      <c r="BM220" s="145" t="s">
        <v>2680</v>
      </c>
    </row>
    <row r="221" spans="2:65" s="1" customFormat="1" ht="16.5" customHeight="1">
      <c r="B221" s="33"/>
      <c r="C221" s="134" t="s">
        <v>1409</v>
      </c>
      <c r="D221" s="134" t="s">
        <v>332</v>
      </c>
      <c r="E221" s="135" t="s">
        <v>5683</v>
      </c>
      <c r="F221" s="136" t="s">
        <v>5684</v>
      </c>
      <c r="G221" s="137" t="s">
        <v>2551</v>
      </c>
      <c r="H221" s="138">
        <v>2</v>
      </c>
      <c r="I221" s="139">
        <v>3929.37</v>
      </c>
      <c r="J221" s="140">
        <f t="shared" si="40"/>
        <v>7858.74</v>
      </c>
      <c r="K221" s="136" t="s">
        <v>5469</v>
      </c>
      <c r="L221" s="33"/>
      <c r="M221" s="141" t="s">
        <v>21</v>
      </c>
      <c r="N221" s="142" t="s">
        <v>42</v>
      </c>
      <c r="P221" s="143">
        <f t="shared" si="41"/>
        <v>0</v>
      </c>
      <c r="Q221" s="143">
        <v>0</v>
      </c>
      <c r="R221" s="143">
        <f t="shared" si="42"/>
        <v>0</v>
      </c>
      <c r="S221" s="143">
        <v>0</v>
      </c>
      <c r="T221" s="144">
        <f t="shared" si="43"/>
        <v>0</v>
      </c>
      <c r="AR221" s="145" t="s">
        <v>444</v>
      </c>
      <c r="AT221" s="145" t="s">
        <v>332</v>
      </c>
      <c r="AU221" s="145" t="s">
        <v>78</v>
      </c>
      <c r="AY221" s="18" t="s">
        <v>330</v>
      </c>
      <c r="BE221" s="146">
        <f t="shared" si="44"/>
        <v>7858.74</v>
      </c>
      <c r="BF221" s="146">
        <f t="shared" si="45"/>
        <v>0</v>
      </c>
      <c r="BG221" s="146">
        <f t="shared" si="46"/>
        <v>0</v>
      </c>
      <c r="BH221" s="146">
        <f t="shared" si="47"/>
        <v>0</v>
      </c>
      <c r="BI221" s="146">
        <f t="shared" si="48"/>
        <v>0</v>
      </c>
      <c r="BJ221" s="18" t="s">
        <v>78</v>
      </c>
      <c r="BK221" s="146">
        <f t="shared" si="49"/>
        <v>7858.74</v>
      </c>
      <c r="BL221" s="18" t="s">
        <v>444</v>
      </c>
      <c r="BM221" s="145" t="s">
        <v>2705</v>
      </c>
    </row>
    <row r="222" spans="2:65" s="1" customFormat="1" ht="16.5" customHeight="1">
      <c r="B222" s="33"/>
      <c r="C222" s="134" t="s">
        <v>1416</v>
      </c>
      <c r="D222" s="134" t="s">
        <v>332</v>
      </c>
      <c r="E222" s="135" t="s">
        <v>5685</v>
      </c>
      <c r="F222" s="136" t="s">
        <v>5686</v>
      </c>
      <c r="G222" s="137" t="s">
        <v>2551</v>
      </c>
      <c r="H222" s="138">
        <v>1</v>
      </c>
      <c r="I222" s="139">
        <v>4294.6400000000003</v>
      </c>
      <c r="J222" s="140">
        <f t="shared" si="40"/>
        <v>4294.6400000000003</v>
      </c>
      <c r="K222" s="136" t="s">
        <v>5469</v>
      </c>
      <c r="L222" s="33"/>
      <c r="M222" s="141" t="s">
        <v>21</v>
      </c>
      <c r="N222" s="142" t="s">
        <v>42</v>
      </c>
      <c r="P222" s="143">
        <f t="shared" si="41"/>
        <v>0</v>
      </c>
      <c r="Q222" s="143">
        <v>0</v>
      </c>
      <c r="R222" s="143">
        <f t="shared" si="42"/>
        <v>0</v>
      </c>
      <c r="S222" s="143">
        <v>0</v>
      </c>
      <c r="T222" s="144">
        <f t="shared" si="43"/>
        <v>0</v>
      </c>
      <c r="AR222" s="145" t="s">
        <v>444</v>
      </c>
      <c r="AT222" s="145" t="s">
        <v>332</v>
      </c>
      <c r="AU222" s="145" t="s">
        <v>78</v>
      </c>
      <c r="AY222" s="18" t="s">
        <v>330</v>
      </c>
      <c r="BE222" s="146">
        <f t="shared" si="44"/>
        <v>4294.6400000000003</v>
      </c>
      <c r="BF222" s="146">
        <f t="shared" si="45"/>
        <v>0</v>
      </c>
      <c r="BG222" s="146">
        <f t="shared" si="46"/>
        <v>0</v>
      </c>
      <c r="BH222" s="146">
        <f t="shared" si="47"/>
        <v>0</v>
      </c>
      <c r="BI222" s="146">
        <f t="shared" si="48"/>
        <v>0</v>
      </c>
      <c r="BJ222" s="18" t="s">
        <v>78</v>
      </c>
      <c r="BK222" s="146">
        <f t="shared" si="49"/>
        <v>4294.6400000000003</v>
      </c>
      <c r="BL222" s="18" t="s">
        <v>444</v>
      </c>
      <c r="BM222" s="145" t="s">
        <v>2719</v>
      </c>
    </row>
    <row r="223" spans="2:65" s="1" customFormat="1" ht="16.5" customHeight="1">
      <c r="B223" s="33"/>
      <c r="C223" s="134" t="s">
        <v>1425</v>
      </c>
      <c r="D223" s="134" t="s">
        <v>332</v>
      </c>
      <c r="E223" s="135" t="s">
        <v>5687</v>
      </c>
      <c r="F223" s="136" t="s">
        <v>5688</v>
      </c>
      <c r="G223" s="137" t="s">
        <v>2551</v>
      </c>
      <c r="H223" s="138">
        <v>1</v>
      </c>
      <c r="I223" s="139">
        <v>5401.5</v>
      </c>
      <c r="J223" s="140">
        <f t="shared" si="40"/>
        <v>5401.5</v>
      </c>
      <c r="K223" s="136" t="s">
        <v>5469</v>
      </c>
      <c r="L223" s="33"/>
      <c r="M223" s="141" t="s">
        <v>21</v>
      </c>
      <c r="N223" s="142" t="s">
        <v>42</v>
      </c>
      <c r="P223" s="143">
        <f t="shared" si="41"/>
        <v>0</v>
      </c>
      <c r="Q223" s="143">
        <v>0</v>
      </c>
      <c r="R223" s="143">
        <f t="shared" si="42"/>
        <v>0</v>
      </c>
      <c r="S223" s="143">
        <v>0</v>
      </c>
      <c r="T223" s="144">
        <f t="shared" si="43"/>
        <v>0</v>
      </c>
      <c r="AR223" s="145" t="s">
        <v>444</v>
      </c>
      <c r="AT223" s="145" t="s">
        <v>332</v>
      </c>
      <c r="AU223" s="145" t="s">
        <v>78</v>
      </c>
      <c r="AY223" s="18" t="s">
        <v>330</v>
      </c>
      <c r="BE223" s="146">
        <f t="shared" si="44"/>
        <v>5401.5</v>
      </c>
      <c r="BF223" s="146">
        <f t="shared" si="45"/>
        <v>0</v>
      </c>
      <c r="BG223" s="146">
        <f t="shared" si="46"/>
        <v>0</v>
      </c>
      <c r="BH223" s="146">
        <f t="shared" si="47"/>
        <v>0</v>
      </c>
      <c r="BI223" s="146">
        <f t="shared" si="48"/>
        <v>0</v>
      </c>
      <c r="BJ223" s="18" t="s">
        <v>78</v>
      </c>
      <c r="BK223" s="146">
        <f t="shared" si="49"/>
        <v>5401.5</v>
      </c>
      <c r="BL223" s="18" t="s">
        <v>444</v>
      </c>
      <c r="BM223" s="145" t="s">
        <v>2732</v>
      </c>
    </row>
    <row r="224" spans="2:65" s="1" customFormat="1" ht="16.5" customHeight="1">
      <c r="B224" s="33"/>
      <c r="C224" s="134" t="s">
        <v>1430</v>
      </c>
      <c r="D224" s="134" t="s">
        <v>332</v>
      </c>
      <c r="E224" s="135" t="s">
        <v>5689</v>
      </c>
      <c r="F224" s="136" t="s">
        <v>5690</v>
      </c>
      <c r="G224" s="137" t="s">
        <v>2551</v>
      </c>
      <c r="H224" s="138">
        <v>1</v>
      </c>
      <c r="I224" s="139">
        <v>5706.11</v>
      </c>
      <c r="J224" s="140">
        <f t="shared" si="40"/>
        <v>5706.11</v>
      </c>
      <c r="K224" s="136" t="s">
        <v>5469</v>
      </c>
      <c r="L224" s="33"/>
      <c r="M224" s="141" t="s">
        <v>21</v>
      </c>
      <c r="N224" s="142" t="s">
        <v>42</v>
      </c>
      <c r="P224" s="143">
        <f t="shared" si="41"/>
        <v>0</v>
      </c>
      <c r="Q224" s="143">
        <v>0</v>
      </c>
      <c r="R224" s="143">
        <f t="shared" si="42"/>
        <v>0</v>
      </c>
      <c r="S224" s="143">
        <v>0</v>
      </c>
      <c r="T224" s="144">
        <f t="shared" si="43"/>
        <v>0</v>
      </c>
      <c r="AR224" s="145" t="s">
        <v>444</v>
      </c>
      <c r="AT224" s="145" t="s">
        <v>332</v>
      </c>
      <c r="AU224" s="145" t="s">
        <v>78</v>
      </c>
      <c r="AY224" s="18" t="s">
        <v>330</v>
      </c>
      <c r="BE224" s="146">
        <f t="shared" si="44"/>
        <v>5706.11</v>
      </c>
      <c r="BF224" s="146">
        <f t="shared" si="45"/>
        <v>0</v>
      </c>
      <c r="BG224" s="146">
        <f t="shared" si="46"/>
        <v>0</v>
      </c>
      <c r="BH224" s="146">
        <f t="shared" si="47"/>
        <v>0</v>
      </c>
      <c r="BI224" s="146">
        <f t="shared" si="48"/>
        <v>0</v>
      </c>
      <c r="BJ224" s="18" t="s">
        <v>78</v>
      </c>
      <c r="BK224" s="146">
        <f t="shared" si="49"/>
        <v>5706.11</v>
      </c>
      <c r="BL224" s="18" t="s">
        <v>444</v>
      </c>
      <c r="BM224" s="145" t="s">
        <v>2744</v>
      </c>
    </row>
    <row r="225" spans="2:65" s="1" customFormat="1" ht="16.5" customHeight="1">
      <c r="B225" s="33"/>
      <c r="C225" s="134" t="s">
        <v>1435</v>
      </c>
      <c r="D225" s="134" t="s">
        <v>332</v>
      </c>
      <c r="E225" s="135" t="s">
        <v>5691</v>
      </c>
      <c r="F225" s="136" t="s">
        <v>5692</v>
      </c>
      <c r="G225" s="137" t="s">
        <v>2551</v>
      </c>
      <c r="H225" s="138">
        <v>3</v>
      </c>
      <c r="I225" s="139">
        <v>4538.1500000000005</v>
      </c>
      <c r="J225" s="140">
        <f t="shared" si="40"/>
        <v>13614.45</v>
      </c>
      <c r="K225" s="136" t="s">
        <v>5469</v>
      </c>
      <c r="L225" s="33"/>
      <c r="M225" s="141" t="s">
        <v>21</v>
      </c>
      <c r="N225" s="142" t="s">
        <v>42</v>
      </c>
      <c r="P225" s="143">
        <f t="shared" si="41"/>
        <v>0</v>
      </c>
      <c r="Q225" s="143">
        <v>0</v>
      </c>
      <c r="R225" s="143">
        <f t="shared" si="42"/>
        <v>0</v>
      </c>
      <c r="S225" s="143">
        <v>0</v>
      </c>
      <c r="T225" s="144">
        <f t="shared" si="43"/>
        <v>0</v>
      </c>
      <c r="AR225" s="145" t="s">
        <v>444</v>
      </c>
      <c r="AT225" s="145" t="s">
        <v>332</v>
      </c>
      <c r="AU225" s="145" t="s">
        <v>78</v>
      </c>
      <c r="AY225" s="18" t="s">
        <v>330</v>
      </c>
      <c r="BE225" s="146">
        <f t="shared" si="44"/>
        <v>13614.45</v>
      </c>
      <c r="BF225" s="146">
        <f t="shared" si="45"/>
        <v>0</v>
      </c>
      <c r="BG225" s="146">
        <f t="shared" si="46"/>
        <v>0</v>
      </c>
      <c r="BH225" s="146">
        <f t="shared" si="47"/>
        <v>0</v>
      </c>
      <c r="BI225" s="146">
        <f t="shared" si="48"/>
        <v>0</v>
      </c>
      <c r="BJ225" s="18" t="s">
        <v>78</v>
      </c>
      <c r="BK225" s="146">
        <f t="shared" si="49"/>
        <v>13614.45</v>
      </c>
      <c r="BL225" s="18" t="s">
        <v>444</v>
      </c>
      <c r="BM225" s="145" t="s">
        <v>2760</v>
      </c>
    </row>
    <row r="226" spans="2:65" s="1" customFormat="1" ht="16.5" customHeight="1">
      <c r="B226" s="33"/>
      <c r="C226" s="134" t="s">
        <v>1442</v>
      </c>
      <c r="D226" s="134" t="s">
        <v>332</v>
      </c>
      <c r="E226" s="135" t="s">
        <v>5693</v>
      </c>
      <c r="F226" s="136" t="s">
        <v>5694</v>
      </c>
      <c r="G226" s="137" t="s">
        <v>2551</v>
      </c>
      <c r="H226" s="138">
        <v>3</v>
      </c>
      <c r="I226" s="139">
        <v>6607.99</v>
      </c>
      <c r="J226" s="140">
        <f t="shared" si="40"/>
        <v>19823.97</v>
      </c>
      <c r="K226" s="136" t="s">
        <v>5469</v>
      </c>
      <c r="L226" s="33"/>
      <c r="M226" s="141" t="s">
        <v>21</v>
      </c>
      <c r="N226" s="142" t="s">
        <v>42</v>
      </c>
      <c r="P226" s="143">
        <f t="shared" si="41"/>
        <v>0</v>
      </c>
      <c r="Q226" s="143">
        <v>0</v>
      </c>
      <c r="R226" s="143">
        <f t="shared" si="42"/>
        <v>0</v>
      </c>
      <c r="S226" s="143">
        <v>0</v>
      </c>
      <c r="T226" s="144">
        <f t="shared" si="43"/>
        <v>0</v>
      </c>
      <c r="AR226" s="145" t="s">
        <v>444</v>
      </c>
      <c r="AT226" s="145" t="s">
        <v>332</v>
      </c>
      <c r="AU226" s="145" t="s">
        <v>78</v>
      </c>
      <c r="AY226" s="18" t="s">
        <v>330</v>
      </c>
      <c r="BE226" s="146">
        <f t="shared" si="44"/>
        <v>19823.97</v>
      </c>
      <c r="BF226" s="146">
        <f t="shared" si="45"/>
        <v>0</v>
      </c>
      <c r="BG226" s="146">
        <f t="shared" si="46"/>
        <v>0</v>
      </c>
      <c r="BH226" s="146">
        <f t="shared" si="47"/>
        <v>0</v>
      </c>
      <c r="BI226" s="146">
        <f t="shared" si="48"/>
        <v>0</v>
      </c>
      <c r="BJ226" s="18" t="s">
        <v>78</v>
      </c>
      <c r="BK226" s="146">
        <f t="shared" si="49"/>
        <v>19823.97</v>
      </c>
      <c r="BL226" s="18" t="s">
        <v>444</v>
      </c>
      <c r="BM226" s="145" t="s">
        <v>2772</v>
      </c>
    </row>
    <row r="227" spans="2:65" s="11" customFormat="1" ht="25.9" customHeight="1">
      <c r="B227" s="122"/>
      <c r="D227" s="123" t="s">
        <v>70</v>
      </c>
      <c r="E227" s="124" t="s">
        <v>3436</v>
      </c>
      <c r="F227" s="124" t="s">
        <v>3437</v>
      </c>
      <c r="I227" s="125"/>
      <c r="J227" s="126">
        <f>BK227</f>
        <v>149027.40000000002</v>
      </c>
      <c r="L227" s="122"/>
      <c r="M227" s="127"/>
      <c r="P227" s="128">
        <f>SUM(P228:P236)</f>
        <v>0</v>
      </c>
      <c r="R227" s="128">
        <f>SUM(R228:R236)</f>
        <v>0</v>
      </c>
      <c r="T227" s="129">
        <f>SUM(T228:T236)</f>
        <v>0</v>
      </c>
      <c r="AR227" s="123" t="s">
        <v>80</v>
      </c>
      <c r="AT227" s="130" t="s">
        <v>70</v>
      </c>
      <c r="AU227" s="130" t="s">
        <v>71</v>
      </c>
      <c r="AY227" s="123" t="s">
        <v>330</v>
      </c>
      <c r="BK227" s="131">
        <f>SUM(BK228:BK236)</f>
        <v>149027.40000000002</v>
      </c>
    </row>
    <row r="228" spans="2:65" s="1" customFormat="1" ht="16.5" customHeight="1">
      <c r="B228" s="33"/>
      <c r="C228" s="134" t="s">
        <v>1449</v>
      </c>
      <c r="D228" s="134" t="s">
        <v>332</v>
      </c>
      <c r="E228" s="135" t="s">
        <v>5695</v>
      </c>
      <c r="F228" s="136" t="s">
        <v>5696</v>
      </c>
      <c r="G228" s="137" t="s">
        <v>2551</v>
      </c>
      <c r="H228" s="138">
        <v>184</v>
      </c>
      <c r="I228" s="139">
        <v>429.46</v>
      </c>
      <c r="J228" s="140">
        <f t="shared" ref="J228:J236" si="50">ROUND(I228*H228,2)</f>
        <v>79020.639999999999</v>
      </c>
      <c r="K228" s="136" t="s">
        <v>5469</v>
      </c>
      <c r="L228" s="33"/>
      <c r="M228" s="141" t="s">
        <v>21</v>
      </c>
      <c r="N228" s="142" t="s">
        <v>42</v>
      </c>
      <c r="P228" s="143">
        <f t="shared" ref="P228:P236" si="51">O228*H228</f>
        <v>0</v>
      </c>
      <c r="Q228" s="143">
        <v>0</v>
      </c>
      <c r="R228" s="143">
        <f t="shared" ref="R228:R236" si="52">Q228*H228</f>
        <v>0</v>
      </c>
      <c r="S228" s="143">
        <v>0</v>
      </c>
      <c r="T228" s="144">
        <f t="shared" ref="T228:T236" si="53">S228*H228</f>
        <v>0</v>
      </c>
      <c r="AR228" s="145" t="s">
        <v>444</v>
      </c>
      <c r="AT228" s="145" t="s">
        <v>332</v>
      </c>
      <c r="AU228" s="145" t="s">
        <v>78</v>
      </c>
      <c r="AY228" s="18" t="s">
        <v>330</v>
      </c>
      <c r="BE228" s="146">
        <f t="shared" ref="BE228:BE236" si="54">IF(N228="základní",J228,0)</f>
        <v>79020.639999999999</v>
      </c>
      <c r="BF228" s="146">
        <f t="shared" ref="BF228:BF236" si="55">IF(N228="snížená",J228,0)</f>
        <v>0</v>
      </c>
      <c r="BG228" s="146">
        <f t="shared" ref="BG228:BG236" si="56">IF(N228="zákl. přenesená",J228,0)</f>
        <v>0</v>
      </c>
      <c r="BH228" s="146">
        <f t="shared" ref="BH228:BH236" si="57">IF(N228="sníž. přenesená",J228,0)</f>
        <v>0</v>
      </c>
      <c r="BI228" s="146">
        <f t="shared" ref="BI228:BI236" si="58">IF(N228="nulová",J228,0)</f>
        <v>0</v>
      </c>
      <c r="BJ228" s="18" t="s">
        <v>78</v>
      </c>
      <c r="BK228" s="146">
        <f t="shared" ref="BK228:BK236" si="59">ROUND(I228*H228,2)</f>
        <v>79020.639999999999</v>
      </c>
      <c r="BL228" s="18" t="s">
        <v>444</v>
      </c>
      <c r="BM228" s="145" t="s">
        <v>2784</v>
      </c>
    </row>
    <row r="229" spans="2:65" s="1" customFormat="1" ht="16.5" customHeight="1">
      <c r="B229" s="33"/>
      <c r="C229" s="134" t="s">
        <v>1736</v>
      </c>
      <c r="D229" s="134" t="s">
        <v>332</v>
      </c>
      <c r="E229" s="135" t="s">
        <v>5697</v>
      </c>
      <c r="F229" s="136" t="s">
        <v>5698</v>
      </c>
      <c r="G229" s="137" t="s">
        <v>557</v>
      </c>
      <c r="H229" s="138">
        <v>1</v>
      </c>
      <c r="I229" s="139">
        <v>17156.420000000002</v>
      </c>
      <c r="J229" s="140">
        <f t="shared" si="50"/>
        <v>17156.419999999998</v>
      </c>
      <c r="K229" s="136" t="s">
        <v>5469</v>
      </c>
      <c r="L229" s="33"/>
      <c r="M229" s="141" t="s">
        <v>21</v>
      </c>
      <c r="N229" s="142" t="s">
        <v>42</v>
      </c>
      <c r="P229" s="143">
        <f t="shared" si="51"/>
        <v>0</v>
      </c>
      <c r="Q229" s="143">
        <v>0</v>
      </c>
      <c r="R229" s="143">
        <f t="shared" si="52"/>
        <v>0</v>
      </c>
      <c r="S229" s="143">
        <v>0</v>
      </c>
      <c r="T229" s="144">
        <f t="shared" si="53"/>
        <v>0</v>
      </c>
      <c r="AR229" s="145" t="s">
        <v>444</v>
      </c>
      <c r="AT229" s="145" t="s">
        <v>332</v>
      </c>
      <c r="AU229" s="145" t="s">
        <v>78</v>
      </c>
      <c r="AY229" s="18" t="s">
        <v>330</v>
      </c>
      <c r="BE229" s="146">
        <f t="shared" si="54"/>
        <v>17156.419999999998</v>
      </c>
      <c r="BF229" s="146">
        <f t="shared" si="55"/>
        <v>0</v>
      </c>
      <c r="BG229" s="146">
        <f t="shared" si="56"/>
        <v>0</v>
      </c>
      <c r="BH229" s="146">
        <f t="shared" si="57"/>
        <v>0</v>
      </c>
      <c r="BI229" s="146">
        <f t="shared" si="58"/>
        <v>0</v>
      </c>
      <c r="BJ229" s="18" t="s">
        <v>78</v>
      </c>
      <c r="BK229" s="146">
        <f t="shared" si="59"/>
        <v>17156.419999999998</v>
      </c>
      <c r="BL229" s="18" t="s">
        <v>444</v>
      </c>
      <c r="BM229" s="145" t="s">
        <v>2803</v>
      </c>
    </row>
    <row r="230" spans="2:65" s="1" customFormat="1" ht="16.5" customHeight="1">
      <c r="B230" s="33"/>
      <c r="C230" s="134" t="s">
        <v>1744</v>
      </c>
      <c r="D230" s="134" t="s">
        <v>332</v>
      </c>
      <c r="E230" s="135" t="s">
        <v>5699</v>
      </c>
      <c r="F230" s="136" t="s">
        <v>5700</v>
      </c>
      <c r="G230" s="137" t="s">
        <v>353</v>
      </c>
      <c r="H230" s="138">
        <v>190</v>
      </c>
      <c r="I230" s="139">
        <v>26.17</v>
      </c>
      <c r="J230" s="140">
        <f t="shared" si="50"/>
        <v>4972.3</v>
      </c>
      <c r="K230" s="136" t="s">
        <v>5457</v>
      </c>
      <c r="L230" s="33"/>
      <c r="M230" s="141" t="s">
        <v>21</v>
      </c>
      <c r="N230" s="142" t="s">
        <v>42</v>
      </c>
      <c r="P230" s="143">
        <f t="shared" si="51"/>
        <v>0</v>
      </c>
      <c r="Q230" s="143">
        <v>0</v>
      </c>
      <c r="R230" s="143">
        <f t="shared" si="52"/>
        <v>0</v>
      </c>
      <c r="S230" s="143">
        <v>0</v>
      </c>
      <c r="T230" s="144">
        <f t="shared" si="53"/>
        <v>0</v>
      </c>
      <c r="AR230" s="145" t="s">
        <v>444</v>
      </c>
      <c r="AT230" s="145" t="s">
        <v>332</v>
      </c>
      <c r="AU230" s="145" t="s">
        <v>78</v>
      </c>
      <c r="AY230" s="18" t="s">
        <v>330</v>
      </c>
      <c r="BE230" s="146">
        <f t="shared" si="54"/>
        <v>4972.3</v>
      </c>
      <c r="BF230" s="146">
        <f t="shared" si="55"/>
        <v>0</v>
      </c>
      <c r="BG230" s="146">
        <f t="shared" si="56"/>
        <v>0</v>
      </c>
      <c r="BH230" s="146">
        <f t="shared" si="57"/>
        <v>0</v>
      </c>
      <c r="BI230" s="146">
        <f t="shared" si="58"/>
        <v>0</v>
      </c>
      <c r="BJ230" s="18" t="s">
        <v>78</v>
      </c>
      <c r="BK230" s="146">
        <f t="shared" si="59"/>
        <v>4972.3</v>
      </c>
      <c r="BL230" s="18" t="s">
        <v>444</v>
      </c>
      <c r="BM230" s="145" t="s">
        <v>2818</v>
      </c>
    </row>
    <row r="231" spans="2:65" s="1" customFormat="1" ht="33" customHeight="1">
      <c r="B231" s="33"/>
      <c r="C231" s="134" t="s">
        <v>1753</v>
      </c>
      <c r="D231" s="134" t="s">
        <v>332</v>
      </c>
      <c r="E231" s="135" t="s">
        <v>5701</v>
      </c>
      <c r="F231" s="136" t="s">
        <v>5702</v>
      </c>
      <c r="G231" s="137" t="s">
        <v>973</v>
      </c>
      <c r="H231" s="138">
        <v>732</v>
      </c>
      <c r="I231" s="139">
        <v>32.46</v>
      </c>
      <c r="J231" s="140">
        <f t="shared" si="50"/>
        <v>23760.720000000001</v>
      </c>
      <c r="K231" s="136" t="s">
        <v>5457</v>
      </c>
      <c r="L231" s="33"/>
      <c r="M231" s="141" t="s">
        <v>21</v>
      </c>
      <c r="N231" s="142" t="s">
        <v>42</v>
      </c>
      <c r="P231" s="143">
        <f t="shared" si="51"/>
        <v>0</v>
      </c>
      <c r="Q231" s="143">
        <v>0</v>
      </c>
      <c r="R231" s="143">
        <f t="shared" si="52"/>
        <v>0</v>
      </c>
      <c r="S231" s="143">
        <v>0</v>
      </c>
      <c r="T231" s="144">
        <f t="shared" si="53"/>
        <v>0</v>
      </c>
      <c r="AR231" s="145" t="s">
        <v>444</v>
      </c>
      <c r="AT231" s="145" t="s">
        <v>332</v>
      </c>
      <c r="AU231" s="145" t="s">
        <v>78</v>
      </c>
      <c r="AY231" s="18" t="s">
        <v>330</v>
      </c>
      <c r="BE231" s="146">
        <f t="shared" si="54"/>
        <v>23760.720000000001</v>
      </c>
      <c r="BF231" s="146">
        <f t="shared" si="55"/>
        <v>0</v>
      </c>
      <c r="BG231" s="146">
        <f t="shared" si="56"/>
        <v>0</v>
      </c>
      <c r="BH231" s="146">
        <f t="shared" si="57"/>
        <v>0</v>
      </c>
      <c r="BI231" s="146">
        <f t="shared" si="58"/>
        <v>0</v>
      </c>
      <c r="BJ231" s="18" t="s">
        <v>78</v>
      </c>
      <c r="BK231" s="146">
        <f t="shared" si="59"/>
        <v>23760.720000000001</v>
      </c>
      <c r="BL231" s="18" t="s">
        <v>444</v>
      </c>
      <c r="BM231" s="145" t="s">
        <v>2830</v>
      </c>
    </row>
    <row r="232" spans="2:65" s="1" customFormat="1" ht="33" customHeight="1">
      <c r="B232" s="33"/>
      <c r="C232" s="134" t="s">
        <v>1810</v>
      </c>
      <c r="D232" s="134" t="s">
        <v>332</v>
      </c>
      <c r="E232" s="135" t="s">
        <v>5703</v>
      </c>
      <c r="F232" s="136" t="s">
        <v>5704</v>
      </c>
      <c r="G232" s="137" t="s">
        <v>973</v>
      </c>
      <c r="H232" s="138">
        <v>250</v>
      </c>
      <c r="I232" s="139">
        <v>32.46</v>
      </c>
      <c r="J232" s="140">
        <f t="shared" si="50"/>
        <v>8115</v>
      </c>
      <c r="K232" s="136" t="s">
        <v>5457</v>
      </c>
      <c r="L232" s="33"/>
      <c r="M232" s="141" t="s">
        <v>21</v>
      </c>
      <c r="N232" s="142" t="s">
        <v>42</v>
      </c>
      <c r="P232" s="143">
        <f t="shared" si="51"/>
        <v>0</v>
      </c>
      <c r="Q232" s="143">
        <v>0</v>
      </c>
      <c r="R232" s="143">
        <f t="shared" si="52"/>
        <v>0</v>
      </c>
      <c r="S232" s="143">
        <v>0</v>
      </c>
      <c r="T232" s="144">
        <f t="shared" si="53"/>
        <v>0</v>
      </c>
      <c r="AR232" s="145" t="s">
        <v>444</v>
      </c>
      <c r="AT232" s="145" t="s">
        <v>332</v>
      </c>
      <c r="AU232" s="145" t="s">
        <v>78</v>
      </c>
      <c r="AY232" s="18" t="s">
        <v>330</v>
      </c>
      <c r="BE232" s="146">
        <f t="shared" si="54"/>
        <v>8115</v>
      </c>
      <c r="BF232" s="146">
        <f t="shared" si="55"/>
        <v>0</v>
      </c>
      <c r="BG232" s="146">
        <f t="shared" si="56"/>
        <v>0</v>
      </c>
      <c r="BH232" s="146">
        <f t="shared" si="57"/>
        <v>0</v>
      </c>
      <c r="BI232" s="146">
        <f t="shared" si="58"/>
        <v>0</v>
      </c>
      <c r="BJ232" s="18" t="s">
        <v>78</v>
      </c>
      <c r="BK232" s="146">
        <f t="shared" si="59"/>
        <v>8115</v>
      </c>
      <c r="BL232" s="18" t="s">
        <v>444</v>
      </c>
      <c r="BM232" s="145" t="s">
        <v>2852</v>
      </c>
    </row>
    <row r="233" spans="2:65" s="1" customFormat="1" ht="33" customHeight="1">
      <c r="B233" s="33"/>
      <c r="C233" s="134" t="s">
        <v>1868</v>
      </c>
      <c r="D233" s="134" t="s">
        <v>332</v>
      </c>
      <c r="E233" s="135" t="s">
        <v>5705</v>
      </c>
      <c r="F233" s="136" t="s">
        <v>5706</v>
      </c>
      <c r="G233" s="137" t="s">
        <v>973</v>
      </c>
      <c r="H233" s="138">
        <v>45</v>
      </c>
      <c r="I233" s="139">
        <v>53.54</v>
      </c>
      <c r="J233" s="140">
        <f t="shared" si="50"/>
        <v>2409.3000000000002</v>
      </c>
      <c r="K233" s="136" t="s">
        <v>5457</v>
      </c>
      <c r="L233" s="33"/>
      <c r="M233" s="141" t="s">
        <v>21</v>
      </c>
      <c r="N233" s="142" t="s">
        <v>42</v>
      </c>
      <c r="P233" s="143">
        <f t="shared" si="51"/>
        <v>0</v>
      </c>
      <c r="Q233" s="143">
        <v>0</v>
      </c>
      <c r="R233" s="143">
        <f t="shared" si="52"/>
        <v>0</v>
      </c>
      <c r="S233" s="143">
        <v>0</v>
      </c>
      <c r="T233" s="144">
        <f t="shared" si="53"/>
        <v>0</v>
      </c>
      <c r="AR233" s="145" t="s">
        <v>444</v>
      </c>
      <c r="AT233" s="145" t="s">
        <v>332</v>
      </c>
      <c r="AU233" s="145" t="s">
        <v>78</v>
      </c>
      <c r="AY233" s="18" t="s">
        <v>330</v>
      </c>
      <c r="BE233" s="146">
        <f t="shared" si="54"/>
        <v>2409.3000000000002</v>
      </c>
      <c r="BF233" s="146">
        <f t="shared" si="55"/>
        <v>0</v>
      </c>
      <c r="BG233" s="146">
        <f t="shared" si="56"/>
        <v>0</v>
      </c>
      <c r="BH233" s="146">
        <f t="shared" si="57"/>
        <v>0</v>
      </c>
      <c r="BI233" s="146">
        <f t="shared" si="58"/>
        <v>0</v>
      </c>
      <c r="BJ233" s="18" t="s">
        <v>78</v>
      </c>
      <c r="BK233" s="146">
        <f t="shared" si="59"/>
        <v>2409.3000000000002</v>
      </c>
      <c r="BL233" s="18" t="s">
        <v>444</v>
      </c>
      <c r="BM233" s="145" t="s">
        <v>2866</v>
      </c>
    </row>
    <row r="234" spans="2:65" s="1" customFormat="1" ht="33" customHeight="1">
      <c r="B234" s="33"/>
      <c r="C234" s="134" t="s">
        <v>1874</v>
      </c>
      <c r="D234" s="134" t="s">
        <v>332</v>
      </c>
      <c r="E234" s="135" t="s">
        <v>5707</v>
      </c>
      <c r="F234" s="136" t="s">
        <v>5708</v>
      </c>
      <c r="G234" s="137" t="s">
        <v>973</v>
      </c>
      <c r="H234" s="138">
        <v>58</v>
      </c>
      <c r="I234" s="139">
        <v>53.54</v>
      </c>
      <c r="J234" s="140">
        <f t="shared" si="50"/>
        <v>3105.32</v>
      </c>
      <c r="K234" s="136" t="s">
        <v>5457</v>
      </c>
      <c r="L234" s="33"/>
      <c r="M234" s="141" t="s">
        <v>21</v>
      </c>
      <c r="N234" s="142" t="s">
        <v>42</v>
      </c>
      <c r="P234" s="143">
        <f t="shared" si="51"/>
        <v>0</v>
      </c>
      <c r="Q234" s="143">
        <v>0</v>
      </c>
      <c r="R234" s="143">
        <f t="shared" si="52"/>
        <v>0</v>
      </c>
      <c r="S234" s="143">
        <v>0</v>
      </c>
      <c r="T234" s="144">
        <f t="shared" si="53"/>
        <v>0</v>
      </c>
      <c r="AR234" s="145" t="s">
        <v>444</v>
      </c>
      <c r="AT234" s="145" t="s">
        <v>332</v>
      </c>
      <c r="AU234" s="145" t="s">
        <v>78</v>
      </c>
      <c r="AY234" s="18" t="s">
        <v>330</v>
      </c>
      <c r="BE234" s="146">
        <f t="shared" si="54"/>
        <v>3105.32</v>
      </c>
      <c r="BF234" s="146">
        <f t="shared" si="55"/>
        <v>0</v>
      </c>
      <c r="BG234" s="146">
        <f t="shared" si="56"/>
        <v>0</v>
      </c>
      <c r="BH234" s="146">
        <f t="shared" si="57"/>
        <v>0</v>
      </c>
      <c r="BI234" s="146">
        <f t="shared" si="58"/>
        <v>0</v>
      </c>
      <c r="BJ234" s="18" t="s">
        <v>78</v>
      </c>
      <c r="BK234" s="146">
        <f t="shared" si="59"/>
        <v>3105.32</v>
      </c>
      <c r="BL234" s="18" t="s">
        <v>444</v>
      </c>
      <c r="BM234" s="145" t="s">
        <v>2884</v>
      </c>
    </row>
    <row r="235" spans="2:65" s="1" customFormat="1" ht="33" customHeight="1">
      <c r="B235" s="33"/>
      <c r="C235" s="134" t="s">
        <v>1880</v>
      </c>
      <c r="D235" s="134" t="s">
        <v>332</v>
      </c>
      <c r="E235" s="135" t="s">
        <v>5709</v>
      </c>
      <c r="F235" s="136" t="s">
        <v>5710</v>
      </c>
      <c r="G235" s="137" t="s">
        <v>973</v>
      </c>
      <c r="H235" s="138">
        <v>8</v>
      </c>
      <c r="I235" s="139">
        <v>53.54</v>
      </c>
      <c r="J235" s="140">
        <f t="shared" si="50"/>
        <v>428.32</v>
      </c>
      <c r="K235" s="136" t="s">
        <v>5457</v>
      </c>
      <c r="L235" s="33"/>
      <c r="M235" s="141" t="s">
        <v>21</v>
      </c>
      <c r="N235" s="142" t="s">
        <v>42</v>
      </c>
      <c r="P235" s="143">
        <f t="shared" si="51"/>
        <v>0</v>
      </c>
      <c r="Q235" s="143">
        <v>0</v>
      </c>
      <c r="R235" s="143">
        <f t="shared" si="52"/>
        <v>0</v>
      </c>
      <c r="S235" s="143">
        <v>0</v>
      </c>
      <c r="T235" s="144">
        <f t="shared" si="53"/>
        <v>0</v>
      </c>
      <c r="AR235" s="145" t="s">
        <v>444</v>
      </c>
      <c r="AT235" s="145" t="s">
        <v>332</v>
      </c>
      <c r="AU235" s="145" t="s">
        <v>78</v>
      </c>
      <c r="AY235" s="18" t="s">
        <v>330</v>
      </c>
      <c r="BE235" s="146">
        <f t="shared" si="54"/>
        <v>428.32</v>
      </c>
      <c r="BF235" s="146">
        <f t="shared" si="55"/>
        <v>0</v>
      </c>
      <c r="BG235" s="146">
        <f t="shared" si="56"/>
        <v>0</v>
      </c>
      <c r="BH235" s="146">
        <f t="shared" si="57"/>
        <v>0</v>
      </c>
      <c r="BI235" s="146">
        <f t="shared" si="58"/>
        <v>0</v>
      </c>
      <c r="BJ235" s="18" t="s">
        <v>78</v>
      </c>
      <c r="BK235" s="146">
        <f t="shared" si="59"/>
        <v>428.32</v>
      </c>
      <c r="BL235" s="18" t="s">
        <v>444</v>
      </c>
      <c r="BM235" s="145" t="s">
        <v>2895</v>
      </c>
    </row>
    <row r="236" spans="2:65" s="1" customFormat="1" ht="33" customHeight="1">
      <c r="B236" s="33"/>
      <c r="C236" s="134" t="s">
        <v>1886</v>
      </c>
      <c r="D236" s="134" t="s">
        <v>332</v>
      </c>
      <c r="E236" s="135" t="s">
        <v>5711</v>
      </c>
      <c r="F236" s="136" t="s">
        <v>5712</v>
      </c>
      <c r="G236" s="137" t="s">
        <v>973</v>
      </c>
      <c r="H236" s="138">
        <v>134</v>
      </c>
      <c r="I236" s="139">
        <v>75.070000000000007</v>
      </c>
      <c r="J236" s="140">
        <f t="shared" si="50"/>
        <v>10059.379999999999</v>
      </c>
      <c r="K236" s="136" t="s">
        <v>5457</v>
      </c>
      <c r="L236" s="33"/>
      <c r="M236" s="141" t="s">
        <v>21</v>
      </c>
      <c r="N236" s="142" t="s">
        <v>42</v>
      </c>
      <c r="P236" s="143">
        <f t="shared" si="51"/>
        <v>0</v>
      </c>
      <c r="Q236" s="143">
        <v>0</v>
      </c>
      <c r="R236" s="143">
        <f t="shared" si="52"/>
        <v>0</v>
      </c>
      <c r="S236" s="143">
        <v>0</v>
      </c>
      <c r="T236" s="144">
        <f t="shared" si="53"/>
        <v>0</v>
      </c>
      <c r="AR236" s="145" t="s">
        <v>444</v>
      </c>
      <c r="AT236" s="145" t="s">
        <v>332</v>
      </c>
      <c r="AU236" s="145" t="s">
        <v>78</v>
      </c>
      <c r="AY236" s="18" t="s">
        <v>330</v>
      </c>
      <c r="BE236" s="146">
        <f t="shared" si="54"/>
        <v>10059.379999999999</v>
      </c>
      <c r="BF236" s="146">
        <f t="shared" si="55"/>
        <v>0</v>
      </c>
      <c r="BG236" s="146">
        <f t="shared" si="56"/>
        <v>0</v>
      </c>
      <c r="BH236" s="146">
        <f t="shared" si="57"/>
        <v>0</v>
      </c>
      <c r="BI236" s="146">
        <f t="shared" si="58"/>
        <v>0</v>
      </c>
      <c r="BJ236" s="18" t="s">
        <v>78</v>
      </c>
      <c r="BK236" s="146">
        <f t="shared" si="59"/>
        <v>10059.379999999999</v>
      </c>
      <c r="BL236" s="18" t="s">
        <v>444</v>
      </c>
      <c r="BM236" s="145" t="s">
        <v>2907</v>
      </c>
    </row>
    <row r="237" spans="2:65" s="11" customFormat="1" ht="25.9" customHeight="1">
      <c r="B237" s="122"/>
      <c r="D237" s="123" t="s">
        <v>70</v>
      </c>
      <c r="E237" s="124" t="s">
        <v>4920</v>
      </c>
      <c r="F237" s="124" t="s">
        <v>5713</v>
      </c>
      <c r="I237" s="125"/>
      <c r="J237" s="126">
        <f>BK237</f>
        <v>2659.14</v>
      </c>
      <c r="L237" s="122"/>
      <c r="M237" s="127"/>
      <c r="P237" s="128">
        <f>SUM(P238:P239)</f>
        <v>0</v>
      </c>
      <c r="R237" s="128">
        <f>SUM(R238:R239)</f>
        <v>0</v>
      </c>
      <c r="T237" s="129">
        <f>SUM(T238:T239)</f>
        <v>0</v>
      </c>
      <c r="AR237" s="123" t="s">
        <v>80</v>
      </c>
      <c r="AT237" s="130" t="s">
        <v>70</v>
      </c>
      <c r="AU237" s="130" t="s">
        <v>71</v>
      </c>
      <c r="AY237" s="123" t="s">
        <v>330</v>
      </c>
      <c r="BK237" s="131">
        <f>SUM(BK238:BK239)</f>
        <v>2659.14</v>
      </c>
    </row>
    <row r="238" spans="2:65" s="1" customFormat="1" ht="24.2" customHeight="1">
      <c r="B238" s="33"/>
      <c r="C238" s="134" t="s">
        <v>1893</v>
      </c>
      <c r="D238" s="134" t="s">
        <v>332</v>
      </c>
      <c r="E238" s="135" t="s">
        <v>5714</v>
      </c>
      <c r="F238" s="136" t="s">
        <v>5715</v>
      </c>
      <c r="G238" s="137" t="s">
        <v>353</v>
      </c>
      <c r="H238" s="138">
        <v>22</v>
      </c>
      <c r="I238" s="139">
        <v>120.87</v>
      </c>
      <c r="J238" s="140">
        <f>ROUND(I238*H238,2)</f>
        <v>2659.14</v>
      </c>
      <c r="K238" s="136" t="s">
        <v>5457</v>
      </c>
      <c r="L238" s="33"/>
      <c r="M238" s="141" t="s">
        <v>21</v>
      </c>
      <c r="N238" s="142" t="s">
        <v>42</v>
      </c>
      <c r="P238" s="143">
        <f>O238*H238</f>
        <v>0</v>
      </c>
      <c r="Q238" s="143">
        <v>0</v>
      </c>
      <c r="R238" s="143">
        <f>Q238*H238</f>
        <v>0</v>
      </c>
      <c r="S238" s="143">
        <v>0</v>
      </c>
      <c r="T238" s="144">
        <f>S238*H238</f>
        <v>0</v>
      </c>
      <c r="AR238" s="145" t="s">
        <v>444</v>
      </c>
      <c r="AT238" s="145" t="s">
        <v>332</v>
      </c>
      <c r="AU238" s="145" t="s">
        <v>78</v>
      </c>
      <c r="AY238" s="18" t="s">
        <v>330</v>
      </c>
      <c r="BE238" s="146">
        <f>IF(N238="základní",J238,0)</f>
        <v>2659.14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78</v>
      </c>
      <c r="BK238" s="146">
        <f>ROUND(I238*H238,2)</f>
        <v>2659.14</v>
      </c>
      <c r="BL238" s="18" t="s">
        <v>444</v>
      </c>
      <c r="BM238" s="145" t="s">
        <v>2921</v>
      </c>
    </row>
    <row r="239" spans="2:65" s="1" customFormat="1" ht="19.5">
      <c r="B239" s="33"/>
      <c r="D239" s="152" t="s">
        <v>375</v>
      </c>
      <c r="F239" s="165" t="s">
        <v>5716</v>
      </c>
      <c r="I239" s="149"/>
      <c r="L239" s="33"/>
      <c r="M239" s="150"/>
      <c r="T239" s="52"/>
      <c r="AT239" s="18" t="s">
        <v>375</v>
      </c>
      <c r="AU239" s="18" t="s">
        <v>78</v>
      </c>
    </row>
    <row r="240" spans="2:65" s="11" customFormat="1" ht="25.9" customHeight="1">
      <c r="B240" s="122"/>
      <c r="D240" s="123" t="s">
        <v>70</v>
      </c>
      <c r="E240" s="124" t="s">
        <v>5334</v>
      </c>
      <c r="F240" s="124" t="s">
        <v>5335</v>
      </c>
      <c r="I240" s="125"/>
      <c r="J240" s="126">
        <f>BK240</f>
        <v>314184.5</v>
      </c>
      <c r="L240" s="122"/>
      <c r="M240" s="127"/>
      <c r="P240" s="128">
        <f>SUM(P241:P253)</f>
        <v>0</v>
      </c>
      <c r="R240" s="128">
        <f>SUM(R241:R253)</f>
        <v>0</v>
      </c>
      <c r="T240" s="129">
        <f>SUM(T241:T253)</f>
        <v>0</v>
      </c>
      <c r="AR240" s="123" t="s">
        <v>80</v>
      </c>
      <c r="AT240" s="130" t="s">
        <v>70</v>
      </c>
      <c r="AU240" s="130" t="s">
        <v>71</v>
      </c>
      <c r="AY240" s="123" t="s">
        <v>330</v>
      </c>
      <c r="BK240" s="131">
        <f>SUM(BK241:BK253)</f>
        <v>314184.5</v>
      </c>
    </row>
    <row r="241" spans="2:65" s="1" customFormat="1" ht="16.5" customHeight="1">
      <c r="B241" s="33"/>
      <c r="C241" s="134" t="s">
        <v>1899</v>
      </c>
      <c r="D241" s="134" t="s">
        <v>332</v>
      </c>
      <c r="E241" s="135" t="s">
        <v>5717</v>
      </c>
      <c r="F241" s="136" t="s">
        <v>5718</v>
      </c>
      <c r="G241" s="137" t="s">
        <v>359</v>
      </c>
      <c r="H241" s="138">
        <v>20</v>
      </c>
      <c r="I241" s="139">
        <v>470.42</v>
      </c>
      <c r="J241" s="140">
        <f t="shared" ref="J241:J250" si="60">ROUND(I241*H241,2)</f>
        <v>9408.4</v>
      </c>
      <c r="K241" s="136" t="s">
        <v>5469</v>
      </c>
      <c r="L241" s="33"/>
      <c r="M241" s="141" t="s">
        <v>21</v>
      </c>
      <c r="N241" s="142" t="s">
        <v>42</v>
      </c>
      <c r="P241" s="143">
        <f t="shared" ref="P241:P250" si="61">O241*H241</f>
        <v>0</v>
      </c>
      <c r="Q241" s="143">
        <v>0</v>
      </c>
      <c r="R241" s="143">
        <f t="shared" ref="R241:R250" si="62">Q241*H241</f>
        <v>0</v>
      </c>
      <c r="S241" s="143">
        <v>0</v>
      </c>
      <c r="T241" s="144">
        <f t="shared" ref="T241:T250" si="63">S241*H241</f>
        <v>0</v>
      </c>
      <c r="AR241" s="145" t="s">
        <v>444</v>
      </c>
      <c r="AT241" s="145" t="s">
        <v>332</v>
      </c>
      <c r="AU241" s="145" t="s">
        <v>78</v>
      </c>
      <c r="AY241" s="18" t="s">
        <v>330</v>
      </c>
      <c r="BE241" s="146">
        <f t="shared" ref="BE241:BE250" si="64">IF(N241="základní",J241,0)</f>
        <v>9408.4</v>
      </c>
      <c r="BF241" s="146">
        <f t="shared" ref="BF241:BF250" si="65">IF(N241="snížená",J241,0)</f>
        <v>0</v>
      </c>
      <c r="BG241" s="146">
        <f t="shared" ref="BG241:BG250" si="66">IF(N241="zákl. přenesená",J241,0)</f>
        <v>0</v>
      </c>
      <c r="BH241" s="146">
        <f t="shared" ref="BH241:BH250" si="67">IF(N241="sníž. přenesená",J241,0)</f>
        <v>0</v>
      </c>
      <c r="BI241" s="146">
        <f t="shared" ref="BI241:BI250" si="68">IF(N241="nulová",J241,0)</f>
        <v>0</v>
      </c>
      <c r="BJ241" s="18" t="s">
        <v>78</v>
      </c>
      <c r="BK241" s="146">
        <f t="shared" ref="BK241:BK250" si="69">ROUND(I241*H241,2)</f>
        <v>9408.4</v>
      </c>
      <c r="BL241" s="18" t="s">
        <v>444</v>
      </c>
      <c r="BM241" s="145" t="s">
        <v>2932</v>
      </c>
    </row>
    <row r="242" spans="2:65" s="1" customFormat="1" ht="16.5" customHeight="1">
      <c r="B242" s="33"/>
      <c r="C242" s="134" t="s">
        <v>1904</v>
      </c>
      <c r="D242" s="134" t="s">
        <v>332</v>
      </c>
      <c r="E242" s="135" t="s">
        <v>5719</v>
      </c>
      <c r="F242" s="136" t="s">
        <v>5720</v>
      </c>
      <c r="G242" s="137" t="s">
        <v>359</v>
      </c>
      <c r="H242" s="138">
        <v>40</v>
      </c>
      <c r="I242" s="139">
        <v>619.84</v>
      </c>
      <c r="J242" s="140">
        <f t="shared" si="60"/>
        <v>24793.599999999999</v>
      </c>
      <c r="K242" s="136" t="s">
        <v>5469</v>
      </c>
      <c r="L242" s="33"/>
      <c r="M242" s="141" t="s">
        <v>21</v>
      </c>
      <c r="N242" s="142" t="s">
        <v>42</v>
      </c>
      <c r="P242" s="143">
        <f t="shared" si="61"/>
        <v>0</v>
      </c>
      <c r="Q242" s="143">
        <v>0</v>
      </c>
      <c r="R242" s="143">
        <f t="shared" si="62"/>
        <v>0</v>
      </c>
      <c r="S242" s="143">
        <v>0</v>
      </c>
      <c r="T242" s="144">
        <f t="shared" si="63"/>
        <v>0</v>
      </c>
      <c r="AR242" s="145" t="s">
        <v>444</v>
      </c>
      <c r="AT242" s="145" t="s">
        <v>332</v>
      </c>
      <c r="AU242" s="145" t="s">
        <v>78</v>
      </c>
      <c r="AY242" s="18" t="s">
        <v>330</v>
      </c>
      <c r="BE242" s="146">
        <f t="shared" si="64"/>
        <v>24793.599999999999</v>
      </c>
      <c r="BF242" s="146">
        <f t="shared" si="65"/>
        <v>0</v>
      </c>
      <c r="BG242" s="146">
        <f t="shared" si="66"/>
        <v>0</v>
      </c>
      <c r="BH242" s="146">
        <f t="shared" si="67"/>
        <v>0</v>
      </c>
      <c r="BI242" s="146">
        <f t="shared" si="68"/>
        <v>0</v>
      </c>
      <c r="BJ242" s="18" t="s">
        <v>78</v>
      </c>
      <c r="BK242" s="146">
        <f t="shared" si="69"/>
        <v>24793.599999999999</v>
      </c>
      <c r="BL242" s="18" t="s">
        <v>444</v>
      </c>
      <c r="BM242" s="145" t="s">
        <v>2943</v>
      </c>
    </row>
    <row r="243" spans="2:65" s="1" customFormat="1" ht="16.5" customHeight="1">
      <c r="B243" s="33"/>
      <c r="C243" s="134" t="s">
        <v>1911</v>
      </c>
      <c r="D243" s="134" t="s">
        <v>332</v>
      </c>
      <c r="E243" s="135" t="s">
        <v>5721</v>
      </c>
      <c r="F243" s="136" t="s">
        <v>5722</v>
      </c>
      <c r="G243" s="137" t="s">
        <v>557</v>
      </c>
      <c r="H243" s="138">
        <v>1</v>
      </c>
      <c r="I243" s="139">
        <v>17156.420000000002</v>
      </c>
      <c r="J243" s="140">
        <f t="shared" si="60"/>
        <v>17156.419999999998</v>
      </c>
      <c r="K243" s="136" t="s">
        <v>5469</v>
      </c>
      <c r="L243" s="33"/>
      <c r="M243" s="141" t="s">
        <v>21</v>
      </c>
      <c r="N243" s="142" t="s">
        <v>42</v>
      </c>
      <c r="P243" s="143">
        <f t="shared" si="61"/>
        <v>0</v>
      </c>
      <c r="Q243" s="143">
        <v>0</v>
      </c>
      <c r="R243" s="143">
        <f t="shared" si="62"/>
        <v>0</v>
      </c>
      <c r="S243" s="143">
        <v>0</v>
      </c>
      <c r="T243" s="144">
        <f t="shared" si="63"/>
        <v>0</v>
      </c>
      <c r="AR243" s="145" t="s">
        <v>444</v>
      </c>
      <c r="AT243" s="145" t="s">
        <v>332</v>
      </c>
      <c r="AU243" s="145" t="s">
        <v>78</v>
      </c>
      <c r="AY243" s="18" t="s">
        <v>330</v>
      </c>
      <c r="BE243" s="146">
        <f t="shared" si="64"/>
        <v>17156.419999999998</v>
      </c>
      <c r="BF243" s="146">
        <f t="shared" si="65"/>
        <v>0</v>
      </c>
      <c r="BG243" s="146">
        <f t="shared" si="66"/>
        <v>0</v>
      </c>
      <c r="BH243" s="146">
        <f t="shared" si="67"/>
        <v>0</v>
      </c>
      <c r="BI243" s="146">
        <f t="shared" si="68"/>
        <v>0</v>
      </c>
      <c r="BJ243" s="18" t="s">
        <v>78</v>
      </c>
      <c r="BK243" s="146">
        <f t="shared" si="69"/>
        <v>17156.419999999998</v>
      </c>
      <c r="BL243" s="18" t="s">
        <v>444</v>
      </c>
      <c r="BM243" s="145" t="s">
        <v>2961</v>
      </c>
    </row>
    <row r="244" spans="2:65" s="1" customFormat="1" ht="16.5" customHeight="1">
      <c r="B244" s="33"/>
      <c r="C244" s="134" t="s">
        <v>1917</v>
      </c>
      <c r="D244" s="134" t="s">
        <v>332</v>
      </c>
      <c r="E244" s="135" t="s">
        <v>5723</v>
      </c>
      <c r="F244" s="136" t="s">
        <v>5724</v>
      </c>
      <c r="G244" s="137" t="s">
        <v>359</v>
      </c>
      <c r="H244" s="138">
        <v>12</v>
      </c>
      <c r="I244" s="139">
        <v>841.22</v>
      </c>
      <c r="J244" s="140">
        <f t="shared" si="60"/>
        <v>10094.64</v>
      </c>
      <c r="K244" s="136" t="s">
        <v>5469</v>
      </c>
      <c r="L244" s="33"/>
      <c r="M244" s="141" t="s">
        <v>21</v>
      </c>
      <c r="N244" s="142" t="s">
        <v>42</v>
      </c>
      <c r="P244" s="143">
        <f t="shared" si="61"/>
        <v>0</v>
      </c>
      <c r="Q244" s="143">
        <v>0</v>
      </c>
      <c r="R244" s="143">
        <f t="shared" si="62"/>
        <v>0</v>
      </c>
      <c r="S244" s="143">
        <v>0</v>
      </c>
      <c r="T244" s="144">
        <f t="shared" si="63"/>
        <v>0</v>
      </c>
      <c r="AR244" s="145" t="s">
        <v>444</v>
      </c>
      <c r="AT244" s="145" t="s">
        <v>332</v>
      </c>
      <c r="AU244" s="145" t="s">
        <v>78</v>
      </c>
      <c r="AY244" s="18" t="s">
        <v>330</v>
      </c>
      <c r="BE244" s="146">
        <f t="shared" si="64"/>
        <v>10094.64</v>
      </c>
      <c r="BF244" s="146">
        <f t="shared" si="65"/>
        <v>0</v>
      </c>
      <c r="BG244" s="146">
        <f t="shared" si="66"/>
        <v>0</v>
      </c>
      <c r="BH244" s="146">
        <f t="shared" si="67"/>
        <v>0</v>
      </c>
      <c r="BI244" s="146">
        <f t="shared" si="68"/>
        <v>0</v>
      </c>
      <c r="BJ244" s="18" t="s">
        <v>78</v>
      </c>
      <c r="BK244" s="146">
        <f t="shared" si="69"/>
        <v>10094.64</v>
      </c>
      <c r="BL244" s="18" t="s">
        <v>444</v>
      </c>
      <c r="BM244" s="145" t="s">
        <v>2977</v>
      </c>
    </row>
    <row r="245" spans="2:65" s="1" customFormat="1" ht="16.5" customHeight="1">
      <c r="B245" s="33"/>
      <c r="C245" s="134" t="s">
        <v>1921</v>
      </c>
      <c r="D245" s="134" t="s">
        <v>332</v>
      </c>
      <c r="E245" s="135" t="s">
        <v>5725</v>
      </c>
      <c r="F245" s="136" t="s">
        <v>5726</v>
      </c>
      <c r="G245" s="137" t="s">
        <v>359</v>
      </c>
      <c r="H245" s="138">
        <v>72</v>
      </c>
      <c r="I245" s="139">
        <v>226.46</v>
      </c>
      <c r="J245" s="140">
        <f t="shared" si="60"/>
        <v>16305.12</v>
      </c>
      <c r="K245" s="136" t="s">
        <v>5469</v>
      </c>
      <c r="L245" s="33"/>
      <c r="M245" s="141" t="s">
        <v>21</v>
      </c>
      <c r="N245" s="142" t="s">
        <v>42</v>
      </c>
      <c r="P245" s="143">
        <f t="shared" si="61"/>
        <v>0</v>
      </c>
      <c r="Q245" s="143">
        <v>0</v>
      </c>
      <c r="R245" s="143">
        <f t="shared" si="62"/>
        <v>0</v>
      </c>
      <c r="S245" s="143">
        <v>0</v>
      </c>
      <c r="T245" s="144">
        <f t="shared" si="63"/>
        <v>0</v>
      </c>
      <c r="AR245" s="145" t="s">
        <v>444</v>
      </c>
      <c r="AT245" s="145" t="s">
        <v>332</v>
      </c>
      <c r="AU245" s="145" t="s">
        <v>78</v>
      </c>
      <c r="AY245" s="18" t="s">
        <v>330</v>
      </c>
      <c r="BE245" s="146">
        <f t="shared" si="64"/>
        <v>16305.12</v>
      </c>
      <c r="BF245" s="146">
        <f t="shared" si="65"/>
        <v>0</v>
      </c>
      <c r="BG245" s="146">
        <f t="shared" si="66"/>
        <v>0</v>
      </c>
      <c r="BH245" s="146">
        <f t="shared" si="67"/>
        <v>0</v>
      </c>
      <c r="BI245" s="146">
        <f t="shared" si="68"/>
        <v>0</v>
      </c>
      <c r="BJ245" s="18" t="s">
        <v>78</v>
      </c>
      <c r="BK245" s="146">
        <f t="shared" si="69"/>
        <v>16305.12</v>
      </c>
      <c r="BL245" s="18" t="s">
        <v>444</v>
      </c>
      <c r="BM245" s="145" t="s">
        <v>2992</v>
      </c>
    </row>
    <row r="246" spans="2:65" s="1" customFormat="1" ht="16.5" customHeight="1">
      <c r="B246" s="33"/>
      <c r="C246" s="134" t="s">
        <v>1926</v>
      </c>
      <c r="D246" s="134" t="s">
        <v>332</v>
      </c>
      <c r="E246" s="135" t="s">
        <v>5727</v>
      </c>
      <c r="F246" s="136" t="s">
        <v>5728</v>
      </c>
      <c r="G246" s="137" t="s">
        <v>359</v>
      </c>
      <c r="H246" s="138">
        <v>16</v>
      </c>
      <c r="I246" s="139">
        <v>608.78</v>
      </c>
      <c r="J246" s="140">
        <f t="shared" si="60"/>
        <v>9740.48</v>
      </c>
      <c r="K246" s="136" t="s">
        <v>5469</v>
      </c>
      <c r="L246" s="33"/>
      <c r="M246" s="141" t="s">
        <v>21</v>
      </c>
      <c r="N246" s="142" t="s">
        <v>42</v>
      </c>
      <c r="P246" s="143">
        <f t="shared" si="61"/>
        <v>0</v>
      </c>
      <c r="Q246" s="143">
        <v>0</v>
      </c>
      <c r="R246" s="143">
        <f t="shared" si="62"/>
        <v>0</v>
      </c>
      <c r="S246" s="143">
        <v>0</v>
      </c>
      <c r="T246" s="144">
        <f t="shared" si="63"/>
        <v>0</v>
      </c>
      <c r="AR246" s="145" t="s">
        <v>444</v>
      </c>
      <c r="AT246" s="145" t="s">
        <v>332</v>
      </c>
      <c r="AU246" s="145" t="s">
        <v>78</v>
      </c>
      <c r="AY246" s="18" t="s">
        <v>330</v>
      </c>
      <c r="BE246" s="146">
        <f t="shared" si="64"/>
        <v>9740.48</v>
      </c>
      <c r="BF246" s="146">
        <f t="shared" si="65"/>
        <v>0</v>
      </c>
      <c r="BG246" s="146">
        <f t="shared" si="66"/>
        <v>0</v>
      </c>
      <c r="BH246" s="146">
        <f t="shared" si="67"/>
        <v>0</v>
      </c>
      <c r="BI246" s="146">
        <f t="shared" si="68"/>
        <v>0</v>
      </c>
      <c r="BJ246" s="18" t="s">
        <v>78</v>
      </c>
      <c r="BK246" s="146">
        <f t="shared" si="69"/>
        <v>9740.48</v>
      </c>
      <c r="BL246" s="18" t="s">
        <v>444</v>
      </c>
      <c r="BM246" s="145" t="s">
        <v>3009</v>
      </c>
    </row>
    <row r="247" spans="2:65" s="1" customFormat="1" ht="16.5" customHeight="1">
      <c r="B247" s="33"/>
      <c r="C247" s="134" t="s">
        <v>1933</v>
      </c>
      <c r="D247" s="134" t="s">
        <v>332</v>
      </c>
      <c r="E247" s="135" t="s">
        <v>5729</v>
      </c>
      <c r="F247" s="136" t="s">
        <v>5730</v>
      </c>
      <c r="G247" s="137" t="s">
        <v>359</v>
      </c>
      <c r="H247" s="138">
        <v>8</v>
      </c>
      <c r="I247" s="139">
        <v>608.78</v>
      </c>
      <c r="J247" s="140">
        <f t="shared" si="60"/>
        <v>4870.24</v>
      </c>
      <c r="K247" s="136" t="s">
        <v>5469</v>
      </c>
      <c r="L247" s="33"/>
      <c r="M247" s="141" t="s">
        <v>21</v>
      </c>
      <c r="N247" s="142" t="s">
        <v>42</v>
      </c>
      <c r="P247" s="143">
        <f t="shared" si="61"/>
        <v>0</v>
      </c>
      <c r="Q247" s="143">
        <v>0</v>
      </c>
      <c r="R247" s="143">
        <f t="shared" si="62"/>
        <v>0</v>
      </c>
      <c r="S247" s="143">
        <v>0</v>
      </c>
      <c r="T247" s="144">
        <f t="shared" si="63"/>
        <v>0</v>
      </c>
      <c r="AR247" s="145" t="s">
        <v>444</v>
      </c>
      <c r="AT247" s="145" t="s">
        <v>332</v>
      </c>
      <c r="AU247" s="145" t="s">
        <v>78</v>
      </c>
      <c r="AY247" s="18" t="s">
        <v>330</v>
      </c>
      <c r="BE247" s="146">
        <f t="shared" si="64"/>
        <v>4870.24</v>
      </c>
      <c r="BF247" s="146">
        <f t="shared" si="65"/>
        <v>0</v>
      </c>
      <c r="BG247" s="146">
        <f t="shared" si="66"/>
        <v>0</v>
      </c>
      <c r="BH247" s="146">
        <f t="shared" si="67"/>
        <v>0</v>
      </c>
      <c r="BI247" s="146">
        <f t="shared" si="68"/>
        <v>0</v>
      </c>
      <c r="BJ247" s="18" t="s">
        <v>78</v>
      </c>
      <c r="BK247" s="146">
        <f t="shared" si="69"/>
        <v>4870.24</v>
      </c>
      <c r="BL247" s="18" t="s">
        <v>444</v>
      </c>
      <c r="BM247" s="145" t="s">
        <v>3022</v>
      </c>
    </row>
    <row r="248" spans="2:65" s="1" customFormat="1" ht="16.5" customHeight="1">
      <c r="B248" s="33"/>
      <c r="C248" s="134" t="s">
        <v>1942</v>
      </c>
      <c r="D248" s="134" t="s">
        <v>332</v>
      </c>
      <c r="E248" s="135" t="s">
        <v>5731</v>
      </c>
      <c r="F248" s="136" t="s">
        <v>5732</v>
      </c>
      <c r="G248" s="137" t="s">
        <v>557</v>
      </c>
      <c r="H248" s="138">
        <v>1</v>
      </c>
      <c r="I248" s="139">
        <v>20477.010000000002</v>
      </c>
      <c r="J248" s="140">
        <f t="shared" si="60"/>
        <v>20477.009999999998</v>
      </c>
      <c r="K248" s="136" t="s">
        <v>5469</v>
      </c>
      <c r="L248" s="33"/>
      <c r="M248" s="141" t="s">
        <v>21</v>
      </c>
      <c r="N248" s="142" t="s">
        <v>42</v>
      </c>
      <c r="P248" s="143">
        <f t="shared" si="61"/>
        <v>0</v>
      </c>
      <c r="Q248" s="143">
        <v>0</v>
      </c>
      <c r="R248" s="143">
        <f t="shared" si="62"/>
        <v>0</v>
      </c>
      <c r="S248" s="143">
        <v>0</v>
      </c>
      <c r="T248" s="144">
        <f t="shared" si="63"/>
        <v>0</v>
      </c>
      <c r="AR248" s="145" t="s">
        <v>444</v>
      </c>
      <c r="AT248" s="145" t="s">
        <v>332</v>
      </c>
      <c r="AU248" s="145" t="s">
        <v>78</v>
      </c>
      <c r="AY248" s="18" t="s">
        <v>330</v>
      </c>
      <c r="BE248" s="146">
        <f t="shared" si="64"/>
        <v>20477.009999999998</v>
      </c>
      <c r="BF248" s="146">
        <f t="shared" si="65"/>
        <v>0</v>
      </c>
      <c r="BG248" s="146">
        <f t="shared" si="66"/>
        <v>0</v>
      </c>
      <c r="BH248" s="146">
        <f t="shared" si="67"/>
        <v>0</v>
      </c>
      <c r="BI248" s="146">
        <f t="shared" si="68"/>
        <v>0</v>
      </c>
      <c r="BJ248" s="18" t="s">
        <v>78</v>
      </c>
      <c r="BK248" s="146">
        <f t="shared" si="69"/>
        <v>20477.009999999998</v>
      </c>
      <c r="BL248" s="18" t="s">
        <v>444</v>
      </c>
      <c r="BM248" s="145" t="s">
        <v>3034</v>
      </c>
    </row>
    <row r="249" spans="2:65" s="1" customFormat="1" ht="16.5" customHeight="1">
      <c r="B249" s="33"/>
      <c r="C249" s="134" t="s">
        <v>1948</v>
      </c>
      <c r="D249" s="134" t="s">
        <v>332</v>
      </c>
      <c r="E249" s="135" t="s">
        <v>5733</v>
      </c>
      <c r="F249" s="136" t="s">
        <v>5734</v>
      </c>
      <c r="G249" s="137" t="s">
        <v>359</v>
      </c>
      <c r="H249" s="138">
        <v>6</v>
      </c>
      <c r="I249" s="139">
        <v>608.78</v>
      </c>
      <c r="J249" s="140">
        <f t="shared" si="60"/>
        <v>3652.68</v>
      </c>
      <c r="K249" s="136" t="s">
        <v>5469</v>
      </c>
      <c r="L249" s="33"/>
      <c r="M249" s="141" t="s">
        <v>21</v>
      </c>
      <c r="N249" s="142" t="s">
        <v>42</v>
      </c>
      <c r="P249" s="143">
        <f t="shared" si="61"/>
        <v>0</v>
      </c>
      <c r="Q249" s="143">
        <v>0</v>
      </c>
      <c r="R249" s="143">
        <f t="shared" si="62"/>
        <v>0</v>
      </c>
      <c r="S249" s="143">
        <v>0</v>
      </c>
      <c r="T249" s="144">
        <f t="shared" si="63"/>
        <v>0</v>
      </c>
      <c r="AR249" s="145" t="s">
        <v>444</v>
      </c>
      <c r="AT249" s="145" t="s">
        <v>332</v>
      </c>
      <c r="AU249" s="145" t="s">
        <v>78</v>
      </c>
      <c r="AY249" s="18" t="s">
        <v>330</v>
      </c>
      <c r="BE249" s="146">
        <f t="shared" si="64"/>
        <v>3652.68</v>
      </c>
      <c r="BF249" s="146">
        <f t="shared" si="65"/>
        <v>0</v>
      </c>
      <c r="BG249" s="146">
        <f t="shared" si="66"/>
        <v>0</v>
      </c>
      <c r="BH249" s="146">
        <f t="shared" si="67"/>
        <v>0</v>
      </c>
      <c r="BI249" s="146">
        <f t="shared" si="68"/>
        <v>0</v>
      </c>
      <c r="BJ249" s="18" t="s">
        <v>78</v>
      </c>
      <c r="BK249" s="146">
        <f t="shared" si="69"/>
        <v>3652.68</v>
      </c>
      <c r="BL249" s="18" t="s">
        <v>444</v>
      </c>
      <c r="BM249" s="145" t="s">
        <v>3044</v>
      </c>
    </row>
    <row r="250" spans="2:65" s="1" customFormat="1" ht="16.5" customHeight="1">
      <c r="B250" s="33"/>
      <c r="C250" s="134" t="s">
        <v>1968</v>
      </c>
      <c r="D250" s="134" t="s">
        <v>332</v>
      </c>
      <c r="E250" s="135" t="s">
        <v>5735</v>
      </c>
      <c r="F250" s="136" t="s">
        <v>5736</v>
      </c>
      <c r="G250" s="137" t="s">
        <v>5564</v>
      </c>
      <c r="H250" s="138">
        <v>1</v>
      </c>
      <c r="I250" s="139">
        <v>55343.28</v>
      </c>
      <c r="J250" s="140">
        <f t="shared" si="60"/>
        <v>55343.28</v>
      </c>
      <c r="K250" s="136" t="s">
        <v>5469</v>
      </c>
      <c r="L250" s="33"/>
      <c r="M250" s="141" t="s">
        <v>21</v>
      </c>
      <c r="N250" s="142" t="s">
        <v>42</v>
      </c>
      <c r="P250" s="143">
        <f t="shared" si="61"/>
        <v>0</v>
      </c>
      <c r="Q250" s="143">
        <v>0</v>
      </c>
      <c r="R250" s="143">
        <f t="shared" si="62"/>
        <v>0</v>
      </c>
      <c r="S250" s="143">
        <v>0</v>
      </c>
      <c r="T250" s="144">
        <f t="shared" si="63"/>
        <v>0</v>
      </c>
      <c r="AR250" s="145" t="s">
        <v>444</v>
      </c>
      <c r="AT250" s="145" t="s">
        <v>332</v>
      </c>
      <c r="AU250" s="145" t="s">
        <v>78</v>
      </c>
      <c r="AY250" s="18" t="s">
        <v>330</v>
      </c>
      <c r="BE250" s="146">
        <f t="shared" si="64"/>
        <v>55343.28</v>
      </c>
      <c r="BF250" s="146">
        <f t="shared" si="65"/>
        <v>0</v>
      </c>
      <c r="BG250" s="146">
        <f t="shared" si="66"/>
        <v>0</v>
      </c>
      <c r="BH250" s="146">
        <f t="shared" si="67"/>
        <v>0</v>
      </c>
      <c r="BI250" s="146">
        <f t="shared" si="68"/>
        <v>0</v>
      </c>
      <c r="BJ250" s="18" t="s">
        <v>78</v>
      </c>
      <c r="BK250" s="146">
        <f t="shared" si="69"/>
        <v>55343.28</v>
      </c>
      <c r="BL250" s="18" t="s">
        <v>444</v>
      </c>
      <c r="BM250" s="145" t="s">
        <v>3055</v>
      </c>
    </row>
    <row r="251" spans="2:65" s="1" customFormat="1" ht="19.5">
      <c r="B251" s="33"/>
      <c r="D251" s="152" t="s">
        <v>375</v>
      </c>
      <c r="F251" s="165" t="s">
        <v>5737</v>
      </c>
      <c r="I251" s="149"/>
      <c r="L251" s="33"/>
      <c r="M251" s="150"/>
      <c r="T251" s="52"/>
      <c r="AT251" s="18" t="s">
        <v>375</v>
      </c>
      <c r="AU251" s="18" t="s">
        <v>78</v>
      </c>
    </row>
    <row r="252" spans="2:65" s="1" customFormat="1" ht="16.5" customHeight="1">
      <c r="B252" s="33"/>
      <c r="C252" s="134" t="s">
        <v>1974</v>
      </c>
      <c r="D252" s="134" t="s">
        <v>332</v>
      </c>
      <c r="E252" s="135" t="s">
        <v>5738</v>
      </c>
      <c r="F252" s="136" t="s">
        <v>5739</v>
      </c>
      <c r="G252" s="137" t="s">
        <v>557</v>
      </c>
      <c r="H252" s="138">
        <v>1</v>
      </c>
      <c r="I252" s="139">
        <v>105152.23</v>
      </c>
      <c r="J252" s="140">
        <f>ROUND(I252*H252,2)</f>
        <v>105152.23</v>
      </c>
      <c r="K252" s="136" t="s">
        <v>5469</v>
      </c>
      <c r="L252" s="33"/>
      <c r="M252" s="141" t="s">
        <v>21</v>
      </c>
      <c r="N252" s="142" t="s">
        <v>42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444</v>
      </c>
      <c r="AT252" s="145" t="s">
        <v>332</v>
      </c>
      <c r="AU252" s="145" t="s">
        <v>78</v>
      </c>
      <c r="AY252" s="18" t="s">
        <v>330</v>
      </c>
      <c r="BE252" s="146">
        <f>IF(N252="základní",J252,0)</f>
        <v>105152.23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78</v>
      </c>
      <c r="BK252" s="146">
        <f>ROUND(I252*H252,2)</f>
        <v>105152.23</v>
      </c>
      <c r="BL252" s="18" t="s">
        <v>444</v>
      </c>
      <c r="BM252" s="145" t="s">
        <v>3068</v>
      </c>
    </row>
    <row r="253" spans="2:65" s="1" customFormat="1" ht="16.5" customHeight="1">
      <c r="B253" s="33"/>
      <c r="C253" s="134" t="s">
        <v>1979</v>
      </c>
      <c r="D253" s="134" t="s">
        <v>332</v>
      </c>
      <c r="E253" s="135" t="s">
        <v>5740</v>
      </c>
      <c r="F253" s="136" t="s">
        <v>5741</v>
      </c>
      <c r="G253" s="137" t="s">
        <v>359</v>
      </c>
      <c r="H253" s="138">
        <v>80</v>
      </c>
      <c r="I253" s="139">
        <v>464.88</v>
      </c>
      <c r="J253" s="140">
        <f>ROUND(I253*H253,2)</f>
        <v>37190.400000000001</v>
      </c>
      <c r="K253" s="136" t="s">
        <v>5469</v>
      </c>
      <c r="L253" s="33"/>
      <c r="M253" s="194" t="s">
        <v>21</v>
      </c>
      <c r="N253" s="195" t="s">
        <v>42</v>
      </c>
      <c r="O253" s="191"/>
      <c r="P253" s="196">
        <f>O253*H253</f>
        <v>0</v>
      </c>
      <c r="Q253" s="196">
        <v>0</v>
      </c>
      <c r="R253" s="196">
        <f>Q253*H253</f>
        <v>0</v>
      </c>
      <c r="S253" s="196">
        <v>0</v>
      </c>
      <c r="T253" s="197">
        <f>S253*H253</f>
        <v>0</v>
      </c>
      <c r="AR253" s="145" t="s">
        <v>444</v>
      </c>
      <c r="AT253" s="145" t="s">
        <v>332</v>
      </c>
      <c r="AU253" s="145" t="s">
        <v>78</v>
      </c>
      <c r="AY253" s="18" t="s">
        <v>330</v>
      </c>
      <c r="BE253" s="146">
        <f>IF(N253="základní",J253,0)</f>
        <v>37190.400000000001</v>
      </c>
      <c r="BF253" s="146">
        <f>IF(N253="snížená",J253,0)</f>
        <v>0</v>
      </c>
      <c r="BG253" s="146">
        <f>IF(N253="zákl. přenesená",J253,0)</f>
        <v>0</v>
      </c>
      <c r="BH253" s="146">
        <f>IF(N253="sníž. přenesená",J253,0)</f>
        <v>0</v>
      </c>
      <c r="BI253" s="146">
        <f>IF(N253="nulová",J253,0)</f>
        <v>0</v>
      </c>
      <c r="BJ253" s="18" t="s">
        <v>78</v>
      </c>
      <c r="BK253" s="146">
        <f>ROUND(I253*H253,2)</f>
        <v>37190.400000000001</v>
      </c>
      <c r="BL253" s="18" t="s">
        <v>444</v>
      </c>
      <c r="BM253" s="145" t="s">
        <v>3080</v>
      </c>
    </row>
    <row r="254" spans="2:65" s="1" customFormat="1" ht="6.95" customHeight="1">
      <c r="B254" s="41"/>
      <c r="C254" s="42"/>
      <c r="D254" s="42"/>
      <c r="E254" s="42"/>
      <c r="F254" s="42"/>
      <c r="G254" s="42"/>
      <c r="H254" s="42"/>
      <c r="I254" s="42"/>
      <c r="J254" s="42"/>
      <c r="K254" s="42"/>
      <c r="L254" s="33"/>
    </row>
  </sheetData>
  <sheetProtection algorithmName="SHA-512" hashValue="/Co8kacEXWiGCbqInCtIAUYqHDDFKMUmqoJGaYldyRmjKL0n5t0hJPk0Q/GDYK3VNoAx2pFFRr3vcdxvPANBvw==" saltValue="QtfRoXYE+MIVD40sL4Q3q5w0IHih1syz7eL5Keoa9PscIq0zmyNhxQhu71rPvm5byi6IW4tXdjEDsFUwf+Rscg==" spinCount="100000" sheet="1" objects="1" scenarios="1" formatColumns="0" formatRows="0" autoFilter="0"/>
  <autoFilter ref="C92:K253" xr:uid="{00000000-0009-0000-0000-000002000000}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2:BM286"/>
  <sheetViews>
    <sheetView showGridLines="0" topLeftCell="A82" workbookViewId="0">
      <selection activeCell="I95" sqref="I95:I285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91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5742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ROUND(J93, 2)</f>
        <v>11218899.76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ROUND((SUM(BE93:BE285)),  2)</f>
        <v>11218899.76</v>
      </c>
      <c r="I35" s="96">
        <v>0.21</v>
      </c>
      <c r="J35" s="82">
        <f>ROUND(((SUM(BE93:BE285))*I35),  2)</f>
        <v>2355968.9500000002</v>
      </c>
      <c r="L35" s="33"/>
    </row>
    <row r="36" spans="2:12" s="1" customFormat="1" ht="14.45" customHeight="1">
      <c r="B36" s="33"/>
      <c r="E36" s="28" t="s">
        <v>43</v>
      </c>
      <c r="F36" s="82">
        <f>ROUND((SUM(BF93:BF285)),  2)</f>
        <v>0</v>
      </c>
      <c r="I36" s="96">
        <v>0.12</v>
      </c>
      <c r="J36" s="82">
        <f>ROUND(((SUM(BF93:BF285))*I36),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ROUND((SUM(BG93:BG285)),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ROUND((SUM(BH93:BH285)),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ROUND((SUM(BI93:BI285)),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13574868.710000001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D.1.4.B - Zařízení pro ochlazování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J93</f>
        <v>11218899.76</v>
      </c>
      <c r="L63" s="33"/>
      <c r="AU63" s="18" t="s">
        <v>273</v>
      </c>
    </row>
    <row r="64" spans="2:47" s="8" customFormat="1" ht="24.95" customHeight="1">
      <c r="B64" s="106"/>
      <c r="D64" s="107" t="s">
        <v>5447</v>
      </c>
      <c r="E64" s="108"/>
      <c r="F64" s="108"/>
      <c r="G64" s="108"/>
      <c r="H64" s="108"/>
      <c r="I64" s="108"/>
      <c r="J64" s="109">
        <f>J94</f>
        <v>772372.21</v>
      </c>
      <c r="L64" s="106"/>
    </row>
    <row r="65" spans="2:12" s="8" customFormat="1" ht="24.95" customHeight="1">
      <c r="B65" s="106"/>
      <c r="D65" s="107" t="s">
        <v>5448</v>
      </c>
      <c r="E65" s="108"/>
      <c r="F65" s="108"/>
      <c r="G65" s="108"/>
      <c r="H65" s="108"/>
      <c r="I65" s="108"/>
      <c r="J65" s="109">
        <f>J118</f>
        <v>3684298.6400000006</v>
      </c>
      <c r="L65" s="106"/>
    </row>
    <row r="66" spans="2:12" s="8" customFormat="1" ht="24.95" customHeight="1">
      <c r="B66" s="106"/>
      <c r="D66" s="107" t="s">
        <v>5449</v>
      </c>
      <c r="E66" s="108"/>
      <c r="F66" s="108"/>
      <c r="G66" s="108"/>
      <c r="H66" s="108"/>
      <c r="I66" s="108"/>
      <c r="J66" s="109">
        <f>J155</f>
        <v>807729.8</v>
      </c>
      <c r="L66" s="106"/>
    </row>
    <row r="67" spans="2:12" s="8" customFormat="1" ht="24.95" customHeight="1">
      <c r="B67" s="106"/>
      <c r="D67" s="107" t="s">
        <v>5450</v>
      </c>
      <c r="E67" s="108"/>
      <c r="F67" s="108"/>
      <c r="G67" s="108"/>
      <c r="H67" s="108"/>
      <c r="I67" s="108"/>
      <c r="J67" s="109">
        <f>J197</f>
        <v>1409796.4999999998</v>
      </c>
      <c r="L67" s="106"/>
    </row>
    <row r="68" spans="2:12" s="8" customFormat="1" ht="24.95" customHeight="1">
      <c r="B68" s="106"/>
      <c r="D68" s="107" t="s">
        <v>5451</v>
      </c>
      <c r="E68" s="108"/>
      <c r="F68" s="108"/>
      <c r="G68" s="108"/>
      <c r="H68" s="108"/>
      <c r="I68" s="108"/>
      <c r="J68" s="109">
        <f>J243</f>
        <v>3910677.3699999996</v>
      </c>
      <c r="L68" s="106"/>
    </row>
    <row r="69" spans="2:12" s="8" customFormat="1" ht="24.95" customHeight="1">
      <c r="B69" s="106"/>
      <c r="D69" s="107" t="s">
        <v>5452</v>
      </c>
      <c r="E69" s="108"/>
      <c r="F69" s="108"/>
      <c r="G69" s="108"/>
      <c r="H69" s="108"/>
      <c r="I69" s="108"/>
      <c r="J69" s="109">
        <f>J253</f>
        <v>262311.27999999997</v>
      </c>
      <c r="L69" s="106"/>
    </row>
    <row r="70" spans="2:12" s="8" customFormat="1" ht="24.95" customHeight="1">
      <c r="B70" s="106"/>
      <c r="D70" s="107" t="s">
        <v>5453</v>
      </c>
      <c r="E70" s="108"/>
      <c r="F70" s="108"/>
      <c r="G70" s="108"/>
      <c r="H70" s="108"/>
      <c r="I70" s="108"/>
      <c r="J70" s="109">
        <f>J270</f>
        <v>26349.66</v>
      </c>
      <c r="L70" s="106"/>
    </row>
    <row r="71" spans="2:12" s="8" customFormat="1" ht="24.95" customHeight="1">
      <c r="B71" s="106"/>
      <c r="D71" s="107" t="s">
        <v>5454</v>
      </c>
      <c r="E71" s="108"/>
      <c r="F71" s="108"/>
      <c r="G71" s="108"/>
      <c r="H71" s="108"/>
      <c r="I71" s="108"/>
      <c r="J71" s="109">
        <f>J273</f>
        <v>345364.30000000005</v>
      </c>
      <c r="L71" s="106"/>
    </row>
    <row r="72" spans="2:12" s="1" customFormat="1" ht="21.75" customHeight="1">
      <c r="B72" s="33"/>
      <c r="L72" s="33"/>
    </row>
    <row r="73" spans="2:12" s="1" customFormat="1" ht="6.95" customHeight="1">
      <c r="B73" s="41"/>
      <c r="C73" s="42"/>
      <c r="D73" s="42"/>
      <c r="E73" s="42"/>
      <c r="F73" s="42"/>
      <c r="G73" s="42"/>
      <c r="H73" s="42"/>
      <c r="I73" s="42"/>
      <c r="J73" s="42"/>
      <c r="K73" s="42"/>
      <c r="L73" s="33"/>
    </row>
    <row r="77" spans="2:12" s="1" customFormat="1" ht="6.95" customHeight="1">
      <c r="B77" s="43"/>
      <c r="C77" s="44"/>
      <c r="D77" s="44"/>
      <c r="E77" s="44"/>
      <c r="F77" s="44"/>
      <c r="G77" s="44"/>
      <c r="H77" s="44"/>
      <c r="I77" s="44"/>
      <c r="J77" s="44"/>
      <c r="K77" s="44"/>
      <c r="L77" s="33"/>
    </row>
    <row r="78" spans="2:12" s="1" customFormat="1" ht="24.95" customHeight="1">
      <c r="B78" s="33"/>
      <c r="C78" s="22" t="s">
        <v>315</v>
      </c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16</v>
      </c>
      <c r="L80" s="33"/>
    </row>
    <row r="81" spans="2:65" s="1" customFormat="1" ht="16.5" customHeight="1">
      <c r="B81" s="33"/>
      <c r="E81" s="336" t="str">
        <f>E7</f>
        <v>Novostavba Onkologické kliniky P4 - Novostavba budovy P4</v>
      </c>
      <c r="F81" s="337"/>
      <c r="G81" s="337"/>
      <c r="H81" s="337"/>
      <c r="L81" s="33"/>
    </row>
    <row r="82" spans="2:65" ht="12" customHeight="1">
      <c r="B82" s="21"/>
      <c r="C82" s="28" t="s">
        <v>188</v>
      </c>
      <c r="L82" s="21"/>
    </row>
    <row r="83" spans="2:65" s="1" customFormat="1" ht="16.5" customHeight="1">
      <c r="B83" s="33"/>
      <c r="E83" s="336" t="s">
        <v>192</v>
      </c>
      <c r="F83" s="335"/>
      <c r="G83" s="335"/>
      <c r="H83" s="335"/>
      <c r="L83" s="33"/>
    </row>
    <row r="84" spans="2:65" s="1" customFormat="1" ht="12" customHeight="1">
      <c r="B84" s="33"/>
      <c r="C84" s="28" t="s">
        <v>196</v>
      </c>
      <c r="L84" s="33"/>
    </row>
    <row r="85" spans="2:65" s="1" customFormat="1" ht="16.5" customHeight="1">
      <c r="B85" s="33"/>
      <c r="E85" s="305" t="str">
        <f>E11</f>
        <v>D.1.4.B - Zařízení pro ochlazování</v>
      </c>
      <c r="F85" s="335"/>
      <c r="G85" s="335"/>
      <c r="H85" s="335"/>
      <c r="L85" s="33"/>
    </row>
    <row r="86" spans="2:65" s="1" customFormat="1" ht="6.95" customHeight="1">
      <c r="B86" s="33"/>
      <c r="L86" s="33"/>
    </row>
    <row r="87" spans="2:65" s="1" customFormat="1" ht="12" customHeight="1">
      <c r="B87" s="33"/>
      <c r="C87" s="28" t="s">
        <v>22</v>
      </c>
      <c r="F87" s="26" t="str">
        <f>F14</f>
        <v>Olomouc</v>
      </c>
      <c r="I87" s="28" t="s">
        <v>24</v>
      </c>
      <c r="J87" s="49">
        <f>IF(J14="","",J14)</f>
        <v>45470</v>
      </c>
      <c r="L87" s="33"/>
    </row>
    <row r="88" spans="2:65" s="1" customFormat="1" ht="6.95" customHeight="1">
      <c r="B88" s="33"/>
      <c r="L88" s="33"/>
    </row>
    <row r="89" spans="2:65" s="1" customFormat="1" ht="25.7" customHeight="1">
      <c r="B89" s="33"/>
      <c r="C89" s="28" t="s">
        <v>25</v>
      </c>
      <c r="F89" s="26" t="str">
        <f>E17</f>
        <v>Fakultní nemocnice Olomouc</v>
      </c>
      <c r="I89" s="28" t="s">
        <v>30</v>
      </c>
      <c r="J89" s="31" t="str">
        <f>E23</f>
        <v>Adam Rujbr Architects</v>
      </c>
      <c r="L89" s="33"/>
    </row>
    <row r="90" spans="2:65" s="1" customFormat="1" ht="15.2" customHeight="1">
      <c r="B90" s="33"/>
      <c r="C90" s="28" t="s">
        <v>29</v>
      </c>
      <c r="F90" s="26" t="str">
        <f>IF(E20="","",E20)</f>
        <v>Sdružení firem VW WACHAL a.s., YUCON CZ s.r.o. a STANTER, a.s. zkratkou S-VWYUST</v>
      </c>
      <c r="I90" s="28" t="s">
        <v>33</v>
      </c>
      <c r="J90" s="31" t="str">
        <f>E26</f>
        <v xml:space="preserve"> </v>
      </c>
      <c r="L90" s="33"/>
    </row>
    <row r="91" spans="2:65" s="1" customFormat="1" ht="10.35" customHeight="1">
      <c r="B91" s="33"/>
      <c r="L91" s="33"/>
    </row>
    <row r="92" spans="2:65" s="10" customFormat="1" ht="29.25" customHeight="1">
      <c r="B92" s="114"/>
      <c r="C92" s="115" t="s">
        <v>316</v>
      </c>
      <c r="D92" s="116" t="s">
        <v>56</v>
      </c>
      <c r="E92" s="116" t="s">
        <v>52</v>
      </c>
      <c r="F92" s="116" t="s">
        <v>53</v>
      </c>
      <c r="G92" s="116" t="s">
        <v>317</v>
      </c>
      <c r="H92" s="116" t="s">
        <v>318</v>
      </c>
      <c r="I92" s="116" t="s">
        <v>319</v>
      </c>
      <c r="J92" s="116" t="s">
        <v>272</v>
      </c>
      <c r="K92" s="117" t="s">
        <v>320</v>
      </c>
      <c r="L92" s="114"/>
      <c r="M92" s="55" t="s">
        <v>21</v>
      </c>
      <c r="N92" s="56" t="s">
        <v>41</v>
      </c>
      <c r="O92" s="56" t="s">
        <v>321</v>
      </c>
      <c r="P92" s="56" t="s">
        <v>322</v>
      </c>
      <c r="Q92" s="56" t="s">
        <v>323</v>
      </c>
      <c r="R92" s="56" t="s">
        <v>324</v>
      </c>
      <c r="S92" s="56" t="s">
        <v>325</v>
      </c>
      <c r="T92" s="57" t="s">
        <v>326</v>
      </c>
    </row>
    <row r="93" spans="2:65" s="1" customFormat="1" ht="22.9" customHeight="1">
      <c r="B93" s="33"/>
      <c r="C93" s="60" t="s">
        <v>327</v>
      </c>
      <c r="J93" s="118">
        <f>BK93</f>
        <v>11218899.76</v>
      </c>
      <c r="L93" s="33"/>
      <c r="M93" s="58"/>
      <c r="N93" s="50"/>
      <c r="O93" s="50"/>
      <c r="P93" s="119">
        <f>P94+P118+P155+P197+P243+P253+P270+P273</f>
        <v>0</v>
      </c>
      <c r="Q93" s="50"/>
      <c r="R93" s="119">
        <f>R94+R118+R155+R197+R243+R253+R270+R273</f>
        <v>0</v>
      </c>
      <c r="S93" s="50"/>
      <c r="T93" s="120">
        <f>T94+T118+T155+T197+T243+T253+T270+T273</f>
        <v>0</v>
      </c>
      <c r="AT93" s="18" t="s">
        <v>70</v>
      </c>
      <c r="AU93" s="18" t="s">
        <v>273</v>
      </c>
      <c r="BK93" s="121">
        <f>BK94+BK118+BK155+BK197+BK243+BK253+BK270+BK273</f>
        <v>11218899.76</v>
      </c>
    </row>
    <row r="94" spans="2:65" s="11" customFormat="1" ht="25.9" customHeight="1">
      <c r="B94" s="122"/>
      <c r="D94" s="123" t="s">
        <v>70</v>
      </c>
      <c r="E94" s="124" t="s">
        <v>3053</v>
      </c>
      <c r="F94" s="124" t="s">
        <v>3054</v>
      </c>
      <c r="I94" s="125"/>
      <c r="J94" s="126">
        <f>BK94</f>
        <v>772372.21</v>
      </c>
      <c r="L94" s="122"/>
      <c r="M94" s="127"/>
      <c r="P94" s="128">
        <f>SUM(P95:P117)</f>
        <v>0</v>
      </c>
      <c r="R94" s="128">
        <f>SUM(R95:R117)</f>
        <v>0</v>
      </c>
      <c r="T94" s="129">
        <f>SUM(T95:T117)</f>
        <v>0</v>
      </c>
      <c r="AR94" s="123" t="s">
        <v>80</v>
      </c>
      <c r="AT94" s="130" t="s">
        <v>70</v>
      </c>
      <c r="AU94" s="130" t="s">
        <v>71</v>
      </c>
      <c r="AY94" s="123" t="s">
        <v>330</v>
      </c>
      <c r="BK94" s="131">
        <f>SUM(BK95:BK117)</f>
        <v>772372.21</v>
      </c>
    </row>
    <row r="95" spans="2:65" s="1" customFormat="1" ht="16.5" customHeight="1">
      <c r="B95" s="33"/>
      <c r="C95" s="134" t="s">
        <v>78</v>
      </c>
      <c r="D95" s="134" t="s">
        <v>332</v>
      </c>
      <c r="E95" s="135" t="s">
        <v>5743</v>
      </c>
      <c r="F95" s="136" t="s">
        <v>5744</v>
      </c>
      <c r="G95" s="137" t="s">
        <v>551</v>
      </c>
      <c r="H95" s="138">
        <v>23</v>
      </c>
      <c r="I95" s="139">
        <v>246.28</v>
      </c>
      <c r="J95" s="140">
        <f t="shared" ref="J95:J109" si="0">ROUND(I95*H95,2)</f>
        <v>5664.44</v>
      </c>
      <c r="K95" s="136" t="s">
        <v>5469</v>
      </c>
      <c r="L95" s="33"/>
      <c r="M95" s="141" t="s">
        <v>21</v>
      </c>
      <c r="N95" s="142" t="s">
        <v>42</v>
      </c>
      <c r="P95" s="143">
        <f t="shared" ref="P95:P109" si="1">O95*H95</f>
        <v>0</v>
      </c>
      <c r="Q95" s="143">
        <v>0</v>
      </c>
      <c r="R95" s="143">
        <f t="shared" ref="R95:R109" si="2">Q95*H95</f>
        <v>0</v>
      </c>
      <c r="S95" s="143">
        <v>0</v>
      </c>
      <c r="T95" s="144">
        <f t="shared" ref="T95:T109" si="3">S95*H95</f>
        <v>0</v>
      </c>
      <c r="AR95" s="145" t="s">
        <v>444</v>
      </c>
      <c r="AT95" s="145" t="s">
        <v>332</v>
      </c>
      <c r="AU95" s="145" t="s">
        <v>78</v>
      </c>
      <c r="AY95" s="18" t="s">
        <v>330</v>
      </c>
      <c r="BE95" s="146">
        <f t="shared" ref="BE95:BE109" si="4">IF(N95="základní",J95,0)</f>
        <v>5664.44</v>
      </c>
      <c r="BF95" s="146">
        <f t="shared" ref="BF95:BF109" si="5">IF(N95="snížená",J95,0)</f>
        <v>0</v>
      </c>
      <c r="BG95" s="146">
        <f t="shared" ref="BG95:BG109" si="6">IF(N95="zákl. přenesená",J95,0)</f>
        <v>0</v>
      </c>
      <c r="BH95" s="146">
        <f t="shared" ref="BH95:BH109" si="7">IF(N95="sníž. přenesená",J95,0)</f>
        <v>0</v>
      </c>
      <c r="BI95" s="146">
        <f t="shared" ref="BI95:BI109" si="8">IF(N95="nulová",J95,0)</f>
        <v>0</v>
      </c>
      <c r="BJ95" s="18" t="s">
        <v>78</v>
      </c>
      <c r="BK95" s="146">
        <f t="shared" ref="BK95:BK109" si="9">ROUND(I95*H95,2)</f>
        <v>5664.44</v>
      </c>
      <c r="BL95" s="18" t="s">
        <v>444</v>
      </c>
      <c r="BM95" s="145" t="s">
        <v>80</v>
      </c>
    </row>
    <row r="96" spans="2:65" s="1" customFormat="1" ht="16.5" customHeight="1">
      <c r="B96" s="33"/>
      <c r="C96" s="134" t="s">
        <v>80</v>
      </c>
      <c r="D96" s="134" t="s">
        <v>332</v>
      </c>
      <c r="E96" s="135" t="s">
        <v>5745</v>
      </c>
      <c r="F96" s="136" t="s">
        <v>5746</v>
      </c>
      <c r="G96" s="137" t="s">
        <v>551</v>
      </c>
      <c r="H96" s="138">
        <v>40</v>
      </c>
      <c r="I96" s="139">
        <v>278.38</v>
      </c>
      <c r="J96" s="140">
        <f t="shared" si="0"/>
        <v>11135.2</v>
      </c>
      <c r="K96" s="136" t="s">
        <v>5469</v>
      </c>
      <c r="L96" s="33"/>
      <c r="M96" s="141" t="s">
        <v>21</v>
      </c>
      <c r="N96" s="142" t="s">
        <v>42</v>
      </c>
      <c r="P96" s="143">
        <f t="shared" si="1"/>
        <v>0</v>
      </c>
      <c r="Q96" s="143">
        <v>0</v>
      </c>
      <c r="R96" s="143">
        <f t="shared" si="2"/>
        <v>0</v>
      </c>
      <c r="S96" s="143">
        <v>0</v>
      </c>
      <c r="T96" s="144">
        <f t="shared" si="3"/>
        <v>0</v>
      </c>
      <c r="AR96" s="145" t="s">
        <v>444</v>
      </c>
      <c r="AT96" s="145" t="s">
        <v>332</v>
      </c>
      <c r="AU96" s="145" t="s">
        <v>78</v>
      </c>
      <c r="AY96" s="18" t="s">
        <v>330</v>
      </c>
      <c r="BE96" s="146">
        <f t="shared" si="4"/>
        <v>11135.2</v>
      </c>
      <c r="BF96" s="146">
        <f t="shared" si="5"/>
        <v>0</v>
      </c>
      <c r="BG96" s="146">
        <f t="shared" si="6"/>
        <v>0</v>
      </c>
      <c r="BH96" s="146">
        <f t="shared" si="7"/>
        <v>0</v>
      </c>
      <c r="BI96" s="146">
        <f t="shared" si="8"/>
        <v>0</v>
      </c>
      <c r="BJ96" s="18" t="s">
        <v>78</v>
      </c>
      <c r="BK96" s="146">
        <f t="shared" si="9"/>
        <v>11135.2</v>
      </c>
      <c r="BL96" s="18" t="s">
        <v>444</v>
      </c>
      <c r="BM96" s="145" t="s">
        <v>336</v>
      </c>
    </row>
    <row r="97" spans="2:65" s="1" customFormat="1" ht="16.5" customHeight="1">
      <c r="B97" s="33"/>
      <c r="C97" s="134" t="s">
        <v>171</v>
      </c>
      <c r="D97" s="134" t="s">
        <v>332</v>
      </c>
      <c r="E97" s="135" t="s">
        <v>5747</v>
      </c>
      <c r="F97" s="136" t="s">
        <v>5748</v>
      </c>
      <c r="G97" s="137" t="s">
        <v>551</v>
      </c>
      <c r="H97" s="138">
        <v>19</v>
      </c>
      <c r="I97" s="139">
        <v>1134.54</v>
      </c>
      <c r="J97" s="140">
        <f t="shared" si="0"/>
        <v>21556.26</v>
      </c>
      <c r="K97" s="136" t="s">
        <v>5469</v>
      </c>
      <c r="L97" s="33"/>
      <c r="M97" s="141" t="s">
        <v>21</v>
      </c>
      <c r="N97" s="142" t="s">
        <v>42</v>
      </c>
      <c r="P97" s="143">
        <f t="shared" si="1"/>
        <v>0</v>
      </c>
      <c r="Q97" s="143">
        <v>0</v>
      </c>
      <c r="R97" s="143">
        <f t="shared" si="2"/>
        <v>0</v>
      </c>
      <c r="S97" s="143">
        <v>0</v>
      </c>
      <c r="T97" s="144">
        <f t="shared" si="3"/>
        <v>0</v>
      </c>
      <c r="AR97" s="145" t="s">
        <v>444</v>
      </c>
      <c r="AT97" s="145" t="s">
        <v>332</v>
      </c>
      <c r="AU97" s="145" t="s">
        <v>78</v>
      </c>
      <c r="AY97" s="18" t="s">
        <v>330</v>
      </c>
      <c r="BE97" s="146">
        <f t="shared" si="4"/>
        <v>21556.26</v>
      </c>
      <c r="BF97" s="146">
        <f t="shared" si="5"/>
        <v>0</v>
      </c>
      <c r="BG97" s="146">
        <f t="shared" si="6"/>
        <v>0</v>
      </c>
      <c r="BH97" s="146">
        <f t="shared" si="7"/>
        <v>0</v>
      </c>
      <c r="BI97" s="146">
        <f t="shared" si="8"/>
        <v>0</v>
      </c>
      <c r="BJ97" s="18" t="s">
        <v>78</v>
      </c>
      <c r="BK97" s="146">
        <f t="shared" si="9"/>
        <v>21556.26</v>
      </c>
      <c r="BL97" s="18" t="s">
        <v>444</v>
      </c>
      <c r="BM97" s="145" t="s">
        <v>370</v>
      </c>
    </row>
    <row r="98" spans="2:65" s="1" customFormat="1" ht="16.5" customHeight="1">
      <c r="B98" s="33"/>
      <c r="C98" s="134" t="s">
        <v>336</v>
      </c>
      <c r="D98" s="134" t="s">
        <v>332</v>
      </c>
      <c r="E98" s="135" t="s">
        <v>5749</v>
      </c>
      <c r="F98" s="136" t="s">
        <v>5750</v>
      </c>
      <c r="G98" s="137" t="s">
        <v>551</v>
      </c>
      <c r="H98" s="138">
        <v>276</v>
      </c>
      <c r="I98" s="139">
        <v>121.76</v>
      </c>
      <c r="J98" s="140">
        <f t="shared" si="0"/>
        <v>33605.760000000002</v>
      </c>
      <c r="K98" s="136" t="s">
        <v>5469</v>
      </c>
      <c r="L98" s="33"/>
      <c r="M98" s="141" t="s">
        <v>21</v>
      </c>
      <c r="N98" s="142" t="s">
        <v>42</v>
      </c>
      <c r="P98" s="143">
        <f t="shared" si="1"/>
        <v>0</v>
      </c>
      <c r="Q98" s="143">
        <v>0</v>
      </c>
      <c r="R98" s="143">
        <f t="shared" si="2"/>
        <v>0</v>
      </c>
      <c r="S98" s="143">
        <v>0</v>
      </c>
      <c r="T98" s="144">
        <f t="shared" si="3"/>
        <v>0</v>
      </c>
      <c r="AR98" s="145" t="s">
        <v>444</v>
      </c>
      <c r="AT98" s="145" t="s">
        <v>332</v>
      </c>
      <c r="AU98" s="145" t="s">
        <v>78</v>
      </c>
      <c r="AY98" s="18" t="s">
        <v>330</v>
      </c>
      <c r="BE98" s="146">
        <f t="shared" si="4"/>
        <v>33605.760000000002</v>
      </c>
      <c r="BF98" s="146">
        <f t="shared" si="5"/>
        <v>0</v>
      </c>
      <c r="BG98" s="146">
        <f t="shared" si="6"/>
        <v>0</v>
      </c>
      <c r="BH98" s="146">
        <f t="shared" si="7"/>
        <v>0</v>
      </c>
      <c r="BI98" s="146">
        <f t="shared" si="8"/>
        <v>0</v>
      </c>
      <c r="BJ98" s="18" t="s">
        <v>78</v>
      </c>
      <c r="BK98" s="146">
        <f t="shared" si="9"/>
        <v>33605.760000000002</v>
      </c>
      <c r="BL98" s="18" t="s">
        <v>444</v>
      </c>
      <c r="BM98" s="145" t="s">
        <v>388</v>
      </c>
    </row>
    <row r="99" spans="2:65" s="1" customFormat="1" ht="16.5" customHeight="1">
      <c r="B99" s="33"/>
      <c r="C99" s="134" t="s">
        <v>364</v>
      </c>
      <c r="D99" s="134" t="s">
        <v>332</v>
      </c>
      <c r="E99" s="135" t="s">
        <v>5751</v>
      </c>
      <c r="F99" s="136" t="s">
        <v>5752</v>
      </c>
      <c r="G99" s="137" t="s">
        <v>551</v>
      </c>
      <c r="H99" s="138">
        <v>334</v>
      </c>
      <c r="I99" s="139">
        <v>129.5</v>
      </c>
      <c r="J99" s="140">
        <f t="shared" si="0"/>
        <v>43253</v>
      </c>
      <c r="K99" s="136" t="s">
        <v>5469</v>
      </c>
      <c r="L99" s="33"/>
      <c r="M99" s="141" t="s">
        <v>21</v>
      </c>
      <c r="N99" s="142" t="s">
        <v>42</v>
      </c>
      <c r="P99" s="143">
        <f t="shared" si="1"/>
        <v>0</v>
      </c>
      <c r="Q99" s="143">
        <v>0</v>
      </c>
      <c r="R99" s="143">
        <f t="shared" si="2"/>
        <v>0</v>
      </c>
      <c r="S99" s="143">
        <v>0</v>
      </c>
      <c r="T99" s="144">
        <f t="shared" si="3"/>
        <v>0</v>
      </c>
      <c r="AR99" s="145" t="s">
        <v>444</v>
      </c>
      <c r="AT99" s="145" t="s">
        <v>332</v>
      </c>
      <c r="AU99" s="145" t="s">
        <v>78</v>
      </c>
      <c r="AY99" s="18" t="s">
        <v>330</v>
      </c>
      <c r="BE99" s="146">
        <f t="shared" si="4"/>
        <v>43253</v>
      </c>
      <c r="BF99" s="146">
        <f t="shared" si="5"/>
        <v>0</v>
      </c>
      <c r="BG99" s="146">
        <f t="shared" si="6"/>
        <v>0</v>
      </c>
      <c r="BH99" s="146">
        <f t="shared" si="7"/>
        <v>0</v>
      </c>
      <c r="BI99" s="146">
        <f t="shared" si="8"/>
        <v>0</v>
      </c>
      <c r="BJ99" s="18" t="s">
        <v>78</v>
      </c>
      <c r="BK99" s="146">
        <f t="shared" si="9"/>
        <v>43253</v>
      </c>
      <c r="BL99" s="18" t="s">
        <v>444</v>
      </c>
      <c r="BM99" s="145" t="s">
        <v>404</v>
      </c>
    </row>
    <row r="100" spans="2:65" s="1" customFormat="1" ht="16.5" customHeight="1">
      <c r="B100" s="33"/>
      <c r="C100" s="134" t="s">
        <v>370</v>
      </c>
      <c r="D100" s="134" t="s">
        <v>332</v>
      </c>
      <c r="E100" s="135" t="s">
        <v>5753</v>
      </c>
      <c r="F100" s="136" t="s">
        <v>5754</v>
      </c>
      <c r="G100" s="137" t="s">
        <v>551</v>
      </c>
      <c r="H100" s="138">
        <v>198</v>
      </c>
      <c r="I100" s="139">
        <v>140.57</v>
      </c>
      <c r="J100" s="140">
        <f t="shared" si="0"/>
        <v>27832.86</v>
      </c>
      <c r="K100" s="136" t="s">
        <v>5469</v>
      </c>
      <c r="L100" s="33"/>
      <c r="M100" s="141" t="s">
        <v>21</v>
      </c>
      <c r="N100" s="142" t="s">
        <v>42</v>
      </c>
      <c r="P100" s="143">
        <f t="shared" si="1"/>
        <v>0</v>
      </c>
      <c r="Q100" s="143">
        <v>0</v>
      </c>
      <c r="R100" s="143">
        <f t="shared" si="2"/>
        <v>0</v>
      </c>
      <c r="S100" s="143">
        <v>0</v>
      </c>
      <c r="T100" s="144">
        <f t="shared" si="3"/>
        <v>0</v>
      </c>
      <c r="AR100" s="145" t="s">
        <v>444</v>
      </c>
      <c r="AT100" s="145" t="s">
        <v>332</v>
      </c>
      <c r="AU100" s="145" t="s">
        <v>78</v>
      </c>
      <c r="AY100" s="18" t="s">
        <v>330</v>
      </c>
      <c r="BE100" s="146">
        <f t="shared" si="4"/>
        <v>27832.86</v>
      </c>
      <c r="BF100" s="146">
        <f t="shared" si="5"/>
        <v>0</v>
      </c>
      <c r="BG100" s="146">
        <f t="shared" si="6"/>
        <v>0</v>
      </c>
      <c r="BH100" s="146">
        <f t="shared" si="7"/>
        <v>0</v>
      </c>
      <c r="BI100" s="146">
        <f t="shared" si="8"/>
        <v>0</v>
      </c>
      <c r="BJ100" s="18" t="s">
        <v>78</v>
      </c>
      <c r="BK100" s="146">
        <f t="shared" si="9"/>
        <v>27832.86</v>
      </c>
      <c r="BL100" s="18" t="s">
        <v>444</v>
      </c>
      <c r="BM100" s="145" t="s">
        <v>8</v>
      </c>
    </row>
    <row r="101" spans="2:65" s="1" customFormat="1" ht="16.5" customHeight="1">
      <c r="B101" s="33"/>
      <c r="C101" s="134" t="s">
        <v>378</v>
      </c>
      <c r="D101" s="134" t="s">
        <v>332</v>
      </c>
      <c r="E101" s="135" t="s">
        <v>5755</v>
      </c>
      <c r="F101" s="136" t="s">
        <v>5756</v>
      </c>
      <c r="G101" s="137" t="s">
        <v>551</v>
      </c>
      <c r="H101" s="138">
        <v>246</v>
      </c>
      <c r="I101" s="139">
        <v>161.6</v>
      </c>
      <c r="J101" s="140">
        <f t="shared" si="0"/>
        <v>39753.599999999999</v>
      </c>
      <c r="K101" s="136" t="s">
        <v>5469</v>
      </c>
      <c r="L101" s="33"/>
      <c r="M101" s="141" t="s">
        <v>21</v>
      </c>
      <c r="N101" s="142" t="s">
        <v>42</v>
      </c>
      <c r="P101" s="143">
        <f t="shared" si="1"/>
        <v>0</v>
      </c>
      <c r="Q101" s="143">
        <v>0</v>
      </c>
      <c r="R101" s="143">
        <f t="shared" si="2"/>
        <v>0</v>
      </c>
      <c r="S101" s="143">
        <v>0</v>
      </c>
      <c r="T101" s="144">
        <f t="shared" si="3"/>
        <v>0</v>
      </c>
      <c r="AR101" s="145" t="s">
        <v>444</v>
      </c>
      <c r="AT101" s="145" t="s">
        <v>332</v>
      </c>
      <c r="AU101" s="145" t="s">
        <v>78</v>
      </c>
      <c r="AY101" s="18" t="s">
        <v>330</v>
      </c>
      <c r="BE101" s="146">
        <f t="shared" si="4"/>
        <v>39753.599999999999</v>
      </c>
      <c r="BF101" s="146">
        <f t="shared" si="5"/>
        <v>0</v>
      </c>
      <c r="BG101" s="146">
        <f t="shared" si="6"/>
        <v>0</v>
      </c>
      <c r="BH101" s="146">
        <f t="shared" si="7"/>
        <v>0</v>
      </c>
      <c r="BI101" s="146">
        <f t="shared" si="8"/>
        <v>0</v>
      </c>
      <c r="BJ101" s="18" t="s">
        <v>78</v>
      </c>
      <c r="BK101" s="146">
        <f t="shared" si="9"/>
        <v>39753.599999999999</v>
      </c>
      <c r="BL101" s="18" t="s">
        <v>444</v>
      </c>
      <c r="BM101" s="145" t="s">
        <v>429</v>
      </c>
    </row>
    <row r="102" spans="2:65" s="1" customFormat="1" ht="16.5" customHeight="1">
      <c r="B102" s="33"/>
      <c r="C102" s="134" t="s">
        <v>388</v>
      </c>
      <c r="D102" s="134" t="s">
        <v>332</v>
      </c>
      <c r="E102" s="135" t="s">
        <v>5757</v>
      </c>
      <c r="F102" s="136" t="s">
        <v>5758</v>
      </c>
      <c r="G102" s="137" t="s">
        <v>551</v>
      </c>
      <c r="H102" s="138">
        <v>82</v>
      </c>
      <c r="I102" s="139">
        <v>182.63</v>
      </c>
      <c r="J102" s="140">
        <f t="shared" si="0"/>
        <v>14975.66</v>
      </c>
      <c r="K102" s="136" t="s">
        <v>5469</v>
      </c>
      <c r="L102" s="33"/>
      <c r="M102" s="141" t="s">
        <v>21</v>
      </c>
      <c r="N102" s="142" t="s">
        <v>42</v>
      </c>
      <c r="P102" s="143">
        <f t="shared" si="1"/>
        <v>0</v>
      </c>
      <c r="Q102" s="143">
        <v>0</v>
      </c>
      <c r="R102" s="143">
        <f t="shared" si="2"/>
        <v>0</v>
      </c>
      <c r="S102" s="143">
        <v>0</v>
      </c>
      <c r="T102" s="144">
        <f t="shared" si="3"/>
        <v>0</v>
      </c>
      <c r="AR102" s="145" t="s">
        <v>444</v>
      </c>
      <c r="AT102" s="145" t="s">
        <v>332</v>
      </c>
      <c r="AU102" s="145" t="s">
        <v>78</v>
      </c>
      <c r="AY102" s="18" t="s">
        <v>330</v>
      </c>
      <c r="BE102" s="146">
        <f t="shared" si="4"/>
        <v>14975.66</v>
      </c>
      <c r="BF102" s="146">
        <f t="shared" si="5"/>
        <v>0</v>
      </c>
      <c r="BG102" s="146">
        <f t="shared" si="6"/>
        <v>0</v>
      </c>
      <c r="BH102" s="146">
        <f t="shared" si="7"/>
        <v>0</v>
      </c>
      <c r="BI102" s="146">
        <f t="shared" si="8"/>
        <v>0</v>
      </c>
      <c r="BJ102" s="18" t="s">
        <v>78</v>
      </c>
      <c r="BK102" s="146">
        <f t="shared" si="9"/>
        <v>14975.66</v>
      </c>
      <c r="BL102" s="18" t="s">
        <v>444</v>
      </c>
      <c r="BM102" s="145" t="s">
        <v>444</v>
      </c>
    </row>
    <row r="103" spans="2:65" s="1" customFormat="1" ht="16.5" customHeight="1">
      <c r="B103" s="33"/>
      <c r="C103" s="134" t="s">
        <v>396</v>
      </c>
      <c r="D103" s="134" t="s">
        <v>332</v>
      </c>
      <c r="E103" s="135" t="s">
        <v>5759</v>
      </c>
      <c r="F103" s="136" t="s">
        <v>5760</v>
      </c>
      <c r="G103" s="137" t="s">
        <v>551</v>
      </c>
      <c r="H103" s="138">
        <v>9</v>
      </c>
      <c r="I103" s="139">
        <v>199.79</v>
      </c>
      <c r="J103" s="140">
        <f t="shared" si="0"/>
        <v>1798.11</v>
      </c>
      <c r="K103" s="136" t="s">
        <v>5469</v>
      </c>
      <c r="L103" s="33"/>
      <c r="M103" s="141" t="s">
        <v>21</v>
      </c>
      <c r="N103" s="142" t="s">
        <v>42</v>
      </c>
      <c r="P103" s="143">
        <f t="shared" si="1"/>
        <v>0</v>
      </c>
      <c r="Q103" s="143">
        <v>0</v>
      </c>
      <c r="R103" s="143">
        <f t="shared" si="2"/>
        <v>0</v>
      </c>
      <c r="S103" s="143">
        <v>0</v>
      </c>
      <c r="T103" s="144">
        <f t="shared" si="3"/>
        <v>0</v>
      </c>
      <c r="AR103" s="145" t="s">
        <v>444</v>
      </c>
      <c r="AT103" s="145" t="s">
        <v>332</v>
      </c>
      <c r="AU103" s="145" t="s">
        <v>78</v>
      </c>
      <c r="AY103" s="18" t="s">
        <v>330</v>
      </c>
      <c r="BE103" s="146">
        <f t="shared" si="4"/>
        <v>1798.11</v>
      </c>
      <c r="BF103" s="146">
        <f t="shared" si="5"/>
        <v>0</v>
      </c>
      <c r="BG103" s="146">
        <f t="shared" si="6"/>
        <v>0</v>
      </c>
      <c r="BH103" s="146">
        <f t="shared" si="7"/>
        <v>0</v>
      </c>
      <c r="BI103" s="146">
        <f t="shared" si="8"/>
        <v>0</v>
      </c>
      <c r="BJ103" s="18" t="s">
        <v>78</v>
      </c>
      <c r="BK103" s="146">
        <f t="shared" si="9"/>
        <v>1798.11</v>
      </c>
      <c r="BL103" s="18" t="s">
        <v>444</v>
      </c>
      <c r="BM103" s="145" t="s">
        <v>459</v>
      </c>
    </row>
    <row r="104" spans="2:65" s="1" customFormat="1" ht="16.5" customHeight="1">
      <c r="B104" s="33"/>
      <c r="C104" s="134" t="s">
        <v>404</v>
      </c>
      <c r="D104" s="134" t="s">
        <v>332</v>
      </c>
      <c r="E104" s="135" t="s">
        <v>5761</v>
      </c>
      <c r="F104" s="136" t="s">
        <v>5762</v>
      </c>
      <c r="G104" s="137" t="s">
        <v>551</v>
      </c>
      <c r="H104" s="138">
        <v>6</v>
      </c>
      <c r="I104" s="139">
        <v>231.33</v>
      </c>
      <c r="J104" s="140">
        <f t="shared" si="0"/>
        <v>1387.98</v>
      </c>
      <c r="K104" s="136" t="s">
        <v>5469</v>
      </c>
      <c r="L104" s="33"/>
      <c r="M104" s="141" t="s">
        <v>21</v>
      </c>
      <c r="N104" s="142" t="s">
        <v>42</v>
      </c>
      <c r="P104" s="143">
        <f t="shared" si="1"/>
        <v>0</v>
      </c>
      <c r="Q104" s="143">
        <v>0</v>
      </c>
      <c r="R104" s="143">
        <f t="shared" si="2"/>
        <v>0</v>
      </c>
      <c r="S104" s="143">
        <v>0</v>
      </c>
      <c r="T104" s="144">
        <f t="shared" si="3"/>
        <v>0</v>
      </c>
      <c r="AR104" s="145" t="s">
        <v>444</v>
      </c>
      <c r="AT104" s="145" t="s">
        <v>332</v>
      </c>
      <c r="AU104" s="145" t="s">
        <v>78</v>
      </c>
      <c r="AY104" s="18" t="s">
        <v>330</v>
      </c>
      <c r="BE104" s="146">
        <f t="shared" si="4"/>
        <v>1387.98</v>
      </c>
      <c r="BF104" s="146">
        <f t="shared" si="5"/>
        <v>0</v>
      </c>
      <c r="BG104" s="146">
        <f t="shared" si="6"/>
        <v>0</v>
      </c>
      <c r="BH104" s="146">
        <f t="shared" si="7"/>
        <v>0</v>
      </c>
      <c r="BI104" s="146">
        <f t="shared" si="8"/>
        <v>0</v>
      </c>
      <c r="BJ104" s="18" t="s">
        <v>78</v>
      </c>
      <c r="BK104" s="146">
        <f t="shared" si="9"/>
        <v>1387.98</v>
      </c>
      <c r="BL104" s="18" t="s">
        <v>444</v>
      </c>
      <c r="BM104" s="145" t="s">
        <v>474</v>
      </c>
    </row>
    <row r="105" spans="2:65" s="1" customFormat="1" ht="16.5" customHeight="1">
      <c r="B105" s="33"/>
      <c r="C105" s="134" t="s">
        <v>410</v>
      </c>
      <c r="D105" s="134" t="s">
        <v>332</v>
      </c>
      <c r="E105" s="135" t="s">
        <v>5763</v>
      </c>
      <c r="F105" s="136" t="s">
        <v>5764</v>
      </c>
      <c r="G105" s="137" t="s">
        <v>551</v>
      </c>
      <c r="H105" s="138">
        <v>26</v>
      </c>
      <c r="I105" s="139">
        <v>1350.38</v>
      </c>
      <c r="J105" s="140">
        <f t="shared" si="0"/>
        <v>35109.879999999997</v>
      </c>
      <c r="K105" s="136" t="s">
        <v>5469</v>
      </c>
      <c r="L105" s="33"/>
      <c r="M105" s="141" t="s">
        <v>21</v>
      </c>
      <c r="N105" s="142" t="s">
        <v>42</v>
      </c>
      <c r="P105" s="143">
        <f t="shared" si="1"/>
        <v>0</v>
      </c>
      <c r="Q105" s="143">
        <v>0</v>
      </c>
      <c r="R105" s="143">
        <f t="shared" si="2"/>
        <v>0</v>
      </c>
      <c r="S105" s="143">
        <v>0</v>
      </c>
      <c r="T105" s="144">
        <f t="shared" si="3"/>
        <v>0</v>
      </c>
      <c r="AR105" s="145" t="s">
        <v>444</v>
      </c>
      <c r="AT105" s="145" t="s">
        <v>332</v>
      </c>
      <c r="AU105" s="145" t="s">
        <v>78</v>
      </c>
      <c r="AY105" s="18" t="s">
        <v>330</v>
      </c>
      <c r="BE105" s="146">
        <f t="shared" si="4"/>
        <v>35109.879999999997</v>
      </c>
      <c r="BF105" s="146">
        <f t="shared" si="5"/>
        <v>0</v>
      </c>
      <c r="BG105" s="146">
        <f t="shared" si="6"/>
        <v>0</v>
      </c>
      <c r="BH105" s="146">
        <f t="shared" si="7"/>
        <v>0</v>
      </c>
      <c r="BI105" s="146">
        <f t="shared" si="8"/>
        <v>0</v>
      </c>
      <c r="BJ105" s="18" t="s">
        <v>78</v>
      </c>
      <c r="BK105" s="146">
        <f t="shared" si="9"/>
        <v>35109.879999999997</v>
      </c>
      <c r="BL105" s="18" t="s">
        <v>444</v>
      </c>
      <c r="BM105" s="145" t="s">
        <v>484</v>
      </c>
    </row>
    <row r="106" spans="2:65" s="1" customFormat="1" ht="16.5" customHeight="1">
      <c r="B106" s="33"/>
      <c r="C106" s="134" t="s">
        <v>8</v>
      </c>
      <c r="D106" s="134" t="s">
        <v>332</v>
      </c>
      <c r="E106" s="135" t="s">
        <v>5765</v>
      </c>
      <c r="F106" s="136" t="s">
        <v>5766</v>
      </c>
      <c r="G106" s="137" t="s">
        <v>551</v>
      </c>
      <c r="H106" s="138">
        <v>20</v>
      </c>
      <c r="I106" s="139">
        <v>249.82</v>
      </c>
      <c r="J106" s="140">
        <f t="shared" si="0"/>
        <v>4996.3999999999996</v>
      </c>
      <c r="K106" s="136" t="s">
        <v>5469</v>
      </c>
      <c r="L106" s="33"/>
      <c r="M106" s="141" t="s">
        <v>21</v>
      </c>
      <c r="N106" s="142" t="s">
        <v>42</v>
      </c>
      <c r="P106" s="143">
        <f t="shared" si="1"/>
        <v>0</v>
      </c>
      <c r="Q106" s="143">
        <v>0</v>
      </c>
      <c r="R106" s="143">
        <f t="shared" si="2"/>
        <v>0</v>
      </c>
      <c r="S106" s="143">
        <v>0</v>
      </c>
      <c r="T106" s="144">
        <f t="shared" si="3"/>
        <v>0</v>
      </c>
      <c r="AR106" s="145" t="s">
        <v>444</v>
      </c>
      <c r="AT106" s="145" t="s">
        <v>332</v>
      </c>
      <c r="AU106" s="145" t="s">
        <v>78</v>
      </c>
      <c r="AY106" s="18" t="s">
        <v>330</v>
      </c>
      <c r="BE106" s="146">
        <f t="shared" si="4"/>
        <v>4996.3999999999996</v>
      </c>
      <c r="BF106" s="146">
        <f t="shared" si="5"/>
        <v>0</v>
      </c>
      <c r="BG106" s="146">
        <f t="shared" si="6"/>
        <v>0</v>
      </c>
      <c r="BH106" s="146">
        <f t="shared" si="7"/>
        <v>0</v>
      </c>
      <c r="BI106" s="146">
        <f t="shared" si="8"/>
        <v>0</v>
      </c>
      <c r="BJ106" s="18" t="s">
        <v>78</v>
      </c>
      <c r="BK106" s="146">
        <f t="shared" si="9"/>
        <v>4996.3999999999996</v>
      </c>
      <c r="BL106" s="18" t="s">
        <v>444</v>
      </c>
      <c r="BM106" s="145" t="s">
        <v>5488</v>
      </c>
    </row>
    <row r="107" spans="2:65" s="1" customFormat="1" ht="16.5" customHeight="1">
      <c r="B107" s="33"/>
      <c r="C107" s="134" t="s">
        <v>422</v>
      </c>
      <c r="D107" s="134" t="s">
        <v>332</v>
      </c>
      <c r="E107" s="135" t="s">
        <v>5767</v>
      </c>
      <c r="F107" s="136" t="s">
        <v>5768</v>
      </c>
      <c r="G107" s="137" t="s">
        <v>551</v>
      </c>
      <c r="H107" s="138">
        <v>50</v>
      </c>
      <c r="I107" s="139">
        <v>211.41</v>
      </c>
      <c r="J107" s="140">
        <f t="shared" si="0"/>
        <v>10570.5</v>
      </c>
      <c r="K107" s="136" t="s">
        <v>5469</v>
      </c>
      <c r="L107" s="33"/>
      <c r="M107" s="141" t="s">
        <v>21</v>
      </c>
      <c r="N107" s="142" t="s">
        <v>42</v>
      </c>
      <c r="P107" s="143">
        <f t="shared" si="1"/>
        <v>0</v>
      </c>
      <c r="Q107" s="143">
        <v>0</v>
      </c>
      <c r="R107" s="143">
        <f t="shared" si="2"/>
        <v>0</v>
      </c>
      <c r="S107" s="143">
        <v>0</v>
      </c>
      <c r="T107" s="144">
        <f t="shared" si="3"/>
        <v>0</v>
      </c>
      <c r="AR107" s="145" t="s">
        <v>444</v>
      </c>
      <c r="AT107" s="145" t="s">
        <v>332</v>
      </c>
      <c r="AU107" s="145" t="s">
        <v>78</v>
      </c>
      <c r="AY107" s="18" t="s">
        <v>330</v>
      </c>
      <c r="BE107" s="146">
        <f t="shared" si="4"/>
        <v>10570.5</v>
      </c>
      <c r="BF107" s="146">
        <f t="shared" si="5"/>
        <v>0</v>
      </c>
      <c r="BG107" s="146">
        <f t="shared" si="6"/>
        <v>0</v>
      </c>
      <c r="BH107" s="146">
        <f t="shared" si="7"/>
        <v>0</v>
      </c>
      <c r="BI107" s="146">
        <f t="shared" si="8"/>
        <v>0</v>
      </c>
      <c r="BJ107" s="18" t="s">
        <v>78</v>
      </c>
      <c r="BK107" s="146">
        <f t="shared" si="9"/>
        <v>10570.5</v>
      </c>
      <c r="BL107" s="18" t="s">
        <v>444</v>
      </c>
      <c r="BM107" s="145" t="s">
        <v>571</v>
      </c>
    </row>
    <row r="108" spans="2:65" s="1" customFormat="1" ht="16.5" customHeight="1">
      <c r="B108" s="33"/>
      <c r="C108" s="134" t="s">
        <v>429</v>
      </c>
      <c r="D108" s="134" t="s">
        <v>332</v>
      </c>
      <c r="E108" s="135" t="s">
        <v>5769</v>
      </c>
      <c r="F108" s="136" t="s">
        <v>5770</v>
      </c>
      <c r="G108" s="137" t="s">
        <v>551</v>
      </c>
      <c r="H108" s="138">
        <v>88</v>
      </c>
      <c r="I108" s="139">
        <v>1023.85</v>
      </c>
      <c r="J108" s="140">
        <f t="shared" si="0"/>
        <v>90098.8</v>
      </c>
      <c r="K108" s="136" t="s">
        <v>5469</v>
      </c>
      <c r="L108" s="33"/>
      <c r="M108" s="141" t="s">
        <v>21</v>
      </c>
      <c r="N108" s="142" t="s">
        <v>42</v>
      </c>
      <c r="P108" s="143">
        <f t="shared" si="1"/>
        <v>0</v>
      </c>
      <c r="Q108" s="143">
        <v>0</v>
      </c>
      <c r="R108" s="143">
        <f t="shared" si="2"/>
        <v>0</v>
      </c>
      <c r="S108" s="143">
        <v>0</v>
      </c>
      <c r="T108" s="144">
        <f t="shared" si="3"/>
        <v>0</v>
      </c>
      <c r="AR108" s="145" t="s">
        <v>444</v>
      </c>
      <c r="AT108" s="145" t="s">
        <v>332</v>
      </c>
      <c r="AU108" s="145" t="s">
        <v>78</v>
      </c>
      <c r="AY108" s="18" t="s">
        <v>330</v>
      </c>
      <c r="BE108" s="146">
        <f t="shared" si="4"/>
        <v>90098.8</v>
      </c>
      <c r="BF108" s="146">
        <f t="shared" si="5"/>
        <v>0</v>
      </c>
      <c r="BG108" s="146">
        <f t="shared" si="6"/>
        <v>0</v>
      </c>
      <c r="BH108" s="146">
        <f t="shared" si="7"/>
        <v>0</v>
      </c>
      <c r="BI108" s="146">
        <f t="shared" si="8"/>
        <v>0</v>
      </c>
      <c r="BJ108" s="18" t="s">
        <v>78</v>
      </c>
      <c r="BK108" s="146">
        <f t="shared" si="9"/>
        <v>90098.8</v>
      </c>
      <c r="BL108" s="18" t="s">
        <v>444</v>
      </c>
      <c r="BM108" s="145" t="s">
        <v>585</v>
      </c>
    </row>
    <row r="109" spans="2:65" s="1" customFormat="1" ht="21.75" customHeight="1">
      <c r="B109" s="33"/>
      <c r="C109" s="134" t="s">
        <v>435</v>
      </c>
      <c r="D109" s="134" t="s">
        <v>332</v>
      </c>
      <c r="E109" s="135" t="s">
        <v>5771</v>
      </c>
      <c r="F109" s="136" t="s">
        <v>5772</v>
      </c>
      <c r="G109" s="137" t="s">
        <v>169</v>
      </c>
      <c r="H109" s="138">
        <v>8</v>
      </c>
      <c r="I109" s="139">
        <v>3541.97</v>
      </c>
      <c r="J109" s="140">
        <f t="shared" si="0"/>
        <v>28335.759999999998</v>
      </c>
      <c r="K109" s="136" t="s">
        <v>5457</v>
      </c>
      <c r="L109" s="33"/>
      <c r="M109" s="141" t="s">
        <v>21</v>
      </c>
      <c r="N109" s="142" t="s">
        <v>42</v>
      </c>
      <c r="P109" s="143">
        <f t="shared" si="1"/>
        <v>0</v>
      </c>
      <c r="Q109" s="143">
        <v>0</v>
      </c>
      <c r="R109" s="143">
        <f t="shared" si="2"/>
        <v>0</v>
      </c>
      <c r="S109" s="143">
        <v>0</v>
      </c>
      <c r="T109" s="144">
        <f t="shared" si="3"/>
        <v>0</v>
      </c>
      <c r="AR109" s="145" t="s">
        <v>444</v>
      </c>
      <c r="AT109" s="145" t="s">
        <v>332</v>
      </c>
      <c r="AU109" s="145" t="s">
        <v>78</v>
      </c>
      <c r="AY109" s="18" t="s">
        <v>330</v>
      </c>
      <c r="BE109" s="146">
        <f t="shared" si="4"/>
        <v>28335.759999999998</v>
      </c>
      <c r="BF109" s="146">
        <f t="shared" si="5"/>
        <v>0</v>
      </c>
      <c r="BG109" s="146">
        <f t="shared" si="6"/>
        <v>0</v>
      </c>
      <c r="BH109" s="146">
        <f t="shared" si="7"/>
        <v>0</v>
      </c>
      <c r="BI109" s="146">
        <f t="shared" si="8"/>
        <v>0</v>
      </c>
      <c r="BJ109" s="18" t="s">
        <v>78</v>
      </c>
      <c r="BK109" s="146">
        <f t="shared" si="9"/>
        <v>28335.759999999998</v>
      </c>
      <c r="BL109" s="18" t="s">
        <v>444</v>
      </c>
      <c r="BM109" s="145" t="s">
        <v>600</v>
      </c>
    </row>
    <row r="110" spans="2:65" s="1" customFormat="1" ht="19.5">
      <c r="B110" s="33"/>
      <c r="D110" s="152" t="s">
        <v>375</v>
      </c>
      <c r="F110" s="165" t="s">
        <v>5773</v>
      </c>
      <c r="I110" s="149"/>
      <c r="L110" s="33"/>
      <c r="M110" s="150"/>
      <c r="T110" s="52"/>
      <c r="AT110" s="18" t="s">
        <v>375</v>
      </c>
      <c r="AU110" s="18" t="s">
        <v>78</v>
      </c>
    </row>
    <row r="111" spans="2:65" s="1" customFormat="1" ht="16.5" customHeight="1">
      <c r="B111" s="33"/>
      <c r="C111" s="134" t="s">
        <v>444</v>
      </c>
      <c r="D111" s="134" t="s">
        <v>332</v>
      </c>
      <c r="E111" s="135" t="s">
        <v>5774</v>
      </c>
      <c r="F111" s="136" t="s">
        <v>5775</v>
      </c>
      <c r="G111" s="137" t="s">
        <v>973</v>
      </c>
      <c r="H111" s="138">
        <v>10</v>
      </c>
      <c r="I111" s="139">
        <v>35419.700000000004</v>
      </c>
      <c r="J111" s="140">
        <f>ROUND(I111*H111,2)</f>
        <v>354197</v>
      </c>
      <c r="K111" s="136" t="s">
        <v>5457</v>
      </c>
      <c r="L111" s="33"/>
      <c r="M111" s="141" t="s">
        <v>21</v>
      </c>
      <c r="N111" s="142" t="s">
        <v>42</v>
      </c>
      <c r="P111" s="143">
        <f>O111*H111</f>
        <v>0</v>
      </c>
      <c r="Q111" s="143">
        <v>0</v>
      </c>
      <c r="R111" s="143">
        <f>Q111*H111</f>
        <v>0</v>
      </c>
      <c r="S111" s="143">
        <v>0</v>
      </c>
      <c r="T111" s="144">
        <f>S111*H111</f>
        <v>0</v>
      </c>
      <c r="AR111" s="145" t="s">
        <v>444</v>
      </c>
      <c r="AT111" s="145" t="s">
        <v>332</v>
      </c>
      <c r="AU111" s="145" t="s">
        <v>78</v>
      </c>
      <c r="AY111" s="18" t="s">
        <v>330</v>
      </c>
      <c r="BE111" s="146">
        <f>IF(N111="základní",J111,0)</f>
        <v>354197</v>
      </c>
      <c r="BF111" s="146">
        <f>IF(N111="snížená",J111,0)</f>
        <v>0</v>
      </c>
      <c r="BG111" s="146">
        <f>IF(N111="zákl. přenesená",J111,0)</f>
        <v>0</v>
      </c>
      <c r="BH111" s="146">
        <f>IF(N111="sníž. přenesená",J111,0)</f>
        <v>0</v>
      </c>
      <c r="BI111" s="146">
        <f>IF(N111="nulová",J111,0)</f>
        <v>0</v>
      </c>
      <c r="BJ111" s="18" t="s">
        <v>78</v>
      </c>
      <c r="BK111" s="146">
        <f>ROUND(I111*H111,2)</f>
        <v>354197</v>
      </c>
      <c r="BL111" s="18" t="s">
        <v>444</v>
      </c>
      <c r="BM111" s="145" t="s">
        <v>617</v>
      </c>
    </row>
    <row r="112" spans="2:65" s="1" customFormat="1" ht="39">
      <c r="B112" s="33"/>
      <c r="D112" s="152" t="s">
        <v>375</v>
      </c>
      <c r="F112" s="165" t="s">
        <v>5776</v>
      </c>
      <c r="I112" s="149"/>
      <c r="L112" s="33"/>
      <c r="M112" s="150"/>
      <c r="T112" s="52"/>
      <c r="AT112" s="18" t="s">
        <v>375</v>
      </c>
      <c r="AU112" s="18" t="s">
        <v>78</v>
      </c>
    </row>
    <row r="113" spans="2:65" s="1" customFormat="1" ht="16.5" customHeight="1">
      <c r="B113" s="33"/>
      <c r="C113" s="134" t="s">
        <v>452</v>
      </c>
      <c r="D113" s="134" t="s">
        <v>332</v>
      </c>
      <c r="E113" s="135" t="s">
        <v>5777</v>
      </c>
      <c r="F113" s="136" t="s">
        <v>5778</v>
      </c>
      <c r="G113" s="137" t="s">
        <v>2551</v>
      </c>
      <c r="H113" s="138">
        <v>2</v>
      </c>
      <c r="I113" s="139">
        <v>5534.33</v>
      </c>
      <c r="J113" s="140">
        <f>ROUND(I113*H113,2)</f>
        <v>11068.66</v>
      </c>
      <c r="K113" s="136" t="s">
        <v>5469</v>
      </c>
      <c r="L113" s="33"/>
      <c r="M113" s="141" t="s">
        <v>21</v>
      </c>
      <c r="N113" s="142" t="s">
        <v>42</v>
      </c>
      <c r="P113" s="143">
        <f>O113*H113</f>
        <v>0</v>
      </c>
      <c r="Q113" s="143">
        <v>0</v>
      </c>
      <c r="R113" s="143">
        <f>Q113*H113</f>
        <v>0</v>
      </c>
      <c r="S113" s="143">
        <v>0</v>
      </c>
      <c r="T113" s="144">
        <f>S113*H113</f>
        <v>0</v>
      </c>
      <c r="AR113" s="145" t="s">
        <v>444</v>
      </c>
      <c r="AT113" s="145" t="s">
        <v>332</v>
      </c>
      <c r="AU113" s="145" t="s">
        <v>78</v>
      </c>
      <c r="AY113" s="18" t="s">
        <v>330</v>
      </c>
      <c r="BE113" s="146">
        <f>IF(N113="základní",J113,0)</f>
        <v>11068.66</v>
      </c>
      <c r="BF113" s="146">
        <f>IF(N113="snížená",J113,0)</f>
        <v>0</v>
      </c>
      <c r="BG113" s="146">
        <f>IF(N113="zákl. přenesená",J113,0)</f>
        <v>0</v>
      </c>
      <c r="BH113" s="146">
        <f>IF(N113="sníž. přenesená",J113,0)</f>
        <v>0</v>
      </c>
      <c r="BI113" s="146">
        <f>IF(N113="nulová",J113,0)</f>
        <v>0</v>
      </c>
      <c r="BJ113" s="18" t="s">
        <v>78</v>
      </c>
      <c r="BK113" s="146">
        <f>ROUND(I113*H113,2)</f>
        <v>11068.66</v>
      </c>
      <c r="BL113" s="18" t="s">
        <v>444</v>
      </c>
      <c r="BM113" s="145" t="s">
        <v>636</v>
      </c>
    </row>
    <row r="114" spans="2:65" s="1" customFormat="1" ht="16.5" customHeight="1">
      <c r="B114" s="33"/>
      <c r="C114" s="134" t="s">
        <v>459</v>
      </c>
      <c r="D114" s="134" t="s">
        <v>332</v>
      </c>
      <c r="E114" s="135" t="s">
        <v>5735</v>
      </c>
      <c r="F114" s="136" t="s">
        <v>5736</v>
      </c>
      <c r="G114" s="137" t="s">
        <v>5564</v>
      </c>
      <c r="H114" s="138">
        <v>1</v>
      </c>
      <c r="I114" s="139">
        <v>27671.64</v>
      </c>
      <c r="J114" s="140">
        <f>ROUND(I114*H114,2)</f>
        <v>27671.64</v>
      </c>
      <c r="K114" s="136" t="s">
        <v>5469</v>
      </c>
      <c r="L114" s="33"/>
      <c r="M114" s="141" t="s">
        <v>21</v>
      </c>
      <c r="N114" s="142" t="s">
        <v>42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444</v>
      </c>
      <c r="AT114" s="145" t="s">
        <v>332</v>
      </c>
      <c r="AU114" s="145" t="s">
        <v>78</v>
      </c>
      <c r="AY114" s="18" t="s">
        <v>330</v>
      </c>
      <c r="BE114" s="146">
        <f>IF(N114="základní",J114,0)</f>
        <v>27671.64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78</v>
      </c>
      <c r="BK114" s="146">
        <f>ROUND(I114*H114,2)</f>
        <v>27671.64</v>
      </c>
      <c r="BL114" s="18" t="s">
        <v>444</v>
      </c>
      <c r="BM114" s="145" t="s">
        <v>649</v>
      </c>
    </row>
    <row r="115" spans="2:65" s="1" customFormat="1" ht="19.5">
      <c r="B115" s="33"/>
      <c r="D115" s="152" t="s">
        <v>375</v>
      </c>
      <c r="F115" s="165" t="s">
        <v>5779</v>
      </c>
      <c r="I115" s="149"/>
      <c r="L115" s="33"/>
      <c r="M115" s="150"/>
      <c r="T115" s="52"/>
      <c r="AT115" s="18" t="s">
        <v>375</v>
      </c>
      <c r="AU115" s="18" t="s">
        <v>78</v>
      </c>
    </row>
    <row r="116" spans="2:65" s="1" customFormat="1" ht="24.2" customHeight="1">
      <c r="B116" s="33"/>
      <c r="C116" s="134" t="s">
        <v>465</v>
      </c>
      <c r="D116" s="134" t="s">
        <v>332</v>
      </c>
      <c r="E116" s="135" t="s">
        <v>5459</v>
      </c>
      <c r="F116" s="136" t="s">
        <v>5460</v>
      </c>
      <c r="G116" s="137" t="s">
        <v>973</v>
      </c>
      <c r="H116" s="138">
        <v>10</v>
      </c>
      <c r="I116" s="139">
        <v>290.55</v>
      </c>
      <c r="J116" s="140">
        <f>ROUND(I116*H116,2)</f>
        <v>2905.5</v>
      </c>
      <c r="K116" s="136" t="s">
        <v>5457</v>
      </c>
      <c r="L116" s="33"/>
      <c r="M116" s="141" t="s">
        <v>21</v>
      </c>
      <c r="N116" s="142" t="s">
        <v>42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444</v>
      </c>
      <c r="AT116" s="145" t="s">
        <v>332</v>
      </c>
      <c r="AU116" s="145" t="s">
        <v>78</v>
      </c>
      <c r="AY116" s="18" t="s">
        <v>330</v>
      </c>
      <c r="BE116" s="146">
        <f>IF(N116="základní",J116,0)</f>
        <v>2905.5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78</v>
      </c>
      <c r="BK116" s="146">
        <f>ROUND(I116*H116,2)</f>
        <v>2905.5</v>
      </c>
      <c r="BL116" s="18" t="s">
        <v>444</v>
      </c>
      <c r="BM116" s="145" t="s">
        <v>665</v>
      </c>
    </row>
    <row r="117" spans="2:65" s="1" customFormat="1" ht="24.2" customHeight="1">
      <c r="B117" s="33"/>
      <c r="C117" s="134" t="s">
        <v>474</v>
      </c>
      <c r="D117" s="134" t="s">
        <v>332</v>
      </c>
      <c r="E117" s="135" t="s">
        <v>5653</v>
      </c>
      <c r="F117" s="136" t="s">
        <v>5654</v>
      </c>
      <c r="G117" s="137" t="s">
        <v>973</v>
      </c>
      <c r="H117" s="138">
        <v>8</v>
      </c>
      <c r="I117" s="139">
        <v>806.9</v>
      </c>
      <c r="J117" s="140">
        <f>ROUND(I117*H117,2)</f>
        <v>6455.2</v>
      </c>
      <c r="K117" s="136" t="s">
        <v>5457</v>
      </c>
      <c r="L117" s="33"/>
      <c r="M117" s="141" t="s">
        <v>21</v>
      </c>
      <c r="N117" s="142" t="s">
        <v>42</v>
      </c>
      <c r="P117" s="143">
        <f>O117*H117</f>
        <v>0</v>
      </c>
      <c r="Q117" s="143">
        <v>0</v>
      </c>
      <c r="R117" s="143">
        <f>Q117*H117</f>
        <v>0</v>
      </c>
      <c r="S117" s="143">
        <v>0</v>
      </c>
      <c r="T117" s="144">
        <f>S117*H117</f>
        <v>0</v>
      </c>
      <c r="AR117" s="145" t="s">
        <v>444</v>
      </c>
      <c r="AT117" s="145" t="s">
        <v>332</v>
      </c>
      <c r="AU117" s="145" t="s">
        <v>78</v>
      </c>
      <c r="AY117" s="18" t="s">
        <v>330</v>
      </c>
      <c r="BE117" s="146">
        <f>IF(N117="základní",J117,0)</f>
        <v>6455.2</v>
      </c>
      <c r="BF117" s="146">
        <f>IF(N117="snížená",J117,0)</f>
        <v>0</v>
      </c>
      <c r="BG117" s="146">
        <f>IF(N117="zákl. přenesená",J117,0)</f>
        <v>0</v>
      </c>
      <c r="BH117" s="146">
        <f>IF(N117="sníž. přenesená",J117,0)</f>
        <v>0</v>
      </c>
      <c r="BI117" s="146">
        <f>IF(N117="nulová",J117,0)</f>
        <v>0</v>
      </c>
      <c r="BJ117" s="18" t="s">
        <v>78</v>
      </c>
      <c r="BK117" s="146">
        <f>ROUND(I117*H117,2)</f>
        <v>6455.2</v>
      </c>
      <c r="BL117" s="18" t="s">
        <v>444</v>
      </c>
      <c r="BM117" s="145" t="s">
        <v>677</v>
      </c>
    </row>
    <row r="118" spans="2:65" s="11" customFormat="1" ht="25.9" customHeight="1">
      <c r="B118" s="122"/>
      <c r="D118" s="123" t="s">
        <v>70</v>
      </c>
      <c r="E118" s="124" t="s">
        <v>5482</v>
      </c>
      <c r="F118" s="124" t="s">
        <v>5483</v>
      </c>
      <c r="I118" s="125"/>
      <c r="J118" s="126">
        <f>BK118</f>
        <v>3684298.6400000006</v>
      </c>
      <c r="L118" s="122"/>
      <c r="M118" s="127"/>
      <c r="P118" s="128">
        <f>SUM(P119:P154)</f>
        <v>0</v>
      </c>
      <c r="R118" s="128">
        <f>SUM(R119:R154)</f>
        <v>0</v>
      </c>
      <c r="T118" s="129">
        <f>SUM(T119:T154)</f>
        <v>0</v>
      </c>
      <c r="AR118" s="123" t="s">
        <v>80</v>
      </c>
      <c r="AT118" s="130" t="s">
        <v>70</v>
      </c>
      <c r="AU118" s="130" t="s">
        <v>71</v>
      </c>
      <c r="AY118" s="123" t="s">
        <v>330</v>
      </c>
      <c r="BK118" s="131">
        <f>SUM(BK119:BK154)</f>
        <v>3684298.6400000006</v>
      </c>
    </row>
    <row r="119" spans="2:65" s="1" customFormat="1" ht="21.75" customHeight="1">
      <c r="B119" s="33"/>
      <c r="C119" s="134" t="s">
        <v>7</v>
      </c>
      <c r="D119" s="134" t="s">
        <v>332</v>
      </c>
      <c r="E119" s="135" t="s">
        <v>5780</v>
      </c>
      <c r="F119" s="136" t="s">
        <v>5781</v>
      </c>
      <c r="G119" s="137" t="s">
        <v>2551</v>
      </c>
      <c r="H119" s="138">
        <v>1</v>
      </c>
      <c r="I119" s="139">
        <v>71087.33</v>
      </c>
      <c r="J119" s="140">
        <f t="shared" ref="J119:J138" si="10">ROUND(I119*H119,2)</f>
        <v>71087.33</v>
      </c>
      <c r="K119" s="136" t="s">
        <v>5469</v>
      </c>
      <c r="L119" s="33"/>
      <c r="M119" s="141" t="s">
        <v>21</v>
      </c>
      <c r="N119" s="142" t="s">
        <v>42</v>
      </c>
      <c r="P119" s="143">
        <f t="shared" ref="P119:P138" si="11">O119*H119</f>
        <v>0</v>
      </c>
      <c r="Q119" s="143">
        <v>0</v>
      </c>
      <c r="R119" s="143">
        <f t="shared" ref="R119:R138" si="12">Q119*H119</f>
        <v>0</v>
      </c>
      <c r="S119" s="143">
        <v>0</v>
      </c>
      <c r="T119" s="144">
        <f t="shared" ref="T119:T138" si="13">S119*H119</f>
        <v>0</v>
      </c>
      <c r="AR119" s="145" t="s">
        <v>444</v>
      </c>
      <c r="AT119" s="145" t="s">
        <v>332</v>
      </c>
      <c r="AU119" s="145" t="s">
        <v>78</v>
      </c>
      <c r="AY119" s="18" t="s">
        <v>330</v>
      </c>
      <c r="BE119" s="146">
        <f t="shared" ref="BE119:BE138" si="14">IF(N119="základní",J119,0)</f>
        <v>71087.33</v>
      </c>
      <c r="BF119" s="146">
        <f t="shared" ref="BF119:BF138" si="15">IF(N119="snížená",J119,0)</f>
        <v>0</v>
      </c>
      <c r="BG119" s="146">
        <f t="shared" ref="BG119:BG138" si="16">IF(N119="zákl. přenesená",J119,0)</f>
        <v>0</v>
      </c>
      <c r="BH119" s="146">
        <f t="shared" ref="BH119:BH138" si="17">IF(N119="sníž. přenesená",J119,0)</f>
        <v>0</v>
      </c>
      <c r="BI119" s="146">
        <f t="shared" ref="BI119:BI138" si="18">IF(N119="nulová",J119,0)</f>
        <v>0</v>
      </c>
      <c r="BJ119" s="18" t="s">
        <v>78</v>
      </c>
      <c r="BK119" s="146">
        <f t="shared" ref="BK119:BK138" si="19">ROUND(I119*H119,2)</f>
        <v>71087.33</v>
      </c>
      <c r="BL119" s="18" t="s">
        <v>444</v>
      </c>
      <c r="BM119" s="145" t="s">
        <v>714</v>
      </c>
    </row>
    <row r="120" spans="2:65" s="1" customFormat="1" ht="21.75" customHeight="1">
      <c r="B120" s="33"/>
      <c r="C120" s="134" t="s">
        <v>484</v>
      </c>
      <c r="D120" s="134" t="s">
        <v>332</v>
      </c>
      <c r="E120" s="135" t="s">
        <v>5782</v>
      </c>
      <c r="F120" s="136" t="s">
        <v>5783</v>
      </c>
      <c r="G120" s="137" t="s">
        <v>2551</v>
      </c>
      <c r="H120" s="138">
        <v>1</v>
      </c>
      <c r="I120" s="139">
        <v>65565.47</v>
      </c>
      <c r="J120" s="140">
        <f t="shared" si="10"/>
        <v>65565.47</v>
      </c>
      <c r="K120" s="136" t="s">
        <v>5469</v>
      </c>
      <c r="L120" s="33"/>
      <c r="M120" s="141" t="s">
        <v>21</v>
      </c>
      <c r="N120" s="142" t="s">
        <v>42</v>
      </c>
      <c r="P120" s="143">
        <f t="shared" si="11"/>
        <v>0</v>
      </c>
      <c r="Q120" s="143">
        <v>0</v>
      </c>
      <c r="R120" s="143">
        <f t="shared" si="12"/>
        <v>0</v>
      </c>
      <c r="S120" s="143">
        <v>0</v>
      </c>
      <c r="T120" s="144">
        <f t="shared" si="13"/>
        <v>0</v>
      </c>
      <c r="AR120" s="145" t="s">
        <v>444</v>
      </c>
      <c r="AT120" s="145" t="s">
        <v>332</v>
      </c>
      <c r="AU120" s="145" t="s">
        <v>78</v>
      </c>
      <c r="AY120" s="18" t="s">
        <v>330</v>
      </c>
      <c r="BE120" s="146">
        <f t="shared" si="14"/>
        <v>65565.47</v>
      </c>
      <c r="BF120" s="146">
        <f t="shared" si="15"/>
        <v>0</v>
      </c>
      <c r="BG120" s="146">
        <f t="shared" si="16"/>
        <v>0</v>
      </c>
      <c r="BH120" s="146">
        <f t="shared" si="17"/>
        <v>0</v>
      </c>
      <c r="BI120" s="146">
        <f t="shared" si="18"/>
        <v>0</v>
      </c>
      <c r="BJ120" s="18" t="s">
        <v>78</v>
      </c>
      <c r="BK120" s="146">
        <f t="shared" si="19"/>
        <v>65565.47</v>
      </c>
      <c r="BL120" s="18" t="s">
        <v>444</v>
      </c>
      <c r="BM120" s="145" t="s">
        <v>728</v>
      </c>
    </row>
    <row r="121" spans="2:65" s="1" customFormat="1" ht="21.75" customHeight="1">
      <c r="B121" s="33"/>
      <c r="C121" s="134" t="s">
        <v>491</v>
      </c>
      <c r="D121" s="134" t="s">
        <v>332</v>
      </c>
      <c r="E121" s="135" t="s">
        <v>5784</v>
      </c>
      <c r="F121" s="136" t="s">
        <v>5785</v>
      </c>
      <c r="G121" s="137" t="s">
        <v>2551</v>
      </c>
      <c r="H121" s="138">
        <v>1</v>
      </c>
      <c r="I121" s="139">
        <v>61270.54</v>
      </c>
      <c r="J121" s="140">
        <f t="shared" si="10"/>
        <v>61270.54</v>
      </c>
      <c r="K121" s="136" t="s">
        <v>5469</v>
      </c>
      <c r="L121" s="33"/>
      <c r="M121" s="141" t="s">
        <v>21</v>
      </c>
      <c r="N121" s="142" t="s">
        <v>42</v>
      </c>
      <c r="P121" s="143">
        <f t="shared" si="11"/>
        <v>0</v>
      </c>
      <c r="Q121" s="143">
        <v>0</v>
      </c>
      <c r="R121" s="143">
        <f t="shared" si="12"/>
        <v>0</v>
      </c>
      <c r="S121" s="143">
        <v>0</v>
      </c>
      <c r="T121" s="144">
        <f t="shared" si="13"/>
        <v>0</v>
      </c>
      <c r="AR121" s="145" t="s">
        <v>444</v>
      </c>
      <c r="AT121" s="145" t="s">
        <v>332</v>
      </c>
      <c r="AU121" s="145" t="s">
        <v>78</v>
      </c>
      <c r="AY121" s="18" t="s">
        <v>330</v>
      </c>
      <c r="BE121" s="146">
        <f t="shared" si="14"/>
        <v>61270.54</v>
      </c>
      <c r="BF121" s="146">
        <f t="shared" si="15"/>
        <v>0</v>
      </c>
      <c r="BG121" s="146">
        <f t="shared" si="16"/>
        <v>0</v>
      </c>
      <c r="BH121" s="146">
        <f t="shared" si="17"/>
        <v>0</v>
      </c>
      <c r="BI121" s="146">
        <f t="shared" si="18"/>
        <v>0</v>
      </c>
      <c r="BJ121" s="18" t="s">
        <v>78</v>
      </c>
      <c r="BK121" s="146">
        <f t="shared" si="19"/>
        <v>61270.54</v>
      </c>
      <c r="BL121" s="18" t="s">
        <v>444</v>
      </c>
      <c r="BM121" s="145" t="s">
        <v>742</v>
      </c>
    </row>
    <row r="122" spans="2:65" s="1" customFormat="1" ht="16.5" customHeight="1">
      <c r="B122" s="33"/>
      <c r="C122" s="134" t="s">
        <v>5488</v>
      </c>
      <c r="D122" s="134" t="s">
        <v>332</v>
      </c>
      <c r="E122" s="135" t="s">
        <v>5786</v>
      </c>
      <c r="F122" s="136" t="s">
        <v>5787</v>
      </c>
      <c r="G122" s="137" t="s">
        <v>5788</v>
      </c>
      <c r="H122" s="138">
        <v>550</v>
      </c>
      <c r="I122" s="139">
        <v>95.56</v>
      </c>
      <c r="J122" s="140">
        <f t="shared" si="10"/>
        <v>52558</v>
      </c>
      <c r="K122" s="136" t="s">
        <v>5469</v>
      </c>
      <c r="L122" s="33"/>
      <c r="M122" s="141" t="s">
        <v>21</v>
      </c>
      <c r="N122" s="142" t="s">
        <v>42</v>
      </c>
      <c r="P122" s="143">
        <f t="shared" si="11"/>
        <v>0</v>
      </c>
      <c r="Q122" s="143">
        <v>0</v>
      </c>
      <c r="R122" s="143">
        <f t="shared" si="12"/>
        <v>0</v>
      </c>
      <c r="S122" s="143">
        <v>0</v>
      </c>
      <c r="T122" s="144">
        <f t="shared" si="13"/>
        <v>0</v>
      </c>
      <c r="AR122" s="145" t="s">
        <v>444</v>
      </c>
      <c r="AT122" s="145" t="s">
        <v>332</v>
      </c>
      <c r="AU122" s="145" t="s">
        <v>78</v>
      </c>
      <c r="AY122" s="18" t="s">
        <v>330</v>
      </c>
      <c r="BE122" s="146">
        <f t="shared" si="14"/>
        <v>52558</v>
      </c>
      <c r="BF122" s="146">
        <f t="shared" si="15"/>
        <v>0</v>
      </c>
      <c r="BG122" s="146">
        <f t="shared" si="16"/>
        <v>0</v>
      </c>
      <c r="BH122" s="146">
        <f t="shared" si="17"/>
        <v>0</v>
      </c>
      <c r="BI122" s="146">
        <f t="shared" si="18"/>
        <v>0</v>
      </c>
      <c r="BJ122" s="18" t="s">
        <v>78</v>
      </c>
      <c r="BK122" s="146">
        <f t="shared" si="19"/>
        <v>52558</v>
      </c>
      <c r="BL122" s="18" t="s">
        <v>444</v>
      </c>
      <c r="BM122" s="145" t="s">
        <v>759</v>
      </c>
    </row>
    <row r="123" spans="2:65" s="1" customFormat="1" ht="16.5" customHeight="1">
      <c r="B123" s="33"/>
      <c r="C123" s="134" t="s">
        <v>561</v>
      </c>
      <c r="D123" s="134" t="s">
        <v>332</v>
      </c>
      <c r="E123" s="135" t="s">
        <v>5789</v>
      </c>
      <c r="F123" s="136" t="s">
        <v>5790</v>
      </c>
      <c r="G123" s="137" t="s">
        <v>2551</v>
      </c>
      <c r="H123" s="138">
        <v>1</v>
      </c>
      <c r="I123" s="139">
        <v>37564.800000000003</v>
      </c>
      <c r="J123" s="140">
        <f t="shared" si="10"/>
        <v>37564.800000000003</v>
      </c>
      <c r="K123" s="136" t="s">
        <v>5469</v>
      </c>
      <c r="L123" s="33"/>
      <c r="M123" s="141" t="s">
        <v>21</v>
      </c>
      <c r="N123" s="142" t="s">
        <v>42</v>
      </c>
      <c r="P123" s="143">
        <f t="shared" si="11"/>
        <v>0</v>
      </c>
      <c r="Q123" s="143">
        <v>0</v>
      </c>
      <c r="R123" s="143">
        <f t="shared" si="12"/>
        <v>0</v>
      </c>
      <c r="S123" s="143">
        <v>0</v>
      </c>
      <c r="T123" s="144">
        <f t="shared" si="13"/>
        <v>0</v>
      </c>
      <c r="AR123" s="145" t="s">
        <v>444</v>
      </c>
      <c r="AT123" s="145" t="s">
        <v>332</v>
      </c>
      <c r="AU123" s="145" t="s">
        <v>78</v>
      </c>
      <c r="AY123" s="18" t="s">
        <v>330</v>
      </c>
      <c r="BE123" s="146">
        <f t="shared" si="14"/>
        <v>37564.800000000003</v>
      </c>
      <c r="BF123" s="146">
        <f t="shared" si="15"/>
        <v>0</v>
      </c>
      <c r="BG123" s="146">
        <f t="shared" si="16"/>
        <v>0</v>
      </c>
      <c r="BH123" s="146">
        <f t="shared" si="17"/>
        <v>0</v>
      </c>
      <c r="BI123" s="146">
        <f t="shared" si="18"/>
        <v>0</v>
      </c>
      <c r="BJ123" s="18" t="s">
        <v>78</v>
      </c>
      <c r="BK123" s="146">
        <f t="shared" si="19"/>
        <v>37564.800000000003</v>
      </c>
      <c r="BL123" s="18" t="s">
        <v>444</v>
      </c>
      <c r="BM123" s="145" t="s">
        <v>941</v>
      </c>
    </row>
    <row r="124" spans="2:65" s="1" customFormat="1" ht="16.5" customHeight="1">
      <c r="B124" s="33"/>
      <c r="C124" s="134" t="s">
        <v>571</v>
      </c>
      <c r="D124" s="134" t="s">
        <v>332</v>
      </c>
      <c r="E124" s="135" t="s">
        <v>5791</v>
      </c>
      <c r="F124" s="136" t="s">
        <v>5792</v>
      </c>
      <c r="G124" s="137" t="s">
        <v>2551</v>
      </c>
      <c r="H124" s="138">
        <v>1</v>
      </c>
      <c r="I124" s="139">
        <v>3541.97</v>
      </c>
      <c r="J124" s="140">
        <f t="shared" si="10"/>
        <v>3541.97</v>
      </c>
      <c r="K124" s="136" t="s">
        <v>5469</v>
      </c>
      <c r="L124" s="33"/>
      <c r="M124" s="141" t="s">
        <v>21</v>
      </c>
      <c r="N124" s="142" t="s">
        <v>42</v>
      </c>
      <c r="P124" s="143">
        <f t="shared" si="11"/>
        <v>0</v>
      </c>
      <c r="Q124" s="143">
        <v>0</v>
      </c>
      <c r="R124" s="143">
        <f t="shared" si="12"/>
        <v>0</v>
      </c>
      <c r="S124" s="143">
        <v>0</v>
      </c>
      <c r="T124" s="144">
        <f t="shared" si="13"/>
        <v>0</v>
      </c>
      <c r="AR124" s="145" t="s">
        <v>444</v>
      </c>
      <c r="AT124" s="145" t="s">
        <v>332</v>
      </c>
      <c r="AU124" s="145" t="s">
        <v>78</v>
      </c>
      <c r="AY124" s="18" t="s">
        <v>330</v>
      </c>
      <c r="BE124" s="146">
        <f t="shared" si="14"/>
        <v>3541.97</v>
      </c>
      <c r="BF124" s="146">
        <f t="shared" si="15"/>
        <v>0</v>
      </c>
      <c r="BG124" s="146">
        <f t="shared" si="16"/>
        <v>0</v>
      </c>
      <c r="BH124" s="146">
        <f t="shared" si="17"/>
        <v>0</v>
      </c>
      <c r="BI124" s="146">
        <f t="shared" si="18"/>
        <v>0</v>
      </c>
      <c r="BJ124" s="18" t="s">
        <v>78</v>
      </c>
      <c r="BK124" s="146">
        <f t="shared" si="19"/>
        <v>3541.97</v>
      </c>
      <c r="BL124" s="18" t="s">
        <v>444</v>
      </c>
      <c r="BM124" s="145" t="s">
        <v>963</v>
      </c>
    </row>
    <row r="125" spans="2:65" s="1" customFormat="1" ht="16.5" customHeight="1">
      <c r="B125" s="33"/>
      <c r="C125" s="134" t="s">
        <v>559</v>
      </c>
      <c r="D125" s="134" t="s">
        <v>332</v>
      </c>
      <c r="E125" s="135" t="s">
        <v>5793</v>
      </c>
      <c r="F125" s="136" t="s">
        <v>5794</v>
      </c>
      <c r="G125" s="137" t="s">
        <v>2551</v>
      </c>
      <c r="H125" s="138">
        <v>1</v>
      </c>
      <c r="I125" s="139">
        <v>4648.84</v>
      </c>
      <c r="J125" s="140">
        <f t="shared" si="10"/>
        <v>4648.84</v>
      </c>
      <c r="K125" s="136" t="s">
        <v>5469</v>
      </c>
      <c r="L125" s="33"/>
      <c r="M125" s="141" t="s">
        <v>21</v>
      </c>
      <c r="N125" s="142" t="s">
        <v>42</v>
      </c>
      <c r="P125" s="143">
        <f t="shared" si="11"/>
        <v>0</v>
      </c>
      <c r="Q125" s="143">
        <v>0</v>
      </c>
      <c r="R125" s="143">
        <f t="shared" si="12"/>
        <v>0</v>
      </c>
      <c r="S125" s="143">
        <v>0</v>
      </c>
      <c r="T125" s="144">
        <f t="shared" si="13"/>
        <v>0</v>
      </c>
      <c r="AR125" s="145" t="s">
        <v>444</v>
      </c>
      <c r="AT125" s="145" t="s">
        <v>332</v>
      </c>
      <c r="AU125" s="145" t="s">
        <v>78</v>
      </c>
      <c r="AY125" s="18" t="s">
        <v>330</v>
      </c>
      <c r="BE125" s="146">
        <f t="shared" si="14"/>
        <v>4648.84</v>
      </c>
      <c r="BF125" s="146">
        <f t="shared" si="15"/>
        <v>0</v>
      </c>
      <c r="BG125" s="146">
        <f t="shared" si="16"/>
        <v>0</v>
      </c>
      <c r="BH125" s="146">
        <f t="shared" si="17"/>
        <v>0</v>
      </c>
      <c r="BI125" s="146">
        <f t="shared" si="18"/>
        <v>0</v>
      </c>
      <c r="BJ125" s="18" t="s">
        <v>78</v>
      </c>
      <c r="BK125" s="146">
        <f t="shared" si="19"/>
        <v>4648.84</v>
      </c>
      <c r="BL125" s="18" t="s">
        <v>444</v>
      </c>
      <c r="BM125" s="145" t="s">
        <v>977</v>
      </c>
    </row>
    <row r="126" spans="2:65" s="1" customFormat="1" ht="16.5" customHeight="1">
      <c r="B126" s="33"/>
      <c r="C126" s="134" t="s">
        <v>585</v>
      </c>
      <c r="D126" s="134" t="s">
        <v>332</v>
      </c>
      <c r="E126" s="135" t="s">
        <v>5795</v>
      </c>
      <c r="F126" s="136" t="s">
        <v>5796</v>
      </c>
      <c r="G126" s="137" t="s">
        <v>2551</v>
      </c>
      <c r="H126" s="138">
        <v>1</v>
      </c>
      <c r="I126" s="139">
        <v>13779.37</v>
      </c>
      <c r="J126" s="140">
        <f t="shared" si="10"/>
        <v>13779.37</v>
      </c>
      <c r="K126" s="136" t="s">
        <v>5469</v>
      </c>
      <c r="L126" s="33"/>
      <c r="M126" s="141" t="s">
        <v>21</v>
      </c>
      <c r="N126" s="142" t="s">
        <v>42</v>
      </c>
      <c r="P126" s="143">
        <f t="shared" si="11"/>
        <v>0</v>
      </c>
      <c r="Q126" s="143">
        <v>0</v>
      </c>
      <c r="R126" s="143">
        <f t="shared" si="12"/>
        <v>0</v>
      </c>
      <c r="S126" s="143">
        <v>0</v>
      </c>
      <c r="T126" s="144">
        <f t="shared" si="13"/>
        <v>0</v>
      </c>
      <c r="AR126" s="145" t="s">
        <v>444</v>
      </c>
      <c r="AT126" s="145" t="s">
        <v>332</v>
      </c>
      <c r="AU126" s="145" t="s">
        <v>78</v>
      </c>
      <c r="AY126" s="18" t="s">
        <v>330</v>
      </c>
      <c r="BE126" s="146">
        <f t="shared" si="14"/>
        <v>13779.37</v>
      </c>
      <c r="BF126" s="146">
        <f t="shared" si="15"/>
        <v>0</v>
      </c>
      <c r="BG126" s="146">
        <f t="shared" si="16"/>
        <v>0</v>
      </c>
      <c r="BH126" s="146">
        <f t="shared" si="17"/>
        <v>0</v>
      </c>
      <c r="BI126" s="146">
        <f t="shared" si="18"/>
        <v>0</v>
      </c>
      <c r="BJ126" s="18" t="s">
        <v>78</v>
      </c>
      <c r="BK126" s="146">
        <f t="shared" si="19"/>
        <v>13779.37</v>
      </c>
      <c r="BL126" s="18" t="s">
        <v>444</v>
      </c>
      <c r="BM126" s="145" t="s">
        <v>987</v>
      </c>
    </row>
    <row r="127" spans="2:65" s="1" customFormat="1" ht="16.5" customHeight="1">
      <c r="B127" s="33"/>
      <c r="C127" s="134" t="s">
        <v>594</v>
      </c>
      <c r="D127" s="134" t="s">
        <v>332</v>
      </c>
      <c r="E127" s="135" t="s">
        <v>5797</v>
      </c>
      <c r="F127" s="136" t="s">
        <v>5798</v>
      </c>
      <c r="G127" s="137" t="s">
        <v>2551</v>
      </c>
      <c r="H127" s="138">
        <v>1</v>
      </c>
      <c r="I127" s="139">
        <v>929.77</v>
      </c>
      <c r="J127" s="140">
        <f t="shared" si="10"/>
        <v>929.77</v>
      </c>
      <c r="K127" s="136" t="s">
        <v>5469</v>
      </c>
      <c r="L127" s="33"/>
      <c r="M127" s="141" t="s">
        <v>21</v>
      </c>
      <c r="N127" s="142" t="s">
        <v>42</v>
      </c>
      <c r="P127" s="143">
        <f t="shared" si="11"/>
        <v>0</v>
      </c>
      <c r="Q127" s="143">
        <v>0</v>
      </c>
      <c r="R127" s="143">
        <f t="shared" si="12"/>
        <v>0</v>
      </c>
      <c r="S127" s="143">
        <v>0</v>
      </c>
      <c r="T127" s="144">
        <f t="shared" si="13"/>
        <v>0</v>
      </c>
      <c r="AR127" s="145" t="s">
        <v>444</v>
      </c>
      <c r="AT127" s="145" t="s">
        <v>332</v>
      </c>
      <c r="AU127" s="145" t="s">
        <v>78</v>
      </c>
      <c r="AY127" s="18" t="s">
        <v>330</v>
      </c>
      <c r="BE127" s="146">
        <f t="shared" si="14"/>
        <v>929.77</v>
      </c>
      <c r="BF127" s="146">
        <f t="shared" si="15"/>
        <v>0</v>
      </c>
      <c r="BG127" s="146">
        <f t="shared" si="16"/>
        <v>0</v>
      </c>
      <c r="BH127" s="146">
        <f t="shared" si="17"/>
        <v>0</v>
      </c>
      <c r="BI127" s="146">
        <f t="shared" si="18"/>
        <v>0</v>
      </c>
      <c r="BJ127" s="18" t="s">
        <v>78</v>
      </c>
      <c r="BK127" s="146">
        <f t="shared" si="19"/>
        <v>929.77</v>
      </c>
      <c r="BL127" s="18" t="s">
        <v>444</v>
      </c>
      <c r="BM127" s="145" t="s">
        <v>998</v>
      </c>
    </row>
    <row r="128" spans="2:65" s="1" customFormat="1" ht="16.5" customHeight="1">
      <c r="B128" s="33"/>
      <c r="C128" s="134" t="s">
        <v>600</v>
      </c>
      <c r="D128" s="134" t="s">
        <v>332</v>
      </c>
      <c r="E128" s="135" t="s">
        <v>5491</v>
      </c>
      <c r="F128" s="136" t="s">
        <v>5799</v>
      </c>
      <c r="G128" s="137" t="s">
        <v>2551</v>
      </c>
      <c r="H128" s="138">
        <v>2</v>
      </c>
      <c r="I128" s="139">
        <v>5755.7</v>
      </c>
      <c r="J128" s="140">
        <f t="shared" si="10"/>
        <v>11511.4</v>
      </c>
      <c r="K128" s="136" t="s">
        <v>5469</v>
      </c>
      <c r="L128" s="33"/>
      <c r="M128" s="141" t="s">
        <v>21</v>
      </c>
      <c r="N128" s="142" t="s">
        <v>42</v>
      </c>
      <c r="P128" s="143">
        <f t="shared" si="11"/>
        <v>0</v>
      </c>
      <c r="Q128" s="143">
        <v>0</v>
      </c>
      <c r="R128" s="143">
        <f t="shared" si="12"/>
        <v>0</v>
      </c>
      <c r="S128" s="143">
        <v>0</v>
      </c>
      <c r="T128" s="144">
        <f t="shared" si="13"/>
        <v>0</v>
      </c>
      <c r="AR128" s="145" t="s">
        <v>444</v>
      </c>
      <c r="AT128" s="145" t="s">
        <v>332</v>
      </c>
      <c r="AU128" s="145" t="s">
        <v>78</v>
      </c>
      <c r="AY128" s="18" t="s">
        <v>330</v>
      </c>
      <c r="BE128" s="146">
        <f t="shared" si="14"/>
        <v>11511.4</v>
      </c>
      <c r="BF128" s="146">
        <f t="shared" si="15"/>
        <v>0</v>
      </c>
      <c r="BG128" s="146">
        <f t="shared" si="16"/>
        <v>0</v>
      </c>
      <c r="BH128" s="146">
        <f t="shared" si="17"/>
        <v>0</v>
      </c>
      <c r="BI128" s="146">
        <f t="shared" si="18"/>
        <v>0</v>
      </c>
      <c r="BJ128" s="18" t="s">
        <v>78</v>
      </c>
      <c r="BK128" s="146">
        <f t="shared" si="19"/>
        <v>11511.4</v>
      </c>
      <c r="BL128" s="18" t="s">
        <v>444</v>
      </c>
      <c r="BM128" s="145" t="s">
        <v>1022</v>
      </c>
    </row>
    <row r="129" spans="2:65" s="1" customFormat="1" ht="16.5" customHeight="1">
      <c r="B129" s="33"/>
      <c r="C129" s="134" t="s">
        <v>611</v>
      </c>
      <c r="D129" s="134" t="s">
        <v>332</v>
      </c>
      <c r="E129" s="135" t="s">
        <v>5800</v>
      </c>
      <c r="F129" s="136" t="s">
        <v>5801</v>
      </c>
      <c r="G129" s="137" t="s">
        <v>2551</v>
      </c>
      <c r="H129" s="138">
        <v>1</v>
      </c>
      <c r="I129" s="139">
        <v>29768.04</v>
      </c>
      <c r="J129" s="140">
        <f t="shared" si="10"/>
        <v>29768.04</v>
      </c>
      <c r="K129" s="136" t="s">
        <v>5469</v>
      </c>
      <c r="L129" s="33"/>
      <c r="M129" s="141" t="s">
        <v>21</v>
      </c>
      <c r="N129" s="142" t="s">
        <v>42</v>
      </c>
      <c r="P129" s="143">
        <f t="shared" si="11"/>
        <v>0</v>
      </c>
      <c r="Q129" s="143">
        <v>0</v>
      </c>
      <c r="R129" s="143">
        <f t="shared" si="12"/>
        <v>0</v>
      </c>
      <c r="S129" s="143">
        <v>0</v>
      </c>
      <c r="T129" s="144">
        <f t="shared" si="13"/>
        <v>0</v>
      </c>
      <c r="AR129" s="145" t="s">
        <v>444</v>
      </c>
      <c r="AT129" s="145" t="s">
        <v>332</v>
      </c>
      <c r="AU129" s="145" t="s">
        <v>78</v>
      </c>
      <c r="AY129" s="18" t="s">
        <v>330</v>
      </c>
      <c r="BE129" s="146">
        <f t="shared" si="14"/>
        <v>29768.04</v>
      </c>
      <c r="BF129" s="146">
        <f t="shared" si="15"/>
        <v>0</v>
      </c>
      <c r="BG129" s="146">
        <f t="shared" si="16"/>
        <v>0</v>
      </c>
      <c r="BH129" s="146">
        <f t="shared" si="17"/>
        <v>0</v>
      </c>
      <c r="BI129" s="146">
        <f t="shared" si="18"/>
        <v>0</v>
      </c>
      <c r="BJ129" s="18" t="s">
        <v>78</v>
      </c>
      <c r="BK129" s="146">
        <f t="shared" si="19"/>
        <v>29768.04</v>
      </c>
      <c r="BL129" s="18" t="s">
        <v>444</v>
      </c>
      <c r="BM129" s="145" t="s">
        <v>1035</v>
      </c>
    </row>
    <row r="130" spans="2:65" s="1" customFormat="1" ht="21.75" customHeight="1">
      <c r="B130" s="33"/>
      <c r="C130" s="134" t="s">
        <v>617</v>
      </c>
      <c r="D130" s="134" t="s">
        <v>332</v>
      </c>
      <c r="E130" s="135" t="s">
        <v>5802</v>
      </c>
      <c r="F130" s="136" t="s">
        <v>5803</v>
      </c>
      <c r="G130" s="137" t="s">
        <v>2551</v>
      </c>
      <c r="H130" s="138">
        <v>1</v>
      </c>
      <c r="I130" s="139">
        <v>102329.72</v>
      </c>
      <c r="J130" s="140">
        <f t="shared" si="10"/>
        <v>102329.72</v>
      </c>
      <c r="K130" s="136" t="s">
        <v>5469</v>
      </c>
      <c r="L130" s="33"/>
      <c r="M130" s="141" t="s">
        <v>21</v>
      </c>
      <c r="N130" s="142" t="s">
        <v>42</v>
      </c>
      <c r="P130" s="143">
        <f t="shared" si="11"/>
        <v>0</v>
      </c>
      <c r="Q130" s="143">
        <v>0</v>
      </c>
      <c r="R130" s="143">
        <f t="shared" si="12"/>
        <v>0</v>
      </c>
      <c r="S130" s="143">
        <v>0</v>
      </c>
      <c r="T130" s="144">
        <f t="shared" si="13"/>
        <v>0</v>
      </c>
      <c r="AR130" s="145" t="s">
        <v>444</v>
      </c>
      <c r="AT130" s="145" t="s">
        <v>332</v>
      </c>
      <c r="AU130" s="145" t="s">
        <v>78</v>
      </c>
      <c r="AY130" s="18" t="s">
        <v>330</v>
      </c>
      <c r="BE130" s="146">
        <f t="shared" si="14"/>
        <v>102329.72</v>
      </c>
      <c r="BF130" s="146">
        <f t="shared" si="15"/>
        <v>0</v>
      </c>
      <c r="BG130" s="146">
        <f t="shared" si="16"/>
        <v>0</v>
      </c>
      <c r="BH130" s="146">
        <f t="shared" si="17"/>
        <v>0</v>
      </c>
      <c r="BI130" s="146">
        <f t="shared" si="18"/>
        <v>0</v>
      </c>
      <c r="BJ130" s="18" t="s">
        <v>78</v>
      </c>
      <c r="BK130" s="146">
        <f t="shared" si="19"/>
        <v>102329.72</v>
      </c>
      <c r="BL130" s="18" t="s">
        <v>444</v>
      </c>
      <c r="BM130" s="145" t="s">
        <v>1050</v>
      </c>
    </row>
    <row r="131" spans="2:65" s="1" customFormat="1" ht="16.5" customHeight="1">
      <c r="B131" s="33"/>
      <c r="C131" s="134" t="s">
        <v>627</v>
      </c>
      <c r="D131" s="134" t="s">
        <v>332</v>
      </c>
      <c r="E131" s="135" t="s">
        <v>5495</v>
      </c>
      <c r="F131" s="136" t="s">
        <v>5496</v>
      </c>
      <c r="G131" s="137" t="s">
        <v>2551</v>
      </c>
      <c r="H131" s="138">
        <v>4</v>
      </c>
      <c r="I131" s="139">
        <v>2988.54</v>
      </c>
      <c r="J131" s="140">
        <f t="shared" si="10"/>
        <v>11954.16</v>
      </c>
      <c r="K131" s="136" t="s">
        <v>5469</v>
      </c>
      <c r="L131" s="33"/>
      <c r="M131" s="141" t="s">
        <v>21</v>
      </c>
      <c r="N131" s="142" t="s">
        <v>42</v>
      </c>
      <c r="P131" s="143">
        <f t="shared" si="11"/>
        <v>0</v>
      </c>
      <c r="Q131" s="143">
        <v>0</v>
      </c>
      <c r="R131" s="143">
        <f t="shared" si="12"/>
        <v>0</v>
      </c>
      <c r="S131" s="143">
        <v>0</v>
      </c>
      <c r="T131" s="144">
        <f t="shared" si="13"/>
        <v>0</v>
      </c>
      <c r="AR131" s="145" t="s">
        <v>444</v>
      </c>
      <c r="AT131" s="145" t="s">
        <v>332</v>
      </c>
      <c r="AU131" s="145" t="s">
        <v>78</v>
      </c>
      <c r="AY131" s="18" t="s">
        <v>330</v>
      </c>
      <c r="BE131" s="146">
        <f t="shared" si="14"/>
        <v>11954.16</v>
      </c>
      <c r="BF131" s="146">
        <f t="shared" si="15"/>
        <v>0</v>
      </c>
      <c r="BG131" s="146">
        <f t="shared" si="16"/>
        <v>0</v>
      </c>
      <c r="BH131" s="146">
        <f t="shared" si="17"/>
        <v>0</v>
      </c>
      <c r="BI131" s="146">
        <f t="shared" si="18"/>
        <v>0</v>
      </c>
      <c r="BJ131" s="18" t="s">
        <v>78</v>
      </c>
      <c r="BK131" s="146">
        <f t="shared" si="19"/>
        <v>11954.16</v>
      </c>
      <c r="BL131" s="18" t="s">
        <v>444</v>
      </c>
      <c r="BM131" s="145" t="s">
        <v>1064</v>
      </c>
    </row>
    <row r="132" spans="2:65" s="1" customFormat="1" ht="16.5" customHeight="1">
      <c r="B132" s="33"/>
      <c r="C132" s="134" t="s">
        <v>636</v>
      </c>
      <c r="D132" s="134" t="s">
        <v>332</v>
      </c>
      <c r="E132" s="135" t="s">
        <v>5804</v>
      </c>
      <c r="F132" s="136" t="s">
        <v>5805</v>
      </c>
      <c r="G132" s="137" t="s">
        <v>2551</v>
      </c>
      <c r="H132" s="138">
        <v>1</v>
      </c>
      <c r="I132" s="139">
        <v>69179.100000000006</v>
      </c>
      <c r="J132" s="140">
        <f t="shared" si="10"/>
        <v>69179.100000000006</v>
      </c>
      <c r="K132" s="136" t="s">
        <v>5469</v>
      </c>
      <c r="L132" s="33"/>
      <c r="M132" s="141" t="s">
        <v>21</v>
      </c>
      <c r="N132" s="142" t="s">
        <v>42</v>
      </c>
      <c r="P132" s="143">
        <f t="shared" si="11"/>
        <v>0</v>
      </c>
      <c r="Q132" s="143">
        <v>0</v>
      </c>
      <c r="R132" s="143">
        <f t="shared" si="12"/>
        <v>0</v>
      </c>
      <c r="S132" s="143">
        <v>0</v>
      </c>
      <c r="T132" s="144">
        <f t="shared" si="13"/>
        <v>0</v>
      </c>
      <c r="AR132" s="145" t="s">
        <v>444</v>
      </c>
      <c r="AT132" s="145" t="s">
        <v>332</v>
      </c>
      <c r="AU132" s="145" t="s">
        <v>78</v>
      </c>
      <c r="AY132" s="18" t="s">
        <v>330</v>
      </c>
      <c r="BE132" s="146">
        <f t="shared" si="14"/>
        <v>69179.100000000006</v>
      </c>
      <c r="BF132" s="146">
        <f t="shared" si="15"/>
        <v>0</v>
      </c>
      <c r="BG132" s="146">
        <f t="shared" si="16"/>
        <v>0</v>
      </c>
      <c r="BH132" s="146">
        <f t="shared" si="17"/>
        <v>0</v>
      </c>
      <c r="BI132" s="146">
        <f t="shared" si="18"/>
        <v>0</v>
      </c>
      <c r="BJ132" s="18" t="s">
        <v>78</v>
      </c>
      <c r="BK132" s="146">
        <f t="shared" si="19"/>
        <v>69179.100000000006</v>
      </c>
      <c r="BL132" s="18" t="s">
        <v>444</v>
      </c>
      <c r="BM132" s="145" t="s">
        <v>1087</v>
      </c>
    </row>
    <row r="133" spans="2:65" s="1" customFormat="1" ht="16.5" customHeight="1">
      <c r="B133" s="33"/>
      <c r="C133" s="134" t="s">
        <v>642</v>
      </c>
      <c r="D133" s="134" t="s">
        <v>332</v>
      </c>
      <c r="E133" s="135" t="s">
        <v>5806</v>
      </c>
      <c r="F133" s="136" t="s">
        <v>5807</v>
      </c>
      <c r="G133" s="137" t="s">
        <v>2551</v>
      </c>
      <c r="H133" s="138">
        <v>1</v>
      </c>
      <c r="I133" s="139">
        <v>24904.47</v>
      </c>
      <c r="J133" s="140">
        <f t="shared" si="10"/>
        <v>24904.47</v>
      </c>
      <c r="K133" s="136" t="s">
        <v>5469</v>
      </c>
      <c r="L133" s="33"/>
      <c r="M133" s="141" t="s">
        <v>21</v>
      </c>
      <c r="N133" s="142" t="s">
        <v>42</v>
      </c>
      <c r="P133" s="143">
        <f t="shared" si="11"/>
        <v>0</v>
      </c>
      <c r="Q133" s="143">
        <v>0</v>
      </c>
      <c r="R133" s="143">
        <f t="shared" si="12"/>
        <v>0</v>
      </c>
      <c r="S133" s="143">
        <v>0</v>
      </c>
      <c r="T133" s="144">
        <f t="shared" si="13"/>
        <v>0</v>
      </c>
      <c r="AR133" s="145" t="s">
        <v>444</v>
      </c>
      <c r="AT133" s="145" t="s">
        <v>332</v>
      </c>
      <c r="AU133" s="145" t="s">
        <v>78</v>
      </c>
      <c r="AY133" s="18" t="s">
        <v>330</v>
      </c>
      <c r="BE133" s="146">
        <f t="shared" si="14"/>
        <v>24904.47</v>
      </c>
      <c r="BF133" s="146">
        <f t="shared" si="15"/>
        <v>0</v>
      </c>
      <c r="BG133" s="146">
        <f t="shared" si="16"/>
        <v>0</v>
      </c>
      <c r="BH133" s="146">
        <f t="shared" si="17"/>
        <v>0</v>
      </c>
      <c r="BI133" s="146">
        <f t="shared" si="18"/>
        <v>0</v>
      </c>
      <c r="BJ133" s="18" t="s">
        <v>78</v>
      </c>
      <c r="BK133" s="146">
        <f t="shared" si="19"/>
        <v>24904.47</v>
      </c>
      <c r="BL133" s="18" t="s">
        <v>444</v>
      </c>
      <c r="BM133" s="145" t="s">
        <v>1103</v>
      </c>
    </row>
    <row r="134" spans="2:65" s="1" customFormat="1" ht="16.5" customHeight="1">
      <c r="B134" s="33"/>
      <c r="C134" s="134" t="s">
        <v>649</v>
      </c>
      <c r="D134" s="134" t="s">
        <v>332</v>
      </c>
      <c r="E134" s="135" t="s">
        <v>5808</v>
      </c>
      <c r="F134" s="136" t="s">
        <v>5809</v>
      </c>
      <c r="G134" s="137" t="s">
        <v>557</v>
      </c>
      <c r="H134" s="138">
        <v>1</v>
      </c>
      <c r="I134" s="139">
        <v>9131.64</v>
      </c>
      <c r="J134" s="140">
        <f t="shared" si="10"/>
        <v>9131.64</v>
      </c>
      <c r="K134" s="136" t="s">
        <v>5469</v>
      </c>
      <c r="L134" s="33"/>
      <c r="M134" s="141" t="s">
        <v>21</v>
      </c>
      <c r="N134" s="142" t="s">
        <v>42</v>
      </c>
      <c r="P134" s="143">
        <f t="shared" si="11"/>
        <v>0</v>
      </c>
      <c r="Q134" s="143">
        <v>0</v>
      </c>
      <c r="R134" s="143">
        <f t="shared" si="12"/>
        <v>0</v>
      </c>
      <c r="S134" s="143">
        <v>0</v>
      </c>
      <c r="T134" s="144">
        <f t="shared" si="13"/>
        <v>0</v>
      </c>
      <c r="AR134" s="145" t="s">
        <v>444</v>
      </c>
      <c r="AT134" s="145" t="s">
        <v>332</v>
      </c>
      <c r="AU134" s="145" t="s">
        <v>78</v>
      </c>
      <c r="AY134" s="18" t="s">
        <v>330</v>
      </c>
      <c r="BE134" s="146">
        <f t="shared" si="14"/>
        <v>9131.64</v>
      </c>
      <c r="BF134" s="146">
        <f t="shared" si="15"/>
        <v>0</v>
      </c>
      <c r="BG134" s="146">
        <f t="shared" si="16"/>
        <v>0</v>
      </c>
      <c r="BH134" s="146">
        <f t="shared" si="17"/>
        <v>0</v>
      </c>
      <c r="BI134" s="146">
        <f t="shared" si="18"/>
        <v>0</v>
      </c>
      <c r="BJ134" s="18" t="s">
        <v>78</v>
      </c>
      <c r="BK134" s="146">
        <f t="shared" si="19"/>
        <v>9131.64</v>
      </c>
      <c r="BL134" s="18" t="s">
        <v>444</v>
      </c>
      <c r="BM134" s="145" t="s">
        <v>1116</v>
      </c>
    </row>
    <row r="135" spans="2:65" s="1" customFormat="1" ht="16.5" customHeight="1">
      <c r="B135" s="33"/>
      <c r="C135" s="134" t="s">
        <v>658</v>
      </c>
      <c r="D135" s="134" t="s">
        <v>332</v>
      </c>
      <c r="E135" s="135" t="s">
        <v>5810</v>
      </c>
      <c r="F135" s="136" t="s">
        <v>5811</v>
      </c>
      <c r="G135" s="137" t="s">
        <v>2551</v>
      </c>
      <c r="H135" s="138">
        <v>1</v>
      </c>
      <c r="I135" s="139">
        <v>11622.09</v>
      </c>
      <c r="J135" s="140">
        <f t="shared" si="10"/>
        <v>11622.09</v>
      </c>
      <c r="K135" s="136" t="s">
        <v>5469</v>
      </c>
      <c r="L135" s="33"/>
      <c r="M135" s="141" t="s">
        <v>21</v>
      </c>
      <c r="N135" s="142" t="s">
        <v>42</v>
      </c>
      <c r="P135" s="143">
        <f t="shared" si="11"/>
        <v>0</v>
      </c>
      <c r="Q135" s="143">
        <v>0</v>
      </c>
      <c r="R135" s="143">
        <f t="shared" si="12"/>
        <v>0</v>
      </c>
      <c r="S135" s="143">
        <v>0</v>
      </c>
      <c r="T135" s="144">
        <f t="shared" si="13"/>
        <v>0</v>
      </c>
      <c r="AR135" s="145" t="s">
        <v>444</v>
      </c>
      <c r="AT135" s="145" t="s">
        <v>332</v>
      </c>
      <c r="AU135" s="145" t="s">
        <v>78</v>
      </c>
      <c r="AY135" s="18" t="s">
        <v>330</v>
      </c>
      <c r="BE135" s="146">
        <f t="shared" si="14"/>
        <v>11622.09</v>
      </c>
      <c r="BF135" s="146">
        <f t="shared" si="15"/>
        <v>0</v>
      </c>
      <c r="BG135" s="146">
        <f t="shared" si="16"/>
        <v>0</v>
      </c>
      <c r="BH135" s="146">
        <f t="shared" si="17"/>
        <v>0</v>
      </c>
      <c r="BI135" s="146">
        <f t="shared" si="18"/>
        <v>0</v>
      </c>
      <c r="BJ135" s="18" t="s">
        <v>78</v>
      </c>
      <c r="BK135" s="146">
        <f t="shared" si="19"/>
        <v>11622.09</v>
      </c>
      <c r="BL135" s="18" t="s">
        <v>444</v>
      </c>
      <c r="BM135" s="145" t="s">
        <v>1134</v>
      </c>
    </row>
    <row r="136" spans="2:65" s="1" customFormat="1" ht="24.2" customHeight="1">
      <c r="B136" s="33"/>
      <c r="C136" s="134" t="s">
        <v>665</v>
      </c>
      <c r="D136" s="134" t="s">
        <v>332</v>
      </c>
      <c r="E136" s="135" t="s">
        <v>5812</v>
      </c>
      <c r="F136" s="136" t="s">
        <v>5813</v>
      </c>
      <c r="G136" s="137" t="s">
        <v>2551</v>
      </c>
      <c r="H136" s="138">
        <v>1</v>
      </c>
      <c r="I136" s="139">
        <v>93386.8</v>
      </c>
      <c r="J136" s="140">
        <f t="shared" si="10"/>
        <v>93386.8</v>
      </c>
      <c r="K136" s="136" t="s">
        <v>5469</v>
      </c>
      <c r="L136" s="33"/>
      <c r="M136" s="141" t="s">
        <v>21</v>
      </c>
      <c r="N136" s="142" t="s">
        <v>42</v>
      </c>
      <c r="P136" s="143">
        <f t="shared" si="11"/>
        <v>0</v>
      </c>
      <c r="Q136" s="143">
        <v>0</v>
      </c>
      <c r="R136" s="143">
        <f t="shared" si="12"/>
        <v>0</v>
      </c>
      <c r="S136" s="143">
        <v>0</v>
      </c>
      <c r="T136" s="144">
        <f t="shared" si="13"/>
        <v>0</v>
      </c>
      <c r="AR136" s="145" t="s">
        <v>444</v>
      </c>
      <c r="AT136" s="145" t="s">
        <v>332</v>
      </c>
      <c r="AU136" s="145" t="s">
        <v>78</v>
      </c>
      <c r="AY136" s="18" t="s">
        <v>330</v>
      </c>
      <c r="BE136" s="146">
        <f t="shared" si="14"/>
        <v>93386.8</v>
      </c>
      <c r="BF136" s="146">
        <f t="shared" si="15"/>
        <v>0</v>
      </c>
      <c r="BG136" s="146">
        <f t="shared" si="16"/>
        <v>0</v>
      </c>
      <c r="BH136" s="146">
        <f t="shared" si="17"/>
        <v>0</v>
      </c>
      <c r="BI136" s="146">
        <f t="shared" si="18"/>
        <v>0</v>
      </c>
      <c r="BJ136" s="18" t="s">
        <v>78</v>
      </c>
      <c r="BK136" s="146">
        <f t="shared" si="19"/>
        <v>93386.8</v>
      </c>
      <c r="BL136" s="18" t="s">
        <v>444</v>
      </c>
      <c r="BM136" s="145" t="s">
        <v>1149</v>
      </c>
    </row>
    <row r="137" spans="2:65" s="1" customFormat="1" ht="16.5" customHeight="1">
      <c r="B137" s="33"/>
      <c r="C137" s="134" t="s">
        <v>671</v>
      </c>
      <c r="D137" s="134" t="s">
        <v>332</v>
      </c>
      <c r="E137" s="135" t="s">
        <v>5814</v>
      </c>
      <c r="F137" s="136" t="s">
        <v>5815</v>
      </c>
      <c r="G137" s="137" t="s">
        <v>2551</v>
      </c>
      <c r="H137" s="138">
        <v>1</v>
      </c>
      <c r="I137" s="139">
        <v>43068.14</v>
      </c>
      <c r="J137" s="140">
        <f t="shared" si="10"/>
        <v>43068.14</v>
      </c>
      <c r="K137" s="136" t="s">
        <v>5469</v>
      </c>
      <c r="L137" s="33"/>
      <c r="M137" s="141" t="s">
        <v>21</v>
      </c>
      <c r="N137" s="142" t="s">
        <v>42</v>
      </c>
      <c r="P137" s="143">
        <f t="shared" si="11"/>
        <v>0</v>
      </c>
      <c r="Q137" s="143">
        <v>0</v>
      </c>
      <c r="R137" s="143">
        <f t="shared" si="12"/>
        <v>0</v>
      </c>
      <c r="S137" s="143">
        <v>0</v>
      </c>
      <c r="T137" s="144">
        <f t="shared" si="13"/>
        <v>0</v>
      </c>
      <c r="AR137" s="145" t="s">
        <v>444</v>
      </c>
      <c r="AT137" s="145" t="s">
        <v>332</v>
      </c>
      <c r="AU137" s="145" t="s">
        <v>78</v>
      </c>
      <c r="AY137" s="18" t="s">
        <v>330</v>
      </c>
      <c r="BE137" s="146">
        <f t="shared" si="14"/>
        <v>43068.14</v>
      </c>
      <c r="BF137" s="146">
        <f t="shared" si="15"/>
        <v>0</v>
      </c>
      <c r="BG137" s="146">
        <f t="shared" si="16"/>
        <v>0</v>
      </c>
      <c r="BH137" s="146">
        <f t="shared" si="17"/>
        <v>0</v>
      </c>
      <c r="BI137" s="146">
        <f t="shared" si="18"/>
        <v>0</v>
      </c>
      <c r="BJ137" s="18" t="s">
        <v>78</v>
      </c>
      <c r="BK137" s="146">
        <f t="shared" si="19"/>
        <v>43068.14</v>
      </c>
      <c r="BL137" s="18" t="s">
        <v>444</v>
      </c>
      <c r="BM137" s="145" t="s">
        <v>1160</v>
      </c>
    </row>
    <row r="138" spans="2:65" s="1" customFormat="1" ht="24.2" customHeight="1">
      <c r="B138" s="33"/>
      <c r="C138" s="134" t="s">
        <v>677</v>
      </c>
      <c r="D138" s="134" t="s">
        <v>332</v>
      </c>
      <c r="E138" s="135" t="s">
        <v>5816</v>
      </c>
      <c r="F138" s="136" t="s">
        <v>5817</v>
      </c>
      <c r="G138" s="137" t="s">
        <v>2551</v>
      </c>
      <c r="H138" s="138">
        <v>1</v>
      </c>
      <c r="I138" s="139">
        <v>2628805.6800000002</v>
      </c>
      <c r="J138" s="140">
        <f t="shared" si="10"/>
        <v>2628805.6800000002</v>
      </c>
      <c r="K138" s="136" t="s">
        <v>5469</v>
      </c>
      <c r="L138" s="33"/>
      <c r="M138" s="141" t="s">
        <v>21</v>
      </c>
      <c r="N138" s="142" t="s">
        <v>42</v>
      </c>
      <c r="P138" s="143">
        <f t="shared" si="11"/>
        <v>0</v>
      </c>
      <c r="Q138" s="143">
        <v>0</v>
      </c>
      <c r="R138" s="143">
        <f t="shared" si="12"/>
        <v>0</v>
      </c>
      <c r="S138" s="143">
        <v>0</v>
      </c>
      <c r="T138" s="144">
        <f t="shared" si="13"/>
        <v>0</v>
      </c>
      <c r="AR138" s="145" t="s">
        <v>444</v>
      </c>
      <c r="AT138" s="145" t="s">
        <v>332</v>
      </c>
      <c r="AU138" s="145" t="s">
        <v>78</v>
      </c>
      <c r="AY138" s="18" t="s">
        <v>330</v>
      </c>
      <c r="BE138" s="146">
        <f t="shared" si="14"/>
        <v>2628805.6800000002</v>
      </c>
      <c r="BF138" s="146">
        <f t="shared" si="15"/>
        <v>0</v>
      </c>
      <c r="BG138" s="146">
        <f t="shared" si="16"/>
        <v>0</v>
      </c>
      <c r="BH138" s="146">
        <f t="shared" si="17"/>
        <v>0</v>
      </c>
      <c r="BI138" s="146">
        <f t="shared" si="18"/>
        <v>0</v>
      </c>
      <c r="BJ138" s="18" t="s">
        <v>78</v>
      </c>
      <c r="BK138" s="146">
        <f t="shared" si="19"/>
        <v>2628805.6800000002</v>
      </c>
      <c r="BL138" s="18" t="s">
        <v>444</v>
      </c>
      <c r="BM138" s="145" t="s">
        <v>1176</v>
      </c>
    </row>
    <row r="139" spans="2:65" s="1" customFormat="1" ht="19.5">
      <c r="B139" s="33"/>
      <c r="D139" s="152" t="s">
        <v>375</v>
      </c>
      <c r="F139" s="165" t="s">
        <v>5818</v>
      </c>
      <c r="I139" s="149"/>
      <c r="L139" s="33"/>
      <c r="M139" s="150"/>
      <c r="T139" s="52"/>
      <c r="AT139" s="18" t="s">
        <v>375</v>
      </c>
      <c r="AU139" s="18" t="s">
        <v>78</v>
      </c>
    </row>
    <row r="140" spans="2:65" s="1" customFormat="1" ht="24.2" customHeight="1">
      <c r="B140" s="33"/>
      <c r="C140" s="134" t="s">
        <v>692</v>
      </c>
      <c r="D140" s="134" t="s">
        <v>332</v>
      </c>
      <c r="E140" s="135" t="s">
        <v>5819</v>
      </c>
      <c r="F140" s="136" t="s">
        <v>5820</v>
      </c>
      <c r="G140" s="137" t="s">
        <v>973</v>
      </c>
      <c r="H140" s="138">
        <v>2</v>
      </c>
      <c r="I140" s="139">
        <v>1943.88</v>
      </c>
      <c r="J140" s="140">
        <f>ROUND(I140*H140,2)</f>
        <v>3887.76</v>
      </c>
      <c r="K140" s="136" t="s">
        <v>5457</v>
      </c>
      <c r="L140" s="33"/>
      <c r="M140" s="141" t="s">
        <v>21</v>
      </c>
      <c r="N140" s="142" t="s">
        <v>42</v>
      </c>
      <c r="P140" s="143">
        <f>O140*H140</f>
        <v>0</v>
      </c>
      <c r="Q140" s="143">
        <v>0</v>
      </c>
      <c r="R140" s="143">
        <f>Q140*H140</f>
        <v>0</v>
      </c>
      <c r="S140" s="143">
        <v>0</v>
      </c>
      <c r="T140" s="144">
        <f>S140*H140</f>
        <v>0</v>
      </c>
      <c r="AR140" s="145" t="s">
        <v>444</v>
      </c>
      <c r="AT140" s="145" t="s">
        <v>332</v>
      </c>
      <c r="AU140" s="145" t="s">
        <v>78</v>
      </c>
      <c r="AY140" s="18" t="s">
        <v>330</v>
      </c>
      <c r="BE140" s="146">
        <f>IF(N140="základní",J140,0)</f>
        <v>3887.76</v>
      </c>
      <c r="BF140" s="146">
        <f>IF(N140="snížená",J140,0)</f>
        <v>0</v>
      </c>
      <c r="BG140" s="146">
        <f>IF(N140="zákl. přenesená",J140,0)</f>
        <v>0</v>
      </c>
      <c r="BH140" s="146">
        <f>IF(N140="sníž. přenesená",J140,0)</f>
        <v>0</v>
      </c>
      <c r="BI140" s="146">
        <f>IF(N140="nulová",J140,0)</f>
        <v>0</v>
      </c>
      <c r="BJ140" s="18" t="s">
        <v>78</v>
      </c>
      <c r="BK140" s="146">
        <f>ROUND(I140*H140,2)</f>
        <v>3887.76</v>
      </c>
      <c r="BL140" s="18" t="s">
        <v>444</v>
      </c>
      <c r="BM140" s="145" t="s">
        <v>1228</v>
      </c>
    </row>
    <row r="141" spans="2:65" s="1" customFormat="1" ht="37.9" customHeight="1">
      <c r="B141" s="33"/>
      <c r="C141" s="134" t="s">
        <v>714</v>
      </c>
      <c r="D141" s="134" t="s">
        <v>332</v>
      </c>
      <c r="E141" s="135" t="s">
        <v>5821</v>
      </c>
      <c r="F141" s="136" t="s">
        <v>5822</v>
      </c>
      <c r="G141" s="137" t="s">
        <v>973</v>
      </c>
      <c r="H141" s="138">
        <v>1</v>
      </c>
      <c r="I141" s="139">
        <v>3597.31</v>
      </c>
      <c r="J141" s="140">
        <f>ROUND(I141*H141,2)</f>
        <v>3597.31</v>
      </c>
      <c r="K141" s="136" t="s">
        <v>5457</v>
      </c>
      <c r="L141" s="33"/>
      <c r="M141" s="141" t="s">
        <v>21</v>
      </c>
      <c r="N141" s="142" t="s">
        <v>42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444</v>
      </c>
      <c r="AT141" s="145" t="s">
        <v>332</v>
      </c>
      <c r="AU141" s="145" t="s">
        <v>78</v>
      </c>
      <c r="AY141" s="18" t="s">
        <v>330</v>
      </c>
      <c r="BE141" s="146">
        <f>IF(N141="základní",J141,0)</f>
        <v>3597.31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78</v>
      </c>
      <c r="BK141" s="146">
        <f>ROUND(I141*H141,2)</f>
        <v>3597.31</v>
      </c>
      <c r="BL141" s="18" t="s">
        <v>444</v>
      </c>
      <c r="BM141" s="145" t="s">
        <v>1255</v>
      </c>
    </row>
    <row r="142" spans="2:65" s="1" customFormat="1" ht="37.9" customHeight="1">
      <c r="B142" s="33"/>
      <c r="C142" s="134" t="s">
        <v>720</v>
      </c>
      <c r="D142" s="134" t="s">
        <v>332</v>
      </c>
      <c r="E142" s="135" t="s">
        <v>5823</v>
      </c>
      <c r="F142" s="136" t="s">
        <v>5824</v>
      </c>
      <c r="G142" s="137" t="s">
        <v>973</v>
      </c>
      <c r="H142" s="138">
        <v>1</v>
      </c>
      <c r="I142" s="139">
        <v>8267.16</v>
      </c>
      <c r="J142" s="140">
        <f>ROUND(I142*H142,2)</f>
        <v>8267.16</v>
      </c>
      <c r="K142" s="136" t="s">
        <v>5457</v>
      </c>
      <c r="L142" s="33"/>
      <c r="M142" s="141" t="s">
        <v>21</v>
      </c>
      <c r="N142" s="142" t="s">
        <v>42</v>
      </c>
      <c r="P142" s="143">
        <f>O142*H142</f>
        <v>0</v>
      </c>
      <c r="Q142" s="143">
        <v>0</v>
      </c>
      <c r="R142" s="143">
        <f>Q142*H142</f>
        <v>0</v>
      </c>
      <c r="S142" s="143">
        <v>0</v>
      </c>
      <c r="T142" s="144">
        <f>S142*H142</f>
        <v>0</v>
      </c>
      <c r="AR142" s="145" t="s">
        <v>444</v>
      </c>
      <c r="AT142" s="145" t="s">
        <v>332</v>
      </c>
      <c r="AU142" s="145" t="s">
        <v>78</v>
      </c>
      <c r="AY142" s="18" t="s">
        <v>330</v>
      </c>
      <c r="BE142" s="146">
        <f>IF(N142="základní",J142,0)</f>
        <v>8267.16</v>
      </c>
      <c r="BF142" s="146">
        <f>IF(N142="snížená",J142,0)</f>
        <v>0</v>
      </c>
      <c r="BG142" s="146">
        <f>IF(N142="zákl. přenesená",J142,0)</f>
        <v>0</v>
      </c>
      <c r="BH142" s="146">
        <f>IF(N142="sníž. přenesená",J142,0)</f>
        <v>0</v>
      </c>
      <c r="BI142" s="146">
        <f>IF(N142="nulová",J142,0)</f>
        <v>0</v>
      </c>
      <c r="BJ142" s="18" t="s">
        <v>78</v>
      </c>
      <c r="BK142" s="146">
        <f>ROUND(I142*H142,2)</f>
        <v>8267.16</v>
      </c>
      <c r="BL142" s="18" t="s">
        <v>444</v>
      </c>
      <c r="BM142" s="145" t="s">
        <v>1276</v>
      </c>
    </row>
    <row r="143" spans="2:65" s="1" customFormat="1" ht="16.5" customHeight="1">
      <c r="B143" s="33"/>
      <c r="C143" s="134" t="s">
        <v>728</v>
      </c>
      <c r="D143" s="134" t="s">
        <v>332</v>
      </c>
      <c r="E143" s="135" t="s">
        <v>5825</v>
      </c>
      <c r="F143" s="136" t="s">
        <v>5826</v>
      </c>
      <c r="G143" s="137" t="s">
        <v>2551</v>
      </c>
      <c r="H143" s="138">
        <v>1</v>
      </c>
      <c r="I143" s="139">
        <v>2003.43</v>
      </c>
      <c r="J143" s="140">
        <f>ROUND(I143*H143,2)</f>
        <v>2003.43</v>
      </c>
      <c r="K143" s="136" t="s">
        <v>5469</v>
      </c>
      <c r="L143" s="33"/>
      <c r="M143" s="141" t="s">
        <v>21</v>
      </c>
      <c r="N143" s="14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444</v>
      </c>
      <c r="AT143" s="145" t="s">
        <v>332</v>
      </c>
      <c r="AU143" s="145" t="s">
        <v>78</v>
      </c>
      <c r="AY143" s="18" t="s">
        <v>330</v>
      </c>
      <c r="BE143" s="146">
        <f>IF(N143="základní",J143,0)</f>
        <v>2003.43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78</v>
      </c>
      <c r="BK143" s="146">
        <f>ROUND(I143*H143,2)</f>
        <v>2003.43</v>
      </c>
      <c r="BL143" s="18" t="s">
        <v>444</v>
      </c>
      <c r="BM143" s="145" t="s">
        <v>1293</v>
      </c>
    </row>
    <row r="144" spans="2:65" s="1" customFormat="1" ht="19.5">
      <c r="B144" s="33"/>
      <c r="D144" s="152" t="s">
        <v>375</v>
      </c>
      <c r="F144" s="165" t="s">
        <v>5827</v>
      </c>
      <c r="I144" s="149"/>
      <c r="L144" s="33"/>
      <c r="M144" s="150"/>
      <c r="T144" s="52"/>
      <c r="AT144" s="18" t="s">
        <v>375</v>
      </c>
      <c r="AU144" s="18" t="s">
        <v>78</v>
      </c>
    </row>
    <row r="145" spans="2:65" s="1" customFormat="1" ht="16.5" customHeight="1">
      <c r="B145" s="33"/>
      <c r="C145" s="134" t="s">
        <v>734</v>
      </c>
      <c r="D145" s="134" t="s">
        <v>332</v>
      </c>
      <c r="E145" s="135" t="s">
        <v>5828</v>
      </c>
      <c r="F145" s="136" t="s">
        <v>5829</v>
      </c>
      <c r="G145" s="137" t="s">
        <v>2551</v>
      </c>
      <c r="H145" s="138">
        <v>1</v>
      </c>
      <c r="I145" s="139">
        <v>1339.31</v>
      </c>
      <c r="J145" s="140">
        <f>ROUND(I145*H145,2)</f>
        <v>1339.31</v>
      </c>
      <c r="K145" s="136" t="s">
        <v>5469</v>
      </c>
      <c r="L145" s="33"/>
      <c r="M145" s="141" t="s">
        <v>21</v>
      </c>
      <c r="N145" s="14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444</v>
      </c>
      <c r="AT145" s="145" t="s">
        <v>332</v>
      </c>
      <c r="AU145" s="145" t="s">
        <v>78</v>
      </c>
      <c r="AY145" s="18" t="s">
        <v>330</v>
      </c>
      <c r="BE145" s="146">
        <f>IF(N145="základní",J145,0)</f>
        <v>1339.31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78</v>
      </c>
      <c r="BK145" s="146">
        <f>ROUND(I145*H145,2)</f>
        <v>1339.31</v>
      </c>
      <c r="BL145" s="18" t="s">
        <v>444</v>
      </c>
      <c r="BM145" s="145" t="s">
        <v>1320</v>
      </c>
    </row>
    <row r="146" spans="2:65" s="1" customFormat="1" ht="16.5" customHeight="1">
      <c r="B146" s="33"/>
      <c r="C146" s="134" t="s">
        <v>742</v>
      </c>
      <c r="D146" s="134" t="s">
        <v>332</v>
      </c>
      <c r="E146" s="135" t="s">
        <v>5830</v>
      </c>
      <c r="F146" s="136" t="s">
        <v>5831</v>
      </c>
      <c r="G146" s="137" t="s">
        <v>2551</v>
      </c>
      <c r="H146" s="138">
        <v>1</v>
      </c>
      <c r="I146" s="139">
        <v>3874.03</v>
      </c>
      <c r="J146" s="140">
        <f>ROUND(I146*H146,2)</f>
        <v>3874.03</v>
      </c>
      <c r="K146" s="136" t="s">
        <v>5469</v>
      </c>
      <c r="L146" s="33"/>
      <c r="M146" s="141" t="s">
        <v>21</v>
      </c>
      <c r="N146" s="142" t="s">
        <v>42</v>
      </c>
      <c r="P146" s="143">
        <f>O146*H146</f>
        <v>0</v>
      </c>
      <c r="Q146" s="143">
        <v>0</v>
      </c>
      <c r="R146" s="143">
        <f>Q146*H146</f>
        <v>0</v>
      </c>
      <c r="S146" s="143">
        <v>0</v>
      </c>
      <c r="T146" s="144">
        <f>S146*H146</f>
        <v>0</v>
      </c>
      <c r="AR146" s="145" t="s">
        <v>444</v>
      </c>
      <c r="AT146" s="145" t="s">
        <v>332</v>
      </c>
      <c r="AU146" s="145" t="s">
        <v>78</v>
      </c>
      <c r="AY146" s="18" t="s">
        <v>330</v>
      </c>
      <c r="BE146" s="146">
        <f>IF(N146="základní",J146,0)</f>
        <v>3874.03</v>
      </c>
      <c r="BF146" s="146">
        <f>IF(N146="snížená",J146,0)</f>
        <v>0</v>
      </c>
      <c r="BG146" s="146">
        <f>IF(N146="zákl. přenesená",J146,0)</f>
        <v>0</v>
      </c>
      <c r="BH146" s="146">
        <f>IF(N146="sníž. přenesená",J146,0)</f>
        <v>0</v>
      </c>
      <c r="BI146" s="146">
        <f>IF(N146="nulová",J146,0)</f>
        <v>0</v>
      </c>
      <c r="BJ146" s="18" t="s">
        <v>78</v>
      </c>
      <c r="BK146" s="146">
        <f>ROUND(I146*H146,2)</f>
        <v>3874.03</v>
      </c>
      <c r="BL146" s="18" t="s">
        <v>444</v>
      </c>
      <c r="BM146" s="145" t="s">
        <v>1339</v>
      </c>
    </row>
    <row r="147" spans="2:65" s="1" customFormat="1" ht="16.5" customHeight="1">
      <c r="B147" s="33"/>
      <c r="C147" s="134" t="s">
        <v>753</v>
      </c>
      <c r="D147" s="134" t="s">
        <v>332</v>
      </c>
      <c r="E147" s="135" t="s">
        <v>5832</v>
      </c>
      <c r="F147" s="136" t="s">
        <v>5833</v>
      </c>
      <c r="G147" s="137" t="s">
        <v>2551</v>
      </c>
      <c r="H147" s="138">
        <v>1</v>
      </c>
      <c r="I147" s="139">
        <v>597.71</v>
      </c>
      <c r="J147" s="140">
        <f>ROUND(I147*H147,2)</f>
        <v>597.71</v>
      </c>
      <c r="K147" s="136" t="s">
        <v>5469</v>
      </c>
      <c r="L147" s="33"/>
      <c r="M147" s="141" t="s">
        <v>21</v>
      </c>
      <c r="N147" s="142" t="s">
        <v>42</v>
      </c>
      <c r="P147" s="143">
        <f>O147*H147</f>
        <v>0</v>
      </c>
      <c r="Q147" s="143">
        <v>0</v>
      </c>
      <c r="R147" s="143">
        <f>Q147*H147</f>
        <v>0</v>
      </c>
      <c r="S147" s="143">
        <v>0</v>
      </c>
      <c r="T147" s="144">
        <f>S147*H147</f>
        <v>0</v>
      </c>
      <c r="AR147" s="145" t="s">
        <v>444</v>
      </c>
      <c r="AT147" s="145" t="s">
        <v>332</v>
      </c>
      <c r="AU147" s="145" t="s">
        <v>78</v>
      </c>
      <c r="AY147" s="18" t="s">
        <v>330</v>
      </c>
      <c r="BE147" s="146">
        <f>IF(N147="základní",J147,0)</f>
        <v>597.71</v>
      </c>
      <c r="BF147" s="146">
        <f>IF(N147="snížená",J147,0)</f>
        <v>0</v>
      </c>
      <c r="BG147" s="146">
        <f>IF(N147="zákl. přenesená",J147,0)</f>
        <v>0</v>
      </c>
      <c r="BH147" s="146">
        <f>IF(N147="sníž. přenesená",J147,0)</f>
        <v>0</v>
      </c>
      <c r="BI147" s="146">
        <f>IF(N147="nulová",J147,0)</f>
        <v>0</v>
      </c>
      <c r="BJ147" s="18" t="s">
        <v>78</v>
      </c>
      <c r="BK147" s="146">
        <f>ROUND(I147*H147,2)</f>
        <v>597.71</v>
      </c>
      <c r="BL147" s="18" t="s">
        <v>444</v>
      </c>
      <c r="BM147" s="145" t="s">
        <v>1360</v>
      </c>
    </row>
    <row r="148" spans="2:65" s="1" customFormat="1" ht="16.5" customHeight="1">
      <c r="B148" s="33"/>
      <c r="C148" s="134" t="s">
        <v>759</v>
      </c>
      <c r="D148" s="134" t="s">
        <v>332</v>
      </c>
      <c r="E148" s="135" t="s">
        <v>5834</v>
      </c>
      <c r="F148" s="136" t="s">
        <v>5835</v>
      </c>
      <c r="G148" s="137" t="s">
        <v>2551</v>
      </c>
      <c r="H148" s="138">
        <v>1</v>
      </c>
      <c r="I148" s="139">
        <v>2676.95</v>
      </c>
      <c r="J148" s="140">
        <f>ROUND(I148*H148,2)</f>
        <v>2676.95</v>
      </c>
      <c r="K148" s="136" t="s">
        <v>5469</v>
      </c>
      <c r="L148" s="33"/>
      <c r="M148" s="141" t="s">
        <v>21</v>
      </c>
      <c r="N148" s="142" t="s">
        <v>42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444</v>
      </c>
      <c r="AT148" s="145" t="s">
        <v>332</v>
      </c>
      <c r="AU148" s="145" t="s">
        <v>78</v>
      </c>
      <c r="AY148" s="18" t="s">
        <v>330</v>
      </c>
      <c r="BE148" s="146">
        <f>IF(N148="základní",J148,0)</f>
        <v>2676.95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78</v>
      </c>
      <c r="BK148" s="146">
        <f>ROUND(I148*H148,2)</f>
        <v>2676.95</v>
      </c>
      <c r="BL148" s="18" t="s">
        <v>444</v>
      </c>
      <c r="BM148" s="145" t="s">
        <v>1374</v>
      </c>
    </row>
    <row r="149" spans="2:65" s="1" customFormat="1" ht="16.5" customHeight="1">
      <c r="B149" s="33"/>
      <c r="C149" s="134" t="s">
        <v>833</v>
      </c>
      <c r="D149" s="134" t="s">
        <v>332</v>
      </c>
      <c r="E149" s="135" t="s">
        <v>5836</v>
      </c>
      <c r="F149" s="136" t="s">
        <v>5837</v>
      </c>
      <c r="G149" s="137" t="s">
        <v>2551</v>
      </c>
      <c r="H149" s="138">
        <v>1</v>
      </c>
      <c r="I149" s="139">
        <v>39570.44</v>
      </c>
      <c r="J149" s="140">
        <f>ROUND(I149*H149,2)</f>
        <v>39570.44</v>
      </c>
      <c r="K149" s="136" t="s">
        <v>5469</v>
      </c>
      <c r="L149" s="33"/>
      <c r="M149" s="141" t="s">
        <v>21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444</v>
      </c>
      <c r="AT149" s="145" t="s">
        <v>332</v>
      </c>
      <c r="AU149" s="145" t="s">
        <v>78</v>
      </c>
      <c r="AY149" s="18" t="s">
        <v>330</v>
      </c>
      <c r="BE149" s="146">
        <f>IF(N149="základní",J149,0)</f>
        <v>39570.44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78</v>
      </c>
      <c r="BK149" s="146">
        <f>ROUND(I149*H149,2)</f>
        <v>39570.44</v>
      </c>
      <c r="BL149" s="18" t="s">
        <v>444</v>
      </c>
      <c r="BM149" s="145" t="s">
        <v>1387</v>
      </c>
    </row>
    <row r="150" spans="2:65" s="1" customFormat="1" ht="19.5">
      <c r="B150" s="33"/>
      <c r="D150" s="152" t="s">
        <v>375</v>
      </c>
      <c r="F150" s="165" t="s">
        <v>5838</v>
      </c>
      <c r="I150" s="149"/>
      <c r="L150" s="33"/>
      <c r="M150" s="150"/>
      <c r="T150" s="52"/>
      <c r="AT150" s="18" t="s">
        <v>375</v>
      </c>
      <c r="AU150" s="18" t="s">
        <v>78</v>
      </c>
    </row>
    <row r="151" spans="2:65" s="1" customFormat="1" ht="16.5" customHeight="1">
      <c r="B151" s="33"/>
      <c r="C151" s="134" t="s">
        <v>941</v>
      </c>
      <c r="D151" s="134" t="s">
        <v>332</v>
      </c>
      <c r="E151" s="135" t="s">
        <v>5516</v>
      </c>
      <c r="F151" s="136" t="s">
        <v>5839</v>
      </c>
      <c r="G151" s="137" t="s">
        <v>2551</v>
      </c>
      <c r="H151" s="138">
        <v>2</v>
      </c>
      <c r="I151" s="139">
        <v>93262.28</v>
      </c>
      <c r="J151" s="140">
        <f>ROUND(I151*H151,2)</f>
        <v>186524.56</v>
      </c>
      <c r="K151" s="136" t="s">
        <v>5469</v>
      </c>
      <c r="L151" s="33"/>
      <c r="M151" s="141" t="s">
        <v>21</v>
      </c>
      <c r="N151" s="142" t="s">
        <v>42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444</v>
      </c>
      <c r="AT151" s="145" t="s">
        <v>332</v>
      </c>
      <c r="AU151" s="145" t="s">
        <v>78</v>
      </c>
      <c r="AY151" s="18" t="s">
        <v>330</v>
      </c>
      <c r="BE151" s="146">
        <f>IF(N151="základní",J151,0)</f>
        <v>186524.56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78</v>
      </c>
      <c r="BK151" s="146">
        <f>ROUND(I151*H151,2)</f>
        <v>186524.56</v>
      </c>
      <c r="BL151" s="18" t="s">
        <v>444</v>
      </c>
      <c r="BM151" s="145" t="s">
        <v>1402</v>
      </c>
    </row>
    <row r="152" spans="2:65" s="1" customFormat="1" ht="16.5" customHeight="1">
      <c r="B152" s="33"/>
      <c r="C152" s="134" t="s">
        <v>947</v>
      </c>
      <c r="D152" s="134" t="s">
        <v>332</v>
      </c>
      <c r="E152" s="135" t="s">
        <v>5840</v>
      </c>
      <c r="F152" s="136" t="s">
        <v>5841</v>
      </c>
      <c r="G152" s="137" t="s">
        <v>2551</v>
      </c>
      <c r="H152" s="138">
        <v>1</v>
      </c>
      <c r="I152" s="139">
        <v>66411.930000000008</v>
      </c>
      <c r="J152" s="140">
        <f>ROUND(I152*H152,2)</f>
        <v>66411.929999999993</v>
      </c>
      <c r="K152" s="136" t="s">
        <v>5469</v>
      </c>
      <c r="L152" s="33"/>
      <c r="M152" s="141" t="s">
        <v>21</v>
      </c>
      <c r="N152" s="142" t="s">
        <v>42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444</v>
      </c>
      <c r="AT152" s="145" t="s">
        <v>332</v>
      </c>
      <c r="AU152" s="145" t="s">
        <v>78</v>
      </c>
      <c r="AY152" s="18" t="s">
        <v>330</v>
      </c>
      <c r="BE152" s="146">
        <f>IF(N152="základní",J152,0)</f>
        <v>66411.929999999993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78</v>
      </c>
      <c r="BK152" s="146">
        <f>ROUND(I152*H152,2)</f>
        <v>66411.929999999993</v>
      </c>
      <c r="BL152" s="18" t="s">
        <v>444</v>
      </c>
      <c r="BM152" s="145" t="s">
        <v>1416</v>
      </c>
    </row>
    <row r="153" spans="2:65" s="1" customFormat="1" ht="16.5" customHeight="1">
      <c r="B153" s="33"/>
      <c r="C153" s="134" t="s">
        <v>963</v>
      </c>
      <c r="D153" s="134" t="s">
        <v>332</v>
      </c>
      <c r="E153" s="135" t="s">
        <v>5842</v>
      </c>
      <c r="F153" s="136" t="s">
        <v>5843</v>
      </c>
      <c r="G153" s="137" t="s">
        <v>2551</v>
      </c>
      <c r="H153" s="138">
        <v>4</v>
      </c>
      <c r="I153" s="139">
        <v>1272.9000000000001</v>
      </c>
      <c r="J153" s="140">
        <f>ROUND(I153*H153,2)</f>
        <v>5091.6000000000004</v>
      </c>
      <c r="K153" s="136" t="s">
        <v>5469</v>
      </c>
      <c r="L153" s="33"/>
      <c r="M153" s="141" t="s">
        <v>21</v>
      </c>
      <c r="N153" s="142" t="s">
        <v>42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444</v>
      </c>
      <c r="AT153" s="145" t="s">
        <v>332</v>
      </c>
      <c r="AU153" s="145" t="s">
        <v>78</v>
      </c>
      <c r="AY153" s="18" t="s">
        <v>330</v>
      </c>
      <c r="BE153" s="146">
        <f>IF(N153="základní",J153,0)</f>
        <v>5091.6000000000004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78</v>
      </c>
      <c r="BK153" s="146">
        <f>ROUND(I153*H153,2)</f>
        <v>5091.6000000000004</v>
      </c>
      <c r="BL153" s="18" t="s">
        <v>444</v>
      </c>
      <c r="BM153" s="145" t="s">
        <v>1430</v>
      </c>
    </row>
    <row r="154" spans="2:65" s="1" customFormat="1" ht="16.5" customHeight="1">
      <c r="B154" s="33"/>
      <c r="C154" s="134" t="s">
        <v>970</v>
      </c>
      <c r="D154" s="134" t="s">
        <v>332</v>
      </c>
      <c r="E154" s="135" t="s">
        <v>5844</v>
      </c>
      <c r="F154" s="136" t="s">
        <v>5845</v>
      </c>
      <c r="G154" s="137" t="s">
        <v>169</v>
      </c>
      <c r="H154" s="138">
        <v>8</v>
      </c>
      <c r="I154" s="139">
        <v>1731.14</v>
      </c>
      <c r="J154" s="140">
        <f>ROUND(I154*H154,2)</f>
        <v>13849.12</v>
      </c>
      <c r="K154" s="136" t="s">
        <v>5469</v>
      </c>
      <c r="L154" s="33"/>
      <c r="M154" s="141" t="s">
        <v>21</v>
      </c>
      <c r="N154" s="14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444</v>
      </c>
      <c r="AT154" s="145" t="s">
        <v>332</v>
      </c>
      <c r="AU154" s="145" t="s">
        <v>78</v>
      </c>
      <c r="AY154" s="18" t="s">
        <v>330</v>
      </c>
      <c r="BE154" s="146">
        <f>IF(N154="základní",J154,0)</f>
        <v>13849.12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78</v>
      </c>
      <c r="BK154" s="146">
        <f>ROUND(I154*H154,2)</f>
        <v>13849.12</v>
      </c>
      <c r="BL154" s="18" t="s">
        <v>444</v>
      </c>
      <c r="BM154" s="145" t="s">
        <v>1442</v>
      </c>
    </row>
    <row r="155" spans="2:65" s="11" customFormat="1" ht="25.9" customHeight="1">
      <c r="B155" s="122"/>
      <c r="D155" s="123" t="s">
        <v>70</v>
      </c>
      <c r="E155" s="124" t="s">
        <v>5520</v>
      </c>
      <c r="F155" s="124" t="s">
        <v>5521</v>
      </c>
      <c r="I155" s="125"/>
      <c r="J155" s="126">
        <f>BK155</f>
        <v>807729.8</v>
      </c>
      <c r="L155" s="122"/>
      <c r="M155" s="127"/>
      <c r="P155" s="128">
        <f>SUM(P156:P196)</f>
        <v>0</v>
      </c>
      <c r="R155" s="128">
        <f>SUM(R156:R196)</f>
        <v>0</v>
      </c>
      <c r="T155" s="129">
        <f>SUM(T156:T196)</f>
        <v>0</v>
      </c>
      <c r="AR155" s="123" t="s">
        <v>80</v>
      </c>
      <c r="AT155" s="130" t="s">
        <v>70</v>
      </c>
      <c r="AU155" s="130" t="s">
        <v>71</v>
      </c>
      <c r="AY155" s="123" t="s">
        <v>330</v>
      </c>
      <c r="BK155" s="131">
        <f>SUM(BK156:BK196)</f>
        <v>807729.8</v>
      </c>
    </row>
    <row r="156" spans="2:65" s="1" customFormat="1" ht="16.5" customHeight="1">
      <c r="B156" s="33"/>
      <c r="C156" s="134" t="s">
        <v>977</v>
      </c>
      <c r="D156" s="134" t="s">
        <v>332</v>
      </c>
      <c r="E156" s="135" t="s">
        <v>5846</v>
      </c>
      <c r="F156" s="136" t="s">
        <v>5847</v>
      </c>
      <c r="G156" s="137" t="s">
        <v>2551</v>
      </c>
      <c r="H156" s="138">
        <v>2</v>
      </c>
      <c r="I156" s="139">
        <v>5681.82</v>
      </c>
      <c r="J156" s="140">
        <f t="shared" ref="J156:J164" si="20">ROUND(I156*H156,2)</f>
        <v>11363.64</v>
      </c>
      <c r="K156" s="136" t="s">
        <v>5469</v>
      </c>
      <c r="L156" s="33"/>
      <c r="M156" s="141" t="s">
        <v>21</v>
      </c>
      <c r="N156" s="142" t="s">
        <v>42</v>
      </c>
      <c r="P156" s="143">
        <f t="shared" ref="P156:P164" si="21">O156*H156</f>
        <v>0</v>
      </c>
      <c r="Q156" s="143">
        <v>0</v>
      </c>
      <c r="R156" s="143">
        <f t="shared" ref="R156:R164" si="22">Q156*H156</f>
        <v>0</v>
      </c>
      <c r="S156" s="143">
        <v>0</v>
      </c>
      <c r="T156" s="144">
        <f t="shared" ref="T156:T164" si="23">S156*H156</f>
        <v>0</v>
      </c>
      <c r="AR156" s="145" t="s">
        <v>444</v>
      </c>
      <c r="AT156" s="145" t="s">
        <v>332</v>
      </c>
      <c r="AU156" s="145" t="s">
        <v>78</v>
      </c>
      <c r="AY156" s="18" t="s">
        <v>330</v>
      </c>
      <c r="BE156" s="146">
        <f t="shared" ref="BE156:BE164" si="24">IF(N156="základní",J156,0)</f>
        <v>11363.64</v>
      </c>
      <c r="BF156" s="146">
        <f t="shared" ref="BF156:BF164" si="25">IF(N156="snížená",J156,0)</f>
        <v>0</v>
      </c>
      <c r="BG156" s="146">
        <f t="shared" ref="BG156:BG164" si="26">IF(N156="zákl. přenesená",J156,0)</f>
        <v>0</v>
      </c>
      <c r="BH156" s="146">
        <f t="shared" ref="BH156:BH164" si="27">IF(N156="sníž. přenesená",J156,0)</f>
        <v>0</v>
      </c>
      <c r="BI156" s="146">
        <f t="shared" ref="BI156:BI164" si="28">IF(N156="nulová",J156,0)</f>
        <v>0</v>
      </c>
      <c r="BJ156" s="18" t="s">
        <v>78</v>
      </c>
      <c r="BK156" s="146">
        <f t="shared" ref="BK156:BK164" si="29">ROUND(I156*H156,2)</f>
        <v>11363.64</v>
      </c>
      <c r="BL156" s="18" t="s">
        <v>444</v>
      </c>
      <c r="BM156" s="145" t="s">
        <v>1736</v>
      </c>
    </row>
    <row r="157" spans="2:65" s="1" customFormat="1" ht="16.5" customHeight="1">
      <c r="B157" s="33"/>
      <c r="C157" s="134" t="s">
        <v>982</v>
      </c>
      <c r="D157" s="134" t="s">
        <v>332</v>
      </c>
      <c r="E157" s="135" t="s">
        <v>5848</v>
      </c>
      <c r="F157" s="136" t="s">
        <v>5849</v>
      </c>
      <c r="G157" s="137" t="s">
        <v>2551</v>
      </c>
      <c r="H157" s="138">
        <v>2</v>
      </c>
      <c r="I157" s="139">
        <v>2365.9299999999998</v>
      </c>
      <c r="J157" s="140">
        <f t="shared" si="20"/>
        <v>4731.8599999999997</v>
      </c>
      <c r="K157" s="136" t="s">
        <v>5469</v>
      </c>
      <c r="L157" s="33"/>
      <c r="M157" s="141" t="s">
        <v>21</v>
      </c>
      <c r="N157" s="142" t="s">
        <v>42</v>
      </c>
      <c r="P157" s="143">
        <f t="shared" si="21"/>
        <v>0</v>
      </c>
      <c r="Q157" s="143">
        <v>0</v>
      </c>
      <c r="R157" s="143">
        <f t="shared" si="22"/>
        <v>0</v>
      </c>
      <c r="S157" s="143">
        <v>0</v>
      </c>
      <c r="T157" s="144">
        <f t="shared" si="23"/>
        <v>0</v>
      </c>
      <c r="AR157" s="145" t="s">
        <v>444</v>
      </c>
      <c r="AT157" s="145" t="s">
        <v>332</v>
      </c>
      <c r="AU157" s="145" t="s">
        <v>78</v>
      </c>
      <c r="AY157" s="18" t="s">
        <v>330</v>
      </c>
      <c r="BE157" s="146">
        <f t="shared" si="24"/>
        <v>4731.8599999999997</v>
      </c>
      <c r="BF157" s="146">
        <f t="shared" si="25"/>
        <v>0</v>
      </c>
      <c r="BG157" s="146">
        <f t="shared" si="26"/>
        <v>0</v>
      </c>
      <c r="BH157" s="146">
        <f t="shared" si="27"/>
        <v>0</v>
      </c>
      <c r="BI157" s="146">
        <f t="shared" si="28"/>
        <v>0</v>
      </c>
      <c r="BJ157" s="18" t="s">
        <v>78</v>
      </c>
      <c r="BK157" s="146">
        <f t="shared" si="29"/>
        <v>4731.8599999999997</v>
      </c>
      <c r="BL157" s="18" t="s">
        <v>444</v>
      </c>
      <c r="BM157" s="145" t="s">
        <v>1753</v>
      </c>
    </row>
    <row r="158" spans="2:65" s="1" customFormat="1" ht="16.5" customHeight="1">
      <c r="B158" s="33"/>
      <c r="C158" s="134" t="s">
        <v>987</v>
      </c>
      <c r="D158" s="134" t="s">
        <v>332</v>
      </c>
      <c r="E158" s="135" t="s">
        <v>5850</v>
      </c>
      <c r="F158" s="136" t="s">
        <v>5851</v>
      </c>
      <c r="G158" s="137" t="s">
        <v>2551</v>
      </c>
      <c r="H158" s="138">
        <v>6</v>
      </c>
      <c r="I158" s="139">
        <v>3143.22</v>
      </c>
      <c r="J158" s="140">
        <f t="shared" si="20"/>
        <v>18859.32</v>
      </c>
      <c r="K158" s="136" t="s">
        <v>5469</v>
      </c>
      <c r="L158" s="33"/>
      <c r="M158" s="141" t="s">
        <v>21</v>
      </c>
      <c r="N158" s="142" t="s">
        <v>42</v>
      </c>
      <c r="P158" s="143">
        <f t="shared" si="21"/>
        <v>0</v>
      </c>
      <c r="Q158" s="143">
        <v>0</v>
      </c>
      <c r="R158" s="143">
        <f t="shared" si="22"/>
        <v>0</v>
      </c>
      <c r="S158" s="143">
        <v>0</v>
      </c>
      <c r="T158" s="144">
        <f t="shared" si="23"/>
        <v>0</v>
      </c>
      <c r="AR158" s="145" t="s">
        <v>444</v>
      </c>
      <c r="AT158" s="145" t="s">
        <v>332</v>
      </c>
      <c r="AU158" s="145" t="s">
        <v>78</v>
      </c>
      <c r="AY158" s="18" t="s">
        <v>330</v>
      </c>
      <c r="BE158" s="146">
        <f t="shared" si="24"/>
        <v>18859.32</v>
      </c>
      <c r="BF158" s="146">
        <f t="shared" si="25"/>
        <v>0</v>
      </c>
      <c r="BG158" s="146">
        <f t="shared" si="26"/>
        <v>0</v>
      </c>
      <c r="BH158" s="146">
        <f t="shared" si="27"/>
        <v>0</v>
      </c>
      <c r="BI158" s="146">
        <f t="shared" si="28"/>
        <v>0</v>
      </c>
      <c r="BJ158" s="18" t="s">
        <v>78</v>
      </c>
      <c r="BK158" s="146">
        <f t="shared" si="29"/>
        <v>18859.32</v>
      </c>
      <c r="BL158" s="18" t="s">
        <v>444</v>
      </c>
      <c r="BM158" s="145" t="s">
        <v>1868</v>
      </c>
    </row>
    <row r="159" spans="2:65" s="1" customFormat="1" ht="16.5" customHeight="1">
      <c r="B159" s="33"/>
      <c r="C159" s="134" t="s">
        <v>993</v>
      </c>
      <c r="D159" s="134" t="s">
        <v>332</v>
      </c>
      <c r="E159" s="135" t="s">
        <v>5852</v>
      </c>
      <c r="F159" s="136" t="s">
        <v>5853</v>
      </c>
      <c r="G159" s="137" t="s">
        <v>2551</v>
      </c>
      <c r="H159" s="138">
        <v>4</v>
      </c>
      <c r="I159" s="139">
        <v>4549.7700000000004</v>
      </c>
      <c r="J159" s="140">
        <f t="shared" si="20"/>
        <v>18199.080000000002</v>
      </c>
      <c r="K159" s="136" t="s">
        <v>5469</v>
      </c>
      <c r="L159" s="33"/>
      <c r="M159" s="141" t="s">
        <v>21</v>
      </c>
      <c r="N159" s="142" t="s">
        <v>42</v>
      </c>
      <c r="P159" s="143">
        <f t="shared" si="21"/>
        <v>0</v>
      </c>
      <c r="Q159" s="143">
        <v>0</v>
      </c>
      <c r="R159" s="143">
        <f t="shared" si="22"/>
        <v>0</v>
      </c>
      <c r="S159" s="143">
        <v>0</v>
      </c>
      <c r="T159" s="144">
        <f t="shared" si="23"/>
        <v>0</v>
      </c>
      <c r="AR159" s="145" t="s">
        <v>444</v>
      </c>
      <c r="AT159" s="145" t="s">
        <v>332</v>
      </c>
      <c r="AU159" s="145" t="s">
        <v>78</v>
      </c>
      <c r="AY159" s="18" t="s">
        <v>330</v>
      </c>
      <c r="BE159" s="146">
        <f t="shared" si="24"/>
        <v>18199.080000000002</v>
      </c>
      <c r="BF159" s="146">
        <f t="shared" si="25"/>
        <v>0</v>
      </c>
      <c r="BG159" s="146">
        <f t="shared" si="26"/>
        <v>0</v>
      </c>
      <c r="BH159" s="146">
        <f t="shared" si="27"/>
        <v>0</v>
      </c>
      <c r="BI159" s="146">
        <f t="shared" si="28"/>
        <v>0</v>
      </c>
      <c r="BJ159" s="18" t="s">
        <v>78</v>
      </c>
      <c r="BK159" s="146">
        <f t="shared" si="29"/>
        <v>18199.080000000002</v>
      </c>
      <c r="BL159" s="18" t="s">
        <v>444</v>
      </c>
      <c r="BM159" s="145" t="s">
        <v>1880</v>
      </c>
    </row>
    <row r="160" spans="2:65" s="1" customFormat="1" ht="16.5" customHeight="1">
      <c r="B160" s="33"/>
      <c r="C160" s="134" t="s">
        <v>998</v>
      </c>
      <c r="D160" s="134" t="s">
        <v>332</v>
      </c>
      <c r="E160" s="135" t="s">
        <v>5854</v>
      </c>
      <c r="F160" s="136" t="s">
        <v>5855</v>
      </c>
      <c r="G160" s="137" t="s">
        <v>2551</v>
      </c>
      <c r="H160" s="138">
        <v>2</v>
      </c>
      <c r="I160" s="139">
        <v>6899.37</v>
      </c>
      <c r="J160" s="140">
        <f t="shared" si="20"/>
        <v>13798.74</v>
      </c>
      <c r="K160" s="136" t="s">
        <v>5469</v>
      </c>
      <c r="L160" s="33"/>
      <c r="M160" s="141" t="s">
        <v>21</v>
      </c>
      <c r="N160" s="142" t="s">
        <v>42</v>
      </c>
      <c r="P160" s="143">
        <f t="shared" si="21"/>
        <v>0</v>
      </c>
      <c r="Q160" s="143">
        <v>0</v>
      </c>
      <c r="R160" s="143">
        <f t="shared" si="22"/>
        <v>0</v>
      </c>
      <c r="S160" s="143">
        <v>0</v>
      </c>
      <c r="T160" s="144">
        <f t="shared" si="23"/>
        <v>0</v>
      </c>
      <c r="AR160" s="145" t="s">
        <v>444</v>
      </c>
      <c r="AT160" s="145" t="s">
        <v>332</v>
      </c>
      <c r="AU160" s="145" t="s">
        <v>78</v>
      </c>
      <c r="AY160" s="18" t="s">
        <v>330</v>
      </c>
      <c r="BE160" s="146">
        <f t="shared" si="24"/>
        <v>13798.74</v>
      </c>
      <c r="BF160" s="146">
        <f t="shared" si="25"/>
        <v>0</v>
      </c>
      <c r="BG160" s="146">
        <f t="shared" si="26"/>
        <v>0</v>
      </c>
      <c r="BH160" s="146">
        <f t="shared" si="27"/>
        <v>0</v>
      </c>
      <c r="BI160" s="146">
        <f t="shared" si="28"/>
        <v>0</v>
      </c>
      <c r="BJ160" s="18" t="s">
        <v>78</v>
      </c>
      <c r="BK160" s="146">
        <f t="shared" si="29"/>
        <v>13798.74</v>
      </c>
      <c r="BL160" s="18" t="s">
        <v>444</v>
      </c>
      <c r="BM160" s="145" t="s">
        <v>1893</v>
      </c>
    </row>
    <row r="161" spans="2:65" s="1" customFormat="1" ht="16.5" customHeight="1">
      <c r="B161" s="33"/>
      <c r="C161" s="134" t="s">
        <v>1013</v>
      </c>
      <c r="D161" s="134" t="s">
        <v>332</v>
      </c>
      <c r="E161" s="135" t="s">
        <v>5856</v>
      </c>
      <c r="F161" s="136" t="s">
        <v>5857</v>
      </c>
      <c r="G161" s="137" t="s">
        <v>973</v>
      </c>
      <c r="H161" s="138">
        <v>6</v>
      </c>
      <c r="I161" s="139">
        <v>387.4</v>
      </c>
      <c r="J161" s="140">
        <f t="shared" si="20"/>
        <v>2324.4</v>
      </c>
      <c r="K161" s="136" t="s">
        <v>5469</v>
      </c>
      <c r="L161" s="33"/>
      <c r="M161" s="141" t="s">
        <v>21</v>
      </c>
      <c r="N161" s="142" t="s">
        <v>42</v>
      </c>
      <c r="P161" s="143">
        <f t="shared" si="21"/>
        <v>0</v>
      </c>
      <c r="Q161" s="143">
        <v>0</v>
      </c>
      <c r="R161" s="143">
        <f t="shared" si="22"/>
        <v>0</v>
      </c>
      <c r="S161" s="143">
        <v>0</v>
      </c>
      <c r="T161" s="144">
        <f t="shared" si="23"/>
        <v>0</v>
      </c>
      <c r="AR161" s="145" t="s">
        <v>444</v>
      </c>
      <c r="AT161" s="145" t="s">
        <v>332</v>
      </c>
      <c r="AU161" s="145" t="s">
        <v>78</v>
      </c>
      <c r="AY161" s="18" t="s">
        <v>330</v>
      </c>
      <c r="BE161" s="146">
        <f t="shared" si="24"/>
        <v>2324.4</v>
      </c>
      <c r="BF161" s="146">
        <f t="shared" si="25"/>
        <v>0</v>
      </c>
      <c r="BG161" s="146">
        <f t="shared" si="26"/>
        <v>0</v>
      </c>
      <c r="BH161" s="146">
        <f t="shared" si="27"/>
        <v>0</v>
      </c>
      <c r="BI161" s="146">
        <f t="shared" si="28"/>
        <v>0</v>
      </c>
      <c r="BJ161" s="18" t="s">
        <v>78</v>
      </c>
      <c r="BK161" s="146">
        <f t="shared" si="29"/>
        <v>2324.4</v>
      </c>
      <c r="BL161" s="18" t="s">
        <v>444</v>
      </c>
      <c r="BM161" s="145" t="s">
        <v>1904</v>
      </c>
    </row>
    <row r="162" spans="2:65" s="1" customFormat="1" ht="16.5" customHeight="1">
      <c r="B162" s="33"/>
      <c r="C162" s="134" t="s">
        <v>1022</v>
      </c>
      <c r="D162" s="134" t="s">
        <v>332</v>
      </c>
      <c r="E162" s="135" t="s">
        <v>5531</v>
      </c>
      <c r="F162" s="136" t="s">
        <v>5858</v>
      </c>
      <c r="G162" s="137" t="s">
        <v>2551</v>
      </c>
      <c r="H162" s="138">
        <v>174</v>
      </c>
      <c r="I162" s="139">
        <v>437.21</v>
      </c>
      <c r="J162" s="140">
        <f t="shared" si="20"/>
        <v>76074.539999999994</v>
      </c>
      <c r="K162" s="136" t="s">
        <v>5469</v>
      </c>
      <c r="L162" s="33"/>
      <c r="M162" s="141" t="s">
        <v>21</v>
      </c>
      <c r="N162" s="142" t="s">
        <v>42</v>
      </c>
      <c r="P162" s="143">
        <f t="shared" si="21"/>
        <v>0</v>
      </c>
      <c r="Q162" s="143">
        <v>0</v>
      </c>
      <c r="R162" s="143">
        <f t="shared" si="22"/>
        <v>0</v>
      </c>
      <c r="S162" s="143">
        <v>0</v>
      </c>
      <c r="T162" s="144">
        <f t="shared" si="23"/>
        <v>0</v>
      </c>
      <c r="AR162" s="145" t="s">
        <v>444</v>
      </c>
      <c r="AT162" s="145" t="s">
        <v>332</v>
      </c>
      <c r="AU162" s="145" t="s">
        <v>78</v>
      </c>
      <c r="AY162" s="18" t="s">
        <v>330</v>
      </c>
      <c r="BE162" s="146">
        <f t="shared" si="24"/>
        <v>76074.539999999994</v>
      </c>
      <c r="BF162" s="146">
        <f t="shared" si="25"/>
        <v>0</v>
      </c>
      <c r="BG162" s="146">
        <f t="shared" si="26"/>
        <v>0</v>
      </c>
      <c r="BH162" s="146">
        <f t="shared" si="27"/>
        <v>0</v>
      </c>
      <c r="BI162" s="146">
        <f t="shared" si="28"/>
        <v>0</v>
      </c>
      <c r="BJ162" s="18" t="s">
        <v>78</v>
      </c>
      <c r="BK162" s="146">
        <f t="shared" si="29"/>
        <v>76074.539999999994</v>
      </c>
      <c r="BL162" s="18" t="s">
        <v>444</v>
      </c>
      <c r="BM162" s="145" t="s">
        <v>1917</v>
      </c>
    </row>
    <row r="163" spans="2:65" s="1" customFormat="1" ht="16.5" customHeight="1">
      <c r="B163" s="33"/>
      <c r="C163" s="134" t="s">
        <v>1028</v>
      </c>
      <c r="D163" s="134" t="s">
        <v>332</v>
      </c>
      <c r="E163" s="135" t="s">
        <v>5859</v>
      </c>
      <c r="F163" s="136" t="s">
        <v>5860</v>
      </c>
      <c r="G163" s="137" t="s">
        <v>551</v>
      </c>
      <c r="H163" s="138">
        <v>95</v>
      </c>
      <c r="I163" s="139">
        <v>112.01</v>
      </c>
      <c r="J163" s="140">
        <f t="shared" si="20"/>
        <v>10640.95</v>
      </c>
      <c r="K163" s="136" t="s">
        <v>5469</v>
      </c>
      <c r="L163" s="33"/>
      <c r="M163" s="141" t="s">
        <v>21</v>
      </c>
      <c r="N163" s="142" t="s">
        <v>42</v>
      </c>
      <c r="P163" s="143">
        <f t="shared" si="21"/>
        <v>0</v>
      </c>
      <c r="Q163" s="143">
        <v>0</v>
      </c>
      <c r="R163" s="143">
        <f t="shared" si="22"/>
        <v>0</v>
      </c>
      <c r="S163" s="143">
        <v>0</v>
      </c>
      <c r="T163" s="144">
        <f t="shared" si="23"/>
        <v>0</v>
      </c>
      <c r="AR163" s="145" t="s">
        <v>444</v>
      </c>
      <c r="AT163" s="145" t="s">
        <v>332</v>
      </c>
      <c r="AU163" s="145" t="s">
        <v>78</v>
      </c>
      <c r="AY163" s="18" t="s">
        <v>330</v>
      </c>
      <c r="BE163" s="146">
        <f t="shared" si="24"/>
        <v>10640.95</v>
      </c>
      <c r="BF163" s="146">
        <f t="shared" si="25"/>
        <v>0</v>
      </c>
      <c r="BG163" s="146">
        <f t="shared" si="26"/>
        <v>0</v>
      </c>
      <c r="BH163" s="146">
        <f t="shared" si="27"/>
        <v>0</v>
      </c>
      <c r="BI163" s="146">
        <f t="shared" si="28"/>
        <v>0</v>
      </c>
      <c r="BJ163" s="18" t="s">
        <v>78</v>
      </c>
      <c r="BK163" s="146">
        <f t="shared" si="29"/>
        <v>10640.95</v>
      </c>
      <c r="BL163" s="18" t="s">
        <v>444</v>
      </c>
      <c r="BM163" s="145" t="s">
        <v>1926</v>
      </c>
    </row>
    <row r="164" spans="2:65" s="1" customFormat="1" ht="16.5" customHeight="1">
      <c r="B164" s="33"/>
      <c r="C164" s="134" t="s">
        <v>1035</v>
      </c>
      <c r="D164" s="134" t="s">
        <v>332</v>
      </c>
      <c r="E164" s="135" t="s">
        <v>5861</v>
      </c>
      <c r="F164" s="136" t="s">
        <v>5862</v>
      </c>
      <c r="G164" s="137" t="s">
        <v>353</v>
      </c>
      <c r="H164" s="138">
        <v>10</v>
      </c>
      <c r="I164" s="139">
        <v>290.40000000000003</v>
      </c>
      <c r="J164" s="140">
        <f t="shared" si="20"/>
        <v>2904</v>
      </c>
      <c r="K164" s="136" t="s">
        <v>5457</v>
      </c>
      <c r="L164" s="33"/>
      <c r="M164" s="141" t="s">
        <v>21</v>
      </c>
      <c r="N164" s="142" t="s">
        <v>42</v>
      </c>
      <c r="P164" s="143">
        <f t="shared" si="21"/>
        <v>0</v>
      </c>
      <c r="Q164" s="143">
        <v>0</v>
      </c>
      <c r="R164" s="143">
        <f t="shared" si="22"/>
        <v>0</v>
      </c>
      <c r="S164" s="143">
        <v>0</v>
      </c>
      <c r="T164" s="144">
        <f t="shared" si="23"/>
        <v>0</v>
      </c>
      <c r="AR164" s="145" t="s">
        <v>444</v>
      </c>
      <c r="AT164" s="145" t="s">
        <v>332</v>
      </c>
      <c r="AU164" s="145" t="s">
        <v>78</v>
      </c>
      <c r="AY164" s="18" t="s">
        <v>330</v>
      </c>
      <c r="BE164" s="146">
        <f t="shared" si="24"/>
        <v>2904</v>
      </c>
      <c r="BF164" s="146">
        <f t="shared" si="25"/>
        <v>0</v>
      </c>
      <c r="BG164" s="146">
        <f t="shared" si="26"/>
        <v>0</v>
      </c>
      <c r="BH164" s="146">
        <f t="shared" si="27"/>
        <v>0</v>
      </c>
      <c r="BI164" s="146">
        <f t="shared" si="28"/>
        <v>0</v>
      </c>
      <c r="BJ164" s="18" t="s">
        <v>78</v>
      </c>
      <c r="BK164" s="146">
        <f t="shared" si="29"/>
        <v>2904</v>
      </c>
      <c r="BL164" s="18" t="s">
        <v>444</v>
      </c>
      <c r="BM164" s="145" t="s">
        <v>1942</v>
      </c>
    </row>
    <row r="165" spans="2:65" s="1" customFormat="1" ht="19.5">
      <c r="B165" s="33"/>
      <c r="D165" s="152" t="s">
        <v>375</v>
      </c>
      <c r="F165" s="165" t="s">
        <v>5530</v>
      </c>
      <c r="I165" s="149"/>
      <c r="L165" s="33"/>
      <c r="M165" s="150"/>
      <c r="T165" s="52"/>
      <c r="AT165" s="18" t="s">
        <v>375</v>
      </c>
      <c r="AU165" s="18" t="s">
        <v>78</v>
      </c>
    </row>
    <row r="166" spans="2:65" s="1" customFormat="1" ht="16.5" customHeight="1">
      <c r="B166" s="33"/>
      <c r="C166" s="134" t="s">
        <v>1044</v>
      </c>
      <c r="D166" s="134" t="s">
        <v>332</v>
      </c>
      <c r="E166" s="135" t="s">
        <v>5863</v>
      </c>
      <c r="F166" s="136" t="s">
        <v>5864</v>
      </c>
      <c r="G166" s="137" t="s">
        <v>353</v>
      </c>
      <c r="H166" s="138">
        <v>9</v>
      </c>
      <c r="I166" s="139">
        <v>335.35</v>
      </c>
      <c r="J166" s="140">
        <f>ROUND(I166*H166,2)</f>
        <v>3018.15</v>
      </c>
      <c r="K166" s="136" t="s">
        <v>5457</v>
      </c>
      <c r="L166" s="33"/>
      <c r="M166" s="141" t="s">
        <v>21</v>
      </c>
      <c r="N166" s="142" t="s">
        <v>42</v>
      </c>
      <c r="P166" s="143">
        <f>O166*H166</f>
        <v>0</v>
      </c>
      <c r="Q166" s="143">
        <v>0</v>
      </c>
      <c r="R166" s="143">
        <f>Q166*H166</f>
        <v>0</v>
      </c>
      <c r="S166" s="143">
        <v>0</v>
      </c>
      <c r="T166" s="144">
        <f>S166*H166</f>
        <v>0</v>
      </c>
      <c r="AR166" s="145" t="s">
        <v>444</v>
      </c>
      <c r="AT166" s="145" t="s">
        <v>332</v>
      </c>
      <c r="AU166" s="145" t="s">
        <v>78</v>
      </c>
      <c r="AY166" s="18" t="s">
        <v>330</v>
      </c>
      <c r="BE166" s="146">
        <f>IF(N166="základní",J166,0)</f>
        <v>3018.15</v>
      </c>
      <c r="BF166" s="146">
        <f>IF(N166="snížená",J166,0)</f>
        <v>0</v>
      </c>
      <c r="BG166" s="146">
        <f>IF(N166="zákl. přenesená",J166,0)</f>
        <v>0</v>
      </c>
      <c r="BH166" s="146">
        <f>IF(N166="sníž. přenesená",J166,0)</f>
        <v>0</v>
      </c>
      <c r="BI166" s="146">
        <f>IF(N166="nulová",J166,0)</f>
        <v>0</v>
      </c>
      <c r="BJ166" s="18" t="s">
        <v>78</v>
      </c>
      <c r="BK166" s="146">
        <f>ROUND(I166*H166,2)</f>
        <v>3018.15</v>
      </c>
      <c r="BL166" s="18" t="s">
        <v>444</v>
      </c>
      <c r="BM166" s="145" t="s">
        <v>1968</v>
      </c>
    </row>
    <row r="167" spans="2:65" s="1" customFormat="1" ht="19.5">
      <c r="B167" s="33"/>
      <c r="D167" s="152" t="s">
        <v>375</v>
      </c>
      <c r="F167" s="165" t="s">
        <v>5530</v>
      </c>
      <c r="I167" s="149"/>
      <c r="L167" s="33"/>
      <c r="M167" s="150"/>
      <c r="T167" s="52"/>
      <c r="AT167" s="18" t="s">
        <v>375</v>
      </c>
      <c r="AU167" s="18" t="s">
        <v>78</v>
      </c>
    </row>
    <row r="168" spans="2:65" s="1" customFormat="1" ht="16.5" customHeight="1">
      <c r="B168" s="33"/>
      <c r="C168" s="134" t="s">
        <v>1050</v>
      </c>
      <c r="D168" s="134" t="s">
        <v>332</v>
      </c>
      <c r="E168" s="135" t="s">
        <v>5865</v>
      </c>
      <c r="F168" s="136" t="s">
        <v>5866</v>
      </c>
      <c r="G168" s="137" t="s">
        <v>353</v>
      </c>
      <c r="H168" s="138">
        <v>6</v>
      </c>
      <c r="I168" s="139">
        <v>494.46</v>
      </c>
      <c r="J168" s="140">
        <f>ROUND(I168*H168,2)</f>
        <v>2966.76</v>
      </c>
      <c r="K168" s="136" t="s">
        <v>5457</v>
      </c>
      <c r="L168" s="33"/>
      <c r="M168" s="141" t="s">
        <v>21</v>
      </c>
      <c r="N168" s="142" t="s">
        <v>42</v>
      </c>
      <c r="P168" s="143">
        <f>O168*H168</f>
        <v>0</v>
      </c>
      <c r="Q168" s="143">
        <v>0</v>
      </c>
      <c r="R168" s="143">
        <f>Q168*H168</f>
        <v>0</v>
      </c>
      <c r="S168" s="143">
        <v>0</v>
      </c>
      <c r="T168" s="144">
        <f>S168*H168</f>
        <v>0</v>
      </c>
      <c r="AR168" s="145" t="s">
        <v>444</v>
      </c>
      <c r="AT168" s="145" t="s">
        <v>332</v>
      </c>
      <c r="AU168" s="145" t="s">
        <v>78</v>
      </c>
      <c r="AY168" s="18" t="s">
        <v>330</v>
      </c>
      <c r="BE168" s="146">
        <f>IF(N168="základní",J168,0)</f>
        <v>2966.76</v>
      </c>
      <c r="BF168" s="146">
        <f>IF(N168="snížená",J168,0)</f>
        <v>0</v>
      </c>
      <c r="BG168" s="146">
        <f>IF(N168="zákl. přenesená",J168,0)</f>
        <v>0</v>
      </c>
      <c r="BH168" s="146">
        <f>IF(N168="sníž. přenesená",J168,0)</f>
        <v>0</v>
      </c>
      <c r="BI168" s="146">
        <f>IF(N168="nulová",J168,0)</f>
        <v>0</v>
      </c>
      <c r="BJ168" s="18" t="s">
        <v>78</v>
      </c>
      <c r="BK168" s="146">
        <f>ROUND(I168*H168,2)</f>
        <v>2966.76</v>
      </c>
      <c r="BL168" s="18" t="s">
        <v>444</v>
      </c>
      <c r="BM168" s="145" t="s">
        <v>1979</v>
      </c>
    </row>
    <row r="169" spans="2:65" s="1" customFormat="1" ht="19.5">
      <c r="B169" s="33"/>
      <c r="D169" s="152" t="s">
        <v>375</v>
      </c>
      <c r="F169" s="165" t="s">
        <v>5530</v>
      </c>
      <c r="I169" s="149"/>
      <c r="L169" s="33"/>
      <c r="M169" s="150"/>
      <c r="T169" s="52"/>
      <c r="AT169" s="18" t="s">
        <v>375</v>
      </c>
      <c r="AU169" s="18" t="s">
        <v>78</v>
      </c>
    </row>
    <row r="170" spans="2:65" s="1" customFormat="1" ht="21.75" customHeight="1">
      <c r="B170" s="33"/>
      <c r="C170" s="134" t="s">
        <v>1057</v>
      </c>
      <c r="D170" s="134" t="s">
        <v>332</v>
      </c>
      <c r="E170" s="135" t="s">
        <v>5522</v>
      </c>
      <c r="F170" s="136" t="s">
        <v>5523</v>
      </c>
      <c r="G170" s="137" t="s">
        <v>973</v>
      </c>
      <c r="H170" s="138">
        <v>174</v>
      </c>
      <c r="I170" s="139">
        <v>177.1</v>
      </c>
      <c r="J170" s="140">
        <f>ROUND(I170*H170,2)</f>
        <v>30815.4</v>
      </c>
      <c r="K170" s="136" t="s">
        <v>5457</v>
      </c>
      <c r="L170" s="33"/>
      <c r="M170" s="141" t="s">
        <v>21</v>
      </c>
      <c r="N170" s="142" t="s">
        <v>42</v>
      </c>
      <c r="P170" s="143">
        <f>O170*H170</f>
        <v>0</v>
      </c>
      <c r="Q170" s="143">
        <v>0</v>
      </c>
      <c r="R170" s="143">
        <f>Q170*H170</f>
        <v>0</v>
      </c>
      <c r="S170" s="143">
        <v>0</v>
      </c>
      <c r="T170" s="144">
        <f>S170*H170</f>
        <v>0</v>
      </c>
      <c r="AR170" s="145" t="s">
        <v>444</v>
      </c>
      <c r="AT170" s="145" t="s">
        <v>332</v>
      </c>
      <c r="AU170" s="145" t="s">
        <v>78</v>
      </c>
      <c r="AY170" s="18" t="s">
        <v>330</v>
      </c>
      <c r="BE170" s="146">
        <f>IF(N170="základní",J170,0)</f>
        <v>30815.4</v>
      </c>
      <c r="BF170" s="146">
        <f>IF(N170="snížená",J170,0)</f>
        <v>0</v>
      </c>
      <c r="BG170" s="146">
        <f>IF(N170="zákl. přenesená",J170,0)</f>
        <v>0</v>
      </c>
      <c r="BH170" s="146">
        <f>IF(N170="sníž. přenesená",J170,0)</f>
        <v>0</v>
      </c>
      <c r="BI170" s="146">
        <f>IF(N170="nulová",J170,0)</f>
        <v>0</v>
      </c>
      <c r="BJ170" s="18" t="s">
        <v>78</v>
      </c>
      <c r="BK170" s="146">
        <f>ROUND(I170*H170,2)</f>
        <v>30815.4</v>
      </c>
      <c r="BL170" s="18" t="s">
        <v>444</v>
      </c>
      <c r="BM170" s="145" t="s">
        <v>1994</v>
      </c>
    </row>
    <row r="171" spans="2:65" s="1" customFormat="1" ht="21.75" customHeight="1">
      <c r="B171" s="33"/>
      <c r="C171" s="134" t="s">
        <v>1064</v>
      </c>
      <c r="D171" s="134" t="s">
        <v>332</v>
      </c>
      <c r="E171" s="135" t="s">
        <v>5867</v>
      </c>
      <c r="F171" s="136" t="s">
        <v>5868</v>
      </c>
      <c r="G171" s="137" t="s">
        <v>973</v>
      </c>
      <c r="H171" s="138">
        <v>2</v>
      </c>
      <c r="I171" s="139">
        <v>354.2</v>
      </c>
      <c r="J171" s="140">
        <f>ROUND(I171*H171,2)</f>
        <v>708.4</v>
      </c>
      <c r="K171" s="136" t="s">
        <v>5457</v>
      </c>
      <c r="L171" s="33"/>
      <c r="M171" s="141" t="s">
        <v>21</v>
      </c>
      <c r="N171" s="142" t="s">
        <v>42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444</v>
      </c>
      <c r="AT171" s="145" t="s">
        <v>332</v>
      </c>
      <c r="AU171" s="145" t="s">
        <v>78</v>
      </c>
      <c r="AY171" s="18" t="s">
        <v>330</v>
      </c>
      <c r="BE171" s="146">
        <f>IF(N171="základní",J171,0)</f>
        <v>708.4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78</v>
      </c>
      <c r="BK171" s="146">
        <f>ROUND(I171*H171,2)</f>
        <v>708.4</v>
      </c>
      <c r="BL171" s="18" t="s">
        <v>444</v>
      </c>
      <c r="BM171" s="145" t="s">
        <v>2050</v>
      </c>
    </row>
    <row r="172" spans="2:65" s="1" customFormat="1" ht="24.2" customHeight="1">
      <c r="B172" s="33"/>
      <c r="C172" s="134" t="s">
        <v>1072</v>
      </c>
      <c r="D172" s="134" t="s">
        <v>332</v>
      </c>
      <c r="E172" s="135" t="s">
        <v>5528</v>
      </c>
      <c r="F172" s="136" t="s">
        <v>5529</v>
      </c>
      <c r="G172" s="137" t="s">
        <v>353</v>
      </c>
      <c r="H172" s="138">
        <v>40</v>
      </c>
      <c r="I172" s="139">
        <v>482.91</v>
      </c>
      <c r="J172" s="140">
        <f>ROUND(I172*H172,2)</f>
        <v>19316.400000000001</v>
      </c>
      <c r="K172" s="136" t="s">
        <v>5457</v>
      </c>
      <c r="L172" s="33"/>
      <c r="M172" s="141" t="s">
        <v>21</v>
      </c>
      <c r="N172" s="142" t="s">
        <v>42</v>
      </c>
      <c r="P172" s="143">
        <f>O172*H172</f>
        <v>0</v>
      </c>
      <c r="Q172" s="143">
        <v>0</v>
      </c>
      <c r="R172" s="143">
        <f>Q172*H172</f>
        <v>0</v>
      </c>
      <c r="S172" s="143">
        <v>0</v>
      </c>
      <c r="T172" s="144">
        <f>S172*H172</f>
        <v>0</v>
      </c>
      <c r="AR172" s="145" t="s">
        <v>444</v>
      </c>
      <c r="AT172" s="145" t="s">
        <v>332</v>
      </c>
      <c r="AU172" s="145" t="s">
        <v>78</v>
      </c>
      <c r="AY172" s="18" t="s">
        <v>330</v>
      </c>
      <c r="BE172" s="146">
        <f>IF(N172="základní",J172,0)</f>
        <v>19316.400000000001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78</v>
      </c>
      <c r="BK172" s="146">
        <f>ROUND(I172*H172,2)</f>
        <v>19316.400000000001</v>
      </c>
      <c r="BL172" s="18" t="s">
        <v>444</v>
      </c>
      <c r="BM172" s="145" t="s">
        <v>2058</v>
      </c>
    </row>
    <row r="173" spans="2:65" s="1" customFormat="1" ht="19.5">
      <c r="B173" s="33"/>
      <c r="D173" s="152" t="s">
        <v>375</v>
      </c>
      <c r="F173" s="165" t="s">
        <v>5530</v>
      </c>
      <c r="I173" s="149"/>
      <c r="L173" s="33"/>
      <c r="M173" s="150"/>
      <c r="T173" s="52"/>
      <c r="AT173" s="18" t="s">
        <v>375</v>
      </c>
      <c r="AU173" s="18" t="s">
        <v>78</v>
      </c>
    </row>
    <row r="174" spans="2:65" s="1" customFormat="1" ht="24.2" customHeight="1">
      <c r="B174" s="33"/>
      <c r="C174" s="134" t="s">
        <v>1087</v>
      </c>
      <c r="D174" s="134" t="s">
        <v>332</v>
      </c>
      <c r="E174" s="135" t="s">
        <v>5869</v>
      </c>
      <c r="F174" s="136" t="s">
        <v>5870</v>
      </c>
      <c r="G174" s="137" t="s">
        <v>353</v>
      </c>
      <c r="H174" s="138">
        <v>20</v>
      </c>
      <c r="I174" s="139">
        <v>642.54</v>
      </c>
      <c r="J174" s="140">
        <f>ROUND(I174*H174,2)</f>
        <v>12850.8</v>
      </c>
      <c r="K174" s="136" t="s">
        <v>5457</v>
      </c>
      <c r="L174" s="33"/>
      <c r="M174" s="141" t="s">
        <v>21</v>
      </c>
      <c r="N174" s="142" t="s">
        <v>42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444</v>
      </c>
      <c r="AT174" s="145" t="s">
        <v>332</v>
      </c>
      <c r="AU174" s="145" t="s">
        <v>78</v>
      </c>
      <c r="AY174" s="18" t="s">
        <v>330</v>
      </c>
      <c r="BE174" s="146">
        <f>IF(N174="základní",J174,0)</f>
        <v>12850.8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78</v>
      </c>
      <c r="BK174" s="146">
        <f>ROUND(I174*H174,2)</f>
        <v>12850.8</v>
      </c>
      <c r="BL174" s="18" t="s">
        <v>444</v>
      </c>
      <c r="BM174" s="145" t="s">
        <v>2072</v>
      </c>
    </row>
    <row r="175" spans="2:65" s="1" customFormat="1" ht="19.5">
      <c r="B175" s="33"/>
      <c r="D175" s="152" t="s">
        <v>375</v>
      </c>
      <c r="F175" s="165" t="s">
        <v>5530</v>
      </c>
      <c r="I175" s="149"/>
      <c r="L175" s="33"/>
      <c r="M175" s="150"/>
      <c r="T175" s="52"/>
      <c r="AT175" s="18" t="s">
        <v>375</v>
      </c>
      <c r="AU175" s="18" t="s">
        <v>78</v>
      </c>
    </row>
    <row r="176" spans="2:65" s="1" customFormat="1" ht="24.2" customHeight="1">
      <c r="B176" s="33"/>
      <c r="C176" s="134" t="s">
        <v>1095</v>
      </c>
      <c r="D176" s="134" t="s">
        <v>332</v>
      </c>
      <c r="E176" s="135" t="s">
        <v>5871</v>
      </c>
      <c r="F176" s="136" t="s">
        <v>5872</v>
      </c>
      <c r="G176" s="137" t="s">
        <v>353</v>
      </c>
      <c r="H176" s="138">
        <v>19</v>
      </c>
      <c r="I176" s="139">
        <v>773.15</v>
      </c>
      <c r="J176" s="140">
        <f>ROUND(I176*H176,2)</f>
        <v>14689.85</v>
      </c>
      <c r="K176" s="136" t="s">
        <v>5457</v>
      </c>
      <c r="L176" s="33"/>
      <c r="M176" s="141" t="s">
        <v>21</v>
      </c>
      <c r="N176" s="142" t="s">
        <v>42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444</v>
      </c>
      <c r="AT176" s="145" t="s">
        <v>332</v>
      </c>
      <c r="AU176" s="145" t="s">
        <v>78</v>
      </c>
      <c r="AY176" s="18" t="s">
        <v>330</v>
      </c>
      <c r="BE176" s="146">
        <f>IF(N176="základní",J176,0)</f>
        <v>14689.85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78</v>
      </c>
      <c r="BK176" s="146">
        <f>ROUND(I176*H176,2)</f>
        <v>14689.85</v>
      </c>
      <c r="BL176" s="18" t="s">
        <v>444</v>
      </c>
      <c r="BM176" s="145" t="s">
        <v>2081</v>
      </c>
    </row>
    <row r="177" spans="2:65" s="1" customFormat="1" ht="19.5">
      <c r="B177" s="33"/>
      <c r="D177" s="152" t="s">
        <v>375</v>
      </c>
      <c r="F177" s="165" t="s">
        <v>5530</v>
      </c>
      <c r="I177" s="149"/>
      <c r="L177" s="33"/>
      <c r="M177" s="150"/>
      <c r="T177" s="52"/>
      <c r="AT177" s="18" t="s">
        <v>375</v>
      </c>
      <c r="AU177" s="18" t="s">
        <v>78</v>
      </c>
    </row>
    <row r="178" spans="2:65" s="1" customFormat="1" ht="24.2" customHeight="1">
      <c r="B178" s="33"/>
      <c r="C178" s="134" t="s">
        <v>1103</v>
      </c>
      <c r="D178" s="134" t="s">
        <v>332</v>
      </c>
      <c r="E178" s="135" t="s">
        <v>5873</v>
      </c>
      <c r="F178" s="136" t="s">
        <v>5874</v>
      </c>
      <c r="G178" s="137" t="s">
        <v>353</v>
      </c>
      <c r="H178" s="138">
        <v>26</v>
      </c>
      <c r="I178" s="139">
        <v>883.94</v>
      </c>
      <c r="J178" s="140">
        <f>ROUND(I178*H178,2)</f>
        <v>22982.44</v>
      </c>
      <c r="K178" s="136" t="s">
        <v>5457</v>
      </c>
      <c r="L178" s="33"/>
      <c r="M178" s="141" t="s">
        <v>21</v>
      </c>
      <c r="N178" s="142" t="s">
        <v>42</v>
      </c>
      <c r="P178" s="143">
        <f>O178*H178</f>
        <v>0</v>
      </c>
      <c r="Q178" s="143">
        <v>0</v>
      </c>
      <c r="R178" s="143">
        <f>Q178*H178</f>
        <v>0</v>
      </c>
      <c r="S178" s="143">
        <v>0</v>
      </c>
      <c r="T178" s="144">
        <f>S178*H178</f>
        <v>0</v>
      </c>
      <c r="AR178" s="145" t="s">
        <v>444</v>
      </c>
      <c r="AT178" s="145" t="s">
        <v>332</v>
      </c>
      <c r="AU178" s="145" t="s">
        <v>78</v>
      </c>
      <c r="AY178" s="18" t="s">
        <v>330</v>
      </c>
      <c r="BE178" s="146">
        <f>IF(N178="základní",J178,0)</f>
        <v>22982.44</v>
      </c>
      <c r="BF178" s="146">
        <f>IF(N178="snížená",J178,0)</f>
        <v>0</v>
      </c>
      <c r="BG178" s="146">
        <f>IF(N178="zákl. přenesená",J178,0)</f>
        <v>0</v>
      </c>
      <c r="BH178" s="146">
        <f>IF(N178="sníž. přenesená",J178,0)</f>
        <v>0</v>
      </c>
      <c r="BI178" s="146">
        <f>IF(N178="nulová",J178,0)</f>
        <v>0</v>
      </c>
      <c r="BJ178" s="18" t="s">
        <v>78</v>
      </c>
      <c r="BK178" s="146">
        <f>ROUND(I178*H178,2)</f>
        <v>22982.44</v>
      </c>
      <c r="BL178" s="18" t="s">
        <v>444</v>
      </c>
      <c r="BM178" s="145" t="s">
        <v>2094</v>
      </c>
    </row>
    <row r="179" spans="2:65" s="1" customFormat="1" ht="19.5">
      <c r="B179" s="33"/>
      <c r="D179" s="152" t="s">
        <v>375</v>
      </c>
      <c r="F179" s="165" t="s">
        <v>5530</v>
      </c>
      <c r="I179" s="149"/>
      <c r="L179" s="33"/>
      <c r="M179" s="150"/>
      <c r="T179" s="52"/>
      <c r="AT179" s="18" t="s">
        <v>375</v>
      </c>
      <c r="AU179" s="18" t="s">
        <v>78</v>
      </c>
    </row>
    <row r="180" spans="2:65" s="1" customFormat="1" ht="21.75" customHeight="1">
      <c r="B180" s="33"/>
      <c r="C180" s="134" t="s">
        <v>1108</v>
      </c>
      <c r="D180" s="134" t="s">
        <v>332</v>
      </c>
      <c r="E180" s="135" t="s">
        <v>5542</v>
      </c>
      <c r="F180" s="136" t="s">
        <v>5543</v>
      </c>
      <c r="G180" s="137" t="s">
        <v>353</v>
      </c>
      <c r="H180" s="138">
        <v>276</v>
      </c>
      <c r="I180" s="139">
        <v>193.76</v>
      </c>
      <c r="J180" s="140">
        <f>ROUND(I180*H180,2)</f>
        <v>53477.760000000002</v>
      </c>
      <c r="K180" s="136" t="s">
        <v>5457</v>
      </c>
      <c r="L180" s="33"/>
      <c r="M180" s="141" t="s">
        <v>21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444</v>
      </c>
      <c r="AT180" s="145" t="s">
        <v>332</v>
      </c>
      <c r="AU180" s="145" t="s">
        <v>78</v>
      </c>
      <c r="AY180" s="18" t="s">
        <v>330</v>
      </c>
      <c r="BE180" s="146">
        <f>IF(N180="základní",J180,0)</f>
        <v>53477.760000000002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78</v>
      </c>
      <c r="BK180" s="146">
        <f>ROUND(I180*H180,2)</f>
        <v>53477.760000000002</v>
      </c>
      <c r="BL180" s="18" t="s">
        <v>444</v>
      </c>
      <c r="BM180" s="145" t="s">
        <v>2105</v>
      </c>
    </row>
    <row r="181" spans="2:65" s="1" customFormat="1" ht="29.25">
      <c r="B181" s="33"/>
      <c r="D181" s="152" t="s">
        <v>375</v>
      </c>
      <c r="F181" s="165" t="s">
        <v>5541</v>
      </c>
      <c r="I181" s="149"/>
      <c r="L181" s="33"/>
      <c r="M181" s="150"/>
      <c r="T181" s="52"/>
      <c r="AT181" s="18" t="s">
        <v>375</v>
      </c>
      <c r="AU181" s="18" t="s">
        <v>78</v>
      </c>
    </row>
    <row r="182" spans="2:65" s="1" customFormat="1" ht="21.75" customHeight="1">
      <c r="B182" s="33"/>
      <c r="C182" s="134" t="s">
        <v>1116</v>
      </c>
      <c r="D182" s="134" t="s">
        <v>332</v>
      </c>
      <c r="E182" s="135" t="s">
        <v>5544</v>
      </c>
      <c r="F182" s="136" t="s">
        <v>5545</v>
      </c>
      <c r="G182" s="137" t="s">
        <v>353</v>
      </c>
      <c r="H182" s="138">
        <v>334</v>
      </c>
      <c r="I182" s="139">
        <v>223.66</v>
      </c>
      <c r="J182" s="140">
        <f>ROUND(I182*H182,2)</f>
        <v>74702.44</v>
      </c>
      <c r="K182" s="136" t="s">
        <v>5457</v>
      </c>
      <c r="L182" s="33"/>
      <c r="M182" s="141" t="s">
        <v>21</v>
      </c>
      <c r="N182" s="142" t="s">
        <v>42</v>
      </c>
      <c r="P182" s="143">
        <f>O182*H182</f>
        <v>0</v>
      </c>
      <c r="Q182" s="143">
        <v>0</v>
      </c>
      <c r="R182" s="143">
        <f>Q182*H182</f>
        <v>0</v>
      </c>
      <c r="S182" s="143">
        <v>0</v>
      </c>
      <c r="T182" s="144">
        <f>S182*H182</f>
        <v>0</v>
      </c>
      <c r="AR182" s="145" t="s">
        <v>444</v>
      </c>
      <c r="AT182" s="145" t="s">
        <v>332</v>
      </c>
      <c r="AU182" s="145" t="s">
        <v>78</v>
      </c>
      <c r="AY182" s="18" t="s">
        <v>330</v>
      </c>
      <c r="BE182" s="146">
        <f>IF(N182="základní",J182,0)</f>
        <v>74702.44</v>
      </c>
      <c r="BF182" s="146">
        <f>IF(N182="snížená",J182,0)</f>
        <v>0</v>
      </c>
      <c r="BG182" s="146">
        <f>IF(N182="zákl. přenesená",J182,0)</f>
        <v>0</v>
      </c>
      <c r="BH182" s="146">
        <f>IF(N182="sníž. přenesená",J182,0)</f>
        <v>0</v>
      </c>
      <c r="BI182" s="146">
        <f>IF(N182="nulová",J182,0)</f>
        <v>0</v>
      </c>
      <c r="BJ182" s="18" t="s">
        <v>78</v>
      </c>
      <c r="BK182" s="146">
        <f>ROUND(I182*H182,2)</f>
        <v>74702.44</v>
      </c>
      <c r="BL182" s="18" t="s">
        <v>444</v>
      </c>
      <c r="BM182" s="145" t="s">
        <v>2153</v>
      </c>
    </row>
    <row r="183" spans="2:65" s="1" customFormat="1" ht="29.25">
      <c r="B183" s="33"/>
      <c r="D183" s="152" t="s">
        <v>375</v>
      </c>
      <c r="F183" s="165" t="s">
        <v>5541</v>
      </c>
      <c r="I183" s="149"/>
      <c r="L183" s="33"/>
      <c r="M183" s="150"/>
      <c r="T183" s="52"/>
      <c r="AT183" s="18" t="s">
        <v>375</v>
      </c>
      <c r="AU183" s="18" t="s">
        <v>78</v>
      </c>
    </row>
    <row r="184" spans="2:65" s="1" customFormat="1" ht="21.75" customHeight="1">
      <c r="B184" s="33"/>
      <c r="C184" s="134" t="s">
        <v>1125</v>
      </c>
      <c r="D184" s="134" t="s">
        <v>332</v>
      </c>
      <c r="E184" s="135" t="s">
        <v>5546</v>
      </c>
      <c r="F184" s="136" t="s">
        <v>5547</v>
      </c>
      <c r="G184" s="137" t="s">
        <v>353</v>
      </c>
      <c r="H184" s="138">
        <v>198</v>
      </c>
      <c r="I184" s="139">
        <v>265.24</v>
      </c>
      <c r="J184" s="140">
        <f>ROUND(I184*H184,2)</f>
        <v>52517.52</v>
      </c>
      <c r="K184" s="136" t="s">
        <v>5457</v>
      </c>
      <c r="L184" s="33"/>
      <c r="M184" s="141" t="s">
        <v>21</v>
      </c>
      <c r="N184" s="142" t="s">
        <v>42</v>
      </c>
      <c r="P184" s="143">
        <f>O184*H184</f>
        <v>0</v>
      </c>
      <c r="Q184" s="143">
        <v>0</v>
      </c>
      <c r="R184" s="143">
        <f>Q184*H184</f>
        <v>0</v>
      </c>
      <c r="S184" s="143">
        <v>0</v>
      </c>
      <c r="T184" s="144">
        <f>S184*H184</f>
        <v>0</v>
      </c>
      <c r="AR184" s="145" t="s">
        <v>444</v>
      </c>
      <c r="AT184" s="145" t="s">
        <v>332</v>
      </c>
      <c r="AU184" s="145" t="s">
        <v>78</v>
      </c>
      <c r="AY184" s="18" t="s">
        <v>330</v>
      </c>
      <c r="BE184" s="146">
        <f>IF(N184="základní",J184,0)</f>
        <v>52517.52</v>
      </c>
      <c r="BF184" s="146">
        <f>IF(N184="snížená",J184,0)</f>
        <v>0</v>
      </c>
      <c r="BG184" s="146">
        <f>IF(N184="zákl. přenesená",J184,0)</f>
        <v>0</v>
      </c>
      <c r="BH184" s="146">
        <f>IF(N184="sníž. přenesená",J184,0)</f>
        <v>0</v>
      </c>
      <c r="BI184" s="146">
        <f>IF(N184="nulová",J184,0)</f>
        <v>0</v>
      </c>
      <c r="BJ184" s="18" t="s">
        <v>78</v>
      </c>
      <c r="BK184" s="146">
        <f>ROUND(I184*H184,2)</f>
        <v>52517.52</v>
      </c>
      <c r="BL184" s="18" t="s">
        <v>444</v>
      </c>
      <c r="BM184" s="145" t="s">
        <v>2164</v>
      </c>
    </row>
    <row r="185" spans="2:65" s="1" customFormat="1" ht="29.25">
      <c r="B185" s="33"/>
      <c r="D185" s="152" t="s">
        <v>375</v>
      </c>
      <c r="F185" s="165" t="s">
        <v>5541</v>
      </c>
      <c r="I185" s="149"/>
      <c r="L185" s="33"/>
      <c r="M185" s="150"/>
      <c r="T185" s="52"/>
      <c r="AT185" s="18" t="s">
        <v>375</v>
      </c>
      <c r="AU185" s="18" t="s">
        <v>78</v>
      </c>
    </row>
    <row r="186" spans="2:65" s="1" customFormat="1" ht="21.75" customHeight="1">
      <c r="B186" s="33"/>
      <c r="C186" s="134" t="s">
        <v>1134</v>
      </c>
      <c r="D186" s="134" t="s">
        <v>332</v>
      </c>
      <c r="E186" s="135" t="s">
        <v>5548</v>
      </c>
      <c r="F186" s="136" t="s">
        <v>5549</v>
      </c>
      <c r="G186" s="137" t="s">
        <v>353</v>
      </c>
      <c r="H186" s="138">
        <v>246</v>
      </c>
      <c r="I186" s="139">
        <v>641.15</v>
      </c>
      <c r="J186" s="140">
        <f>ROUND(I186*H186,2)</f>
        <v>157722.9</v>
      </c>
      <c r="K186" s="136" t="s">
        <v>5457</v>
      </c>
      <c r="L186" s="33"/>
      <c r="M186" s="141" t="s">
        <v>21</v>
      </c>
      <c r="N186" s="142" t="s">
        <v>42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444</v>
      </c>
      <c r="AT186" s="145" t="s">
        <v>332</v>
      </c>
      <c r="AU186" s="145" t="s">
        <v>78</v>
      </c>
      <c r="AY186" s="18" t="s">
        <v>330</v>
      </c>
      <c r="BE186" s="146">
        <f>IF(N186="základní",J186,0)</f>
        <v>157722.9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78</v>
      </c>
      <c r="BK186" s="146">
        <f>ROUND(I186*H186,2)</f>
        <v>157722.9</v>
      </c>
      <c r="BL186" s="18" t="s">
        <v>444</v>
      </c>
      <c r="BM186" s="145" t="s">
        <v>2175</v>
      </c>
    </row>
    <row r="187" spans="2:65" s="1" customFormat="1" ht="29.25">
      <c r="B187" s="33"/>
      <c r="D187" s="152" t="s">
        <v>375</v>
      </c>
      <c r="F187" s="165" t="s">
        <v>5541</v>
      </c>
      <c r="I187" s="149"/>
      <c r="L187" s="33"/>
      <c r="M187" s="150"/>
      <c r="T187" s="52"/>
      <c r="AT187" s="18" t="s">
        <v>375</v>
      </c>
      <c r="AU187" s="18" t="s">
        <v>78</v>
      </c>
    </row>
    <row r="188" spans="2:65" s="1" customFormat="1" ht="21.75" customHeight="1">
      <c r="B188" s="33"/>
      <c r="C188" s="134" t="s">
        <v>1143</v>
      </c>
      <c r="D188" s="134" t="s">
        <v>332</v>
      </c>
      <c r="E188" s="135" t="s">
        <v>5550</v>
      </c>
      <c r="F188" s="136" t="s">
        <v>5551</v>
      </c>
      <c r="G188" s="137" t="s">
        <v>353</v>
      </c>
      <c r="H188" s="138">
        <v>72</v>
      </c>
      <c r="I188" s="139">
        <v>725.99</v>
      </c>
      <c r="J188" s="140">
        <f>ROUND(I188*H188,2)</f>
        <v>52271.28</v>
      </c>
      <c r="K188" s="136" t="s">
        <v>5457</v>
      </c>
      <c r="L188" s="33"/>
      <c r="M188" s="141" t="s">
        <v>21</v>
      </c>
      <c r="N188" s="142" t="s">
        <v>42</v>
      </c>
      <c r="P188" s="143">
        <f>O188*H188</f>
        <v>0</v>
      </c>
      <c r="Q188" s="143">
        <v>0</v>
      </c>
      <c r="R188" s="143">
        <f>Q188*H188</f>
        <v>0</v>
      </c>
      <c r="S188" s="143">
        <v>0</v>
      </c>
      <c r="T188" s="144">
        <f>S188*H188</f>
        <v>0</v>
      </c>
      <c r="AR188" s="145" t="s">
        <v>444</v>
      </c>
      <c r="AT188" s="145" t="s">
        <v>332</v>
      </c>
      <c r="AU188" s="145" t="s">
        <v>78</v>
      </c>
      <c r="AY188" s="18" t="s">
        <v>330</v>
      </c>
      <c r="BE188" s="146">
        <f>IF(N188="základní",J188,0)</f>
        <v>52271.28</v>
      </c>
      <c r="BF188" s="146">
        <f>IF(N188="snížená",J188,0)</f>
        <v>0</v>
      </c>
      <c r="BG188" s="146">
        <f>IF(N188="zákl. přenesená",J188,0)</f>
        <v>0</v>
      </c>
      <c r="BH188" s="146">
        <f>IF(N188="sníž. přenesená",J188,0)</f>
        <v>0</v>
      </c>
      <c r="BI188" s="146">
        <f>IF(N188="nulová",J188,0)</f>
        <v>0</v>
      </c>
      <c r="BJ188" s="18" t="s">
        <v>78</v>
      </c>
      <c r="BK188" s="146">
        <f>ROUND(I188*H188,2)</f>
        <v>52271.28</v>
      </c>
      <c r="BL188" s="18" t="s">
        <v>444</v>
      </c>
      <c r="BM188" s="145" t="s">
        <v>2188</v>
      </c>
    </row>
    <row r="189" spans="2:65" s="1" customFormat="1" ht="29.25">
      <c r="B189" s="33"/>
      <c r="D189" s="152" t="s">
        <v>375</v>
      </c>
      <c r="F189" s="165" t="s">
        <v>5541</v>
      </c>
      <c r="I189" s="149"/>
      <c r="L189" s="33"/>
      <c r="M189" s="150"/>
      <c r="T189" s="52"/>
      <c r="AT189" s="18" t="s">
        <v>375</v>
      </c>
      <c r="AU189" s="18" t="s">
        <v>78</v>
      </c>
    </row>
    <row r="190" spans="2:65" s="1" customFormat="1" ht="21.75" customHeight="1">
      <c r="B190" s="33"/>
      <c r="C190" s="134" t="s">
        <v>1149</v>
      </c>
      <c r="D190" s="134" t="s">
        <v>332</v>
      </c>
      <c r="E190" s="135" t="s">
        <v>5552</v>
      </c>
      <c r="F190" s="136" t="s">
        <v>5553</v>
      </c>
      <c r="G190" s="137" t="s">
        <v>353</v>
      </c>
      <c r="H190" s="138">
        <v>50</v>
      </c>
      <c r="I190" s="139">
        <v>816.87</v>
      </c>
      <c r="J190" s="140">
        <f>ROUND(I190*H190,2)</f>
        <v>40843.5</v>
      </c>
      <c r="K190" s="136" t="s">
        <v>5457</v>
      </c>
      <c r="L190" s="33"/>
      <c r="M190" s="141" t="s">
        <v>21</v>
      </c>
      <c r="N190" s="142" t="s">
        <v>42</v>
      </c>
      <c r="P190" s="143">
        <f>O190*H190</f>
        <v>0</v>
      </c>
      <c r="Q190" s="143">
        <v>0</v>
      </c>
      <c r="R190" s="143">
        <f>Q190*H190</f>
        <v>0</v>
      </c>
      <c r="S190" s="143">
        <v>0</v>
      </c>
      <c r="T190" s="144">
        <f>S190*H190</f>
        <v>0</v>
      </c>
      <c r="AR190" s="145" t="s">
        <v>444</v>
      </c>
      <c r="AT190" s="145" t="s">
        <v>332</v>
      </c>
      <c r="AU190" s="145" t="s">
        <v>78</v>
      </c>
      <c r="AY190" s="18" t="s">
        <v>330</v>
      </c>
      <c r="BE190" s="146">
        <f>IF(N190="základní",J190,0)</f>
        <v>40843.5</v>
      </c>
      <c r="BF190" s="146">
        <f>IF(N190="snížená",J190,0)</f>
        <v>0</v>
      </c>
      <c r="BG190" s="146">
        <f>IF(N190="zákl. přenesená",J190,0)</f>
        <v>0</v>
      </c>
      <c r="BH190" s="146">
        <f>IF(N190="sníž. přenesená",J190,0)</f>
        <v>0</v>
      </c>
      <c r="BI190" s="146">
        <f>IF(N190="nulová",J190,0)</f>
        <v>0</v>
      </c>
      <c r="BJ190" s="18" t="s">
        <v>78</v>
      </c>
      <c r="BK190" s="146">
        <f>ROUND(I190*H190,2)</f>
        <v>40843.5</v>
      </c>
      <c r="BL190" s="18" t="s">
        <v>444</v>
      </c>
      <c r="BM190" s="145" t="s">
        <v>2198</v>
      </c>
    </row>
    <row r="191" spans="2:65" s="1" customFormat="1" ht="29.25">
      <c r="B191" s="33"/>
      <c r="D191" s="152" t="s">
        <v>375</v>
      </c>
      <c r="F191" s="165" t="s">
        <v>5541</v>
      </c>
      <c r="I191" s="149"/>
      <c r="L191" s="33"/>
      <c r="M191" s="150"/>
      <c r="T191" s="52"/>
      <c r="AT191" s="18" t="s">
        <v>375</v>
      </c>
      <c r="AU191" s="18" t="s">
        <v>78</v>
      </c>
    </row>
    <row r="192" spans="2:65" s="1" customFormat="1" ht="21.75" customHeight="1">
      <c r="B192" s="33"/>
      <c r="C192" s="134" t="s">
        <v>1154</v>
      </c>
      <c r="D192" s="134" t="s">
        <v>332</v>
      </c>
      <c r="E192" s="135" t="s">
        <v>5875</v>
      </c>
      <c r="F192" s="136" t="s">
        <v>5876</v>
      </c>
      <c r="G192" s="137" t="s">
        <v>353</v>
      </c>
      <c r="H192" s="138">
        <v>23</v>
      </c>
      <c r="I192" s="139">
        <v>933.09</v>
      </c>
      <c r="J192" s="140">
        <f>ROUND(I192*H192,2)</f>
        <v>21461.07</v>
      </c>
      <c r="K192" s="136" t="s">
        <v>5457</v>
      </c>
      <c r="L192" s="33"/>
      <c r="M192" s="141" t="s">
        <v>21</v>
      </c>
      <c r="N192" s="142" t="s">
        <v>42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444</v>
      </c>
      <c r="AT192" s="145" t="s">
        <v>332</v>
      </c>
      <c r="AU192" s="145" t="s">
        <v>78</v>
      </c>
      <c r="AY192" s="18" t="s">
        <v>330</v>
      </c>
      <c r="BE192" s="146">
        <f>IF(N192="základní",J192,0)</f>
        <v>21461.07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78</v>
      </c>
      <c r="BK192" s="146">
        <f>ROUND(I192*H192,2)</f>
        <v>21461.07</v>
      </c>
      <c r="BL192" s="18" t="s">
        <v>444</v>
      </c>
      <c r="BM192" s="145" t="s">
        <v>2222</v>
      </c>
    </row>
    <row r="193" spans="2:65" s="1" customFormat="1" ht="29.25">
      <c r="B193" s="33"/>
      <c r="D193" s="152" t="s">
        <v>375</v>
      </c>
      <c r="F193" s="165" t="s">
        <v>5541</v>
      </c>
      <c r="I193" s="149"/>
      <c r="L193" s="33"/>
      <c r="M193" s="150"/>
      <c r="T193" s="52"/>
      <c r="AT193" s="18" t="s">
        <v>375</v>
      </c>
      <c r="AU193" s="18" t="s">
        <v>78</v>
      </c>
    </row>
    <row r="194" spans="2:65" s="1" customFormat="1" ht="33" customHeight="1">
      <c r="B194" s="33"/>
      <c r="C194" s="134" t="s">
        <v>1160</v>
      </c>
      <c r="D194" s="134" t="s">
        <v>332</v>
      </c>
      <c r="E194" s="135" t="s">
        <v>5655</v>
      </c>
      <c r="F194" s="136" t="s">
        <v>5656</v>
      </c>
      <c r="G194" s="137" t="s">
        <v>973</v>
      </c>
      <c r="H194" s="138">
        <v>4</v>
      </c>
      <c r="I194" s="139">
        <v>256.79000000000002</v>
      </c>
      <c r="J194" s="140">
        <f>ROUND(I194*H194,2)</f>
        <v>1027.1600000000001</v>
      </c>
      <c r="K194" s="136" t="s">
        <v>5457</v>
      </c>
      <c r="L194" s="33"/>
      <c r="M194" s="141" t="s">
        <v>21</v>
      </c>
      <c r="N194" s="142" t="s">
        <v>42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444</v>
      </c>
      <c r="AT194" s="145" t="s">
        <v>332</v>
      </c>
      <c r="AU194" s="145" t="s">
        <v>78</v>
      </c>
      <c r="AY194" s="18" t="s">
        <v>330</v>
      </c>
      <c r="BE194" s="146">
        <f>IF(N194="základní",J194,0)</f>
        <v>1027.1600000000001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78</v>
      </c>
      <c r="BK194" s="146">
        <f>ROUND(I194*H194,2)</f>
        <v>1027.1600000000001</v>
      </c>
      <c r="BL194" s="18" t="s">
        <v>444</v>
      </c>
      <c r="BM194" s="145" t="s">
        <v>2374</v>
      </c>
    </row>
    <row r="195" spans="2:65" s="1" customFormat="1" ht="24.2" customHeight="1">
      <c r="B195" s="33"/>
      <c r="C195" s="134" t="s">
        <v>1170</v>
      </c>
      <c r="D195" s="134" t="s">
        <v>332</v>
      </c>
      <c r="E195" s="135" t="s">
        <v>5877</v>
      </c>
      <c r="F195" s="136" t="s">
        <v>5878</v>
      </c>
      <c r="G195" s="137" t="s">
        <v>353</v>
      </c>
      <c r="H195" s="138">
        <v>88</v>
      </c>
      <c r="I195" s="139">
        <v>993.88</v>
      </c>
      <c r="J195" s="140">
        <f>ROUND(I195*H195,2)</f>
        <v>87461.440000000002</v>
      </c>
      <c r="K195" s="136" t="s">
        <v>5457</v>
      </c>
      <c r="L195" s="33"/>
      <c r="M195" s="141" t="s">
        <v>21</v>
      </c>
      <c r="N195" s="142" t="s">
        <v>42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444</v>
      </c>
      <c r="AT195" s="145" t="s">
        <v>332</v>
      </c>
      <c r="AU195" s="145" t="s">
        <v>78</v>
      </c>
      <c r="AY195" s="18" t="s">
        <v>330</v>
      </c>
      <c r="BE195" s="146">
        <f>IF(N195="základní",J195,0)</f>
        <v>87461.440000000002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78</v>
      </c>
      <c r="BK195" s="146">
        <f>ROUND(I195*H195,2)</f>
        <v>87461.440000000002</v>
      </c>
      <c r="BL195" s="18" t="s">
        <v>444</v>
      </c>
      <c r="BM195" s="145" t="s">
        <v>2392</v>
      </c>
    </row>
    <row r="196" spans="2:65" s="1" customFormat="1" ht="19.5">
      <c r="B196" s="33"/>
      <c r="D196" s="152" t="s">
        <v>375</v>
      </c>
      <c r="F196" s="165" t="s">
        <v>5530</v>
      </c>
      <c r="I196" s="149"/>
      <c r="L196" s="33"/>
      <c r="M196" s="150"/>
      <c r="T196" s="52"/>
      <c r="AT196" s="18" t="s">
        <v>375</v>
      </c>
      <c r="AU196" s="18" t="s">
        <v>78</v>
      </c>
    </row>
    <row r="197" spans="2:65" s="11" customFormat="1" ht="25.9" customHeight="1">
      <c r="B197" s="122"/>
      <c r="D197" s="123" t="s">
        <v>70</v>
      </c>
      <c r="E197" s="124" t="s">
        <v>5557</v>
      </c>
      <c r="F197" s="124" t="s">
        <v>5558</v>
      </c>
      <c r="I197" s="125"/>
      <c r="J197" s="126">
        <f>BK197</f>
        <v>1409796.4999999998</v>
      </c>
      <c r="L197" s="122"/>
      <c r="M197" s="127"/>
      <c r="P197" s="128">
        <f>SUM(P198:P242)</f>
        <v>0</v>
      </c>
      <c r="R197" s="128">
        <f>SUM(R198:R242)</f>
        <v>0</v>
      </c>
      <c r="T197" s="129">
        <f>SUM(T198:T242)</f>
        <v>0</v>
      </c>
      <c r="AR197" s="123" t="s">
        <v>80</v>
      </c>
      <c r="AT197" s="130" t="s">
        <v>70</v>
      </c>
      <c r="AU197" s="130" t="s">
        <v>71</v>
      </c>
      <c r="AY197" s="123" t="s">
        <v>330</v>
      </c>
      <c r="BK197" s="131">
        <f>SUM(BK198:BK242)</f>
        <v>1409796.4999999998</v>
      </c>
    </row>
    <row r="198" spans="2:65" s="1" customFormat="1" ht="16.5" customHeight="1">
      <c r="B198" s="33"/>
      <c r="C198" s="134" t="s">
        <v>1176</v>
      </c>
      <c r="D198" s="134" t="s">
        <v>332</v>
      </c>
      <c r="E198" s="135" t="s">
        <v>5571</v>
      </c>
      <c r="F198" s="136" t="s">
        <v>5879</v>
      </c>
      <c r="G198" s="137" t="s">
        <v>2551</v>
      </c>
      <c r="H198" s="138">
        <v>87</v>
      </c>
      <c r="I198" s="139">
        <v>1600.53</v>
      </c>
      <c r="J198" s="140">
        <f t="shared" ref="J198:J208" si="30">ROUND(I198*H198,2)</f>
        <v>139246.10999999999</v>
      </c>
      <c r="K198" s="136" t="s">
        <v>5469</v>
      </c>
      <c r="L198" s="33"/>
      <c r="M198" s="141" t="s">
        <v>21</v>
      </c>
      <c r="N198" s="142" t="s">
        <v>42</v>
      </c>
      <c r="P198" s="143">
        <f t="shared" ref="P198:P208" si="31">O198*H198</f>
        <v>0</v>
      </c>
      <c r="Q198" s="143">
        <v>0</v>
      </c>
      <c r="R198" s="143">
        <f t="shared" ref="R198:R208" si="32">Q198*H198</f>
        <v>0</v>
      </c>
      <c r="S198" s="143">
        <v>0</v>
      </c>
      <c r="T198" s="144">
        <f t="shared" ref="T198:T208" si="33">S198*H198</f>
        <v>0</v>
      </c>
      <c r="AR198" s="145" t="s">
        <v>444</v>
      </c>
      <c r="AT198" s="145" t="s">
        <v>332</v>
      </c>
      <c r="AU198" s="145" t="s">
        <v>78</v>
      </c>
      <c r="AY198" s="18" t="s">
        <v>330</v>
      </c>
      <c r="BE198" s="146">
        <f t="shared" ref="BE198:BE208" si="34">IF(N198="základní",J198,0)</f>
        <v>139246.10999999999</v>
      </c>
      <c r="BF198" s="146">
        <f t="shared" ref="BF198:BF208" si="35">IF(N198="snížená",J198,0)</f>
        <v>0</v>
      </c>
      <c r="BG198" s="146">
        <f t="shared" ref="BG198:BG208" si="36">IF(N198="zákl. přenesená",J198,0)</f>
        <v>0</v>
      </c>
      <c r="BH198" s="146">
        <f t="shared" ref="BH198:BH208" si="37">IF(N198="sníž. přenesená",J198,0)</f>
        <v>0</v>
      </c>
      <c r="BI198" s="146">
        <f t="shared" ref="BI198:BI208" si="38">IF(N198="nulová",J198,0)</f>
        <v>0</v>
      </c>
      <c r="BJ198" s="18" t="s">
        <v>78</v>
      </c>
      <c r="BK198" s="146">
        <f t="shared" ref="BK198:BK208" si="39">ROUND(I198*H198,2)</f>
        <v>139246.10999999999</v>
      </c>
      <c r="BL198" s="18" t="s">
        <v>444</v>
      </c>
      <c r="BM198" s="145" t="s">
        <v>2404</v>
      </c>
    </row>
    <row r="199" spans="2:65" s="1" customFormat="1" ht="16.5" customHeight="1">
      <c r="B199" s="33"/>
      <c r="C199" s="134" t="s">
        <v>1206</v>
      </c>
      <c r="D199" s="134" t="s">
        <v>332</v>
      </c>
      <c r="E199" s="135" t="s">
        <v>5880</v>
      </c>
      <c r="F199" s="136" t="s">
        <v>5881</v>
      </c>
      <c r="G199" s="137" t="s">
        <v>2551</v>
      </c>
      <c r="H199" s="138">
        <v>2</v>
      </c>
      <c r="I199" s="139">
        <v>136984.57</v>
      </c>
      <c r="J199" s="140">
        <f t="shared" si="30"/>
        <v>273969.14</v>
      </c>
      <c r="K199" s="136" t="s">
        <v>5469</v>
      </c>
      <c r="L199" s="33"/>
      <c r="M199" s="141" t="s">
        <v>21</v>
      </c>
      <c r="N199" s="142" t="s">
        <v>42</v>
      </c>
      <c r="P199" s="143">
        <f t="shared" si="31"/>
        <v>0</v>
      </c>
      <c r="Q199" s="143">
        <v>0</v>
      </c>
      <c r="R199" s="143">
        <f t="shared" si="32"/>
        <v>0</v>
      </c>
      <c r="S199" s="143">
        <v>0</v>
      </c>
      <c r="T199" s="144">
        <f t="shared" si="33"/>
        <v>0</v>
      </c>
      <c r="AR199" s="145" t="s">
        <v>444</v>
      </c>
      <c r="AT199" s="145" t="s">
        <v>332</v>
      </c>
      <c r="AU199" s="145" t="s">
        <v>78</v>
      </c>
      <c r="AY199" s="18" t="s">
        <v>330</v>
      </c>
      <c r="BE199" s="146">
        <f t="shared" si="34"/>
        <v>273969.14</v>
      </c>
      <c r="BF199" s="146">
        <f t="shared" si="35"/>
        <v>0</v>
      </c>
      <c r="BG199" s="146">
        <f t="shared" si="36"/>
        <v>0</v>
      </c>
      <c r="BH199" s="146">
        <f t="shared" si="37"/>
        <v>0</v>
      </c>
      <c r="BI199" s="146">
        <f t="shared" si="38"/>
        <v>0</v>
      </c>
      <c r="BJ199" s="18" t="s">
        <v>78</v>
      </c>
      <c r="BK199" s="146">
        <f t="shared" si="39"/>
        <v>273969.14</v>
      </c>
      <c r="BL199" s="18" t="s">
        <v>444</v>
      </c>
      <c r="BM199" s="145" t="s">
        <v>2416</v>
      </c>
    </row>
    <row r="200" spans="2:65" s="1" customFormat="1" ht="16.5" customHeight="1">
      <c r="B200" s="33"/>
      <c r="C200" s="134" t="s">
        <v>1228</v>
      </c>
      <c r="D200" s="134" t="s">
        <v>332</v>
      </c>
      <c r="E200" s="135" t="s">
        <v>5882</v>
      </c>
      <c r="F200" s="136" t="s">
        <v>5883</v>
      </c>
      <c r="G200" s="137" t="s">
        <v>2551</v>
      </c>
      <c r="H200" s="138">
        <v>4</v>
      </c>
      <c r="I200" s="139">
        <v>1539.93</v>
      </c>
      <c r="J200" s="140">
        <f t="shared" si="30"/>
        <v>6159.72</v>
      </c>
      <c r="K200" s="136" t="s">
        <v>5469</v>
      </c>
      <c r="L200" s="33"/>
      <c r="M200" s="141" t="s">
        <v>21</v>
      </c>
      <c r="N200" s="142" t="s">
        <v>42</v>
      </c>
      <c r="P200" s="143">
        <f t="shared" si="31"/>
        <v>0</v>
      </c>
      <c r="Q200" s="143">
        <v>0</v>
      </c>
      <c r="R200" s="143">
        <f t="shared" si="32"/>
        <v>0</v>
      </c>
      <c r="S200" s="143">
        <v>0</v>
      </c>
      <c r="T200" s="144">
        <f t="shared" si="33"/>
        <v>0</v>
      </c>
      <c r="AR200" s="145" t="s">
        <v>444</v>
      </c>
      <c r="AT200" s="145" t="s">
        <v>332</v>
      </c>
      <c r="AU200" s="145" t="s">
        <v>78</v>
      </c>
      <c r="AY200" s="18" t="s">
        <v>330</v>
      </c>
      <c r="BE200" s="146">
        <f t="shared" si="34"/>
        <v>6159.72</v>
      </c>
      <c r="BF200" s="146">
        <f t="shared" si="35"/>
        <v>0</v>
      </c>
      <c r="BG200" s="146">
        <f t="shared" si="36"/>
        <v>0</v>
      </c>
      <c r="BH200" s="146">
        <f t="shared" si="37"/>
        <v>0</v>
      </c>
      <c r="BI200" s="146">
        <f t="shared" si="38"/>
        <v>0</v>
      </c>
      <c r="BJ200" s="18" t="s">
        <v>78</v>
      </c>
      <c r="BK200" s="146">
        <f t="shared" si="39"/>
        <v>6159.72</v>
      </c>
      <c r="BL200" s="18" t="s">
        <v>444</v>
      </c>
      <c r="BM200" s="145" t="s">
        <v>2426</v>
      </c>
    </row>
    <row r="201" spans="2:65" s="1" customFormat="1" ht="16.5" customHeight="1">
      <c r="B201" s="33"/>
      <c r="C201" s="134" t="s">
        <v>1234</v>
      </c>
      <c r="D201" s="134" t="s">
        <v>332</v>
      </c>
      <c r="E201" s="135" t="s">
        <v>5884</v>
      </c>
      <c r="F201" s="136" t="s">
        <v>5885</v>
      </c>
      <c r="G201" s="137" t="s">
        <v>973</v>
      </c>
      <c r="H201" s="138">
        <v>3</v>
      </c>
      <c r="I201" s="139">
        <v>2014.32</v>
      </c>
      <c r="J201" s="140">
        <f t="shared" si="30"/>
        <v>6042.96</v>
      </c>
      <c r="K201" s="136" t="s">
        <v>5457</v>
      </c>
      <c r="L201" s="33"/>
      <c r="M201" s="141" t="s">
        <v>21</v>
      </c>
      <c r="N201" s="142" t="s">
        <v>42</v>
      </c>
      <c r="P201" s="143">
        <f t="shared" si="31"/>
        <v>0</v>
      </c>
      <c r="Q201" s="143">
        <v>0</v>
      </c>
      <c r="R201" s="143">
        <f t="shared" si="32"/>
        <v>0</v>
      </c>
      <c r="S201" s="143">
        <v>0</v>
      </c>
      <c r="T201" s="144">
        <f t="shared" si="33"/>
        <v>0</v>
      </c>
      <c r="AR201" s="145" t="s">
        <v>444</v>
      </c>
      <c r="AT201" s="145" t="s">
        <v>332</v>
      </c>
      <c r="AU201" s="145" t="s">
        <v>78</v>
      </c>
      <c r="AY201" s="18" t="s">
        <v>330</v>
      </c>
      <c r="BE201" s="146">
        <f t="shared" si="34"/>
        <v>6042.96</v>
      </c>
      <c r="BF201" s="146">
        <f t="shared" si="35"/>
        <v>0</v>
      </c>
      <c r="BG201" s="146">
        <f t="shared" si="36"/>
        <v>0</v>
      </c>
      <c r="BH201" s="146">
        <f t="shared" si="37"/>
        <v>0</v>
      </c>
      <c r="BI201" s="146">
        <f t="shared" si="38"/>
        <v>0</v>
      </c>
      <c r="BJ201" s="18" t="s">
        <v>78</v>
      </c>
      <c r="BK201" s="146">
        <f t="shared" si="39"/>
        <v>6042.96</v>
      </c>
      <c r="BL201" s="18" t="s">
        <v>444</v>
      </c>
      <c r="BM201" s="145" t="s">
        <v>2445</v>
      </c>
    </row>
    <row r="202" spans="2:65" s="1" customFormat="1" ht="16.5" customHeight="1">
      <c r="B202" s="33"/>
      <c r="C202" s="134" t="s">
        <v>1255</v>
      </c>
      <c r="D202" s="134" t="s">
        <v>332</v>
      </c>
      <c r="E202" s="135" t="s">
        <v>5886</v>
      </c>
      <c r="F202" s="136" t="s">
        <v>5887</v>
      </c>
      <c r="G202" s="137" t="s">
        <v>973</v>
      </c>
      <c r="H202" s="138">
        <v>2</v>
      </c>
      <c r="I202" s="139">
        <v>5845.36</v>
      </c>
      <c r="J202" s="140">
        <f t="shared" si="30"/>
        <v>11690.72</v>
      </c>
      <c r="K202" s="136" t="s">
        <v>5457</v>
      </c>
      <c r="L202" s="33"/>
      <c r="M202" s="141" t="s">
        <v>21</v>
      </c>
      <c r="N202" s="142" t="s">
        <v>42</v>
      </c>
      <c r="P202" s="143">
        <f t="shared" si="31"/>
        <v>0</v>
      </c>
      <c r="Q202" s="143">
        <v>0</v>
      </c>
      <c r="R202" s="143">
        <f t="shared" si="32"/>
        <v>0</v>
      </c>
      <c r="S202" s="143">
        <v>0</v>
      </c>
      <c r="T202" s="144">
        <f t="shared" si="33"/>
        <v>0</v>
      </c>
      <c r="AR202" s="145" t="s">
        <v>444</v>
      </c>
      <c r="AT202" s="145" t="s">
        <v>332</v>
      </c>
      <c r="AU202" s="145" t="s">
        <v>78</v>
      </c>
      <c r="AY202" s="18" t="s">
        <v>330</v>
      </c>
      <c r="BE202" s="146">
        <f t="shared" si="34"/>
        <v>11690.72</v>
      </c>
      <c r="BF202" s="146">
        <f t="shared" si="35"/>
        <v>0</v>
      </c>
      <c r="BG202" s="146">
        <f t="shared" si="36"/>
        <v>0</v>
      </c>
      <c r="BH202" s="146">
        <f t="shared" si="37"/>
        <v>0</v>
      </c>
      <c r="BI202" s="146">
        <f t="shared" si="38"/>
        <v>0</v>
      </c>
      <c r="BJ202" s="18" t="s">
        <v>78</v>
      </c>
      <c r="BK202" s="146">
        <f t="shared" si="39"/>
        <v>11690.72</v>
      </c>
      <c r="BL202" s="18" t="s">
        <v>444</v>
      </c>
      <c r="BM202" s="145" t="s">
        <v>2456</v>
      </c>
    </row>
    <row r="203" spans="2:65" s="1" customFormat="1" ht="16.5" customHeight="1">
      <c r="B203" s="33"/>
      <c r="C203" s="134" t="s">
        <v>1262</v>
      </c>
      <c r="D203" s="134" t="s">
        <v>332</v>
      </c>
      <c r="E203" s="135" t="s">
        <v>5888</v>
      </c>
      <c r="F203" s="136" t="s">
        <v>5889</v>
      </c>
      <c r="G203" s="137" t="s">
        <v>557</v>
      </c>
      <c r="H203" s="138">
        <v>38</v>
      </c>
      <c r="I203" s="139">
        <v>1779.29</v>
      </c>
      <c r="J203" s="140">
        <f t="shared" si="30"/>
        <v>67613.02</v>
      </c>
      <c r="K203" s="136" t="s">
        <v>5457</v>
      </c>
      <c r="L203" s="33"/>
      <c r="M203" s="141" t="s">
        <v>21</v>
      </c>
      <c r="N203" s="142" t="s">
        <v>42</v>
      </c>
      <c r="P203" s="143">
        <f t="shared" si="31"/>
        <v>0</v>
      </c>
      <c r="Q203" s="143">
        <v>0</v>
      </c>
      <c r="R203" s="143">
        <f t="shared" si="32"/>
        <v>0</v>
      </c>
      <c r="S203" s="143">
        <v>0</v>
      </c>
      <c r="T203" s="144">
        <f t="shared" si="33"/>
        <v>0</v>
      </c>
      <c r="AR203" s="145" t="s">
        <v>444</v>
      </c>
      <c r="AT203" s="145" t="s">
        <v>332</v>
      </c>
      <c r="AU203" s="145" t="s">
        <v>78</v>
      </c>
      <c r="AY203" s="18" t="s">
        <v>330</v>
      </c>
      <c r="BE203" s="146">
        <f t="shared" si="34"/>
        <v>67613.02</v>
      </c>
      <c r="BF203" s="146">
        <f t="shared" si="35"/>
        <v>0</v>
      </c>
      <c r="BG203" s="146">
        <f t="shared" si="36"/>
        <v>0</v>
      </c>
      <c r="BH203" s="146">
        <f t="shared" si="37"/>
        <v>0</v>
      </c>
      <c r="BI203" s="146">
        <f t="shared" si="38"/>
        <v>0</v>
      </c>
      <c r="BJ203" s="18" t="s">
        <v>78</v>
      </c>
      <c r="BK203" s="146">
        <f t="shared" si="39"/>
        <v>67613.02</v>
      </c>
      <c r="BL203" s="18" t="s">
        <v>444</v>
      </c>
      <c r="BM203" s="145" t="s">
        <v>2466</v>
      </c>
    </row>
    <row r="204" spans="2:65" s="1" customFormat="1" ht="16.5" customHeight="1">
      <c r="B204" s="33"/>
      <c r="C204" s="134" t="s">
        <v>1276</v>
      </c>
      <c r="D204" s="134" t="s">
        <v>332</v>
      </c>
      <c r="E204" s="135" t="s">
        <v>5890</v>
      </c>
      <c r="F204" s="136" t="s">
        <v>5891</v>
      </c>
      <c r="G204" s="137" t="s">
        <v>557</v>
      </c>
      <c r="H204" s="138">
        <v>16</v>
      </c>
      <c r="I204" s="139">
        <v>2236.42</v>
      </c>
      <c r="J204" s="140">
        <f t="shared" si="30"/>
        <v>35782.720000000001</v>
      </c>
      <c r="K204" s="136" t="s">
        <v>5457</v>
      </c>
      <c r="L204" s="33"/>
      <c r="M204" s="141" t="s">
        <v>21</v>
      </c>
      <c r="N204" s="142" t="s">
        <v>42</v>
      </c>
      <c r="P204" s="143">
        <f t="shared" si="31"/>
        <v>0</v>
      </c>
      <c r="Q204" s="143">
        <v>0</v>
      </c>
      <c r="R204" s="143">
        <f t="shared" si="32"/>
        <v>0</v>
      </c>
      <c r="S204" s="143">
        <v>0</v>
      </c>
      <c r="T204" s="144">
        <f t="shared" si="33"/>
        <v>0</v>
      </c>
      <c r="AR204" s="145" t="s">
        <v>444</v>
      </c>
      <c r="AT204" s="145" t="s">
        <v>332</v>
      </c>
      <c r="AU204" s="145" t="s">
        <v>78</v>
      </c>
      <c r="AY204" s="18" t="s">
        <v>330</v>
      </c>
      <c r="BE204" s="146">
        <f t="shared" si="34"/>
        <v>35782.720000000001</v>
      </c>
      <c r="BF204" s="146">
        <f t="shared" si="35"/>
        <v>0</v>
      </c>
      <c r="BG204" s="146">
        <f t="shared" si="36"/>
        <v>0</v>
      </c>
      <c r="BH204" s="146">
        <f t="shared" si="37"/>
        <v>0</v>
      </c>
      <c r="BI204" s="146">
        <f t="shared" si="38"/>
        <v>0</v>
      </c>
      <c r="BJ204" s="18" t="s">
        <v>78</v>
      </c>
      <c r="BK204" s="146">
        <f t="shared" si="39"/>
        <v>35782.720000000001</v>
      </c>
      <c r="BL204" s="18" t="s">
        <v>444</v>
      </c>
      <c r="BM204" s="145" t="s">
        <v>2478</v>
      </c>
    </row>
    <row r="205" spans="2:65" s="1" customFormat="1" ht="16.5" customHeight="1">
      <c r="B205" s="33"/>
      <c r="C205" s="134" t="s">
        <v>1282</v>
      </c>
      <c r="D205" s="134" t="s">
        <v>332</v>
      </c>
      <c r="E205" s="135" t="s">
        <v>5892</v>
      </c>
      <c r="F205" s="136" t="s">
        <v>5893</v>
      </c>
      <c r="G205" s="137" t="s">
        <v>557</v>
      </c>
      <c r="H205" s="138">
        <v>14</v>
      </c>
      <c r="I205" s="139">
        <v>2790.06</v>
      </c>
      <c r="J205" s="140">
        <f t="shared" si="30"/>
        <v>39060.839999999997</v>
      </c>
      <c r="K205" s="136" t="s">
        <v>5457</v>
      </c>
      <c r="L205" s="33"/>
      <c r="M205" s="141" t="s">
        <v>21</v>
      </c>
      <c r="N205" s="142" t="s">
        <v>42</v>
      </c>
      <c r="P205" s="143">
        <f t="shared" si="31"/>
        <v>0</v>
      </c>
      <c r="Q205" s="143">
        <v>0</v>
      </c>
      <c r="R205" s="143">
        <f t="shared" si="32"/>
        <v>0</v>
      </c>
      <c r="S205" s="143">
        <v>0</v>
      </c>
      <c r="T205" s="144">
        <f t="shared" si="33"/>
        <v>0</v>
      </c>
      <c r="AR205" s="145" t="s">
        <v>444</v>
      </c>
      <c r="AT205" s="145" t="s">
        <v>332</v>
      </c>
      <c r="AU205" s="145" t="s">
        <v>78</v>
      </c>
      <c r="AY205" s="18" t="s">
        <v>330</v>
      </c>
      <c r="BE205" s="146">
        <f t="shared" si="34"/>
        <v>39060.839999999997</v>
      </c>
      <c r="BF205" s="146">
        <f t="shared" si="35"/>
        <v>0</v>
      </c>
      <c r="BG205" s="146">
        <f t="shared" si="36"/>
        <v>0</v>
      </c>
      <c r="BH205" s="146">
        <f t="shared" si="37"/>
        <v>0</v>
      </c>
      <c r="BI205" s="146">
        <f t="shared" si="38"/>
        <v>0</v>
      </c>
      <c r="BJ205" s="18" t="s">
        <v>78</v>
      </c>
      <c r="BK205" s="146">
        <f t="shared" si="39"/>
        <v>39060.839999999997</v>
      </c>
      <c r="BL205" s="18" t="s">
        <v>444</v>
      </c>
      <c r="BM205" s="145" t="s">
        <v>2486</v>
      </c>
    </row>
    <row r="206" spans="2:65" s="1" customFormat="1" ht="16.5" customHeight="1">
      <c r="B206" s="33"/>
      <c r="C206" s="134" t="s">
        <v>2227</v>
      </c>
      <c r="D206" s="134" t="s">
        <v>332</v>
      </c>
      <c r="E206" s="135" t="s">
        <v>5894</v>
      </c>
      <c r="F206" s="136" t="s">
        <v>5895</v>
      </c>
      <c r="G206" s="137" t="s">
        <v>2551</v>
      </c>
      <c r="H206" s="138">
        <v>2</v>
      </c>
      <c r="I206" s="139">
        <v>31632.560000000001</v>
      </c>
      <c r="J206" s="140">
        <f t="shared" si="30"/>
        <v>63265.120000000003</v>
      </c>
      <c r="K206" s="136" t="s">
        <v>21</v>
      </c>
      <c r="L206" s="33"/>
      <c r="M206" s="141" t="s">
        <v>21</v>
      </c>
      <c r="N206" s="142" t="s">
        <v>42</v>
      </c>
      <c r="P206" s="143">
        <f t="shared" si="31"/>
        <v>0</v>
      </c>
      <c r="Q206" s="143">
        <v>0</v>
      </c>
      <c r="R206" s="143">
        <f t="shared" si="32"/>
        <v>0</v>
      </c>
      <c r="S206" s="143">
        <v>0</v>
      </c>
      <c r="T206" s="144">
        <f t="shared" si="33"/>
        <v>0</v>
      </c>
      <c r="AR206" s="145" t="s">
        <v>444</v>
      </c>
      <c r="AT206" s="145" t="s">
        <v>332</v>
      </c>
      <c r="AU206" s="145" t="s">
        <v>78</v>
      </c>
      <c r="AY206" s="18" t="s">
        <v>330</v>
      </c>
      <c r="BE206" s="146">
        <f t="shared" si="34"/>
        <v>63265.120000000003</v>
      </c>
      <c r="BF206" s="146">
        <f t="shared" si="35"/>
        <v>0</v>
      </c>
      <c r="BG206" s="146">
        <f t="shared" si="36"/>
        <v>0</v>
      </c>
      <c r="BH206" s="146">
        <f t="shared" si="37"/>
        <v>0</v>
      </c>
      <c r="BI206" s="146">
        <f t="shared" si="38"/>
        <v>0</v>
      </c>
      <c r="BJ206" s="18" t="s">
        <v>78</v>
      </c>
      <c r="BK206" s="146">
        <f t="shared" si="39"/>
        <v>63265.120000000003</v>
      </c>
      <c r="BL206" s="18" t="s">
        <v>444</v>
      </c>
      <c r="BM206" s="145" t="s">
        <v>5896</v>
      </c>
    </row>
    <row r="207" spans="2:65" s="1" customFormat="1" ht="21.75" customHeight="1">
      <c r="B207" s="33"/>
      <c r="C207" s="134" t="s">
        <v>1293</v>
      </c>
      <c r="D207" s="134" t="s">
        <v>332</v>
      </c>
      <c r="E207" s="135" t="s">
        <v>5585</v>
      </c>
      <c r="F207" s="136" t="s">
        <v>5897</v>
      </c>
      <c r="G207" s="137" t="s">
        <v>2551</v>
      </c>
      <c r="H207" s="138">
        <v>64</v>
      </c>
      <c r="I207" s="139">
        <v>3301.23</v>
      </c>
      <c r="J207" s="140">
        <f t="shared" si="30"/>
        <v>211278.72</v>
      </c>
      <c r="K207" s="136" t="s">
        <v>5469</v>
      </c>
      <c r="L207" s="33"/>
      <c r="M207" s="141" t="s">
        <v>21</v>
      </c>
      <c r="N207" s="142" t="s">
        <v>42</v>
      </c>
      <c r="P207" s="143">
        <f t="shared" si="31"/>
        <v>0</v>
      </c>
      <c r="Q207" s="143">
        <v>0</v>
      </c>
      <c r="R207" s="143">
        <f t="shared" si="32"/>
        <v>0</v>
      </c>
      <c r="S207" s="143">
        <v>0</v>
      </c>
      <c r="T207" s="144">
        <f t="shared" si="33"/>
        <v>0</v>
      </c>
      <c r="AR207" s="145" t="s">
        <v>444</v>
      </c>
      <c r="AT207" s="145" t="s">
        <v>332</v>
      </c>
      <c r="AU207" s="145" t="s">
        <v>78</v>
      </c>
      <c r="AY207" s="18" t="s">
        <v>330</v>
      </c>
      <c r="BE207" s="146">
        <f t="shared" si="34"/>
        <v>211278.72</v>
      </c>
      <c r="BF207" s="146">
        <f t="shared" si="35"/>
        <v>0</v>
      </c>
      <c r="BG207" s="146">
        <f t="shared" si="36"/>
        <v>0</v>
      </c>
      <c r="BH207" s="146">
        <f t="shared" si="37"/>
        <v>0</v>
      </c>
      <c r="BI207" s="146">
        <f t="shared" si="38"/>
        <v>0</v>
      </c>
      <c r="BJ207" s="18" t="s">
        <v>78</v>
      </c>
      <c r="BK207" s="146">
        <f t="shared" si="39"/>
        <v>211278.72</v>
      </c>
      <c r="BL207" s="18" t="s">
        <v>444</v>
      </c>
      <c r="BM207" s="145" t="s">
        <v>2508</v>
      </c>
    </row>
    <row r="208" spans="2:65" s="1" customFormat="1" ht="16.5" customHeight="1">
      <c r="B208" s="33"/>
      <c r="C208" s="134" t="s">
        <v>1313</v>
      </c>
      <c r="D208" s="134" t="s">
        <v>332</v>
      </c>
      <c r="E208" s="135" t="s">
        <v>5587</v>
      </c>
      <c r="F208" s="136" t="s">
        <v>5588</v>
      </c>
      <c r="G208" s="137" t="s">
        <v>2551</v>
      </c>
      <c r="H208" s="138">
        <v>4</v>
      </c>
      <c r="I208" s="139">
        <v>5223.0200000000004</v>
      </c>
      <c r="J208" s="140">
        <f t="shared" si="30"/>
        <v>20892.080000000002</v>
      </c>
      <c r="K208" s="136" t="s">
        <v>5469</v>
      </c>
      <c r="L208" s="33"/>
      <c r="M208" s="141" t="s">
        <v>21</v>
      </c>
      <c r="N208" s="142" t="s">
        <v>42</v>
      </c>
      <c r="P208" s="143">
        <f t="shared" si="31"/>
        <v>0</v>
      </c>
      <c r="Q208" s="143">
        <v>0</v>
      </c>
      <c r="R208" s="143">
        <f t="shared" si="32"/>
        <v>0</v>
      </c>
      <c r="S208" s="143">
        <v>0</v>
      </c>
      <c r="T208" s="144">
        <f t="shared" si="33"/>
        <v>0</v>
      </c>
      <c r="AR208" s="145" t="s">
        <v>444</v>
      </c>
      <c r="AT208" s="145" t="s">
        <v>332</v>
      </c>
      <c r="AU208" s="145" t="s">
        <v>78</v>
      </c>
      <c r="AY208" s="18" t="s">
        <v>330</v>
      </c>
      <c r="BE208" s="146">
        <f t="shared" si="34"/>
        <v>20892.080000000002</v>
      </c>
      <c r="BF208" s="146">
        <f t="shared" si="35"/>
        <v>0</v>
      </c>
      <c r="BG208" s="146">
        <f t="shared" si="36"/>
        <v>0</v>
      </c>
      <c r="BH208" s="146">
        <f t="shared" si="37"/>
        <v>0</v>
      </c>
      <c r="BI208" s="146">
        <f t="shared" si="38"/>
        <v>0</v>
      </c>
      <c r="BJ208" s="18" t="s">
        <v>78</v>
      </c>
      <c r="BK208" s="146">
        <f t="shared" si="39"/>
        <v>20892.080000000002</v>
      </c>
      <c r="BL208" s="18" t="s">
        <v>444</v>
      </c>
      <c r="BM208" s="145" t="s">
        <v>2531</v>
      </c>
    </row>
    <row r="209" spans="2:65" s="1" customFormat="1" ht="19.5">
      <c r="B209" s="33"/>
      <c r="D209" s="152" t="s">
        <v>375</v>
      </c>
      <c r="F209" s="165" t="s">
        <v>5898</v>
      </c>
      <c r="I209" s="149"/>
      <c r="L209" s="33"/>
      <c r="M209" s="150"/>
      <c r="T209" s="52"/>
      <c r="AT209" s="18" t="s">
        <v>375</v>
      </c>
      <c r="AU209" s="18" t="s">
        <v>78</v>
      </c>
    </row>
    <row r="210" spans="2:65" s="1" customFormat="1" ht="16.5" customHeight="1">
      <c r="B210" s="33"/>
      <c r="C210" s="134" t="s">
        <v>1320</v>
      </c>
      <c r="D210" s="134" t="s">
        <v>332</v>
      </c>
      <c r="E210" s="135" t="s">
        <v>5593</v>
      </c>
      <c r="F210" s="136" t="s">
        <v>5594</v>
      </c>
      <c r="G210" s="137" t="s">
        <v>2551</v>
      </c>
      <c r="H210" s="138">
        <v>1</v>
      </c>
      <c r="I210" s="139">
        <v>3667.88</v>
      </c>
      <c r="J210" s="140">
        <f>ROUND(I210*H210,2)</f>
        <v>3667.88</v>
      </c>
      <c r="K210" s="136" t="s">
        <v>5469</v>
      </c>
      <c r="L210" s="33"/>
      <c r="M210" s="141" t="s">
        <v>21</v>
      </c>
      <c r="N210" s="142" t="s">
        <v>42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444</v>
      </c>
      <c r="AT210" s="145" t="s">
        <v>332</v>
      </c>
      <c r="AU210" s="145" t="s">
        <v>78</v>
      </c>
      <c r="AY210" s="18" t="s">
        <v>330</v>
      </c>
      <c r="BE210" s="146">
        <f>IF(N210="základní",J210,0)</f>
        <v>3667.88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78</v>
      </c>
      <c r="BK210" s="146">
        <f>ROUND(I210*H210,2)</f>
        <v>3667.88</v>
      </c>
      <c r="BL210" s="18" t="s">
        <v>444</v>
      </c>
      <c r="BM210" s="145" t="s">
        <v>2548</v>
      </c>
    </row>
    <row r="211" spans="2:65" s="1" customFormat="1" ht="19.5">
      <c r="B211" s="33"/>
      <c r="D211" s="152" t="s">
        <v>375</v>
      </c>
      <c r="F211" s="165" t="s">
        <v>5899</v>
      </c>
      <c r="I211" s="149"/>
      <c r="L211" s="33"/>
      <c r="M211" s="150"/>
      <c r="T211" s="52"/>
      <c r="AT211" s="18" t="s">
        <v>375</v>
      </c>
      <c r="AU211" s="18" t="s">
        <v>78</v>
      </c>
    </row>
    <row r="212" spans="2:65" s="1" customFormat="1" ht="24.2" customHeight="1">
      <c r="B212" s="33"/>
      <c r="C212" s="134" t="s">
        <v>1333</v>
      </c>
      <c r="D212" s="134" t="s">
        <v>332</v>
      </c>
      <c r="E212" s="135" t="s">
        <v>5900</v>
      </c>
      <c r="F212" s="136" t="s">
        <v>5901</v>
      </c>
      <c r="G212" s="137" t="s">
        <v>2551</v>
      </c>
      <c r="H212" s="138">
        <v>4</v>
      </c>
      <c r="I212" s="139">
        <v>13582.35</v>
      </c>
      <c r="J212" s="140">
        <f t="shared" ref="J212:J239" si="40">ROUND(I212*H212,2)</f>
        <v>54329.4</v>
      </c>
      <c r="K212" s="136" t="s">
        <v>5469</v>
      </c>
      <c r="L212" s="33"/>
      <c r="M212" s="141" t="s">
        <v>21</v>
      </c>
      <c r="N212" s="142" t="s">
        <v>42</v>
      </c>
      <c r="P212" s="143">
        <f t="shared" ref="P212:P239" si="41">O212*H212</f>
        <v>0</v>
      </c>
      <c r="Q212" s="143">
        <v>0</v>
      </c>
      <c r="R212" s="143">
        <f t="shared" ref="R212:R239" si="42">Q212*H212</f>
        <v>0</v>
      </c>
      <c r="S212" s="143">
        <v>0</v>
      </c>
      <c r="T212" s="144">
        <f t="shared" ref="T212:T239" si="43">S212*H212</f>
        <v>0</v>
      </c>
      <c r="AR212" s="145" t="s">
        <v>444</v>
      </c>
      <c r="AT212" s="145" t="s">
        <v>332</v>
      </c>
      <c r="AU212" s="145" t="s">
        <v>78</v>
      </c>
      <c r="AY212" s="18" t="s">
        <v>330</v>
      </c>
      <c r="BE212" s="146">
        <f t="shared" ref="BE212:BE239" si="44">IF(N212="základní",J212,0)</f>
        <v>54329.4</v>
      </c>
      <c r="BF212" s="146">
        <f t="shared" ref="BF212:BF239" si="45">IF(N212="snížená",J212,0)</f>
        <v>0</v>
      </c>
      <c r="BG212" s="146">
        <f t="shared" ref="BG212:BG239" si="46">IF(N212="zákl. přenesená",J212,0)</f>
        <v>0</v>
      </c>
      <c r="BH212" s="146">
        <f t="shared" ref="BH212:BH239" si="47">IF(N212="sníž. přenesená",J212,0)</f>
        <v>0</v>
      </c>
      <c r="BI212" s="146">
        <f t="shared" ref="BI212:BI239" si="48">IF(N212="nulová",J212,0)</f>
        <v>0</v>
      </c>
      <c r="BJ212" s="18" t="s">
        <v>78</v>
      </c>
      <c r="BK212" s="146">
        <f t="shared" ref="BK212:BK239" si="49">ROUND(I212*H212,2)</f>
        <v>54329.4</v>
      </c>
      <c r="BL212" s="18" t="s">
        <v>444</v>
      </c>
      <c r="BM212" s="145" t="s">
        <v>2560</v>
      </c>
    </row>
    <row r="213" spans="2:65" s="1" customFormat="1" ht="24.2" customHeight="1">
      <c r="B213" s="33"/>
      <c r="C213" s="134" t="s">
        <v>1339</v>
      </c>
      <c r="D213" s="134" t="s">
        <v>332</v>
      </c>
      <c r="E213" s="135" t="s">
        <v>5902</v>
      </c>
      <c r="F213" s="136" t="s">
        <v>5903</v>
      </c>
      <c r="G213" s="137" t="s">
        <v>2551</v>
      </c>
      <c r="H213" s="138">
        <v>3</v>
      </c>
      <c r="I213" s="139">
        <v>8595.09</v>
      </c>
      <c r="J213" s="140">
        <f t="shared" si="40"/>
        <v>25785.27</v>
      </c>
      <c r="K213" s="136" t="s">
        <v>5469</v>
      </c>
      <c r="L213" s="33"/>
      <c r="M213" s="141" t="s">
        <v>21</v>
      </c>
      <c r="N213" s="142" t="s">
        <v>42</v>
      </c>
      <c r="P213" s="143">
        <f t="shared" si="41"/>
        <v>0</v>
      </c>
      <c r="Q213" s="143">
        <v>0</v>
      </c>
      <c r="R213" s="143">
        <f t="shared" si="42"/>
        <v>0</v>
      </c>
      <c r="S213" s="143">
        <v>0</v>
      </c>
      <c r="T213" s="144">
        <f t="shared" si="43"/>
        <v>0</v>
      </c>
      <c r="AR213" s="145" t="s">
        <v>444</v>
      </c>
      <c r="AT213" s="145" t="s">
        <v>332</v>
      </c>
      <c r="AU213" s="145" t="s">
        <v>78</v>
      </c>
      <c r="AY213" s="18" t="s">
        <v>330</v>
      </c>
      <c r="BE213" s="146">
        <f t="shared" si="44"/>
        <v>25785.27</v>
      </c>
      <c r="BF213" s="146">
        <f t="shared" si="45"/>
        <v>0</v>
      </c>
      <c r="BG213" s="146">
        <f t="shared" si="46"/>
        <v>0</v>
      </c>
      <c r="BH213" s="146">
        <f t="shared" si="47"/>
        <v>0</v>
      </c>
      <c r="BI213" s="146">
        <f t="shared" si="48"/>
        <v>0</v>
      </c>
      <c r="BJ213" s="18" t="s">
        <v>78</v>
      </c>
      <c r="BK213" s="146">
        <f t="shared" si="49"/>
        <v>25785.27</v>
      </c>
      <c r="BL213" s="18" t="s">
        <v>444</v>
      </c>
      <c r="BM213" s="145" t="s">
        <v>2572</v>
      </c>
    </row>
    <row r="214" spans="2:65" s="1" customFormat="1" ht="21.75" customHeight="1">
      <c r="B214" s="33"/>
      <c r="C214" s="134" t="s">
        <v>1350</v>
      </c>
      <c r="D214" s="134" t="s">
        <v>332</v>
      </c>
      <c r="E214" s="135" t="s">
        <v>5904</v>
      </c>
      <c r="F214" s="136" t="s">
        <v>5905</v>
      </c>
      <c r="G214" s="137" t="s">
        <v>2551</v>
      </c>
      <c r="H214" s="138">
        <v>1</v>
      </c>
      <c r="I214" s="139">
        <v>7006.46</v>
      </c>
      <c r="J214" s="140">
        <f t="shared" si="40"/>
        <v>7006.46</v>
      </c>
      <c r="K214" s="136" t="s">
        <v>5469</v>
      </c>
      <c r="L214" s="33"/>
      <c r="M214" s="141" t="s">
        <v>21</v>
      </c>
      <c r="N214" s="142" t="s">
        <v>42</v>
      </c>
      <c r="P214" s="143">
        <f t="shared" si="41"/>
        <v>0</v>
      </c>
      <c r="Q214" s="143">
        <v>0</v>
      </c>
      <c r="R214" s="143">
        <f t="shared" si="42"/>
        <v>0</v>
      </c>
      <c r="S214" s="143">
        <v>0</v>
      </c>
      <c r="T214" s="144">
        <f t="shared" si="43"/>
        <v>0</v>
      </c>
      <c r="AR214" s="145" t="s">
        <v>444</v>
      </c>
      <c r="AT214" s="145" t="s">
        <v>332</v>
      </c>
      <c r="AU214" s="145" t="s">
        <v>78</v>
      </c>
      <c r="AY214" s="18" t="s">
        <v>330</v>
      </c>
      <c r="BE214" s="146">
        <f t="shared" si="44"/>
        <v>7006.46</v>
      </c>
      <c r="BF214" s="146">
        <f t="shared" si="45"/>
        <v>0</v>
      </c>
      <c r="BG214" s="146">
        <f t="shared" si="46"/>
        <v>0</v>
      </c>
      <c r="BH214" s="146">
        <f t="shared" si="47"/>
        <v>0</v>
      </c>
      <c r="BI214" s="146">
        <f t="shared" si="48"/>
        <v>0</v>
      </c>
      <c r="BJ214" s="18" t="s">
        <v>78</v>
      </c>
      <c r="BK214" s="146">
        <f t="shared" si="49"/>
        <v>7006.46</v>
      </c>
      <c r="BL214" s="18" t="s">
        <v>444</v>
      </c>
      <c r="BM214" s="145" t="s">
        <v>2585</v>
      </c>
    </row>
    <row r="215" spans="2:65" s="1" customFormat="1" ht="16.5" customHeight="1">
      <c r="B215" s="33"/>
      <c r="C215" s="134" t="s">
        <v>1360</v>
      </c>
      <c r="D215" s="134" t="s">
        <v>332</v>
      </c>
      <c r="E215" s="135" t="s">
        <v>5906</v>
      </c>
      <c r="F215" s="136" t="s">
        <v>5907</v>
      </c>
      <c r="G215" s="137" t="s">
        <v>2551</v>
      </c>
      <c r="H215" s="138">
        <v>2</v>
      </c>
      <c r="I215" s="139">
        <v>43789.81</v>
      </c>
      <c r="J215" s="140">
        <f t="shared" si="40"/>
        <v>87579.62</v>
      </c>
      <c r="K215" s="136" t="s">
        <v>5469</v>
      </c>
      <c r="L215" s="33"/>
      <c r="M215" s="141" t="s">
        <v>21</v>
      </c>
      <c r="N215" s="142" t="s">
        <v>42</v>
      </c>
      <c r="P215" s="143">
        <f t="shared" si="41"/>
        <v>0</v>
      </c>
      <c r="Q215" s="143">
        <v>0</v>
      </c>
      <c r="R215" s="143">
        <f t="shared" si="42"/>
        <v>0</v>
      </c>
      <c r="S215" s="143">
        <v>0</v>
      </c>
      <c r="T215" s="144">
        <f t="shared" si="43"/>
        <v>0</v>
      </c>
      <c r="AR215" s="145" t="s">
        <v>444</v>
      </c>
      <c r="AT215" s="145" t="s">
        <v>332</v>
      </c>
      <c r="AU215" s="145" t="s">
        <v>78</v>
      </c>
      <c r="AY215" s="18" t="s">
        <v>330</v>
      </c>
      <c r="BE215" s="146">
        <f t="shared" si="44"/>
        <v>87579.62</v>
      </c>
      <c r="BF215" s="146">
        <f t="shared" si="45"/>
        <v>0</v>
      </c>
      <c r="BG215" s="146">
        <f t="shared" si="46"/>
        <v>0</v>
      </c>
      <c r="BH215" s="146">
        <f t="shared" si="47"/>
        <v>0</v>
      </c>
      <c r="BI215" s="146">
        <f t="shared" si="48"/>
        <v>0</v>
      </c>
      <c r="BJ215" s="18" t="s">
        <v>78</v>
      </c>
      <c r="BK215" s="146">
        <f t="shared" si="49"/>
        <v>87579.62</v>
      </c>
      <c r="BL215" s="18" t="s">
        <v>444</v>
      </c>
      <c r="BM215" s="145" t="s">
        <v>2598</v>
      </c>
    </row>
    <row r="216" spans="2:65" s="1" customFormat="1" ht="21.75" customHeight="1">
      <c r="B216" s="33"/>
      <c r="C216" s="134" t="s">
        <v>1367</v>
      </c>
      <c r="D216" s="134" t="s">
        <v>332</v>
      </c>
      <c r="E216" s="135" t="s">
        <v>5908</v>
      </c>
      <c r="F216" s="136" t="s">
        <v>5909</v>
      </c>
      <c r="G216" s="137" t="s">
        <v>2551</v>
      </c>
      <c r="H216" s="138">
        <v>16</v>
      </c>
      <c r="I216" s="139">
        <v>3562.72</v>
      </c>
      <c r="J216" s="140">
        <f t="shared" si="40"/>
        <v>57003.519999999997</v>
      </c>
      <c r="K216" s="136" t="s">
        <v>5469</v>
      </c>
      <c r="L216" s="33"/>
      <c r="M216" s="141" t="s">
        <v>21</v>
      </c>
      <c r="N216" s="142" t="s">
        <v>42</v>
      </c>
      <c r="P216" s="143">
        <f t="shared" si="41"/>
        <v>0</v>
      </c>
      <c r="Q216" s="143">
        <v>0</v>
      </c>
      <c r="R216" s="143">
        <f t="shared" si="42"/>
        <v>0</v>
      </c>
      <c r="S216" s="143">
        <v>0</v>
      </c>
      <c r="T216" s="144">
        <f t="shared" si="43"/>
        <v>0</v>
      </c>
      <c r="AR216" s="145" t="s">
        <v>444</v>
      </c>
      <c r="AT216" s="145" t="s">
        <v>332</v>
      </c>
      <c r="AU216" s="145" t="s">
        <v>78</v>
      </c>
      <c r="AY216" s="18" t="s">
        <v>330</v>
      </c>
      <c r="BE216" s="146">
        <f t="shared" si="44"/>
        <v>57003.519999999997</v>
      </c>
      <c r="BF216" s="146">
        <f t="shared" si="45"/>
        <v>0</v>
      </c>
      <c r="BG216" s="146">
        <f t="shared" si="46"/>
        <v>0</v>
      </c>
      <c r="BH216" s="146">
        <f t="shared" si="47"/>
        <v>0</v>
      </c>
      <c r="BI216" s="146">
        <f t="shared" si="48"/>
        <v>0</v>
      </c>
      <c r="BJ216" s="18" t="s">
        <v>78</v>
      </c>
      <c r="BK216" s="146">
        <f t="shared" si="49"/>
        <v>57003.519999999997</v>
      </c>
      <c r="BL216" s="18" t="s">
        <v>444</v>
      </c>
      <c r="BM216" s="145" t="s">
        <v>2611</v>
      </c>
    </row>
    <row r="217" spans="2:65" s="1" customFormat="1" ht="21.75" customHeight="1">
      <c r="B217" s="33"/>
      <c r="C217" s="134" t="s">
        <v>1374</v>
      </c>
      <c r="D217" s="134" t="s">
        <v>332</v>
      </c>
      <c r="E217" s="135" t="s">
        <v>5596</v>
      </c>
      <c r="F217" s="136" t="s">
        <v>5910</v>
      </c>
      <c r="G217" s="137" t="s">
        <v>2551</v>
      </c>
      <c r="H217" s="138">
        <v>7</v>
      </c>
      <c r="I217" s="139">
        <v>3735.67</v>
      </c>
      <c r="J217" s="140">
        <f t="shared" si="40"/>
        <v>26149.69</v>
      </c>
      <c r="K217" s="136" t="s">
        <v>5469</v>
      </c>
      <c r="L217" s="33"/>
      <c r="M217" s="141" t="s">
        <v>21</v>
      </c>
      <c r="N217" s="142" t="s">
        <v>42</v>
      </c>
      <c r="P217" s="143">
        <f t="shared" si="41"/>
        <v>0</v>
      </c>
      <c r="Q217" s="143">
        <v>0</v>
      </c>
      <c r="R217" s="143">
        <f t="shared" si="42"/>
        <v>0</v>
      </c>
      <c r="S217" s="143">
        <v>0</v>
      </c>
      <c r="T217" s="144">
        <f t="shared" si="43"/>
        <v>0</v>
      </c>
      <c r="AR217" s="145" t="s">
        <v>444</v>
      </c>
      <c r="AT217" s="145" t="s">
        <v>332</v>
      </c>
      <c r="AU217" s="145" t="s">
        <v>78</v>
      </c>
      <c r="AY217" s="18" t="s">
        <v>330</v>
      </c>
      <c r="BE217" s="146">
        <f t="shared" si="44"/>
        <v>26149.69</v>
      </c>
      <c r="BF217" s="146">
        <f t="shared" si="45"/>
        <v>0</v>
      </c>
      <c r="BG217" s="146">
        <f t="shared" si="46"/>
        <v>0</v>
      </c>
      <c r="BH217" s="146">
        <f t="shared" si="47"/>
        <v>0</v>
      </c>
      <c r="BI217" s="146">
        <f t="shared" si="48"/>
        <v>0</v>
      </c>
      <c r="BJ217" s="18" t="s">
        <v>78</v>
      </c>
      <c r="BK217" s="146">
        <f t="shared" si="49"/>
        <v>26149.69</v>
      </c>
      <c r="BL217" s="18" t="s">
        <v>444</v>
      </c>
      <c r="BM217" s="145" t="s">
        <v>2626</v>
      </c>
    </row>
    <row r="218" spans="2:65" s="1" customFormat="1" ht="24.2" customHeight="1">
      <c r="B218" s="33"/>
      <c r="C218" s="134" t="s">
        <v>1380</v>
      </c>
      <c r="D218" s="134" t="s">
        <v>332</v>
      </c>
      <c r="E218" s="135" t="s">
        <v>5600</v>
      </c>
      <c r="F218" s="136" t="s">
        <v>5601</v>
      </c>
      <c r="G218" s="137" t="s">
        <v>973</v>
      </c>
      <c r="H218" s="138">
        <v>12</v>
      </c>
      <c r="I218" s="139">
        <v>3034.2</v>
      </c>
      <c r="J218" s="140">
        <f t="shared" si="40"/>
        <v>36410.400000000001</v>
      </c>
      <c r="K218" s="136" t="s">
        <v>5457</v>
      </c>
      <c r="L218" s="33"/>
      <c r="M218" s="141" t="s">
        <v>21</v>
      </c>
      <c r="N218" s="142" t="s">
        <v>42</v>
      </c>
      <c r="P218" s="143">
        <f t="shared" si="41"/>
        <v>0</v>
      </c>
      <c r="Q218" s="143">
        <v>0</v>
      </c>
      <c r="R218" s="143">
        <f t="shared" si="42"/>
        <v>0</v>
      </c>
      <c r="S218" s="143">
        <v>0</v>
      </c>
      <c r="T218" s="144">
        <f t="shared" si="43"/>
        <v>0</v>
      </c>
      <c r="AR218" s="145" t="s">
        <v>444</v>
      </c>
      <c r="AT218" s="145" t="s">
        <v>332</v>
      </c>
      <c r="AU218" s="145" t="s">
        <v>78</v>
      </c>
      <c r="AY218" s="18" t="s">
        <v>330</v>
      </c>
      <c r="BE218" s="146">
        <f t="shared" si="44"/>
        <v>36410.400000000001</v>
      </c>
      <c r="BF218" s="146">
        <f t="shared" si="45"/>
        <v>0</v>
      </c>
      <c r="BG218" s="146">
        <f t="shared" si="46"/>
        <v>0</v>
      </c>
      <c r="BH218" s="146">
        <f t="shared" si="47"/>
        <v>0</v>
      </c>
      <c r="BI218" s="146">
        <f t="shared" si="48"/>
        <v>0</v>
      </c>
      <c r="BJ218" s="18" t="s">
        <v>78</v>
      </c>
      <c r="BK218" s="146">
        <f t="shared" si="49"/>
        <v>36410.400000000001</v>
      </c>
      <c r="BL218" s="18" t="s">
        <v>444</v>
      </c>
      <c r="BM218" s="145" t="s">
        <v>2641</v>
      </c>
    </row>
    <row r="219" spans="2:65" s="1" customFormat="1" ht="24.2" customHeight="1">
      <c r="B219" s="33"/>
      <c r="C219" s="134" t="s">
        <v>1387</v>
      </c>
      <c r="D219" s="134" t="s">
        <v>332</v>
      </c>
      <c r="E219" s="135" t="s">
        <v>5911</v>
      </c>
      <c r="F219" s="136" t="s">
        <v>5912</v>
      </c>
      <c r="G219" s="137" t="s">
        <v>973</v>
      </c>
      <c r="H219" s="138">
        <v>6</v>
      </c>
      <c r="I219" s="139">
        <v>3674.79</v>
      </c>
      <c r="J219" s="140">
        <f t="shared" si="40"/>
        <v>22048.74</v>
      </c>
      <c r="K219" s="136" t="s">
        <v>5457</v>
      </c>
      <c r="L219" s="33"/>
      <c r="M219" s="141" t="s">
        <v>21</v>
      </c>
      <c r="N219" s="142" t="s">
        <v>42</v>
      </c>
      <c r="P219" s="143">
        <f t="shared" si="41"/>
        <v>0</v>
      </c>
      <c r="Q219" s="143">
        <v>0</v>
      </c>
      <c r="R219" s="143">
        <f t="shared" si="42"/>
        <v>0</v>
      </c>
      <c r="S219" s="143">
        <v>0</v>
      </c>
      <c r="T219" s="144">
        <f t="shared" si="43"/>
        <v>0</v>
      </c>
      <c r="AR219" s="145" t="s">
        <v>444</v>
      </c>
      <c r="AT219" s="145" t="s">
        <v>332</v>
      </c>
      <c r="AU219" s="145" t="s">
        <v>78</v>
      </c>
      <c r="AY219" s="18" t="s">
        <v>330</v>
      </c>
      <c r="BE219" s="146">
        <f t="shared" si="44"/>
        <v>22048.74</v>
      </c>
      <c r="BF219" s="146">
        <f t="shared" si="45"/>
        <v>0</v>
      </c>
      <c r="BG219" s="146">
        <f t="shared" si="46"/>
        <v>0</v>
      </c>
      <c r="BH219" s="146">
        <f t="shared" si="47"/>
        <v>0</v>
      </c>
      <c r="BI219" s="146">
        <f t="shared" si="48"/>
        <v>0</v>
      </c>
      <c r="BJ219" s="18" t="s">
        <v>78</v>
      </c>
      <c r="BK219" s="146">
        <f t="shared" si="49"/>
        <v>22048.74</v>
      </c>
      <c r="BL219" s="18" t="s">
        <v>444</v>
      </c>
      <c r="BM219" s="145" t="s">
        <v>2652</v>
      </c>
    </row>
    <row r="220" spans="2:65" s="1" customFormat="1" ht="24.2" customHeight="1">
      <c r="B220" s="33"/>
      <c r="C220" s="134" t="s">
        <v>1395</v>
      </c>
      <c r="D220" s="134" t="s">
        <v>332</v>
      </c>
      <c r="E220" s="135" t="s">
        <v>5913</v>
      </c>
      <c r="F220" s="136" t="s">
        <v>5914</v>
      </c>
      <c r="G220" s="137" t="s">
        <v>973</v>
      </c>
      <c r="H220" s="138">
        <v>5</v>
      </c>
      <c r="I220" s="139">
        <v>4497.1900000000005</v>
      </c>
      <c r="J220" s="140">
        <f t="shared" si="40"/>
        <v>22485.95</v>
      </c>
      <c r="K220" s="136" t="s">
        <v>5457</v>
      </c>
      <c r="L220" s="33"/>
      <c r="M220" s="141" t="s">
        <v>21</v>
      </c>
      <c r="N220" s="142" t="s">
        <v>42</v>
      </c>
      <c r="P220" s="143">
        <f t="shared" si="41"/>
        <v>0</v>
      </c>
      <c r="Q220" s="143">
        <v>0</v>
      </c>
      <c r="R220" s="143">
        <f t="shared" si="42"/>
        <v>0</v>
      </c>
      <c r="S220" s="143">
        <v>0</v>
      </c>
      <c r="T220" s="144">
        <f t="shared" si="43"/>
        <v>0</v>
      </c>
      <c r="AR220" s="145" t="s">
        <v>444</v>
      </c>
      <c r="AT220" s="145" t="s">
        <v>332</v>
      </c>
      <c r="AU220" s="145" t="s">
        <v>78</v>
      </c>
      <c r="AY220" s="18" t="s">
        <v>330</v>
      </c>
      <c r="BE220" s="146">
        <f t="shared" si="44"/>
        <v>22485.95</v>
      </c>
      <c r="BF220" s="146">
        <f t="shared" si="45"/>
        <v>0</v>
      </c>
      <c r="BG220" s="146">
        <f t="shared" si="46"/>
        <v>0</v>
      </c>
      <c r="BH220" s="146">
        <f t="shared" si="47"/>
        <v>0</v>
      </c>
      <c r="BI220" s="146">
        <f t="shared" si="48"/>
        <v>0</v>
      </c>
      <c r="BJ220" s="18" t="s">
        <v>78</v>
      </c>
      <c r="BK220" s="146">
        <f t="shared" si="49"/>
        <v>22485.95</v>
      </c>
      <c r="BL220" s="18" t="s">
        <v>444</v>
      </c>
      <c r="BM220" s="145" t="s">
        <v>2663</v>
      </c>
    </row>
    <row r="221" spans="2:65" s="1" customFormat="1" ht="24.2" customHeight="1">
      <c r="B221" s="33"/>
      <c r="C221" s="134" t="s">
        <v>1402</v>
      </c>
      <c r="D221" s="134" t="s">
        <v>332</v>
      </c>
      <c r="E221" s="135" t="s">
        <v>5915</v>
      </c>
      <c r="F221" s="136" t="s">
        <v>5916</v>
      </c>
      <c r="G221" s="137" t="s">
        <v>973</v>
      </c>
      <c r="H221" s="138">
        <v>5</v>
      </c>
      <c r="I221" s="139">
        <v>5401.5</v>
      </c>
      <c r="J221" s="140">
        <f t="shared" si="40"/>
        <v>27007.5</v>
      </c>
      <c r="K221" s="136" t="s">
        <v>5457</v>
      </c>
      <c r="L221" s="33"/>
      <c r="M221" s="141" t="s">
        <v>21</v>
      </c>
      <c r="N221" s="142" t="s">
        <v>42</v>
      </c>
      <c r="P221" s="143">
        <f t="shared" si="41"/>
        <v>0</v>
      </c>
      <c r="Q221" s="143">
        <v>0</v>
      </c>
      <c r="R221" s="143">
        <f t="shared" si="42"/>
        <v>0</v>
      </c>
      <c r="S221" s="143">
        <v>0</v>
      </c>
      <c r="T221" s="144">
        <f t="shared" si="43"/>
        <v>0</v>
      </c>
      <c r="AR221" s="145" t="s">
        <v>444</v>
      </c>
      <c r="AT221" s="145" t="s">
        <v>332</v>
      </c>
      <c r="AU221" s="145" t="s">
        <v>78</v>
      </c>
      <c r="AY221" s="18" t="s">
        <v>330</v>
      </c>
      <c r="BE221" s="146">
        <f t="shared" si="44"/>
        <v>27007.5</v>
      </c>
      <c r="BF221" s="146">
        <f t="shared" si="45"/>
        <v>0</v>
      </c>
      <c r="BG221" s="146">
        <f t="shared" si="46"/>
        <v>0</v>
      </c>
      <c r="BH221" s="146">
        <f t="shared" si="47"/>
        <v>0</v>
      </c>
      <c r="BI221" s="146">
        <f t="shared" si="48"/>
        <v>0</v>
      </c>
      <c r="BJ221" s="18" t="s">
        <v>78</v>
      </c>
      <c r="BK221" s="146">
        <f t="shared" si="49"/>
        <v>27007.5</v>
      </c>
      <c r="BL221" s="18" t="s">
        <v>444</v>
      </c>
      <c r="BM221" s="145" t="s">
        <v>2680</v>
      </c>
    </row>
    <row r="222" spans="2:65" s="1" customFormat="1" ht="24.2" customHeight="1">
      <c r="B222" s="33"/>
      <c r="C222" s="134" t="s">
        <v>1409</v>
      </c>
      <c r="D222" s="134" t="s">
        <v>332</v>
      </c>
      <c r="E222" s="135" t="s">
        <v>5917</v>
      </c>
      <c r="F222" s="136" t="s">
        <v>5918</v>
      </c>
      <c r="G222" s="137" t="s">
        <v>973</v>
      </c>
      <c r="H222" s="138">
        <v>2</v>
      </c>
      <c r="I222" s="139">
        <v>10117.86</v>
      </c>
      <c r="J222" s="140">
        <f t="shared" si="40"/>
        <v>20235.72</v>
      </c>
      <c r="K222" s="136" t="s">
        <v>5457</v>
      </c>
      <c r="L222" s="33"/>
      <c r="M222" s="141" t="s">
        <v>21</v>
      </c>
      <c r="N222" s="142" t="s">
        <v>42</v>
      </c>
      <c r="P222" s="143">
        <f t="shared" si="41"/>
        <v>0</v>
      </c>
      <c r="Q222" s="143">
        <v>0</v>
      </c>
      <c r="R222" s="143">
        <f t="shared" si="42"/>
        <v>0</v>
      </c>
      <c r="S222" s="143">
        <v>0</v>
      </c>
      <c r="T222" s="144">
        <f t="shared" si="43"/>
        <v>0</v>
      </c>
      <c r="AR222" s="145" t="s">
        <v>444</v>
      </c>
      <c r="AT222" s="145" t="s">
        <v>332</v>
      </c>
      <c r="AU222" s="145" t="s">
        <v>78</v>
      </c>
      <c r="AY222" s="18" t="s">
        <v>330</v>
      </c>
      <c r="BE222" s="146">
        <f t="shared" si="44"/>
        <v>20235.72</v>
      </c>
      <c r="BF222" s="146">
        <f t="shared" si="45"/>
        <v>0</v>
      </c>
      <c r="BG222" s="146">
        <f t="shared" si="46"/>
        <v>0</v>
      </c>
      <c r="BH222" s="146">
        <f t="shared" si="47"/>
        <v>0</v>
      </c>
      <c r="BI222" s="146">
        <f t="shared" si="48"/>
        <v>0</v>
      </c>
      <c r="BJ222" s="18" t="s">
        <v>78</v>
      </c>
      <c r="BK222" s="146">
        <f t="shared" si="49"/>
        <v>20235.72</v>
      </c>
      <c r="BL222" s="18" t="s">
        <v>444</v>
      </c>
      <c r="BM222" s="145" t="s">
        <v>2705</v>
      </c>
    </row>
    <row r="223" spans="2:65" s="1" customFormat="1" ht="16.5" customHeight="1">
      <c r="B223" s="33"/>
      <c r="C223" s="134" t="s">
        <v>1416</v>
      </c>
      <c r="D223" s="134" t="s">
        <v>332</v>
      </c>
      <c r="E223" s="135" t="s">
        <v>5602</v>
      </c>
      <c r="F223" s="136" t="s">
        <v>5603</v>
      </c>
      <c r="G223" s="137" t="s">
        <v>973</v>
      </c>
      <c r="H223" s="138">
        <v>14</v>
      </c>
      <c r="I223" s="139">
        <v>427.25</v>
      </c>
      <c r="J223" s="140">
        <f t="shared" si="40"/>
        <v>5981.5</v>
      </c>
      <c r="K223" s="136" t="s">
        <v>5457</v>
      </c>
      <c r="L223" s="33"/>
      <c r="M223" s="141" t="s">
        <v>21</v>
      </c>
      <c r="N223" s="142" t="s">
        <v>42</v>
      </c>
      <c r="P223" s="143">
        <f t="shared" si="41"/>
        <v>0</v>
      </c>
      <c r="Q223" s="143">
        <v>0</v>
      </c>
      <c r="R223" s="143">
        <f t="shared" si="42"/>
        <v>0</v>
      </c>
      <c r="S223" s="143">
        <v>0</v>
      </c>
      <c r="T223" s="144">
        <f t="shared" si="43"/>
        <v>0</v>
      </c>
      <c r="AR223" s="145" t="s">
        <v>444</v>
      </c>
      <c r="AT223" s="145" t="s">
        <v>332</v>
      </c>
      <c r="AU223" s="145" t="s">
        <v>78</v>
      </c>
      <c r="AY223" s="18" t="s">
        <v>330</v>
      </c>
      <c r="BE223" s="146">
        <f t="shared" si="44"/>
        <v>5981.5</v>
      </c>
      <c r="BF223" s="146">
        <f t="shared" si="45"/>
        <v>0</v>
      </c>
      <c r="BG223" s="146">
        <f t="shared" si="46"/>
        <v>0</v>
      </c>
      <c r="BH223" s="146">
        <f t="shared" si="47"/>
        <v>0</v>
      </c>
      <c r="BI223" s="146">
        <f t="shared" si="48"/>
        <v>0</v>
      </c>
      <c r="BJ223" s="18" t="s">
        <v>78</v>
      </c>
      <c r="BK223" s="146">
        <f t="shared" si="49"/>
        <v>5981.5</v>
      </c>
      <c r="BL223" s="18" t="s">
        <v>444</v>
      </c>
      <c r="BM223" s="145" t="s">
        <v>2719</v>
      </c>
    </row>
    <row r="224" spans="2:65" s="1" customFormat="1" ht="16.5" customHeight="1">
      <c r="B224" s="33"/>
      <c r="C224" s="134" t="s">
        <v>1425</v>
      </c>
      <c r="D224" s="134" t="s">
        <v>332</v>
      </c>
      <c r="E224" s="135" t="s">
        <v>5607</v>
      </c>
      <c r="F224" s="136" t="s">
        <v>5608</v>
      </c>
      <c r="G224" s="137" t="s">
        <v>973</v>
      </c>
      <c r="H224" s="138">
        <v>105</v>
      </c>
      <c r="I224" s="139">
        <v>94.08</v>
      </c>
      <c r="J224" s="140">
        <f t="shared" si="40"/>
        <v>9878.4</v>
      </c>
      <c r="K224" s="136" t="s">
        <v>5457</v>
      </c>
      <c r="L224" s="33"/>
      <c r="M224" s="141" t="s">
        <v>21</v>
      </c>
      <c r="N224" s="142" t="s">
        <v>42</v>
      </c>
      <c r="P224" s="143">
        <f t="shared" si="41"/>
        <v>0</v>
      </c>
      <c r="Q224" s="143">
        <v>0</v>
      </c>
      <c r="R224" s="143">
        <f t="shared" si="42"/>
        <v>0</v>
      </c>
      <c r="S224" s="143">
        <v>0</v>
      </c>
      <c r="T224" s="144">
        <f t="shared" si="43"/>
        <v>0</v>
      </c>
      <c r="AR224" s="145" t="s">
        <v>444</v>
      </c>
      <c r="AT224" s="145" t="s">
        <v>332</v>
      </c>
      <c r="AU224" s="145" t="s">
        <v>78</v>
      </c>
      <c r="AY224" s="18" t="s">
        <v>330</v>
      </c>
      <c r="BE224" s="146">
        <f t="shared" si="44"/>
        <v>9878.4</v>
      </c>
      <c r="BF224" s="146">
        <f t="shared" si="45"/>
        <v>0</v>
      </c>
      <c r="BG224" s="146">
        <f t="shared" si="46"/>
        <v>0</v>
      </c>
      <c r="BH224" s="146">
        <f t="shared" si="47"/>
        <v>0</v>
      </c>
      <c r="BI224" s="146">
        <f t="shared" si="48"/>
        <v>0</v>
      </c>
      <c r="BJ224" s="18" t="s">
        <v>78</v>
      </c>
      <c r="BK224" s="146">
        <f t="shared" si="49"/>
        <v>9878.4</v>
      </c>
      <c r="BL224" s="18" t="s">
        <v>444</v>
      </c>
      <c r="BM224" s="145" t="s">
        <v>2732</v>
      </c>
    </row>
    <row r="225" spans="2:65" s="1" customFormat="1" ht="16.5" customHeight="1">
      <c r="B225" s="33"/>
      <c r="C225" s="134" t="s">
        <v>2374</v>
      </c>
      <c r="D225" s="134" t="s">
        <v>332</v>
      </c>
      <c r="E225" s="135" t="s">
        <v>5609</v>
      </c>
      <c r="F225" s="136" t="s">
        <v>5610</v>
      </c>
      <c r="G225" s="137" t="s">
        <v>973</v>
      </c>
      <c r="H225" s="138">
        <v>8</v>
      </c>
      <c r="I225" s="139">
        <v>127.95</v>
      </c>
      <c r="J225" s="140">
        <f t="shared" si="40"/>
        <v>1023.6</v>
      </c>
      <c r="K225" s="136" t="s">
        <v>21</v>
      </c>
      <c r="L225" s="33"/>
      <c r="M225" s="141" t="s">
        <v>21</v>
      </c>
      <c r="N225" s="142" t="s">
        <v>42</v>
      </c>
      <c r="P225" s="143">
        <f t="shared" si="41"/>
        <v>0</v>
      </c>
      <c r="Q225" s="143">
        <v>0</v>
      </c>
      <c r="R225" s="143">
        <f t="shared" si="42"/>
        <v>0</v>
      </c>
      <c r="S225" s="143">
        <v>0</v>
      </c>
      <c r="T225" s="144">
        <f t="shared" si="43"/>
        <v>0</v>
      </c>
      <c r="AR225" s="145" t="s">
        <v>444</v>
      </c>
      <c r="AT225" s="145" t="s">
        <v>332</v>
      </c>
      <c r="AU225" s="145" t="s">
        <v>78</v>
      </c>
      <c r="AY225" s="18" t="s">
        <v>330</v>
      </c>
      <c r="BE225" s="146">
        <f t="shared" si="44"/>
        <v>1023.6</v>
      </c>
      <c r="BF225" s="146">
        <f t="shared" si="45"/>
        <v>0</v>
      </c>
      <c r="BG225" s="146">
        <f t="shared" si="46"/>
        <v>0</v>
      </c>
      <c r="BH225" s="146">
        <f t="shared" si="47"/>
        <v>0</v>
      </c>
      <c r="BI225" s="146">
        <f t="shared" si="48"/>
        <v>0</v>
      </c>
      <c r="BJ225" s="18" t="s">
        <v>78</v>
      </c>
      <c r="BK225" s="146">
        <f t="shared" si="49"/>
        <v>1023.6</v>
      </c>
      <c r="BL225" s="18" t="s">
        <v>444</v>
      </c>
      <c r="BM225" s="145" t="s">
        <v>5919</v>
      </c>
    </row>
    <row r="226" spans="2:65" s="1" customFormat="1" ht="16.5" customHeight="1">
      <c r="B226" s="33"/>
      <c r="C226" s="134" t="s">
        <v>1430</v>
      </c>
      <c r="D226" s="134" t="s">
        <v>332</v>
      </c>
      <c r="E226" s="135" t="s">
        <v>5613</v>
      </c>
      <c r="F226" s="136" t="s">
        <v>5614</v>
      </c>
      <c r="G226" s="137" t="s">
        <v>973</v>
      </c>
      <c r="H226" s="138">
        <v>1</v>
      </c>
      <c r="I226" s="139">
        <v>432.78</v>
      </c>
      <c r="J226" s="140">
        <f t="shared" si="40"/>
        <v>432.78</v>
      </c>
      <c r="K226" s="136" t="s">
        <v>5457</v>
      </c>
      <c r="L226" s="33"/>
      <c r="M226" s="141" t="s">
        <v>21</v>
      </c>
      <c r="N226" s="142" t="s">
        <v>42</v>
      </c>
      <c r="P226" s="143">
        <f t="shared" si="41"/>
        <v>0</v>
      </c>
      <c r="Q226" s="143">
        <v>0</v>
      </c>
      <c r="R226" s="143">
        <f t="shared" si="42"/>
        <v>0</v>
      </c>
      <c r="S226" s="143">
        <v>0</v>
      </c>
      <c r="T226" s="144">
        <f t="shared" si="43"/>
        <v>0</v>
      </c>
      <c r="AR226" s="145" t="s">
        <v>444</v>
      </c>
      <c r="AT226" s="145" t="s">
        <v>332</v>
      </c>
      <c r="AU226" s="145" t="s">
        <v>78</v>
      </c>
      <c r="AY226" s="18" t="s">
        <v>330</v>
      </c>
      <c r="BE226" s="146">
        <f t="shared" si="44"/>
        <v>432.78</v>
      </c>
      <c r="BF226" s="146">
        <f t="shared" si="45"/>
        <v>0</v>
      </c>
      <c r="BG226" s="146">
        <f t="shared" si="46"/>
        <v>0</v>
      </c>
      <c r="BH226" s="146">
        <f t="shared" si="47"/>
        <v>0</v>
      </c>
      <c r="BI226" s="146">
        <f t="shared" si="48"/>
        <v>0</v>
      </c>
      <c r="BJ226" s="18" t="s">
        <v>78</v>
      </c>
      <c r="BK226" s="146">
        <f t="shared" si="49"/>
        <v>432.78</v>
      </c>
      <c r="BL226" s="18" t="s">
        <v>444</v>
      </c>
      <c r="BM226" s="145" t="s">
        <v>2744</v>
      </c>
    </row>
    <row r="227" spans="2:65" s="1" customFormat="1" ht="16.5" customHeight="1">
      <c r="B227" s="33"/>
      <c r="C227" s="134" t="s">
        <v>1435</v>
      </c>
      <c r="D227" s="134" t="s">
        <v>332</v>
      </c>
      <c r="E227" s="135" t="s">
        <v>5920</v>
      </c>
      <c r="F227" s="136" t="s">
        <v>5921</v>
      </c>
      <c r="G227" s="137" t="s">
        <v>973</v>
      </c>
      <c r="H227" s="138">
        <v>4</v>
      </c>
      <c r="I227" s="139">
        <v>772.59</v>
      </c>
      <c r="J227" s="140">
        <f t="shared" si="40"/>
        <v>3090.36</v>
      </c>
      <c r="K227" s="136" t="s">
        <v>5457</v>
      </c>
      <c r="L227" s="33"/>
      <c r="M227" s="141" t="s">
        <v>21</v>
      </c>
      <c r="N227" s="142" t="s">
        <v>42</v>
      </c>
      <c r="P227" s="143">
        <f t="shared" si="41"/>
        <v>0</v>
      </c>
      <c r="Q227" s="143">
        <v>0</v>
      </c>
      <c r="R227" s="143">
        <f t="shared" si="42"/>
        <v>0</v>
      </c>
      <c r="S227" s="143">
        <v>0</v>
      </c>
      <c r="T227" s="144">
        <f t="shared" si="43"/>
        <v>0</v>
      </c>
      <c r="AR227" s="145" t="s">
        <v>444</v>
      </c>
      <c r="AT227" s="145" t="s">
        <v>332</v>
      </c>
      <c r="AU227" s="145" t="s">
        <v>78</v>
      </c>
      <c r="AY227" s="18" t="s">
        <v>330</v>
      </c>
      <c r="BE227" s="146">
        <f t="shared" si="44"/>
        <v>3090.36</v>
      </c>
      <c r="BF227" s="146">
        <f t="shared" si="45"/>
        <v>0</v>
      </c>
      <c r="BG227" s="146">
        <f t="shared" si="46"/>
        <v>0</v>
      </c>
      <c r="BH227" s="146">
        <f t="shared" si="47"/>
        <v>0</v>
      </c>
      <c r="BI227" s="146">
        <f t="shared" si="48"/>
        <v>0</v>
      </c>
      <c r="BJ227" s="18" t="s">
        <v>78</v>
      </c>
      <c r="BK227" s="146">
        <f t="shared" si="49"/>
        <v>3090.36</v>
      </c>
      <c r="BL227" s="18" t="s">
        <v>444</v>
      </c>
      <c r="BM227" s="145" t="s">
        <v>2760</v>
      </c>
    </row>
    <row r="228" spans="2:65" s="1" customFormat="1" ht="16.5" customHeight="1">
      <c r="B228" s="33"/>
      <c r="C228" s="134" t="s">
        <v>1442</v>
      </c>
      <c r="D228" s="134" t="s">
        <v>332</v>
      </c>
      <c r="E228" s="135" t="s">
        <v>5615</v>
      </c>
      <c r="F228" s="136" t="s">
        <v>5616</v>
      </c>
      <c r="G228" s="137" t="s">
        <v>973</v>
      </c>
      <c r="H228" s="138">
        <v>4</v>
      </c>
      <c r="I228" s="139">
        <v>776.19</v>
      </c>
      <c r="J228" s="140">
        <f t="shared" si="40"/>
        <v>3104.76</v>
      </c>
      <c r="K228" s="136" t="s">
        <v>5457</v>
      </c>
      <c r="L228" s="33"/>
      <c r="M228" s="141" t="s">
        <v>21</v>
      </c>
      <c r="N228" s="142" t="s">
        <v>42</v>
      </c>
      <c r="P228" s="143">
        <f t="shared" si="41"/>
        <v>0</v>
      </c>
      <c r="Q228" s="143">
        <v>0</v>
      </c>
      <c r="R228" s="143">
        <f t="shared" si="42"/>
        <v>0</v>
      </c>
      <c r="S228" s="143">
        <v>0</v>
      </c>
      <c r="T228" s="144">
        <f t="shared" si="43"/>
        <v>0</v>
      </c>
      <c r="AR228" s="145" t="s">
        <v>444</v>
      </c>
      <c r="AT228" s="145" t="s">
        <v>332</v>
      </c>
      <c r="AU228" s="145" t="s">
        <v>78</v>
      </c>
      <c r="AY228" s="18" t="s">
        <v>330</v>
      </c>
      <c r="BE228" s="146">
        <f t="shared" si="44"/>
        <v>3104.76</v>
      </c>
      <c r="BF228" s="146">
        <f t="shared" si="45"/>
        <v>0</v>
      </c>
      <c r="BG228" s="146">
        <f t="shared" si="46"/>
        <v>0</v>
      </c>
      <c r="BH228" s="146">
        <f t="shared" si="47"/>
        <v>0</v>
      </c>
      <c r="BI228" s="146">
        <f t="shared" si="48"/>
        <v>0</v>
      </c>
      <c r="BJ228" s="18" t="s">
        <v>78</v>
      </c>
      <c r="BK228" s="146">
        <f t="shared" si="49"/>
        <v>3104.76</v>
      </c>
      <c r="BL228" s="18" t="s">
        <v>444</v>
      </c>
      <c r="BM228" s="145" t="s">
        <v>2772</v>
      </c>
    </row>
    <row r="229" spans="2:65" s="1" customFormat="1" ht="16.5" customHeight="1">
      <c r="B229" s="33"/>
      <c r="C229" s="134" t="s">
        <v>1449</v>
      </c>
      <c r="D229" s="134" t="s">
        <v>332</v>
      </c>
      <c r="E229" s="135" t="s">
        <v>5634</v>
      </c>
      <c r="F229" s="136" t="s">
        <v>5635</v>
      </c>
      <c r="G229" s="137" t="s">
        <v>973</v>
      </c>
      <c r="H229" s="138">
        <v>22</v>
      </c>
      <c r="I229" s="139">
        <v>81.91</v>
      </c>
      <c r="J229" s="140">
        <f t="shared" si="40"/>
        <v>1802.02</v>
      </c>
      <c r="K229" s="136" t="s">
        <v>5457</v>
      </c>
      <c r="L229" s="33"/>
      <c r="M229" s="141" t="s">
        <v>21</v>
      </c>
      <c r="N229" s="142" t="s">
        <v>42</v>
      </c>
      <c r="P229" s="143">
        <f t="shared" si="41"/>
        <v>0</v>
      </c>
      <c r="Q229" s="143">
        <v>0</v>
      </c>
      <c r="R229" s="143">
        <f t="shared" si="42"/>
        <v>0</v>
      </c>
      <c r="S229" s="143">
        <v>0</v>
      </c>
      <c r="T229" s="144">
        <f t="shared" si="43"/>
        <v>0</v>
      </c>
      <c r="AR229" s="145" t="s">
        <v>444</v>
      </c>
      <c r="AT229" s="145" t="s">
        <v>332</v>
      </c>
      <c r="AU229" s="145" t="s">
        <v>78</v>
      </c>
      <c r="AY229" s="18" t="s">
        <v>330</v>
      </c>
      <c r="BE229" s="146">
        <f t="shared" si="44"/>
        <v>1802.02</v>
      </c>
      <c r="BF229" s="146">
        <f t="shared" si="45"/>
        <v>0</v>
      </c>
      <c r="BG229" s="146">
        <f t="shared" si="46"/>
        <v>0</v>
      </c>
      <c r="BH229" s="146">
        <f t="shared" si="47"/>
        <v>0</v>
      </c>
      <c r="BI229" s="146">
        <f t="shared" si="48"/>
        <v>0</v>
      </c>
      <c r="BJ229" s="18" t="s">
        <v>78</v>
      </c>
      <c r="BK229" s="146">
        <f t="shared" si="49"/>
        <v>1802.02</v>
      </c>
      <c r="BL229" s="18" t="s">
        <v>444</v>
      </c>
      <c r="BM229" s="145" t="s">
        <v>2784</v>
      </c>
    </row>
    <row r="230" spans="2:65" s="1" customFormat="1" ht="16.5" customHeight="1">
      <c r="B230" s="33"/>
      <c r="C230" s="134" t="s">
        <v>1736</v>
      </c>
      <c r="D230" s="134" t="s">
        <v>332</v>
      </c>
      <c r="E230" s="135" t="s">
        <v>5922</v>
      </c>
      <c r="F230" s="136" t="s">
        <v>5923</v>
      </c>
      <c r="G230" s="137" t="s">
        <v>973</v>
      </c>
      <c r="H230" s="138">
        <v>1</v>
      </c>
      <c r="I230" s="139">
        <v>588.85</v>
      </c>
      <c r="J230" s="140">
        <f t="shared" si="40"/>
        <v>588.85</v>
      </c>
      <c r="K230" s="136" t="s">
        <v>5644</v>
      </c>
      <c r="L230" s="33"/>
      <c r="M230" s="141" t="s">
        <v>21</v>
      </c>
      <c r="N230" s="142" t="s">
        <v>42</v>
      </c>
      <c r="P230" s="143">
        <f t="shared" si="41"/>
        <v>0</v>
      </c>
      <c r="Q230" s="143">
        <v>0</v>
      </c>
      <c r="R230" s="143">
        <f t="shared" si="42"/>
        <v>0</v>
      </c>
      <c r="S230" s="143">
        <v>0</v>
      </c>
      <c r="T230" s="144">
        <f t="shared" si="43"/>
        <v>0</v>
      </c>
      <c r="AR230" s="145" t="s">
        <v>444</v>
      </c>
      <c r="AT230" s="145" t="s">
        <v>332</v>
      </c>
      <c r="AU230" s="145" t="s">
        <v>78</v>
      </c>
      <c r="AY230" s="18" t="s">
        <v>330</v>
      </c>
      <c r="BE230" s="146">
        <f t="shared" si="44"/>
        <v>588.85</v>
      </c>
      <c r="BF230" s="146">
        <f t="shared" si="45"/>
        <v>0</v>
      </c>
      <c r="BG230" s="146">
        <f t="shared" si="46"/>
        <v>0</v>
      </c>
      <c r="BH230" s="146">
        <f t="shared" si="47"/>
        <v>0</v>
      </c>
      <c r="BI230" s="146">
        <f t="shared" si="48"/>
        <v>0</v>
      </c>
      <c r="BJ230" s="18" t="s">
        <v>78</v>
      </c>
      <c r="BK230" s="146">
        <f t="shared" si="49"/>
        <v>588.85</v>
      </c>
      <c r="BL230" s="18" t="s">
        <v>444</v>
      </c>
      <c r="BM230" s="145" t="s">
        <v>2803</v>
      </c>
    </row>
    <row r="231" spans="2:65" s="1" customFormat="1" ht="16.5" customHeight="1">
      <c r="B231" s="33"/>
      <c r="C231" s="134" t="s">
        <v>1744</v>
      </c>
      <c r="D231" s="134" t="s">
        <v>332</v>
      </c>
      <c r="E231" s="135" t="s">
        <v>5924</v>
      </c>
      <c r="F231" s="136" t="s">
        <v>5925</v>
      </c>
      <c r="G231" s="137" t="s">
        <v>2551</v>
      </c>
      <c r="H231" s="138">
        <v>2</v>
      </c>
      <c r="I231" s="139">
        <v>990.64</v>
      </c>
      <c r="J231" s="140">
        <f t="shared" si="40"/>
        <v>1981.28</v>
      </c>
      <c r="K231" s="136" t="s">
        <v>5469</v>
      </c>
      <c r="L231" s="33"/>
      <c r="M231" s="141" t="s">
        <v>21</v>
      </c>
      <c r="N231" s="142" t="s">
        <v>42</v>
      </c>
      <c r="P231" s="143">
        <f t="shared" si="41"/>
        <v>0</v>
      </c>
      <c r="Q231" s="143">
        <v>0</v>
      </c>
      <c r="R231" s="143">
        <f t="shared" si="42"/>
        <v>0</v>
      </c>
      <c r="S231" s="143">
        <v>0</v>
      </c>
      <c r="T231" s="144">
        <f t="shared" si="43"/>
        <v>0</v>
      </c>
      <c r="AR231" s="145" t="s">
        <v>444</v>
      </c>
      <c r="AT231" s="145" t="s">
        <v>332</v>
      </c>
      <c r="AU231" s="145" t="s">
        <v>78</v>
      </c>
      <c r="AY231" s="18" t="s">
        <v>330</v>
      </c>
      <c r="BE231" s="146">
        <f t="shared" si="44"/>
        <v>1981.28</v>
      </c>
      <c r="BF231" s="146">
        <f t="shared" si="45"/>
        <v>0</v>
      </c>
      <c r="BG231" s="146">
        <f t="shared" si="46"/>
        <v>0</v>
      </c>
      <c r="BH231" s="146">
        <f t="shared" si="47"/>
        <v>0</v>
      </c>
      <c r="BI231" s="146">
        <f t="shared" si="48"/>
        <v>0</v>
      </c>
      <c r="BJ231" s="18" t="s">
        <v>78</v>
      </c>
      <c r="BK231" s="146">
        <f t="shared" si="49"/>
        <v>1981.28</v>
      </c>
      <c r="BL231" s="18" t="s">
        <v>444</v>
      </c>
      <c r="BM231" s="145" t="s">
        <v>2818</v>
      </c>
    </row>
    <row r="232" spans="2:65" s="1" customFormat="1" ht="16.5" customHeight="1">
      <c r="B232" s="33"/>
      <c r="C232" s="134" t="s">
        <v>1753</v>
      </c>
      <c r="D232" s="134" t="s">
        <v>332</v>
      </c>
      <c r="E232" s="135" t="s">
        <v>5645</v>
      </c>
      <c r="F232" s="136" t="s">
        <v>5926</v>
      </c>
      <c r="G232" s="137" t="s">
        <v>2551</v>
      </c>
      <c r="H232" s="138">
        <v>13</v>
      </c>
      <c r="I232" s="139">
        <v>752.67</v>
      </c>
      <c r="J232" s="140">
        <f t="shared" si="40"/>
        <v>9784.7099999999991</v>
      </c>
      <c r="K232" s="136" t="s">
        <v>5469</v>
      </c>
      <c r="L232" s="33"/>
      <c r="M232" s="141" t="s">
        <v>21</v>
      </c>
      <c r="N232" s="142" t="s">
        <v>42</v>
      </c>
      <c r="P232" s="143">
        <f t="shared" si="41"/>
        <v>0</v>
      </c>
      <c r="Q232" s="143">
        <v>0</v>
      </c>
      <c r="R232" s="143">
        <f t="shared" si="42"/>
        <v>0</v>
      </c>
      <c r="S232" s="143">
        <v>0</v>
      </c>
      <c r="T232" s="144">
        <f t="shared" si="43"/>
        <v>0</v>
      </c>
      <c r="AR232" s="145" t="s">
        <v>444</v>
      </c>
      <c r="AT232" s="145" t="s">
        <v>332</v>
      </c>
      <c r="AU232" s="145" t="s">
        <v>78</v>
      </c>
      <c r="AY232" s="18" t="s">
        <v>330</v>
      </c>
      <c r="BE232" s="146">
        <f t="shared" si="44"/>
        <v>9784.7099999999991</v>
      </c>
      <c r="BF232" s="146">
        <f t="shared" si="45"/>
        <v>0</v>
      </c>
      <c r="BG232" s="146">
        <f t="shared" si="46"/>
        <v>0</v>
      </c>
      <c r="BH232" s="146">
        <f t="shared" si="47"/>
        <v>0</v>
      </c>
      <c r="BI232" s="146">
        <f t="shared" si="48"/>
        <v>0</v>
      </c>
      <c r="BJ232" s="18" t="s">
        <v>78</v>
      </c>
      <c r="BK232" s="146">
        <f t="shared" si="49"/>
        <v>9784.7099999999991</v>
      </c>
      <c r="BL232" s="18" t="s">
        <v>444</v>
      </c>
      <c r="BM232" s="145" t="s">
        <v>2830</v>
      </c>
    </row>
    <row r="233" spans="2:65" s="1" customFormat="1" ht="16.5" customHeight="1">
      <c r="B233" s="33"/>
      <c r="C233" s="134" t="s">
        <v>1810</v>
      </c>
      <c r="D233" s="134" t="s">
        <v>332</v>
      </c>
      <c r="E233" s="135" t="s">
        <v>5927</v>
      </c>
      <c r="F233" s="136" t="s">
        <v>5928</v>
      </c>
      <c r="G233" s="137" t="s">
        <v>2551</v>
      </c>
      <c r="H233" s="138">
        <v>1</v>
      </c>
      <c r="I233" s="139">
        <v>10401.219999999999</v>
      </c>
      <c r="J233" s="140">
        <f t="shared" si="40"/>
        <v>10401.219999999999</v>
      </c>
      <c r="K233" s="136" t="s">
        <v>5469</v>
      </c>
      <c r="L233" s="33"/>
      <c r="M233" s="141" t="s">
        <v>21</v>
      </c>
      <c r="N233" s="142" t="s">
        <v>42</v>
      </c>
      <c r="P233" s="143">
        <f t="shared" si="41"/>
        <v>0</v>
      </c>
      <c r="Q233" s="143">
        <v>0</v>
      </c>
      <c r="R233" s="143">
        <f t="shared" si="42"/>
        <v>0</v>
      </c>
      <c r="S233" s="143">
        <v>0</v>
      </c>
      <c r="T233" s="144">
        <f t="shared" si="43"/>
        <v>0</v>
      </c>
      <c r="AR233" s="145" t="s">
        <v>444</v>
      </c>
      <c r="AT233" s="145" t="s">
        <v>332</v>
      </c>
      <c r="AU233" s="145" t="s">
        <v>78</v>
      </c>
      <c r="AY233" s="18" t="s">
        <v>330</v>
      </c>
      <c r="BE233" s="146">
        <f t="shared" si="44"/>
        <v>10401.219999999999</v>
      </c>
      <c r="BF233" s="146">
        <f t="shared" si="45"/>
        <v>0</v>
      </c>
      <c r="BG233" s="146">
        <f t="shared" si="46"/>
        <v>0</v>
      </c>
      <c r="BH233" s="146">
        <f t="shared" si="47"/>
        <v>0</v>
      </c>
      <c r="BI233" s="146">
        <f t="shared" si="48"/>
        <v>0</v>
      </c>
      <c r="BJ233" s="18" t="s">
        <v>78</v>
      </c>
      <c r="BK233" s="146">
        <f t="shared" si="49"/>
        <v>10401.219999999999</v>
      </c>
      <c r="BL233" s="18" t="s">
        <v>444</v>
      </c>
      <c r="BM233" s="145" t="s">
        <v>2852</v>
      </c>
    </row>
    <row r="234" spans="2:65" s="1" customFormat="1" ht="16.5" customHeight="1">
      <c r="B234" s="33"/>
      <c r="C234" s="134" t="s">
        <v>1868</v>
      </c>
      <c r="D234" s="134" t="s">
        <v>332</v>
      </c>
      <c r="E234" s="135" t="s">
        <v>5929</v>
      </c>
      <c r="F234" s="136" t="s">
        <v>5930</v>
      </c>
      <c r="G234" s="137" t="s">
        <v>2551</v>
      </c>
      <c r="H234" s="138">
        <v>1</v>
      </c>
      <c r="I234" s="139">
        <v>1383.58</v>
      </c>
      <c r="J234" s="140">
        <f t="shared" si="40"/>
        <v>1383.58</v>
      </c>
      <c r="K234" s="136" t="s">
        <v>5469</v>
      </c>
      <c r="L234" s="33"/>
      <c r="M234" s="141" t="s">
        <v>21</v>
      </c>
      <c r="N234" s="142" t="s">
        <v>42</v>
      </c>
      <c r="P234" s="143">
        <f t="shared" si="41"/>
        <v>0</v>
      </c>
      <c r="Q234" s="143">
        <v>0</v>
      </c>
      <c r="R234" s="143">
        <f t="shared" si="42"/>
        <v>0</v>
      </c>
      <c r="S234" s="143">
        <v>0</v>
      </c>
      <c r="T234" s="144">
        <f t="shared" si="43"/>
        <v>0</v>
      </c>
      <c r="AR234" s="145" t="s">
        <v>444</v>
      </c>
      <c r="AT234" s="145" t="s">
        <v>332</v>
      </c>
      <c r="AU234" s="145" t="s">
        <v>78</v>
      </c>
      <c r="AY234" s="18" t="s">
        <v>330</v>
      </c>
      <c r="BE234" s="146">
        <f t="shared" si="44"/>
        <v>1383.58</v>
      </c>
      <c r="BF234" s="146">
        <f t="shared" si="45"/>
        <v>0</v>
      </c>
      <c r="BG234" s="146">
        <f t="shared" si="46"/>
        <v>0</v>
      </c>
      <c r="BH234" s="146">
        <f t="shared" si="47"/>
        <v>0</v>
      </c>
      <c r="BI234" s="146">
        <f t="shared" si="48"/>
        <v>0</v>
      </c>
      <c r="BJ234" s="18" t="s">
        <v>78</v>
      </c>
      <c r="BK234" s="146">
        <f t="shared" si="49"/>
        <v>1383.58</v>
      </c>
      <c r="BL234" s="18" t="s">
        <v>444</v>
      </c>
      <c r="BM234" s="145" t="s">
        <v>2866</v>
      </c>
    </row>
    <row r="235" spans="2:65" s="1" customFormat="1" ht="16.5" customHeight="1">
      <c r="B235" s="33"/>
      <c r="C235" s="134" t="s">
        <v>1874</v>
      </c>
      <c r="D235" s="134" t="s">
        <v>332</v>
      </c>
      <c r="E235" s="135" t="s">
        <v>5931</v>
      </c>
      <c r="F235" s="136" t="s">
        <v>5932</v>
      </c>
      <c r="G235" s="137" t="s">
        <v>2551</v>
      </c>
      <c r="H235" s="138">
        <v>1</v>
      </c>
      <c r="I235" s="139">
        <v>24904.47</v>
      </c>
      <c r="J235" s="140">
        <f t="shared" si="40"/>
        <v>24904.47</v>
      </c>
      <c r="K235" s="136" t="s">
        <v>5469</v>
      </c>
      <c r="L235" s="33"/>
      <c r="M235" s="141" t="s">
        <v>21</v>
      </c>
      <c r="N235" s="142" t="s">
        <v>42</v>
      </c>
      <c r="P235" s="143">
        <f t="shared" si="41"/>
        <v>0</v>
      </c>
      <c r="Q235" s="143">
        <v>0</v>
      </c>
      <c r="R235" s="143">
        <f t="shared" si="42"/>
        <v>0</v>
      </c>
      <c r="S235" s="143">
        <v>0</v>
      </c>
      <c r="T235" s="144">
        <f t="shared" si="43"/>
        <v>0</v>
      </c>
      <c r="AR235" s="145" t="s">
        <v>444</v>
      </c>
      <c r="AT235" s="145" t="s">
        <v>332</v>
      </c>
      <c r="AU235" s="145" t="s">
        <v>78</v>
      </c>
      <c r="AY235" s="18" t="s">
        <v>330</v>
      </c>
      <c r="BE235" s="146">
        <f t="shared" si="44"/>
        <v>24904.47</v>
      </c>
      <c r="BF235" s="146">
        <f t="shared" si="45"/>
        <v>0</v>
      </c>
      <c r="BG235" s="146">
        <f t="shared" si="46"/>
        <v>0</v>
      </c>
      <c r="BH235" s="146">
        <f t="shared" si="47"/>
        <v>0</v>
      </c>
      <c r="BI235" s="146">
        <f t="shared" si="48"/>
        <v>0</v>
      </c>
      <c r="BJ235" s="18" t="s">
        <v>78</v>
      </c>
      <c r="BK235" s="146">
        <f t="shared" si="49"/>
        <v>24904.47</v>
      </c>
      <c r="BL235" s="18" t="s">
        <v>444</v>
      </c>
      <c r="BM235" s="145" t="s">
        <v>2884</v>
      </c>
    </row>
    <row r="236" spans="2:65" s="1" customFormat="1" ht="16.5" customHeight="1">
      <c r="B236" s="33"/>
      <c r="C236" s="134" t="s">
        <v>1880</v>
      </c>
      <c r="D236" s="134" t="s">
        <v>332</v>
      </c>
      <c r="E236" s="135" t="s">
        <v>5933</v>
      </c>
      <c r="F236" s="136" t="s">
        <v>5934</v>
      </c>
      <c r="G236" s="137" t="s">
        <v>2551</v>
      </c>
      <c r="H236" s="138">
        <v>1</v>
      </c>
      <c r="I236" s="139">
        <v>187.06</v>
      </c>
      <c r="J236" s="140">
        <f t="shared" si="40"/>
        <v>187.06</v>
      </c>
      <c r="K236" s="136" t="s">
        <v>5469</v>
      </c>
      <c r="L236" s="33"/>
      <c r="M236" s="141" t="s">
        <v>21</v>
      </c>
      <c r="N236" s="142" t="s">
        <v>42</v>
      </c>
      <c r="P236" s="143">
        <f t="shared" si="41"/>
        <v>0</v>
      </c>
      <c r="Q236" s="143">
        <v>0</v>
      </c>
      <c r="R236" s="143">
        <f t="shared" si="42"/>
        <v>0</v>
      </c>
      <c r="S236" s="143">
        <v>0</v>
      </c>
      <c r="T236" s="144">
        <f t="shared" si="43"/>
        <v>0</v>
      </c>
      <c r="AR236" s="145" t="s">
        <v>444</v>
      </c>
      <c r="AT236" s="145" t="s">
        <v>332</v>
      </c>
      <c r="AU236" s="145" t="s">
        <v>78</v>
      </c>
      <c r="AY236" s="18" t="s">
        <v>330</v>
      </c>
      <c r="BE236" s="146">
        <f t="shared" si="44"/>
        <v>187.06</v>
      </c>
      <c r="BF236" s="146">
        <f t="shared" si="45"/>
        <v>0</v>
      </c>
      <c r="BG236" s="146">
        <f t="shared" si="46"/>
        <v>0</v>
      </c>
      <c r="BH236" s="146">
        <f t="shared" si="47"/>
        <v>0</v>
      </c>
      <c r="BI236" s="146">
        <f t="shared" si="48"/>
        <v>0</v>
      </c>
      <c r="BJ236" s="18" t="s">
        <v>78</v>
      </c>
      <c r="BK236" s="146">
        <f t="shared" si="49"/>
        <v>187.06</v>
      </c>
      <c r="BL236" s="18" t="s">
        <v>444</v>
      </c>
      <c r="BM236" s="145" t="s">
        <v>2895</v>
      </c>
    </row>
    <row r="237" spans="2:65" s="1" customFormat="1" ht="16.5" customHeight="1">
      <c r="B237" s="33"/>
      <c r="C237" s="134" t="s">
        <v>1886</v>
      </c>
      <c r="D237" s="134" t="s">
        <v>332</v>
      </c>
      <c r="E237" s="135" t="s">
        <v>5935</v>
      </c>
      <c r="F237" s="136" t="s">
        <v>5936</v>
      </c>
      <c r="G237" s="137" t="s">
        <v>973</v>
      </c>
      <c r="H237" s="138">
        <v>4</v>
      </c>
      <c r="I237" s="139">
        <v>4704.18</v>
      </c>
      <c r="J237" s="140">
        <f t="shared" si="40"/>
        <v>18816.72</v>
      </c>
      <c r="K237" s="136" t="s">
        <v>5457</v>
      </c>
      <c r="L237" s="33"/>
      <c r="M237" s="141" t="s">
        <v>21</v>
      </c>
      <c r="N237" s="142" t="s">
        <v>42</v>
      </c>
      <c r="P237" s="143">
        <f t="shared" si="41"/>
        <v>0</v>
      </c>
      <c r="Q237" s="143">
        <v>0</v>
      </c>
      <c r="R237" s="143">
        <f t="shared" si="42"/>
        <v>0</v>
      </c>
      <c r="S237" s="143">
        <v>0</v>
      </c>
      <c r="T237" s="144">
        <f t="shared" si="43"/>
        <v>0</v>
      </c>
      <c r="AR237" s="145" t="s">
        <v>444</v>
      </c>
      <c r="AT237" s="145" t="s">
        <v>332</v>
      </c>
      <c r="AU237" s="145" t="s">
        <v>78</v>
      </c>
      <c r="AY237" s="18" t="s">
        <v>330</v>
      </c>
      <c r="BE237" s="146">
        <f t="shared" si="44"/>
        <v>18816.72</v>
      </c>
      <c r="BF237" s="146">
        <f t="shared" si="45"/>
        <v>0</v>
      </c>
      <c r="BG237" s="146">
        <f t="shared" si="46"/>
        <v>0</v>
      </c>
      <c r="BH237" s="146">
        <f t="shared" si="47"/>
        <v>0</v>
      </c>
      <c r="BI237" s="146">
        <f t="shared" si="48"/>
        <v>0</v>
      </c>
      <c r="BJ237" s="18" t="s">
        <v>78</v>
      </c>
      <c r="BK237" s="146">
        <f t="shared" si="49"/>
        <v>18816.72</v>
      </c>
      <c r="BL237" s="18" t="s">
        <v>444</v>
      </c>
      <c r="BM237" s="145" t="s">
        <v>2907</v>
      </c>
    </row>
    <row r="238" spans="2:65" s="1" customFormat="1" ht="16.5" customHeight="1">
      <c r="B238" s="33"/>
      <c r="C238" s="134" t="s">
        <v>1893</v>
      </c>
      <c r="D238" s="134" t="s">
        <v>332</v>
      </c>
      <c r="E238" s="135" t="s">
        <v>5647</v>
      </c>
      <c r="F238" s="136" t="s">
        <v>5648</v>
      </c>
      <c r="G238" s="137" t="s">
        <v>973</v>
      </c>
      <c r="H238" s="138">
        <v>15</v>
      </c>
      <c r="I238" s="139">
        <v>27.05</v>
      </c>
      <c r="J238" s="140">
        <f t="shared" si="40"/>
        <v>405.75</v>
      </c>
      <c r="K238" s="136" t="s">
        <v>5457</v>
      </c>
      <c r="L238" s="33"/>
      <c r="M238" s="141" t="s">
        <v>21</v>
      </c>
      <c r="N238" s="142" t="s">
        <v>42</v>
      </c>
      <c r="P238" s="143">
        <f t="shared" si="41"/>
        <v>0</v>
      </c>
      <c r="Q238" s="143">
        <v>0</v>
      </c>
      <c r="R238" s="143">
        <f t="shared" si="42"/>
        <v>0</v>
      </c>
      <c r="S238" s="143">
        <v>0</v>
      </c>
      <c r="T238" s="144">
        <f t="shared" si="43"/>
        <v>0</v>
      </c>
      <c r="AR238" s="145" t="s">
        <v>444</v>
      </c>
      <c r="AT238" s="145" t="s">
        <v>332</v>
      </c>
      <c r="AU238" s="145" t="s">
        <v>78</v>
      </c>
      <c r="AY238" s="18" t="s">
        <v>330</v>
      </c>
      <c r="BE238" s="146">
        <f t="shared" si="44"/>
        <v>405.75</v>
      </c>
      <c r="BF238" s="146">
        <f t="shared" si="45"/>
        <v>0</v>
      </c>
      <c r="BG238" s="146">
        <f t="shared" si="46"/>
        <v>0</v>
      </c>
      <c r="BH238" s="146">
        <f t="shared" si="47"/>
        <v>0</v>
      </c>
      <c r="BI238" s="146">
        <f t="shared" si="48"/>
        <v>0</v>
      </c>
      <c r="BJ238" s="18" t="s">
        <v>78</v>
      </c>
      <c r="BK238" s="146">
        <f t="shared" si="49"/>
        <v>405.75</v>
      </c>
      <c r="BL238" s="18" t="s">
        <v>444</v>
      </c>
      <c r="BM238" s="145" t="s">
        <v>2921</v>
      </c>
    </row>
    <row r="239" spans="2:65" s="1" customFormat="1" ht="16.5" customHeight="1">
      <c r="B239" s="33"/>
      <c r="C239" s="134" t="s">
        <v>1899</v>
      </c>
      <c r="D239" s="134" t="s">
        <v>332</v>
      </c>
      <c r="E239" s="135" t="s">
        <v>5937</v>
      </c>
      <c r="F239" s="136" t="s">
        <v>5938</v>
      </c>
      <c r="G239" s="137" t="s">
        <v>973</v>
      </c>
      <c r="H239" s="138">
        <v>1</v>
      </c>
      <c r="I239" s="139">
        <v>44523.67</v>
      </c>
      <c r="J239" s="140">
        <f t="shared" si="40"/>
        <v>44523.67</v>
      </c>
      <c r="K239" s="136" t="s">
        <v>5469</v>
      </c>
      <c r="L239" s="33"/>
      <c r="M239" s="141" t="s">
        <v>21</v>
      </c>
      <c r="N239" s="142" t="s">
        <v>42</v>
      </c>
      <c r="P239" s="143">
        <f t="shared" si="41"/>
        <v>0</v>
      </c>
      <c r="Q239" s="143">
        <v>0</v>
      </c>
      <c r="R239" s="143">
        <f t="shared" si="42"/>
        <v>0</v>
      </c>
      <c r="S239" s="143">
        <v>0</v>
      </c>
      <c r="T239" s="144">
        <f t="shared" si="43"/>
        <v>0</v>
      </c>
      <c r="AR239" s="145" t="s">
        <v>444</v>
      </c>
      <c r="AT239" s="145" t="s">
        <v>332</v>
      </c>
      <c r="AU239" s="145" t="s">
        <v>78</v>
      </c>
      <c r="AY239" s="18" t="s">
        <v>330</v>
      </c>
      <c r="BE239" s="146">
        <f t="shared" si="44"/>
        <v>44523.67</v>
      </c>
      <c r="BF239" s="146">
        <f t="shared" si="45"/>
        <v>0</v>
      </c>
      <c r="BG239" s="146">
        <f t="shared" si="46"/>
        <v>0</v>
      </c>
      <c r="BH239" s="146">
        <f t="shared" si="47"/>
        <v>0</v>
      </c>
      <c r="BI239" s="146">
        <f t="shared" si="48"/>
        <v>0</v>
      </c>
      <c r="BJ239" s="18" t="s">
        <v>78</v>
      </c>
      <c r="BK239" s="146">
        <f t="shared" si="49"/>
        <v>44523.67</v>
      </c>
      <c r="BL239" s="18" t="s">
        <v>444</v>
      </c>
      <c r="BM239" s="145" t="s">
        <v>2932</v>
      </c>
    </row>
    <row r="240" spans="2:65" s="1" customFormat="1" ht="19.5">
      <c r="B240" s="33"/>
      <c r="D240" s="152" t="s">
        <v>375</v>
      </c>
      <c r="F240" s="165" t="s">
        <v>5939</v>
      </c>
      <c r="I240" s="149"/>
      <c r="L240" s="33"/>
      <c r="M240" s="150"/>
      <c r="T240" s="52"/>
      <c r="AT240" s="18" t="s">
        <v>375</v>
      </c>
      <c r="AU240" s="18" t="s">
        <v>78</v>
      </c>
    </row>
    <row r="241" spans="2:65" s="1" customFormat="1" ht="33" customHeight="1">
      <c r="B241" s="33"/>
      <c r="C241" s="134" t="s">
        <v>1904</v>
      </c>
      <c r="D241" s="134" t="s">
        <v>332</v>
      </c>
      <c r="E241" s="135" t="s">
        <v>5655</v>
      </c>
      <c r="F241" s="136" t="s">
        <v>5656</v>
      </c>
      <c r="G241" s="137" t="s">
        <v>973</v>
      </c>
      <c r="H241" s="138">
        <v>8</v>
      </c>
      <c r="I241" s="139">
        <v>256.79000000000002</v>
      </c>
      <c r="J241" s="140">
        <f>ROUND(I241*H241,2)</f>
        <v>2054.3200000000002</v>
      </c>
      <c r="K241" s="136" t="s">
        <v>5457</v>
      </c>
      <c r="L241" s="33"/>
      <c r="M241" s="141" t="s">
        <v>21</v>
      </c>
      <c r="N241" s="142" t="s">
        <v>42</v>
      </c>
      <c r="P241" s="143">
        <f>O241*H241</f>
        <v>0</v>
      </c>
      <c r="Q241" s="143">
        <v>0</v>
      </c>
      <c r="R241" s="143">
        <f>Q241*H241</f>
        <v>0</v>
      </c>
      <c r="S241" s="143">
        <v>0</v>
      </c>
      <c r="T241" s="144">
        <f>S241*H241</f>
        <v>0</v>
      </c>
      <c r="AR241" s="145" t="s">
        <v>444</v>
      </c>
      <c r="AT241" s="145" t="s">
        <v>332</v>
      </c>
      <c r="AU241" s="145" t="s">
        <v>78</v>
      </c>
      <c r="AY241" s="18" t="s">
        <v>330</v>
      </c>
      <c r="BE241" s="146">
        <f>IF(N241="základní",J241,0)</f>
        <v>2054.3200000000002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78</v>
      </c>
      <c r="BK241" s="146">
        <f>ROUND(I241*H241,2)</f>
        <v>2054.3200000000002</v>
      </c>
      <c r="BL241" s="18" t="s">
        <v>444</v>
      </c>
      <c r="BM241" s="145" t="s">
        <v>2943</v>
      </c>
    </row>
    <row r="242" spans="2:65" s="1" customFormat="1" ht="16.5" customHeight="1">
      <c r="B242" s="33"/>
      <c r="C242" s="134" t="s">
        <v>1911</v>
      </c>
      <c r="D242" s="134" t="s">
        <v>332</v>
      </c>
      <c r="E242" s="135" t="s">
        <v>5940</v>
      </c>
      <c r="F242" s="136" t="s">
        <v>5941</v>
      </c>
      <c r="G242" s="137" t="s">
        <v>973</v>
      </c>
      <c r="H242" s="138">
        <v>3</v>
      </c>
      <c r="I242" s="139">
        <v>1580.05</v>
      </c>
      <c r="J242" s="140">
        <f>ROUND(I242*H242,2)</f>
        <v>4740.1499999999996</v>
      </c>
      <c r="K242" s="136" t="s">
        <v>5457</v>
      </c>
      <c r="L242" s="33"/>
      <c r="M242" s="141" t="s">
        <v>21</v>
      </c>
      <c r="N242" s="142" t="s">
        <v>42</v>
      </c>
      <c r="P242" s="143">
        <f>O242*H242</f>
        <v>0</v>
      </c>
      <c r="Q242" s="143">
        <v>0</v>
      </c>
      <c r="R242" s="143">
        <f>Q242*H242</f>
        <v>0</v>
      </c>
      <c r="S242" s="143">
        <v>0</v>
      </c>
      <c r="T242" s="144">
        <f>S242*H242</f>
        <v>0</v>
      </c>
      <c r="AR242" s="145" t="s">
        <v>444</v>
      </c>
      <c r="AT242" s="145" t="s">
        <v>332</v>
      </c>
      <c r="AU242" s="145" t="s">
        <v>78</v>
      </c>
      <c r="AY242" s="18" t="s">
        <v>330</v>
      </c>
      <c r="BE242" s="146">
        <f>IF(N242="základní",J242,0)</f>
        <v>4740.1499999999996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78</v>
      </c>
      <c r="BK242" s="146">
        <f>ROUND(I242*H242,2)</f>
        <v>4740.1499999999996</v>
      </c>
      <c r="BL242" s="18" t="s">
        <v>444</v>
      </c>
      <c r="BM242" s="145" t="s">
        <v>2961</v>
      </c>
    </row>
    <row r="243" spans="2:65" s="11" customFormat="1" ht="25.9" customHeight="1">
      <c r="B243" s="122"/>
      <c r="D243" s="123" t="s">
        <v>70</v>
      </c>
      <c r="E243" s="124" t="s">
        <v>5667</v>
      </c>
      <c r="F243" s="124" t="s">
        <v>5668</v>
      </c>
      <c r="I243" s="125"/>
      <c r="J243" s="126">
        <f>BK243</f>
        <v>3910677.3699999996</v>
      </c>
      <c r="L243" s="122"/>
      <c r="M243" s="127"/>
      <c r="P243" s="128">
        <f>SUM(P244:P252)</f>
        <v>0</v>
      </c>
      <c r="R243" s="128">
        <f>SUM(R244:R252)</f>
        <v>0</v>
      </c>
      <c r="T243" s="129">
        <f>SUM(T244:T252)</f>
        <v>0</v>
      </c>
      <c r="AR243" s="123" t="s">
        <v>80</v>
      </c>
      <c r="AT243" s="130" t="s">
        <v>70</v>
      </c>
      <c r="AU243" s="130" t="s">
        <v>71</v>
      </c>
      <c r="AY243" s="123" t="s">
        <v>330</v>
      </c>
      <c r="BK243" s="131">
        <f>SUM(BK244:BK252)</f>
        <v>3910677.3699999996</v>
      </c>
    </row>
    <row r="244" spans="2:65" s="1" customFormat="1" ht="16.5" customHeight="1">
      <c r="B244" s="33"/>
      <c r="C244" s="134" t="s">
        <v>1917</v>
      </c>
      <c r="D244" s="134" t="s">
        <v>332</v>
      </c>
      <c r="E244" s="135" t="s">
        <v>5942</v>
      </c>
      <c r="F244" s="136" t="s">
        <v>5943</v>
      </c>
      <c r="G244" s="137" t="s">
        <v>2551</v>
      </c>
      <c r="H244" s="138">
        <v>87</v>
      </c>
      <c r="I244" s="139">
        <v>11.07</v>
      </c>
      <c r="J244" s="140">
        <f>ROUND(I244*H244,2)</f>
        <v>963.09</v>
      </c>
      <c r="K244" s="136" t="s">
        <v>5469</v>
      </c>
      <c r="L244" s="33"/>
      <c r="M244" s="141" t="s">
        <v>21</v>
      </c>
      <c r="N244" s="142" t="s">
        <v>42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444</v>
      </c>
      <c r="AT244" s="145" t="s">
        <v>332</v>
      </c>
      <c r="AU244" s="145" t="s">
        <v>78</v>
      </c>
      <c r="AY244" s="18" t="s">
        <v>330</v>
      </c>
      <c r="BE244" s="146">
        <f>IF(N244="základní",J244,0)</f>
        <v>963.09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78</v>
      </c>
      <c r="BK244" s="146">
        <f>ROUND(I244*H244,2)</f>
        <v>963.09</v>
      </c>
      <c r="BL244" s="18" t="s">
        <v>444</v>
      </c>
      <c r="BM244" s="145" t="s">
        <v>2977</v>
      </c>
    </row>
    <row r="245" spans="2:65" s="1" customFormat="1" ht="16.5" customHeight="1">
      <c r="B245" s="33"/>
      <c r="C245" s="134" t="s">
        <v>1921</v>
      </c>
      <c r="D245" s="134" t="s">
        <v>332</v>
      </c>
      <c r="E245" s="135" t="s">
        <v>5944</v>
      </c>
      <c r="F245" s="136" t="s">
        <v>5945</v>
      </c>
      <c r="G245" s="137" t="s">
        <v>2551</v>
      </c>
      <c r="H245" s="138">
        <v>18</v>
      </c>
      <c r="I245" s="139">
        <v>44617.75</v>
      </c>
      <c r="J245" s="140">
        <f>ROUND(I245*H245,2)</f>
        <v>803119.5</v>
      </c>
      <c r="K245" s="136" t="s">
        <v>5469</v>
      </c>
      <c r="L245" s="33"/>
      <c r="M245" s="141" t="s">
        <v>21</v>
      </c>
      <c r="N245" s="142" t="s">
        <v>42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444</v>
      </c>
      <c r="AT245" s="145" t="s">
        <v>332</v>
      </c>
      <c r="AU245" s="145" t="s">
        <v>78</v>
      </c>
      <c r="AY245" s="18" t="s">
        <v>330</v>
      </c>
      <c r="BE245" s="146">
        <f>IF(N245="základní",J245,0)</f>
        <v>803119.5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78</v>
      </c>
      <c r="BK245" s="146">
        <f>ROUND(I245*H245,2)</f>
        <v>803119.5</v>
      </c>
      <c r="BL245" s="18" t="s">
        <v>444</v>
      </c>
      <c r="BM245" s="145" t="s">
        <v>2992</v>
      </c>
    </row>
    <row r="246" spans="2:65" s="1" customFormat="1" ht="29.25">
      <c r="B246" s="33"/>
      <c r="D246" s="152" t="s">
        <v>375</v>
      </c>
      <c r="F246" s="165" t="s">
        <v>5946</v>
      </c>
      <c r="I246" s="149"/>
      <c r="L246" s="33"/>
      <c r="M246" s="150"/>
      <c r="T246" s="52"/>
      <c r="AT246" s="18" t="s">
        <v>375</v>
      </c>
      <c r="AU246" s="18" t="s">
        <v>78</v>
      </c>
    </row>
    <row r="247" spans="2:65" s="1" customFormat="1" ht="16.5" customHeight="1">
      <c r="B247" s="33"/>
      <c r="C247" s="134" t="s">
        <v>1926</v>
      </c>
      <c r="D247" s="134" t="s">
        <v>332</v>
      </c>
      <c r="E247" s="135" t="s">
        <v>5947</v>
      </c>
      <c r="F247" s="136" t="s">
        <v>5945</v>
      </c>
      <c r="G247" s="137" t="s">
        <v>2551</v>
      </c>
      <c r="H247" s="138">
        <v>5</v>
      </c>
      <c r="I247" s="139">
        <v>51308.75</v>
      </c>
      <c r="J247" s="140">
        <f>ROUND(I247*H247,2)</f>
        <v>256543.75</v>
      </c>
      <c r="K247" s="136" t="s">
        <v>5469</v>
      </c>
      <c r="L247" s="33"/>
      <c r="M247" s="141" t="s">
        <v>21</v>
      </c>
      <c r="N247" s="142" t="s">
        <v>42</v>
      </c>
      <c r="P247" s="143">
        <f>O247*H247</f>
        <v>0</v>
      </c>
      <c r="Q247" s="143">
        <v>0</v>
      </c>
      <c r="R247" s="143">
        <f>Q247*H247</f>
        <v>0</v>
      </c>
      <c r="S247" s="143">
        <v>0</v>
      </c>
      <c r="T247" s="144">
        <f>S247*H247</f>
        <v>0</v>
      </c>
      <c r="AR247" s="145" t="s">
        <v>444</v>
      </c>
      <c r="AT247" s="145" t="s">
        <v>332</v>
      </c>
      <c r="AU247" s="145" t="s">
        <v>78</v>
      </c>
      <c r="AY247" s="18" t="s">
        <v>330</v>
      </c>
      <c r="BE247" s="146">
        <f>IF(N247="základní",J247,0)</f>
        <v>256543.75</v>
      </c>
      <c r="BF247" s="146">
        <f>IF(N247="snížená",J247,0)</f>
        <v>0</v>
      </c>
      <c r="BG247" s="146">
        <f>IF(N247="zákl. přenesená",J247,0)</f>
        <v>0</v>
      </c>
      <c r="BH247" s="146">
        <f>IF(N247="sníž. přenesená",J247,0)</f>
        <v>0</v>
      </c>
      <c r="BI247" s="146">
        <f>IF(N247="nulová",J247,0)</f>
        <v>0</v>
      </c>
      <c r="BJ247" s="18" t="s">
        <v>78</v>
      </c>
      <c r="BK247" s="146">
        <f>ROUND(I247*H247,2)</f>
        <v>256543.75</v>
      </c>
      <c r="BL247" s="18" t="s">
        <v>444</v>
      </c>
      <c r="BM247" s="145" t="s">
        <v>3009</v>
      </c>
    </row>
    <row r="248" spans="2:65" s="1" customFormat="1" ht="29.25">
      <c r="B248" s="33"/>
      <c r="D248" s="152" t="s">
        <v>375</v>
      </c>
      <c r="F248" s="165" t="s">
        <v>5948</v>
      </c>
      <c r="I248" s="149"/>
      <c r="L248" s="33"/>
      <c r="M248" s="150"/>
      <c r="T248" s="52"/>
      <c r="AT248" s="18" t="s">
        <v>375</v>
      </c>
      <c r="AU248" s="18" t="s">
        <v>78</v>
      </c>
    </row>
    <row r="249" spans="2:65" s="1" customFormat="1" ht="16.5" customHeight="1">
      <c r="B249" s="33"/>
      <c r="C249" s="134" t="s">
        <v>1933</v>
      </c>
      <c r="D249" s="134" t="s">
        <v>332</v>
      </c>
      <c r="E249" s="135" t="s">
        <v>5949</v>
      </c>
      <c r="F249" s="136" t="s">
        <v>5950</v>
      </c>
      <c r="G249" s="137" t="s">
        <v>2551</v>
      </c>
      <c r="H249" s="138">
        <v>64</v>
      </c>
      <c r="I249" s="139">
        <v>43478.79</v>
      </c>
      <c r="J249" s="140">
        <f>ROUND(I249*H249,2)</f>
        <v>2782642.56</v>
      </c>
      <c r="K249" s="136" t="s">
        <v>5469</v>
      </c>
      <c r="L249" s="33"/>
      <c r="M249" s="141" t="s">
        <v>21</v>
      </c>
      <c r="N249" s="142" t="s">
        <v>42</v>
      </c>
      <c r="P249" s="143">
        <f>O249*H249</f>
        <v>0</v>
      </c>
      <c r="Q249" s="143">
        <v>0</v>
      </c>
      <c r="R249" s="143">
        <f>Q249*H249</f>
        <v>0</v>
      </c>
      <c r="S249" s="143">
        <v>0</v>
      </c>
      <c r="T249" s="144">
        <f>S249*H249</f>
        <v>0</v>
      </c>
      <c r="AR249" s="145" t="s">
        <v>444</v>
      </c>
      <c r="AT249" s="145" t="s">
        <v>332</v>
      </c>
      <c r="AU249" s="145" t="s">
        <v>78</v>
      </c>
      <c r="AY249" s="18" t="s">
        <v>330</v>
      </c>
      <c r="BE249" s="146">
        <f>IF(N249="základní",J249,0)</f>
        <v>2782642.56</v>
      </c>
      <c r="BF249" s="146">
        <f>IF(N249="snížená",J249,0)</f>
        <v>0</v>
      </c>
      <c r="BG249" s="146">
        <f>IF(N249="zákl. přenesená",J249,0)</f>
        <v>0</v>
      </c>
      <c r="BH249" s="146">
        <f>IF(N249="sníž. přenesená",J249,0)</f>
        <v>0</v>
      </c>
      <c r="BI249" s="146">
        <f>IF(N249="nulová",J249,0)</f>
        <v>0</v>
      </c>
      <c r="BJ249" s="18" t="s">
        <v>78</v>
      </c>
      <c r="BK249" s="146">
        <f>ROUND(I249*H249,2)</f>
        <v>2782642.56</v>
      </c>
      <c r="BL249" s="18" t="s">
        <v>444</v>
      </c>
      <c r="BM249" s="145" t="s">
        <v>3022</v>
      </c>
    </row>
    <row r="250" spans="2:65" s="1" customFormat="1" ht="29.25">
      <c r="B250" s="33"/>
      <c r="D250" s="152" t="s">
        <v>375</v>
      </c>
      <c r="F250" s="165" t="s">
        <v>5951</v>
      </c>
      <c r="I250" s="149"/>
      <c r="L250" s="33"/>
      <c r="M250" s="150"/>
      <c r="T250" s="52"/>
      <c r="AT250" s="18" t="s">
        <v>375</v>
      </c>
      <c r="AU250" s="18" t="s">
        <v>78</v>
      </c>
    </row>
    <row r="251" spans="2:65" s="1" customFormat="1" ht="16.5" customHeight="1">
      <c r="B251" s="33"/>
      <c r="C251" s="134" t="s">
        <v>1942</v>
      </c>
      <c r="D251" s="134" t="s">
        <v>332</v>
      </c>
      <c r="E251" s="135" t="s">
        <v>5952</v>
      </c>
      <c r="F251" s="136" t="s">
        <v>5953</v>
      </c>
      <c r="G251" s="137" t="s">
        <v>2551</v>
      </c>
      <c r="H251" s="138">
        <v>87</v>
      </c>
      <c r="I251" s="139">
        <v>166.03</v>
      </c>
      <c r="J251" s="140">
        <f>ROUND(I251*H251,2)</f>
        <v>14444.61</v>
      </c>
      <c r="K251" s="136" t="s">
        <v>5469</v>
      </c>
      <c r="L251" s="33"/>
      <c r="M251" s="141" t="s">
        <v>21</v>
      </c>
      <c r="N251" s="142" t="s">
        <v>42</v>
      </c>
      <c r="P251" s="143">
        <f>O251*H251</f>
        <v>0</v>
      </c>
      <c r="Q251" s="143">
        <v>0</v>
      </c>
      <c r="R251" s="143">
        <f>Q251*H251</f>
        <v>0</v>
      </c>
      <c r="S251" s="143">
        <v>0</v>
      </c>
      <c r="T251" s="144">
        <f>S251*H251</f>
        <v>0</v>
      </c>
      <c r="AR251" s="145" t="s">
        <v>444</v>
      </c>
      <c r="AT251" s="145" t="s">
        <v>332</v>
      </c>
      <c r="AU251" s="145" t="s">
        <v>78</v>
      </c>
      <c r="AY251" s="18" t="s">
        <v>330</v>
      </c>
      <c r="BE251" s="146">
        <f>IF(N251="základní",J251,0)</f>
        <v>14444.61</v>
      </c>
      <c r="BF251" s="146">
        <f>IF(N251="snížená",J251,0)</f>
        <v>0</v>
      </c>
      <c r="BG251" s="146">
        <f>IF(N251="zákl. přenesená",J251,0)</f>
        <v>0</v>
      </c>
      <c r="BH251" s="146">
        <f>IF(N251="sníž. přenesená",J251,0)</f>
        <v>0</v>
      </c>
      <c r="BI251" s="146">
        <f>IF(N251="nulová",J251,0)</f>
        <v>0</v>
      </c>
      <c r="BJ251" s="18" t="s">
        <v>78</v>
      </c>
      <c r="BK251" s="146">
        <f>ROUND(I251*H251,2)</f>
        <v>14444.61</v>
      </c>
      <c r="BL251" s="18" t="s">
        <v>444</v>
      </c>
      <c r="BM251" s="145" t="s">
        <v>3034</v>
      </c>
    </row>
    <row r="252" spans="2:65" s="1" customFormat="1" ht="16.5" customHeight="1">
      <c r="B252" s="33"/>
      <c r="C252" s="134" t="s">
        <v>1948</v>
      </c>
      <c r="D252" s="134" t="s">
        <v>332</v>
      </c>
      <c r="E252" s="135" t="s">
        <v>5954</v>
      </c>
      <c r="F252" s="136" t="s">
        <v>5955</v>
      </c>
      <c r="G252" s="137" t="s">
        <v>2551</v>
      </c>
      <c r="H252" s="138">
        <v>87</v>
      </c>
      <c r="I252" s="139">
        <v>608.78</v>
      </c>
      <c r="J252" s="140">
        <f>ROUND(I252*H252,2)</f>
        <v>52963.86</v>
      </c>
      <c r="K252" s="136" t="s">
        <v>5469</v>
      </c>
      <c r="L252" s="33"/>
      <c r="M252" s="141" t="s">
        <v>21</v>
      </c>
      <c r="N252" s="142" t="s">
        <v>42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444</v>
      </c>
      <c r="AT252" s="145" t="s">
        <v>332</v>
      </c>
      <c r="AU252" s="145" t="s">
        <v>78</v>
      </c>
      <c r="AY252" s="18" t="s">
        <v>330</v>
      </c>
      <c r="BE252" s="146">
        <f>IF(N252="základní",J252,0)</f>
        <v>52963.86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78</v>
      </c>
      <c r="BK252" s="146">
        <f>ROUND(I252*H252,2)</f>
        <v>52963.86</v>
      </c>
      <c r="BL252" s="18" t="s">
        <v>444</v>
      </c>
      <c r="BM252" s="145" t="s">
        <v>3044</v>
      </c>
    </row>
    <row r="253" spans="2:65" s="11" customFormat="1" ht="25.9" customHeight="1">
      <c r="B253" s="122"/>
      <c r="D253" s="123" t="s">
        <v>70</v>
      </c>
      <c r="E253" s="124" t="s">
        <v>3436</v>
      </c>
      <c r="F253" s="124" t="s">
        <v>3437</v>
      </c>
      <c r="I253" s="125"/>
      <c r="J253" s="126">
        <f>BK253</f>
        <v>262311.27999999997</v>
      </c>
      <c r="L253" s="122"/>
      <c r="M253" s="127"/>
      <c r="P253" s="128">
        <f>SUM(P254:P269)</f>
        <v>0</v>
      </c>
      <c r="R253" s="128">
        <f>SUM(R254:R269)</f>
        <v>0</v>
      </c>
      <c r="T253" s="129">
        <f>SUM(T254:T269)</f>
        <v>0</v>
      </c>
      <c r="AR253" s="123" t="s">
        <v>80</v>
      </c>
      <c r="AT253" s="130" t="s">
        <v>70</v>
      </c>
      <c r="AU253" s="130" t="s">
        <v>71</v>
      </c>
      <c r="AY253" s="123" t="s">
        <v>330</v>
      </c>
      <c r="BK253" s="131">
        <f>SUM(BK254:BK269)</f>
        <v>262311.27999999997</v>
      </c>
    </row>
    <row r="254" spans="2:65" s="1" customFormat="1" ht="16.5" customHeight="1">
      <c r="B254" s="33"/>
      <c r="C254" s="134" t="s">
        <v>1968</v>
      </c>
      <c r="D254" s="134" t="s">
        <v>332</v>
      </c>
      <c r="E254" s="135" t="s">
        <v>5956</v>
      </c>
      <c r="F254" s="136" t="s">
        <v>5957</v>
      </c>
      <c r="G254" s="137" t="s">
        <v>2551</v>
      </c>
      <c r="H254" s="138">
        <v>42</v>
      </c>
      <c r="I254" s="139">
        <v>89.93</v>
      </c>
      <c r="J254" s="140">
        <f t="shared" ref="J254:J269" si="50">ROUND(I254*H254,2)</f>
        <v>3777.06</v>
      </c>
      <c r="K254" s="136" t="s">
        <v>5469</v>
      </c>
      <c r="L254" s="33"/>
      <c r="M254" s="141" t="s">
        <v>21</v>
      </c>
      <c r="N254" s="142" t="s">
        <v>42</v>
      </c>
      <c r="P254" s="143">
        <f t="shared" ref="P254:P269" si="51">O254*H254</f>
        <v>0</v>
      </c>
      <c r="Q254" s="143">
        <v>0</v>
      </c>
      <c r="R254" s="143">
        <f t="shared" ref="R254:R269" si="52">Q254*H254</f>
        <v>0</v>
      </c>
      <c r="S254" s="143">
        <v>0</v>
      </c>
      <c r="T254" s="144">
        <f t="shared" ref="T254:T269" si="53">S254*H254</f>
        <v>0</v>
      </c>
      <c r="AR254" s="145" t="s">
        <v>444</v>
      </c>
      <c r="AT254" s="145" t="s">
        <v>332</v>
      </c>
      <c r="AU254" s="145" t="s">
        <v>78</v>
      </c>
      <c r="AY254" s="18" t="s">
        <v>330</v>
      </c>
      <c r="BE254" s="146">
        <f t="shared" ref="BE254:BE269" si="54">IF(N254="základní",J254,0)</f>
        <v>3777.06</v>
      </c>
      <c r="BF254" s="146">
        <f t="shared" ref="BF254:BF269" si="55">IF(N254="snížená",J254,0)</f>
        <v>0</v>
      </c>
      <c r="BG254" s="146">
        <f t="shared" ref="BG254:BG269" si="56">IF(N254="zákl. přenesená",J254,0)</f>
        <v>0</v>
      </c>
      <c r="BH254" s="146">
        <f t="shared" ref="BH254:BH269" si="57">IF(N254="sníž. přenesená",J254,0)</f>
        <v>0</v>
      </c>
      <c r="BI254" s="146">
        <f t="shared" ref="BI254:BI269" si="58">IF(N254="nulová",J254,0)</f>
        <v>0</v>
      </c>
      <c r="BJ254" s="18" t="s">
        <v>78</v>
      </c>
      <c r="BK254" s="146">
        <f t="shared" ref="BK254:BK269" si="59">ROUND(I254*H254,2)</f>
        <v>3777.06</v>
      </c>
      <c r="BL254" s="18" t="s">
        <v>444</v>
      </c>
      <c r="BM254" s="145" t="s">
        <v>3055</v>
      </c>
    </row>
    <row r="255" spans="2:65" s="1" customFormat="1" ht="16.5" customHeight="1">
      <c r="B255" s="33"/>
      <c r="C255" s="134" t="s">
        <v>1974</v>
      </c>
      <c r="D255" s="134" t="s">
        <v>332</v>
      </c>
      <c r="E255" s="135" t="s">
        <v>5958</v>
      </c>
      <c r="F255" s="136" t="s">
        <v>5959</v>
      </c>
      <c r="G255" s="137" t="s">
        <v>2551</v>
      </c>
      <c r="H255" s="138">
        <v>10</v>
      </c>
      <c r="I255" s="139">
        <v>80.41</v>
      </c>
      <c r="J255" s="140">
        <f t="shared" si="50"/>
        <v>804.1</v>
      </c>
      <c r="K255" s="136" t="s">
        <v>5469</v>
      </c>
      <c r="L255" s="33"/>
      <c r="M255" s="141" t="s">
        <v>21</v>
      </c>
      <c r="N255" s="142" t="s">
        <v>42</v>
      </c>
      <c r="P255" s="143">
        <f t="shared" si="51"/>
        <v>0</v>
      </c>
      <c r="Q255" s="143">
        <v>0</v>
      </c>
      <c r="R255" s="143">
        <f t="shared" si="52"/>
        <v>0</v>
      </c>
      <c r="S255" s="143">
        <v>0</v>
      </c>
      <c r="T255" s="144">
        <f t="shared" si="53"/>
        <v>0</v>
      </c>
      <c r="AR255" s="145" t="s">
        <v>444</v>
      </c>
      <c r="AT255" s="145" t="s">
        <v>332</v>
      </c>
      <c r="AU255" s="145" t="s">
        <v>78</v>
      </c>
      <c r="AY255" s="18" t="s">
        <v>330</v>
      </c>
      <c r="BE255" s="146">
        <f t="shared" si="54"/>
        <v>804.1</v>
      </c>
      <c r="BF255" s="146">
        <f t="shared" si="55"/>
        <v>0</v>
      </c>
      <c r="BG255" s="146">
        <f t="shared" si="56"/>
        <v>0</v>
      </c>
      <c r="BH255" s="146">
        <f t="shared" si="57"/>
        <v>0</v>
      </c>
      <c r="BI255" s="146">
        <f t="shared" si="58"/>
        <v>0</v>
      </c>
      <c r="BJ255" s="18" t="s">
        <v>78</v>
      </c>
      <c r="BK255" s="146">
        <f t="shared" si="59"/>
        <v>804.1</v>
      </c>
      <c r="BL255" s="18" t="s">
        <v>444</v>
      </c>
      <c r="BM255" s="145" t="s">
        <v>3068</v>
      </c>
    </row>
    <row r="256" spans="2:65" s="1" customFormat="1" ht="16.5" customHeight="1">
      <c r="B256" s="33"/>
      <c r="C256" s="134" t="s">
        <v>1979</v>
      </c>
      <c r="D256" s="134" t="s">
        <v>332</v>
      </c>
      <c r="E256" s="135" t="s">
        <v>5960</v>
      </c>
      <c r="F256" s="136" t="s">
        <v>5961</v>
      </c>
      <c r="G256" s="137" t="s">
        <v>2551</v>
      </c>
      <c r="H256" s="138">
        <v>127</v>
      </c>
      <c r="I256" s="139">
        <v>276.72000000000003</v>
      </c>
      <c r="J256" s="140">
        <f t="shared" si="50"/>
        <v>35143.440000000002</v>
      </c>
      <c r="K256" s="136" t="s">
        <v>5469</v>
      </c>
      <c r="L256" s="33"/>
      <c r="M256" s="141" t="s">
        <v>21</v>
      </c>
      <c r="N256" s="142" t="s">
        <v>42</v>
      </c>
      <c r="P256" s="143">
        <f t="shared" si="51"/>
        <v>0</v>
      </c>
      <c r="Q256" s="143">
        <v>0</v>
      </c>
      <c r="R256" s="143">
        <f t="shared" si="52"/>
        <v>0</v>
      </c>
      <c r="S256" s="143">
        <v>0</v>
      </c>
      <c r="T256" s="144">
        <f t="shared" si="53"/>
        <v>0</v>
      </c>
      <c r="AR256" s="145" t="s">
        <v>444</v>
      </c>
      <c r="AT256" s="145" t="s">
        <v>332</v>
      </c>
      <c r="AU256" s="145" t="s">
        <v>78</v>
      </c>
      <c r="AY256" s="18" t="s">
        <v>330</v>
      </c>
      <c r="BE256" s="146">
        <f t="shared" si="54"/>
        <v>35143.440000000002</v>
      </c>
      <c r="BF256" s="146">
        <f t="shared" si="55"/>
        <v>0</v>
      </c>
      <c r="BG256" s="146">
        <f t="shared" si="56"/>
        <v>0</v>
      </c>
      <c r="BH256" s="146">
        <f t="shared" si="57"/>
        <v>0</v>
      </c>
      <c r="BI256" s="146">
        <f t="shared" si="58"/>
        <v>0</v>
      </c>
      <c r="BJ256" s="18" t="s">
        <v>78</v>
      </c>
      <c r="BK256" s="146">
        <f t="shared" si="59"/>
        <v>35143.440000000002</v>
      </c>
      <c r="BL256" s="18" t="s">
        <v>444</v>
      </c>
      <c r="BM256" s="145" t="s">
        <v>3080</v>
      </c>
    </row>
    <row r="257" spans="2:65" s="1" customFormat="1" ht="16.5" customHeight="1">
      <c r="B257" s="33"/>
      <c r="C257" s="134" t="s">
        <v>1984</v>
      </c>
      <c r="D257" s="134" t="s">
        <v>332</v>
      </c>
      <c r="E257" s="135" t="s">
        <v>5962</v>
      </c>
      <c r="F257" s="136" t="s">
        <v>5963</v>
      </c>
      <c r="G257" s="137" t="s">
        <v>2551</v>
      </c>
      <c r="H257" s="138">
        <v>40</v>
      </c>
      <c r="I257" s="139">
        <v>309.92</v>
      </c>
      <c r="J257" s="140">
        <f t="shared" si="50"/>
        <v>12396.8</v>
      </c>
      <c r="K257" s="136" t="s">
        <v>5469</v>
      </c>
      <c r="L257" s="33"/>
      <c r="M257" s="141" t="s">
        <v>21</v>
      </c>
      <c r="N257" s="142" t="s">
        <v>42</v>
      </c>
      <c r="P257" s="143">
        <f t="shared" si="51"/>
        <v>0</v>
      </c>
      <c r="Q257" s="143">
        <v>0</v>
      </c>
      <c r="R257" s="143">
        <f t="shared" si="52"/>
        <v>0</v>
      </c>
      <c r="S257" s="143">
        <v>0</v>
      </c>
      <c r="T257" s="144">
        <f t="shared" si="53"/>
        <v>0</v>
      </c>
      <c r="AR257" s="145" t="s">
        <v>444</v>
      </c>
      <c r="AT257" s="145" t="s">
        <v>332</v>
      </c>
      <c r="AU257" s="145" t="s">
        <v>78</v>
      </c>
      <c r="AY257" s="18" t="s">
        <v>330</v>
      </c>
      <c r="BE257" s="146">
        <f t="shared" si="54"/>
        <v>12396.8</v>
      </c>
      <c r="BF257" s="146">
        <f t="shared" si="55"/>
        <v>0</v>
      </c>
      <c r="BG257" s="146">
        <f t="shared" si="56"/>
        <v>0</v>
      </c>
      <c r="BH257" s="146">
        <f t="shared" si="57"/>
        <v>0</v>
      </c>
      <c r="BI257" s="146">
        <f t="shared" si="58"/>
        <v>0</v>
      </c>
      <c r="BJ257" s="18" t="s">
        <v>78</v>
      </c>
      <c r="BK257" s="146">
        <f t="shared" si="59"/>
        <v>12396.8</v>
      </c>
      <c r="BL257" s="18" t="s">
        <v>444</v>
      </c>
      <c r="BM257" s="145" t="s">
        <v>3094</v>
      </c>
    </row>
    <row r="258" spans="2:65" s="1" customFormat="1" ht="16.5" customHeight="1">
      <c r="B258" s="33"/>
      <c r="C258" s="134" t="s">
        <v>1994</v>
      </c>
      <c r="D258" s="134" t="s">
        <v>332</v>
      </c>
      <c r="E258" s="135" t="s">
        <v>5964</v>
      </c>
      <c r="F258" s="136" t="s">
        <v>5965</v>
      </c>
      <c r="G258" s="137" t="s">
        <v>2551</v>
      </c>
      <c r="H258" s="138">
        <v>27</v>
      </c>
      <c r="I258" s="139">
        <v>398.47</v>
      </c>
      <c r="J258" s="140">
        <f t="shared" si="50"/>
        <v>10758.69</v>
      </c>
      <c r="K258" s="136" t="s">
        <v>5469</v>
      </c>
      <c r="L258" s="33"/>
      <c r="M258" s="141" t="s">
        <v>21</v>
      </c>
      <c r="N258" s="142" t="s">
        <v>42</v>
      </c>
      <c r="P258" s="143">
        <f t="shared" si="51"/>
        <v>0</v>
      </c>
      <c r="Q258" s="143">
        <v>0</v>
      </c>
      <c r="R258" s="143">
        <f t="shared" si="52"/>
        <v>0</v>
      </c>
      <c r="S258" s="143">
        <v>0</v>
      </c>
      <c r="T258" s="144">
        <f t="shared" si="53"/>
        <v>0</v>
      </c>
      <c r="AR258" s="145" t="s">
        <v>444</v>
      </c>
      <c r="AT258" s="145" t="s">
        <v>332</v>
      </c>
      <c r="AU258" s="145" t="s">
        <v>78</v>
      </c>
      <c r="AY258" s="18" t="s">
        <v>330</v>
      </c>
      <c r="BE258" s="146">
        <f t="shared" si="54"/>
        <v>10758.69</v>
      </c>
      <c r="BF258" s="146">
        <f t="shared" si="55"/>
        <v>0</v>
      </c>
      <c r="BG258" s="146">
        <f t="shared" si="56"/>
        <v>0</v>
      </c>
      <c r="BH258" s="146">
        <f t="shared" si="57"/>
        <v>0</v>
      </c>
      <c r="BI258" s="146">
        <f t="shared" si="58"/>
        <v>0</v>
      </c>
      <c r="BJ258" s="18" t="s">
        <v>78</v>
      </c>
      <c r="BK258" s="146">
        <f t="shared" si="59"/>
        <v>10758.69</v>
      </c>
      <c r="BL258" s="18" t="s">
        <v>444</v>
      </c>
      <c r="BM258" s="145" t="s">
        <v>3110</v>
      </c>
    </row>
    <row r="259" spans="2:65" s="1" customFormat="1" ht="16.5" customHeight="1">
      <c r="B259" s="33"/>
      <c r="C259" s="134" t="s">
        <v>1999</v>
      </c>
      <c r="D259" s="134" t="s">
        <v>332</v>
      </c>
      <c r="E259" s="135" t="s">
        <v>5966</v>
      </c>
      <c r="F259" s="136" t="s">
        <v>5967</v>
      </c>
      <c r="G259" s="137" t="s">
        <v>2551</v>
      </c>
      <c r="H259" s="138">
        <v>31</v>
      </c>
      <c r="I259" s="139">
        <v>441.64</v>
      </c>
      <c r="J259" s="140">
        <f t="shared" si="50"/>
        <v>13690.84</v>
      </c>
      <c r="K259" s="136" t="s">
        <v>5469</v>
      </c>
      <c r="L259" s="33"/>
      <c r="M259" s="141" t="s">
        <v>21</v>
      </c>
      <c r="N259" s="142" t="s">
        <v>42</v>
      </c>
      <c r="P259" s="143">
        <f t="shared" si="51"/>
        <v>0</v>
      </c>
      <c r="Q259" s="143">
        <v>0</v>
      </c>
      <c r="R259" s="143">
        <f t="shared" si="52"/>
        <v>0</v>
      </c>
      <c r="S259" s="143">
        <v>0</v>
      </c>
      <c r="T259" s="144">
        <f t="shared" si="53"/>
        <v>0</v>
      </c>
      <c r="AR259" s="145" t="s">
        <v>444</v>
      </c>
      <c r="AT259" s="145" t="s">
        <v>332</v>
      </c>
      <c r="AU259" s="145" t="s">
        <v>78</v>
      </c>
      <c r="AY259" s="18" t="s">
        <v>330</v>
      </c>
      <c r="BE259" s="146">
        <f t="shared" si="54"/>
        <v>13690.84</v>
      </c>
      <c r="BF259" s="146">
        <f t="shared" si="55"/>
        <v>0</v>
      </c>
      <c r="BG259" s="146">
        <f t="shared" si="56"/>
        <v>0</v>
      </c>
      <c r="BH259" s="146">
        <f t="shared" si="57"/>
        <v>0</v>
      </c>
      <c r="BI259" s="146">
        <f t="shared" si="58"/>
        <v>0</v>
      </c>
      <c r="BJ259" s="18" t="s">
        <v>78</v>
      </c>
      <c r="BK259" s="146">
        <f t="shared" si="59"/>
        <v>13690.84</v>
      </c>
      <c r="BL259" s="18" t="s">
        <v>444</v>
      </c>
      <c r="BM259" s="145" t="s">
        <v>3126</v>
      </c>
    </row>
    <row r="260" spans="2:65" s="1" customFormat="1" ht="16.5" customHeight="1">
      <c r="B260" s="33"/>
      <c r="C260" s="134" t="s">
        <v>2050</v>
      </c>
      <c r="D260" s="134" t="s">
        <v>332</v>
      </c>
      <c r="E260" s="135" t="s">
        <v>5968</v>
      </c>
      <c r="F260" s="136" t="s">
        <v>5969</v>
      </c>
      <c r="G260" s="137" t="s">
        <v>2551</v>
      </c>
      <c r="H260" s="138">
        <v>8</v>
      </c>
      <c r="I260" s="139">
        <v>503.62</v>
      </c>
      <c r="J260" s="140">
        <f t="shared" si="50"/>
        <v>4028.96</v>
      </c>
      <c r="K260" s="136" t="s">
        <v>5469</v>
      </c>
      <c r="L260" s="33"/>
      <c r="M260" s="141" t="s">
        <v>21</v>
      </c>
      <c r="N260" s="142" t="s">
        <v>42</v>
      </c>
      <c r="P260" s="143">
        <f t="shared" si="51"/>
        <v>0</v>
      </c>
      <c r="Q260" s="143">
        <v>0</v>
      </c>
      <c r="R260" s="143">
        <f t="shared" si="52"/>
        <v>0</v>
      </c>
      <c r="S260" s="143">
        <v>0</v>
      </c>
      <c r="T260" s="144">
        <f t="shared" si="53"/>
        <v>0</v>
      </c>
      <c r="AR260" s="145" t="s">
        <v>444</v>
      </c>
      <c r="AT260" s="145" t="s">
        <v>332</v>
      </c>
      <c r="AU260" s="145" t="s">
        <v>78</v>
      </c>
      <c r="AY260" s="18" t="s">
        <v>330</v>
      </c>
      <c r="BE260" s="146">
        <f t="shared" si="54"/>
        <v>4028.96</v>
      </c>
      <c r="BF260" s="146">
        <f t="shared" si="55"/>
        <v>0</v>
      </c>
      <c r="BG260" s="146">
        <f t="shared" si="56"/>
        <v>0</v>
      </c>
      <c r="BH260" s="146">
        <f t="shared" si="57"/>
        <v>0</v>
      </c>
      <c r="BI260" s="146">
        <f t="shared" si="58"/>
        <v>0</v>
      </c>
      <c r="BJ260" s="18" t="s">
        <v>78</v>
      </c>
      <c r="BK260" s="146">
        <f t="shared" si="59"/>
        <v>4028.96</v>
      </c>
      <c r="BL260" s="18" t="s">
        <v>444</v>
      </c>
      <c r="BM260" s="145" t="s">
        <v>3136</v>
      </c>
    </row>
    <row r="261" spans="2:65" s="1" customFormat="1" ht="16.5" customHeight="1">
      <c r="B261" s="33"/>
      <c r="C261" s="134" t="s">
        <v>2053</v>
      </c>
      <c r="D261" s="134" t="s">
        <v>332</v>
      </c>
      <c r="E261" s="135" t="s">
        <v>5970</v>
      </c>
      <c r="F261" s="136" t="s">
        <v>5971</v>
      </c>
      <c r="G261" s="137" t="s">
        <v>2551</v>
      </c>
      <c r="H261" s="138">
        <v>12</v>
      </c>
      <c r="I261" s="139">
        <v>641.98</v>
      </c>
      <c r="J261" s="140">
        <f t="shared" si="50"/>
        <v>7703.76</v>
      </c>
      <c r="K261" s="136" t="s">
        <v>5469</v>
      </c>
      <c r="L261" s="33"/>
      <c r="M261" s="141" t="s">
        <v>21</v>
      </c>
      <c r="N261" s="142" t="s">
        <v>42</v>
      </c>
      <c r="P261" s="143">
        <f t="shared" si="51"/>
        <v>0</v>
      </c>
      <c r="Q261" s="143">
        <v>0</v>
      </c>
      <c r="R261" s="143">
        <f t="shared" si="52"/>
        <v>0</v>
      </c>
      <c r="S261" s="143">
        <v>0</v>
      </c>
      <c r="T261" s="144">
        <f t="shared" si="53"/>
        <v>0</v>
      </c>
      <c r="AR261" s="145" t="s">
        <v>444</v>
      </c>
      <c r="AT261" s="145" t="s">
        <v>332</v>
      </c>
      <c r="AU261" s="145" t="s">
        <v>78</v>
      </c>
      <c r="AY261" s="18" t="s">
        <v>330</v>
      </c>
      <c r="BE261" s="146">
        <f t="shared" si="54"/>
        <v>7703.76</v>
      </c>
      <c r="BF261" s="146">
        <f t="shared" si="55"/>
        <v>0</v>
      </c>
      <c r="BG261" s="146">
        <f t="shared" si="56"/>
        <v>0</v>
      </c>
      <c r="BH261" s="146">
        <f t="shared" si="57"/>
        <v>0</v>
      </c>
      <c r="BI261" s="146">
        <f t="shared" si="58"/>
        <v>0</v>
      </c>
      <c r="BJ261" s="18" t="s">
        <v>78</v>
      </c>
      <c r="BK261" s="146">
        <f t="shared" si="59"/>
        <v>7703.76</v>
      </c>
      <c r="BL261" s="18" t="s">
        <v>444</v>
      </c>
      <c r="BM261" s="145" t="s">
        <v>3149</v>
      </c>
    </row>
    <row r="262" spans="2:65" s="1" customFormat="1" ht="16.5" customHeight="1">
      <c r="B262" s="33"/>
      <c r="C262" s="134" t="s">
        <v>2058</v>
      </c>
      <c r="D262" s="134" t="s">
        <v>332</v>
      </c>
      <c r="E262" s="135" t="s">
        <v>5972</v>
      </c>
      <c r="F262" s="136" t="s">
        <v>5973</v>
      </c>
      <c r="G262" s="137" t="s">
        <v>557</v>
      </c>
      <c r="H262" s="138">
        <v>4</v>
      </c>
      <c r="I262" s="139">
        <v>3929.37</v>
      </c>
      <c r="J262" s="140">
        <f t="shared" si="50"/>
        <v>15717.48</v>
      </c>
      <c r="K262" s="136" t="s">
        <v>5469</v>
      </c>
      <c r="L262" s="33"/>
      <c r="M262" s="141" t="s">
        <v>21</v>
      </c>
      <c r="N262" s="142" t="s">
        <v>42</v>
      </c>
      <c r="P262" s="143">
        <f t="shared" si="51"/>
        <v>0</v>
      </c>
      <c r="Q262" s="143">
        <v>0</v>
      </c>
      <c r="R262" s="143">
        <f t="shared" si="52"/>
        <v>0</v>
      </c>
      <c r="S262" s="143">
        <v>0</v>
      </c>
      <c r="T262" s="144">
        <f t="shared" si="53"/>
        <v>0</v>
      </c>
      <c r="AR262" s="145" t="s">
        <v>444</v>
      </c>
      <c r="AT262" s="145" t="s">
        <v>332</v>
      </c>
      <c r="AU262" s="145" t="s">
        <v>78</v>
      </c>
      <c r="AY262" s="18" t="s">
        <v>330</v>
      </c>
      <c r="BE262" s="146">
        <f t="shared" si="54"/>
        <v>15717.48</v>
      </c>
      <c r="BF262" s="146">
        <f t="shared" si="55"/>
        <v>0</v>
      </c>
      <c r="BG262" s="146">
        <f t="shared" si="56"/>
        <v>0</v>
      </c>
      <c r="BH262" s="146">
        <f t="shared" si="57"/>
        <v>0</v>
      </c>
      <c r="BI262" s="146">
        <f t="shared" si="58"/>
        <v>0</v>
      </c>
      <c r="BJ262" s="18" t="s">
        <v>78</v>
      </c>
      <c r="BK262" s="146">
        <f t="shared" si="59"/>
        <v>15717.48</v>
      </c>
      <c r="BL262" s="18" t="s">
        <v>444</v>
      </c>
      <c r="BM262" s="145" t="s">
        <v>3165</v>
      </c>
    </row>
    <row r="263" spans="2:65" s="1" customFormat="1" ht="16.5" customHeight="1">
      <c r="B263" s="33"/>
      <c r="C263" s="134" t="s">
        <v>2063</v>
      </c>
      <c r="D263" s="134" t="s">
        <v>332</v>
      </c>
      <c r="E263" s="135" t="s">
        <v>5695</v>
      </c>
      <c r="F263" s="136" t="s">
        <v>5696</v>
      </c>
      <c r="G263" s="137" t="s">
        <v>2551</v>
      </c>
      <c r="H263" s="138">
        <v>132</v>
      </c>
      <c r="I263" s="139">
        <v>464.88</v>
      </c>
      <c r="J263" s="140">
        <f t="shared" si="50"/>
        <v>61364.160000000003</v>
      </c>
      <c r="K263" s="136" t="s">
        <v>5469</v>
      </c>
      <c r="L263" s="33"/>
      <c r="M263" s="141" t="s">
        <v>21</v>
      </c>
      <c r="N263" s="142" t="s">
        <v>42</v>
      </c>
      <c r="P263" s="143">
        <f t="shared" si="51"/>
        <v>0</v>
      </c>
      <c r="Q263" s="143">
        <v>0</v>
      </c>
      <c r="R263" s="143">
        <f t="shared" si="52"/>
        <v>0</v>
      </c>
      <c r="S263" s="143">
        <v>0</v>
      </c>
      <c r="T263" s="144">
        <f t="shared" si="53"/>
        <v>0</v>
      </c>
      <c r="AR263" s="145" t="s">
        <v>444</v>
      </c>
      <c r="AT263" s="145" t="s">
        <v>332</v>
      </c>
      <c r="AU263" s="145" t="s">
        <v>78</v>
      </c>
      <c r="AY263" s="18" t="s">
        <v>330</v>
      </c>
      <c r="BE263" s="146">
        <f t="shared" si="54"/>
        <v>61364.160000000003</v>
      </c>
      <c r="BF263" s="146">
        <f t="shared" si="55"/>
        <v>0</v>
      </c>
      <c r="BG263" s="146">
        <f t="shared" si="56"/>
        <v>0</v>
      </c>
      <c r="BH263" s="146">
        <f t="shared" si="57"/>
        <v>0</v>
      </c>
      <c r="BI263" s="146">
        <f t="shared" si="58"/>
        <v>0</v>
      </c>
      <c r="BJ263" s="18" t="s">
        <v>78</v>
      </c>
      <c r="BK263" s="146">
        <f t="shared" si="59"/>
        <v>61364.160000000003</v>
      </c>
      <c r="BL263" s="18" t="s">
        <v>444</v>
      </c>
      <c r="BM263" s="145" t="s">
        <v>3183</v>
      </c>
    </row>
    <row r="264" spans="2:65" s="1" customFormat="1" ht="16.5" customHeight="1">
      <c r="B264" s="33"/>
      <c r="C264" s="134" t="s">
        <v>2072</v>
      </c>
      <c r="D264" s="134" t="s">
        <v>332</v>
      </c>
      <c r="E264" s="135" t="s">
        <v>5974</v>
      </c>
      <c r="F264" s="136" t="s">
        <v>5975</v>
      </c>
      <c r="G264" s="137" t="s">
        <v>2551</v>
      </c>
      <c r="H264" s="138">
        <v>24</v>
      </c>
      <c r="I264" s="139">
        <v>608.78</v>
      </c>
      <c r="J264" s="140">
        <f t="shared" si="50"/>
        <v>14610.72</v>
      </c>
      <c r="K264" s="136" t="s">
        <v>5469</v>
      </c>
      <c r="L264" s="33"/>
      <c r="M264" s="141" t="s">
        <v>21</v>
      </c>
      <c r="N264" s="142" t="s">
        <v>42</v>
      </c>
      <c r="P264" s="143">
        <f t="shared" si="51"/>
        <v>0</v>
      </c>
      <c r="Q264" s="143">
        <v>0</v>
      </c>
      <c r="R264" s="143">
        <f t="shared" si="52"/>
        <v>0</v>
      </c>
      <c r="S264" s="143">
        <v>0</v>
      </c>
      <c r="T264" s="144">
        <f t="shared" si="53"/>
        <v>0</v>
      </c>
      <c r="AR264" s="145" t="s">
        <v>444</v>
      </c>
      <c r="AT264" s="145" t="s">
        <v>332</v>
      </c>
      <c r="AU264" s="145" t="s">
        <v>78</v>
      </c>
      <c r="AY264" s="18" t="s">
        <v>330</v>
      </c>
      <c r="BE264" s="146">
        <f t="shared" si="54"/>
        <v>14610.72</v>
      </c>
      <c r="BF264" s="146">
        <f t="shared" si="55"/>
        <v>0</v>
      </c>
      <c r="BG264" s="146">
        <f t="shared" si="56"/>
        <v>0</v>
      </c>
      <c r="BH264" s="146">
        <f t="shared" si="57"/>
        <v>0</v>
      </c>
      <c r="BI264" s="146">
        <f t="shared" si="58"/>
        <v>0</v>
      </c>
      <c r="BJ264" s="18" t="s">
        <v>78</v>
      </c>
      <c r="BK264" s="146">
        <f t="shared" si="59"/>
        <v>14610.72</v>
      </c>
      <c r="BL264" s="18" t="s">
        <v>444</v>
      </c>
      <c r="BM264" s="145" t="s">
        <v>3193</v>
      </c>
    </row>
    <row r="265" spans="2:65" s="1" customFormat="1" ht="16.5" customHeight="1">
      <c r="B265" s="33"/>
      <c r="C265" s="134" t="s">
        <v>2077</v>
      </c>
      <c r="D265" s="134" t="s">
        <v>332</v>
      </c>
      <c r="E265" s="135" t="s">
        <v>5697</v>
      </c>
      <c r="F265" s="136" t="s">
        <v>5976</v>
      </c>
      <c r="G265" s="137" t="s">
        <v>557</v>
      </c>
      <c r="H265" s="138">
        <v>1</v>
      </c>
      <c r="I265" s="139">
        <v>60877.61</v>
      </c>
      <c r="J265" s="140">
        <f t="shared" si="50"/>
        <v>60877.61</v>
      </c>
      <c r="K265" s="136" t="s">
        <v>5469</v>
      </c>
      <c r="L265" s="33"/>
      <c r="M265" s="141" t="s">
        <v>21</v>
      </c>
      <c r="N265" s="142" t="s">
        <v>42</v>
      </c>
      <c r="P265" s="143">
        <f t="shared" si="51"/>
        <v>0</v>
      </c>
      <c r="Q265" s="143">
        <v>0</v>
      </c>
      <c r="R265" s="143">
        <f t="shared" si="52"/>
        <v>0</v>
      </c>
      <c r="S265" s="143">
        <v>0</v>
      </c>
      <c r="T265" s="144">
        <f t="shared" si="53"/>
        <v>0</v>
      </c>
      <c r="AR265" s="145" t="s">
        <v>444</v>
      </c>
      <c r="AT265" s="145" t="s">
        <v>332</v>
      </c>
      <c r="AU265" s="145" t="s">
        <v>78</v>
      </c>
      <c r="AY265" s="18" t="s">
        <v>330</v>
      </c>
      <c r="BE265" s="146">
        <f t="shared" si="54"/>
        <v>60877.61</v>
      </c>
      <c r="BF265" s="146">
        <f t="shared" si="55"/>
        <v>0</v>
      </c>
      <c r="BG265" s="146">
        <f t="shared" si="56"/>
        <v>0</v>
      </c>
      <c r="BH265" s="146">
        <f t="shared" si="57"/>
        <v>0</v>
      </c>
      <c r="BI265" s="146">
        <f t="shared" si="58"/>
        <v>0</v>
      </c>
      <c r="BJ265" s="18" t="s">
        <v>78</v>
      </c>
      <c r="BK265" s="146">
        <f t="shared" si="59"/>
        <v>60877.61</v>
      </c>
      <c r="BL265" s="18" t="s">
        <v>444</v>
      </c>
      <c r="BM265" s="145" t="s">
        <v>3204</v>
      </c>
    </row>
    <row r="266" spans="2:65" s="1" customFormat="1" ht="16.5" customHeight="1">
      <c r="B266" s="33"/>
      <c r="C266" s="134" t="s">
        <v>2081</v>
      </c>
      <c r="D266" s="134" t="s">
        <v>332</v>
      </c>
      <c r="E266" s="135" t="s">
        <v>5699</v>
      </c>
      <c r="F266" s="136" t="s">
        <v>5700</v>
      </c>
      <c r="G266" s="137" t="s">
        <v>353</v>
      </c>
      <c r="H266" s="138">
        <v>116</v>
      </c>
      <c r="I266" s="139">
        <v>48.15</v>
      </c>
      <c r="J266" s="140">
        <f t="shared" si="50"/>
        <v>5585.4</v>
      </c>
      <c r="K266" s="136" t="s">
        <v>5457</v>
      </c>
      <c r="L266" s="33"/>
      <c r="M266" s="141" t="s">
        <v>21</v>
      </c>
      <c r="N266" s="142" t="s">
        <v>42</v>
      </c>
      <c r="P266" s="143">
        <f t="shared" si="51"/>
        <v>0</v>
      </c>
      <c r="Q266" s="143">
        <v>0</v>
      </c>
      <c r="R266" s="143">
        <f t="shared" si="52"/>
        <v>0</v>
      </c>
      <c r="S266" s="143">
        <v>0</v>
      </c>
      <c r="T266" s="144">
        <f t="shared" si="53"/>
        <v>0</v>
      </c>
      <c r="AR266" s="145" t="s">
        <v>444</v>
      </c>
      <c r="AT266" s="145" t="s">
        <v>332</v>
      </c>
      <c r="AU266" s="145" t="s">
        <v>78</v>
      </c>
      <c r="AY266" s="18" t="s">
        <v>330</v>
      </c>
      <c r="BE266" s="146">
        <f t="shared" si="54"/>
        <v>5585.4</v>
      </c>
      <c r="BF266" s="146">
        <f t="shared" si="55"/>
        <v>0</v>
      </c>
      <c r="BG266" s="146">
        <f t="shared" si="56"/>
        <v>0</v>
      </c>
      <c r="BH266" s="146">
        <f t="shared" si="57"/>
        <v>0</v>
      </c>
      <c r="BI266" s="146">
        <f t="shared" si="58"/>
        <v>0</v>
      </c>
      <c r="BJ266" s="18" t="s">
        <v>78</v>
      </c>
      <c r="BK266" s="146">
        <f t="shared" si="59"/>
        <v>5585.4</v>
      </c>
      <c r="BL266" s="18" t="s">
        <v>444</v>
      </c>
      <c r="BM266" s="145" t="s">
        <v>3219</v>
      </c>
    </row>
    <row r="267" spans="2:65" s="1" customFormat="1" ht="16.5" customHeight="1">
      <c r="B267" s="33"/>
      <c r="C267" s="134" t="s">
        <v>2087</v>
      </c>
      <c r="D267" s="134" t="s">
        <v>332</v>
      </c>
      <c r="E267" s="135" t="s">
        <v>5977</v>
      </c>
      <c r="F267" s="136" t="s">
        <v>5978</v>
      </c>
      <c r="G267" s="137" t="s">
        <v>353</v>
      </c>
      <c r="H267" s="138">
        <v>14</v>
      </c>
      <c r="I267" s="139">
        <v>50.36</v>
      </c>
      <c r="J267" s="140">
        <f t="shared" si="50"/>
        <v>705.04</v>
      </c>
      <c r="K267" s="136" t="s">
        <v>5457</v>
      </c>
      <c r="L267" s="33"/>
      <c r="M267" s="141" t="s">
        <v>21</v>
      </c>
      <c r="N267" s="142" t="s">
        <v>42</v>
      </c>
      <c r="P267" s="143">
        <f t="shared" si="51"/>
        <v>0</v>
      </c>
      <c r="Q267" s="143">
        <v>0</v>
      </c>
      <c r="R267" s="143">
        <f t="shared" si="52"/>
        <v>0</v>
      </c>
      <c r="S267" s="143">
        <v>0</v>
      </c>
      <c r="T267" s="144">
        <f t="shared" si="53"/>
        <v>0</v>
      </c>
      <c r="AR267" s="145" t="s">
        <v>444</v>
      </c>
      <c r="AT267" s="145" t="s">
        <v>332</v>
      </c>
      <c r="AU267" s="145" t="s">
        <v>78</v>
      </c>
      <c r="AY267" s="18" t="s">
        <v>330</v>
      </c>
      <c r="BE267" s="146">
        <f t="shared" si="54"/>
        <v>705.04</v>
      </c>
      <c r="BF267" s="146">
        <f t="shared" si="55"/>
        <v>0</v>
      </c>
      <c r="BG267" s="146">
        <f t="shared" si="56"/>
        <v>0</v>
      </c>
      <c r="BH267" s="146">
        <f t="shared" si="57"/>
        <v>0</v>
      </c>
      <c r="BI267" s="146">
        <f t="shared" si="58"/>
        <v>0</v>
      </c>
      <c r="BJ267" s="18" t="s">
        <v>78</v>
      </c>
      <c r="BK267" s="146">
        <f t="shared" si="59"/>
        <v>705.04</v>
      </c>
      <c r="BL267" s="18" t="s">
        <v>444</v>
      </c>
      <c r="BM267" s="145" t="s">
        <v>3235</v>
      </c>
    </row>
    <row r="268" spans="2:65" s="1" customFormat="1" ht="33" customHeight="1">
      <c r="B268" s="33"/>
      <c r="C268" s="134" t="s">
        <v>2094</v>
      </c>
      <c r="D268" s="134" t="s">
        <v>332</v>
      </c>
      <c r="E268" s="135" t="s">
        <v>5703</v>
      </c>
      <c r="F268" s="136" t="s">
        <v>5704</v>
      </c>
      <c r="G268" s="137" t="s">
        <v>973</v>
      </c>
      <c r="H268" s="138">
        <v>305</v>
      </c>
      <c r="I268" s="139">
        <v>32.46</v>
      </c>
      <c r="J268" s="140">
        <f t="shared" si="50"/>
        <v>9900.2999999999993</v>
      </c>
      <c r="K268" s="136" t="s">
        <v>5457</v>
      </c>
      <c r="L268" s="33"/>
      <c r="M268" s="141" t="s">
        <v>21</v>
      </c>
      <c r="N268" s="142" t="s">
        <v>42</v>
      </c>
      <c r="P268" s="143">
        <f t="shared" si="51"/>
        <v>0</v>
      </c>
      <c r="Q268" s="143">
        <v>0</v>
      </c>
      <c r="R268" s="143">
        <f t="shared" si="52"/>
        <v>0</v>
      </c>
      <c r="S268" s="143">
        <v>0</v>
      </c>
      <c r="T268" s="144">
        <f t="shared" si="53"/>
        <v>0</v>
      </c>
      <c r="AR268" s="145" t="s">
        <v>444</v>
      </c>
      <c r="AT268" s="145" t="s">
        <v>332</v>
      </c>
      <c r="AU268" s="145" t="s">
        <v>78</v>
      </c>
      <c r="AY268" s="18" t="s">
        <v>330</v>
      </c>
      <c r="BE268" s="146">
        <f t="shared" si="54"/>
        <v>9900.2999999999993</v>
      </c>
      <c r="BF268" s="146">
        <f t="shared" si="55"/>
        <v>0</v>
      </c>
      <c r="BG268" s="146">
        <f t="shared" si="56"/>
        <v>0</v>
      </c>
      <c r="BH268" s="146">
        <f t="shared" si="57"/>
        <v>0</v>
      </c>
      <c r="BI268" s="146">
        <f t="shared" si="58"/>
        <v>0</v>
      </c>
      <c r="BJ268" s="18" t="s">
        <v>78</v>
      </c>
      <c r="BK268" s="146">
        <f t="shared" si="59"/>
        <v>9900.2999999999993</v>
      </c>
      <c r="BL268" s="18" t="s">
        <v>444</v>
      </c>
      <c r="BM268" s="145" t="s">
        <v>3247</v>
      </c>
    </row>
    <row r="269" spans="2:65" s="1" customFormat="1" ht="33" customHeight="1">
      <c r="B269" s="33"/>
      <c r="C269" s="134" t="s">
        <v>2099</v>
      </c>
      <c r="D269" s="134" t="s">
        <v>332</v>
      </c>
      <c r="E269" s="135" t="s">
        <v>5705</v>
      </c>
      <c r="F269" s="136" t="s">
        <v>5706</v>
      </c>
      <c r="G269" s="137" t="s">
        <v>973</v>
      </c>
      <c r="H269" s="138">
        <v>98</v>
      </c>
      <c r="I269" s="139">
        <v>53.54</v>
      </c>
      <c r="J269" s="140">
        <f t="shared" si="50"/>
        <v>5246.92</v>
      </c>
      <c r="K269" s="136" t="s">
        <v>5457</v>
      </c>
      <c r="L269" s="33"/>
      <c r="M269" s="141" t="s">
        <v>21</v>
      </c>
      <c r="N269" s="142" t="s">
        <v>42</v>
      </c>
      <c r="P269" s="143">
        <f t="shared" si="51"/>
        <v>0</v>
      </c>
      <c r="Q269" s="143">
        <v>0</v>
      </c>
      <c r="R269" s="143">
        <f t="shared" si="52"/>
        <v>0</v>
      </c>
      <c r="S269" s="143">
        <v>0</v>
      </c>
      <c r="T269" s="144">
        <f t="shared" si="53"/>
        <v>0</v>
      </c>
      <c r="AR269" s="145" t="s">
        <v>444</v>
      </c>
      <c r="AT269" s="145" t="s">
        <v>332</v>
      </c>
      <c r="AU269" s="145" t="s">
        <v>78</v>
      </c>
      <c r="AY269" s="18" t="s">
        <v>330</v>
      </c>
      <c r="BE269" s="146">
        <f t="shared" si="54"/>
        <v>5246.92</v>
      </c>
      <c r="BF269" s="146">
        <f t="shared" si="55"/>
        <v>0</v>
      </c>
      <c r="BG269" s="146">
        <f t="shared" si="56"/>
        <v>0</v>
      </c>
      <c r="BH269" s="146">
        <f t="shared" si="57"/>
        <v>0</v>
      </c>
      <c r="BI269" s="146">
        <f t="shared" si="58"/>
        <v>0</v>
      </c>
      <c r="BJ269" s="18" t="s">
        <v>78</v>
      </c>
      <c r="BK269" s="146">
        <f t="shared" si="59"/>
        <v>5246.92</v>
      </c>
      <c r="BL269" s="18" t="s">
        <v>444</v>
      </c>
      <c r="BM269" s="145" t="s">
        <v>3261</v>
      </c>
    </row>
    <row r="270" spans="2:65" s="11" customFormat="1" ht="25.9" customHeight="1">
      <c r="B270" s="122"/>
      <c r="D270" s="123" t="s">
        <v>70</v>
      </c>
      <c r="E270" s="124" t="s">
        <v>4920</v>
      </c>
      <c r="F270" s="124" t="s">
        <v>5713</v>
      </c>
      <c r="I270" s="125"/>
      <c r="J270" s="126">
        <f>BK270</f>
        <v>26349.66</v>
      </c>
      <c r="L270" s="122"/>
      <c r="M270" s="127"/>
      <c r="P270" s="128">
        <f>SUM(P271:P272)</f>
        <v>0</v>
      </c>
      <c r="R270" s="128">
        <f>SUM(R271:R272)</f>
        <v>0</v>
      </c>
      <c r="T270" s="129">
        <f>SUM(T271:T272)</f>
        <v>0</v>
      </c>
      <c r="AR270" s="123" t="s">
        <v>80</v>
      </c>
      <c r="AT270" s="130" t="s">
        <v>70</v>
      </c>
      <c r="AU270" s="130" t="s">
        <v>71</v>
      </c>
      <c r="AY270" s="123" t="s">
        <v>330</v>
      </c>
      <c r="BK270" s="131">
        <f>SUM(BK271:BK272)</f>
        <v>26349.66</v>
      </c>
    </row>
    <row r="271" spans="2:65" s="1" customFormat="1" ht="24.2" customHeight="1">
      <c r="B271" s="33"/>
      <c r="C271" s="134" t="s">
        <v>2105</v>
      </c>
      <c r="D271" s="134" t="s">
        <v>332</v>
      </c>
      <c r="E271" s="135" t="s">
        <v>5979</v>
      </c>
      <c r="F271" s="136" t="s">
        <v>5980</v>
      </c>
      <c r="G271" s="137" t="s">
        <v>353</v>
      </c>
      <c r="H271" s="138">
        <v>218</v>
      </c>
      <c r="I271" s="139">
        <v>120.87</v>
      </c>
      <c r="J271" s="140">
        <f>ROUND(I271*H271,2)</f>
        <v>26349.66</v>
      </c>
      <c r="K271" s="136" t="s">
        <v>5457</v>
      </c>
      <c r="L271" s="33"/>
      <c r="M271" s="141" t="s">
        <v>21</v>
      </c>
      <c r="N271" s="142" t="s">
        <v>42</v>
      </c>
      <c r="P271" s="143">
        <f>O271*H271</f>
        <v>0</v>
      </c>
      <c r="Q271" s="143">
        <v>0</v>
      </c>
      <c r="R271" s="143">
        <f>Q271*H271</f>
        <v>0</v>
      </c>
      <c r="S271" s="143">
        <v>0</v>
      </c>
      <c r="T271" s="144">
        <f>S271*H271</f>
        <v>0</v>
      </c>
      <c r="AR271" s="145" t="s">
        <v>444</v>
      </c>
      <c r="AT271" s="145" t="s">
        <v>332</v>
      </c>
      <c r="AU271" s="145" t="s">
        <v>78</v>
      </c>
      <c r="AY271" s="18" t="s">
        <v>330</v>
      </c>
      <c r="BE271" s="146">
        <f>IF(N271="základní",J271,0)</f>
        <v>26349.66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78</v>
      </c>
      <c r="BK271" s="146">
        <f>ROUND(I271*H271,2)</f>
        <v>26349.66</v>
      </c>
      <c r="BL271" s="18" t="s">
        <v>444</v>
      </c>
      <c r="BM271" s="145" t="s">
        <v>3275</v>
      </c>
    </row>
    <row r="272" spans="2:65" s="1" customFormat="1" ht="19.5">
      <c r="B272" s="33"/>
      <c r="D272" s="152" t="s">
        <v>375</v>
      </c>
      <c r="F272" s="165" t="s">
        <v>5716</v>
      </c>
      <c r="I272" s="149"/>
      <c r="L272" s="33"/>
      <c r="M272" s="150"/>
      <c r="T272" s="52"/>
      <c r="AT272" s="18" t="s">
        <v>375</v>
      </c>
      <c r="AU272" s="18" t="s">
        <v>78</v>
      </c>
    </row>
    <row r="273" spans="2:65" s="11" customFormat="1" ht="25.9" customHeight="1">
      <c r="B273" s="122"/>
      <c r="D273" s="123" t="s">
        <v>70</v>
      </c>
      <c r="E273" s="124" t="s">
        <v>5334</v>
      </c>
      <c r="F273" s="124" t="s">
        <v>5335</v>
      </c>
      <c r="I273" s="125"/>
      <c r="J273" s="126">
        <f>BK273</f>
        <v>345364.30000000005</v>
      </c>
      <c r="L273" s="122"/>
      <c r="M273" s="127"/>
      <c r="P273" s="128">
        <f>SUM(P274:P285)</f>
        <v>0</v>
      </c>
      <c r="R273" s="128">
        <f>SUM(R274:R285)</f>
        <v>0</v>
      </c>
      <c r="T273" s="129">
        <f>SUM(T274:T285)</f>
        <v>0</v>
      </c>
      <c r="AR273" s="123" t="s">
        <v>80</v>
      </c>
      <c r="AT273" s="130" t="s">
        <v>70</v>
      </c>
      <c r="AU273" s="130" t="s">
        <v>71</v>
      </c>
      <c r="AY273" s="123" t="s">
        <v>330</v>
      </c>
      <c r="BK273" s="131">
        <f>SUM(BK274:BK285)</f>
        <v>345364.30000000005</v>
      </c>
    </row>
    <row r="274" spans="2:65" s="1" customFormat="1" ht="16.5" customHeight="1">
      <c r="B274" s="33"/>
      <c r="C274" s="134" t="s">
        <v>2111</v>
      </c>
      <c r="D274" s="134" t="s">
        <v>332</v>
      </c>
      <c r="E274" s="135" t="s">
        <v>5981</v>
      </c>
      <c r="F274" s="136" t="s">
        <v>5982</v>
      </c>
      <c r="G274" s="137" t="s">
        <v>359</v>
      </c>
      <c r="H274" s="138">
        <v>8</v>
      </c>
      <c r="I274" s="139">
        <v>830.15</v>
      </c>
      <c r="J274" s="140">
        <f t="shared" ref="J274:J285" si="60">ROUND(I274*H274,2)</f>
        <v>6641.2</v>
      </c>
      <c r="K274" s="136" t="s">
        <v>5469</v>
      </c>
      <c r="L274" s="33"/>
      <c r="M274" s="141" t="s">
        <v>21</v>
      </c>
      <c r="N274" s="142" t="s">
        <v>42</v>
      </c>
      <c r="P274" s="143">
        <f t="shared" ref="P274:P285" si="61">O274*H274</f>
        <v>0</v>
      </c>
      <c r="Q274" s="143">
        <v>0</v>
      </c>
      <c r="R274" s="143">
        <f t="shared" ref="R274:R285" si="62">Q274*H274</f>
        <v>0</v>
      </c>
      <c r="S274" s="143">
        <v>0</v>
      </c>
      <c r="T274" s="144">
        <f t="shared" ref="T274:T285" si="63">S274*H274</f>
        <v>0</v>
      </c>
      <c r="AR274" s="145" t="s">
        <v>444</v>
      </c>
      <c r="AT274" s="145" t="s">
        <v>332</v>
      </c>
      <c r="AU274" s="145" t="s">
        <v>78</v>
      </c>
      <c r="AY274" s="18" t="s">
        <v>330</v>
      </c>
      <c r="BE274" s="146">
        <f t="shared" ref="BE274:BE285" si="64">IF(N274="základní",J274,0)</f>
        <v>6641.2</v>
      </c>
      <c r="BF274" s="146">
        <f t="shared" ref="BF274:BF285" si="65">IF(N274="snížená",J274,0)</f>
        <v>0</v>
      </c>
      <c r="BG274" s="146">
        <f t="shared" ref="BG274:BG285" si="66">IF(N274="zákl. přenesená",J274,0)</f>
        <v>0</v>
      </c>
      <c r="BH274" s="146">
        <f t="shared" ref="BH274:BH285" si="67">IF(N274="sníž. přenesená",J274,0)</f>
        <v>0</v>
      </c>
      <c r="BI274" s="146">
        <f t="shared" ref="BI274:BI285" si="68">IF(N274="nulová",J274,0)</f>
        <v>0</v>
      </c>
      <c r="BJ274" s="18" t="s">
        <v>78</v>
      </c>
      <c r="BK274" s="146">
        <f t="shared" ref="BK274:BK285" si="69">ROUND(I274*H274,2)</f>
        <v>6641.2</v>
      </c>
      <c r="BL274" s="18" t="s">
        <v>444</v>
      </c>
      <c r="BM274" s="145" t="s">
        <v>3285</v>
      </c>
    </row>
    <row r="275" spans="2:65" s="1" customFormat="1" ht="16.5" customHeight="1">
      <c r="B275" s="33"/>
      <c r="C275" s="134" t="s">
        <v>2153</v>
      </c>
      <c r="D275" s="134" t="s">
        <v>332</v>
      </c>
      <c r="E275" s="135" t="s">
        <v>5983</v>
      </c>
      <c r="F275" s="136" t="s">
        <v>5984</v>
      </c>
      <c r="G275" s="137" t="s">
        <v>557</v>
      </c>
      <c r="H275" s="138">
        <v>5</v>
      </c>
      <c r="I275" s="139">
        <v>18263.28</v>
      </c>
      <c r="J275" s="140">
        <f t="shared" si="60"/>
        <v>91316.4</v>
      </c>
      <c r="K275" s="136" t="s">
        <v>5469</v>
      </c>
      <c r="L275" s="33"/>
      <c r="M275" s="141" t="s">
        <v>21</v>
      </c>
      <c r="N275" s="142" t="s">
        <v>42</v>
      </c>
      <c r="P275" s="143">
        <f t="shared" si="61"/>
        <v>0</v>
      </c>
      <c r="Q275" s="143">
        <v>0</v>
      </c>
      <c r="R275" s="143">
        <f t="shared" si="62"/>
        <v>0</v>
      </c>
      <c r="S275" s="143">
        <v>0</v>
      </c>
      <c r="T275" s="144">
        <f t="shared" si="63"/>
        <v>0</v>
      </c>
      <c r="AR275" s="145" t="s">
        <v>444</v>
      </c>
      <c r="AT275" s="145" t="s">
        <v>332</v>
      </c>
      <c r="AU275" s="145" t="s">
        <v>78</v>
      </c>
      <c r="AY275" s="18" t="s">
        <v>330</v>
      </c>
      <c r="BE275" s="146">
        <f t="shared" si="64"/>
        <v>91316.4</v>
      </c>
      <c r="BF275" s="146">
        <f t="shared" si="65"/>
        <v>0</v>
      </c>
      <c r="BG275" s="146">
        <f t="shared" si="66"/>
        <v>0</v>
      </c>
      <c r="BH275" s="146">
        <f t="shared" si="67"/>
        <v>0</v>
      </c>
      <c r="BI275" s="146">
        <f t="shared" si="68"/>
        <v>0</v>
      </c>
      <c r="BJ275" s="18" t="s">
        <v>78</v>
      </c>
      <c r="BK275" s="146">
        <f t="shared" si="69"/>
        <v>91316.4</v>
      </c>
      <c r="BL275" s="18" t="s">
        <v>444</v>
      </c>
      <c r="BM275" s="145" t="s">
        <v>3315</v>
      </c>
    </row>
    <row r="276" spans="2:65" s="1" customFormat="1" ht="16.5" customHeight="1">
      <c r="B276" s="33"/>
      <c r="C276" s="134" t="s">
        <v>2159</v>
      </c>
      <c r="D276" s="134" t="s">
        <v>332</v>
      </c>
      <c r="E276" s="135" t="s">
        <v>5719</v>
      </c>
      <c r="F276" s="136" t="s">
        <v>5720</v>
      </c>
      <c r="G276" s="137" t="s">
        <v>359</v>
      </c>
      <c r="H276" s="138">
        <v>40</v>
      </c>
      <c r="I276" s="139">
        <v>619.84</v>
      </c>
      <c r="J276" s="140">
        <f t="shared" si="60"/>
        <v>24793.599999999999</v>
      </c>
      <c r="K276" s="136" t="s">
        <v>5469</v>
      </c>
      <c r="L276" s="33"/>
      <c r="M276" s="141" t="s">
        <v>21</v>
      </c>
      <c r="N276" s="142" t="s">
        <v>42</v>
      </c>
      <c r="P276" s="143">
        <f t="shared" si="61"/>
        <v>0</v>
      </c>
      <c r="Q276" s="143">
        <v>0</v>
      </c>
      <c r="R276" s="143">
        <f t="shared" si="62"/>
        <v>0</v>
      </c>
      <c r="S276" s="143">
        <v>0</v>
      </c>
      <c r="T276" s="144">
        <f t="shared" si="63"/>
        <v>0</v>
      </c>
      <c r="AR276" s="145" t="s">
        <v>444</v>
      </c>
      <c r="AT276" s="145" t="s">
        <v>332</v>
      </c>
      <c r="AU276" s="145" t="s">
        <v>78</v>
      </c>
      <c r="AY276" s="18" t="s">
        <v>330</v>
      </c>
      <c r="BE276" s="146">
        <f t="shared" si="64"/>
        <v>24793.599999999999</v>
      </c>
      <c r="BF276" s="146">
        <f t="shared" si="65"/>
        <v>0</v>
      </c>
      <c r="BG276" s="146">
        <f t="shared" si="66"/>
        <v>0</v>
      </c>
      <c r="BH276" s="146">
        <f t="shared" si="67"/>
        <v>0</v>
      </c>
      <c r="BI276" s="146">
        <f t="shared" si="68"/>
        <v>0</v>
      </c>
      <c r="BJ276" s="18" t="s">
        <v>78</v>
      </c>
      <c r="BK276" s="146">
        <f t="shared" si="69"/>
        <v>24793.599999999999</v>
      </c>
      <c r="BL276" s="18" t="s">
        <v>444</v>
      </c>
      <c r="BM276" s="145" t="s">
        <v>3326</v>
      </c>
    </row>
    <row r="277" spans="2:65" s="1" customFormat="1" ht="16.5" customHeight="1">
      <c r="B277" s="33"/>
      <c r="C277" s="134" t="s">
        <v>2164</v>
      </c>
      <c r="D277" s="134" t="s">
        <v>332</v>
      </c>
      <c r="E277" s="135" t="s">
        <v>5721</v>
      </c>
      <c r="F277" s="136" t="s">
        <v>5722</v>
      </c>
      <c r="G277" s="137" t="s">
        <v>557</v>
      </c>
      <c r="H277" s="138">
        <v>1</v>
      </c>
      <c r="I277" s="139">
        <v>16602.98</v>
      </c>
      <c r="J277" s="140">
        <f t="shared" si="60"/>
        <v>16602.98</v>
      </c>
      <c r="K277" s="136" t="s">
        <v>5469</v>
      </c>
      <c r="L277" s="33"/>
      <c r="M277" s="141" t="s">
        <v>21</v>
      </c>
      <c r="N277" s="142" t="s">
        <v>42</v>
      </c>
      <c r="P277" s="143">
        <f t="shared" si="61"/>
        <v>0</v>
      </c>
      <c r="Q277" s="143">
        <v>0</v>
      </c>
      <c r="R277" s="143">
        <f t="shared" si="62"/>
        <v>0</v>
      </c>
      <c r="S277" s="143">
        <v>0</v>
      </c>
      <c r="T277" s="144">
        <f t="shared" si="63"/>
        <v>0</v>
      </c>
      <c r="AR277" s="145" t="s">
        <v>444</v>
      </c>
      <c r="AT277" s="145" t="s">
        <v>332</v>
      </c>
      <c r="AU277" s="145" t="s">
        <v>78</v>
      </c>
      <c r="AY277" s="18" t="s">
        <v>330</v>
      </c>
      <c r="BE277" s="146">
        <f t="shared" si="64"/>
        <v>16602.98</v>
      </c>
      <c r="BF277" s="146">
        <f t="shared" si="65"/>
        <v>0</v>
      </c>
      <c r="BG277" s="146">
        <f t="shared" si="66"/>
        <v>0</v>
      </c>
      <c r="BH277" s="146">
        <f t="shared" si="67"/>
        <v>0</v>
      </c>
      <c r="BI277" s="146">
        <f t="shared" si="68"/>
        <v>0</v>
      </c>
      <c r="BJ277" s="18" t="s">
        <v>78</v>
      </c>
      <c r="BK277" s="146">
        <f t="shared" si="69"/>
        <v>16602.98</v>
      </c>
      <c r="BL277" s="18" t="s">
        <v>444</v>
      </c>
      <c r="BM277" s="145" t="s">
        <v>3338</v>
      </c>
    </row>
    <row r="278" spans="2:65" s="1" customFormat="1" ht="16.5" customHeight="1">
      <c r="B278" s="33"/>
      <c r="C278" s="134" t="s">
        <v>2170</v>
      </c>
      <c r="D278" s="134" t="s">
        <v>332</v>
      </c>
      <c r="E278" s="135" t="s">
        <v>5985</v>
      </c>
      <c r="F278" s="136" t="s">
        <v>5986</v>
      </c>
      <c r="G278" s="137" t="s">
        <v>359</v>
      </c>
      <c r="H278" s="138">
        <v>12</v>
      </c>
      <c r="I278" s="139">
        <v>841.22</v>
      </c>
      <c r="J278" s="140">
        <f t="shared" si="60"/>
        <v>10094.64</v>
      </c>
      <c r="K278" s="136" t="s">
        <v>5469</v>
      </c>
      <c r="L278" s="33"/>
      <c r="M278" s="141" t="s">
        <v>21</v>
      </c>
      <c r="N278" s="142" t="s">
        <v>42</v>
      </c>
      <c r="P278" s="143">
        <f t="shared" si="61"/>
        <v>0</v>
      </c>
      <c r="Q278" s="143">
        <v>0</v>
      </c>
      <c r="R278" s="143">
        <f t="shared" si="62"/>
        <v>0</v>
      </c>
      <c r="S278" s="143">
        <v>0</v>
      </c>
      <c r="T278" s="144">
        <f t="shared" si="63"/>
        <v>0</v>
      </c>
      <c r="AR278" s="145" t="s">
        <v>444</v>
      </c>
      <c r="AT278" s="145" t="s">
        <v>332</v>
      </c>
      <c r="AU278" s="145" t="s">
        <v>78</v>
      </c>
      <c r="AY278" s="18" t="s">
        <v>330</v>
      </c>
      <c r="BE278" s="146">
        <f t="shared" si="64"/>
        <v>10094.64</v>
      </c>
      <c r="BF278" s="146">
        <f t="shared" si="65"/>
        <v>0</v>
      </c>
      <c r="BG278" s="146">
        <f t="shared" si="66"/>
        <v>0</v>
      </c>
      <c r="BH278" s="146">
        <f t="shared" si="67"/>
        <v>0</v>
      </c>
      <c r="BI278" s="146">
        <f t="shared" si="68"/>
        <v>0</v>
      </c>
      <c r="BJ278" s="18" t="s">
        <v>78</v>
      </c>
      <c r="BK278" s="146">
        <f t="shared" si="69"/>
        <v>10094.64</v>
      </c>
      <c r="BL278" s="18" t="s">
        <v>444</v>
      </c>
      <c r="BM278" s="145" t="s">
        <v>3349</v>
      </c>
    </row>
    <row r="279" spans="2:65" s="1" customFormat="1" ht="16.5" customHeight="1">
      <c r="B279" s="33"/>
      <c r="C279" s="134" t="s">
        <v>2175</v>
      </c>
      <c r="D279" s="134" t="s">
        <v>332</v>
      </c>
      <c r="E279" s="135" t="s">
        <v>5727</v>
      </c>
      <c r="F279" s="136" t="s">
        <v>5728</v>
      </c>
      <c r="G279" s="137" t="s">
        <v>359</v>
      </c>
      <c r="H279" s="138">
        <v>16</v>
      </c>
      <c r="I279" s="139">
        <v>608.78</v>
      </c>
      <c r="J279" s="140">
        <f t="shared" si="60"/>
        <v>9740.48</v>
      </c>
      <c r="K279" s="136" t="s">
        <v>5469</v>
      </c>
      <c r="L279" s="33"/>
      <c r="M279" s="141" t="s">
        <v>21</v>
      </c>
      <c r="N279" s="142" t="s">
        <v>42</v>
      </c>
      <c r="P279" s="143">
        <f t="shared" si="61"/>
        <v>0</v>
      </c>
      <c r="Q279" s="143">
        <v>0</v>
      </c>
      <c r="R279" s="143">
        <f t="shared" si="62"/>
        <v>0</v>
      </c>
      <c r="S279" s="143">
        <v>0</v>
      </c>
      <c r="T279" s="144">
        <f t="shared" si="63"/>
        <v>0</v>
      </c>
      <c r="AR279" s="145" t="s">
        <v>444</v>
      </c>
      <c r="AT279" s="145" t="s">
        <v>332</v>
      </c>
      <c r="AU279" s="145" t="s">
        <v>78</v>
      </c>
      <c r="AY279" s="18" t="s">
        <v>330</v>
      </c>
      <c r="BE279" s="146">
        <f t="shared" si="64"/>
        <v>9740.48</v>
      </c>
      <c r="BF279" s="146">
        <f t="shared" si="65"/>
        <v>0</v>
      </c>
      <c r="BG279" s="146">
        <f t="shared" si="66"/>
        <v>0</v>
      </c>
      <c r="BH279" s="146">
        <f t="shared" si="67"/>
        <v>0</v>
      </c>
      <c r="BI279" s="146">
        <f t="shared" si="68"/>
        <v>0</v>
      </c>
      <c r="BJ279" s="18" t="s">
        <v>78</v>
      </c>
      <c r="BK279" s="146">
        <f t="shared" si="69"/>
        <v>9740.48</v>
      </c>
      <c r="BL279" s="18" t="s">
        <v>444</v>
      </c>
      <c r="BM279" s="145" t="s">
        <v>3363</v>
      </c>
    </row>
    <row r="280" spans="2:65" s="1" customFormat="1" ht="16.5" customHeight="1">
      <c r="B280" s="33"/>
      <c r="C280" s="134" t="s">
        <v>2180</v>
      </c>
      <c r="D280" s="134" t="s">
        <v>332</v>
      </c>
      <c r="E280" s="135" t="s">
        <v>5987</v>
      </c>
      <c r="F280" s="136" t="s">
        <v>5988</v>
      </c>
      <c r="G280" s="137" t="s">
        <v>359</v>
      </c>
      <c r="H280" s="138">
        <v>60</v>
      </c>
      <c r="I280" s="139">
        <v>608.78</v>
      </c>
      <c r="J280" s="140">
        <f t="shared" si="60"/>
        <v>36526.800000000003</v>
      </c>
      <c r="K280" s="136" t="s">
        <v>5469</v>
      </c>
      <c r="L280" s="33"/>
      <c r="M280" s="141" t="s">
        <v>21</v>
      </c>
      <c r="N280" s="142" t="s">
        <v>42</v>
      </c>
      <c r="P280" s="143">
        <f t="shared" si="61"/>
        <v>0</v>
      </c>
      <c r="Q280" s="143">
        <v>0</v>
      </c>
      <c r="R280" s="143">
        <f t="shared" si="62"/>
        <v>0</v>
      </c>
      <c r="S280" s="143">
        <v>0</v>
      </c>
      <c r="T280" s="144">
        <f t="shared" si="63"/>
        <v>0</v>
      </c>
      <c r="AR280" s="145" t="s">
        <v>444</v>
      </c>
      <c r="AT280" s="145" t="s">
        <v>332</v>
      </c>
      <c r="AU280" s="145" t="s">
        <v>78</v>
      </c>
      <c r="AY280" s="18" t="s">
        <v>330</v>
      </c>
      <c r="BE280" s="146">
        <f t="shared" si="64"/>
        <v>36526.800000000003</v>
      </c>
      <c r="BF280" s="146">
        <f t="shared" si="65"/>
        <v>0</v>
      </c>
      <c r="BG280" s="146">
        <f t="shared" si="66"/>
        <v>0</v>
      </c>
      <c r="BH280" s="146">
        <f t="shared" si="67"/>
        <v>0</v>
      </c>
      <c r="BI280" s="146">
        <f t="shared" si="68"/>
        <v>0</v>
      </c>
      <c r="BJ280" s="18" t="s">
        <v>78</v>
      </c>
      <c r="BK280" s="146">
        <f t="shared" si="69"/>
        <v>36526.800000000003</v>
      </c>
      <c r="BL280" s="18" t="s">
        <v>444</v>
      </c>
      <c r="BM280" s="145" t="s">
        <v>3377</v>
      </c>
    </row>
    <row r="281" spans="2:65" s="1" customFormat="1" ht="16.5" customHeight="1">
      <c r="B281" s="33"/>
      <c r="C281" s="134" t="s">
        <v>2188</v>
      </c>
      <c r="D281" s="134" t="s">
        <v>332</v>
      </c>
      <c r="E281" s="135" t="s">
        <v>5989</v>
      </c>
      <c r="F281" s="136" t="s">
        <v>5990</v>
      </c>
      <c r="G281" s="137" t="s">
        <v>359</v>
      </c>
      <c r="H281" s="138">
        <v>60</v>
      </c>
      <c r="I281" s="139">
        <v>608.78</v>
      </c>
      <c r="J281" s="140">
        <f t="shared" si="60"/>
        <v>36526.800000000003</v>
      </c>
      <c r="K281" s="136" t="s">
        <v>5469</v>
      </c>
      <c r="L281" s="33"/>
      <c r="M281" s="141" t="s">
        <v>21</v>
      </c>
      <c r="N281" s="142" t="s">
        <v>42</v>
      </c>
      <c r="P281" s="143">
        <f t="shared" si="61"/>
        <v>0</v>
      </c>
      <c r="Q281" s="143">
        <v>0</v>
      </c>
      <c r="R281" s="143">
        <f t="shared" si="62"/>
        <v>0</v>
      </c>
      <c r="S281" s="143">
        <v>0</v>
      </c>
      <c r="T281" s="144">
        <f t="shared" si="63"/>
        <v>0</v>
      </c>
      <c r="AR281" s="145" t="s">
        <v>444</v>
      </c>
      <c r="AT281" s="145" t="s">
        <v>332</v>
      </c>
      <c r="AU281" s="145" t="s">
        <v>78</v>
      </c>
      <c r="AY281" s="18" t="s">
        <v>330</v>
      </c>
      <c r="BE281" s="146">
        <f t="shared" si="64"/>
        <v>36526.800000000003</v>
      </c>
      <c r="BF281" s="146">
        <f t="shared" si="65"/>
        <v>0</v>
      </c>
      <c r="BG281" s="146">
        <f t="shared" si="66"/>
        <v>0</v>
      </c>
      <c r="BH281" s="146">
        <f t="shared" si="67"/>
        <v>0</v>
      </c>
      <c r="BI281" s="146">
        <f t="shared" si="68"/>
        <v>0</v>
      </c>
      <c r="BJ281" s="18" t="s">
        <v>78</v>
      </c>
      <c r="BK281" s="146">
        <f t="shared" si="69"/>
        <v>36526.800000000003</v>
      </c>
      <c r="BL281" s="18" t="s">
        <v>444</v>
      </c>
      <c r="BM281" s="145" t="s">
        <v>3389</v>
      </c>
    </row>
    <row r="282" spans="2:65" s="1" customFormat="1" ht="16.5" customHeight="1">
      <c r="B282" s="33"/>
      <c r="C282" s="134" t="s">
        <v>2193</v>
      </c>
      <c r="D282" s="134" t="s">
        <v>332</v>
      </c>
      <c r="E282" s="135" t="s">
        <v>5731</v>
      </c>
      <c r="F282" s="136" t="s">
        <v>5732</v>
      </c>
      <c r="G282" s="137" t="s">
        <v>557</v>
      </c>
      <c r="H282" s="138">
        <v>1</v>
      </c>
      <c r="I282" s="139">
        <v>24904.47</v>
      </c>
      <c r="J282" s="140">
        <f t="shared" si="60"/>
        <v>24904.47</v>
      </c>
      <c r="K282" s="136" t="s">
        <v>5469</v>
      </c>
      <c r="L282" s="33"/>
      <c r="M282" s="141" t="s">
        <v>21</v>
      </c>
      <c r="N282" s="142" t="s">
        <v>42</v>
      </c>
      <c r="P282" s="143">
        <f t="shared" si="61"/>
        <v>0</v>
      </c>
      <c r="Q282" s="143">
        <v>0</v>
      </c>
      <c r="R282" s="143">
        <f t="shared" si="62"/>
        <v>0</v>
      </c>
      <c r="S282" s="143">
        <v>0</v>
      </c>
      <c r="T282" s="144">
        <f t="shared" si="63"/>
        <v>0</v>
      </c>
      <c r="AR282" s="145" t="s">
        <v>444</v>
      </c>
      <c r="AT282" s="145" t="s">
        <v>332</v>
      </c>
      <c r="AU282" s="145" t="s">
        <v>78</v>
      </c>
      <c r="AY282" s="18" t="s">
        <v>330</v>
      </c>
      <c r="BE282" s="146">
        <f t="shared" si="64"/>
        <v>24904.47</v>
      </c>
      <c r="BF282" s="146">
        <f t="shared" si="65"/>
        <v>0</v>
      </c>
      <c r="BG282" s="146">
        <f t="shared" si="66"/>
        <v>0</v>
      </c>
      <c r="BH282" s="146">
        <f t="shared" si="67"/>
        <v>0</v>
      </c>
      <c r="BI282" s="146">
        <f t="shared" si="68"/>
        <v>0</v>
      </c>
      <c r="BJ282" s="18" t="s">
        <v>78</v>
      </c>
      <c r="BK282" s="146">
        <f t="shared" si="69"/>
        <v>24904.47</v>
      </c>
      <c r="BL282" s="18" t="s">
        <v>444</v>
      </c>
      <c r="BM282" s="145" t="s">
        <v>3402</v>
      </c>
    </row>
    <row r="283" spans="2:65" s="1" customFormat="1" ht="16.5" customHeight="1">
      <c r="B283" s="33"/>
      <c r="C283" s="134" t="s">
        <v>2198</v>
      </c>
      <c r="D283" s="134" t="s">
        <v>332</v>
      </c>
      <c r="E283" s="135" t="s">
        <v>5733</v>
      </c>
      <c r="F283" s="136" t="s">
        <v>5734</v>
      </c>
      <c r="G283" s="137" t="s">
        <v>359</v>
      </c>
      <c r="H283" s="138">
        <v>6</v>
      </c>
      <c r="I283" s="139">
        <v>608.78</v>
      </c>
      <c r="J283" s="140">
        <f t="shared" si="60"/>
        <v>3652.68</v>
      </c>
      <c r="K283" s="136" t="s">
        <v>5469</v>
      </c>
      <c r="L283" s="33"/>
      <c r="M283" s="141" t="s">
        <v>21</v>
      </c>
      <c r="N283" s="142" t="s">
        <v>42</v>
      </c>
      <c r="P283" s="143">
        <f t="shared" si="61"/>
        <v>0</v>
      </c>
      <c r="Q283" s="143">
        <v>0</v>
      </c>
      <c r="R283" s="143">
        <f t="shared" si="62"/>
        <v>0</v>
      </c>
      <c r="S283" s="143">
        <v>0</v>
      </c>
      <c r="T283" s="144">
        <f t="shared" si="63"/>
        <v>0</v>
      </c>
      <c r="AR283" s="145" t="s">
        <v>444</v>
      </c>
      <c r="AT283" s="145" t="s">
        <v>332</v>
      </c>
      <c r="AU283" s="145" t="s">
        <v>78</v>
      </c>
      <c r="AY283" s="18" t="s">
        <v>330</v>
      </c>
      <c r="BE283" s="146">
        <f t="shared" si="64"/>
        <v>3652.68</v>
      </c>
      <c r="BF283" s="146">
        <f t="shared" si="65"/>
        <v>0</v>
      </c>
      <c r="BG283" s="146">
        <f t="shared" si="66"/>
        <v>0</v>
      </c>
      <c r="BH283" s="146">
        <f t="shared" si="67"/>
        <v>0</v>
      </c>
      <c r="BI283" s="146">
        <f t="shared" si="68"/>
        <v>0</v>
      </c>
      <c r="BJ283" s="18" t="s">
        <v>78</v>
      </c>
      <c r="BK283" s="146">
        <f t="shared" si="69"/>
        <v>3652.68</v>
      </c>
      <c r="BL283" s="18" t="s">
        <v>444</v>
      </c>
      <c r="BM283" s="145" t="s">
        <v>3416</v>
      </c>
    </row>
    <row r="284" spans="2:65" s="1" customFormat="1" ht="16.5" customHeight="1">
      <c r="B284" s="33"/>
      <c r="C284" s="134" t="s">
        <v>2210</v>
      </c>
      <c r="D284" s="134" t="s">
        <v>332</v>
      </c>
      <c r="E284" s="135" t="s">
        <v>5738</v>
      </c>
      <c r="F284" s="136" t="s">
        <v>5739</v>
      </c>
      <c r="G284" s="137" t="s">
        <v>557</v>
      </c>
      <c r="H284" s="138">
        <v>1</v>
      </c>
      <c r="I284" s="139">
        <v>47373.85</v>
      </c>
      <c r="J284" s="140">
        <f t="shared" si="60"/>
        <v>47373.85</v>
      </c>
      <c r="K284" s="136" t="s">
        <v>5469</v>
      </c>
      <c r="L284" s="33"/>
      <c r="M284" s="141" t="s">
        <v>21</v>
      </c>
      <c r="N284" s="142" t="s">
        <v>42</v>
      </c>
      <c r="P284" s="143">
        <f t="shared" si="61"/>
        <v>0</v>
      </c>
      <c r="Q284" s="143">
        <v>0</v>
      </c>
      <c r="R284" s="143">
        <f t="shared" si="62"/>
        <v>0</v>
      </c>
      <c r="S284" s="143">
        <v>0</v>
      </c>
      <c r="T284" s="144">
        <f t="shared" si="63"/>
        <v>0</v>
      </c>
      <c r="AR284" s="145" t="s">
        <v>444</v>
      </c>
      <c r="AT284" s="145" t="s">
        <v>332</v>
      </c>
      <c r="AU284" s="145" t="s">
        <v>78</v>
      </c>
      <c r="AY284" s="18" t="s">
        <v>330</v>
      </c>
      <c r="BE284" s="146">
        <f t="shared" si="64"/>
        <v>47373.85</v>
      </c>
      <c r="BF284" s="146">
        <f t="shared" si="65"/>
        <v>0</v>
      </c>
      <c r="BG284" s="146">
        <f t="shared" si="66"/>
        <v>0</v>
      </c>
      <c r="BH284" s="146">
        <f t="shared" si="67"/>
        <v>0</v>
      </c>
      <c r="BI284" s="146">
        <f t="shared" si="68"/>
        <v>0</v>
      </c>
      <c r="BJ284" s="18" t="s">
        <v>78</v>
      </c>
      <c r="BK284" s="146">
        <f t="shared" si="69"/>
        <v>47373.85</v>
      </c>
      <c r="BL284" s="18" t="s">
        <v>444</v>
      </c>
      <c r="BM284" s="145" t="s">
        <v>3427</v>
      </c>
    </row>
    <row r="285" spans="2:65" s="1" customFormat="1" ht="16.5" customHeight="1">
      <c r="B285" s="33"/>
      <c r="C285" s="134" t="s">
        <v>2222</v>
      </c>
      <c r="D285" s="134" t="s">
        <v>332</v>
      </c>
      <c r="E285" s="135" t="s">
        <v>5740</v>
      </c>
      <c r="F285" s="136" t="s">
        <v>5741</v>
      </c>
      <c r="G285" s="137" t="s">
        <v>359</v>
      </c>
      <c r="H285" s="138">
        <v>80</v>
      </c>
      <c r="I285" s="139">
        <v>464.88</v>
      </c>
      <c r="J285" s="140">
        <f t="shared" si="60"/>
        <v>37190.400000000001</v>
      </c>
      <c r="K285" s="136" t="s">
        <v>5469</v>
      </c>
      <c r="L285" s="33"/>
      <c r="M285" s="194" t="s">
        <v>21</v>
      </c>
      <c r="N285" s="195" t="s">
        <v>42</v>
      </c>
      <c r="O285" s="191"/>
      <c r="P285" s="196">
        <f t="shared" si="61"/>
        <v>0</v>
      </c>
      <c r="Q285" s="196">
        <v>0</v>
      </c>
      <c r="R285" s="196">
        <f t="shared" si="62"/>
        <v>0</v>
      </c>
      <c r="S285" s="196">
        <v>0</v>
      </c>
      <c r="T285" s="197">
        <f t="shared" si="63"/>
        <v>0</v>
      </c>
      <c r="AR285" s="145" t="s">
        <v>444</v>
      </c>
      <c r="AT285" s="145" t="s">
        <v>332</v>
      </c>
      <c r="AU285" s="145" t="s">
        <v>78</v>
      </c>
      <c r="AY285" s="18" t="s">
        <v>330</v>
      </c>
      <c r="BE285" s="146">
        <f t="shared" si="64"/>
        <v>37190.400000000001</v>
      </c>
      <c r="BF285" s="146">
        <f t="shared" si="65"/>
        <v>0</v>
      </c>
      <c r="BG285" s="146">
        <f t="shared" si="66"/>
        <v>0</v>
      </c>
      <c r="BH285" s="146">
        <f t="shared" si="67"/>
        <v>0</v>
      </c>
      <c r="BI285" s="146">
        <f t="shared" si="68"/>
        <v>0</v>
      </c>
      <c r="BJ285" s="18" t="s">
        <v>78</v>
      </c>
      <c r="BK285" s="146">
        <f t="shared" si="69"/>
        <v>37190.400000000001</v>
      </c>
      <c r="BL285" s="18" t="s">
        <v>444</v>
      </c>
      <c r="BM285" s="145" t="s">
        <v>3438</v>
      </c>
    </row>
    <row r="286" spans="2:65" s="1" customFormat="1" ht="6.95" customHeight="1">
      <c r="B286" s="41"/>
      <c r="C286" s="42"/>
      <c r="D286" s="42"/>
      <c r="E286" s="42"/>
      <c r="F286" s="42"/>
      <c r="G286" s="42"/>
      <c r="H286" s="42"/>
      <c r="I286" s="42"/>
      <c r="J286" s="42"/>
      <c r="K286" s="42"/>
      <c r="L286" s="33"/>
    </row>
  </sheetData>
  <sheetProtection algorithmName="SHA-512" hashValue="Q+kYrbsrM8DWk4vzUTjqeOUiQSKeHyuVvkDsiTfDKkan57NeFhm/+8QRRPp49cP8Hf7QpE5O1vGYVhBhPnsexQ==" saltValue="VIB1WyCzpuzhzE3Knmg0W5FMyI2xZFG/V55dOFaXHmBL7a2Bs4mSROdOcUruyBDY3z2IhauXix3J/KiOTrYN+Q==" spinCount="100000" sheet="1" objects="1" scenarios="1" formatColumns="0" formatRows="0" autoFilter="0"/>
  <autoFilter ref="C92:K285" xr:uid="{00000000-0009-0000-0000-000003000000}"/>
  <mergeCells count="12">
    <mergeCell ref="E85:H85"/>
    <mergeCell ref="L2:V2"/>
    <mergeCell ref="E50:H50"/>
    <mergeCell ref="E52:H52"/>
    <mergeCell ref="E54:H54"/>
    <mergeCell ref="E81:H81"/>
    <mergeCell ref="E83:H8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2:BM580"/>
  <sheetViews>
    <sheetView showGridLines="0" topLeftCell="A88" workbookViewId="0">
      <selection activeCell="I105" sqref="I105:I579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94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5991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ROUND(J103, 2)</f>
        <v>14797683.119999999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ROUND((SUM(BE103:BE579)),  2)</f>
        <v>14797683.119999999</v>
      </c>
      <c r="I35" s="96">
        <v>0.21</v>
      </c>
      <c r="J35" s="82">
        <f>ROUND(((SUM(BE103:BE579))*I35),  2)</f>
        <v>3107513.46</v>
      </c>
      <c r="L35" s="33"/>
    </row>
    <row r="36" spans="2:12" s="1" customFormat="1" ht="14.45" customHeight="1">
      <c r="B36" s="33"/>
      <c r="E36" s="28" t="s">
        <v>43</v>
      </c>
      <c r="F36" s="82">
        <f>ROUND((SUM(BF103:BF579)),  2)</f>
        <v>0</v>
      </c>
      <c r="I36" s="96">
        <v>0.12</v>
      </c>
      <c r="J36" s="82">
        <f>ROUND(((SUM(BF103:BF579))*I36),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ROUND((SUM(BG103:BG579)),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ROUND((SUM(BH103:BH579)),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ROUND((SUM(BI103:BI579)),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17905196.579999998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D.1.4.C - Zařízení vzduchotechniky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J103</f>
        <v>14797683.120000001</v>
      </c>
      <c r="L63" s="33"/>
      <c r="AU63" s="18" t="s">
        <v>273</v>
      </c>
    </row>
    <row r="64" spans="2:47" s="8" customFormat="1" ht="24.95" customHeight="1">
      <c r="B64" s="106"/>
      <c r="D64" s="107" t="s">
        <v>5447</v>
      </c>
      <c r="E64" s="108"/>
      <c r="F64" s="108"/>
      <c r="G64" s="108"/>
      <c r="H64" s="108"/>
      <c r="I64" s="108"/>
      <c r="J64" s="109">
        <f>J104</f>
        <v>1506482.92</v>
      </c>
      <c r="L64" s="106"/>
    </row>
    <row r="65" spans="2:12" s="8" customFormat="1" ht="24.95" customHeight="1">
      <c r="B65" s="106"/>
      <c r="D65" s="107" t="s">
        <v>5992</v>
      </c>
      <c r="E65" s="108"/>
      <c r="F65" s="108"/>
      <c r="G65" s="108"/>
      <c r="H65" s="108"/>
      <c r="I65" s="108"/>
      <c r="J65" s="109">
        <f>J113</f>
        <v>12463114.420000002</v>
      </c>
      <c r="L65" s="106"/>
    </row>
    <row r="66" spans="2:12" s="9" customFormat="1" ht="19.899999999999999" customHeight="1">
      <c r="B66" s="110"/>
      <c r="D66" s="111" t="s">
        <v>5993</v>
      </c>
      <c r="E66" s="112"/>
      <c r="F66" s="112"/>
      <c r="G66" s="112"/>
      <c r="H66" s="112"/>
      <c r="I66" s="112"/>
      <c r="J66" s="113">
        <f>J114</f>
        <v>1823981.74</v>
      </c>
      <c r="L66" s="110"/>
    </row>
    <row r="67" spans="2:12" s="9" customFormat="1" ht="19.899999999999999" customHeight="1">
      <c r="B67" s="110"/>
      <c r="D67" s="111" t="s">
        <v>5994</v>
      </c>
      <c r="E67" s="112"/>
      <c r="F67" s="112"/>
      <c r="G67" s="112"/>
      <c r="H67" s="112"/>
      <c r="I67" s="112"/>
      <c r="J67" s="113">
        <f>J220</f>
        <v>1991160.64</v>
      </c>
      <c r="L67" s="110"/>
    </row>
    <row r="68" spans="2:12" s="9" customFormat="1" ht="19.899999999999999" customHeight="1">
      <c r="B68" s="110"/>
      <c r="D68" s="111" t="s">
        <v>5995</v>
      </c>
      <c r="E68" s="112"/>
      <c r="F68" s="112"/>
      <c r="G68" s="112"/>
      <c r="H68" s="112"/>
      <c r="I68" s="112"/>
      <c r="J68" s="113">
        <f>J282</f>
        <v>1820838.8500000006</v>
      </c>
      <c r="L68" s="110"/>
    </row>
    <row r="69" spans="2:12" s="9" customFormat="1" ht="19.899999999999999" customHeight="1">
      <c r="B69" s="110"/>
      <c r="D69" s="111" t="s">
        <v>5996</v>
      </c>
      <c r="E69" s="112"/>
      <c r="F69" s="112"/>
      <c r="G69" s="112"/>
      <c r="H69" s="112"/>
      <c r="I69" s="112"/>
      <c r="J69" s="113">
        <f>J362</f>
        <v>1873570.12</v>
      </c>
      <c r="L69" s="110"/>
    </row>
    <row r="70" spans="2:12" s="9" customFormat="1" ht="19.899999999999999" customHeight="1">
      <c r="B70" s="110"/>
      <c r="D70" s="111" t="s">
        <v>5997</v>
      </c>
      <c r="E70" s="112"/>
      <c r="F70" s="112"/>
      <c r="G70" s="112"/>
      <c r="H70" s="112"/>
      <c r="I70" s="112"/>
      <c r="J70" s="113">
        <f>J432</f>
        <v>298572.56</v>
      </c>
      <c r="L70" s="110"/>
    </row>
    <row r="71" spans="2:12" s="9" customFormat="1" ht="19.899999999999999" customHeight="1">
      <c r="B71" s="110"/>
      <c r="D71" s="111" t="s">
        <v>5998</v>
      </c>
      <c r="E71" s="112"/>
      <c r="F71" s="112"/>
      <c r="G71" s="112"/>
      <c r="H71" s="112"/>
      <c r="I71" s="112"/>
      <c r="J71" s="113">
        <f>J435</f>
        <v>248885.42</v>
      </c>
      <c r="L71" s="110"/>
    </row>
    <row r="72" spans="2:12" s="9" customFormat="1" ht="19.899999999999999" customHeight="1">
      <c r="B72" s="110"/>
      <c r="D72" s="111" t="s">
        <v>5999</v>
      </c>
      <c r="E72" s="112"/>
      <c r="F72" s="112"/>
      <c r="G72" s="112"/>
      <c r="H72" s="112"/>
      <c r="I72" s="112"/>
      <c r="J72" s="113">
        <f>J438</f>
        <v>248885.42</v>
      </c>
      <c r="L72" s="110"/>
    </row>
    <row r="73" spans="2:12" s="9" customFormat="1" ht="19.899999999999999" customHeight="1">
      <c r="B73" s="110"/>
      <c r="D73" s="111" t="s">
        <v>6000</v>
      </c>
      <c r="E73" s="112"/>
      <c r="F73" s="112"/>
      <c r="G73" s="112"/>
      <c r="H73" s="112"/>
      <c r="I73" s="112"/>
      <c r="J73" s="113">
        <f>J441</f>
        <v>248885.42</v>
      </c>
      <c r="L73" s="110"/>
    </row>
    <row r="74" spans="2:12" s="9" customFormat="1" ht="19.899999999999999" customHeight="1">
      <c r="B74" s="110"/>
      <c r="D74" s="111" t="s">
        <v>6001</v>
      </c>
      <c r="E74" s="112"/>
      <c r="F74" s="112"/>
      <c r="G74" s="112"/>
      <c r="H74" s="112"/>
      <c r="I74" s="112"/>
      <c r="J74" s="113">
        <f>J444</f>
        <v>296576.24</v>
      </c>
      <c r="L74" s="110"/>
    </row>
    <row r="75" spans="2:12" s="9" customFormat="1" ht="19.899999999999999" customHeight="1">
      <c r="B75" s="110"/>
      <c r="D75" s="111" t="s">
        <v>6002</v>
      </c>
      <c r="E75" s="112"/>
      <c r="F75" s="112"/>
      <c r="G75" s="112"/>
      <c r="H75" s="112"/>
      <c r="I75" s="112"/>
      <c r="J75" s="113">
        <f>J467</f>
        <v>130518.41</v>
      </c>
      <c r="L75" s="110"/>
    </row>
    <row r="76" spans="2:12" s="9" customFormat="1" ht="19.899999999999999" customHeight="1">
      <c r="B76" s="110"/>
      <c r="D76" s="111" t="s">
        <v>6003</v>
      </c>
      <c r="E76" s="112"/>
      <c r="F76" s="112"/>
      <c r="G76" s="112"/>
      <c r="H76" s="112"/>
      <c r="I76" s="112"/>
      <c r="J76" s="113">
        <f>J480</f>
        <v>808737.82000000007</v>
      </c>
      <c r="L76" s="110"/>
    </row>
    <row r="77" spans="2:12" s="9" customFormat="1" ht="19.899999999999999" customHeight="1">
      <c r="B77" s="110"/>
      <c r="D77" s="111" t="s">
        <v>6004</v>
      </c>
      <c r="E77" s="112"/>
      <c r="F77" s="112"/>
      <c r="G77" s="112"/>
      <c r="H77" s="112"/>
      <c r="I77" s="112"/>
      <c r="J77" s="113">
        <f>J503</f>
        <v>76281.840000000011</v>
      </c>
      <c r="L77" s="110"/>
    </row>
    <row r="78" spans="2:12" s="9" customFormat="1" ht="19.899999999999999" customHeight="1">
      <c r="B78" s="110"/>
      <c r="D78" s="111" t="s">
        <v>6005</v>
      </c>
      <c r="E78" s="112"/>
      <c r="F78" s="112"/>
      <c r="G78" s="112"/>
      <c r="H78" s="112"/>
      <c r="I78" s="112"/>
      <c r="J78" s="113">
        <f>J516</f>
        <v>145448.10999999999</v>
      </c>
      <c r="L78" s="110"/>
    </row>
    <row r="79" spans="2:12" s="9" customFormat="1" ht="19.899999999999999" customHeight="1">
      <c r="B79" s="110"/>
      <c r="D79" s="111" t="s">
        <v>6006</v>
      </c>
      <c r="E79" s="112"/>
      <c r="F79" s="112"/>
      <c r="G79" s="112"/>
      <c r="H79" s="112"/>
      <c r="I79" s="112"/>
      <c r="J79" s="113">
        <f>J521</f>
        <v>2309833.4400000004</v>
      </c>
      <c r="L79" s="110"/>
    </row>
    <row r="80" spans="2:12" s="9" customFormat="1" ht="19.899999999999999" customHeight="1">
      <c r="B80" s="110"/>
      <c r="D80" s="111" t="s">
        <v>6007</v>
      </c>
      <c r="E80" s="112"/>
      <c r="F80" s="112"/>
      <c r="G80" s="112"/>
      <c r="H80" s="112"/>
      <c r="I80" s="112"/>
      <c r="J80" s="113">
        <f>J563</f>
        <v>140938.38999999998</v>
      </c>
      <c r="L80" s="110"/>
    </row>
    <row r="81" spans="2:12" s="8" customFormat="1" ht="24.95" customHeight="1">
      <c r="B81" s="106"/>
      <c r="D81" s="107" t="s">
        <v>6008</v>
      </c>
      <c r="E81" s="108"/>
      <c r="F81" s="108"/>
      <c r="G81" s="108"/>
      <c r="H81" s="108"/>
      <c r="I81" s="108"/>
      <c r="J81" s="109">
        <f>J570</f>
        <v>828085.78</v>
      </c>
      <c r="L81" s="106"/>
    </row>
    <row r="82" spans="2:12" s="1" customFormat="1" ht="21.75" customHeight="1">
      <c r="B82" s="33"/>
      <c r="L82" s="33"/>
    </row>
    <row r="83" spans="2:12" s="1" customFormat="1" ht="6.95" customHeight="1">
      <c r="B83" s="41"/>
      <c r="C83" s="42"/>
      <c r="D83" s="42"/>
      <c r="E83" s="42"/>
      <c r="F83" s="42"/>
      <c r="G83" s="42"/>
      <c r="H83" s="42"/>
      <c r="I83" s="42"/>
      <c r="J83" s="42"/>
      <c r="K83" s="42"/>
      <c r="L83" s="33"/>
    </row>
    <row r="87" spans="2:12" s="1" customFormat="1" ht="6.95" customHeight="1">
      <c r="B87" s="43"/>
      <c r="C87" s="44"/>
      <c r="D87" s="44"/>
      <c r="E87" s="44"/>
      <c r="F87" s="44"/>
      <c r="G87" s="44"/>
      <c r="H87" s="44"/>
      <c r="I87" s="44"/>
      <c r="J87" s="44"/>
      <c r="K87" s="44"/>
      <c r="L87" s="33"/>
    </row>
    <row r="88" spans="2:12" s="1" customFormat="1" ht="24.95" customHeight="1">
      <c r="B88" s="33"/>
      <c r="C88" s="22" t="s">
        <v>315</v>
      </c>
      <c r="L88" s="33"/>
    </row>
    <row r="89" spans="2:12" s="1" customFormat="1" ht="6.95" customHeight="1">
      <c r="B89" s="33"/>
      <c r="L89" s="33"/>
    </row>
    <row r="90" spans="2:12" s="1" customFormat="1" ht="12" customHeight="1">
      <c r="B90" s="33"/>
      <c r="C90" s="28" t="s">
        <v>16</v>
      </c>
      <c r="L90" s="33"/>
    </row>
    <row r="91" spans="2:12" s="1" customFormat="1" ht="16.5" customHeight="1">
      <c r="B91" s="33"/>
      <c r="E91" s="336" t="str">
        <f>E7</f>
        <v>Novostavba Onkologické kliniky P4 - Novostavba budovy P4</v>
      </c>
      <c r="F91" s="337"/>
      <c r="G91" s="337"/>
      <c r="H91" s="337"/>
      <c r="L91" s="33"/>
    </row>
    <row r="92" spans="2:12" ht="12" customHeight="1">
      <c r="B92" s="21"/>
      <c r="C92" s="28" t="s">
        <v>188</v>
      </c>
      <c r="L92" s="21"/>
    </row>
    <row r="93" spans="2:12" s="1" customFormat="1" ht="16.5" customHeight="1">
      <c r="B93" s="33"/>
      <c r="E93" s="336" t="s">
        <v>192</v>
      </c>
      <c r="F93" s="335"/>
      <c r="G93" s="335"/>
      <c r="H93" s="335"/>
      <c r="L93" s="33"/>
    </row>
    <row r="94" spans="2:12" s="1" customFormat="1" ht="12" customHeight="1">
      <c r="B94" s="33"/>
      <c r="C94" s="28" t="s">
        <v>196</v>
      </c>
      <c r="L94" s="33"/>
    </row>
    <row r="95" spans="2:12" s="1" customFormat="1" ht="16.5" customHeight="1">
      <c r="B95" s="33"/>
      <c r="E95" s="305" t="str">
        <f>E11</f>
        <v>D.1.4.C - Zařízení vzduchotechniky</v>
      </c>
      <c r="F95" s="335"/>
      <c r="G95" s="335"/>
      <c r="H95" s="335"/>
      <c r="L95" s="33"/>
    </row>
    <row r="96" spans="2:12" s="1" customFormat="1" ht="6.95" customHeight="1">
      <c r="B96" s="33"/>
      <c r="L96" s="33"/>
    </row>
    <row r="97" spans="2:65" s="1" customFormat="1" ht="12" customHeight="1">
      <c r="B97" s="33"/>
      <c r="C97" s="28" t="s">
        <v>22</v>
      </c>
      <c r="F97" s="26" t="str">
        <f>F14</f>
        <v>Olomouc</v>
      </c>
      <c r="I97" s="28" t="s">
        <v>24</v>
      </c>
      <c r="J97" s="49">
        <f>IF(J14="","",J14)</f>
        <v>45470</v>
      </c>
      <c r="L97" s="33"/>
    </row>
    <row r="98" spans="2:65" s="1" customFormat="1" ht="6.95" customHeight="1">
      <c r="B98" s="33"/>
      <c r="L98" s="33"/>
    </row>
    <row r="99" spans="2:65" s="1" customFormat="1" ht="25.7" customHeight="1">
      <c r="B99" s="33"/>
      <c r="C99" s="28" t="s">
        <v>25</v>
      </c>
      <c r="F99" s="26" t="str">
        <f>E17</f>
        <v>Fakultní nemocnice Olomouc</v>
      </c>
      <c r="I99" s="28" t="s">
        <v>30</v>
      </c>
      <c r="J99" s="31" t="str">
        <f>E23</f>
        <v>Adam Rujbr Architects</v>
      </c>
      <c r="L99" s="33"/>
    </row>
    <row r="100" spans="2:65" s="1" customFormat="1" ht="15.2" customHeight="1">
      <c r="B100" s="33"/>
      <c r="C100" s="28" t="s">
        <v>29</v>
      </c>
      <c r="F100" s="26" t="str">
        <f>IF(E20="","",E20)</f>
        <v>Sdružení firem VW WACHAL a.s., YUCON CZ s.r.o. a STANTER, a.s. zkratkou S-VWYUST</v>
      </c>
      <c r="I100" s="28" t="s">
        <v>33</v>
      </c>
      <c r="J100" s="31" t="str">
        <f>E26</f>
        <v xml:space="preserve"> </v>
      </c>
      <c r="L100" s="33"/>
    </row>
    <row r="101" spans="2:65" s="1" customFormat="1" ht="10.35" customHeight="1">
      <c r="B101" s="33"/>
      <c r="L101" s="33"/>
    </row>
    <row r="102" spans="2:65" s="10" customFormat="1" ht="29.25" customHeight="1">
      <c r="B102" s="114"/>
      <c r="C102" s="115" t="s">
        <v>316</v>
      </c>
      <c r="D102" s="116" t="s">
        <v>56</v>
      </c>
      <c r="E102" s="116" t="s">
        <v>52</v>
      </c>
      <c r="F102" s="116" t="s">
        <v>53</v>
      </c>
      <c r="G102" s="116" t="s">
        <v>317</v>
      </c>
      <c r="H102" s="116" t="s">
        <v>318</v>
      </c>
      <c r="I102" s="116" t="s">
        <v>319</v>
      </c>
      <c r="J102" s="116" t="s">
        <v>272</v>
      </c>
      <c r="K102" s="117" t="s">
        <v>320</v>
      </c>
      <c r="L102" s="114"/>
      <c r="M102" s="55" t="s">
        <v>21</v>
      </c>
      <c r="N102" s="56" t="s">
        <v>41</v>
      </c>
      <c r="O102" s="56" t="s">
        <v>321</v>
      </c>
      <c r="P102" s="56" t="s">
        <v>322</v>
      </c>
      <c r="Q102" s="56" t="s">
        <v>323</v>
      </c>
      <c r="R102" s="56" t="s">
        <v>324</v>
      </c>
      <c r="S102" s="56" t="s">
        <v>325</v>
      </c>
      <c r="T102" s="57" t="s">
        <v>326</v>
      </c>
    </row>
    <row r="103" spans="2:65" s="1" customFormat="1" ht="22.9" customHeight="1">
      <c r="B103" s="33"/>
      <c r="C103" s="60" t="s">
        <v>327</v>
      </c>
      <c r="J103" s="118">
        <f>BK103</f>
        <v>14797683.120000001</v>
      </c>
      <c r="L103" s="33"/>
      <c r="M103" s="58"/>
      <c r="N103" s="50"/>
      <c r="O103" s="50"/>
      <c r="P103" s="119">
        <f>P104+P113+P570</f>
        <v>0</v>
      </c>
      <c r="Q103" s="50"/>
      <c r="R103" s="119">
        <f>R104+R113+R570</f>
        <v>0</v>
      </c>
      <c r="S103" s="50"/>
      <c r="T103" s="120">
        <f>T104+T113+T570</f>
        <v>0</v>
      </c>
      <c r="AT103" s="18" t="s">
        <v>70</v>
      </c>
      <c r="AU103" s="18" t="s">
        <v>273</v>
      </c>
      <c r="BK103" s="121">
        <f>BK104+BK113+BK570</f>
        <v>14797683.120000001</v>
      </c>
    </row>
    <row r="104" spans="2:65" s="11" customFormat="1" ht="25.9" customHeight="1">
      <c r="B104" s="122"/>
      <c r="D104" s="123" t="s">
        <v>70</v>
      </c>
      <c r="E104" s="124" t="s">
        <v>3053</v>
      </c>
      <c r="F104" s="124" t="s">
        <v>3054</v>
      </c>
      <c r="I104" s="125"/>
      <c r="J104" s="126">
        <f>BK104</f>
        <v>1506482.92</v>
      </c>
      <c r="L104" s="122"/>
      <c r="M104" s="127"/>
      <c r="P104" s="128">
        <f>SUM(P105:P112)</f>
        <v>0</v>
      </c>
      <c r="R104" s="128">
        <f>SUM(R105:R112)</f>
        <v>0</v>
      </c>
      <c r="T104" s="129">
        <f>SUM(T105:T112)</f>
        <v>0</v>
      </c>
      <c r="AR104" s="123" t="s">
        <v>80</v>
      </c>
      <c r="AT104" s="130" t="s">
        <v>70</v>
      </c>
      <c r="AU104" s="130" t="s">
        <v>71</v>
      </c>
      <c r="AY104" s="123" t="s">
        <v>330</v>
      </c>
      <c r="BK104" s="131">
        <f>SUM(BK105:BK112)</f>
        <v>1506482.92</v>
      </c>
    </row>
    <row r="105" spans="2:65" s="1" customFormat="1" ht="16.5" customHeight="1">
      <c r="B105" s="33"/>
      <c r="C105" s="173" t="s">
        <v>78</v>
      </c>
      <c r="D105" s="173" t="s">
        <v>475</v>
      </c>
      <c r="E105" s="174" t="s">
        <v>6009</v>
      </c>
      <c r="F105" s="175" t="s">
        <v>6010</v>
      </c>
      <c r="G105" s="176" t="s">
        <v>169</v>
      </c>
      <c r="H105" s="177">
        <v>670</v>
      </c>
      <c r="I105" s="178">
        <v>490.94</v>
      </c>
      <c r="J105" s="179">
        <f t="shared" ref="J105:J112" si="0">ROUND(I105*H105,2)</f>
        <v>328929.8</v>
      </c>
      <c r="K105" s="175" t="s">
        <v>21</v>
      </c>
      <c r="L105" s="180"/>
      <c r="M105" s="181" t="s">
        <v>21</v>
      </c>
      <c r="N105" s="182" t="s">
        <v>42</v>
      </c>
      <c r="P105" s="143">
        <f t="shared" ref="P105:P112" si="1">O105*H105</f>
        <v>0</v>
      </c>
      <c r="Q105" s="143">
        <v>0</v>
      </c>
      <c r="R105" s="143">
        <f t="shared" ref="R105:R112" si="2">Q105*H105</f>
        <v>0</v>
      </c>
      <c r="S105" s="143">
        <v>0</v>
      </c>
      <c r="T105" s="144">
        <f t="shared" ref="T105:T112" si="3">S105*H105</f>
        <v>0</v>
      </c>
      <c r="AR105" s="145" t="s">
        <v>617</v>
      </c>
      <c r="AT105" s="145" t="s">
        <v>475</v>
      </c>
      <c r="AU105" s="145" t="s">
        <v>78</v>
      </c>
      <c r="AY105" s="18" t="s">
        <v>330</v>
      </c>
      <c r="BE105" s="146">
        <f t="shared" ref="BE105:BE112" si="4">IF(N105="základní",J105,0)</f>
        <v>328929.8</v>
      </c>
      <c r="BF105" s="146">
        <f t="shared" ref="BF105:BF112" si="5">IF(N105="snížená",J105,0)</f>
        <v>0</v>
      </c>
      <c r="BG105" s="146">
        <f t="shared" ref="BG105:BG112" si="6">IF(N105="zákl. přenesená",J105,0)</f>
        <v>0</v>
      </c>
      <c r="BH105" s="146">
        <f t="shared" ref="BH105:BH112" si="7">IF(N105="sníž. přenesená",J105,0)</f>
        <v>0</v>
      </c>
      <c r="BI105" s="146">
        <f t="shared" ref="BI105:BI112" si="8">IF(N105="nulová",J105,0)</f>
        <v>0</v>
      </c>
      <c r="BJ105" s="18" t="s">
        <v>78</v>
      </c>
      <c r="BK105" s="146">
        <f t="shared" ref="BK105:BK112" si="9">ROUND(I105*H105,2)</f>
        <v>328929.8</v>
      </c>
      <c r="BL105" s="18" t="s">
        <v>444</v>
      </c>
      <c r="BM105" s="145" t="s">
        <v>80</v>
      </c>
    </row>
    <row r="106" spans="2:65" s="1" customFormat="1" ht="16.5" customHeight="1">
      <c r="B106" s="33"/>
      <c r="C106" s="134" t="s">
        <v>80</v>
      </c>
      <c r="D106" s="134" t="s">
        <v>332</v>
      </c>
      <c r="E106" s="135" t="s">
        <v>6011</v>
      </c>
      <c r="F106" s="136" t="s">
        <v>6012</v>
      </c>
      <c r="G106" s="137" t="s">
        <v>169</v>
      </c>
      <c r="H106" s="138">
        <v>670</v>
      </c>
      <c r="I106" s="139">
        <v>280.54000000000002</v>
      </c>
      <c r="J106" s="140">
        <f t="shared" si="0"/>
        <v>187961.8</v>
      </c>
      <c r="K106" s="136" t="s">
        <v>6013</v>
      </c>
      <c r="L106" s="33"/>
      <c r="M106" s="141" t="s">
        <v>21</v>
      </c>
      <c r="N106" s="142" t="s">
        <v>42</v>
      </c>
      <c r="P106" s="143">
        <f t="shared" si="1"/>
        <v>0</v>
      </c>
      <c r="Q106" s="143">
        <v>0</v>
      </c>
      <c r="R106" s="143">
        <f t="shared" si="2"/>
        <v>0</v>
      </c>
      <c r="S106" s="143">
        <v>0</v>
      </c>
      <c r="T106" s="144">
        <f t="shared" si="3"/>
        <v>0</v>
      </c>
      <c r="AR106" s="145" t="s">
        <v>444</v>
      </c>
      <c r="AT106" s="145" t="s">
        <v>332</v>
      </c>
      <c r="AU106" s="145" t="s">
        <v>78</v>
      </c>
      <c r="AY106" s="18" t="s">
        <v>330</v>
      </c>
      <c r="BE106" s="146">
        <f t="shared" si="4"/>
        <v>187961.8</v>
      </c>
      <c r="BF106" s="146">
        <f t="shared" si="5"/>
        <v>0</v>
      </c>
      <c r="BG106" s="146">
        <f t="shared" si="6"/>
        <v>0</v>
      </c>
      <c r="BH106" s="146">
        <f t="shared" si="7"/>
        <v>0</v>
      </c>
      <c r="BI106" s="146">
        <f t="shared" si="8"/>
        <v>0</v>
      </c>
      <c r="BJ106" s="18" t="s">
        <v>78</v>
      </c>
      <c r="BK106" s="146">
        <f t="shared" si="9"/>
        <v>187961.8</v>
      </c>
      <c r="BL106" s="18" t="s">
        <v>444</v>
      </c>
      <c r="BM106" s="145" t="s">
        <v>336</v>
      </c>
    </row>
    <row r="107" spans="2:65" s="1" customFormat="1" ht="16.5" customHeight="1">
      <c r="B107" s="33"/>
      <c r="C107" s="173" t="s">
        <v>171</v>
      </c>
      <c r="D107" s="173" t="s">
        <v>475</v>
      </c>
      <c r="E107" s="174" t="s">
        <v>6014</v>
      </c>
      <c r="F107" s="175" t="s">
        <v>6015</v>
      </c>
      <c r="G107" s="176" t="s">
        <v>169</v>
      </c>
      <c r="H107" s="177">
        <v>285</v>
      </c>
      <c r="I107" s="178">
        <v>350.67</v>
      </c>
      <c r="J107" s="179">
        <f t="shared" si="0"/>
        <v>99940.95</v>
      </c>
      <c r="K107" s="175" t="s">
        <v>21</v>
      </c>
      <c r="L107" s="180"/>
      <c r="M107" s="181" t="s">
        <v>21</v>
      </c>
      <c r="N107" s="182" t="s">
        <v>42</v>
      </c>
      <c r="P107" s="143">
        <f t="shared" si="1"/>
        <v>0</v>
      </c>
      <c r="Q107" s="143">
        <v>0</v>
      </c>
      <c r="R107" s="143">
        <f t="shared" si="2"/>
        <v>0</v>
      </c>
      <c r="S107" s="143">
        <v>0</v>
      </c>
      <c r="T107" s="144">
        <f t="shared" si="3"/>
        <v>0</v>
      </c>
      <c r="AR107" s="145" t="s">
        <v>617</v>
      </c>
      <c r="AT107" s="145" t="s">
        <v>475</v>
      </c>
      <c r="AU107" s="145" t="s">
        <v>78</v>
      </c>
      <c r="AY107" s="18" t="s">
        <v>330</v>
      </c>
      <c r="BE107" s="146">
        <f t="shared" si="4"/>
        <v>99940.95</v>
      </c>
      <c r="BF107" s="146">
        <f t="shared" si="5"/>
        <v>0</v>
      </c>
      <c r="BG107" s="146">
        <f t="shared" si="6"/>
        <v>0</v>
      </c>
      <c r="BH107" s="146">
        <f t="shared" si="7"/>
        <v>0</v>
      </c>
      <c r="BI107" s="146">
        <f t="shared" si="8"/>
        <v>0</v>
      </c>
      <c r="BJ107" s="18" t="s">
        <v>78</v>
      </c>
      <c r="BK107" s="146">
        <f t="shared" si="9"/>
        <v>99940.95</v>
      </c>
      <c r="BL107" s="18" t="s">
        <v>444</v>
      </c>
      <c r="BM107" s="145" t="s">
        <v>370</v>
      </c>
    </row>
    <row r="108" spans="2:65" s="1" customFormat="1" ht="16.5" customHeight="1">
      <c r="B108" s="33"/>
      <c r="C108" s="134" t="s">
        <v>336</v>
      </c>
      <c r="D108" s="134" t="s">
        <v>332</v>
      </c>
      <c r="E108" s="135" t="s">
        <v>6011</v>
      </c>
      <c r="F108" s="136" t="s">
        <v>6012</v>
      </c>
      <c r="G108" s="137" t="s">
        <v>169</v>
      </c>
      <c r="H108" s="138">
        <v>285</v>
      </c>
      <c r="I108" s="139">
        <v>280.54000000000002</v>
      </c>
      <c r="J108" s="140">
        <f t="shared" si="0"/>
        <v>79953.899999999994</v>
      </c>
      <c r="K108" s="136" t="s">
        <v>6013</v>
      </c>
      <c r="L108" s="33"/>
      <c r="M108" s="141" t="s">
        <v>21</v>
      </c>
      <c r="N108" s="142" t="s">
        <v>42</v>
      </c>
      <c r="P108" s="143">
        <f t="shared" si="1"/>
        <v>0</v>
      </c>
      <c r="Q108" s="143">
        <v>0</v>
      </c>
      <c r="R108" s="143">
        <f t="shared" si="2"/>
        <v>0</v>
      </c>
      <c r="S108" s="143">
        <v>0</v>
      </c>
      <c r="T108" s="144">
        <f t="shared" si="3"/>
        <v>0</v>
      </c>
      <c r="AR108" s="145" t="s">
        <v>444</v>
      </c>
      <c r="AT108" s="145" t="s">
        <v>332</v>
      </c>
      <c r="AU108" s="145" t="s">
        <v>78</v>
      </c>
      <c r="AY108" s="18" t="s">
        <v>330</v>
      </c>
      <c r="BE108" s="146">
        <f t="shared" si="4"/>
        <v>79953.899999999994</v>
      </c>
      <c r="BF108" s="146">
        <f t="shared" si="5"/>
        <v>0</v>
      </c>
      <c r="BG108" s="146">
        <f t="shared" si="6"/>
        <v>0</v>
      </c>
      <c r="BH108" s="146">
        <f t="shared" si="7"/>
        <v>0</v>
      </c>
      <c r="BI108" s="146">
        <f t="shared" si="8"/>
        <v>0</v>
      </c>
      <c r="BJ108" s="18" t="s">
        <v>78</v>
      </c>
      <c r="BK108" s="146">
        <f t="shared" si="9"/>
        <v>79953.899999999994</v>
      </c>
      <c r="BL108" s="18" t="s">
        <v>444</v>
      </c>
      <c r="BM108" s="145" t="s">
        <v>388</v>
      </c>
    </row>
    <row r="109" spans="2:65" s="1" customFormat="1" ht="16.5" customHeight="1">
      <c r="B109" s="33"/>
      <c r="C109" s="173" t="s">
        <v>364</v>
      </c>
      <c r="D109" s="173" t="s">
        <v>475</v>
      </c>
      <c r="E109" s="174" t="s">
        <v>6016</v>
      </c>
      <c r="F109" s="175" t="s">
        <v>6017</v>
      </c>
      <c r="G109" s="176" t="s">
        <v>169</v>
      </c>
      <c r="H109" s="177">
        <v>687</v>
      </c>
      <c r="I109" s="178">
        <v>771.47</v>
      </c>
      <c r="J109" s="179">
        <f t="shared" si="0"/>
        <v>529999.89</v>
      </c>
      <c r="K109" s="175" t="s">
        <v>21</v>
      </c>
      <c r="L109" s="180"/>
      <c r="M109" s="181" t="s">
        <v>21</v>
      </c>
      <c r="N109" s="182" t="s">
        <v>42</v>
      </c>
      <c r="P109" s="143">
        <f t="shared" si="1"/>
        <v>0</v>
      </c>
      <c r="Q109" s="143">
        <v>0</v>
      </c>
      <c r="R109" s="143">
        <f t="shared" si="2"/>
        <v>0</v>
      </c>
      <c r="S109" s="143">
        <v>0</v>
      </c>
      <c r="T109" s="144">
        <f t="shared" si="3"/>
        <v>0</v>
      </c>
      <c r="AR109" s="145" t="s">
        <v>617</v>
      </c>
      <c r="AT109" s="145" t="s">
        <v>475</v>
      </c>
      <c r="AU109" s="145" t="s">
        <v>78</v>
      </c>
      <c r="AY109" s="18" t="s">
        <v>330</v>
      </c>
      <c r="BE109" s="146">
        <f t="shared" si="4"/>
        <v>529999.89</v>
      </c>
      <c r="BF109" s="146">
        <f t="shared" si="5"/>
        <v>0</v>
      </c>
      <c r="BG109" s="146">
        <f t="shared" si="6"/>
        <v>0</v>
      </c>
      <c r="BH109" s="146">
        <f t="shared" si="7"/>
        <v>0</v>
      </c>
      <c r="BI109" s="146">
        <f t="shared" si="8"/>
        <v>0</v>
      </c>
      <c r="BJ109" s="18" t="s">
        <v>78</v>
      </c>
      <c r="BK109" s="146">
        <f t="shared" si="9"/>
        <v>529999.89</v>
      </c>
      <c r="BL109" s="18" t="s">
        <v>444</v>
      </c>
      <c r="BM109" s="145" t="s">
        <v>404</v>
      </c>
    </row>
    <row r="110" spans="2:65" s="1" customFormat="1" ht="16.5" customHeight="1">
      <c r="B110" s="33"/>
      <c r="C110" s="134" t="s">
        <v>370</v>
      </c>
      <c r="D110" s="134" t="s">
        <v>332</v>
      </c>
      <c r="E110" s="135" t="s">
        <v>6011</v>
      </c>
      <c r="F110" s="136" t="s">
        <v>6012</v>
      </c>
      <c r="G110" s="137" t="s">
        <v>169</v>
      </c>
      <c r="H110" s="138">
        <v>687</v>
      </c>
      <c r="I110" s="139">
        <v>280.54000000000002</v>
      </c>
      <c r="J110" s="140">
        <f t="shared" si="0"/>
        <v>192730.98</v>
      </c>
      <c r="K110" s="136" t="s">
        <v>6013</v>
      </c>
      <c r="L110" s="33"/>
      <c r="M110" s="141" t="s">
        <v>21</v>
      </c>
      <c r="N110" s="142" t="s">
        <v>42</v>
      </c>
      <c r="P110" s="143">
        <f t="shared" si="1"/>
        <v>0</v>
      </c>
      <c r="Q110" s="143">
        <v>0</v>
      </c>
      <c r="R110" s="143">
        <f t="shared" si="2"/>
        <v>0</v>
      </c>
      <c r="S110" s="143">
        <v>0</v>
      </c>
      <c r="T110" s="144">
        <f t="shared" si="3"/>
        <v>0</v>
      </c>
      <c r="AR110" s="145" t="s">
        <v>444</v>
      </c>
      <c r="AT110" s="145" t="s">
        <v>332</v>
      </c>
      <c r="AU110" s="145" t="s">
        <v>78</v>
      </c>
      <c r="AY110" s="18" t="s">
        <v>330</v>
      </c>
      <c r="BE110" s="146">
        <f t="shared" si="4"/>
        <v>192730.98</v>
      </c>
      <c r="BF110" s="146">
        <f t="shared" si="5"/>
        <v>0</v>
      </c>
      <c r="BG110" s="146">
        <f t="shared" si="6"/>
        <v>0</v>
      </c>
      <c r="BH110" s="146">
        <f t="shared" si="7"/>
        <v>0</v>
      </c>
      <c r="BI110" s="146">
        <f t="shared" si="8"/>
        <v>0</v>
      </c>
      <c r="BJ110" s="18" t="s">
        <v>78</v>
      </c>
      <c r="BK110" s="146">
        <f t="shared" si="9"/>
        <v>192730.98</v>
      </c>
      <c r="BL110" s="18" t="s">
        <v>444</v>
      </c>
      <c r="BM110" s="145" t="s">
        <v>8</v>
      </c>
    </row>
    <row r="111" spans="2:65" s="1" customFormat="1" ht="16.5" customHeight="1">
      <c r="B111" s="33"/>
      <c r="C111" s="173" t="s">
        <v>378</v>
      </c>
      <c r="D111" s="173" t="s">
        <v>475</v>
      </c>
      <c r="E111" s="174" t="s">
        <v>6018</v>
      </c>
      <c r="F111" s="175" t="s">
        <v>6019</v>
      </c>
      <c r="G111" s="176" t="s">
        <v>169</v>
      </c>
      <c r="H111" s="177">
        <v>40</v>
      </c>
      <c r="I111" s="178">
        <v>1893.6</v>
      </c>
      <c r="J111" s="179">
        <f t="shared" si="0"/>
        <v>75744</v>
      </c>
      <c r="K111" s="175" t="s">
        <v>21</v>
      </c>
      <c r="L111" s="180"/>
      <c r="M111" s="181" t="s">
        <v>21</v>
      </c>
      <c r="N111" s="182" t="s">
        <v>42</v>
      </c>
      <c r="P111" s="143">
        <f t="shared" si="1"/>
        <v>0</v>
      </c>
      <c r="Q111" s="143">
        <v>0</v>
      </c>
      <c r="R111" s="143">
        <f t="shared" si="2"/>
        <v>0</v>
      </c>
      <c r="S111" s="143">
        <v>0</v>
      </c>
      <c r="T111" s="144">
        <f t="shared" si="3"/>
        <v>0</v>
      </c>
      <c r="AR111" s="145" t="s">
        <v>617</v>
      </c>
      <c r="AT111" s="145" t="s">
        <v>475</v>
      </c>
      <c r="AU111" s="145" t="s">
        <v>78</v>
      </c>
      <c r="AY111" s="18" t="s">
        <v>330</v>
      </c>
      <c r="BE111" s="146">
        <f t="shared" si="4"/>
        <v>75744</v>
      </c>
      <c r="BF111" s="146">
        <f t="shared" si="5"/>
        <v>0</v>
      </c>
      <c r="BG111" s="146">
        <f t="shared" si="6"/>
        <v>0</v>
      </c>
      <c r="BH111" s="146">
        <f t="shared" si="7"/>
        <v>0</v>
      </c>
      <c r="BI111" s="146">
        <f t="shared" si="8"/>
        <v>0</v>
      </c>
      <c r="BJ111" s="18" t="s">
        <v>78</v>
      </c>
      <c r="BK111" s="146">
        <f t="shared" si="9"/>
        <v>75744</v>
      </c>
      <c r="BL111" s="18" t="s">
        <v>444</v>
      </c>
      <c r="BM111" s="145" t="s">
        <v>429</v>
      </c>
    </row>
    <row r="112" spans="2:65" s="1" customFormat="1" ht="16.5" customHeight="1">
      <c r="B112" s="33"/>
      <c r="C112" s="134" t="s">
        <v>388</v>
      </c>
      <c r="D112" s="134" t="s">
        <v>332</v>
      </c>
      <c r="E112" s="135" t="s">
        <v>6011</v>
      </c>
      <c r="F112" s="136" t="s">
        <v>6012</v>
      </c>
      <c r="G112" s="137" t="s">
        <v>169</v>
      </c>
      <c r="H112" s="138">
        <v>40</v>
      </c>
      <c r="I112" s="139">
        <v>280.54000000000002</v>
      </c>
      <c r="J112" s="140">
        <f t="shared" si="0"/>
        <v>11221.6</v>
      </c>
      <c r="K112" s="136" t="s">
        <v>6013</v>
      </c>
      <c r="L112" s="33"/>
      <c r="M112" s="141" t="s">
        <v>21</v>
      </c>
      <c r="N112" s="142" t="s">
        <v>42</v>
      </c>
      <c r="P112" s="143">
        <f t="shared" si="1"/>
        <v>0</v>
      </c>
      <c r="Q112" s="143">
        <v>0</v>
      </c>
      <c r="R112" s="143">
        <f t="shared" si="2"/>
        <v>0</v>
      </c>
      <c r="S112" s="143">
        <v>0</v>
      </c>
      <c r="T112" s="144">
        <f t="shared" si="3"/>
        <v>0</v>
      </c>
      <c r="AR112" s="145" t="s">
        <v>444</v>
      </c>
      <c r="AT112" s="145" t="s">
        <v>332</v>
      </c>
      <c r="AU112" s="145" t="s">
        <v>78</v>
      </c>
      <c r="AY112" s="18" t="s">
        <v>330</v>
      </c>
      <c r="BE112" s="146">
        <f t="shared" si="4"/>
        <v>11221.6</v>
      </c>
      <c r="BF112" s="146">
        <f t="shared" si="5"/>
        <v>0</v>
      </c>
      <c r="BG112" s="146">
        <f t="shared" si="6"/>
        <v>0</v>
      </c>
      <c r="BH112" s="146">
        <f t="shared" si="7"/>
        <v>0</v>
      </c>
      <c r="BI112" s="146">
        <f t="shared" si="8"/>
        <v>0</v>
      </c>
      <c r="BJ112" s="18" t="s">
        <v>78</v>
      </c>
      <c r="BK112" s="146">
        <f t="shared" si="9"/>
        <v>11221.6</v>
      </c>
      <c r="BL112" s="18" t="s">
        <v>444</v>
      </c>
      <c r="BM112" s="145" t="s">
        <v>444</v>
      </c>
    </row>
    <row r="113" spans="2:65" s="11" customFormat="1" ht="25.9" customHeight="1">
      <c r="B113" s="122"/>
      <c r="D113" s="123" t="s">
        <v>70</v>
      </c>
      <c r="E113" s="124" t="s">
        <v>6020</v>
      </c>
      <c r="F113" s="124" t="s">
        <v>6021</v>
      </c>
      <c r="I113" s="125"/>
      <c r="J113" s="126">
        <f>BK113</f>
        <v>12463114.420000002</v>
      </c>
      <c r="L113" s="122"/>
      <c r="M113" s="127"/>
      <c r="P113" s="128">
        <f>P114+P220+P282+P362+P432+P435+P438+P441+P444+P467+P480+P503+P516+P521+P563</f>
        <v>0</v>
      </c>
      <c r="R113" s="128">
        <f>R114+R220+R282+R362+R432+R435+R438+R441+R444+R467+R480+R503+R516+R521+R563</f>
        <v>0</v>
      </c>
      <c r="T113" s="129">
        <f>T114+T220+T282+T362+T432+T435+T438+T441+T444+T467+T480+T503+T516+T521+T563</f>
        <v>0</v>
      </c>
      <c r="AR113" s="123" t="s">
        <v>80</v>
      </c>
      <c r="AT113" s="130" t="s">
        <v>70</v>
      </c>
      <c r="AU113" s="130" t="s">
        <v>71</v>
      </c>
      <c r="AY113" s="123" t="s">
        <v>330</v>
      </c>
      <c r="BK113" s="131">
        <f>BK114+BK220+BK282+BK362+BK432+BK435+BK438+BK441+BK444+BK467+BK480+BK503+BK516+BK521+BK563</f>
        <v>12463114.420000002</v>
      </c>
    </row>
    <row r="114" spans="2:65" s="11" customFormat="1" ht="22.9" customHeight="1">
      <c r="B114" s="122"/>
      <c r="D114" s="123" t="s">
        <v>70</v>
      </c>
      <c r="E114" s="132" t="s">
        <v>6022</v>
      </c>
      <c r="F114" s="132" t="s">
        <v>6023</v>
      </c>
      <c r="I114" s="125"/>
      <c r="J114" s="133">
        <f>BK114</f>
        <v>1823981.74</v>
      </c>
      <c r="L114" s="122"/>
      <c r="M114" s="127"/>
      <c r="P114" s="128">
        <f>SUM(P115:P219)</f>
        <v>0</v>
      </c>
      <c r="R114" s="128">
        <f>SUM(R115:R219)</f>
        <v>0</v>
      </c>
      <c r="T114" s="129">
        <f>SUM(T115:T219)</f>
        <v>0</v>
      </c>
      <c r="AR114" s="123" t="s">
        <v>78</v>
      </c>
      <c r="AT114" s="130" t="s">
        <v>70</v>
      </c>
      <c r="AU114" s="130" t="s">
        <v>78</v>
      </c>
      <c r="AY114" s="123" t="s">
        <v>330</v>
      </c>
      <c r="BK114" s="131">
        <f>SUM(BK115:BK219)</f>
        <v>1823981.74</v>
      </c>
    </row>
    <row r="115" spans="2:65" s="1" customFormat="1" ht="37.9" customHeight="1">
      <c r="B115" s="33"/>
      <c r="C115" s="173" t="s">
        <v>396</v>
      </c>
      <c r="D115" s="173" t="s">
        <v>475</v>
      </c>
      <c r="E115" s="174" t="s">
        <v>6024</v>
      </c>
      <c r="F115" s="175" t="s">
        <v>6025</v>
      </c>
      <c r="G115" s="176" t="s">
        <v>2551</v>
      </c>
      <c r="H115" s="177">
        <v>1</v>
      </c>
      <c r="I115" s="178">
        <v>711968.46</v>
      </c>
      <c r="J115" s="179">
        <f t="shared" ref="J115:J146" si="10">ROUND(I115*H115,2)</f>
        <v>711968.46</v>
      </c>
      <c r="K115" s="175" t="s">
        <v>21</v>
      </c>
      <c r="L115" s="180"/>
      <c r="M115" s="181" t="s">
        <v>21</v>
      </c>
      <c r="N115" s="182" t="s">
        <v>42</v>
      </c>
      <c r="P115" s="143">
        <f t="shared" ref="P115:P146" si="11">O115*H115</f>
        <v>0</v>
      </c>
      <c r="Q115" s="143">
        <v>0</v>
      </c>
      <c r="R115" s="143">
        <f t="shared" ref="R115:R146" si="12">Q115*H115</f>
        <v>0</v>
      </c>
      <c r="S115" s="143">
        <v>0</v>
      </c>
      <c r="T115" s="144">
        <f t="shared" ref="T115:T146" si="13">S115*H115</f>
        <v>0</v>
      </c>
      <c r="AR115" s="145" t="s">
        <v>617</v>
      </c>
      <c r="AT115" s="145" t="s">
        <v>475</v>
      </c>
      <c r="AU115" s="145" t="s">
        <v>80</v>
      </c>
      <c r="AY115" s="18" t="s">
        <v>330</v>
      </c>
      <c r="BE115" s="146">
        <f t="shared" ref="BE115:BE146" si="14">IF(N115="základní",J115,0)</f>
        <v>711968.46</v>
      </c>
      <c r="BF115" s="146">
        <f t="shared" ref="BF115:BF146" si="15">IF(N115="snížená",J115,0)</f>
        <v>0</v>
      </c>
      <c r="BG115" s="146">
        <f t="shared" ref="BG115:BG146" si="16">IF(N115="zákl. přenesená",J115,0)</f>
        <v>0</v>
      </c>
      <c r="BH115" s="146">
        <f t="shared" ref="BH115:BH146" si="17">IF(N115="sníž. přenesená",J115,0)</f>
        <v>0</v>
      </c>
      <c r="BI115" s="146">
        <f t="shared" ref="BI115:BI146" si="18">IF(N115="nulová",J115,0)</f>
        <v>0</v>
      </c>
      <c r="BJ115" s="18" t="s">
        <v>78</v>
      </c>
      <c r="BK115" s="146">
        <f t="shared" ref="BK115:BK146" si="19">ROUND(I115*H115,2)</f>
        <v>711968.46</v>
      </c>
      <c r="BL115" s="18" t="s">
        <v>444</v>
      </c>
      <c r="BM115" s="145" t="s">
        <v>459</v>
      </c>
    </row>
    <row r="116" spans="2:65" s="1" customFormat="1" ht="16.5" customHeight="1">
      <c r="B116" s="33"/>
      <c r="C116" s="134" t="s">
        <v>404</v>
      </c>
      <c r="D116" s="134" t="s">
        <v>332</v>
      </c>
      <c r="E116" s="135" t="s">
        <v>6026</v>
      </c>
      <c r="F116" s="136" t="s">
        <v>6027</v>
      </c>
      <c r="G116" s="137" t="s">
        <v>2551</v>
      </c>
      <c r="H116" s="138">
        <v>1</v>
      </c>
      <c r="I116" s="139">
        <v>35598.42</v>
      </c>
      <c r="J116" s="140">
        <f t="shared" si="10"/>
        <v>35598.42</v>
      </c>
      <c r="K116" s="136" t="s">
        <v>6013</v>
      </c>
      <c r="L116" s="33"/>
      <c r="M116" s="141" t="s">
        <v>21</v>
      </c>
      <c r="N116" s="142" t="s">
        <v>42</v>
      </c>
      <c r="P116" s="143">
        <f t="shared" si="11"/>
        <v>0</v>
      </c>
      <c r="Q116" s="143">
        <v>0</v>
      </c>
      <c r="R116" s="143">
        <f t="shared" si="12"/>
        <v>0</v>
      </c>
      <c r="S116" s="143">
        <v>0</v>
      </c>
      <c r="T116" s="144">
        <f t="shared" si="13"/>
        <v>0</v>
      </c>
      <c r="AR116" s="145" t="s">
        <v>444</v>
      </c>
      <c r="AT116" s="145" t="s">
        <v>332</v>
      </c>
      <c r="AU116" s="145" t="s">
        <v>80</v>
      </c>
      <c r="AY116" s="18" t="s">
        <v>330</v>
      </c>
      <c r="BE116" s="146">
        <f t="shared" si="14"/>
        <v>35598.42</v>
      </c>
      <c r="BF116" s="146">
        <f t="shared" si="15"/>
        <v>0</v>
      </c>
      <c r="BG116" s="146">
        <f t="shared" si="16"/>
        <v>0</v>
      </c>
      <c r="BH116" s="146">
        <f t="shared" si="17"/>
        <v>0</v>
      </c>
      <c r="BI116" s="146">
        <f t="shared" si="18"/>
        <v>0</v>
      </c>
      <c r="BJ116" s="18" t="s">
        <v>78</v>
      </c>
      <c r="BK116" s="146">
        <f t="shared" si="19"/>
        <v>35598.42</v>
      </c>
      <c r="BL116" s="18" t="s">
        <v>444</v>
      </c>
      <c r="BM116" s="145" t="s">
        <v>474</v>
      </c>
    </row>
    <row r="117" spans="2:65" s="1" customFormat="1" ht="16.5" customHeight="1">
      <c r="B117" s="33"/>
      <c r="C117" s="134" t="s">
        <v>410</v>
      </c>
      <c r="D117" s="134" t="s">
        <v>332</v>
      </c>
      <c r="E117" s="135" t="s">
        <v>6028</v>
      </c>
      <c r="F117" s="136" t="s">
        <v>6029</v>
      </c>
      <c r="G117" s="137" t="s">
        <v>2551</v>
      </c>
      <c r="H117" s="138">
        <v>1</v>
      </c>
      <c r="I117" s="139">
        <v>14026.72</v>
      </c>
      <c r="J117" s="140">
        <f t="shared" si="10"/>
        <v>14026.72</v>
      </c>
      <c r="K117" s="136" t="s">
        <v>6013</v>
      </c>
      <c r="L117" s="33"/>
      <c r="M117" s="141" t="s">
        <v>21</v>
      </c>
      <c r="N117" s="142" t="s">
        <v>42</v>
      </c>
      <c r="P117" s="143">
        <f t="shared" si="11"/>
        <v>0</v>
      </c>
      <c r="Q117" s="143">
        <v>0</v>
      </c>
      <c r="R117" s="143">
        <f t="shared" si="12"/>
        <v>0</v>
      </c>
      <c r="S117" s="143">
        <v>0</v>
      </c>
      <c r="T117" s="144">
        <f t="shared" si="13"/>
        <v>0</v>
      </c>
      <c r="AR117" s="145" t="s">
        <v>444</v>
      </c>
      <c r="AT117" s="145" t="s">
        <v>332</v>
      </c>
      <c r="AU117" s="145" t="s">
        <v>80</v>
      </c>
      <c r="AY117" s="18" t="s">
        <v>330</v>
      </c>
      <c r="BE117" s="146">
        <f t="shared" si="14"/>
        <v>14026.72</v>
      </c>
      <c r="BF117" s="146">
        <f t="shared" si="15"/>
        <v>0</v>
      </c>
      <c r="BG117" s="146">
        <f t="shared" si="16"/>
        <v>0</v>
      </c>
      <c r="BH117" s="146">
        <f t="shared" si="17"/>
        <v>0</v>
      </c>
      <c r="BI117" s="146">
        <f t="shared" si="18"/>
        <v>0</v>
      </c>
      <c r="BJ117" s="18" t="s">
        <v>78</v>
      </c>
      <c r="BK117" s="146">
        <f t="shared" si="19"/>
        <v>14026.72</v>
      </c>
      <c r="BL117" s="18" t="s">
        <v>444</v>
      </c>
      <c r="BM117" s="145" t="s">
        <v>484</v>
      </c>
    </row>
    <row r="118" spans="2:65" s="1" customFormat="1" ht="21.75" customHeight="1">
      <c r="B118" s="33"/>
      <c r="C118" s="173" t="s">
        <v>8</v>
      </c>
      <c r="D118" s="173" t="s">
        <v>475</v>
      </c>
      <c r="E118" s="174" t="s">
        <v>6030</v>
      </c>
      <c r="F118" s="175" t="s">
        <v>6031</v>
      </c>
      <c r="G118" s="176" t="s">
        <v>2551</v>
      </c>
      <c r="H118" s="177">
        <v>1</v>
      </c>
      <c r="I118" s="178">
        <v>13356.48</v>
      </c>
      <c r="J118" s="179">
        <f t="shared" si="10"/>
        <v>13356.48</v>
      </c>
      <c r="K118" s="175" t="s">
        <v>21</v>
      </c>
      <c r="L118" s="180"/>
      <c r="M118" s="181" t="s">
        <v>21</v>
      </c>
      <c r="N118" s="182" t="s">
        <v>42</v>
      </c>
      <c r="P118" s="143">
        <f t="shared" si="11"/>
        <v>0</v>
      </c>
      <c r="Q118" s="143">
        <v>0</v>
      </c>
      <c r="R118" s="143">
        <f t="shared" si="12"/>
        <v>0</v>
      </c>
      <c r="S118" s="143">
        <v>0</v>
      </c>
      <c r="T118" s="144">
        <f t="shared" si="13"/>
        <v>0</v>
      </c>
      <c r="AR118" s="145" t="s">
        <v>617</v>
      </c>
      <c r="AT118" s="145" t="s">
        <v>475</v>
      </c>
      <c r="AU118" s="145" t="s">
        <v>80</v>
      </c>
      <c r="AY118" s="18" t="s">
        <v>330</v>
      </c>
      <c r="BE118" s="146">
        <f t="shared" si="14"/>
        <v>13356.48</v>
      </c>
      <c r="BF118" s="146">
        <f t="shared" si="15"/>
        <v>0</v>
      </c>
      <c r="BG118" s="146">
        <f t="shared" si="16"/>
        <v>0</v>
      </c>
      <c r="BH118" s="146">
        <f t="shared" si="17"/>
        <v>0</v>
      </c>
      <c r="BI118" s="146">
        <f t="shared" si="18"/>
        <v>0</v>
      </c>
      <c r="BJ118" s="18" t="s">
        <v>78</v>
      </c>
      <c r="BK118" s="146">
        <f t="shared" si="19"/>
        <v>13356.48</v>
      </c>
      <c r="BL118" s="18" t="s">
        <v>444</v>
      </c>
      <c r="BM118" s="145" t="s">
        <v>5488</v>
      </c>
    </row>
    <row r="119" spans="2:65" s="1" customFormat="1" ht="16.5" customHeight="1">
      <c r="B119" s="33"/>
      <c r="C119" s="134" t="s">
        <v>422</v>
      </c>
      <c r="D119" s="134" t="s">
        <v>332</v>
      </c>
      <c r="E119" s="135" t="s">
        <v>6032</v>
      </c>
      <c r="F119" s="136" t="s">
        <v>6033</v>
      </c>
      <c r="G119" s="137" t="s">
        <v>2551</v>
      </c>
      <c r="H119" s="138">
        <v>1</v>
      </c>
      <c r="I119" s="139">
        <v>4006.95</v>
      </c>
      <c r="J119" s="140">
        <f t="shared" si="10"/>
        <v>4006.95</v>
      </c>
      <c r="K119" s="136" t="s">
        <v>6013</v>
      </c>
      <c r="L119" s="33"/>
      <c r="M119" s="141" t="s">
        <v>21</v>
      </c>
      <c r="N119" s="142" t="s">
        <v>42</v>
      </c>
      <c r="P119" s="143">
        <f t="shared" si="11"/>
        <v>0</v>
      </c>
      <c r="Q119" s="143">
        <v>0</v>
      </c>
      <c r="R119" s="143">
        <f t="shared" si="12"/>
        <v>0</v>
      </c>
      <c r="S119" s="143">
        <v>0</v>
      </c>
      <c r="T119" s="144">
        <f t="shared" si="13"/>
        <v>0</v>
      </c>
      <c r="AR119" s="145" t="s">
        <v>444</v>
      </c>
      <c r="AT119" s="145" t="s">
        <v>332</v>
      </c>
      <c r="AU119" s="145" t="s">
        <v>80</v>
      </c>
      <c r="AY119" s="18" t="s">
        <v>330</v>
      </c>
      <c r="BE119" s="146">
        <f t="shared" si="14"/>
        <v>4006.95</v>
      </c>
      <c r="BF119" s="146">
        <f t="shared" si="15"/>
        <v>0</v>
      </c>
      <c r="BG119" s="146">
        <f t="shared" si="16"/>
        <v>0</v>
      </c>
      <c r="BH119" s="146">
        <f t="shared" si="17"/>
        <v>0</v>
      </c>
      <c r="BI119" s="146">
        <f t="shared" si="18"/>
        <v>0</v>
      </c>
      <c r="BJ119" s="18" t="s">
        <v>78</v>
      </c>
      <c r="BK119" s="146">
        <f t="shared" si="19"/>
        <v>4006.95</v>
      </c>
      <c r="BL119" s="18" t="s">
        <v>444</v>
      </c>
      <c r="BM119" s="145" t="s">
        <v>571</v>
      </c>
    </row>
    <row r="120" spans="2:65" s="1" customFormat="1" ht="24.2" customHeight="1">
      <c r="B120" s="33"/>
      <c r="C120" s="173" t="s">
        <v>429</v>
      </c>
      <c r="D120" s="173" t="s">
        <v>475</v>
      </c>
      <c r="E120" s="174" t="s">
        <v>6034</v>
      </c>
      <c r="F120" s="175" t="s">
        <v>6035</v>
      </c>
      <c r="G120" s="176" t="s">
        <v>2551</v>
      </c>
      <c r="H120" s="177">
        <v>1</v>
      </c>
      <c r="I120" s="178">
        <v>11117.71</v>
      </c>
      <c r="J120" s="179">
        <f t="shared" si="10"/>
        <v>11117.71</v>
      </c>
      <c r="K120" s="175" t="s">
        <v>21</v>
      </c>
      <c r="L120" s="180"/>
      <c r="M120" s="181" t="s">
        <v>21</v>
      </c>
      <c r="N120" s="182" t="s">
        <v>42</v>
      </c>
      <c r="P120" s="143">
        <f t="shared" si="11"/>
        <v>0</v>
      </c>
      <c r="Q120" s="143">
        <v>0</v>
      </c>
      <c r="R120" s="143">
        <f t="shared" si="12"/>
        <v>0</v>
      </c>
      <c r="S120" s="143">
        <v>0</v>
      </c>
      <c r="T120" s="144">
        <f t="shared" si="13"/>
        <v>0</v>
      </c>
      <c r="AR120" s="145" t="s">
        <v>617</v>
      </c>
      <c r="AT120" s="145" t="s">
        <v>475</v>
      </c>
      <c r="AU120" s="145" t="s">
        <v>80</v>
      </c>
      <c r="AY120" s="18" t="s">
        <v>330</v>
      </c>
      <c r="BE120" s="146">
        <f t="shared" si="14"/>
        <v>11117.71</v>
      </c>
      <c r="BF120" s="146">
        <f t="shared" si="15"/>
        <v>0</v>
      </c>
      <c r="BG120" s="146">
        <f t="shared" si="16"/>
        <v>0</v>
      </c>
      <c r="BH120" s="146">
        <f t="shared" si="17"/>
        <v>0</v>
      </c>
      <c r="BI120" s="146">
        <f t="shared" si="18"/>
        <v>0</v>
      </c>
      <c r="BJ120" s="18" t="s">
        <v>78</v>
      </c>
      <c r="BK120" s="146">
        <f t="shared" si="19"/>
        <v>11117.71</v>
      </c>
      <c r="BL120" s="18" t="s">
        <v>444</v>
      </c>
      <c r="BM120" s="145" t="s">
        <v>585</v>
      </c>
    </row>
    <row r="121" spans="2:65" s="1" customFormat="1" ht="16.5" customHeight="1">
      <c r="B121" s="33"/>
      <c r="C121" s="134" t="s">
        <v>435</v>
      </c>
      <c r="D121" s="134" t="s">
        <v>332</v>
      </c>
      <c r="E121" s="135" t="s">
        <v>6032</v>
      </c>
      <c r="F121" s="136" t="s">
        <v>6033</v>
      </c>
      <c r="G121" s="137" t="s">
        <v>2551</v>
      </c>
      <c r="H121" s="138">
        <v>1</v>
      </c>
      <c r="I121" s="139">
        <v>3335.31</v>
      </c>
      <c r="J121" s="140">
        <f t="shared" si="10"/>
        <v>3335.31</v>
      </c>
      <c r="K121" s="136" t="s">
        <v>6013</v>
      </c>
      <c r="L121" s="33"/>
      <c r="M121" s="141" t="s">
        <v>21</v>
      </c>
      <c r="N121" s="142" t="s">
        <v>42</v>
      </c>
      <c r="P121" s="143">
        <f t="shared" si="11"/>
        <v>0</v>
      </c>
      <c r="Q121" s="143">
        <v>0</v>
      </c>
      <c r="R121" s="143">
        <f t="shared" si="12"/>
        <v>0</v>
      </c>
      <c r="S121" s="143">
        <v>0</v>
      </c>
      <c r="T121" s="144">
        <f t="shared" si="13"/>
        <v>0</v>
      </c>
      <c r="AR121" s="145" t="s">
        <v>444</v>
      </c>
      <c r="AT121" s="145" t="s">
        <v>332</v>
      </c>
      <c r="AU121" s="145" t="s">
        <v>80</v>
      </c>
      <c r="AY121" s="18" t="s">
        <v>330</v>
      </c>
      <c r="BE121" s="146">
        <f t="shared" si="14"/>
        <v>3335.31</v>
      </c>
      <c r="BF121" s="146">
        <f t="shared" si="15"/>
        <v>0</v>
      </c>
      <c r="BG121" s="146">
        <f t="shared" si="16"/>
        <v>0</v>
      </c>
      <c r="BH121" s="146">
        <f t="shared" si="17"/>
        <v>0</v>
      </c>
      <c r="BI121" s="146">
        <f t="shared" si="18"/>
        <v>0</v>
      </c>
      <c r="BJ121" s="18" t="s">
        <v>78</v>
      </c>
      <c r="BK121" s="146">
        <f t="shared" si="19"/>
        <v>3335.31</v>
      </c>
      <c r="BL121" s="18" t="s">
        <v>444</v>
      </c>
      <c r="BM121" s="145" t="s">
        <v>600</v>
      </c>
    </row>
    <row r="122" spans="2:65" s="1" customFormat="1" ht="16.5" customHeight="1">
      <c r="B122" s="33"/>
      <c r="C122" s="173" t="s">
        <v>444</v>
      </c>
      <c r="D122" s="173" t="s">
        <v>475</v>
      </c>
      <c r="E122" s="174" t="s">
        <v>6036</v>
      </c>
      <c r="F122" s="175" t="s">
        <v>6037</v>
      </c>
      <c r="G122" s="176" t="s">
        <v>2551</v>
      </c>
      <c r="H122" s="177">
        <v>1</v>
      </c>
      <c r="I122" s="178">
        <v>15868.63</v>
      </c>
      <c r="J122" s="179">
        <f t="shared" si="10"/>
        <v>15868.63</v>
      </c>
      <c r="K122" s="175" t="s">
        <v>21</v>
      </c>
      <c r="L122" s="180"/>
      <c r="M122" s="181" t="s">
        <v>21</v>
      </c>
      <c r="N122" s="182" t="s">
        <v>42</v>
      </c>
      <c r="P122" s="143">
        <f t="shared" si="11"/>
        <v>0</v>
      </c>
      <c r="Q122" s="143">
        <v>0</v>
      </c>
      <c r="R122" s="143">
        <f t="shared" si="12"/>
        <v>0</v>
      </c>
      <c r="S122" s="143">
        <v>0</v>
      </c>
      <c r="T122" s="144">
        <f t="shared" si="13"/>
        <v>0</v>
      </c>
      <c r="AR122" s="145" t="s">
        <v>617</v>
      </c>
      <c r="AT122" s="145" t="s">
        <v>475</v>
      </c>
      <c r="AU122" s="145" t="s">
        <v>80</v>
      </c>
      <c r="AY122" s="18" t="s">
        <v>330</v>
      </c>
      <c r="BE122" s="146">
        <f t="shared" si="14"/>
        <v>15868.63</v>
      </c>
      <c r="BF122" s="146">
        <f t="shared" si="15"/>
        <v>0</v>
      </c>
      <c r="BG122" s="146">
        <f t="shared" si="16"/>
        <v>0</v>
      </c>
      <c r="BH122" s="146">
        <f t="shared" si="17"/>
        <v>0</v>
      </c>
      <c r="BI122" s="146">
        <f t="shared" si="18"/>
        <v>0</v>
      </c>
      <c r="BJ122" s="18" t="s">
        <v>78</v>
      </c>
      <c r="BK122" s="146">
        <f t="shared" si="19"/>
        <v>15868.63</v>
      </c>
      <c r="BL122" s="18" t="s">
        <v>444</v>
      </c>
      <c r="BM122" s="145" t="s">
        <v>617</v>
      </c>
    </row>
    <row r="123" spans="2:65" s="1" customFormat="1" ht="16.5" customHeight="1">
      <c r="B123" s="33"/>
      <c r="C123" s="134" t="s">
        <v>452</v>
      </c>
      <c r="D123" s="134" t="s">
        <v>332</v>
      </c>
      <c r="E123" s="135" t="s">
        <v>6032</v>
      </c>
      <c r="F123" s="136" t="s">
        <v>6033</v>
      </c>
      <c r="G123" s="137" t="s">
        <v>2551</v>
      </c>
      <c r="H123" s="138">
        <v>1</v>
      </c>
      <c r="I123" s="139">
        <v>4760.59</v>
      </c>
      <c r="J123" s="140">
        <f t="shared" si="10"/>
        <v>4760.59</v>
      </c>
      <c r="K123" s="136" t="s">
        <v>6013</v>
      </c>
      <c r="L123" s="33"/>
      <c r="M123" s="141" t="s">
        <v>21</v>
      </c>
      <c r="N123" s="142" t="s">
        <v>42</v>
      </c>
      <c r="P123" s="143">
        <f t="shared" si="11"/>
        <v>0</v>
      </c>
      <c r="Q123" s="143">
        <v>0</v>
      </c>
      <c r="R123" s="143">
        <f t="shared" si="12"/>
        <v>0</v>
      </c>
      <c r="S123" s="143">
        <v>0</v>
      </c>
      <c r="T123" s="144">
        <f t="shared" si="13"/>
        <v>0</v>
      </c>
      <c r="AR123" s="145" t="s">
        <v>444</v>
      </c>
      <c r="AT123" s="145" t="s">
        <v>332</v>
      </c>
      <c r="AU123" s="145" t="s">
        <v>80</v>
      </c>
      <c r="AY123" s="18" t="s">
        <v>330</v>
      </c>
      <c r="BE123" s="146">
        <f t="shared" si="14"/>
        <v>4760.59</v>
      </c>
      <c r="BF123" s="146">
        <f t="shared" si="15"/>
        <v>0</v>
      </c>
      <c r="BG123" s="146">
        <f t="shared" si="16"/>
        <v>0</v>
      </c>
      <c r="BH123" s="146">
        <f t="shared" si="17"/>
        <v>0</v>
      </c>
      <c r="BI123" s="146">
        <f t="shared" si="18"/>
        <v>0</v>
      </c>
      <c r="BJ123" s="18" t="s">
        <v>78</v>
      </c>
      <c r="BK123" s="146">
        <f t="shared" si="19"/>
        <v>4760.59</v>
      </c>
      <c r="BL123" s="18" t="s">
        <v>444</v>
      </c>
      <c r="BM123" s="145" t="s">
        <v>636</v>
      </c>
    </row>
    <row r="124" spans="2:65" s="1" customFormat="1" ht="21.75" customHeight="1">
      <c r="B124" s="33"/>
      <c r="C124" s="173" t="s">
        <v>459</v>
      </c>
      <c r="D124" s="173" t="s">
        <v>475</v>
      </c>
      <c r="E124" s="174" t="s">
        <v>6038</v>
      </c>
      <c r="F124" s="175" t="s">
        <v>6039</v>
      </c>
      <c r="G124" s="176" t="s">
        <v>2551</v>
      </c>
      <c r="H124" s="177">
        <v>1</v>
      </c>
      <c r="I124" s="178">
        <v>21650.9</v>
      </c>
      <c r="J124" s="179">
        <f t="shared" si="10"/>
        <v>21650.9</v>
      </c>
      <c r="K124" s="175" t="s">
        <v>21</v>
      </c>
      <c r="L124" s="180"/>
      <c r="M124" s="181" t="s">
        <v>21</v>
      </c>
      <c r="N124" s="182" t="s">
        <v>42</v>
      </c>
      <c r="P124" s="143">
        <f t="shared" si="11"/>
        <v>0</v>
      </c>
      <c r="Q124" s="143">
        <v>0</v>
      </c>
      <c r="R124" s="143">
        <f t="shared" si="12"/>
        <v>0</v>
      </c>
      <c r="S124" s="143">
        <v>0</v>
      </c>
      <c r="T124" s="144">
        <f t="shared" si="13"/>
        <v>0</v>
      </c>
      <c r="AR124" s="145" t="s">
        <v>617</v>
      </c>
      <c r="AT124" s="145" t="s">
        <v>475</v>
      </c>
      <c r="AU124" s="145" t="s">
        <v>80</v>
      </c>
      <c r="AY124" s="18" t="s">
        <v>330</v>
      </c>
      <c r="BE124" s="146">
        <f t="shared" si="14"/>
        <v>21650.9</v>
      </c>
      <c r="BF124" s="146">
        <f t="shared" si="15"/>
        <v>0</v>
      </c>
      <c r="BG124" s="146">
        <f t="shared" si="16"/>
        <v>0</v>
      </c>
      <c r="BH124" s="146">
        <f t="shared" si="17"/>
        <v>0</v>
      </c>
      <c r="BI124" s="146">
        <f t="shared" si="18"/>
        <v>0</v>
      </c>
      <c r="BJ124" s="18" t="s">
        <v>78</v>
      </c>
      <c r="BK124" s="146">
        <f t="shared" si="19"/>
        <v>21650.9</v>
      </c>
      <c r="BL124" s="18" t="s">
        <v>444</v>
      </c>
      <c r="BM124" s="145" t="s">
        <v>649</v>
      </c>
    </row>
    <row r="125" spans="2:65" s="1" customFormat="1" ht="16.5" customHeight="1">
      <c r="B125" s="33"/>
      <c r="C125" s="134" t="s">
        <v>465</v>
      </c>
      <c r="D125" s="134" t="s">
        <v>332</v>
      </c>
      <c r="E125" s="135" t="s">
        <v>6032</v>
      </c>
      <c r="F125" s="136" t="s">
        <v>6033</v>
      </c>
      <c r="G125" s="137" t="s">
        <v>2551</v>
      </c>
      <c r="H125" s="138">
        <v>1</v>
      </c>
      <c r="I125" s="139">
        <v>6495.27</v>
      </c>
      <c r="J125" s="140">
        <f t="shared" si="10"/>
        <v>6495.27</v>
      </c>
      <c r="K125" s="136" t="s">
        <v>6013</v>
      </c>
      <c r="L125" s="33"/>
      <c r="M125" s="141" t="s">
        <v>21</v>
      </c>
      <c r="N125" s="142" t="s">
        <v>42</v>
      </c>
      <c r="P125" s="143">
        <f t="shared" si="11"/>
        <v>0</v>
      </c>
      <c r="Q125" s="143">
        <v>0</v>
      </c>
      <c r="R125" s="143">
        <f t="shared" si="12"/>
        <v>0</v>
      </c>
      <c r="S125" s="143">
        <v>0</v>
      </c>
      <c r="T125" s="144">
        <f t="shared" si="13"/>
        <v>0</v>
      </c>
      <c r="AR125" s="145" t="s">
        <v>444</v>
      </c>
      <c r="AT125" s="145" t="s">
        <v>332</v>
      </c>
      <c r="AU125" s="145" t="s">
        <v>80</v>
      </c>
      <c r="AY125" s="18" t="s">
        <v>330</v>
      </c>
      <c r="BE125" s="146">
        <f t="shared" si="14"/>
        <v>6495.27</v>
      </c>
      <c r="BF125" s="146">
        <f t="shared" si="15"/>
        <v>0</v>
      </c>
      <c r="BG125" s="146">
        <f t="shared" si="16"/>
        <v>0</v>
      </c>
      <c r="BH125" s="146">
        <f t="shared" si="17"/>
        <v>0</v>
      </c>
      <c r="BI125" s="146">
        <f t="shared" si="18"/>
        <v>0</v>
      </c>
      <c r="BJ125" s="18" t="s">
        <v>78</v>
      </c>
      <c r="BK125" s="146">
        <f t="shared" si="19"/>
        <v>6495.27</v>
      </c>
      <c r="BL125" s="18" t="s">
        <v>444</v>
      </c>
      <c r="BM125" s="145" t="s">
        <v>665</v>
      </c>
    </row>
    <row r="126" spans="2:65" s="1" customFormat="1" ht="21.75" customHeight="1">
      <c r="B126" s="33"/>
      <c r="C126" s="173" t="s">
        <v>474</v>
      </c>
      <c r="D126" s="173" t="s">
        <v>475</v>
      </c>
      <c r="E126" s="174" t="s">
        <v>6040</v>
      </c>
      <c r="F126" s="175" t="s">
        <v>6041</v>
      </c>
      <c r="G126" s="176" t="s">
        <v>2551</v>
      </c>
      <c r="H126" s="177">
        <v>1</v>
      </c>
      <c r="I126" s="178">
        <v>20356.060000000001</v>
      </c>
      <c r="J126" s="179">
        <f t="shared" si="10"/>
        <v>20356.060000000001</v>
      </c>
      <c r="K126" s="175" t="s">
        <v>21</v>
      </c>
      <c r="L126" s="180"/>
      <c r="M126" s="181" t="s">
        <v>21</v>
      </c>
      <c r="N126" s="182" t="s">
        <v>42</v>
      </c>
      <c r="P126" s="143">
        <f t="shared" si="11"/>
        <v>0</v>
      </c>
      <c r="Q126" s="143">
        <v>0</v>
      </c>
      <c r="R126" s="143">
        <f t="shared" si="12"/>
        <v>0</v>
      </c>
      <c r="S126" s="143">
        <v>0</v>
      </c>
      <c r="T126" s="144">
        <f t="shared" si="13"/>
        <v>0</v>
      </c>
      <c r="AR126" s="145" t="s">
        <v>617</v>
      </c>
      <c r="AT126" s="145" t="s">
        <v>475</v>
      </c>
      <c r="AU126" s="145" t="s">
        <v>80</v>
      </c>
      <c r="AY126" s="18" t="s">
        <v>330</v>
      </c>
      <c r="BE126" s="146">
        <f t="shared" si="14"/>
        <v>20356.060000000001</v>
      </c>
      <c r="BF126" s="146">
        <f t="shared" si="15"/>
        <v>0</v>
      </c>
      <c r="BG126" s="146">
        <f t="shared" si="16"/>
        <v>0</v>
      </c>
      <c r="BH126" s="146">
        <f t="shared" si="17"/>
        <v>0</v>
      </c>
      <c r="BI126" s="146">
        <f t="shared" si="18"/>
        <v>0</v>
      </c>
      <c r="BJ126" s="18" t="s">
        <v>78</v>
      </c>
      <c r="BK126" s="146">
        <f t="shared" si="19"/>
        <v>20356.060000000001</v>
      </c>
      <c r="BL126" s="18" t="s">
        <v>444</v>
      </c>
      <c r="BM126" s="145" t="s">
        <v>677</v>
      </c>
    </row>
    <row r="127" spans="2:65" s="1" customFormat="1" ht="16.5" customHeight="1">
      <c r="B127" s="33"/>
      <c r="C127" s="134" t="s">
        <v>7</v>
      </c>
      <c r="D127" s="134" t="s">
        <v>332</v>
      </c>
      <c r="E127" s="135" t="s">
        <v>6032</v>
      </c>
      <c r="F127" s="136" t="s">
        <v>6033</v>
      </c>
      <c r="G127" s="137" t="s">
        <v>2551</v>
      </c>
      <c r="H127" s="138">
        <v>1</v>
      </c>
      <c r="I127" s="139">
        <v>6106.82</v>
      </c>
      <c r="J127" s="140">
        <f t="shared" si="10"/>
        <v>6106.82</v>
      </c>
      <c r="K127" s="136" t="s">
        <v>6013</v>
      </c>
      <c r="L127" s="33"/>
      <c r="M127" s="141" t="s">
        <v>21</v>
      </c>
      <c r="N127" s="142" t="s">
        <v>42</v>
      </c>
      <c r="P127" s="143">
        <f t="shared" si="11"/>
        <v>0</v>
      </c>
      <c r="Q127" s="143">
        <v>0</v>
      </c>
      <c r="R127" s="143">
        <f t="shared" si="12"/>
        <v>0</v>
      </c>
      <c r="S127" s="143">
        <v>0</v>
      </c>
      <c r="T127" s="144">
        <f t="shared" si="13"/>
        <v>0</v>
      </c>
      <c r="AR127" s="145" t="s">
        <v>444</v>
      </c>
      <c r="AT127" s="145" t="s">
        <v>332</v>
      </c>
      <c r="AU127" s="145" t="s">
        <v>80</v>
      </c>
      <c r="AY127" s="18" t="s">
        <v>330</v>
      </c>
      <c r="BE127" s="146">
        <f t="shared" si="14"/>
        <v>6106.82</v>
      </c>
      <c r="BF127" s="146">
        <f t="shared" si="15"/>
        <v>0</v>
      </c>
      <c r="BG127" s="146">
        <f t="shared" si="16"/>
        <v>0</v>
      </c>
      <c r="BH127" s="146">
        <f t="shared" si="17"/>
        <v>0</v>
      </c>
      <c r="BI127" s="146">
        <f t="shared" si="18"/>
        <v>0</v>
      </c>
      <c r="BJ127" s="18" t="s">
        <v>78</v>
      </c>
      <c r="BK127" s="146">
        <f t="shared" si="19"/>
        <v>6106.82</v>
      </c>
      <c r="BL127" s="18" t="s">
        <v>444</v>
      </c>
      <c r="BM127" s="145" t="s">
        <v>714</v>
      </c>
    </row>
    <row r="128" spans="2:65" s="1" customFormat="1" ht="16.5" customHeight="1">
      <c r="B128" s="33"/>
      <c r="C128" s="173" t="s">
        <v>484</v>
      </c>
      <c r="D128" s="173" t="s">
        <v>475</v>
      </c>
      <c r="E128" s="174" t="s">
        <v>6042</v>
      </c>
      <c r="F128" s="175" t="s">
        <v>6043</v>
      </c>
      <c r="G128" s="176" t="s">
        <v>2551</v>
      </c>
      <c r="H128" s="177">
        <v>1</v>
      </c>
      <c r="I128" s="178">
        <v>8668.16</v>
      </c>
      <c r="J128" s="179">
        <f t="shared" si="10"/>
        <v>8668.16</v>
      </c>
      <c r="K128" s="175" t="s">
        <v>21</v>
      </c>
      <c r="L128" s="180"/>
      <c r="M128" s="181" t="s">
        <v>21</v>
      </c>
      <c r="N128" s="182" t="s">
        <v>42</v>
      </c>
      <c r="P128" s="143">
        <f t="shared" si="11"/>
        <v>0</v>
      </c>
      <c r="Q128" s="143">
        <v>0</v>
      </c>
      <c r="R128" s="143">
        <f t="shared" si="12"/>
        <v>0</v>
      </c>
      <c r="S128" s="143">
        <v>0</v>
      </c>
      <c r="T128" s="144">
        <f t="shared" si="13"/>
        <v>0</v>
      </c>
      <c r="AR128" s="145" t="s">
        <v>617</v>
      </c>
      <c r="AT128" s="145" t="s">
        <v>475</v>
      </c>
      <c r="AU128" s="145" t="s">
        <v>80</v>
      </c>
      <c r="AY128" s="18" t="s">
        <v>330</v>
      </c>
      <c r="BE128" s="146">
        <f t="shared" si="14"/>
        <v>8668.16</v>
      </c>
      <c r="BF128" s="146">
        <f t="shared" si="15"/>
        <v>0</v>
      </c>
      <c r="BG128" s="146">
        <f t="shared" si="16"/>
        <v>0</v>
      </c>
      <c r="BH128" s="146">
        <f t="shared" si="17"/>
        <v>0</v>
      </c>
      <c r="BI128" s="146">
        <f t="shared" si="18"/>
        <v>0</v>
      </c>
      <c r="BJ128" s="18" t="s">
        <v>78</v>
      </c>
      <c r="BK128" s="146">
        <f t="shared" si="19"/>
        <v>8668.16</v>
      </c>
      <c r="BL128" s="18" t="s">
        <v>444</v>
      </c>
      <c r="BM128" s="145" t="s">
        <v>728</v>
      </c>
    </row>
    <row r="129" spans="2:65" s="1" customFormat="1" ht="16.5" customHeight="1">
      <c r="B129" s="33"/>
      <c r="C129" s="134" t="s">
        <v>491</v>
      </c>
      <c r="D129" s="134" t="s">
        <v>332</v>
      </c>
      <c r="E129" s="135" t="s">
        <v>6044</v>
      </c>
      <c r="F129" s="136" t="s">
        <v>6045</v>
      </c>
      <c r="G129" s="137" t="s">
        <v>2551</v>
      </c>
      <c r="H129" s="138">
        <v>1</v>
      </c>
      <c r="I129" s="139">
        <v>2600.4500000000003</v>
      </c>
      <c r="J129" s="140">
        <f t="shared" si="10"/>
        <v>2600.4499999999998</v>
      </c>
      <c r="K129" s="136" t="s">
        <v>6013</v>
      </c>
      <c r="L129" s="33"/>
      <c r="M129" s="141" t="s">
        <v>21</v>
      </c>
      <c r="N129" s="142" t="s">
        <v>42</v>
      </c>
      <c r="P129" s="143">
        <f t="shared" si="11"/>
        <v>0</v>
      </c>
      <c r="Q129" s="143">
        <v>0</v>
      </c>
      <c r="R129" s="143">
        <f t="shared" si="12"/>
        <v>0</v>
      </c>
      <c r="S129" s="143">
        <v>0</v>
      </c>
      <c r="T129" s="144">
        <f t="shared" si="13"/>
        <v>0</v>
      </c>
      <c r="AR129" s="145" t="s">
        <v>444</v>
      </c>
      <c r="AT129" s="145" t="s">
        <v>332</v>
      </c>
      <c r="AU129" s="145" t="s">
        <v>80</v>
      </c>
      <c r="AY129" s="18" t="s">
        <v>330</v>
      </c>
      <c r="BE129" s="146">
        <f t="shared" si="14"/>
        <v>2600.4499999999998</v>
      </c>
      <c r="BF129" s="146">
        <f t="shared" si="15"/>
        <v>0</v>
      </c>
      <c r="BG129" s="146">
        <f t="shared" si="16"/>
        <v>0</v>
      </c>
      <c r="BH129" s="146">
        <f t="shared" si="17"/>
        <v>0</v>
      </c>
      <c r="BI129" s="146">
        <f t="shared" si="18"/>
        <v>0</v>
      </c>
      <c r="BJ129" s="18" t="s">
        <v>78</v>
      </c>
      <c r="BK129" s="146">
        <f t="shared" si="19"/>
        <v>2600.4499999999998</v>
      </c>
      <c r="BL129" s="18" t="s">
        <v>444</v>
      </c>
      <c r="BM129" s="145" t="s">
        <v>742</v>
      </c>
    </row>
    <row r="130" spans="2:65" s="1" customFormat="1" ht="16.5" customHeight="1">
      <c r="B130" s="33"/>
      <c r="C130" s="173" t="s">
        <v>5488</v>
      </c>
      <c r="D130" s="173" t="s">
        <v>475</v>
      </c>
      <c r="E130" s="174" t="s">
        <v>6046</v>
      </c>
      <c r="F130" s="175" t="s">
        <v>6047</v>
      </c>
      <c r="G130" s="176" t="s">
        <v>2551</v>
      </c>
      <c r="H130" s="177">
        <v>1</v>
      </c>
      <c r="I130" s="178">
        <v>1980.57</v>
      </c>
      <c r="J130" s="179">
        <f t="shared" si="10"/>
        <v>1980.57</v>
      </c>
      <c r="K130" s="175" t="s">
        <v>21</v>
      </c>
      <c r="L130" s="180"/>
      <c r="M130" s="181" t="s">
        <v>21</v>
      </c>
      <c r="N130" s="182" t="s">
        <v>42</v>
      </c>
      <c r="P130" s="143">
        <f t="shared" si="11"/>
        <v>0</v>
      </c>
      <c r="Q130" s="143">
        <v>0</v>
      </c>
      <c r="R130" s="143">
        <f t="shared" si="12"/>
        <v>0</v>
      </c>
      <c r="S130" s="143">
        <v>0</v>
      </c>
      <c r="T130" s="144">
        <f t="shared" si="13"/>
        <v>0</v>
      </c>
      <c r="AR130" s="145" t="s">
        <v>617</v>
      </c>
      <c r="AT130" s="145" t="s">
        <v>475</v>
      </c>
      <c r="AU130" s="145" t="s">
        <v>80</v>
      </c>
      <c r="AY130" s="18" t="s">
        <v>330</v>
      </c>
      <c r="BE130" s="146">
        <f t="shared" si="14"/>
        <v>1980.57</v>
      </c>
      <c r="BF130" s="146">
        <f t="shared" si="15"/>
        <v>0</v>
      </c>
      <c r="BG130" s="146">
        <f t="shared" si="16"/>
        <v>0</v>
      </c>
      <c r="BH130" s="146">
        <f t="shared" si="17"/>
        <v>0</v>
      </c>
      <c r="BI130" s="146">
        <f t="shared" si="18"/>
        <v>0</v>
      </c>
      <c r="BJ130" s="18" t="s">
        <v>78</v>
      </c>
      <c r="BK130" s="146">
        <f t="shared" si="19"/>
        <v>1980.57</v>
      </c>
      <c r="BL130" s="18" t="s">
        <v>444</v>
      </c>
      <c r="BM130" s="145" t="s">
        <v>759</v>
      </c>
    </row>
    <row r="131" spans="2:65" s="1" customFormat="1" ht="16.5" customHeight="1">
      <c r="B131" s="33"/>
      <c r="C131" s="134" t="s">
        <v>561</v>
      </c>
      <c r="D131" s="134" t="s">
        <v>332</v>
      </c>
      <c r="E131" s="135" t="s">
        <v>6048</v>
      </c>
      <c r="F131" s="136" t="s">
        <v>6049</v>
      </c>
      <c r="G131" s="137" t="s">
        <v>2551</v>
      </c>
      <c r="H131" s="138">
        <v>1</v>
      </c>
      <c r="I131" s="139">
        <v>594.16999999999996</v>
      </c>
      <c r="J131" s="140">
        <f t="shared" si="10"/>
        <v>594.16999999999996</v>
      </c>
      <c r="K131" s="136" t="s">
        <v>6013</v>
      </c>
      <c r="L131" s="33"/>
      <c r="M131" s="141" t="s">
        <v>21</v>
      </c>
      <c r="N131" s="142" t="s">
        <v>42</v>
      </c>
      <c r="P131" s="143">
        <f t="shared" si="11"/>
        <v>0</v>
      </c>
      <c r="Q131" s="143">
        <v>0</v>
      </c>
      <c r="R131" s="143">
        <f t="shared" si="12"/>
        <v>0</v>
      </c>
      <c r="S131" s="143">
        <v>0</v>
      </c>
      <c r="T131" s="144">
        <f t="shared" si="13"/>
        <v>0</v>
      </c>
      <c r="AR131" s="145" t="s">
        <v>444</v>
      </c>
      <c r="AT131" s="145" t="s">
        <v>332</v>
      </c>
      <c r="AU131" s="145" t="s">
        <v>80</v>
      </c>
      <c r="AY131" s="18" t="s">
        <v>330</v>
      </c>
      <c r="BE131" s="146">
        <f t="shared" si="14"/>
        <v>594.16999999999996</v>
      </c>
      <c r="BF131" s="146">
        <f t="shared" si="15"/>
        <v>0</v>
      </c>
      <c r="BG131" s="146">
        <f t="shared" si="16"/>
        <v>0</v>
      </c>
      <c r="BH131" s="146">
        <f t="shared" si="17"/>
        <v>0</v>
      </c>
      <c r="BI131" s="146">
        <f t="shared" si="18"/>
        <v>0</v>
      </c>
      <c r="BJ131" s="18" t="s">
        <v>78</v>
      </c>
      <c r="BK131" s="146">
        <f t="shared" si="19"/>
        <v>594.16999999999996</v>
      </c>
      <c r="BL131" s="18" t="s">
        <v>444</v>
      </c>
      <c r="BM131" s="145" t="s">
        <v>941</v>
      </c>
    </row>
    <row r="132" spans="2:65" s="1" customFormat="1" ht="16.5" customHeight="1">
      <c r="B132" s="33"/>
      <c r="C132" s="173" t="s">
        <v>571</v>
      </c>
      <c r="D132" s="173" t="s">
        <v>475</v>
      </c>
      <c r="E132" s="174" t="s">
        <v>6050</v>
      </c>
      <c r="F132" s="175" t="s">
        <v>6051</v>
      </c>
      <c r="G132" s="176" t="s">
        <v>2551</v>
      </c>
      <c r="H132" s="177">
        <v>1</v>
      </c>
      <c r="I132" s="178">
        <v>9550.51</v>
      </c>
      <c r="J132" s="179">
        <f t="shared" si="10"/>
        <v>9550.51</v>
      </c>
      <c r="K132" s="175" t="s">
        <v>21</v>
      </c>
      <c r="L132" s="180"/>
      <c r="M132" s="181" t="s">
        <v>21</v>
      </c>
      <c r="N132" s="182" t="s">
        <v>42</v>
      </c>
      <c r="P132" s="143">
        <f t="shared" si="11"/>
        <v>0</v>
      </c>
      <c r="Q132" s="143">
        <v>0</v>
      </c>
      <c r="R132" s="143">
        <f t="shared" si="12"/>
        <v>0</v>
      </c>
      <c r="S132" s="143">
        <v>0</v>
      </c>
      <c r="T132" s="144">
        <f t="shared" si="13"/>
        <v>0</v>
      </c>
      <c r="AR132" s="145" t="s">
        <v>617</v>
      </c>
      <c r="AT132" s="145" t="s">
        <v>475</v>
      </c>
      <c r="AU132" s="145" t="s">
        <v>80</v>
      </c>
      <c r="AY132" s="18" t="s">
        <v>330</v>
      </c>
      <c r="BE132" s="146">
        <f t="shared" si="14"/>
        <v>9550.51</v>
      </c>
      <c r="BF132" s="146">
        <f t="shared" si="15"/>
        <v>0</v>
      </c>
      <c r="BG132" s="146">
        <f t="shared" si="16"/>
        <v>0</v>
      </c>
      <c r="BH132" s="146">
        <f t="shared" si="17"/>
        <v>0</v>
      </c>
      <c r="BI132" s="146">
        <f t="shared" si="18"/>
        <v>0</v>
      </c>
      <c r="BJ132" s="18" t="s">
        <v>78</v>
      </c>
      <c r="BK132" s="146">
        <f t="shared" si="19"/>
        <v>9550.51</v>
      </c>
      <c r="BL132" s="18" t="s">
        <v>444</v>
      </c>
      <c r="BM132" s="145" t="s">
        <v>963</v>
      </c>
    </row>
    <row r="133" spans="2:65" s="1" customFormat="1" ht="16.5" customHeight="1">
      <c r="B133" s="33"/>
      <c r="C133" s="134" t="s">
        <v>559</v>
      </c>
      <c r="D133" s="134" t="s">
        <v>332</v>
      </c>
      <c r="E133" s="135" t="s">
        <v>6052</v>
      </c>
      <c r="F133" s="136" t="s">
        <v>6053</v>
      </c>
      <c r="G133" s="137" t="s">
        <v>2551</v>
      </c>
      <c r="H133" s="138">
        <v>1</v>
      </c>
      <c r="I133" s="139">
        <v>2865.15</v>
      </c>
      <c r="J133" s="140">
        <f t="shared" si="10"/>
        <v>2865.15</v>
      </c>
      <c r="K133" s="136" t="s">
        <v>6013</v>
      </c>
      <c r="L133" s="33"/>
      <c r="M133" s="141" t="s">
        <v>21</v>
      </c>
      <c r="N133" s="142" t="s">
        <v>42</v>
      </c>
      <c r="P133" s="143">
        <f t="shared" si="11"/>
        <v>0</v>
      </c>
      <c r="Q133" s="143">
        <v>0</v>
      </c>
      <c r="R133" s="143">
        <f t="shared" si="12"/>
        <v>0</v>
      </c>
      <c r="S133" s="143">
        <v>0</v>
      </c>
      <c r="T133" s="144">
        <f t="shared" si="13"/>
        <v>0</v>
      </c>
      <c r="AR133" s="145" t="s">
        <v>444</v>
      </c>
      <c r="AT133" s="145" t="s">
        <v>332</v>
      </c>
      <c r="AU133" s="145" t="s">
        <v>80</v>
      </c>
      <c r="AY133" s="18" t="s">
        <v>330</v>
      </c>
      <c r="BE133" s="146">
        <f t="shared" si="14"/>
        <v>2865.15</v>
      </c>
      <c r="BF133" s="146">
        <f t="shared" si="15"/>
        <v>0</v>
      </c>
      <c r="BG133" s="146">
        <f t="shared" si="16"/>
        <v>0</v>
      </c>
      <c r="BH133" s="146">
        <f t="shared" si="17"/>
        <v>0</v>
      </c>
      <c r="BI133" s="146">
        <f t="shared" si="18"/>
        <v>0</v>
      </c>
      <c r="BJ133" s="18" t="s">
        <v>78</v>
      </c>
      <c r="BK133" s="146">
        <f t="shared" si="19"/>
        <v>2865.15</v>
      </c>
      <c r="BL133" s="18" t="s">
        <v>444</v>
      </c>
      <c r="BM133" s="145" t="s">
        <v>977</v>
      </c>
    </row>
    <row r="134" spans="2:65" s="1" customFormat="1" ht="24.2" customHeight="1">
      <c r="B134" s="33"/>
      <c r="C134" s="173" t="s">
        <v>585</v>
      </c>
      <c r="D134" s="173" t="s">
        <v>475</v>
      </c>
      <c r="E134" s="174" t="s">
        <v>6054</v>
      </c>
      <c r="F134" s="175" t="s">
        <v>6055</v>
      </c>
      <c r="G134" s="176" t="s">
        <v>2551</v>
      </c>
      <c r="H134" s="177">
        <v>2</v>
      </c>
      <c r="I134" s="178">
        <v>4344.75</v>
      </c>
      <c r="J134" s="179">
        <f t="shared" si="10"/>
        <v>8689.5</v>
      </c>
      <c r="K134" s="175" t="s">
        <v>21</v>
      </c>
      <c r="L134" s="180"/>
      <c r="M134" s="181" t="s">
        <v>21</v>
      </c>
      <c r="N134" s="182" t="s">
        <v>42</v>
      </c>
      <c r="P134" s="143">
        <f t="shared" si="11"/>
        <v>0</v>
      </c>
      <c r="Q134" s="143">
        <v>0</v>
      </c>
      <c r="R134" s="143">
        <f t="shared" si="12"/>
        <v>0</v>
      </c>
      <c r="S134" s="143">
        <v>0</v>
      </c>
      <c r="T134" s="144">
        <f t="shared" si="13"/>
        <v>0</v>
      </c>
      <c r="AR134" s="145" t="s">
        <v>617</v>
      </c>
      <c r="AT134" s="145" t="s">
        <v>475</v>
      </c>
      <c r="AU134" s="145" t="s">
        <v>80</v>
      </c>
      <c r="AY134" s="18" t="s">
        <v>330</v>
      </c>
      <c r="BE134" s="146">
        <f t="shared" si="14"/>
        <v>8689.5</v>
      </c>
      <c r="BF134" s="146">
        <f t="shared" si="15"/>
        <v>0</v>
      </c>
      <c r="BG134" s="146">
        <f t="shared" si="16"/>
        <v>0</v>
      </c>
      <c r="BH134" s="146">
        <f t="shared" si="17"/>
        <v>0</v>
      </c>
      <c r="BI134" s="146">
        <f t="shared" si="18"/>
        <v>0</v>
      </c>
      <c r="BJ134" s="18" t="s">
        <v>78</v>
      </c>
      <c r="BK134" s="146">
        <f t="shared" si="19"/>
        <v>8689.5</v>
      </c>
      <c r="BL134" s="18" t="s">
        <v>444</v>
      </c>
      <c r="BM134" s="145" t="s">
        <v>987</v>
      </c>
    </row>
    <row r="135" spans="2:65" s="1" customFormat="1" ht="16.5" customHeight="1">
      <c r="B135" s="33"/>
      <c r="C135" s="134" t="s">
        <v>594</v>
      </c>
      <c r="D135" s="134" t="s">
        <v>332</v>
      </c>
      <c r="E135" s="135" t="s">
        <v>6056</v>
      </c>
      <c r="F135" s="136" t="s">
        <v>6057</v>
      </c>
      <c r="G135" s="137" t="s">
        <v>2551</v>
      </c>
      <c r="H135" s="138">
        <v>2</v>
      </c>
      <c r="I135" s="139">
        <v>1303.42</v>
      </c>
      <c r="J135" s="140">
        <f t="shared" si="10"/>
        <v>2606.84</v>
      </c>
      <c r="K135" s="136" t="s">
        <v>6013</v>
      </c>
      <c r="L135" s="33"/>
      <c r="M135" s="141" t="s">
        <v>21</v>
      </c>
      <c r="N135" s="142" t="s">
        <v>42</v>
      </c>
      <c r="P135" s="143">
        <f t="shared" si="11"/>
        <v>0</v>
      </c>
      <c r="Q135" s="143">
        <v>0</v>
      </c>
      <c r="R135" s="143">
        <f t="shared" si="12"/>
        <v>0</v>
      </c>
      <c r="S135" s="143">
        <v>0</v>
      </c>
      <c r="T135" s="144">
        <f t="shared" si="13"/>
        <v>0</v>
      </c>
      <c r="AR135" s="145" t="s">
        <v>444</v>
      </c>
      <c r="AT135" s="145" t="s">
        <v>332</v>
      </c>
      <c r="AU135" s="145" t="s">
        <v>80</v>
      </c>
      <c r="AY135" s="18" t="s">
        <v>330</v>
      </c>
      <c r="BE135" s="146">
        <f t="shared" si="14"/>
        <v>2606.84</v>
      </c>
      <c r="BF135" s="146">
        <f t="shared" si="15"/>
        <v>0</v>
      </c>
      <c r="BG135" s="146">
        <f t="shared" si="16"/>
        <v>0</v>
      </c>
      <c r="BH135" s="146">
        <f t="shared" si="17"/>
        <v>0</v>
      </c>
      <c r="BI135" s="146">
        <f t="shared" si="18"/>
        <v>0</v>
      </c>
      <c r="BJ135" s="18" t="s">
        <v>78</v>
      </c>
      <c r="BK135" s="146">
        <f t="shared" si="19"/>
        <v>2606.84</v>
      </c>
      <c r="BL135" s="18" t="s">
        <v>444</v>
      </c>
      <c r="BM135" s="145" t="s">
        <v>998</v>
      </c>
    </row>
    <row r="136" spans="2:65" s="1" customFormat="1" ht="24.2" customHeight="1">
      <c r="B136" s="33"/>
      <c r="C136" s="173" t="s">
        <v>600</v>
      </c>
      <c r="D136" s="173" t="s">
        <v>475</v>
      </c>
      <c r="E136" s="174" t="s">
        <v>6058</v>
      </c>
      <c r="F136" s="175" t="s">
        <v>6059</v>
      </c>
      <c r="G136" s="176" t="s">
        <v>2551</v>
      </c>
      <c r="H136" s="177">
        <v>2</v>
      </c>
      <c r="I136" s="178">
        <v>4344.75</v>
      </c>
      <c r="J136" s="179">
        <f t="shared" si="10"/>
        <v>8689.5</v>
      </c>
      <c r="K136" s="175" t="s">
        <v>21</v>
      </c>
      <c r="L136" s="180"/>
      <c r="M136" s="181" t="s">
        <v>21</v>
      </c>
      <c r="N136" s="182" t="s">
        <v>42</v>
      </c>
      <c r="P136" s="143">
        <f t="shared" si="11"/>
        <v>0</v>
      </c>
      <c r="Q136" s="143">
        <v>0</v>
      </c>
      <c r="R136" s="143">
        <f t="shared" si="12"/>
        <v>0</v>
      </c>
      <c r="S136" s="143">
        <v>0</v>
      </c>
      <c r="T136" s="144">
        <f t="shared" si="13"/>
        <v>0</v>
      </c>
      <c r="AR136" s="145" t="s">
        <v>617</v>
      </c>
      <c r="AT136" s="145" t="s">
        <v>475</v>
      </c>
      <c r="AU136" s="145" t="s">
        <v>80</v>
      </c>
      <c r="AY136" s="18" t="s">
        <v>330</v>
      </c>
      <c r="BE136" s="146">
        <f t="shared" si="14"/>
        <v>8689.5</v>
      </c>
      <c r="BF136" s="146">
        <f t="shared" si="15"/>
        <v>0</v>
      </c>
      <c r="BG136" s="146">
        <f t="shared" si="16"/>
        <v>0</v>
      </c>
      <c r="BH136" s="146">
        <f t="shared" si="17"/>
        <v>0</v>
      </c>
      <c r="BI136" s="146">
        <f t="shared" si="18"/>
        <v>0</v>
      </c>
      <c r="BJ136" s="18" t="s">
        <v>78</v>
      </c>
      <c r="BK136" s="146">
        <f t="shared" si="19"/>
        <v>8689.5</v>
      </c>
      <c r="BL136" s="18" t="s">
        <v>444</v>
      </c>
      <c r="BM136" s="145" t="s">
        <v>1022</v>
      </c>
    </row>
    <row r="137" spans="2:65" s="1" customFormat="1" ht="16.5" customHeight="1">
      <c r="B137" s="33"/>
      <c r="C137" s="134" t="s">
        <v>611</v>
      </c>
      <c r="D137" s="134" t="s">
        <v>332</v>
      </c>
      <c r="E137" s="135" t="s">
        <v>6056</v>
      </c>
      <c r="F137" s="136" t="s">
        <v>6057</v>
      </c>
      <c r="G137" s="137" t="s">
        <v>2551</v>
      </c>
      <c r="H137" s="138">
        <v>2</v>
      </c>
      <c r="I137" s="139">
        <v>1303.42</v>
      </c>
      <c r="J137" s="140">
        <f t="shared" si="10"/>
        <v>2606.84</v>
      </c>
      <c r="K137" s="136" t="s">
        <v>6013</v>
      </c>
      <c r="L137" s="33"/>
      <c r="M137" s="141" t="s">
        <v>21</v>
      </c>
      <c r="N137" s="142" t="s">
        <v>42</v>
      </c>
      <c r="P137" s="143">
        <f t="shared" si="11"/>
        <v>0</v>
      </c>
      <c r="Q137" s="143">
        <v>0</v>
      </c>
      <c r="R137" s="143">
        <f t="shared" si="12"/>
        <v>0</v>
      </c>
      <c r="S137" s="143">
        <v>0</v>
      </c>
      <c r="T137" s="144">
        <f t="shared" si="13"/>
        <v>0</v>
      </c>
      <c r="AR137" s="145" t="s">
        <v>444</v>
      </c>
      <c r="AT137" s="145" t="s">
        <v>332</v>
      </c>
      <c r="AU137" s="145" t="s">
        <v>80</v>
      </c>
      <c r="AY137" s="18" t="s">
        <v>330</v>
      </c>
      <c r="BE137" s="146">
        <f t="shared" si="14"/>
        <v>2606.84</v>
      </c>
      <c r="BF137" s="146">
        <f t="shared" si="15"/>
        <v>0</v>
      </c>
      <c r="BG137" s="146">
        <f t="shared" si="16"/>
        <v>0</v>
      </c>
      <c r="BH137" s="146">
        <f t="shared" si="17"/>
        <v>0</v>
      </c>
      <c r="BI137" s="146">
        <f t="shared" si="18"/>
        <v>0</v>
      </c>
      <c r="BJ137" s="18" t="s">
        <v>78</v>
      </c>
      <c r="BK137" s="146">
        <f t="shared" si="19"/>
        <v>2606.84</v>
      </c>
      <c r="BL137" s="18" t="s">
        <v>444</v>
      </c>
      <c r="BM137" s="145" t="s">
        <v>1035</v>
      </c>
    </row>
    <row r="138" spans="2:65" s="1" customFormat="1" ht="24.2" customHeight="1">
      <c r="B138" s="33"/>
      <c r="C138" s="173" t="s">
        <v>617</v>
      </c>
      <c r="D138" s="173" t="s">
        <v>475</v>
      </c>
      <c r="E138" s="174" t="s">
        <v>6060</v>
      </c>
      <c r="F138" s="175" t="s">
        <v>6061</v>
      </c>
      <c r="G138" s="176" t="s">
        <v>2551</v>
      </c>
      <c r="H138" s="177">
        <v>13</v>
      </c>
      <c r="I138" s="178">
        <v>4785.1500000000005</v>
      </c>
      <c r="J138" s="179">
        <f t="shared" si="10"/>
        <v>62206.95</v>
      </c>
      <c r="K138" s="175" t="s">
        <v>21</v>
      </c>
      <c r="L138" s="180"/>
      <c r="M138" s="181" t="s">
        <v>21</v>
      </c>
      <c r="N138" s="182" t="s">
        <v>42</v>
      </c>
      <c r="P138" s="143">
        <f t="shared" si="11"/>
        <v>0</v>
      </c>
      <c r="Q138" s="143">
        <v>0</v>
      </c>
      <c r="R138" s="143">
        <f t="shared" si="12"/>
        <v>0</v>
      </c>
      <c r="S138" s="143">
        <v>0</v>
      </c>
      <c r="T138" s="144">
        <f t="shared" si="13"/>
        <v>0</v>
      </c>
      <c r="AR138" s="145" t="s">
        <v>617</v>
      </c>
      <c r="AT138" s="145" t="s">
        <v>475</v>
      </c>
      <c r="AU138" s="145" t="s">
        <v>80</v>
      </c>
      <c r="AY138" s="18" t="s">
        <v>330</v>
      </c>
      <c r="BE138" s="146">
        <f t="shared" si="14"/>
        <v>62206.95</v>
      </c>
      <c r="BF138" s="146">
        <f t="shared" si="15"/>
        <v>0</v>
      </c>
      <c r="BG138" s="146">
        <f t="shared" si="16"/>
        <v>0</v>
      </c>
      <c r="BH138" s="146">
        <f t="shared" si="17"/>
        <v>0</v>
      </c>
      <c r="BI138" s="146">
        <f t="shared" si="18"/>
        <v>0</v>
      </c>
      <c r="BJ138" s="18" t="s">
        <v>78</v>
      </c>
      <c r="BK138" s="146">
        <f t="shared" si="19"/>
        <v>62206.95</v>
      </c>
      <c r="BL138" s="18" t="s">
        <v>444</v>
      </c>
      <c r="BM138" s="145" t="s">
        <v>1050</v>
      </c>
    </row>
    <row r="139" spans="2:65" s="1" customFormat="1" ht="16.5" customHeight="1">
      <c r="B139" s="33"/>
      <c r="C139" s="134" t="s">
        <v>627</v>
      </c>
      <c r="D139" s="134" t="s">
        <v>332</v>
      </c>
      <c r="E139" s="135" t="s">
        <v>6056</v>
      </c>
      <c r="F139" s="136" t="s">
        <v>6057</v>
      </c>
      <c r="G139" s="137" t="s">
        <v>2551</v>
      </c>
      <c r="H139" s="138">
        <v>13</v>
      </c>
      <c r="I139" s="139">
        <v>1435.54</v>
      </c>
      <c r="J139" s="140">
        <f t="shared" si="10"/>
        <v>18662.02</v>
      </c>
      <c r="K139" s="136" t="s">
        <v>6013</v>
      </c>
      <c r="L139" s="33"/>
      <c r="M139" s="141" t="s">
        <v>21</v>
      </c>
      <c r="N139" s="142" t="s">
        <v>42</v>
      </c>
      <c r="P139" s="143">
        <f t="shared" si="11"/>
        <v>0</v>
      </c>
      <c r="Q139" s="143">
        <v>0</v>
      </c>
      <c r="R139" s="143">
        <f t="shared" si="12"/>
        <v>0</v>
      </c>
      <c r="S139" s="143">
        <v>0</v>
      </c>
      <c r="T139" s="144">
        <f t="shared" si="13"/>
        <v>0</v>
      </c>
      <c r="AR139" s="145" t="s">
        <v>444</v>
      </c>
      <c r="AT139" s="145" t="s">
        <v>332</v>
      </c>
      <c r="AU139" s="145" t="s">
        <v>80</v>
      </c>
      <c r="AY139" s="18" t="s">
        <v>330</v>
      </c>
      <c r="BE139" s="146">
        <f t="shared" si="14"/>
        <v>18662.02</v>
      </c>
      <c r="BF139" s="146">
        <f t="shared" si="15"/>
        <v>0</v>
      </c>
      <c r="BG139" s="146">
        <f t="shared" si="16"/>
        <v>0</v>
      </c>
      <c r="BH139" s="146">
        <f t="shared" si="17"/>
        <v>0</v>
      </c>
      <c r="BI139" s="146">
        <f t="shared" si="18"/>
        <v>0</v>
      </c>
      <c r="BJ139" s="18" t="s">
        <v>78</v>
      </c>
      <c r="BK139" s="146">
        <f t="shared" si="19"/>
        <v>18662.02</v>
      </c>
      <c r="BL139" s="18" t="s">
        <v>444</v>
      </c>
      <c r="BM139" s="145" t="s">
        <v>1064</v>
      </c>
    </row>
    <row r="140" spans="2:65" s="1" customFormat="1" ht="24.2" customHeight="1">
      <c r="B140" s="33"/>
      <c r="C140" s="173" t="s">
        <v>636</v>
      </c>
      <c r="D140" s="173" t="s">
        <v>475</v>
      </c>
      <c r="E140" s="174" t="s">
        <v>6062</v>
      </c>
      <c r="F140" s="175" t="s">
        <v>6063</v>
      </c>
      <c r="G140" s="176" t="s">
        <v>2551</v>
      </c>
      <c r="H140" s="177">
        <v>12</v>
      </c>
      <c r="I140" s="178">
        <v>4785.1500000000005</v>
      </c>
      <c r="J140" s="179">
        <f t="shared" si="10"/>
        <v>57421.8</v>
      </c>
      <c r="K140" s="175" t="s">
        <v>21</v>
      </c>
      <c r="L140" s="180"/>
      <c r="M140" s="181" t="s">
        <v>21</v>
      </c>
      <c r="N140" s="182" t="s">
        <v>42</v>
      </c>
      <c r="P140" s="143">
        <f t="shared" si="11"/>
        <v>0</v>
      </c>
      <c r="Q140" s="143">
        <v>0</v>
      </c>
      <c r="R140" s="143">
        <f t="shared" si="12"/>
        <v>0</v>
      </c>
      <c r="S140" s="143">
        <v>0</v>
      </c>
      <c r="T140" s="144">
        <f t="shared" si="13"/>
        <v>0</v>
      </c>
      <c r="AR140" s="145" t="s">
        <v>617</v>
      </c>
      <c r="AT140" s="145" t="s">
        <v>475</v>
      </c>
      <c r="AU140" s="145" t="s">
        <v>80</v>
      </c>
      <c r="AY140" s="18" t="s">
        <v>330</v>
      </c>
      <c r="BE140" s="146">
        <f t="shared" si="14"/>
        <v>57421.8</v>
      </c>
      <c r="BF140" s="146">
        <f t="shared" si="15"/>
        <v>0</v>
      </c>
      <c r="BG140" s="146">
        <f t="shared" si="16"/>
        <v>0</v>
      </c>
      <c r="BH140" s="146">
        <f t="shared" si="17"/>
        <v>0</v>
      </c>
      <c r="BI140" s="146">
        <f t="shared" si="18"/>
        <v>0</v>
      </c>
      <c r="BJ140" s="18" t="s">
        <v>78</v>
      </c>
      <c r="BK140" s="146">
        <f t="shared" si="19"/>
        <v>57421.8</v>
      </c>
      <c r="BL140" s="18" t="s">
        <v>444</v>
      </c>
      <c r="BM140" s="145" t="s">
        <v>1087</v>
      </c>
    </row>
    <row r="141" spans="2:65" s="1" customFormat="1" ht="16.5" customHeight="1">
      <c r="B141" s="33"/>
      <c r="C141" s="134" t="s">
        <v>642</v>
      </c>
      <c r="D141" s="134" t="s">
        <v>332</v>
      </c>
      <c r="E141" s="135" t="s">
        <v>6056</v>
      </c>
      <c r="F141" s="136" t="s">
        <v>6057</v>
      </c>
      <c r="G141" s="137" t="s">
        <v>2551</v>
      </c>
      <c r="H141" s="138">
        <v>12</v>
      </c>
      <c r="I141" s="139">
        <v>1435.54</v>
      </c>
      <c r="J141" s="140">
        <f t="shared" si="10"/>
        <v>17226.48</v>
      </c>
      <c r="K141" s="136" t="s">
        <v>6013</v>
      </c>
      <c r="L141" s="33"/>
      <c r="M141" s="141" t="s">
        <v>21</v>
      </c>
      <c r="N141" s="142" t="s">
        <v>42</v>
      </c>
      <c r="P141" s="143">
        <f t="shared" si="11"/>
        <v>0</v>
      </c>
      <c r="Q141" s="143">
        <v>0</v>
      </c>
      <c r="R141" s="143">
        <f t="shared" si="12"/>
        <v>0</v>
      </c>
      <c r="S141" s="143">
        <v>0</v>
      </c>
      <c r="T141" s="144">
        <f t="shared" si="13"/>
        <v>0</v>
      </c>
      <c r="AR141" s="145" t="s">
        <v>444</v>
      </c>
      <c r="AT141" s="145" t="s">
        <v>332</v>
      </c>
      <c r="AU141" s="145" t="s">
        <v>80</v>
      </c>
      <c r="AY141" s="18" t="s">
        <v>330</v>
      </c>
      <c r="BE141" s="146">
        <f t="shared" si="14"/>
        <v>17226.48</v>
      </c>
      <c r="BF141" s="146">
        <f t="shared" si="15"/>
        <v>0</v>
      </c>
      <c r="BG141" s="146">
        <f t="shared" si="16"/>
        <v>0</v>
      </c>
      <c r="BH141" s="146">
        <f t="shared" si="17"/>
        <v>0</v>
      </c>
      <c r="BI141" s="146">
        <f t="shared" si="18"/>
        <v>0</v>
      </c>
      <c r="BJ141" s="18" t="s">
        <v>78</v>
      </c>
      <c r="BK141" s="146">
        <f t="shared" si="19"/>
        <v>17226.48</v>
      </c>
      <c r="BL141" s="18" t="s">
        <v>444</v>
      </c>
      <c r="BM141" s="145" t="s">
        <v>1103</v>
      </c>
    </row>
    <row r="142" spans="2:65" s="1" customFormat="1" ht="24.2" customHeight="1">
      <c r="B142" s="33"/>
      <c r="C142" s="173" t="s">
        <v>649</v>
      </c>
      <c r="D142" s="173" t="s">
        <v>475</v>
      </c>
      <c r="E142" s="174" t="s">
        <v>6064</v>
      </c>
      <c r="F142" s="175" t="s">
        <v>6065</v>
      </c>
      <c r="G142" s="176" t="s">
        <v>2551</v>
      </c>
      <c r="H142" s="177">
        <v>6</v>
      </c>
      <c r="I142" s="178">
        <v>2239.88</v>
      </c>
      <c r="J142" s="179">
        <f t="shared" si="10"/>
        <v>13439.28</v>
      </c>
      <c r="K142" s="175" t="s">
        <v>21</v>
      </c>
      <c r="L142" s="180"/>
      <c r="M142" s="181" t="s">
        <v>21</v>
      </c>
      <c r="N142" s="182" t="s">
        <v>42</v>
      </c>
      <c r="P142" s="143">
        <f t="shared" si="11"/>
        <v>0</v>
      </c>
      <c r="Q142" s="143">
        <v>0</v>
      </c>
      <c r="R142" s="143">
        <f t="shared" si="12"/>
        <v>0</v>
      </c>
      <c r="S142" s="143">
        <v>0</v>
      </c>
      <c r="T142" s="144">
        <f t="shared" si="13"/>
        <v>0</v>
      </c>
      <c r="AR142" s="145" t="s">
        <v>617</v>
      </c>
      <c r="AT142" s="145" t="s">
        <v>475</v>
      </c>
      <c r="AU142" s="145" t="s">
        <v>80</v>
      </c>
      <c r="AY142" s="18" t="s">
        <v>330</v>
      </c>
      <c r="BE142" s="146">
        <f t="shared" si="14"/>
        <v>13439.28</v>
      </c>
      <c r="BF142" s="146">
        <f t="shared" si="15"/>
        <v>0</v>
      </c>
      <c r="BG142" s="146">
        <f t="shared" si="16"/>
        <v>0</v>
      </c>
      <c r="BH142" s="146">
        <f t="shared" si="17"/>
        <v>0</v>
      </c>
      <c r="BI142" s="146">
        <f t="shared" si="18"/>
        <v>0</v>
      </c>
      <c r="BJ142" s="18" t="s">
        <v>78</v>
      </c>
      <c r="BK142" s="146">
        <f t="shared" si="19"/>
        <v>13439.28</v>
      </c>
      <c r="BL142" s="18" t="s">
        <v>444</v>
      </c>
      <c r="BM142" s="145" t="s">
        <v>1116</v>
      </c>
    </row>
    <row r="143" spans="2:65" s="1" customFormat="1" ht="16.5" customHeight="1">
      <c r="B143" s="33"/>
      <c r="C143" s="134" t="s">
        <v>658</v>
      </c>
      <c r="D143" s="134" t="s">
        <v>332</v>
      </c>
      <c r="E143" s="135" t="s">
        <v>6066</v>
      </c>
      <c r="F143" s="136" t="s">
        <v>6067</v>
      </c>
      <c r="G143" s="137" t="s">
        <v>2551</v>
      </c>
      <c r="H143" s="138">
        <v>6</v>
      </c>
      <c r="I143" s="139">
        <v>671.97</v>
      </c>
      <c r="J143" s="140">
        <f t="shared" si="10"/>
        <v>4031.82</v>
      </c>
      <c r="K143" s="136" t="s">
        <v>6013</v>
      </c>
      <c r="L143" s="33"/>
      <c r="M143" s="141" t="s">
        <v>21</v>
      </c>
      <c r="N143" s="142" t="s">
        <v>42</v>
      </c>
      <c r="P143" s="143">
        <f t="shared" si="11"/>
        <v>0</v>
      </c>
      <c r="Q143" s="143">
        <v>0</v>
      </c>
      <c r="R143" s="143">
        <f t="shared" si="12"/>
        <v>0</v>
      </c>
      <c r="S143" s="143">
        <v>0</v>
      </c>
      <c r="T143" s="144">
        <f t="shared" si="13"/>
        <v>0</v>
      </c>
      <c r="AR143" s="145" t="s">
        <v>444</v>
      </c>
      <c r="AT143" s="145" t="s">
        <v>332</v>
      </c>
      <c r="AU143" s="145" t="s">
        <v>80</v>
      </c>
      <c r="AY143" s="18" t="s">
        <v>330</v>
      </c>
      <c r="BE143" s="146">
        <f t="shared" si="14"/>
        <v>4031.82</v>
      </c>
      <c r="BF143" s="146">
        <f t="shared" si="15"/>
        <v>0</v>
      </c>
      <c r="BG143" s="146">
        <f t="shared" si="16"/>
        <v>0</v>
      </c>
      <c r="BH143" s="146">
        <f t="shared" si="17"/>
        <v>0</v>
      </c>
      <c r="BI143" s="146">
        <f t="shared" si="18"/>
        <v>0</v>
      </c>
      <c r="BJ143" s="18" t="s">
        <v>78</v>
      </c>
      <c r="BK143" s="146">
        <f t="shared" si="19"/>
        <v>4031.82</v>
      </c>
      <c r="BL143" s="18" t="s">
        <v>444</v>
      </c>
      <c r="BM143" s="145" t="s">
        <v>1134</v>
      </c>
    </row>
    <row r="144" spans="2:65" s="1" customFormat="1" ht="24.2" customHeight="1">
      <c r="B144" s="33"/>
      <c r="C144" s="173" t="s">
        <v>665</v>
      </c>
      <c r="D144" s="173" t="s">
        <v>475</v>
      </c>
      <c r="E144" s="174" t="s">
        <v>6068</v>
      </c>
      <c r="F144" s="175" t="s">
        <v>6069</v>
      </c>
      <c r="G144" s="176" t="s">
        <v>2551</v>
      </c>
      <c r="H144" s="177">
        <v>11</v>
      </c>
      <c r="I144" s="178">
        <v>2584.59</v>
      </c>
      <c r="J144" s="179">
        <f t="shared" si="10"/>
        <v>28430.49</v>
      </c>
      <c r="K144" s="175" t="s">
        <v>21</v>
      </c>
      <c r="L144" s="180"/>
      <c r="M144" s="181" t="s">
        <v>21</v>
      </c>
      <c r="N144" s="182" t="s">
        <v>42</v>
      </c>
      <c r="P144" s="143">
        <f t="shared" si="11"/>
        <v>0</v>
      </c>
      <c r="Q144" s="143">
        <v>0</v>
      </c>
      <c r="R144" s="143">
        <f t="shared" si="12"/>
        <v>0</v>
      </c>
      <c r="S144" s="143">
        <v>0</v>
      </c>
      <c r="T144" s="144">
        <f t="shared" si="13"/>
        <v>0</v>
      </c>
      <c r="AR144" s="145" t="s">
        <v>617</v>
      </c>
      <c r="AT144" s="145" t="s">
        <v>475</v>
      </c>
      <c r="AU144" s="145" t="s">
        <v>80</v>
      </c>
      <c r="AY144" s="18" t="s">
        <v>330</v>
      </c>
      <c r="BE144" s="146">
        <f t="shared" si="14"/>
        <v>28430.49</v>
      </c>
      <c r="BF144" s="146">
        <f t="shared" si="15"/>
        <v>0</v>
      </c>
      <c r="BG144" s="146">
        <f t="shared" si="16"/>
        <v>0</v>
      </c>
      <c r="BH144" s="146">
        <f t="shared" si="17"/>
        <v>0</v>
      </c>
      <c r="BI144" s="146">
        <f t="shared" si="18"/>
        <v>0</v>
      </c>
      <c r="BJ144" s="18" t="s">
        <v>78</v>
      </c>
      <c r="BK144" s="146">
        <f t="shared" si="19"/>
        <v>28430.49</v>
      </c>
      <c r="BL144" s="18" t="s">
        <v>444</v>
      </c>
      <c r="BM144" s="145" t="s">
        <v>1149</v>
      </c>
    </row>
    <row r="145" spans="2:65" s="1" customFormat="1" ht="16.5" customHeight="1">
      <c r="B145" s="33"/>
      <c r="C145" s="134" t="s">
        <v>671</v>
      </c>
      <c r="D145" s="134" t="s">
        <v>332</v>
      </c>
      <c r="E145" s="135" t="s">
        <v>6070</v>
      </c>
      <c r="F145" s="136" t="s">
        <v>6071</v>
      </c>
      <c r="G145" s="137" t="s">
        <v>2551</v>
      </c>
      <c r="H145" s="138">
        <v>11</v>
      </c>
      <c r="I145" s="139">
        <v>775.38</v>
      </c>
      <c r="J145" s="140">
        <f t="shared" si="10"/>
        <v>8529.18</v>
      </c>
      <c r="K145" s="136" t="s">
        <v>6013</v>
      </c>
      <c r="L145" s="33"/>
      <c r="M145" s="141" t="s">
        <v>21</v>
      </c>
      <c r="N145" s="142" t="s">
        <v>42</v>
      </c>
      <c r="P145" s="143">
        <f t="shared" si="11"/>
        <v>0</v>
      </c>
      <c r="Q145" s="143">
        <v>0</v>
      </c>
      <c r="R145" s="143">
        <f t="shared" si="12"/>
        <v>0</v>
      </c>
      <c r="S145" s="143">
        <v>0</v>
      </c>
      <c r="T145" s="144">
        <f t="shared" si="13"/>
        <v>0</v>
      </c>
      <c r="AR145" s="145" t="s">
        <v>444</v>
      </c>
      <c r="AT145" s="145" t="s">
        <v>332</v>
      </c>
      <c r="AU145" s="145" t="s">
        <v>80</v>
      </c>
      <c r="AY145" s="18" t="s">
        <v>330</v>
      </c>
      <c r="BE145" s="146">
        <f t="shared" si="14"/>
        <v>8529.18</v>
      </c>
      <c r="BF145" s="146">
        <f t="shared" si="15"/>
        <v>0</v>
      </c>
      <c r="BG145" s="146">
        <f t="shared" si="16"/>
        <v>0</v>
      </c>
      <c r="BH145" s="146">
        <f t="shared" si="17"/>
        <v>0</v>
      </c>
      <c r="BI145" s="146">
        <f t="shared" si="18"/>
        <v>0</v>
      </c>
      <c r="BJ145" s="18" t="s">
        <v>78</v>
      </c>
      <c r="BK145" s="146">
        <f t="shared" si="19"/>
        <v>8529.18</v>
      </c>
      <c r="BL145" s="18" t="s">
        <v>444</v>
      </c>
      <c r="BM145" s="145" t="s">
        <v>1160</v>
      </c>
    </row>
    <row r="146" spans="2:65" s="1" customFormat="1" ht="24.2" customHeight="1">
      <c r="B146" s="33"/>
      <c r="C146" s="173" t="s">
        <v>677</v>
      </c>
      <c r="D146" s="173" t="s">
        <v>475</v>
      </c>
      <c r="E146" s="174" t="s">
        <v>6072</v>
      </c>
      <c r="F146" s="175" t="s">
        <v>6073</v>
      </c>
      <c r="G146" s="176" t="s">
        <v>2551</v>
      </c>
      <c r="H146" s="177">
        <v>3</v>
      </c>
      <c r="I146" s="178">
        <v>2039.12</v>
      </c>
      <c r="J146" s="179">
        <f t="shared" si="10"/>
        <v>6117.36</v>
      </c>
      <c r="K146" s="175" t="s">
        <v>21</v>
      </c>
      <c r="L146" s="180"/>
      <c r="M146" s="181" t="s">
        <v>21</v>
      </c>
      <c r="N146" s="182" t="s">
        <v>42</v>
      </c>
      <c r="P146" s="143">
        <f t="shared" si="11"/>
        <v>0</v>
      </c>
      <c r="Q146" s="143">
        <v>0</v>
      </c>
      <c r="R146" s="143">
        <f t="shared" si="12"/>
        <v>0</v>
      </c>
      <c r="S146" s="143">
        <v>0</v>
      </c>
      <c r="T146" s="144">
        <f t="shared" si="13"/>
        <v>0</v>
      </c>
      <c r="AR146" s="145" t="s">
        <v>617</v>
      </c>
      <c r="AT146" s="145" t="s">
        <v>475</v>
      </c>
      <c r="AU146" s="145" t="s">
        <v>80</v>
      </c>
      <c r="AY146" s="18" t="s">
        <v>330</v>
      </c>
      <c r="BE146" s="146">
        <f t="shared" si="14"/>
        <v>6117.36</v>
      </c>
      <c r="BF146" s="146">
        <f t="shared" si="15"/>
        <v>0</v>
      </c>
      <c r="BG146" s="146">
        <f t="shared" si="16"/>
        <v>0</v>
      </c>
      <c r="BH146" s="146">
        <f t="shared" si="17"/>
        <v>0</v>
      </c>
      <c r="BI146" s="146">
        <f t="shared" si="18"/>
        <v>0</v>
      </c>
      <c r="BJ146" s="18" t="s">
        <v>78</v>
      </c>
      <c r="BK146" s="146">
        <f t="shared" si="19"/>
        <v>6117.36</v>
      </c>
      <c r="BL146" s="18" t="s">
        <v>444</v>
      </c>
      <c r="BM146" s="145" t="s">
        <v>1176</v>
      </c>
    </row>
    <row r="147" spans="2:65" s="1" customFormat="1" ht="16.5" customHeight="1">
      <c r="B147" s="33"/>
      <c r="C147" s="134" t="s">
        <v>692</v>
      </c>
      <c r="D147" s="134" t="s">
        <v>332</v>
      </c>
      <c r="E147" s="135" t="s">
        <v>6070</v>
      </c>
      <c r="F147" s="136" t="s">
        <v>6071</v>
      </c>
      <c r="G147" s="137" t="s">
        <v>2551</v>
      </c>
      <c r="H147" s="138">
        <v>3</v>
      </c>
      <c r="I147" s="139">
        <v>611.74</v>
      </c>
      <c r="J147" s="140">
        <f t="shared" ref="J147:J178" si="20">ROUND(I147*H147,2)</f>
        <v>1835.22</v>
      </c>
      <c r="K147" s="136" t="s">
        <v>6013</v>
      </c>
      <c r="L147" s="33"/>
      <c r="M147" s="141" t="s">
        <v>21</v>
      </c>
      <c r="N147" s="142" t="s">
        <v>42</v>
      </c>
      <c r="P147" s="143">
        <f t="shared" ref="P147:P178" si="21">O147*H147</f>
        <v>0</v>
      </c>
      <c r="Q147" s="143">
        <v>0</v>
      </c>
      <c r="R147" s="143">
        <f t="shared" ref="R147:R178" si="22">Q147*H147</f>
        <v>0</v>
      </c>
      <c r="S147" s="143">
        <v>0</v>
      </c>
      <c r="T147" s="144">
        <f t="shared" ref="T147:T178" si="23">S147*H147</f>
        <v>0</v>
      </c>
      <c r="AR147" s="145" t="s">
        <v>444</v>
      </c>
      <c r="AT147" s="145" t="s">
        <v>332</v>
      </c>
      <c r="AU147" s="145" t="s">
        <v>80</v>
      </c>
      <c r="AY147" s="18" t="s">
        <v>330</v>
      </c>
      <c r="BE147" s="146">
        <f t="shared" ref="BE147:BE178" si="24">IF(N147="základní",J147,0)</f>
        <v>1835.22</v>
      </c>
      <c r="BF147" s="146">
        <f t="shared" ref="BF147:BF178" si="25">IF(N147="snížená",J147,0)</f>
        <v>0</v>
      </c>
      <c r="BG147" s="146">
        <f t="shared" ref="BG147:BG178" si="26">IF(N147="zákl. přenesená",J147,0)</f>
        <v>0</v>
      </c>
      <c r="BH147" s="146">
        <f t="shared" ref="BH147:BH178" si="27">IF(N147="sníž. přenesená",J147,0)</f>
        <v>0</v>
      </c>
      <c r="BI147" s="146">
        <f t="shared" ref="BI147:BI178" si="28">IF(N147="nulová",J147,0)</f>
        <v>0</v>
      </c>
      <c r="BJ147" s="18" t="s">
        <v>78</v>
      </c>
      <c r="BK147" s="146">
        <f t="shared" ref="BK147:BK178" si="29">ROUND(I147*H147,2)</f>
        <v>1835.22</v>
      </c>
      <c r="BL147" s="18" t="s">
        <v>444</v>
      </c>
      <c r="BM147" s="145" t="s">
        <v>1228</v>
      </c>
    </row>
    <row r="148" spans="2:65" s="1" customFormat="1" ht="16.5" customHeight="1">
      <c r="B148" s="33"/>
      <c r="C148" s="173" t="s">
        <v>714</v>
      </c>
      <c r="D148" s="173" t="s">
        <v>475</v>
      </c>
      <c r="E148" s="174" t="s">
        <v>6074</v>
      </c>
      <c r="F148" s="175" t="s">
        <v>6075</v>
      </c>
      <c r="G148" s="176" t="s">
        <v>2551</v>
      </c>
      <c r="H148" s="177">
        <v>3</v>
      </c>
      <c r="I148" s="178">
        <v>407.34</v>
      </c>
      <c r="J148" s="179">
        <f t="shared" si="20"/>
        <v>1222.02</v>
      </c>
      <c r="K148" s="175" t="s">
        <v>21</v>
      </c>
      <c r="L148" s="180"/>
      <c r="M148" s="181" t="s">
        <v>21</v>
      </c>
      <c r="N148" s="182" t="s">
        <v>42</v>
      </c>
      <c r="P148" s="143">
        <f t="shared" si="21"/>
        <v>0</v>
      </c>
      <c r="Q148" s="143">
        <v>0</v>
      </c>
      <c r="R148" s="143">
        <f t="shared" si="22"/>
        <v>0</v>
      </c>
      <c r="S148" s="143">
        <v>0</v>
      </c>
      <c r="T148" s="144">
        <f t="shared" si="23"/>
        <v>0</v>
      </c>
      <c r="AR148" s="145" t="s">
        <v>617</v>
      </c>
      <c r="AT148" s="145" t="s">
        <v>475</v>
      </c>
      <c r="AU148" s="145" t="s">
        <v>80</v>
      </c>
      <c r="AY148" s="18" t="s">
        <v>330</v>
      </c>
      <c r="BE148" s="146">
        <f t="shared" si="24"/>
        <v>1222.02</v>
      </c>
      <c r="BF148" s="146">
        <f t="shared" si="25"/>
        <v>0</v>
      </c>
      <c r="BG148" s="146">
        <f t="shared" si="26"/>
        <v>0</v>
      </c>
      <c r="BH148" s="146">
        <f t="shared" si="27"/>
        <v>0</v>
      </c>
      <c r="BI148" s="146">
        <f t="shared" si="28"/>
        <v>0</v>
      </c>
      <c r="BJ148" s="18" t="s">
        <v>78</v>
      </c>
      <c r="BK148" s="146">
        <f t="shared" si="29"/>
        <v>1222.02</v>
      </c>
      <c r="BL148" s="18" t="s">
        <v>444</v>
      </c>
      <c r="BM148" s="145" t="s">
        <v>1255</v>
      </c>
    </row>
    <row r="149" spans="2:65" s="1" customFormat="1" ht="16.5" customHeight="1">
      <c r="B149" s="33"/>
      <c r="C149" s="134" t="s">
        <v>720</v>
      </c>
      <c r="D149" s="134" t="s">
        <v>332</v>
      </c>
      <c r="E149" s="135" t="s">
        <v>6076</v>
      </c>
      <c r="F149" s="136" t="s">
        <v>6077</v>
      </c>
      <c r="G149" s="137" t="s">
        <v>2551</v>
      </c>
      <c r="H149" s="138">
        <v>3</v>
      </c>
      <c r="I149" s="139">
        <v>122.2</v>
      </c>
      <c r="J149" s="140">
        <f t="shared" si="20"/>
        <v>366.6</v>
      </c>
      <c r="K149" s="136" t="s">
        <v>6013</v>
      </c>
      <c r="L149" s="33"/>
      <c r="M149" s="141" t="s">
        <v>21</v>
      </c>
      <c r="N149" s="142" t="s">
        <v>42</v>
      </c>
      <c r="P149" s="143">
        <f t="shared" si="21"/>
        <v>0</v>
      </c>
      <c r="Q149" s="143">
        <v>0</v>
      </c>
      <c r="R149" s="143">
        <f t="shared" si="22"/>
        <v>0</v>
      </c>
      <c r="S149" s="143">
        <v>0</v>
      </c>
      <c r="T149" s="144">
        <f t="shared" si="23"/>
        <v>0</v>
      </c>
      <c r="AR149" s="145" t="s">
        <v>444</v>
      </c>
      <c r="AT149" s="145" t="s">
        <v>332</v>
      </c>
      <c r="AU149" s="145" t="s">
        <v>80</v>
      </c>
      <c r="AY149" s="18" t="s">
        <v>330</v>
      </c>
      <c r="BE149" s="146">
        <f t="shared" si="24"/>
        <v>366.6</v>
      </c>
      <c r="BF149" s="146">
        <f t="shared" si="25"/>
        <v>0</v>
      </c>
      <c r="BG149" s="146">
        <f t="shared" si="26"/>
        <v>0</v>
      </c>
      <c r="BH149" s="146">
        <f t="shared" si="27"/>
        <v>0</v>
      </c>
      <c r="BI149" s="146">
        <f t="shared" si="28"/>
        <v>0</v>
      </c>
      <c r="BJ149" s="18" t="s">
        <v>78</v>
      </c>
      <c r="BK149" s="146">
        <f t="shared" si="29"/>
        <v>366.6</v>
      </c>
      <c r="BL149" s="18" t="s">
        <v>444</v>
      </c>
      <c r="BM149" s="145" t="s">
        <v>1276</v>
      </c>
    </row>
    <row r="150" spans="2:65" s="1" customFormat="1" ht="16.5" customHeight="1">
      <c r="B150" s="33"/>
      <c r="C150" s="173" t="s">
        <v>728</v>
      </c>
      <c r="D150" s="173" t="s">
        <v>475</v>
      </c>
      <c r="E150" s="174" t="s">
        <v>6078</v>
      </c>
      <c r="F150" s="175" t="s">
        <v>6079</v>
      </c>
      <c r="G150" s="176" t="s">
        <v>2551</v>
      </c>
      <c r="H150" s="177">
        <v>34</v>
      </c>
      <c r="I150" s="178">
        <v>123.44</v>
      </c>
      <c r="J150" s="179">
        <f t="shared" si="20"/>
        <v>4196.96</v>
      </c>
      <c r="K150" s="175" t="s">
        <v>21</v>
      </c>
      <c r="L150" s="180"/>
      <c r="M150" s="181" t="s">
        <v>21</v>
      </c>
      <c r="N150" s="182" t="s">
        <v>42</v>
      </c>
      <c r="P150" s="143">
        <f t="shared" si="21"/>
        <v>0</v>
      </c>
      <c r="Q150" s="143">
        <v>0</v>
      </c>
      <c r="R150" s="143">
        <f t="shared" si="22"/>
        <v>0</v>
      </c>
      <c r="S150" s="143">
        <v>0</v>
      </c>
      <c r="T150" s="144">
        <f t="shared" si="23"/>
        <v>0</v>
      </c>
      <c r="AR150" s="145" t="s">
        <v>617</v>
      </c>
      <c r="AT150" s="145" t="s">
        <v>475</v>
      </c>
      <c r="AU150" s="145" t="s">
        <v>80</v>
      </c>
      <c r="AY150" s="18" t="s">
        <v>330</v>
      </c>
      <c r="BE150" s="146">
        <f t="shared" si="24"/>
        <v>4196.96</v>
      </c>
      <c r="BF150" s="146">
        <f t="shared" si="25"/>
        <v>0</v>
      </c>
      <c r="BG150" s="146">
        <f t="shared" si="26"/>
        <v>0</v>
      </c>
      <c r="BH150" s="146">
        <f t="shared" si="27"/>
        <v>0</v>
      </c>
      <c r="BI150" s="146">
        <f t="shared" si="28"/>
        <v>0</v>
      </c>
      <c r="BJ150" s="18" t="s">
        <v>78</v>
      </c>
      <c r="BK150" s="146">
        <f t="shared" si="29"/>
        <v>4196.96</v>
      </c>
      <c r="BL150" s="18" t="s">
        <v>444</v>
      </c>
      <c r="BM150" s="145" t="s">
        <v>1293</v>
      </c>
    </row>
    <row r="151" spans="2:65" s="1" customFormat="1" ht="16.5" customHeight="1">
      <c r="B151" s="33"/>
      <c r="C151" s="134" t="s">
        <v>734</v>
      </c>
      <c r="D151" s="134" t="s">
        <v>332</v>
      </c>
      <c r="E151" s="135" t="s">
        <v>6080</v>
      </c>
      <c r="F151" s="136" t="s">
        <v>6081</v>
      </c>
      <c r="G151" s="137" t="s">
        <v>2551</v>
      </c>
      <c r="H151" s="138">
        <v>34</v>
      </c>
      <c r="I151" s="139">
        <v>37.03</v>
      </c>
      <c r="J151" s="140">
        <f t="shared" si="20"/>
        <v>1259.02</v>
      </c>
      <c r="K151" s="136" t="s">
        <v>6013</v>
      </c>
      <c r="L151" s="33"/>
      <c r="M151" s="141" t="s">
        <v>21</v>
      </c>
      <c r="N151" s="142" t="s">
        <v>42</v>
      </c>
      <c r="P151" s="143">
        <f t="shared" si="21"/>
        <v>0</v>
      </c>
      <c r="Q151" s="143">
        <v>0</v>
      </c>
      <c r="R151" s="143">
        <f t="shared" si="22"/>
        <v>0</v>
      </c>
      <c r="S151" s="143">
        <v>0</v>
      </c>
      <c r="T151" s="144">
        <f t="shared" si="23"/>
        <v>0</v>
      </c>
      <c r="AR151" s="145" t="s">
        <v>444</v>
      </c>
      <c r="AT151" s="145" t="s">
        <v>332</v>
      </c>
      <c r="AU151" s="145" t="s">
        <v>80</v>
      </c>
      <c r="AY151" s="18" t="s">
        <v>330</v>
      </c>
      <c r="BE151" s="146">
        <f t="shared" si="24"/>
        <v>1259.02</v>
      </c>
      <c r="BF151" s="146">
        <f t="shared" si="25"/>
        <v>0</v>
      </c>
      <c r="BG151" s="146">
        <f t="shared" si="26"/>
        <v>0</v>
      </c>
      <c r="BH151" s="146">
        <f t="shared" si="27"/>
        <v>0</v>
      </c>
      <c r="BI151" s="146">
        <f t="shared" si="28"/>
        <v>0</v>
      </c>
      <c r="BJ151" s="18" t="s">
        <v>78</v>
      </c>
      <c r="BK151" s="146">
        <f t="shared" si="29"/>
        <v>1259.02</v>
      </c>
      <c r="BL151" s="18" t="s">
        <v>444</v>
      </c>
      <c r="BM151" s="145" t="s">
        <v>1320</v>
      </c>
    </row>
    <row r="152" spans="2:65" s="1" customFormat="1" ht="16.5" customHeight="1">
      <c r="B152" s="33"/>
      <c r="C152" s="173" t="s">
        <v>742</v>
      </c>
      <c r="D152" s="173" t="s">
        <v>475</v>
      </c>
      <c r="E152" s="174" t="s">
        <v>6082</v>
      </c>
      <c r="F152" s="175" t="s">
        <v>6083</v>
      </c>
      <c r="G152" s="176" t="s">
        <v>2551</v>
      </c>
      <c r="H152" s="177">
        <v>4</v>
      </c>
      <c r="I152" s="178">
        <v>147.28</v>
      </c>
      <c r="J152" s="179">
        <f t="shared" si="20"/>
        <v>589.12</v>
      </c>
      <c r="K152" s="175" t="s">
        <v>21</v>
      </c>
      <c r="L152" s="180"/>
      <c r="M152" s="181" t="s">
        <v>21</v>
      </c>
      <c r="N152" s="182" t="s">
        <v>42</v>
      </c>
      <c r="P152" s="143">
        <f t="shared" si="21"/>
        <v>0</v>
      </c>
      <c r="Q152" s="143">
        <v>0</v>
      </c>
      <c r="R152" s="143">
        <f t="shared" si="22"/>
        <v>0</v>
      </c>
      <c r="S152" s="143">
        <v>0</v>
      </c>
      <c r="T152" s="144">
        <f t="shared" si="23"/>
        <v>0</v>
      </c>
      <c r="AR152" s="145" t="s">
        <v>617</v>
      </c>
      <c r="AT152" s="145" t="s">
        <v>475</v>
      </c>
      <c r="AU152" s="145" t="s">
        <v>80</v>
      </c>
      <c r="AY152" s="18" t="s">
        <v>330</v>
      </c>
      <c r="BE152" s="146">
        <f t="shared" si="24"/>
        <v>589.12</v>
      </c>
      <c r="BF152" s="146">
        <f t="shared" si="25"/>
        <v>0</v>
      </c>
      <c r="BG152" s="146">
        <f t="shared" si="26"/>
        <v>0</v>
      </c>
      <c r="BH152" s="146">
        <f t="shared" si="27"/>
        <v>0</v>
      </c>
      <c r="BI152" s="146">
        <f t="shared" si="28"/>
        <v>0</v>
      </c>
      <c r="BJ152" s="18" t="s">
        <v>78</v>
      </c>
      <c r="BK152" s="146">
        <f t="shared" si="29"/>
        <v>589.12</v>
      </c>
      <c r="BL152" s="18" t="s">
        <v>444</v>
      </c>
      <c r="BM152" s="145" t="s">
        <v>1339</v>
      </c>
    </row>
    <row r="153" spans="2:65" s="1" customFormat="1" ht="16.5" customHeight="1">
      <c r="B153" s="33"/>
      <c r="C153" s="134" t="s">
        <v>753</v>
      </c>
      <c r="D153" s="134" t="s">
        <v>332</v>
      </c>
      <c r="E153" s="135" t="s">
        <v>6084</v>
      </c>
      <c r="F153" s="136" t="s">
        <v>6085</v>
      </c>
      <c r="G153" s="137" t="s">
        <v>2551</v>
      </c>
      <c r="H153" s="138">
        <v>4</v>
      </c>
      <c r="I153" s="139">
        <v>44.18</v>
      </c>
      <c r="J153" s="140">
        <f t="shared" si="20"/>
        <v>176.72</v>
      </c>
      <c r="K153" s="136" t="s">
        <v>6013</v>
      </c>
      <c r="L153" s="33"/>
      <c r="M153" s="141" t="s">
        <v>21</v>
      </c>
      <c r="N153" s="142" t="s">
        <v>42</v>
      </c>
      <c r="P153" s="143">
        <f t="shared" si="21"/>
        <v>0</v>
      </c>
      <c r="Q153" s="143">
        <v>0</v>
      </c>
      <c r="R153" s="143">
        <f t="shared" si="22"/>
        <v>0</v>
      </c>
      <c r="S153" s="143">
        <v>0</v>
      </c>
      <c r="T153" s="144">
        <f t="shared" si="23"/>
        <v>0</v>
      </c>
      <c r="AR153" s="145" t="s">
        <v>444</v>
      </c>
      <c r="AT153" s="145" t="s">
        <v>332</v>
      </c>
      <c r="AU153" s="145" t="s">
        <v>80</v>
      </c>
      <c r="AY153" s="18" t="s">
        <v>330</v>
      </c>
      <c r="BE153" s="146">
        <f t="shared" si="24"/>
        <v>176.72</v>
      </c>
      <c r="BF153" s="146">
        <f t="shared" si="25"/>
        <v>0</v>
      </c>
      <c r="BG153" s="146">
        <f t="shared" si="26"/>
        <v>0</v>
      </c>
      <c r="BH153" s="146">
        <f t="shared" si="27"/>
        <v>0</v>
      </c>
      <c r="BI153" s="146">
        <f t="shared" si="28"/>
        <v>0</v>
      </c>
      <c r="BJ153" s="18" t="s">
        <v>78</v>
      </c>
      <c r="BK153" s="146">
        <f t="shared" si="29"/>
        <v>176.72</v>
      </c>
      <c r="BL153" s="18" t="s">
        <v>444</v>
      </c>
      <c r="BM153" s="145" t="s">
        <v>1360</v>
      </c>
    </row>
    <row r="154" spans="2:65" s="1" customFormat="1" ht="16.5" customHeight="1">
      <c r="B154" s="33"/>
      <c r="C154" s="173" t="s">
        <v>759</v>
      </c>
      <c r="D154" s="173" t="s">
        <v>475</v>
      </c>
      <c r="E154" s="174" t="s">
        <v>6086</v>
      </c>
      <c r="F154" s="175" t="s">
        <v>6087</v>
      </c>
      <c r="G154" s="176" t="s">
        <v>2551</v>
      </c>
      <c r="H154" s="177">
        <v>11</v>
      </c>
      <c r="I154" s="178">
        <v>172.53</v>
      </c>
      <c r="J154" s="179">
        <f t="shared" si="20"/>
        <v>1897.83</v>
      </c>
      <c r="K154" s="175" t="s">
        <v>21</v>
      </c>
      <c r="L154" s="180"/>
      <c r="M154" s="181" t="s">
        <v>21</v>
      </c>
      <c r="N154" s="182" t="s">
        <v>42</v>
      </c>
      <c r="P154" s="143">
        <f t="shared" si="21"/>
        <v>0</v>
      </c>
      <c r="Q154" s="143">
        <v>0</v>
      </c>
      <c r="R154" s="143">
        <f t="shared" si="22"/>
        <v>0</v>
      </c>
      <c r="S154" s="143">
        <v>0</v>
      </c>
      <c r="T154" s="144">
        <f t="shared" si="23"/>
        <v>0</v>
      </c>
      <c r="AR154" s="145" t="s">
        <v>617</v>
      </c>
      <c r="AT154" s="145" t="s">
        <v>475</v>
      </c>
      <c r="AU154" s="145" t="s">
        <v>80</v>
      </c>
      <c r="AY154" s="18" t="s">
        <v>330</v>
      </c>
      <c r="BE154" s="146">
        <f t="shared" si="24"/>
        <v>1897.83</v>
      </c>
      <c r="BF154" s="146">
        <f t="shared" si="25"/>
        <v>0</v>
      </c>
      <c r="BG154" s="146">
        <f t="shared" si="26"/>
        <v>0</v>
      </c>
      <c r="BH154" s="146">
        <f t="shared" si="27"/>
        <v>0</v>
      </c>
      <c r="BI154" s="146">
        <f t="shared" si="28"/>
        <v>0</v>
      </c>
      <c r="BJ154" s="18" t="s">
        <v>78</v>
      </c>
      <c r="BK154" s="146">
        <f t="shared" si="29"/>
        <v>1897.83</v>
      </c>
      <c r="BL154" s="18" t="s">
        <v>444</v>
      </c>
      <c r="BM154" s="145" t="s">
        <v>1374</v>
      </c>
    </row>
    <row r="155" spans="2:65" s="1" customFormat="1" ht="16.5" customHeight="1">
      <c r="B155" s="33"/>
      <c r="C155" s="134" t="s">
        <v>833</v>
      </c>
      <c r="D155" s="134" t="s">
        <v>332</v>
      </c>
      <c r="E155" s="135" t="s">
        <v>6084</v>
      </c>
      <c r="F155" s="136" t="s">
        <v>6085</v>
      </c>
      <c r="G155" s="137" t="s">
        <v>2551</v>
      </c>
      <c r="H155" s="138">
        <v>11</v>
      </c>
      <c r="I155" s="139">
        <v>51.76</v>
      </c>
      <c r="J155" s="140">
        <f t="shared" si="20"/>
        <v>569.36</v>
      </c>
      <c r="K155" s="136" t="s">
        <v>6013</v>
      </c>
      <c r="L155" s="33"/>
      <c r="M155" s="141" t="s">
        <v>21</v>
      </c>
      <c r="N155" s="142" t="s">
        <v>42</v>
      </c>
      <c r="P155" s="143">
        <f t="shared" si="21"/>
        <v>0</v>
      </c>
      <c r="Q155" s="143">
        <v>0</v>
      </c>
      <c r="R155" s="143">
        <f t="shared" si="22"/>
        <v>0</v>
      </c>
      <c r="S155" s="143">
        <v>0</v>
      </c>
      <c r="T155" s="144">
        <f t="shared" si="23"/>
        <v>0</v>
      </c>
      <c r="AR155" s="145" t="s">
        <v>444</v>
      </c>
      <c r="AT155" s="145" t="s">
        <v>332</v>
      </c>
      <c r="AU155" s="145" t="s">
        <v>80</v>
      </c>
      <c r="AY155" s="18" t="s">
        <v>330</v>
      </c>
      <c r="BE155" s="146">
        <f t="shared" si="24"/>
        <v>569.36</v>
      </c>
      <c r="BF155" s="146">
        <f t="shared" si="25"/>
        <v>0</v>
      </c>
      <c r="BG155" s="146">
        <f t="shared" si="26"/>
        <v>0</v>
      </c>
      <c r="BH155" s="146">
        <f t="shared" si="27"/>
        <v>0</v>
      </c>
      <c r="BI155" s="146">
        <f t="shared" si="28"/>
        <v>0</v>
      </c>
      <c r="BJ155" s="18" t="s">
        <v>78</v>
      </c>
      <c r="BK155" s="146">
        <f t="shared" si="29"/>
        <v>569.36</v>
      </c>
      <c r="BL155" s="18" t="s">
        <v>444</v>
      </c>
      <c r="BM155" s="145" t="s">
        <v>1387</v>
      </c>
    </row>
    <row r="156" spans="2:65" s="1" customFormat="1" ht="24.2" customHeight="1">
      <c r="B156" s="33"/>
      <c r="C156" s="173" t="s">
        <v>941</v>
      </c>
      <c r="D156" s="173" t="s">
        <v>475</v>
      </c>
      <c r="E156" s="174" t="s">
        <v>6088</v>
      </c>
      <c r="F156" s="175" t="s">
        <v>6089</v>
      </c>
      <c r="G156" s="176" t="s">
        <v>2551</v>
      </c>
      <c r="H156" s="177">
        <v>4</v>
      </c>
      <c r="I156" s="178">
        <v>783.04</v>
      </c>
      <c r="J156" s="179">
        <f t="shared" si="20"/>
        <v>3132.16</v>
      </c>
      <c r="K156" s="175" t="s">
        <v>21</v>
      </c>
      <c r="L156" s="180"/>
      <c r="M156" s="181" t="s">
        <v>21</v>
      </c>
      <c r="N156" s="182" t="s">
        <v>42</v>
      </c>
      <c r="P156" s="143">
        <f t="shared" si="21"/>
        <v>0</v>
      </c>
      <c r="Q156" s="143">
        <v>0</v>
      </c>
      <c r="R156" s="143">
        <f t="shared" si="22"/>
        <v>0</v>
      </c>
      <c r="S156" s="143">
        <v>0</v>
      </c>
      <c r="T156" s="144">
        <f t="shared" si="23"/>
        <v>0</v>
      </c>
      <c r="AR156" s="145" t="s">
        <v>617</v>
      </c>
      <c r="AT156" s="145" t="s">
        <v>475</v>
      </c>
      <c r="AU156" s="145" t="s">
        <v>80</v>
      </c>
      <c r="AY156" s="18" t="s">
        <v>330</v>
      </c>
      <c r="BE156" s="146">
        <f t="shared" si="24"/>
        <v>3132.16</v>
      </c>
      <c r="BF156" s="146">
        <f t="shared" si="25"/>
        <v>0</v>
      </c>
      <c r="BG156" s="146">
        <f t="shared" si="26"/>
        <v>0</v>
      </c>
      <c r="BH156" s="146">
        <f t="shared" si="27"/>
        <v>0</v>
      </c>
      <c r="BI156" s="146">
        <f t="shared" si="28"/>
        <v>0</v>
      </c>
      <c r="BJ156" s="18" t="s">
        <v>78</v>
      </c>
      <c r="BK156" s="146">
        <f t="shared" si="29"/>
        <v>3132.16</v>
      </c>
      <c r="BL156" s="18" t="s">
        <v>444</v>
      </c>
      <c r="BM156" s="145" t="s">
        <v>1402</v>
      </c>
    </row>
    <row r="157" spans="2:65" s="1" customFormat="1" ht="16.5" customHeight="1">
      <c r="B157" s="33"/>
      <c r="C157" s="134" t="s">
        <v>947</v>
      </c>
      <c r="D157" s="134" t="s">
        <v>332</v>
      </c>
      <c r="E157" s="135" t="s">
        <v>6090</v>
      </c>
      <c r="F157" s="136" t="s">
        <v>6091</v>
      </c>
      <c r="G157" s="137" t="s">
        <v>2551</v>
      </c>
      <c r="H157" s="138">
        <v>4</v>
      </c>
      <c r="I157" s="139">
        <v>234.91</v>
      </c>
      <c r="J157" s="140">
        <f t="shared" si="20"/>
        <v>939.64</v>
      </c>
      <c r="K157" s="136" t="s">
        <v>6013</v>
      </c>
      <c r="L157" s="33"/>
      <c r="M157" s="141" t="s">
        <v>21</v>
      </c>
      <c r="N157" s="142" t="s">
        <v>42</v>
      </c>
      <c r="P157" s="143">
        <f t="shared" si="21"/>
        <v>0</v>
      </c>
      <c r="Q157" s="143">
        <v>0</v>
      </c>
      <c r="R157" s="143">
        <f t="shared" si="22"/>
        <v>0</v>
      </c>
      <c r="S157" s="143">
        <v>0</v>
      </c>
      <c r="T157" s="144">
        <f t="shared" si="23"/>
        <v>0</v>
      </c>
      <c r="AR157" s="145" t="s">
        <v>444</v>
      </c>
      <c r="AT157" s="145" t="s">
        <v>332</v>
      </c>
      <c r="AU157" s="145" t="s">
        <v>80</v>
      </c>
      <c r="AY157" s="18" t="s">
        <v>330</v>
      </c>
      <c r="BE157" s="146">
        <f t="shared" si="24"/>
        <v>939.64</v>
      </c>
      <c r="BF157" s="146">
        <f t="shared" si="25"/>
        <v>0</v>
      </c>
      <c r="BG157" s="146">
        <f t="shared" si="26"/>
        <v>0</v>
      </c>
      <c r="BH157" s="146">
        <f t="shared" si="27"/>
        <v>0</v>
      </c>
      <c r="BI157" s="146">
        <f t="shared" si="28"/>
        <v>0</v>
      </c>
      <c r="BJ157" s="18" t="s">
        <v>78</v>
      </c>
      <c r="BK157" s="146">
        <f t="shared" si="29"/>
        <v>939.64</v>
      </c>
      <c r="BL157" s="18" t="s">
        <v>444</v>
      </c>
      <c r="BM157" s="145" t="s">
        <v>1416</v>
      </c>
    </row>
    <row r="158" spans="2:65" s="1" customFormat="1" ht="24.2" customHeight="1">
      <c r="B158" s="33"/>
      <c r="C158" s="173" t="s">
        <v>963</v>
      </c>
      <c r="D158" s="173" t="s">
        <v>475</v>
      </c>
      <c r="E158" s="174" t="s">
        <v>6092</v>
      </c>
      <c r="F158" s="175" t="s">
        <v>6093</v>
      </c>
      <c r="G158" s="176" t="s">
        <v>2551</v>
      </c>
      <c r="H158" s="177">
        <v>2</v>
      </c>
      <c r="I158" s="178">
        <v>1157.2</v>
      </c>
      <c r="J158" s="179">
        <f t="shared" si="20"/>
        <v>2314.4</v>
      </c>
      <c r="K158" s="175" t="s">
        <v>21</v>
      </c>
      <c r="L158" s="180"/>
      <c r="M158" s="181" t="s">
        <v>21</v>
      </c>
      <c r="N158" s="182" t="s">
        <v>42</v>
      </c>
      <c r="P158" s="143">
        <f t="shared" si="21"/>
        <v>0</v>
      </c>
      <c r="Q158" s="143">
        <v>0</v>
      </c>
      <c r="R158" s="143">
        <f t="shared" si="22"/>
        <v>0</v>
      </c>
      <c r="S158" s="143">
        <v>0</v>
      </c>
      <c r="T158" s="144">
        <f t="shared" si="23"/>
        <v>0</v>
      </c>
      <c r="AR158" s="145" t="s">
        <v>617</v>
      </c>
      <c r="AT158" s="145" t="s">
        <v>475</v>
      </c>
      <c r="AU158" s="145" t="s">
        <v>80</v>
      </c>
      <c r="AY158" s="18" t="s">
        <v>330</v>
      </c>
      <c r="BE158" s="146">
        <f t="shared" si="24"/>
        <v>2314.4</v>
      </c>
      <c r="BF158" s="146">
        <f t="shared" si="25"/>
        <v>0</v>
      </c>
      <c r="BG158" s="146">
        <f t="shared" si="26"/>
        <v>0</v>
      </c>
      <c r="BH158" s="146">
        <f t="shared" si="27"/>
        <v>0</v>
      </c>
      <c r="BI158" s="146">
        <f t="shared" si="28"/>
        <v>0</v>
      </c>
      <c r="BJ158" s="18" t="s">
        <v>78</v>
      </c>
      <c r="BK158" s="146">
        <f t="shared" si="29"/>
        <v>2314.4</v>
      </c>
      <c r="BL158" s="18" t="s">
        <v>444</v>
      </c>
      <c r="BM158" s="145" t="s">
        <v>1430</v>
      </c>
    </row>
    <row r="159" spans="2:65" s="1" customFormat="1" ht="16.5" customHeight="1">
      <c r="B159" s="33"/>
      <c r="C159" s="134" t="s">
        <v>970</v>
      </c>
      <c r="D159" s="134" t="s">
        <v>332</v>
      </c>
      <c r="E159" s="135" t="s">
        <v>6094</v>
      </c>
      <c r="F159" s="136" t="s">
        <v>6095</v>
      </c>
      <c r="G159" s="137" t="s">
        <v>2551</v>
      </c>
      <c r="H159" s="138">
        <v>2</v>
      </c>
      <c r="I159" s="139">
        <v>347.16</v>
      </c>
      <c r="J159" s="140">
        <f t="shared" si="20"/>
        <v>694.32</v>
      </c>
      <c r="K159" s="136" t="s">
        <v>6013</v>
      </c>
      <c r="L159" s="33"/>
      <c r="M159" s="141" t="s">
        <v>21</v>
      </c>
      <c r="N159" s="142" t="s">
        <v>42</v>
      </c>
      <c r="P159" s="143">
        <f t="shared" si="21"/>
        <v>0</v>
      </c>
      <c r="Q159" s="143">
        <v>0</v>
      </c>
      <c r="R159" s="143">
        <f t="shared" si="22"/>
        <v>0</v>
      </c>
      <c r="S159" s="143">
        <v>0</v>
      </c>
      <c r="T159" s="144">
        <f t="shared" si="23"/>
        <v>0</v>
      </c>
      <c r="AR159" s="145" t="s">
        <v>444</v>
      </c>
      <c r="AT159" s="145" t="s">
        <v>332</v>
      </c>
      <c r="AU159" s="145" t="s">
        <v>80</v>
      </c>
      <c r="AY159" s="18" t="s">
        <v>330</v>
      </c>
      <c r="BE159" s="146">
        <f t="shared" si="24"/>
        <v>694.32</v>
      </c>
      <c r="BF159" s="146">
        <f t="shared" si="25"/>
        <v>0</v>
      </c>
      <c r="BG159" s="146">
        <f t="shared" si="26"/>
        <v>0</v>
      </c>
      <c r="BH159" s="146">
        <f t="shared" si="27"/>
        <v>0</v>
      </c>
      <c r="BI159" s="146">
        <f t="shared" si="28"/>
        <v>0</v>
      </c>
      <c r="BJ159" s="18" t="s">
        <v>78</v>
      </c>
      <c r="BK159" s="146">
        <f t="shared" si="29"/>
        <v>694.32</v>
      </c>
      <c r="BL159" s="18" t="s">
        <v>444</v>
      </c>
      <c r="BM159" s="145" t="s">
        <v>1442</v>
      </c>
    </row>
    <row r="160" spans="2:65" s="1" customFormat="1" ht="24.2" customHeight="1">
      <c r="B160" s="33"/>
      <c r="C160" s="173" t="s">
        <v>977</v>
      </c>
      <c r="D160" s="173" t="s">
        <v>475</v>
      </c>
      <c r="E160" s="174" t="s">
        <v>6096</v>
      </c>
      <c r="F160" s="175" t="s">
        <v>6097</v>
      </c>
      <c r="G160" s="176" t="s">
        <v>2551</v>
      </c>
      <c r="H160" s="177">
        <v>6</v>
      </c>
      <c r="I160" s="178">
        <v>5162.93</v>
      </c>
      <c r="J160" s="179">
        <f t="shared" si="20"/>
        <v>30977.58</v>
      </c>
      <c r="K160" s="175" t="s">
        <v>21</v>
      </c>
      <c r="L160" s="180"/>
      <c r="M160" s="181" t="s">
        <v>21</v>
      </c>
      <c r="N160" s="182" t="s">
        <v>42</v>
      </c>
      <c r="P160" s="143">
        <f t="shared" si="21"/>
        <v>0</v>
      </c>
      <c r="Q160" s="143">
        <v>0</v>
      </c>
      <c r="R160" s="143">
        <f t="shared" si="22"/>
        <v>0</v>
      </c>
      <c r="S160" s="143">
        <v>0</v>
      </c>
      <c r="T160" s="144">
        <f t="shared" si="23"/>
        <v>0</v>
      </c>
      <c r="AR160" s="145" t="s">
        <v>617</v>
      </c>
      <c r="AT160" s="145" t="s">
        <v>475</v>
      </c>
      <c r="AU160" s="145" t="s">
        <v>80</v>
      </c>
      <c r="AY160" s="18" t="s">
        <v>330</v>
      </c>
      <c r="BE160" s="146">
        <f t="shared" si="24"/>
        <v>30977.58</v>
      </c>
      <c r="BF160" s="146">
        <f t="shared" si="25"/>
        <v>0</v>
      </c>
      <c r="BG160" s="146">
        <f t="shared" si="26"/>
        <v>0</v>
      </c>
      <c r="BH160" s="146">
        <f t="shared" si="27"/>
        <v>0</v>
      </c>
      <c r="BI160" s="146">
        <f t="shared" si="28"/>
        <v>0</v>
      </c>
      <c r="BJ160" s="18" t="s">
        <v>78</v>
      </c>
      <c r="BK160" s="146">
        <f t="shared" si="29"/>
        <v>30977.58</v>
      </c>
      <c r="BL160" s="18" t="s">
        <v>444</v>
      </c>
      <c r="BM160" s="145" t="s">
        <v>1736</v>
      </c>
    </row>
    <row r="161" spans="2:65" s="1" customFormat="1" ht="16.5" customHeight="1">
      <c r="B161" s="33"/>
      <c r="C161" s="134" t="s">
        <v>982</v>
      </c>
      <c r="D161" s="134" t="s">
        <v>332</v>
      </c>
      <c r="E161" s="135" t="s">
        <v>6098</v>
      </c>
      <c r="F161" s="136" t="s">
        <v>6099</v>
      </c>
      <c r="G161" s="137" t="s">
        <v>2551</v>
      </c>
      <c r="H161" s="138">
        <v>6</v>
      </c>
      <c r="I161" s="139">
        <v>1548.88</v>
      </c>
      <c r="J161" s="140">
        <f t="shared" si="20"/>
        <v>9293.2800000000007</v>
      </c>
      <c r="K161" s="136" t="s">
        <v>6013</v>
      </c>
      <c r="L161" s="33"/>
      <c r="M161" s="141" t="s">
        <v>21</v>
      </c>
      <c r="N161" s="142" t="s">
        <v>42</v>
      </c>
      <c r="P161" s="143">
        <f t="shared" si="21"/>
        <v>0</v>
      </c>
      <c r="Q161" s="143">
        <v>0</v>
      </c>
      <c r="R161" s="143">
        <f t="shared" si="22"/>
        <v>0</v>
      </c>
      <c r="S161" s="143">
        <v>0</v>
      </c>
      <c r="T161" s="144">
        <f t="shared" si="23"/>
        <v>0</v>
      </c>
      <c r="AR161" s="145" t="s">
        <v>444</v>
      </c>
      <c r="AT161" s="145" t="s">
        <v>332</v>
      </c>
      <c r="AU161" s="145" t="s">
        <v>80</v>
      </c>
      <c r="AY161" s="18" t="s">
        <v>330</v>
      </c>
      <c r="BE161" s="146">
        <f t="shared" si="24"/>
        <v>9293.2800000000007</v>
      </c>
      <c r="BF161" s="146">
        <f t="shared" si="25"/>
        <v>0</v>
      </c>
      <c r="BG161" s="146">
        <f t="shared" si="26"/>
        <v>0</v>
      </c>
      <c r="BH161" s="146">
        <f t="shared" si="27"/>
        <v>0</v>
      </c>
      <c r="BI161" s="146">
        <f t="shared" si="28"/>
        <v>0</v>
      </c>
      <c r="BJ161" s="18" t="s">
        <v>78</v>
      </c>
      <c r="BK161" s="146">
        <f t="shared" si="29"/>
        <v>9293.2800000000007</v>
      </c>
      <c r="BL161" s="18" t="s">
        <v>444</v>
      </c>
      <c r="BM161" s="145" t="s">
        <v>1753</v>
      </c>
    </row>
    <row r="162" spans="2:65" s="1" customFormat="1" ht="24.2" customHeight="1">
      <c r="B162" s="33"/>
      <c r="C162" s="173" t="s">
        <v>987</v>
      </c>
      <c r="D162" s="173" t="s">
        <v>475</v>
      </c>
      <c r="E162" s="174" t="s">
        <v>6100</v>
      </c>
      <c r="F162" s="175" t="s">
        <v>6101</v>
      </c>
      <c r="G162" s="176" t="s">
        <v>2551</v>
      </c>
      <c r="H162" s="177">
        <v>6</v>
      </c>
      <c r="I162" s="178">
        <v>5162.93</v>
      </c>
      <c r="J162" s="179">
        <f t="shared" si="20"/>
        <v>30977.58</v>
      </c>
      <c r="K162" s="175" t="s">
        <v>21</v>
      </c>
      <c r="L162" s="180"/>
      <c r="M162" s="181" t="s">
        <v>21</v>
      </c>
      <c r="N162" s="182" t="s">
        <v>42</v>
      </c>
      <c r="P162" s="143">
        <f t="shared" si="21"/>
        <v>0</v>
      </c>
      <c r="Q162" s="143">
        <v>0</v>
      </c>
      <c r="R162" s="143">
        <f t="shared" si="22"/>
        <v>0</v>
      </c>
      <c r="S162" s="143">
        <v>0</v>
      </c>
      <c r="T162" s="144">
        <f t="shared" si="23"/>
        <v>0</v>
      </c>
      <c r="AR162" s="145" t="s">
        <v>617</v>
      </c>
      <c r="AT162" s="145" t="s">
        <v>475</v>
      </c>
      <c r="AU162" s="145" t="s">
        <v>80</v>
      </c>
      <c r="AY162" s="18" t="s">
        <v>330</v>
      </c>
      <c r="BE162" s="146">
        <f t="shared" si="24"/>
        <v>30977.58</v>
      </c>
      <c r="BF162" s="146">
        <f t="shared" si="25"/>
        <v>0</v>
      </c>
      <c r="BG162" s="146">
        <f t="shared" si="26"/>
        <v>0</v>
      </c>
      <c r="BH162" s="146">
        <f t="shared" si="27"/>
        <v>0</v>
      </c>
      <c r="BI162" s="146">
        <f t="shared" si="28"/>
        <v>0</v>
      </c>
      <c r="BJ162" s="18" t="s">
        <v>78</v>
      </c>
      <c r="BK162" s="146">
        <f t="shared" si="29"/>
        <v>30977.58</v>
      </c>
      <c r="BL162" s="18" t="s">
        <v>444</v>
      </c>
      <c r="BM162" s="145" t="s">
        <v>1868</v>
      </c>
    </row>
    <row r="163" spans="2:65" s="1" customFormat="1" ht="16.5" customHeight="1">
      <c r="B163" s="33"/>
      <c r="C163" s="134" t="s">
        <v>993</v>
      </c>
      <c r="D163" s="134" t="s">
        <v>332</v>
      </c>
      <c r="E163" s="135" t="s">
        <v>6098</v>
      </c>
      <c r="F163" s="136" t="s">
        <v>6099</v>
      </c>
      <c r="G163" s="137" t="s">
        <v>2551</v>
      </c>
      <c r="H163" s="138">
        <v>6</v>
      </c>
      <c r="I163" s="139">
        <v>1548.88</v>
      </c>
      <c r="J163" s="140">
        <f t="shared" si="20"/>
        <v>9293.2800000000007</v>
      </c>
      <c r="K163" s="136" t="s">
        <v>6013</v>
      </c>
      <c r="L163" s="33"/>
      <c r="M163" s="141" t="s">
        <v>21</v>
      </c>
      <c r="N163" s="142" t="s">
        <v>42</v>
      </c>
      <c r="P163" s="143">
        <f t="shared" si="21"/>
        <v>0</v>
      </c>
      <c r="Q163" s="143">
        <v>0</v>
      </c>
      <c r="R163" s="143">
        <f t="shared" si="22"/>
        <v>0</v>
      </c>
      <c r="S163" s="143">
        <v>0</v>
      </c>
      <c r="T163" s="144">
        <f t="shared" si="23"/>
        <v>0</v>
      </c>
      <c r="AR163" s="145" t="s">
        <v>444</v>
      </c>
      <c r="AT163" s="145" t="s">
        <v>332</v>
      </c>
      <c r="AU163" s="145" t="s">
        <v>80</v>
      </c>
      <c r="AY163" s="18" t="s">
        <v>330</v>
      </c>
      <c r="BE163" s="146">
        <f t="shared" si="24"/>
        <v>9293.2800000000007</v>
      </c>
      <c r="BF163" s="146">
        <f t="shared" si="25"/>
        <v>0</v>
      </c>
      <c r="BG163" s="146">
        <f t="shared" si="26"/>
        <v>0</v>
      </c>
      <c r="BH163" s="146">
        <f t="shared" si="27"/>
        <v>0</v>
      </c>
      <c r="BI163" s="146">
        <f t="shared" si="28"/>
        <v>0</v>
      </c>
      <c r="BJ163" s="18" t="s">
        <v>78</v>
      </c>
      <c r="BK163" s="146">
        <f t="shared" si="29"/>
        <v>9293.2800000000007</v>
      </c>
      <c r="BL163" s="18" t="s">
        <v>444</v>
      </c>
      <c r="BM163" s="145" t="s">
        <v>1880</v>
      </c>
    </row>
    <row r="164" spans="2:65" s="1" customFormat="1" ht="16.5" customHeight="1">
      <c r="B164" s="33"/>
      <c r="C164" s="173" t="s">
        <v>998</v>
      </c>
      <c r="D164" s="173" t="s">
        <v>475</v>
      </c>
      <c r="E164" s="174" t="s">
        <v>6102</v>
      </c>
      <c r="F164" s="175" t="s">
        <v>6103</v>
      </c>
      <c r="G164" s="176" t="s">
        <v>2551</v>
      </c>
      <c r="H164" s="177">
        <v>2</v>
      </c>
      <c r="I164" s="178">
        <v>245.47</v>
      </c>
      <c r="J164" s="179">
        <f t="shared" si="20"/>
        <v>490.94</v>
      </c>
      <c r="K164" s="175" t="s">
        <v>21</v>
      </c>
      <c r="L164" s="180"/>
      <c r="M164" s="181" t="s">
        <v>21</v>
      </c>
      <c r="N164" s="182" t="s">
        <v>42</v>
      </c>
      <c r="P164" s="143">
        <f t="shared" si="21"/>
        <v>0</v>
      </c>
      <c r="Q164" s="143">
        <v>0</v>
      </c>
      <c r="R164" s="143">
        <f t="shared" si="22"/>
        <v>0</v>
      </c>
      <c r="S164" s="143">
        <v>0</v>
      </c>
      <c r="T164" s="144">
        <f t="shared" si="23"/>
        <v>0</v>
      </c>
      <c r="AR164" s="145" t="s">
        <v>617</v>
      </c>
      <c r="AT164" s="145" t="s">
        <v>475</v>
      </c>
      <c r="AU164" s="145" t="s">
        <v>80</v>
      </c>
      <c r="AY164" s="18" t="s">
        <v>330</v>
      </c>
      <c r="BE164" s="146">
        <f t="shared" si="24"/>
        <v>490.94</v>
      </c>
      <c r="BF164" s="146">
        <f t="shared" si="25"/>
        <v>0</v>
      </c>
      <c r="BG164" s="146">
        <f t="shared" si="26"/>
        <v>0</v>
      </c>
      <c r="BH164" s="146">
        <f t="shared" si="27"/>
        <v>0</v>
      </c>
      <c r="BI164" s="146">
        <f t="shared" si="28"/>
        <v>0</v>
      </c>
      <c r="BJ164" s="18" t="s">
        <v>78</v>
      </c>
      <c r="BK164" s="146">
        <f t="shared" si="29"/>
        <v>490.94</v>
      </c>
      <c r="BL164" s="18" t="s">
        <v>444</v>
      </c>
      <c r="BM164" s="145" t="s">
        <v>1893</v>
      </c>
    </row>
    <row r="165" spans="2:65" s="1" customFormat="1" ht="16.5" customHeight="1">
      <c r="B165" s="33"/>
      <c r="C165" s="134" t="s">
        <v>1013</v>
      </c>
      <c r="D165" s="134" t="s">
        <v>332</v>
      </c>
      <c r="E165" s="135" t="s">
        <v>6084</v>
      </c>
      <c r="F165" s="136" t="s">
        <v>6085</v>
      </c>
      <c r="G165" s="137" t="s">
        <v>2551</v>
      </c>
      <c r="H165" s="138">
        <v>2</v>
      </c>
      <c r="I165" s="139">
        <v>73.64</v>
      </c>
      <c r="J165" s="140">
        <f t="shared" si="20"/>
        <v>147.28</v>
      </c>
      <c r="K165" s="136" t="s">
        <v>6013</v>
      </c>
      <c r="L165" s="33"/>
      <c r="M165" s="141" t="s">
        <v>21</v>
      </c>
      <c r="N165" s="142" t="s">
        <v>42</v>
      </c>
      <c r="P165" s="143">
        <f t="shared" si="21"/>
        <v>0</v>
      </c>
      <c r="Q165" s="143">
        <v>0</v>
      </c>
      <c r="R165" s="143">
        <f t="shared" si="22"/>
        <v>0</v>
      </c>
      <c r="S165" s="143">
        <v>0</v>
      </c>
      <c r="T165" s="144">
        <f t="shared" si="23"/>
        <v>0</v>
      </c>
      <c r="AR165" s="145" t="s">
        <v>444</v>
      </c>
      <c r="AT165" s="145" t="s">
        <v>332</v>
      </c>
      <c r="AU165" s="145" t="s">
        <v>80</v>
      </c>
      <c r="AY165" s="18" t="s">
        <v>330</v>
      </c>
      <c r="BE165" s="146">
        <f t="shared" si="24"/>
        <v>147.28</v>
      </c>
      <c r="BF165" s="146">
        <f t="shared" si="25"/>
        <v>0</v>
      </c>
      <c r="BG165" s="146">
        <f t="shared" si="26"/>
        <v>0</v>
      </c>
      <c r="BH165" s="146">
        <f t="shared" si="27"/>
        <v>0</v>
      </c>
      <c r="BI165" s="146">
        <f t="shared" si="28"/>
        <v>0</v>
      </c>
      <c r="BJ165" s="18" t="s">
        <v>78</v>
      </c>
      <c r="BK165" s="146">
        <f t="shared" si="29"/>
        <v>147.28</v>
      </c>
      <c r="BL165" s="18" t="s">
        <v>444</v>
      </c>
      <c r="BM165" s="145" t="s">
        <v>1904</v>
      </c>
    </row>
    <row r="166" spans="2:65" s="1" customFormat="1" ht="21.75" customHeight="1">
      <c r="B166" s="33"/>
      <c r="C166" s="173" t="s">
        <v>1022</v>
      </c>
      <c r="D166" s="173" t="s">
        <v>475</v>
      </c>
      <c r="E166" s="174" t="s">
        <v>6104</v>
      </c>
      <c r="F166" s="175" t="s">
        <v>6105</v>
      </c>
      <c r="G166" s="176" t="s">
        <v>2551</v>
      </c>
      <c r="H166" s="177">
        <v>4</v>
      </c>
      <c r="I166" s="178">
        <v>1895.47</v>
      </c>
      <c r="J166" s="179">
        <f t="shared" si="20"/>
        <v>7581.88</v>
      </c>
      <c r="K166" s="175" t="s">
        <v>21</v>
      </c>
      <c r="L166" s="180"/>
      <c r="M166" s="181" t="s">
        <v>21</v>
      </c>
      <c r="N166" s="182" t="s">
        <v>42</v>
      </c>
      <c r="P166" s="143">
        <f t="shared" si="21"/>
        <v>0</v>
      </c>
      <c r="Q166" s="143">
        <v>0</v>
      </c>
      <c r="R166" s="143">
        <f t="shared" si="22"/>
        <v>0</v>
      </c>
      <c r="S166" s="143">
        <v>0</v>
      </c>
      <c r="T166" s="144">
        <f t="shared" si="23"/>
        <v>0</v>
      </c>
      <c r="AR166" s="145" t="s">
        <v>617</v>
      </c>
      <c r="AT166" s="145" t="s">
        <v>475</v>
      </c>
      <c r="AU166" s="145" t="s">
        <v>80</v>
      </c>
      <c r="AY166" s="18" t="s">
        <v>330</v>
      </c>
      <c r="BE166" s="146">
        <f t="shared" si="24"/>
        <v>7581.88</v>
      </c>
      <c r="BF166" s="146">
        <f t="shared" si="25"/>
        <v>0</v>
      </c>
      <c r="BG166" s="146">
        <f t="shared" si="26"/>
        <v>0</v>
      </c>
      <c r="BH166" s="146">
        <f t="shared" si="27"/>
        <v>0</v>
      </c>
      <c r="BI166" s="146">
        <f t="shared" si="28"/>
        <v>0</v>
      </c>
      <c r="BJ166" s="18" t="s">
        <v>78</v>
      </c>
      <c r="BK166" s="146">
        <f t="shared" si="29"/>
        <v>7581.88</v>
      </c>
      <c r="BL166" s="18" t="s">
        <v>444</v>
      </c>
      <c r="BM166" s="145" t="s">
        <v>1917</v>
      </c>
    </row>
    <row r="167" spans="2:65" s="1" customFormat="1" ht="16.5" customHeight="1">
      <c r="B167" s="33"/>
      <c r="C167" s="134" t="s">
        <v>1028</v>
      </c>
      <c r="D167" s="134" t="s">
        <v>332</v>
      </c>
      <c r="E167" s="135" t="s">
        <v>6070</v>
      </c>
      <c r="F167" s="136" t="s">
        <v>6071</v>
      </c>
      <c r="G167" s="137" t="s">
        <v>2551</v>
      </c>
      <c r="H167" s="138">
        <v>4</v>
      </c>
      <c r="I167" s="139">
        <v>568.64</v>
      </c>
      <c r="J167" s="140">
        <f t="shared" si="20"/>
        <v>2274.56</v>
      </c>
      <c r="K167" s="136" t="s">
        <v>6013</v>
      </c>
      <c r="L167" s="33"/>
      <c r="M167" s="141" t="s">
        <v>21</v>
      </c>
      <c r="N167" s="142" t="s">
        <v>42</v>
      </c>
      <c r="P167" s="143">
        <f t="shared" si="21"/>
        <v>0</v>
      </c>
      <c r="Q167" s="143">
        <v>0</v>
      </c>
      <c r="R167" s="143">
        <f t="shared" si="22"/>
        <v>0</v>
      </c>
      <c r="S167" s="143">
        <v>0</v>
      </c>
      <c r="T167" s="144">
        <f t="shared" si="23"/>
        <v>0</v>
      </c>
      <c r="AR167" s="145" t="s">
        <v>444</v>
      </c>
      <c r="AT167" s="145" t="s">
        <v>332</v>
      </c>
      <c r="AU167" s="145" t="s">
        <v>80</v>
      </c>
      <c r="AY167" s="18" t="s">
        <v>330</v>
      </c>
      <c r="BE167" s="146">
        <f t="shared" si="24"/>
        <v>2274.56</v>
      </c>
      <c r="BF167" s="146">
        <f t="shared" si="25"/>
        <v>0</v>
      </c>
      <c r="BG167" s="146">
        <f t="shared" si="26"/>
        <v>0</v>
      </c>
      <c r="BH167" s="146">
        <f t="shared" si="27"/>
        <v>0</v>
      </c>
      <c r="BI167" s="146">
        <f t="shared" si="28"/>
        <v>0</v>
      </c>
      <c r="BJ167" s="18" t="s">
        <v>78</v>
      </c>
      <c r="BK167" s="146">
        <f t="shared" si="29"/>
        <v>2274.56</v>
      </c>
      <c r="BL167" s="18" t="s">
        <v>444</v>
      </c>
      <c r="BM167" s="145" t="s">
        <v>1926</v>
      </c>
    </row>
    <row r="168" spans="2:65" s="1" customFormat="1" ht="16.5" customHeight="1">
      <c r="B168" s="33"/>
      <c r="C168" s="173" t="s">
        <v>1035</v>
      </c>
      <c r="D168" s="173" t="s">
        <v>475</v>
      </c>
      <c r="E168" s="174" t="s">
        <v>6106</v>
      </c>
      <c r="F168" s="175" t="s">
        <v>6107</v>
      </c>
      <c r="G168" s="176" t="s">
        <v>2551</v>
      </c>
      <c r="H168" s="177">
        <v>4</v>
      </c>
      <c r="I168" s="178">
        <v>1262.4000000000001</v>
      </c>
      <c r="J168" s="179">
        <f t="shared" si="20"/>
        <v>5049.6000000000004</v>
      </c>
      <c r="K168" s="175" t="s">
        <v>21</v>
      </c>
      <c r="L168" s="180"/>
      <c r="M168" s="181" t="s">
        <v>21</v>
      </c>
      <c r="N168" s="182" t="s">
        <v>42</v>
      </c>
      <c r="P168" s="143">
        <f t="shared" si="21"/>
        <v>0</v>
      </c>
      <c r="Q168" s="143">
        <v>0</v>
      </c>
      <c r="R168" s="143">
        <f t="shared" si="22"/>
        <v>0</v>
      </c>
      <c r="S168" s="143">
        <v>0</v>
      </c>
      <c r="T168" s="144">
        <f t="shared" si="23"/>
        <v>0</v>
      </c>
      <c r="AR168" s="145" t="s">
        <v>617</v>
      </c>
      <c r="AT168" s="145" t="s">
        <v>475</v>
      </c>
      <c r="AU168" s="145" t="s">
        <v>80</v>
      </c>
      <c r="AY168" s="18" t="s">
        <v>330</v>
      </c>
      <c r="BE168" s="146">
        <f t="shared" si="24"/>
        <v>5049.6000000000004</v>
      </c>
      <c r="BF168" s="146">
        <f t="shared" si="25"/>
        <v>0</v>
      </c>
      <c r="BG168" s="146">
        <f t="shared" si="26"/>
        <v>0</v>
      </c>
      <c r="BH168" s="146">
        <f t="shared" si="27"/>
        <v>0</v>
      </c>
      <c r="BI168" s="146">
        <f t="shared" si="28"/>
        <v>0</v>
      </c>
      <c r="BJ168" s="18" t="s">
        <v>78</v>
      </c>
      <c r="BK168" s="146">
        <f t="shared" si="29"/>
        <v>5049.6000000000004</v>
      </c>
      <c r="BL168" s="18" t="s">
        <v>444</v>
      </c>
      <c r="BM168" s="145" t="s">
        <v>1942</v>
      </c>
    </row>
    <row r="169" spans="2:65" s="1" customFormat="1" ht="16.5" customHeight="1">
      <c r="B169" s="33"/>
      <c r="C169" s="134" t="s">
        <v>1044</v>
      </c>
      <c r="D169" s="134" t="s">
        <v>332</v>
      </c>
      <c r="E169" s="135" t="s">
        <v>6108</v>
      </c>
      <c r="F169" s="136" t="s">
        <v>6109</v>
      </c>
      <c r="G169" s="137" t="s">
        <v>2551</v>
      </c>
      <c r="H169" s="138">
        <v>4</v>
      </c>
      <c r="I169" s="139">
        <v>378.72</v>
      </c>
      <c r="J169" s="140">
        <f t="shared" si="20"/>
        <v>1514.88</v>
      </c>
      <c r="K169" s="136" t="s">
        <v>6013</v>
      </c>
      <c r="L169" s="33"/>
      <c r="M169" s="141" t="s">
        <v>21</v>
      </c>
      <c r="N169" s="142" t="s">
        <v>42</v>
      </c>
      <c r="P169" s="143">
        <f t="shared" si="21"/>
        <v>0</v>
      </c>
      <c r="Q169" s="143">
        <v>0</v>
      </c>
      <c r="R169" s="143">
        <f t="shared" si="22"/>
        <v>0</v>
      </c>
      <c r="S169" s="143">
        <v>0</v>
      </c>
      <c r="T169" s="144">
        <f t="shared" si="23"/>
        <v>0</v>
      </c>
      <c r="AR169" s="145" t="s">
        <v>444</v>
      </c>
      <c r="AT169" s="145" t="s">
        <v>332</v>
      </c>
      <c r="AU169" s="145" t="s">
        <v>80</v>
      </c>
      <c r="AY169" s="18" t="s">
        <v>330</v>
      </c>
      <c r="BE169" s="146">
        <f t="shared" si="24"/>
        <v>1514.88</v>
      </c>
      <c r="BF169" s="146">
        <f t="shared" si="25"/>
        <v>0</v>
      </c>
      <c r="BG169" s="146">
        <f t="shared" si="26"/>
        <v>0</v>
      </c>
      <c r="BH169" s="146">
        <f t="shared" si="27"/>
        <v>0</v>
      </c>
      <c r="BI169" s="146">
        <f t="shared" si="28"/>
        <v>0</v>
      </c>
      <c r="BJ169" s="18" t="s">
        <v>78</v>
      </c>
      <c r="BK169" s="146">
        <f t="shared" si="29"/>
        <v>1514.88</v>
      </c>
      <c r="BL169" s="18" t="s">
        <v>444</v>
      </c>
      <c r="BM169" s="145" t="s">
        <v>1968</v>
      </c>
    </row>
    <row r="170" spans="2:65" s="1" customFormat="1" ht="16.5" customHeight="1">
      <c r="B170" s="33"/>
      <c r="C170" s="173" t="s">
        <v>1050</v>
      </c>
      <c r="D170" s="173" t="s">
        <v>475</v>
      </c>
      <c r="E170" s="174" t="s">
        <v>6110</v>
      </c>
      <c r="F170" s="175" t="s">
        <v>6111</v>
      </c>
      <c r="G170" s="176" t="s">
        <v>2551</v>
      </c>
      <c r="H170" s="177">
        <v>6</v>
      </c>
      <c r="I170" s="178">
        <v>1316.27</v>
      </c>
      <c r="J170" s="179">
        <f t="shared" si="20"/>
        <v>7897.62</v>
      </c>
      <c r="K170" s="175" t="s">
        <v>21</v>
      </c>
      <c r="L170" s="180"/>
      <c r="M170" s="181" t="s">
        <v>21</v>
      </c>
      <c r="N170" s="182" t="s">
        <v>42</v>
      </c>
      <c r="P170" s="143">
        <f t="shared" si="21"/>
        <v>0</v>
      </c>
      <c r="Q170" s="143">
        <v>0</v>
      </c>
      <c r="R170" s="143">
        <f t="shared" si="22"/>
        <v>0</v>
      </c>
      <c r="S170" s="143">
        <v>0</v>
      </c>
      <c r="T170" s="144">
        <f t="shared" si="23"/>
        <v>0</v>
      </c>
      <c r="AR170" s="145" t="s">
        <v>617</v>
      </c>
      <c r="AT170" s="145" t="s">
        <v>475</v>
      </c>
      <c r="AU170" s="145" t="s">
        <v>80</v>
      </c>
      <c r="AY170" s="18" t="s">
        <v>330</v>
      </c>
      <c r="BE170" s="146">
        <f t="shared" si="24"/>
        <v>7897.62</v>
      </c>
      <c r="BF170" s="146">
        <f t="shared" si="25"/>
        <v>0</v>
      </c>
      <c r="BG170" s="146">
        <f t="shared" si="26"/>
        <v>0</v>
      </c>
      <c r="BH170" s="146">
        <f t="shared" si="27"/>
        <v>0</v>
      </c>
      <c r="BI170" s="146">
        <f t="shared" si="28"/>
        <v>0</v>
      </c>
      <c r="BJ170" s="18" t="s">
        <v>78</v>
      </c>
      <c r="BK170" s="146">
        <f t="shared" si="29"/>
        <v>7897.62</v>
      </c>
      <c r="BL170" s="18" t="s">
        <v>444</v>
      </c>
      <c r="BM170" s="145" t="s">
        <v>1979</v>
      </c>
    </row>
    <row r="171" spans="2:65" s="1" customFormat="1" ht="16.5" customHeight="1">
      <c r="B171" s="33"/>
      <c r="C171" s="134" t="s">
        <v>1057</v>
      </c>
      <c r="D171" s="134" t="s">
        <v>332</v>
      </c>
      <c r="E171" s="135" t="s">
        <v>6112</v>
      </c>
      <c r="F171" s="136" t="s">
        <v>6113</v>
      </c>
      <c r="G171" s="137" t="s">
        <v>2551</v>
      </c>
      <c r="H171" s="138">
        <v>6</v>
      </c>
      <c r="I171" s="139">
        <v>394.88</v>
      </c>
      <c r="J171" s="140">
        <f t="shared" si="20"/>
        <v>2369.2800000000002</v>
      </c>
      <c r="K171" s="136" t="s">
        <v>6013</v>
      </c>
      <c r="L171" s="33"/>
      <c r="M171" s="141" t="s">
        <v>21</v>
      </c>
      <c r="N171" s="142" t="s">
        <v>42</v>
      </c>
      <c r="P171" s="143">
        <f t="shared" si="21"/>
        <v>0</v>
      </c>
      <c r="Q171" s="143">
        <v>0</v>
      </c>
      <c r="R171" s="143">
        <f t="shared" si="22"/>
        <v>0</v>
      </c>
      <c r="S171" s="143">
        <v>0</v>
      </c>
      <c r="T171" s="144">
        <f t="shared" si="23"/>
        <v>0</v>
      </c>
      <c r="AR171" s="145" t="s">
        <v>444</v>
      </c>
      <c r="AT171" s="145" t="s">
        <v>332</v>
      </c>
      <c r="AU171" s="145" t="s">
        <v>80</v>
      </c>
      <c r="AY171" s="18" t="s">
        <v>330</v>
      </c>
      <c r="BE171" s="146">
        <f t="shared" si="24"/>
        <v>2369.2800000000002</v>
      </c>
      <c r="BF171" s="146">
        <f t="shared" si="25"/>
        <v>0</v>
      </c>
      <c r="BG171" s="146">
        <f t="shared" si="26"/>
        <v>0</v>
      </c>
      <c r="BH171" s="146">
        <f t="shared" si="27"/>
        <v>0</v>
      </c>
      <c r="BI171" s="146">
        <f t="shared" si="28"/>
        <v>0</v>
      </c>
      <c r="BJ171" s="18" t="s">
        <v>78</v>
      </c>
      <c r="BK171" s="146">
        <f t="shared" si="29"/>
        <v>2369.2800000000002</v>
      </c>
      <c r="BL171" s="18" t="s">
        <v>444</v>
      </c>
      <c r="BM171" s="145" t="s">
        <v>1994</v>
      </c>
    </row>
    <row r="172" spans="2:65" s="1" customFormat="1" ht="24.2" customHeight="1">
      <c r="B172" s="33"/>
      <c r="C172" s="173" t="s">
        <v>1064</v>
      </c>
      <c r="D172" s="173" t="s">
        <v>475</v>
      </c>
      <c r="E172" s="174" t="s">
        <v>6114</v>
      </c>
      <c r="F172" s="175" t="s">
        <v>6115</v>
      </c>
      <c r="G172" s="176" t="s">
        <v>2551</v>
      </c>
      <c r="H172" s="177">
        <v>4</v>
      </c>
      <c r="I172" s="178">
        <v>9464.5</v>
      </c>
      <c r="J172" s="179">
        <f t="shared" si="20"/>
        <v>37858</v>
      </c>
      <c r="K172" s="175" t="s">
        <v>21</v>
      </c>
      <c r="L172" s="180"/>
      <c r="M172" s="181" t="s">
        <v>21</v>
      </c>
      <c r="N172" s="182" t="s">
        <v>42</v>
      </c>
      <c r="P172" s="143">
        <f t="shared" si="21"/>
        <v>0</v>
      </c>
      <c r="Q172" s="143">
        <v>0</v>
      </c>
      <c r="R172" s="143">
        <f t="shared" si="22"/>
        <v>0</v>
      </c>
      <c r="S172" s="143">
        <v>0</v>
      </c>
      <c r="T172" s="144">
        <f t="shared" si="23"/>
        <v>0</v>
      </c>
      <c r="AR172" s="145" t="s">
        <v>617</v>
      </c>
      <c r="AT172" s="145" t="s">
        <v>475</v>
      </c>
      <c r="AU172" s="145" t="s">
        <v>80</v>
      </c>
      <c r="AY172" s="18" t="s">
        <v>330</v>
      </c>
      <c r="BE172" s="146">
        <f t="shared" si="24"/>
        <v>37858</v>
      </c>
      <c r="BF172" s="146">
        <f t="shared" si="25"/>
        <v>0</v>
      </c>
      <c r="BG172" s="146">
        <f t="shared" si="26"/>
        <v>0</v>
      </c>
      <c r="BH172" s="146">
        <f t="shared" si="27"/>
        <v>0</v>
      </c>
      <c r="BI172" s="146">
        <f t="shared" si="28"/>
        <v>0</v>
      </c>
      <c r="BJ172" s="18" t="s">
        <v>78</v>
      </c>
      <c r="BK172" s="146">
        <f t="shared" si="29"/>
        <v>37858</v>
      </c>
      <c r="BL172" s="18" t="s">
        <v>444</v>
      </c>
      <c r="BM172" s="145" t="s">
        <v>2050</v>
      </c>
    </row>
    <row r="173" spans="2:65" s="1" customFormat="1" ht="16.5" customHeight="1">
      <c r="B173" s="33"/>
      <c r="C173" s="134" t="s">
        <v>1072</v>
      </c>
      <c r="D173" s="134" t="s">
        <v>332</v>
      </c>
      <c r="E173" s="135" t="s">
        <v>6116</v>
      </c>
      <c r="F173" s="136" t="s">
        <v>6117</v>
      </c>
      <c r="G173" s="137" t="s">
        <v>2551</v>
      </c>
      <c r="H173" s="138">
        <v>4</v>
      </c>
      <c r="I173" s="139">
        <v>5206.8900000000003</v>
      </c>
      <c r="J173" s="140">
        <f t="shared" si="20"/>
        <v>20827.560000000001</v>
      </c>
      <c r="K173" s="136" t="s">
        <v>21</v>
      </c>
      <c r="L173" s="33"/>
      <c r="M173" s="141" t="s">
        <v>21</v>
      </c>
      <c r="N173" s="142" t="s">
        <v>42</v>
      </c>
      <c r="P173" s="143">
        <f t="shared" si="21"/>
        <v>0</v>
      </c>
      <c r="Q173" s="143">
        <v>0</v>
      </c>
      <c r="R173" s="143">
        <f t="shared" si="22"/>
        <v>0</v>
      </c>
      <c r="S173" s="143">
        <v>0</v>
      </c>
      <c r="T173" s="144">
        <f t="shared" si="23"/>
        <v>0</v>
      </c>
      <c r="AR173" s="145" t="s">
        <v>444</v>
      </c>
      <c r="AT173" s="145" t="s">
        <v>332</v>
      </c>
      <c r="AU173" s="145" t="s">
        <v>80</v>
      </c>
      <c r="AY173" s="18" t="s">
        <v>330</v>
      </c>
      <c r="BE173" s="146">
        <f t="shared" si="24"/>
        <v>20827.560000000001</v>
      </c>
      <c r="BF173" s="146">
        <f t="shared" si="25"/>
        <v>0</v>
      </c>
      <c r="BG173" s="146">
        <f t="shared" si="26"/>
        <v>0</v>
      </c>
      <c r="BH173" s="146">
        <f t="shared" si="27"/>
        <v>0</v>
      </c>
      <c r="BI173" s="146">
        <f t="shared" si="28"/>
        <v>0</v>
      </c>
      <c r="BJ173" s="18" t="s">
        <v>78</v>
      </c>
      <c r="BK173" s="146">
        <f t="shared" si="29"/>
        <v>20827.560000000001</v>
      </c>
      <c r="BL173" s="18" t="s">
        <v>444</v>
      </c>
      <c r="BM173" s="145" t="s">
        <v>2058</v>
      </c>
    </row>
    <row r="174" spans="2:65" s="1" customFormat="1" ht="24.2" customHeight="1">
      <c r="B174" s="33"/>
      <c r="C174" s="173" t="s">
        <v>1087</v>
      </c>
      <c r="D174" s="173" t="s">
        <v>475</v>
      </c>
      <c r="E174" s="174" t="s">
        <v>6118</v>
      </c>
      <c r="F174" s="175" t="s">
        <v>6119</v>
      </c>
      <c r="G174" s="176" t="s">
        <v>2551</v>
      </c>
      <c r="H174" s="177">
        <v>2</v>
      </c>
      <c r="I174" s="178">
        <v>8799.4699999999993</v>
      </c>
      <c r="J174" s="179">
        <f t="shared" si="20"/>
        <v>17598.939999999999</v>
      </c>
      <c r="K174" s="175" t="s">
        <v>21</v>
      </c>
      <c r="L174" s="180"/>
      <c r="M174" s="181" t="s">
        <v>21</v>
      </c>
      <c r="N174" s="182" t="s">
        <v>42</v>
      </c>
      <c r="P174" s="143">
        <f t="shared" si="21"/>
        <v>0</v>
      </c>
      <c r="Q174" s="143">
        <v>0</v>
      </c>
      <c r="R174" s="143">
        <f t="shared" si="22"/>
        <v>0</v>
      </c>
      <c r="S174" s="143">
        <v>0</v>
      </c>
      <c r="T174" s="144">
        <f t="shared" si="23"/>
        <v>0</v>
      </c>
      <c r="AR174" s="145" t="s">
        <v>617</v>
      </c>
      <c r="AT174" s="145" t="s">
        <v>475</v>
      </c>
      <c r="AU174" s="145" t="s">
        <v>80</v>
      </c>
      <c r="AY174" s="18" t="s">
        <v>330</v>
      </c>
      <c r="BE174" s="146">
        <f t="shared" si="24"/>
        <v>17598.939999999999</v>
      </c>
      <c r="BF174" s="146">
        <f t="shared" si="25"/>
        <v>0</v>
      </c>
      <c r="BG174" s="146">
        <f t="shared" si="26"/>
        <v>0</v>
      </c>
      <c r="BH174" s="146">
        <f t="shared" si="27"/>
        <v>0</v>
      </c>
      <c r="BI174" s="146">
        <f t="shared" si="28"/>
        <v>0</v>
      </c>
      <c r="BJ174" s="18" t="s">
        <v>78</v>
      </c>
      <c r="BK174" s="146">
        <f t="shared" si="29"/>
        <v>17598.939999999999</v>
      </c>
      <c r="BL174" s="18" t="s">
        <v>444</v>
      </c>
      <c r="BM174" s="145" t="s">
        <v>2072</v>
      </c>
    </row>
    <row r="175" spans="2:65" s="1" customFormat="1" ht="16.5" customHeight="1">
      <c r="B175" s="33"/>
      <c r="C175" s="134" t="s">
        <v>1095</v>
      </c>
      <c r="D175" s="134" t="s">
        <v>332</v>
      </c>
      <c r="E175" s="135" t="s">
        <v>6120</v>
      </c>
      <c r="F175" s="136" t="s">
        <v>6117</v>
      </c>
      <c r="G175" s="137" t="s">
        <v>2551</v>
      </c>
      <c r="H175" s="138">
        <v>2</v>
      </c>
      <c r="I175" s="139">
        <v>2582.3200000000002</v>
      </c>
      <c r="J175" s="140">
        <f t="shared" si="20"/>
        <v>5164.6400000000003</v>
      </c>
      <c r="K175" s="136" t="s">
        <v>21</v>
      </c>
      <c r="L175" s="33"/>
      <c r="M175" s="141" t="s">
        <v>21</v>
      </c>
      <c r="N175" s="142" t="s">
        <v>42</v>
      </c>
      <c r="P175" s="143">
        <f t="shared" si="21"/>
        <v>0</v>
      </c>
      <c r="Q175" s="143">
        <v>0</v>
      </c>
      <c r="R175" s="143">
        <f t="shared" si="22"/>
        <v>0</v>
      </c>
      <c r="S175" s="143">
        <v>0</v>
      </c>
      <c r="T175" s="144">
        <f t="shared" si="23"/>
        <v>0</v>
      </c>
      <c r="AR175" s="145" t="s">
        <v>444</v>
      </c>
      <c r="AT175" s="145" t="s">
        <v>332</v>
      </c>
      <c r="AU175" s="145" t="s">
        <v>80</v>
      </c>
      <c r="AY175" s="18" t="s">
        <v>330</v>
      </c>
      <c r="BE175" s="146">
        <f t="shared" si="24"/>
        <v>5164.6400000000003</v>
      </c>
      <c r="BF175" s="146">
        <f t="shared" si="25"/>
        <v>0</v>
      </c>
      <c r="BG175" s="146">
        <f t="shared" si="26"/>
        <v>0</v>
      </c>
      <c r="BH175" s="146">
        <f t="shared" si="27"/>
        <v>0</v>
      </c>
      <c r="BI175" s="146">
        <f t="shared" si="28"/>
        <v>0</v>
      </c>
      <c r="BJ175" s="18" t="s">
        <v>78</v>
      </c>
      <c r="BK175" s="146">
        <f t="shared" si="29"/>
        <v>5164.6400000000003</v>
      </c>
      <c r="BL175" s="18" t="s">
        <v>444</v>
      </c>
      <c r="BM175" s="145" t="s">
        <v>2081</v>
      </c>
    </row>
    <row r="176" spans="2:65" s="1" customFormat="1" ht="24.2" customHeight="1">
      <c r="B176" s="33"/>
      <c r="C176" s="173" t="s">
        <v>1103</v>
      </c>
      <c r="D176" s="173" t="s">
        <v>475</v>
      </c>
      <c r="E176" s="174" t="s">
        <v>6121</v>
      </c>
      <c r="F176" s="175" t="s">
        <v>6122</v>
      </c>
      <c r="G176" s="176" t="s">
        <v>2551</v>
      </c>
      <c r="H176" s="177">
        <v>2</v>
      </c>
      <c r="I176" s="178">
        <v>9464.5</v>
      </c>
      <c r="J176" s="179">
        <f t="shared" si="20"/>
        <v>18929</v>
      </c>
      <c r="K176" s="175" t="s">
        <v>21</v>
      </c>
      <c r="L176" s="180"/>
      <c r="M176" s="181" t="s">
        <v>21</v>
      </c>
      <c r="N176" s="182" t="s">
        <v>42</v>
      </c>
      <c r="P176" s="143">
        <f t="shared" si="21"/>
        <v>0</v>
      </c>
      <c r="Q176" s="143">
        <v>0</v>
      </c>
      <c r="R176" s="143">
        <f t="shared" si="22"/>
        <v>0</v>
      </c>
      <c r="S176" s="143">
        <v>0</v>
      </c>
      <c r="T176" s="144">
        <f t="shared" si="23"/>
        <v>0</v>
      </c>
      <c r="AR176" s="145" t="s">
        <v>617</v>
      </c>
      <c r="AT176" s="145" t="s">
        <v>475</v>
      </c>
      <c r="AU176" s="145" t="s">
        <v>80</v>
      </c>
      <c r="AY176" s="18" t="s">
        <v>330</v>
      </c>
      <c r="BE176" s="146">
        <f t="shared" si="24"/>
        <v>18929</v>
      </c>
      <c r="BF176" s="146">
        <f t="shared" si="25"/>
        <v>0</v>
      </c>
      <c r="BG176" s="146">
        <f t="shared" si="26"/>
        <v>0</v>
      </c>
      <c r="BH176" s="146">
        <f t="shared" si="27"/>
        <v>0</v>
      </c>
      <c r="BI176" s="146">
        <f t="shared" si="28"/>
        <v>0</v>
      </c>
      <c r="BJ176" s="18" t="s">
        <v>78</v>
      </c>
      <c r="BK176" s="146">
        <f t="shared" si="29"/>
        <v>18929</v>
      </c>
      <c r="BL176" s="18" t="s">
        <v>444</v>
      </c>
      <c r="BM176" s="145" t="s">
        <v>2094</v>
      </c>
    </row>
    <row r="177" spans="2:65" s="1" customFormat="1" ht="16.5" customHeight="1">
      <c r="B177" s="33"/>
      <c r="C177" s="134" t="s">
        <v>1108</v>
      </c>
      <c r="D177" s="134" t="s">
        <v>332</v>
      </c>
      <c r="E177" s="135" t="s">
        <v>6123</v>
      </c>
      <c r="F177" s="136" t="s">
        <v>6117</v>
      </c>
      <c r="G177" s="137" t="s">
        <v>2551</v>
      </c>
      <c r="H177" s="138">
        <v>2</v>
      </c>
      <c r="I177" s="139">
        <v>5206.8900000000003</v>
      </c>
      <c r="J177" s="140">
        <f t="shared" si="20"/>
        <v>10413.780000000001</v>
      </c>
      <c r="K177" s="136" t="s">
        <v>21</v>
      </c>
      <c r="L177" s="33"/>
      <c r="M177" s="141" t="s">
        <v>21</v>
      </c>
      <c r="N177" s="142" t="s">
        <v>42</v>
      </c>
      <c r="P177" s="143">
        <f t="shared" si="21"/>
        <v>0</v>
      </c>
      <c r="Q177" s="143">
        <v>0</v>
      </c>
      <c r="R177" s="143">
        <f t="shared" si="22"/>
        <v>0</v>
      </c>
      <c r="S177" s="143">
        <v>0</v>
      </c>
      <c r="T177" s="144">
        <f t="shared" si="23"/>
        <v>0</v>
      </c>
      <c r="AR177" s="145" t="s">
        <v>444</v>
      </c>
      <c r="AT177" s="145" t="s">
        <v>332</v>
      </c>
      <c r="AU177" s="145" t="s">
        <v>80</v>
      </c>
      <c r="AY177" s="18" t="s">
        <v>330</v>
      </c>
      <c r="BE177" s="146">
        <f t="shared" si="24"/>
        <v>10413.780000000001</v>
      </c>
      <c r="BF177" s="146">
        <f t="shared" si="25"/>
        <v>0</v>
      </c>
      <c r="BG177" s="146">
        <f t="shared" si="26"/>
        <v>0</v>
      </c>
      <c r="BH177" s="146">
        <f t="shared" si="27"/>
        <v>0</v>
      </c>
      <c r="BI177" s="146">
        <f t="shared" si="28"/>
        <v>0</v>
      </c>
      <c r="BJ177" s="18" t="s">
        <v>78</v>
      </c>
      <c r="BK177" s="146">
        <f t="shared" si="29"/>
        <v>10413.780000000001</v>
      </c>
      <c r="BL177" s="18" t="s">
        <v>444</v>
      </c>
      <c r="BM177" s="145" t="s">
        <v>2105</v>
      </c>
    </row>
    <row r="178" spans="2:65" s="1" customFormat="1" ht="24.2" customHeight="1">
      <c r="B178" s="33"/>
      <c r="C178" s="173" t="s">
        <v>1116</v>
      </c>
      <c r="D178" s="173" t="s">
        <v>475</v>
      </c>
      <c r="E178" s="174" t="s">
        <v>6124</v>
      </c>
      <c r="F178" s="175" t="s">
        <v>6125</v>
      </c>
      <c r="G178" s="176" t="s">
        <v>2551</v>
      </c>
      <c r="H178" s="177">
        <v>2</v>
      </c>
      <c r="I178" s="178">
        <v>9094.8700000000008</v>
      </c>
      <c r="J178" s="179">
        <f t="shared" si="20"/>
        <v>18189.740000000002</v>
      </c>
      <c r="K178" s="175" t="s">
        <v>21</v>
      </c>
      <c r="L178" s="180"/>
      <c r="M178" s="181" t="s">
        <v>21</v>
      </c>
      <c r="N178" s="182" t="s">
        <v>42</v>
      </c>
      <c r="P178" s="143">
        <f t="shared" si="21"/>
        <v>0</v>
      </c>
      <c r="Q178" s="143">
        <v>0</v>
      </c>
      <c r="R178" s="143">
        <f t="shared" si="22"/>
        <v>0</v>
      </c>
      <c r="S178" s="143">
        <v>0</v>
      </c>
      <c r="T178" s="144">
        <f t="shared" si="23"/>
        <v>0</v>
      </c>
      <c r="AR178" s="145" t="s">
        <v>617</v>
      </c>
      <c r="AT178" s="145" t="s">
        <v>475</v>
      </c>
      <c r="AU178" s="145" t="s">
        <v>80</v>
      </c>
      <c r="AY178" s="18" t="s">
        <v>330</v>
      </c>
      <c r="BE178" s="146">
        <f t="shared" si="24"/>
        <v>18189.740000000002</v>
      </c>
      <c r="BF178" s="146">
        <f t="shared" si="25"/>
        <v>0</v>
      </c>
      <c r="BG178" s="146">
        <f t="shared" si="26"/>
        <v>0</v>
      </c>
      <c r="BH178" s="146">
        <f t="shared" si="27"/>
        <v>0</v>
      </c>
      <c r="BI178" s="146">
        <f t="shared" si="28"/>
        <v>0</v>
      </c>
      <c r="BJ178" s="18" t="s">
        <v>78</v>
      </c>
      <c r="BK178" s="146">
        <f t="shared" si="29"/>
        <v>18189.740000000002</v>
      </c>
      <c r="BL178" s="18" t="s">
        <v>444</v>
      </c>
      <c r="BM178" s="145" t="s">
        <v>2153</v>
      </c>
    </row>
    <row r="179" spans="2:65" s="1" customFormat="1" ht="16.5" customHeight="1">
      <c r="B179" s="33"/>
      <c r="C179" s="134" t="s">
        <v>1125</v>
      </c>
      <c r="D179" s="134" t="s">
        <v>332</v>
      </c>
      <c r="E179" s="135" t="s">
        <v>6126</v>
      </c>
      <c r="F179" s="136" t="s">
        <v>6117</v>
      </c>
      <c r="G179" s="137" t="s">
        <v>2551</v>
      </c>
      <c r="H179" s="138">
        <v>2</v>
      </c>
      <c r="I179" s="139">
        <v>4520.24</v>
      </c>
      <c r="J179" s="140">
        <f t="shared" ref="J179:J210" si="30">ROUND(I179*H179,2)</f>
        <v>9040.48</v>
      </c>
      <c r="K179" s="136" t="s">
        <v>21</v>
      </c>
      <c r="L179" s="33"/>
      <c r="M179" s="141" t="s">
        <v>21</v>
      </c>
      <c r="N179" s="142" t="s">
        <v>42</v>
      </c>
      <c r="P179" s="143">
        <f t="shared" ref="P179:P210" si="31">O179*H179</f>
        <v>0</v>
      </c>
      <c r="Q179" s="143">
        <v>0</v>
      </c>
      <c r="R179" s="143">
        <f t="shared" ref="R179:R210" si="32">Q179*H179</f>
        <v>0</v>
      </c>
      <c r="S179" s="143">
        <v>0</v>
      </c>
      <c r="T179" s="144">
        <f t="shared" ref="T179:T210" si="33">S179*H179</f>
        <v>0</v>
      </c>
      <c r="AR179" s="145" t="s">
        <v>444</v>
      </c>
      <c r="AT179" s="145" t="s">
        <v>332</v>
      </c>
      <c r="AU179" s="145" t="s">
        <v>80</v>
      </c>
      <c r="AY179" s="18" t="s">
        <v>330</v>
      </c>
      <c r="BE179" s="146">
        <f t="shared" ref="BE179:BE210" si="34">IF(N179="základní",J179,0)</f>
        <v>9040.48</v>
      </c>
      <c r="BF179" s="146">
        <f t="shared" ref="BF179:BF210" si="35">IF(N179="snížená",J179,0)</f>
        <v>0</v>
      </c>
      <c r="BG179" s="146">
        <f t="shared" ref="BG179:BG210" si="36">IF(N179="zákl. přenesená",J179,0)</f>
        <v>0</v>
      </c>
      <c r="BH179" s="146">
        <f t="shared" ref="BH179:BH210" si="37">IF(N179="sníž. přenesená",J179,0)</f>
        <v>0</v>
      </c>
      <c r="BI179" s="146">
        <f t="shared" ref="BI179:BI210" si="38">IF(N179="nulová",J179,0)</f>
        <v>0</v>
      </c>
      <c r="BJ179" s="18" t="s">
        <v>78</v>
      </c>
      <c r="BK179" s="146">
        <f t="shared" ref="BK179:BK210" si="39">ROUND(I179*H179,2)</f>
        <v>9040.48</v>
      </c>
      <c r="BL179" s="18" t="s">
        <v>444</v>
      </c>
      <c r="BM179" s="145" t="s">
        <v>2164</v>
      </c>
    </row>
    <row r="180" spans="2:65" s="1" customFormat="1" ht="24.2" customHeight="1">
      <c r="B180" s="33"/>
      <c r="C180" s="173" t="s">
        <v>1134</v>
      </c>
      <c r="D180" s="173" t="s">
        <v>475</v>
      </c>
      <c r="E180" s="174" t="s">
        <v>6127</v>
      </c>
      <c r="F180" s="175" t="s">
        <v>6128</v>
      </c>
      <c r="G180" s="176" t="s">
        <v>2551</v>
      </c>
      <c r="H180" s="177">
        <v>3</v>
      </c>
      <c r="I180" s="178">
        <v>8290.4600000000009</v>
      </c>
      <c r="J180" s="179">
        <f t="shared" si="30"/>
        <v>24871.38</v>
      </c>
      <c r="K180" s="175" t="s">
        <v>21</v>
      </c>
      <c r="L180" s="180"/>
      <c r="M180" s="181" t="s">
        <v>21</v>
      </c>
      <c r="N180" s="182" t="s">
        <v>42</v>
      </c>
      <c r="P180" s="143">
        <f t="shared" si="31"/>
        <v>0</v>
      </c>
      <c r="Q180" s="143">
        <v>0</v>
      </c>
      <c r="R180" s="143">
        <f t="shared" si="32"/>
        <v>0</v>
      </c>
      <c r="S180" s="143">
        <v>0</v>
      </c>
      <c r="T180" s="144">
        <f t="shared" si="33"/>
        <v>0</v>
      </c>
      <c r="AR180" s="145" t="s">
        <v>617</v>
      </c>
      <c r="AT180" s="145" t="s">
        <v>475</v>
      </c>
      <c r="AU180" s="145" t="s">
        <v>80</v>
      </c>
      <c r="AY180" s="18" t="s">
        <v>330</v>
      </c>
      <c r="BE180" s="146">
        <f t="shared" si="34"/>
        <v>24871.38</v>
      </c>
      <c r="BF180" s="146">
        <f t="shared" si="35"/>
        <v>0</v>
      </c>
      <c r="BG180" s="146">
        <f t="shared" si="36"/>
        <v>0</v>
      </c>
      <c r="BH180" s="146">
        <f t="shared" si="37"/>
        <v>0</v>
      </c>
      <c r="BI180" s="146">
        <f t="shared" si="38"/>
        <v>0</v>
      </c>
      <c r="BJ180" s="18" t="s">
        <v>78</v>
      </c>
      <c r="BK180" s="146">
        <f t="shared" si="39"/>
        <v>24871.38</v>
      </c>
      <c r="BL180" s="18" t="s">
        <v>444</v>
      </c>
      <c r="BM180" s="145" t="s">
        <v>2175</v>
      </c>
    </row>
    <row r="181" spans="2:65" s="1" customFormat="1" ht="16.5" customHeight="1">
      <c r="B181" s="33"/>
      <c r="C181" s="134" t="s">
        <v>1143</v>
      </c>
      <c r="D181" s="134" t="s">
        <v>332</v>
      </c>
      <c r="E181" s="135" t="s">
        <v>6129</v>
      </c>
      <c r="F181" s="136" t="s">
        <v>6130</v>
      </c>
      <c r="G181" s="137" t="s">
        <v>2551</v>
      </c>
      <c r="H181" s="138">
        <v>3</v>
      </c>
      <c r="I181" s="139">
        <v>2565.56</v>
      </c>
      <c r="J181" s="140">
        <f t="shared" si="30"/>
        <v>7696.68</v>
      </c>
      <c r="K181" s="136" t="s">
        <v>21</v>
      </c>
      <c r="L181" s="33"/>
      <c r="M181" s="141" t="s">
        <v>21</v>
      </c>
      <c r="N181" s="142" t="s">
        <v>42</v>
      </c>
      <c r="P181" s="143">
        <f t="shared" si="31"/>
        <v>0</v>
      </c>
      <c r="Q181" s="143">
        <v>0</v>
      </c>
      <c r="R181" s="143">
        <f t="shared" si="32"/>
        <v>0</v>
      </c>
      <c r="S181" s="143">
        <v>0</v>
      </c>
      <c r="T181" s="144">
        <f t="shared" si="33"/>
        <v>0</v>
      </c>
      <c r="AR181" s="145" t="s">
        <v>444</v>
      </c>
      <c r="AT181" s="145" t="s">
        <v>332</v>
      </c>
      <c r="AU181" s="145" t="s">
        <v>80</v>
      </c>
      <c r="AY181" s="18" t="s">
        <v>330</v>
      </c>
      <c r="BE181" s="146">
        <f t="shared" si="34"/>
        <v>7696.68</v>
      </c>
      <c r="BF181" s="146">
        <f t="shared" si="35"/>
        <v>0</v>
      </c>
      <c r="BG181" s="146">
        <f t="shared" si="36"/>
        <v>0</v>
      </c>
      <c r="BH181" s="146">
        <f t="shared" si="37"/>
        <v>0</v>
      </c>
      <c r="BI181" s="146">
        <f t="shared" si="38"/>
        <v>0</v>
      </c>
      <c r="BJ181" s="18" t="s">
        <v>78</v>
      </c>
      <c r="BK181" s="146">
        <f t="shared" si="39"/>
        <v>7696.68</v>
      </c>
      <c r="BL181" s="18" t="s">
        <v>444</v>
      </c>
      <c r="BM181" s="145" t="s">
        <v>2188</v>
      </c>
    </row>
    <row r="182" spans="2:65" s="1" customFormat="1" ht="24.2" customHeight="1">
      <c r="B182" s="33"/>
      <c r="C182" s="173" t="s">
        <v>1149</v>
      </c>
      <c r="D182" s="173" t="s">
        <v>475</v>
      </c>
      <c r="E182" s="174" t="s">
        <v>6131</v>
      </c>
      <c r="F182" s="175" t="s">
        <v>6132</v>
      </c>
      <c r="G182" s="176" t="s">
        <v>2551</v>
      </c>
      <c r="H182" s="177">
        <v>2</v>
      </c>
      <c r="I182" s="178">
        <v>8873.19</v>
      </c>
      <c r="J182" s="179">
        <f t="shared" si="30"/>
        <v>17746.38</v>
      </c>
      <c r="K182" s="175" t="s">
        <v>21</v>
      </c>
      <c r="L182" s="180"/>
      <c r="M182" s="181" t="s">
        <v>21</v>
      </c>
      <c r="N182" s="182" t="s">
        <v>42</v>
      </c>
      <c r="P182" s="143">
        <f t="shared" si="31"/>
        <v>0</v>
      </c>
      <c r="Q182" s="143">
        <v>0</v>
      </c>
      <c r="R182" s="143">
        <f t="shared" si="32"/>
        <v>0</v>
      </c>
      <c r="S182" s="143">
        <v>0</v>
      </c>
      <c r="T182" s="144">
        <f t="shared" si="33"/>
        <v>0</v>
      </c>
      <c r="AR182" s="145" t="s">
        <v>617</v>
      </c>
      <c r="AT182" s="145" t="s">
        <v>475</v>
      </c>
      <c r="AU182" s="145" t="s">
        <v>80</v>
      </c>
      <c r="AY182" s="18" t="s">
        <v>330</v>
      </c>
      <c r="BE182" s="146">
        <f t="shared" si="34"/>
        <v>17746.38</v>
      </c>
      <c r="BF182" s="146">
        <f t="shared" si="35"/>
        <v>0</v>
      </c>
      <c r="BG182" s="146">
        <f t="shared" si="36"/>
        <v>0</v>
      </c>
      <c r="BH182" s="146">
        <f t="shared" si="37"/>
        <v>0</v>
      </c>
      <c r="BI182" s="146">
        <f t="shared" si="38"/>
        <v>0</v>
      </c>
      <c r="BJ182" s="18" t="s">
        <v>78</v>
      </c>
      <c r="BK182" s="146">
        <f t="shared" si="39"/>
        <v>17746.38</v>
      </c>
      <c r="BL182" s="18" t="s">
        <v>444</v>
      </c>
      <c r="BM182" s="145" t="s">
        <v>2198</v>
      </c>
    </row>
    <row r="183" spans="2:65" s="1" customFormat="1" ht="16.5" customHeight="1">
      <c r="B183" s="33"/>
      <c r="C183" s="134" t="s">
        <v>1154</v>
      </c>
      <c r="D183" s="134" t="s">
        <v>332</v>
      </c>
      <c r="E183" s="135" t="s">
        <v>6133</v>
      </c>
      <c r="F183" s="136" t="s">
        <v>6130</v>
      </c>
      <c r="G183" s="137" t="s">
        <v>2551</v>
      </c>
      <c r="H183" s="138">
        <v>2</v>
      </c>
      <c r="I183" s="139">
        <v>4066.19</v>
      </c>
      <c r="J183" s="140">
        <f t="shared" si="30"/>
        <v>8132.38</v>
      </c>
      <c r="K183" s="136" t="s">
        <v>21</v>
      </c>
      <c r="L183" s="33"/>
      <c r="M183" s="141" t="s">
        <v>21</v>
      </c>
      <c r="N183" s="142" t="s">
        <v>42</v>
      </c>
      <c r="P183" s="143">
        <f t="shared" si="31"/>
        <v>0</v>
      </c>
      <c r="Q183" s="143">
        <v>0</v>
      </c>
      <c r="R183" s="143">
        <f t="shared" si="32"/>
        <v>0</v>
      </c>
      <c r="S183" s="143">
        <v>0</v>
      </c>
      <c r="T183" s="144">
        <f t="shared" si="33"/>
        <v>0</v>
      </c>
      <c r="AR183" s="145" t="s">
        <v>444</v>
      </c>
      <c r="AT183" s="145" t="s">
        <v>332</v>
      </c>
      <c r="AU183" s="145" t="s">
        <v>80</v>
      </c>
      <c r="AY183" s="18" t="s">
        <v>330</v>
      </c>
      <c r="BE183" s="146">
        <f t="shared" si="34"/>
        <v>8132.38</v>
      </c>
      <c r="BF183" s="146">
        <f t="shared" si="35"/>
        <v>0</v>
      </c>
      <c r="BG183" s="146">
        <f t="shared" si="36"/>
        <v>0</v>
      </c>
      <c r="BH183" s="146">
        <f t="shared" si="37"/>
        <v>0</v>
      </c>
      <c r="BI183" s="146">
        <f t="shared" si="38"/>
        <v>0</v>
      </c>
      <c r="BJ183" s="18" t="s">
        <v>78</v>
      </c>
      <c r="BK183" s="146">
        <f t="shared" si="39"/>
        <v>8132.38</v>
      </c>
      <c r="BL183" s="18" t="s">
        <v>444</v>
      </c>
      <c r="BM183" s="145" t="s">
        <v>2222</v>
      </c>
    </row>
    <row r="184" spans="2:65" s="1" customFormat="1" ht="24.2" customHeight="1">
      <c r="B184" s="33"/>
      <c r="C184" s="173" t="s">
        <v>1160</v>
      </c>
      <c r="D184" s="173" t="s">
        <v>475</v>
      </c>
      <c r="E184" s="174" t="s">
        <v>6134</v>
      </c>
      <c r="F184" s="175" t="s">
        <v>6135</v>
      </c>
      <c r="G184" s="176" t="s">
        <v>2551</v>
      </c>
      <c r="H184" s="177">
        <v>1</v>
      </c>
      <c r="I184" s="178">
        <v>7816.81</v>
      </c>
      <c r="J184" s="179">
        <f t="shared" si="30"/>
        <v>7816.81</v>
      </c>
      <c r="K184" s="175" t="s">
        <v>21</v>
      </c>
      <c r="L184" s="180"/>
      <c r="M184" s="181" t="s">
        <v>21</v>
      </c>
      <c r="N184" s="182" t="s">
        <v>42</v>
      </c>
      <c r="P184" s="143">
        <f t="shared" si="31"/>
        <v>0</v>
      </c>
      <c r="Q184" s="143">
        <v>0</v>
      </c>
      <c r="R184" s="143">
        <f t="shared" si="32"/>
        <v>0</v>
      </c>
      <c r="S184" s="143">
        <v>0</v>
      </c>
      <c r="T184" s="144">
        <f t="shared" si="33"/>
        <v>0</v>
      </c>
      <c r="AR184" s="145" t="s">
        <v>617</v>
      </c>
      <c r="AT184" s="145" t="s">
        <v>475</v>
      </c>
      <c r="AU184" s="145" t="s">
        <v>80</v>
      </c>
      <c r="AY184" s="18" t="s">
        <v>330</v>
      </c>
      <c r="BE184" s="146">
        <f t="shared" si="34"/>
        <v>7816.81</v>
      </c>
      <c r="BF184" s="146">
        <f t="shared" si="35"/>
        <v>0</v>
      </c>
      <c r="BG184" s="146">
        <f t="shared" si="36"/>
        <v>0</v>
      </c>
      <c r="BH184" s="146">
        <f t="shared" si="37"/>
        <v>0</v>
      </c>
      <c r="BI184" s="146">
        <f t="shared" si="38"/>
        <v>0</v>
      </c>
      <c r="BJ184" s="18" t="s">
        <v>78</v>
      </c>
      <c r="BK184" s="146">
        <f t="shared" si="39"/>
        <v>7816.81</v>
      </c>
      <c r="BL184" s="18" t="s">
        <v>444</v>
      </c>
      <c r="BM184" s="145" t="s">
        <v>2374</v>
      </c>
    </row>
    <row r="185" spans="2:65" s="1" customFormat="1" ht="16.5" customHeight="1">
      <c r="B185" s="33"/>
      <c r="C185" s="134" t="s">
        <v>1170</v>
      </c>
      <c r="D185" s="134" t="s">
        <v>332</v>
      </c>
      <c r="E185" s="135" t="s">
        <v>6136</v>
      </c>
      <c r="F185" s="136" t="s">
        <v>6130</v>
      </c>
      <c r="G185" s="137" t="s">
        <v>2551</v>
      </c>
      <c r="H185" s="138">
        <v>1</v>
      </c>
      <c r="I185" s="139">
        <v>1833.52</v>
      </c>
      <c r="J185" s="140">
        <f t="shared" si="30"/>
        <v>1833.52</v>
      </c>
      <c r="K185" s="136" t="s">
        <v>21</v>
      </c>
      <c r="L185" s="33"/>
      <c r="M185" s="141" t="s">
        <v>21</v>
      </c>
      <c r="N185" s="142" t="s">
        <v>42</v>
      </c>
      <c r="P185" s="143">
        <f t="shared" si="31"/>
        <v>0</v>
      </c>
      <c r="Q185" s="143">
        <v>0</v>
      </c>
      <c r="R185" s="143">
        <f t="shared" si="32"/>
        <v>0</v>
      </c>
      <c r="S185" s="143">
        <v>0</v>
      </c>
      <c r="T185" s="144">
        <f t="shared" si="33"/>
        <v>0</v>
      </c>
      <c r="AR185" s="145" t="s">
        <v>444</v>
      </c>
      <c r="AT185" s="145" t="s">
        <v>332</v>
      </c>
      <c r="AU185" s="145" t="s">
        <v>80</v>
      </c>
      <c r="AY185" s="18" t="s">
        <v>330</v>
      </c>
      <c r="BE185" s="146">
        <f t="shared" si="34"/>
        <v>1833.52</v>
      </c>
      <c r="BF185" s="146">
        <f t="shared" si="35"/>
        <v>0</v>
      </c>
      <c r="BG185" s="146">
        <f t="shared" si="36"/>
        <v>0</v>
      </c>
      <c r="BH185" s="146">
        <f t="shared" si="37"/>
        <v>0</v>
      </c>
      <c r="BI185" s="146">
        <f t="shared" si="38"/>
        <v>0</v>
      </c>
      <c r="BJ185" s="18" t="s">
        <v>78</v>
      </c>
      <c r="BK185" s="146">
        <f t="shared" si="39"/>
        <v>1833.52</v>
      </c>
      <c r="BL185" s="18" t="s">
        <v>444</v>
      </c>
      <c r="BM185" s="145" t="s">
        <v>2392</v>
      </c>
    </row>
    <row r="186" spans="2:65" s="1" customFormat="1" ht="24.2" customHeight="1">
      <c r="B186" s="33"/>
      <c r="C186" s="173" t="s">
        <v>1176</v>
      </c>
      <c r="D186" s="173" t="s">
        <v>475</v>
      </c>
      <c r="E186" s="174" t="s">
        <v>6137</v>
      </c>
      <c r="F186" s="175" t="s">
        <v>6138</v>
      </c>
      <c r="G186" s="176" t="s">
        <v>2551</v>
      </c>
      <c r="H186" s="177">
        <v>2</v>
      </c>
      <c r="I186" s="178">
        <v>15716.1</v>
      </c>
      <c r="J186" s="179">
        <f t="shared" si="30"/>
        <v>31432.2</v>
      </c>
      <c r="K186" s="175" t="s">
        <v>21</v>
      </c>
      <c r="L186" s="180"/>
      <c r="M186" s="181" t="s">
        <v>21</v>
      </c>
      <c r="N186" s="182" t="s">
        <v>42</v>
      </c>
      <c r="P186" s="143">
        <f t="shared" si="31"/>
        <v>0</v>
      </c>
      <c r="Q186" s="143">
        <v>0</v>
      </c>
      <c r="R186" s="143">
        <f t="shared" si="32"/>
        <v>0</v>
      </c>
      <c r="S186" s="143">
        <v>0</v>
      </c>
      <c r="T186" s="144">
        <f t="shared" si="33"/>
        <v>0</v>
      </c>
      <c r="AR186" s="145" t="s">
        <v>617</v>
      </c>
      <c r="AT186" s="145" t="s">
        <v>475</v>
      </c>
      <c r="AU186" s="145" t="s">
        <v>80</v>
      </c>
      <c r="AY186" s="18" t="s">
        <v>330</v>
      </c>
      <c r="BE186" s="146">
        <f t="shared" si="34"/>
        <v>31432.2</v>
      </c>
      <c r="BF186" s="146">
        <f t="shared" si="35"/>
        <v>0</v>
      </c>
      <c r="BG186" s="146">
        <f t="shared" si="36"/>
        <v>0</v>
      </c>
      <c r="BH186" s="146">
        <f t="shared" si="37"/>
        <v>0</v>
      </c>
      <c r="BI186" s="146">
        <f t="shared" si="38"/>
        <v>0</v>
      </c>
      <c r="BJ186" s="18" t="s">
        <v>78</v>
      </c>
      <c r="BK186" s="146">
        <f t="shared" si="39"/>
        <v>31432.2</v>
      </c>
      <c r="BL186" s="18" t="s">
        <v>444</v>
      </c>
      <c r="BM186" s="145" t="s">
        <v>2404</v>
      </c>
    </row>
    <row r="187" spans="2:65" s="1" customFormat="1" ht="16.5" customHeight="1">
      <c r="B187" s="33"/>
      <c r="C187" s="134" t="s">
        <v>1206</v>
      </c>
      <c r="D187" s="134" t="s">
        <v>332</v>
      </c>
      <c r="E187" s="135" t="s">
        <v>6139</v>
      </c>
      <c r="F187" s="136" t="s">
        <v>6117</v>
      </c>
      <c r="G187" s="137" t="s">
        <v>2551</v>
      </c>
      <c r="H187" s="138">
        <v>2</v>
      </c>
      <c r="I187" s="139">
        <v>3569.14</v>
      </c>
      <c r="J187" s="140">
        <f t="shared" si="30"/>
        <v>7138.28</v>
      </c>
      <c r="K187" s="136" t="s">
        <v>21</v>
      </c>
      <c r="L187" s="33"/>
      <c r="M187" s="141" t="s">
        <v>21</v>
      </c>
      <c r="N187" s="142" t="s">
        <v>42</v>
      </c>
      <c r="P187" s="143">
        <f t="shared" si="31"/>
        <v>0</v>
      </c>
      <c r="Q187" s="143">
        <v>0</v>
      </c>
      <c r="R187" s="143">
        <f t="shared" si="32"/>
        <v>0</v>
      </c>
      <c r="S187" s="143">
        <v>0</v>
      </c>
      <c r="T187" s="144">
        <f t="shared" si="33"/>
        <v>0</v>
      </c>
      <c r="AR187" s="145" t="s">
        <v>444</v>
      </c>
      <c r="AT187" s="145" t="s">
        <v>332</v>
      </c>
      <c r="AU187" s="145" t="s">
        <v>80</v>
      </c>
      <c r="AY187" s="18" t="s">
        <v>330</v>
      </c>
      <c r="BE187" s="146">
        <f t="shared" si="34"/>
        <v>7138.28</v>
      </c>
      <c r="BF187" s="146">
        <f t="shared" si="35"/>
        <v>0</v>
      </c>
      <c r="BG187" s="146">
        <f t="shared" si="36"/>
        <v>0</v>
      </c>
      <c r="BH187" s="146">
        <f t="shared" si="37"/>
        <v>0</v>
      </c>
      <c r="BI187" s="146">
        <f t="shared" si="38"/>
        <v>0</v>
      </c>
      <c r="BJ187" s="18" t="s">
        <v>78</v>
      </c>
      <c r="BK187" s="146">
        <f t="shared" si="39"/>
        <v>7138.28</v>
      </c>
      <c r="BL187" s="18" t="s">
        <v>444</v>
      </c>
      <c r="BM187" s="145" t="s">
        <v>2416</v>
      </c>
    </row>
    <row r="188" spans="2:65" s="1" customFormat="1" ht="24.2" customHeight="1">
      <c r="B188" s="33"/>
      <c r="C188" s="173" t="s">
        <v>1228</v>
      </c>
      <c r="D188" s="173" t="s">
        <v>475</v>
      </c>
      <c r="E188" s="174" t="s">
        <v>6140</v>
      </c>
      <c r="F188" s="175" t="s">
        <v>6141</v>
      </c>
      <c r="G188" s="176" t="s">
        <v>2551</v>
      </c>
      <c r="H188" s="177">
        <v>1</v>
      </c>
      <c r="I188" s="178">
        <v>8843.4</v>
      </c>
      <c r="J188" s="179">
        <f t="shared" si="30"/>
        <v>8843.4</v>
      </c>
      <c r="K188" s="175" t="s">
        <v>21</v>
      </c>
      <c r="L188" s="180"/>
      <c r="M188" s="181" t="s">
        <v>21</v>
      </c>
      <c r="N188" s="182" t="s">
        <v>42</v>
      </c>
      <c r="P188" s="143">
        <f t="shared" si="31"/>
        <v>0</v>
      </c>
      <c r="Q188" s="143">
        <v>0</v>
      </c>
      <c r="R188" s="143">
        <f t="shared" si="32"/>
        <v>0</v>
      </c>
      <c r="S188" s="143">
        <v>0</v>
      </c>
      <c r="T188" s="144">
        <f t="shared" si="33"/>
        <v>0</v>
      </c>
      <c r="AR188" s="145" t="s">
        <v>617</v>
      </c>
      <c r="AT188" s="145" t="s">
        <v>475</v>
      </c>
      <c r="AU188" s="145" t="s">
        <v>80</v>
      </c>
      <c r="AY188" s="18" t="s">
        <v>330</v>
      </c>
      <c r="BE188" s="146">
        <f t="shared" si="34"/>
        <v>8843.4</v>
      </c>
      <c r="BF188" s="146">
        <f t="shared" si="35"/>
        <v>0</v>
      </c>
      <c r="BG188" s="146">
        <f t="shared" si="36"/>
        <v>0</v>
      </c>
      <c r="BH188" s="146">
        <f t="shared" si="37"/>
        <v>0</v>
      </c>
      <c r="BI188" s="146">
        <f t="shared" si="38"/>
        <v>0</v>
      </c>
      <c r="BJ188" s="18" t="s">
        <v>78</v>
      </c>
      <c r="BK188" s="146">
        <f t="shared" si="39"/>
        <v>8843.4</v>
      </c>
      <c r="BL188" s="18" t="s">
        <v>444</v>
      </c>
      <c r="BM188" s="145" t="s">
        <v>2426</v>
      </c>
    </row>
    <row r="189" spans="2:65" s="1" customFormat="1" ht="16.5" customHeight="1">
      <c r="B189" s="33"/>
      <c r="C189" s="134" t="s">
        <v>1234</v>
      </c>
      <c r="D189" s="134" t="s">
        <v>332</v>
      </c>
      <c r="E189" s="135" t="s">
        <v>6142</v>
      </c>
      <c r="F189" s="136" t="s">
        <v>6130</v>
      </c>
      <c r="G189" s="137" t="s">
        <v>2551</v>
      </c>
      <c r="H189" s="138">
        <v>1</v>
      </c>
      <c r="I189" s="139">
        <v>2978.99</v>
      </c>
      <c r="J189" s="140">
        <f t="shared" si="30"/>
        <v>2978.99</v>
      </c>
      <c r="K189" s="136" t="s">
        <v>21</v>
      </c>
      <c r="L189" s="33"/>
      <c r="M189" s="141" t="s">
        <v>21</v>
      </c>
      <c r="N189" s="142" t="s">
        <v>42</v>
      </c>
      <c r="P189" s="143">
        <f t="shared" si="31"/>
        <v>0</v>
      </c>
      <c r="Q189" s="143">
        <v>0</v>
      </c>
      <c r="R189" s="143">
        <f t="shared" si="32"/>
        <v>0</v>
      </c>
      <c r="S189" s="143">
        <v>0</v>
      </c>
      <c r="T189" s="144">
        <f t="shared" si="33"/>
        <v>0</v>
      </c>
      <c r="AR189" s="145" t="s">
        <v>444</v>
      </c>
      <c r="AT189" s="145" t="s">
        <v>332</v>
      </c>
      <c r="AU189" s="145" t="s">
        <v>80</v>
      </c>
      <c r="AY189" s="18" t="s">
        <v>330</v>
      </c>
      <c r="BE189" s="146">
        <f t="shared" si="34"/>
        <v>2978.99</v>
      </c>
      <c r="BF189" s="146">
        <f t="shared" si="35"/>
        <v>0</v>
      </c>
      <c r="BG189" s="146">
        <f t="shared" si="36"/>
        <v>0</v>
      </c>
      <c r="BH189" s="146">
        <f t="shared" si="37"/>
        <v>0</v>
      </c>
      <c r="BI189" s="146">
        <f t="shared" si="38"/>
        <v>0</v>
      </c>
      <c r="BJ189" s="18" t="s">
        <v>78</v>
      </c>
      <c r="BK189" s="146">
        <f t="shared" si="39"/>
        <v>2978.99</v>
      </c>
      <c r="BL189" s="18" t="s">
        <v>444</v>
      </c>
      <c r="BM189" s="145" t="s">
        <v>2445</v>
      </c>
    </row>
    <row r="190" spans="2:65" s="1" customFormat="1" ht="21.75" customHeight="1">
      <c r="B190" s="33"/>
      <c r="C190" s="173" t="s">
        <v>1255</v>
      </c>
      <c r="D190" s="173" t="s">
        <v>475</v>
      </c>
      <c r="E190" s="174" t="s">
        <v>6143</v>
      </c>
      <c r="F190" s="175" t="s">
        <v>6144</v>
      </c>
      <c r="G190" s="176" t="s">
        <v>2551</v>
      </c>
      <c r="H190" s="177">
        <v>2</v>
      </c>
      <c r="I190" s="178">
        <v>11156.95</v>
      </c>
      <c r="J190" s="179">
        <f t="shared" si="30"/>
        <v>22313.9</v>
      </c>
      <c r="K190" s="175" t="s">
        <v>21</v>
      </c>
      <c r="L190" s="180"/>
      <c r="M190" s="181" t="s">
        <v>21</v>
      </c>
      <c r="N190" s="182" t="s">
        <v>42</v>
      </c>
      <c r="P190" s="143">
        <f t="shared" si="31"/>
        <v>0</v>
      </c>
      <c r="Q190" s="143">
        <v>0</v>
      </c>
      <c r="R190" s="143">
        <f t="shared" si="32"/>
        <v>0</v>
      </c>
      <c r="S190" s="143">
        <v>0</v>
      </c>
      <c r="T190" s="144">
        <f t="shared" si="33"/>
        <v>0</v>
      </c>
      <c r="AR190" s="145" t="s">
        <v>617</v>
      </c>
      <c r="AT190" s="145" t="s">
        <v>475</v>
      </c>
      <c r="AU190" s="145" t="s">
        <v>80</v>
      </c>
      <c r="AY190" s="18" t="s">
        <v>330</v>
      </c>
      <c r="BE190" s="146">
        <f t="shared" si="34"/>
        <v>22313.9</v>
      </c>
      <c r="BF190" s="146">
        <f t="shared" si="35"/>
        <v>0</v>
      </c>
      <c r="BG190" s="146">
        <f t="shared" si="36"/>
        <v>0</v>
      </c>
      <c r="BH190" s="146">
        <f t="shared" si="37"/>
        <v>0</v>
      </c>
      <c r="BI190" s="146">
        <f t="shared" si="38"/>
        <v>0</v>
      </c>
      <c r="BJ190" s="18" t="s">
        <v>78</v>
      </c>
      <c r="BK190" s="146">
        <f t="shared" si="39"/>
        <v>22313.9</v>
      </c>
      <c r="BL190" s="18" t="s">
        <v>444</v>
      </c>
      <c r="BM190" s="145" t="s">
        <v>2456</v>
      </c>
    </row>
    <row r="191" spans="2:65" s="1" customFormat="1" ht="16.5" customHeight="1">
      <c r="B191" s="33"/>
      <c r="C191" s="134" t="s">
        <v>1262</v>
      </c>
      <c r="D191" s="134" t="s">
        <v>332</v>
      </c>
      <c r="E191" s="135" t="s">
        <v>6145</v>
      </c>
      <c r="F191" s="136" t="s">
        <v>6146</v>
      </c>
      <c r="G191" s="137" t="s">
        <v>2551</v>
      </c>
      <c r="H191" s="138">
        <v>2</v>
      </c>
      <c r="I191" s="139">
        <v>1673.54</v>
      </c>
      <c r="J191" s="140">
        <f t="shared" si="30"/>
        <v>3347.08</v>
      </c>
      <c r="K191" s="136" t="s">
        <v>21</v>
      </c>
      <c r="L191" s="33"/>
      <c r="M191" s="141" t="s">
        <v>21</v>
      </c>
      <c r="N191" s="142" t="s">
        <v>42</v>
      </c>
      <c r="P191" s="143">
        <f t="shared" si="31"/>
        <v>0</v>
      </c>
      <c r="Q191" s="143">
        <v>0</v>
      </c>
      <c r="R191" s="143">
        <f t="shared" si="32"/>
        <v>0</v>
      </c>
      <c r="S191" s="143">
        <v>0</v>
      </c>
      <c r="T191" s="144">
        <f t="shared" si="33"/>
        <v>0</v>
      </c>
      <c r="AR191" s="145" t="s">
        <v>444</v>
      </c>
      <c r="AT191" s="145" t="s">
        <v>332</v>
      </c>
      <c r="AU191" s="145" t="s">
        <v>80</v>
      </c>
      <c r="AY191" s="18" t="s">
        <v>330</v>
      </c>
      <c r="BE191" s="146">
        <f t="shared" si="34"/>
        <v>3347.08</v>
      </c>
      <c r="BF191" s="146">
        <f t="shared" si="35"/>
        <v>0</v>
      </c>
      <c r="BG191" s="146">
        <f t="shared" si="36"/>
        <v>0</v>
      </c>
      <c r="BH191" s="146">
        <f t="shared" si="37"/>
        <v>0</v>
      </c>
      <c r="BI191" s="146">
        <f t="shared" si="38"/>
        <v>0</v>
      </c>
      <c r="BJ191" s="18" t="s">
        <v>78</v>
      </c>
      <c r="BK191" s="146">
        <f t="shared" si="39"/>
        <v>3347.08</v>
      </c>
      <c r="BL191" s="18" t="s">
        <v>444</v>
      </c>
      <c r="BM191" s="145" t="s">
        <v>2466</v>
      </c>
    </row>
    <row r="192" spans="2:65" s="1" customFormat="1" ht="16.5" customHeight="1">
      <c r="B192" s="33"/>
      <c r="C192" s="173" t="s">
        <v>1276</v>
      </c>
      <c r="D192" s="173" t="s">
        <v>475</v>
      </c>
      <c r="E192" s="174" t="s">
        <v>6147</v>
      </c>
      <c r="F192" s="175" t="s">
        <v>6148</v>
      </c>
      <c r="G192" s="176" t="s">
        <v>2551</v>
      </c>
      <c r="H192" s="177">
        <v>8</v>
      </c>
      <c r="I192" s="178">
        <v>7893.09</v>
      </c>
      <c r="J192" s="179">
        <f t="shared" si="30"/>
        <v>63144.72</v>
      </c>
      <c r="K192" s="175" t="s">
        <v>21</v>
      </c>
      <c r="L192" s="180"/>
      <c r="M192" s="181" t="s">
        <v>21</v>
      </c>
      <c r="N192" s="182" t="s">
        <v>42</v>
      </c>
      <c r="P192" s="143">
        <f t="shared" si="31"/>
        <v>0</v>
      </c>
      <c r="Q192" s="143">
        <v>0</v>
      </c>
      <c r="R192" s="143">
        <f t="shared" si="32"/>
        <v>0</v>
      </c>
      <c r="S192" s="143">
        <v>0</v>
      </c>
      <c r="T192" s="144">
        <f t="shared" si="33"/>
        <v>0</v>
      </c>
      <c r="AR192" s="145" t="s">
        <v>617</v>
      </c>
      <c r="AT192" s="145" t="s">
        <v>475</v>
      </c>
      <c r="AU192" s="145" t="s">
        <v>80</v>
      </c>
      <c r="AY192" s="18" t="s">
        <v>330</v>
      </c>
      <c r="BE192" s="146">
        <f t="shared" si="34"/>
        <v>63144.72</v>
      </c>
      <c r="BF192" s="146">
        <f t="shared" si="35"/>
        <v>0</v>
      </c>
      <c r="BG192" s="146">
        <f t="shared" si="36"/>
        <v>0</v>
      </c>
      <c r="BH192" s="146">
        <f t="shared" si="37"/>
        <v>0</v>
      </c>
      <c r="BI192" s="146">
        <f t="shared" si="38"/>
        <v>0</v>
      </c>
      <c r="BJ192" s="18" t="s">
        <v>78</v>
      </c>
      <c r="BK192" s="146">
        <f t="shared" si="39"/>
        <v>63144.72</v>
      </c>
      <c r="BL192" s="18" t="s">
        <v>444</v>
      </c>
      <c r="BM192" s="145" t="s">
        <v>2478</v>
      </c>
    </row>
    <row r="193" spans="2:65" s="1" customFormat="1" ht="16.5" customHeight="1">
      <c r="B193" s="33"/>
      <c r="C193" s="134" t="s">
        <v>1282</v>
      </c>
      <c r="D193" s="134" t="s">
        <v>332</v>
      </c>
      <c r="E193" s="135" t="s">
        <v>6149</v>
      </c>
      <c r="F193" s="136" t="s">
        <v>6150</v>
      </c>
      <c r="G193" s="137" t="s">
        <v>2551</v>
      </c>
      <c r="H193" s="138">
        <v>8</v>
      </c>
      <c r="I193" s="139">
        <v>1183.96</v>
      </c>
      <c r="J193" s="140">
        <f t="shared" si="30"/>
        <v>9471.68</v>
      </c>
      <c r="K193" s="136" t="s">
        <v>21</v>
      </c>
      <c r="L193" s="33"/>
      <c r="M193" s="141" t="s">
        <v>21</v>
      </c>
      <c r="N193" s="142" t="s">
        <v>42</v>
      </c>
      <c r="P193" s="143">
        <f t="shared" si="31"/>
        <v>0</v>
      </c>
      <c r="Q193" s="143">
        <v>0</v>
      </c>
      <c r="R193" s="143">
        <f t="shared" si="32"/>
        <v>0</v>
      </c>
      <c r="S193" s="143">
        <v>0</v>
      </c>
      <c r="T193" s="144">
        <f t="shared" si="33"/>
        <v>0</v>
      </c>
      <c r="AR193" s="145" t="s">
        <v>444</v>
      </c>
      <c r="AT193" s="145" t="s">
        <v>332</v>
      </c>
      <c r="AU193" s="145" t="s">
        <v>80</v>
      </c>
      <c r="AY193" s="18" t="s">
        <v>330</v>
      </c>
      <c r="BE193" s="146">
        <f t="shared" si="34"/>
        <v>9471.68</v>
      </c>
      <c r="BF193" s="146">
        <f t="shared" si="35"/>
        <v>0</v>
      </c>
      <c r="BG193" s="146">
        <f t="shared" si="36"/>
        <v>0</v>
      </c>
      <c r="BH193" s="146">
        <f t="shared" si="37"/>
        <v>0</v>
      </c>
      <c r="BI193" s="146">
        <f t="shared" si="38"/>
        <v>0</v>
      </c>
      <c r="BJ193" s="18" t="s">
        <v>78</v>
      </c>
      <c r="BK193" s="146">
        <f t="shared" si="39"/>
        <v>9471.68</v>
      </c>
      <c r="BL193" s="18" t="s">
        <v>444</v>
      </c>
      <c r="BM193" s="145" t="s">
        <v>2486</v>
      </c>
    </row>
    <row r="194" spans="2:65" s="1" customFormat="1" ht="16.5" customHeight="1">
      <c r="B194" s="33"/>
      <c r="C194" s="173" t="s">
        <v>1293</v>
      </c>
      <c r="D194" s="173" t="s">
        <v>475</v>
      </c>
      <c r="E194" s="174" t="s">
        <v>6151</v>
      </c>
      <c r="F194" s="175" t="s">
        <v>6152</v>
      </c>
      <c r="G194" s="176" t="s">
        <v>2551</v>
      </c>
      <c r="H194" s="177">
        <v>4</v>
      </c>
      <c r="I194" s="178">
        <v>7893.09</v>
      </c>
      <c r="J194" s="179">
        <f t="shared" si="30"/>
        <v>31572.36</v>
      </c>
      <c r="K194" s="175" t="s">
        <v>21</v>
      </c>
      <c r="L194" s="180"/>
      <c r="M194" s="181" t="s">
        <v>21</v>
      </c>
      <c r="N194" s="182" t="s">
        <v>42</v>
      </c>
      <c r="P194" s="143">
        <f t="shared" si="31"/>
        <v>0</v>
      </c>
      <c r="Q194" s="143">
        <v>0</v>
      </c>
      <c r="R194" s="143">
        <f t="shared" si="32"/>
        <v>0</v>
      </c>
      <c r="S194" s="143">
        <v>0</v>
      </c>
      <c r="T194" s="144">
        <f t="shared" si="33"/>
        <v>0</v>
      </c>
      <c r="AR194" s="145" t="s">
        <v>617</v>
      </c>
      <c r="AT194" s="145" t="s">
        <v>475</v>
      </c>
      <c r="AU194" s="145" t="s">
        <v>80</v>
      </c>
      <c r="AY194" s="18" t="s">
        <v>330</v>
      </c>
      <c r="BE194" s="146">
        <f t="shared" si="34"/>
        <v>31572.36</v>
      </c>
      <c r="BF194" s="146">
        <f t="shared" si="35"/>
        <v>0</v>
      </c>
      <c r="BG194" s="146">
        <f t="shared" si="36"/>
        <v>0</v>
      </c>
      <c r="BH194" s="146">
        <f t="shared" si="37"/>
        <v>0</v>
      </c>
      <c r="BI194" s="146">
        <f t="shared" si="38"/>
        <v>0</v>
      </c>
      <c r="BJ194" s="18" t="s">
        <v>78</v>
      </c>
      <c r="BK194" s="146">
        <f t="shared" si="39"/>
        <v>31572.36</v>
      </c>
      <c r="BL194" s="18" t="s">
        <v>444</v>
      </c>
      <c r="BM194" s="145" t="s">
        <v>2508</v>
      </c>
    </row>
    <row r="195" spans="2:65" s="1" customFormat="1" ht="16.5" customHeight="1">
      <c r="B195" s="33"/>
      <c r="C195" s="134" t="s">
        <v>1313</v>
      </c>
      <c r="D195" s="134" t="s">
        <v>332</v>
      </c>
      <c r="E195" s="135" t="s">
        <v>6153</v>
      </c>
      <c r="F195" s="136" t="s">
        <v>6150</v>
      </c>
      <c r="G195" s="137" t="s">
        <v>2551</v>
      </c>
      <c r="H195" s="138">
        <v>4</v>
      </c>
      <c r="I195" s="139">
        <v>1183.96</v>
      </c>
      <c r="J195" s="140">
        <f t="shared" si="30"/>
        <v>4735.84</v>
      </c>
      <c r="K195" s="136" t="s">
        <v>21</v>
      </c>
      <c r="L195" s="33"/>
      <c r="M195" s="141" t="s">
        <v>21</v>
      </c>
      <c r="N195" s="142" t="s">
        <v>42</v>
      </c>
      <c r="P195" s="143">
        <f t="shared" si="31"/>
        <v>0</v>
      </c>
      <c r="Q195" s="143">
        <v>0</v>
      </c>
      <c r="R195" s="143">
        <f t="shared" si="32"/>
        <v>0</v>
      </c>
      <c r="S195" s="143">
        <v>0</v>
      </c>
      <c r="T195" s="144">
        <f t="shared" si="33"/>
        <v>0</v>
      </c>
      <c r="AR195" s="145" t="s">
        <v>444</v>
      </c>
      <c r="AT195" s="145" t="s">
        <v>332</v>
      </c>
      <c r="AU195" s="145" t="s">
        <v>80</v>
      </c>
      <c r="AY195" s="18" t="s">
        <v>330</v>
      </c>
      <c r="BE195" s="146">
        <f t="shared" si="34"/>
        <v>4735.84</v>
      </c>
      <c r="BF195" s="146">
        <f t="shared" si="35"/>
        <v>0</v>
      </c>
      <c r="BG195" s="146">
        <f t="shared" si="36"/>
        <v>0</v>
      </c>
      <c r="BH195" s="146">
        <f t="shared" si="37"/>
        <v>0</v>
      </c>
      <c r="BI195" s="146">
        <f t="shared" si="38"/>
        <v>0</v>
      </c>
      <c r="BJ195" s="18" t="s">
        <v>78</v>
      </c>
      <c r="BK195" s="146">
        <f t="shared" si="39"/>
        <v>4735.84</v>
      </c>
      <c r="BL195" s="18" t="s">
        <v>444</v>
      </c>
      <c r="BM195" s="145" t="s">
        <v>2531</v>
      </c>
    </row>
    <row r="196" spans="2:65" s="1" customFormat="1" ht="16.5" customHeight="1">
      <c r="B196" s="33"/>
      <c r="C196" s="173" t="s">
        <v>1320</v>
      </c>
      <c r="D196" s="173" t="s">
        <v>475</v>
      </c>
      <c r="E196" s="174" t="s">
        <v>6154</v>
      </c>
      <c r="F196" s="175" t="s">
        <v>6155</v>
      </c>
      <c r="G196" s="176" t="s">
        <v>2551</v>
      </c>
      <c r="H196" s="177">
        <v>3</v>
      </c>
      <c r="I196" s="178">
        <v>8089.18</v>
      </c>
      <c r="J196" s="179">
        <f t="shared" si="30"/>
        <v>24267.54</v>
      </c>
      <c r="K196" s="175" t="s">
        <v>21</v>
      </c>
      <c r="L196" s="180"/>
      <c r="M196" s="181" t="s">
        <v>21</v>
      </c>
      <c r="N196" s="182" t="s">
        <v>42</v>
      </c>
      <c r="P196" s="143">
        <f t="shared" si="31"/>
        <v>0</v>
      </c>
      <c r="Q196" s="143">
        <v>0</v>
      </c>
      <c r="R196" s="143">
        <f t="shared" si="32"/>
        <v>0</v>
      </c>
      <c r="S196" s="143">
        <v>0</v>
      </c>
      <c r="T196" s="144">
        <f t="shared" si="33"/>
        <v>0</v>
      </c>
      <c r="AR196" s="145" t="s">
        <v>617</v>
      </c>
      <c r="AT196" s="145" t="s">
        <v>475</v>
      </c>
      <c r="AU196" s="145" t="s">
        <v>80</v>
      </c>
      <c r="AY196" s="18" t="s">
        <v>330</v>
      </c>
      <c r="BE196" s="146">
        <f t="shared" si="34"/>
        <v>24267.54</v>
      </c>
      <c r="BF196" s="146">
        <f t="shared" si="35"/>
        <v>0</v>
      </c>
      <c r="BG196" s="146">
        <f t="shared" si="36"/>
        <v>0</v>
      </c>
      <c r="BH196" s="146">
        <f t="shared" si="37"/>
        <v>0</v>
      </c>
      <c r="BI196" s="146">
        <f t="shared" si="38"/>
        <v>0</v>
      </c>
      <c r="BJ196" s="18" t="s">
        <v>78</v>
      </c>
      <c r="BK196" s="146">
        <f t="shared" si="39"/>
        <v>24267.54</v>
      </c>
      <c r="BL196" s="18" t="s">
        <v>444</v>
      </c>
      <c r="BM196" s="145" t="s">
        <v>2548</v>
      </c>
    </row>
    <row r="197" spans="2:65" s="1" customFormat="1" ht="16.5" customHeight="1">
      <c r="B197" s="33"/>
      <c r="C197" s="134" t="s">
        <v>1333</v>
      </c>
      <c r="D197" s="134" t="s">
        <v>332</v>
      </c>
      <c r="E197" s="135" t="s">
        <v>6156</v>
      </c>
      <c r="F197" s="136" t="s">
        <v>6150</v>
      </c>
      <c r="G197" s="137" t="s">
        <v>2551</v>
      </c>
      <c r="H197" s="138">
        <v>3</v>
      </c>
      <c r="I197" s="139">
        <v>1213.3800000000001</v>
      </c>
      <c r="J197" s="140">
        <f t="shared" si="30"/>
        <v>3640.14</v>
      </c>
      <c r="K197" s="136" t="s">
        <v>21</v>
      </c>
      <c r="L197" s="33"/>
      <c r="M197" s="141" t="s">
        <v>21</v>
      </c>
      <c r="N197" s="142" t="s">
        <v>42</v>
      </c>
      <c r="P197" s="143">
        <f t="shared" si="31"/>
        <v>0</v>
      </c>
      <c r="Q197" s="143">
        <v>0</v>
      </c>
      <c r="R197" s="143">
        <f t="shared" si="32"/>
        <v>0</v>
      </c>
      <c r="S197" s="143">
        <v>0</v>
      </c>
      <c r="T197" s="144">
        <f t="shared" si="33"/>
        <v>0</v>
      </c>
      <c r="AR197" s="145" t="s">
        <v>444</v>
      </c>
      <c r="AT197" s="145" t="s">
        <v>332</v>
      </c>
      <c r="AU197" s="145" t="s">
        <v>80</v>
      </c>
      <c r="AY197" s="18" t="s">
        <v>330</v>
      </c>
      <c r="BE197" s="146">
        <f t="shared" si="34"/>
        <v>3640.14</v>
      </c>
      <c r="BF197" s="146">
        <f t="shared" si="35"/>
        <v>0</v>
      </c>
      <c r="BG197" s="146">
        <f t="shared" si="36"/>
        <v>0</v>
      </c>
      <c r="BH197" s="146">
        <f t="shared" si="37"/>
        <v>0</v>
      </c>
      <c r="BI197" s="146">
        <f t="shared" si="38"/>
        <v>0</v>
      </c>
      <c r="BJ197" s="18" t="s">
        <v>78</v>
      </c>
      <c r="BK197" s="146">
        <f t="shared" si="39"/>
        <v>3640.14</v>
      </c>
      <c r="BL197" s="18" t="s">
        <v>444</v>
      </c>
      <c r="BM197" s="145" t="s">
        <v>2560</v>
      </c>
    </row>
    <row r="198" spans="2:65" s="1" customFormat="1" ht="21.75" customHeight="1">
      <c r="B198" s="33"/>
      <c r="C198" s="173" t="s">
        <v>1339</v>
      </c>
      <c r="D198" s="173" t="s">
        <v>475</v>
      </c>
      <c r="E198" s="174" t="s">
        <v>6157</v>
      </c>
      <c r="F198" s="175" t="s">
        <v>6158</v>
      </c>
      <c r="G198" s="176" t="s">
        <v>2551</v>
      </c>
      <c r="H198" s="177">
        <v>1</v>
      </c>
      <c r="I198" s="178">
        <v>8546.1</v>
      </c>
      <c r="J198" s="179">
        <f t="shared" si="30"/>
        <v>8546.1</v>
      </c>
      <c r="K198" s="175" t="s">
        <v>21</v>
      </c>
      <c r="L198" s="180"/>
      <c r="M198" s="181" t="s">
        <v>21</v>
      </c>
      <c r="N198" s="182" t="s">
        <v>42</v>
      </c>
      <c r="P198" s="143">
        <f t="shared" si="31"/>
        <v>0</v>
      </c>
      <c r="Q198" s="143">
        <v>0</v>
      </c>
      <c r="R198" s="143">
        <f t="shared" si="32"/>
        <v>0</v>
      </c>
      <c r="S198" s="143">
        <v>0</v>
      </c>
      <c r="T198" s="144">
        <f t="shared" si="33"/>
        <v>0</v>
      </c>
      <c r="AR198" s="145" t="s">
        <v>617</v>
      </c>
      <c r="AT198" s="145" t="s">
        <v>475</v>
      </c>
      <c r="AU198" s="145" t="s">
        <v>80</v>
      </c>
      <c r="AY198" s="18" t="s">
        <v>330</v>
      </c>
      <c r="BE198" s="146">
        <f t="shared" si="34"/>
        <v>8546.1</v>
      </c>
      <c r="BF198" s="146">
        <f t="shared" si="35"/>
        <v>0</v>
      </c>
      <c r="BG198" s="146">
        <f t="shared" si="36"/>
        <v>0</v>
      </c>
      <c r="BH198" s="146">
        <f t="shared" si="37"/>
        <v>0</v>
      </c>
      <c r="BI198" s="146">
        <f t="shared" si="38"/>
        <v>0</v>
      </c>
      <c r="BJ198" s="18" t="s">
        <v>78</v>
      </c>
      <c r="BK198" s="146">
        <f t="shared" si="39"/>
        <v>8546.1</v>
      </c>
      <c r="BL198" s="18" t="s">
        <v>444</v>
      </c>
      <c r="BM198" s="145" t="s">
        <v>2572</v>
      </c>
    </row>
    <row r="199" spans="2:65" s="1" customFormat="1" ht="16.5" customHeight="1">
      <c r="B199" s="33"/>
      <c r="C199" s="134" t="s">
        <v>1350</v>
      </c>
      <c r="D199" s="134" t="s">
        <v>332</v>
      </c>
      <c r="E199" s="135" t="s">
        <v>6159</v>
      </c>
      <c r="F199" s="136" t="s">
        <v>6150</v>
      </c>
      <c r="G199" s="137" t="s">
        <v>2551</v>
      </c>
      <c r="H199" s="138">
        <v>1</v>
      </c>
      <c r="I199" s="139">
        <v>1281.92</v>
      </c>
      <c r="J199" s="140">
        <f t="shared" si="30"/>
        <v>1281.92</v>
      </c>
      <c r="K199" s="136" t="s">
        <v>21</v>
      </c>
      <c r="L199" s="33"/>
      <c r="M199" s="141" t="s">
        <v>21</v>
      </c>
      <c r="N199" s="142" t="s">
        <v>42</v>
      </c>
      <c r="P199" s="143">
        <f t="shared" si="31"/>
        <v>0</v>
      </c>
      <c r="Q199" s="143">
        <v>0</v>
      </c>
      <c r="R199" s="143">
        <f t="shared" si="32"/>
        <v>0</v>
      </c>
      <c r="S199" s="143">
        <v>0</v>
      </c>
      <c r="T199" s="144">
        <f t="shared" si="33"/>
        <v>0</v>
      </c>
      <c r="AR199" s="145" t="s">
        <v>444</v>
      </c>
      <c r="AT199" s="145" t="s">
        <v>332</v>
      </c>
      <c r="AU199" s="145" t="s">
        <v>80</v>
      </c>
      <c r="AY199" s="18" t="s">
        <v>330</v>
      </c>
      <c r="BE199" s="146">
        <f t="shared" si="34"/>
        <v>1281.92</v>
      </c>
      <c r="BF199" s="146">
        <f t="shared" si="35"/>
        <v>0</v>
      </c>
      <c r="BG199" s="146">
        <f t="shared" si="36"/>
        <v>0</v>
      </c>
      <c r="BH199" s="146">
        <f t="shared" si="37"/>
        <v>0</v>
      </c>
      <c r="BI199" s="146">
        <f t="shared" si="38"/>
        <v>0</v>
      </c>
      <c r="BJ199" s="18" t="s">
        <v>78</v>
      </c>
      <c r="BK199" s="146">
        <f t="shared" si="39"/>
        <v>1281.92</v>
      </c>
      <c r="BL199" s="18" t="s">
        <v>444</v>
      </c>
      <c r="BM199" s="145" t="s">
        <v>2585</v>
      </c>
    </row>
    <row r="200" spans="2:65" s="1" customFormat="1" ht="21.75" customHeight="1">
      <c r="B200" s="33"/>
      <c r="C200" s="173" t="s">
        <v>1360</v>
      </c>
      <c r="D200" s="173" t="s">
        <v>475</v>
      </c>
      <c r="E200" s="174" t="s">
        <v>6160</v>
      </c>
      <c r="F200" s="175" t="s">
        <v>6161</v>
      </c>
      <c r="G200" s="176" t="s">
        <v>2551</v>
      </c>
      <c r="H200" s="177">
        <v>1</v>
      </c>
      <c r="I200" s="178">
        <v>10112.969999999999</v>
      </c>
      <c r="J200" s="179">
        <f t="shared" si="30"/>
        <v>10112.969999999999</v>
      </c>
      <c r="K200" s="175" t="s">
        <v>21</v>
      </c>
      <c r="L200" s="180"/>
      <c r="M200" s="181" t="s">
        <v>21</v>
      </c>
      <c r="N200" s="182" t="s">
        <v>42</v>
      </c>
      <c r="P200" s="143">
        <f t="shared" si="31"/>
        <v>0</v>
      </c>
      <c r="Q200" s="143">
        <v>0</v>
      </c>
      <c r="R200" s="143">
        <f t="shared" si="32"/>
        <v>0</v>
      </c>
      <c r="S200" s="143">
        <v>0</v>
      </c>
      <c r="T200" s="144">
        <f t="shared" si="33"/>
        <v>0</v>
      </c>
      <c r="AR200" s="145" t="s">
        <v>617</v>
      </c>
      <c r="AT200" s="145" t="s">
        <v>475</v>
      </c>
      <c r="AU200" s="145" t="s">
        <v>80</v>
      </c>
      <c r="AY200" s="18" t="s">
        <v>330</v>
      </c>
      <c r="BE200" s="146">
        <f t="shared" si="34"/>
        <v>10112.969999999999</v>
      </c>
      <c r="BF200" s="146">
        <f t="shared" si="35"/>
        <v>0</v>
      </c>
      <c r="BG200" s="146">
        <f t="shared" si="36"/>
        <v>0</v>
      </c>
      <c r="BH200" s="146">
        <f t="shared" si="37"/>
        <v>0</v>
      </c>
      <c r="BI200" s="146">
        <f t="shared" si="38"/>
        <v>0</v>
      </c>
      <c r="BJ200" s="18" t="s">
        <v>78</v>
      </c>
      <c r="BK200" s="146">
        <f t="shared" si="39"/>
        <v>10112.969999999999</v>
      </c>
      <c r="BL200" s="18" t="s">
        <v>444</v>
      </c>
      <c r="BM200" s="145" t="s">
        <v>2598</v>
      </c>
    </row>
    <row r="201" spans="2:65" s="1" customFormat="1" ht="16.5" customHeight="1">
      <c r="B201" s="33"/>
      <c r="C201" s="134" t="s">
        <v>1367</v>
      </c>
      <c r="D201" s="134" t="s">
        <v>332</v>
      </c>
      <c r="E201" s="135" t="s">
        <v>6162</v>
      </c>
      <c r="F201" s="136" t="s">
        <v>6146</v>
      </c>
      <c r="G201" s="137" t="s">
        <v>2551</v>
      </c>
      <c r="H201" s="138">
        <v>1</v>
      </c>
      <c r="I201" s="139">
        <v>1516.95</v>
      </c>
      <c r="J201" s="140">
        <f t="shared" si="30"/>
        <v>1516.95</v>
      </c>
      <c r="K201" s="136" t="s">
        <v>21</v>
      </c>
      <c r="L201" s="33"/>
      <c r="M201" s="141" t="s">
        <v>21</v>
      </c>
      <c r="N201" s="142" t="s">
        <v>42</v>
      </c>
      <c r="P201" s="143">
        <f t="shared" si="31"/>
        <v>0</v>
      </c>
      <c r="Q201" s="143">
        <v>0</v>
      </c>
      <c r="R201" s="143">
        <f t="shared" si="32"/>
        <v>0</v>
      </c>
      <c r="S201" s="143">
        <v>0</v>
      </c>
      <c r="T201" s="144">
        <f t="shared" si="33"/>
        <v>0</v>
      </c>
      <c r="AR201" s="145" t="s">
        <v>444</v>
      </c>
      <c r="AT201" s="145" t="s">
        <v>332</v>
      </c>
      <c r="AU201" s="145" t="s">
        <v>80</v>
      </c>
      <c r="AY201" s="18" t="s">
        <v>330</v>
      </c>
      <c r="BE201" s="146">
        <f t="shared" si="34"/>
        <v>1516.95</v>
      </c>
      <c r="BF201" s="146">
        <f t="shared" si="35"/>
        <v>0</v>
      </c>
      <c r="BG201" s="146">
        <f t="shared" si="36"/>
        <v>0</v>
      </c>
      <c r="BH201" s="146">
        <f t="shared" si="37"/>
        <v>0</v>
      </c>
      <c r="BI201" s="146">
        <f t="shared" si="38"/>
        <v>0</v>
      </c>
      <c r="BJ201" s="18" t="s">
        <v>78</v>
      </c>
      <c r="BK201" s="146">
        <f t="shared" si="39"/>
        <v>1516.95</v>
      </c>
      <c r="BL201" s="18" t="s">
        <v>444</v>
      </c>
      <c r="BM201" s="145" t="s">
        <v>2611</v>
      </c>
    </row>
    <row r="202" spans="2:65" s="1" customFormat="1" ht="24.2" customHeight="1">
      <c r="B202" s="33"/>
      <c r="C202" s="173" t="s">
        <v>1374</v>
      </c>
      <c r="D202" s="173" t="s">
        <v>475</v>
      </c>
      <c r="E202" s="174" t="s">
        <v>6163</v>
      </c>
      <c r="F202" s="175" t="s">
        <v>6164</v>
      </c>
      <c r="G202" s="176" t="s">
        <v>2551</v>
      </c>
      <c r="H202" s="177">
        <v>4</v>
      </c>
      <c r="I202" s="178">
        <v>15238.71</v>
      </c>
      <c r="J202" s="179">
        <f t="shared" si="30"/>
        <v>60954.84</v>
      </c>
      <c r="K202" s="175" t="s">
        <v>21</v>
      </c>
      <c r="L202" s="180"/>
      <c r="M202" s="181" t="s">
        <v>21</v>
      </c>
      <c r="N202" s="182" t="s">
        <v>42</v>
      </c>
      <c r="P202" s="143">
        <f t="shared" si="31"/>
        <v>0</v>
      </c>
      <c r="Q202" s="143">
        <v>0</v>
      </c>
      <c r="R202" s="143">
        <f t="shared" si="32"/>
        <v>0</v>
      </c>
      <c r="S202" s="143">
        <v>0</v>
      </c>
      <c r="T202" s="144">
        <f t="shared" si="33"/>
        <v>0</v>
      </c>
      <c r="AR202" s="145" t="s">
        <v>617</v>
      </c>
      <c r="AT202" s="145" t="s">
        <v>475</v>
      </c>
      <c r="AU202" s="145" t="s">
        <v>80</v>
      </c>
      <c r="AY202" s="18" t="s">
        <v>330</v>
      </c>
      <c r="BE202" s="146">
        <f t="shared" si="34"/>
        <v>60954.84</v>
      </c>
      <c r="BF202" s="146">
        <f t="shared" si="35"/>
        <v>0</v>
      </c>
      <c r="BG202" s="146">
        <f t="shared" si="36"/>
        <v>0</v>
      </c>
      <c r="BH202" s="146">
        <f t="shared" si="37"/>
        <v>0</v>
      </c>
      <c r="BI202" s="146">
        <f t="shared" si="38"/>
        <v>0</v>
      </c>
      <c r="BJ202" s="18" t="s">
        <v>78</v>
      </c>
      <c r="BK202" s="146">
        <f t="shared" si="39"/>
        <v>60954.84</v>
      </c>
      <c r="BL202" s="18" t="s">
        <v>444</v>
      </c>
      <c r="BM202" s="145" t="s">
        <v>2626</v>
      </c>
    </row>
    <row r="203" spans="2:65" s="1" customFormat="1" ht="16.5" customHeight="1">
      <c r="B203" s="33"/>
      <c r="C203" s="134" t="s">
        <v>1380</v>
      </c>
      <c r="D203" s="134" t="s">
        <v>332</v>
      </c>
      <c r="E203" s="135" t="s">
        <v>6165</v>
      </c>
      <c r="F203" s="136" t="s">
        <v>6146</v>
      </c>
      <c r="G203" s="137" t="s">
        <v>2551</v>
      </c>
      <c r="H203" s="138">
        <v>4</v>
      </c>
      <c r="I203" s="139">
        <v>2285.81</v>
      </c>
      <c r="J203" s="140">
        <f t="shared" si="30"/>
        <v>9143.24</v>
      </c>
      <c r="K203" s="136" t="s">
        <v>21</v>
      </c>
      <c r="L203" s="33"/>
      <c r="M203" s="141" t="s">
        <v>21</v>
      </c>
      <c r="N203" s="142" t="s">
        <v>42</v>
      </c>
      <c r="P203" s="143">
        <f t="shared" si="31"/>
        <v>0</v>
      </c>
      <c r="Q203" s="143">
        <v>0</v>
      </c>
      <c r="R203" s="143">
        <f t="shared" si="32"/>
        <v>0</v>
      </c>
      <c r="S203" s="143">
        <v>0</v>
      </c>
      <c r="T203" s="144">
        <f t="shared" si="33"/>
        <v>0</v>
      </c>
      <c r="AR203" s="145" t="s">
        <v>444</v>
      </c>
      <c r="AT203" s="145" t="s">
        <v>332</v>
      </c>
      <c r="AU203" s="145" t="s">
        <v>80</v>
      </c>
      <c r="AY203" s="18" t="s">
        <v>330</v>
      </c>
      <c r="BE203" s="146">
        <f t="shared" si="34"/>
        <v>9143.24</v>
      </c>
      <c r="BF203" s="146">
        <f t="shared" si="35"/>
        <v>0</v>
      </c>
      <c r="BG203" s="146">
        <f t="shared" si="36"/>
        <v>0</v>
      </c>
      <c r="BH203" s="146">
        <f t="shared" si="37"/>
        <v>0</v>
      </c>
      <c r="BI203" s="146">
        <f t="shared" si="38"/>
        <v>0</v>
      </c>
      <c r="BJ203" s="18" t="s">
        <v>78</v>
      </c>
      <c r="BK203" s="146">
        <f t="shared" si="39"/>
        <v>9143.24</v>
      </c>
      <c r="BL203" s="18" t="s">
        <v>444</v>
      </c>
      <c r="BM203" s="145" t="s">
        <v>2641</v>
      </c>
    </row>
    <row r="204" spans="2:65" s="1" customFormat="1" ht="16.5" customHeight="1">
      <c r="B204" s="33"/>
      <c r="C204" s="173" t="s">
        <v>1387</v>
      </c>
      <c r="D204" s="173" t="s">
        <v>475</v>
      </c>
      <c r="E204" s="174" t="s">
        <v>6166</v>
      </c>
      <c r="F204" s="175" t="s">
        <v>6167</v>
      </c>
      <c r="G204" s="176" t="s">
        <v>2551</v>
      </c>
      <c r="H204" s="177">
        <v>3</v>
      </c>
      <c r="I204" s="178">
        <v>8023.82</v>
      </c>
      <c r="J204" s="179">
        <f t="shared" si="30"/>
        <v>24071.46</v>
      </c>
      <c r="K204" s="175" t="s">
        <v>21</v>
      </c>
      <c r="L204" s="180"/>
      <c r="M204" s="181" t="s">
        <v>21</v>
      </c>
      <c r="N204" s="182" t="s">
        <v>42</v>
      </c>
      <c r="P204" s="143">
        <f t="shared" si="31"/>
        <v>0</v>
      </c>
      <c r="Q204" s="143">
        <v>0</v>
      </c>
      <c r="R204" s="143">
        <f t="shared" si="32"/>
        <v>0</v>
      </c>
      <c r="S204" s="143">
        <v>0</v>
      </c>
      <c r="T204" s="144">
        <f t="shared" si="33"/>
        <v>0</v>
      </c>
      <c r="AR204" s="145" t="s">
        <v>617</v>
      </c>
      <c r="AT204" s="145" t="s">
        <v>475</v>
      </c>
      <c r="AU204" s="145" t="s">
        <v>80</v>
      </c>
      <c r="AY204" s="18" t="s">
        <v>330</v>
      </c>
      <c r="BE204" s="146">
        <f t="shared" si="34"/>
        <v>24071.46</v>
      </c>
      <c r="BF204" s="146">
        <f t="shared" si="35"/>
        <v>0</v>
      </c>
      <c r="BG204" s="146">
        <f t="shared" si="36"/>
        <v>0</v>
      </c>
      <c r="BH204" s="146">
        <f t="shared" si="37"/>
        <v>0</v>
      </c>
      <c r="BI204" s="146">
        <f t="shared" si="38"/>
        <v>0</v>
      </c>
      <c r="BJ204" s="18" t="s">
        <v>78</v>
      </c>
      <c r="BK204" s="146">
        <f t="shared" si="39"/>
        <v>24071.46</v>
      </c>
      <c r="BL204" s="18" t="s">
        <v>444</v>
      </c>
      <c r="BM204" s="145" t="s">
        <v>2652</v>
      </c>
    </row>
    <row r="205" spans="2:65" s="1" customFormat="1" ht="16.5" customHeight="1">
      <c r="B205" s="33"/>
      <c r="C205" s="134" t="s">
        <v>1395</v>
      </c>
      <c r="D205" s="134" t="s">
        <v>332</v>
      </c>
      <c r="E205" s="135" t="s">
        <v>6168</v>
      </c>
      <c r="F205" s="136" t="s">
        <v>6150</v>
      </c>
      <c r="G205" s="137" t="s">
        <v>2551</v>
      </c>
      <c r="H205" s="138">
        <v>3</v>
      </c>
      <c r="I205" s="139">
        <v>1203.57</v>
      </c>
      <c r="J205" s="140">
        <f t="shared" si="30"/>
        <v>3610.71</v>
      </c>
      <c r="K205" s="136" t="s">
        <v>21</v>
      </c>
      <c r="L205" s="33"/>
      <c r="M205" s="141" t="s">
        <v>21</v>
      </c>
      <c r="N205" s="142" t="s">
        <v>42</v>
      </c>
      <c r="P205" s="143">
        <f t="shared" si="31"/>
        <v>0</v>
      </c>
      <c r="Q205" s="143">
        <v>0</v>
      </c>
      <c r="R205" s="143">
        <f t="shared" si="32"/>
        <v>0</v>
      </c>
      <c r="S205" s="143">
        <v>0</v>
      </c>
      <c r="T205" s="144">
        <f t="shared" si="33"/>
        <v>0</v>
      </c>
      <c r="AR205" s="145" t="s">
        <v>444</v>
      </c>
      <c r="AT205" s="145" t="s">
        <v>332</v>
      </c>
      <c r="AU205" s="145" t="s">
        <v>80</v>
      </c>
      <c r="AY205" s="18" t="s">
        <v>330</v>
      </c>
      <c r="BE205" s="146">
        <f t="shared" si="34"/>
        <v>3610.71</v>
      </c>
      <c r="BF205" s="146">
        <f t="shared" si="35"/>
        <v>0</v>
      </c>
      <c r="BG205" s="146">
        <f t="shared" si="36"/>
        <v>0</v>
      </c>
      <c r="BH205" s="146">
        <f t="shared" si="37"/>
        <v>0</v>
      </c>
      <c r="BI205" s="146">
        <f t="shared" si="38"/>
        <v>0</v>
      </c>
      <c r="BJ205" s="18" t="s">
        <v>78</v>
      </c>
      <c r="BK205" s="146">
        <f t="shared" si="39"/>
        <v>3610.71</v>
      </c>
      <c r="BL205" s="18" t="s">
        <v>444</v>
      </c>
      <c r="BM205" s="145" t="s">
        <v>2663</v>
      </c>
    </row>
    <row r="206" spans="2:65" s="1" customFormat="1" ht="21.75" customHeight="1">
      <c r="B206" s="33"/>
      <c r="C206" s="173" t="s">
        <v>1402</v>
      </c>
      <c r="D206" s="173" t="s">
        <v>475</v>
      </c>
      <c r="E206" s="174" t="s">
        <v>6169</v>
      </c>
      <c r="F206" s="175" t="s">
        <v>6170</v>
      </c>
      <c r="G206" s="176" t="s">
        <v>2551</v>
      </c>
      <c r="H206" s="177">
        <v>1</v>
      </c>
      <c r="I206" s="178">
        <v>9982.84</v>
      </c>
      <c r="J206" s="179">
        <f t="shared" si="30"/>
        <v>9982.84</v>
      </c>
      <c r="K206" s="175" t="s">
        <v>21</v>
      </c>
      <c r="L206" s="180"/>
      <c r="M206" s="181" t="s">
        <v>21</v>
      </c>
      <c r="N206" s="182" t="s">
        <v>42</v>
      </c>
      <c r="P206" s="143">
        <f t="shared" si="31"/>
        <v>0</v>
      </c>
      <c r="Q206" s="143">
        <v>0</v>
      </c>
      <c r="R206" s="143">
        <f t="shared" si="32"/>
        <v>0</v>
      </c>
      <c r="S206" s="143">
        <v>0</v>
      </c>
      <c r="T206" s="144">
        <f t="shared" si="33"/>
        <v>0</v>
      </c>
      <c r="AR206" s="145" t="s">
        <v>617</v>
      </c>
      <c r="AT206" s="145" t="s">
        <v>475</v>
      </c>
      <c r="AU206" s="145" t="s">
        <v>80</v>
      </c>
      <c r="AY206" s="18" t="s">
        <v>330</v>
      </c>
      <c r="BE206" s="146">
        <f t="shared" si="34"/>
        <v>9982.84</v>
      </c>
      <c r="BF206" s="146">
        <f t="shared" si="35"/>
        <v>0</v>
      </c>
      <c r="BG206" s="146">
        <f t="shared" si="36"/>
        <v>0</v>
      </c>
      <c r="BH206" s="146">
        <f t="shared" si="37"/>
        <v>0</v>
      </c>
      <c r="BI206" s="146">
        <f t="shared" si="38"/>
        <v>0</v>
      </c>
      <c r="BJ206" s="18" t="s">
        <v>78</v>
      </c>
      <c r="BK206" s="146">
        <f t="shared" si="39"/>
        <v>9982.84</v>
      </c>
      <c r="BL206" s="18" t="s">
        <v>444</v>
      </c>
      <c r="BM206" s="145" t="s">
        <v>2680</v>
      </c>
    </row>
    <row r="207" spans="2:65" s="1" customFormat="1" ht="16.5" customHeight="1">
      <c r="B207" s="33"/>
      <c r="C207" s="134" t="s">
        <v>1409</v>
      </c>
      <c r="D207" s="134" t="s">
        <v>332</v>
      </c>
      <c r="E207" s="135" t="s">
        <v>6171</v>
      </c>
      <c r="F207" s="136" t="s">
        <v>6146</v>
      </c>
      <c r="G207" s="137" t="s">
        <v>2551</v>
      </c>
      <c r="H207" s="138">
        <v>1</v>
      </c>
      <c r="I207" s="139">
        <v>1497.43</v>
      </c>
      <c r="J207" s="140">
        <f t="shared" si="30"/>
        <v>1497.43</v>
      </c>
      <c r="K207" s="136" t="s">
        <v>21</v>
      </c>
      <c r="L207" s="33"/>
      <c r="M207" s="141" t="s">
        <v>21</v>
      </c>
      <c r="N207" s="142" t="s">
        <v>42</v>
      </c>
      <c r="P207" s="143">
        <f t="shared" si="31"/>
        <v>0</v>
      </c>
      <c r="Q207" s="143">
        <v>0</v>
      </c>
      <c r="R207" s="143">
        <f t="shared" si="32"/>
        <v>0</v>
      </c>
      <c r="S207" s="143">
        <v>0</v>
      </c>
      <c r="T207" s="144">
        <f t="shared" si="33"/>
        <v>0</v>
      </c>
      <c r="AR207" s="145" t="s">
        <v>444</v>
      </c>
      <c r="AT207" s="145" t="s">
        <v>332</v>
      </c>
      <c r="AU207" s="145" t="s">
        <v>80</v>
      </c>
      <c r="AY207" s="18" t="s">
        <v>330</v>
      </c>
      <c r="BE207" s="146">
        <f t="shared" si="34"/>
        <v>1497.43</v>
      </c>
      <c r="BF207" s="146">
        <f t="shared" si="35"/>
        <v>0</v>
      </c>
      <c r="BG207" s="146">
        <f t="shared" si="36"/>
        <v>0</v>
      </c>
      <c r="BH207" s="146">
        <f t="shared" si="37"/>
        <v>0</v>
      </c>
      <c r="BI207" s="146">
        <f t="shared" si="38"/>
        <v>0</v>
      </c>
      <c r="BJ207" s="18" t="s">
        <v>78</v>
      </c>
      <c r="BK207" s="146">
        <f t="shared" si="39"/>
        <v>1497.43</v>
      </c>
      <c r="BL207" s="18" t="s">
        <v>444</v>
      </c>
      <c r="BM207" s="145" t="s">
        <v>2705</v>
      </c>
    </row>
    <row r="208" spans="2:65" s="1" customFormat="1" ht="16.5" customHeight="1">
      <c r="B208" s="33"/>
      <c r="C208" s="173" t="s">
        <v>1416</v>
      </c>
      <c r="D208" s="173" t="s">
        <v>475</v>
      </c>
      <c r="E208" s="174" t="s">
        <v>6172</v>
      </c>
      <c r="F208" s="175" t="s">
        <v>6173</v>
      </c>
      <c r="G208" s="176" t="s">
        <v>2551</v>
      </c>
      <c r="H208" s="177">
        <v>4</v>
      </c>
      <c r="I208" s="178">
        <v>363.57</v>
      </c>
      <c r="J208" s="179">
        <f t="shared" si="30"/>
        <v>1454.28</v>
      </c>
      <c r="K208" s="175" t="s">
        <v>21</v>
      </c>
      <c r="L208" s="180"/>
      <c r="M208" s="181" t="s">
        <v>21</v>
      </c>
      <c r="N208" s="182" t="s">
        <v>42</v>
      </c>
      <c r="P208" s="143">
        <f t="shared" si="31"/>
        <v>0</v>
      </c>
      <c r="Q208" s="143">
        <v>0</v>
      </c>
      <c r="R208" s="143">
        <f t="shared" si="32"/>
        <v>0</v>
      </c>
      <c r="S208" s="143">
        <v>0</v>
      </c>
      <c r="T208" s="144">
        <f t="shared" si="33"/>
        <v>0</v>
      </c>
      <c r="AR208" s="145" t="s">
        <v>617</v>
      </c>
      <c r="AT208" s="145" t="s">
        <v>475</v>
      </c>
      <c r="AU208" s="145" t="s">
        <v>80</v>
      </c>
      <c r="AY208" s="18" t="s">
        <v>330</v>
      </c>
      <c r="BE208" s="146">
        <f t="shared" si="34"/>
        <v>1454.28</v>
      </c>
      <c r="BF208" s="146">
        <f t="shared" si="35"/>
        <v>0</v>
      </c>
      <c r="BG208" s="146">
        <f t="shared" si="36"/>
        <v>0</v>
      </c>
      <c r="BH208" s="146">
        <f t="shared" si="37"/>
        <v>0</v>
      </c>
      <c r="BI208" s="146">
        <f t="shared" si="38"/>
        <v>0</v>
      </c>
      <c r="BJ208" s="18" t="s">
        <v>78</v>
      </c>
      <c r="BK208" s="146">
        <f t="shared" si="39"/>
        <v>1454.28</v>
      </c>
      <c r="BL208" s="18" t="s">
        <v>444</v>
      </c>
      <c r="BM208" s="145" t="s">
        <v>2719</v>
      </c>
    </row>
    <row r="209" spans="2:65" s="1" customFormat="1" ht="16.5" customHeight="1">
      <c r="B209" s="33"/>
      <c r="C209" s="134" t="s">
        <v>1425</v>
      </c>
      <c r="D209" s="134" t="s">
        <v>332</v>
      </c>
      <c r="E209" s="135" t="s">
        <v>6174</v>
      </c>
      <c r="F209" s="136" t="s">
        <v>6175</v>
      </c>
      <c r="G209" s="137" t="s">
        <v>2551</v>
      </c>
      <c r="H209" s="138">
        <v>4</v>
      </c>
      <c r="I209" s="139">
        <v>109.07</v>
      </c>
      <c r="J209" s="140">
        <f t="shared" si="30"/>
        <v>436.28</v>
      </c>
      <c r="K209" s="136" t="s">
        <v>6013</v>
      </c>
      <c r="L209" s="33"/>
      <c r="M209" s="141" t="s">
        <v>21</v>
      </c>
      <c r="N209" s="142" t="s">
        <v>42</v>
      </c>
      <c r="P209" s="143">
        <f t="shared" si="31"/>
        <v>0</v>
      </c>
      <c r="Q209" s="143">
        <v>0</v>
      </c>
      <c r="R209" s="143">
        <f t="shared" si="32"/>
        <v>0</v>
      </c>
      <c r="S209" s="143">
        <v>0</v>
      </c>
      <c r="T209" s="144">
        <f t="shared" si="33"/>
        <v>0</v>
      </c>
      <c r="AR209" s="145" t="s">
        <v>444</v>
      </c>
      <c r="AT209" s="145" t="s">
        <v>332</v>
      </c>
      <c r="AU209" s="145" t="s">
        <v>80</v>
      </c>
      <c r="AY209" s="18" t="s">
        <v>330</v>
      </c>
      <c r="BE209" s="146">
        <f t="shared" si="34"/>
        <v>436.28</v>
      </c>
      <c r="BF209" s="146">
        <f t="shared" si="35"/>
        <v>0</v>
      </c>
      <c r="BG209" s="146">
        <f t="shared" si="36"/>
        <v>0</v>
      </c>
      <c r="BH209" s="146">
        <f t="shared" si="37"/>
        <v>0</v>
      </c>
      <c r="BI209" s="146">
        <f t="shared" si="38"/>
        <v>0</v>
      </c>
      <c r="BJ209" s="18" t="s">
        <v>78</v>
      </c>
      <c r="BK209" s="146">
        <f t="shared" si="39"/>
        <v>436.28</v>
      </c>
      <c r="BL209" s="18" t="s">
        <v>444</v>
      </c>
      <c r="BM209" s="145" t="s">
        <v>2732</v>
      </c>
    </row>
    <row r="210" spans="2:65" s="1" customFormat="1" ht="16.5" customHeight="1">
      <c r="B210" s="33"/>
      <c r="C210" s="173" t="s">
        <v>1430</v>
      </c>
      <c r="D210" s="173" t="s">
        <v>475</v>
      </c>
      <c r="E210" s="174" t="s">
        <v>6176</v>
      </c>
      <c r="F210" s="175" t="s">
        <v>6177</v>
      </c>
      <c r="G210" s="176" t="s">
        <v>2551</v>
      </c>
      <c r="H210" s="177">
        <v>1</v>
      </c>
      <c r="I210" s="178">
        <v>289.51</v>
      </c>
      <c r="J210" s="179">
        <f t="shared" si="30"/>
        <v>289.51</v>
      </c>
      <c r="K210" s="175" t="s">
        <v>21</v>
      </c>
      <c r="L210" s="180"/>
      <c r="M210" s="181" t="s">
        <v>21</v>
      </c>
      <c r="N210" s="182" t="s">
        <v>42</v>
      </c>
      <c r="P210" s="143">
        <f t="shared" si="31"/>
        <v>0</v>
      </c>
      <c r="Q210" s="143">
        <v>0</v>
      </c>
      <c r="R210" s="143">
        <f t="shared" si="32"/>
        <v>0</v>
      </c>
      <c r="S210" s="143">
        <v>0</v>
      </c>
      <c r="T210" s="144">
        <f t="shared" si="33"/>
        <v>0</v>
      </c>
      <c r="AR210" s="145" t="s">
        <v>617</v>
      </c>
      <c r="AT210" s="145" t="s">
        <v>475</v>
      </c>
      <c r="AU210" s="145" t="s">
        <v>80</v>
      </c>
      <c r="AY210" s="18" t="s">
        <v>330</v>
      </c>
      <c r="BE210" s="146">
        <f t="shared" si="34"/>
        <v>289.51</v>
      </c>
      <c r="BF210" s="146">
        <f t="shared" si="35"/>
        <v>0</v>
      </c>
      <c r="BG210" s="146">
        <f t="shared" si="36"/>
        <v>0</v>
      </c>
      <c r="BH210" s="146">
        <f t="shared" si="37"/>
        <v>0</v>
      </c>
      <c r="BI210" s="146">
        <f t="shared" si="38"/>
        <v>0</v>
      </c>
      <c r="BJ210" s="18" t="s">
        <v>78</v>
      </c>
      <c r="BK210" s="146">
        <f t="shared" si="39"/>
        <v>289.51</v>
      </c>
      <c r="BL210" s="18" t="s">
        <v>444</v>
      </c>
      <c r="BM210" s="145" t="s">
        <v>2744</v>
      </c>
    </row>
    <row r="211" spans="2:65" s="1" customFormat="1" ht="16.5" customHeight="1">
      <c r="B211" s="33"/>
      <c r="C211" s="134" t="s">
        <v>1435</v>
      </c>
      <c r="D211" s="134" t="s">
        <v>332</v>
      </c>
      <c r="E211" s="135" t="s">
        <v>6178</v>
      </c>
      <c r="F211" s="136" t="s">
        <v>6179</v>
      </c>
      <c r="G211" s="137" t="s">
        <v>2551</v>
      </c>
      <c r="H211" s="138">
        <v>1</v>
      </c>
      <c r="I211" s="139">
        <v>86.85</v>
      </c>
      <c r="J211" s="140">
        <f t="shared" ref="J211:J242" si="40">ROUND(I211*H211,2)</f>
        <v>86.85</v>
      </c>
      <c r="K211" s="136" t="s">
        <v>6013</v>
      </c>
      <c r="L211" s="33"/>
      <c r="M211" s="141" t="s">
        <v>21</v>
      </c>
      <c r="N211" s="142" t="s">
        <v>42</v>
      </c>
      <c r="P211" s="143">
        <f t="shared" ref="P211:P242" si="41">O211*H211</f>
        <v>0</v>
      </c>
      <c r="Q211" s="143">
        <v>0</v>
      </c>
      <c r="R211" s="143">
        <f t="shared" ref="R211:R242" si="42">Q211*H211</f>
        <v>0</v>
      </c>
      <c r="S211" s="143">
        <v>0</v>
      </c>
      <c r="T211" s="144">
        <f t="shared" ref="T211:T242" si="43">S211*H211</f>
        <v>0</v>
      </c>
      <c r="AR211" s="145" t="s">
        <v>444</v>
      </c>
      <c r="AT211" s="145" t="s">
        <v>332</v>
      </c>
      <c r="AU211" s="145" t="s">
        <v>80</v>
      </c>
      <c r="AY211" s="18" t="s">
        <v>330</v>
      </c>
      <c r="BE211" s="146">
        <f t="shared" ref="BE211:BE219" si="44">IF(N211="základní",J211,0)</f>
        <v>86.85</v>
      </c>
      <c r="BF211" s="146">
        <f t="shared" ref="BF211:BF219" si="45">IF(N211="snížená",J211,0)</f>
        <v>0</v>
      </c>
      <c r="BG211" s="146">
        <f t="shared" ref="BG211:BG219" si="46">IF(N211="zákl. přenesená",J211,0)</f>
        <v>0</v>
      </c>
      <c r="BH211" s="146">
        <f t="shared" ref="BH211:BH219" si="47">IF(N211="sníž. přenesená",J211,0)</f>
        <v>0</v>
      </c>
      <c r="BI211" s="146">
        <f t="shared" ref="BI211:BI219" si="48">IF(N211="nulová",J211,0)</f>
        <v>0</v>
      </c>
      <c r="BJ211" s="18" t="s">
        <v>78</v>
      </c>
      <c r="BK211" s="146">
        <f t="shared" ref="BK211:BK219" si="49">ROUND(I211*H211,2)</f>
        <v>86.85</v>
      </c>
      <c r="BL211" s="18" t="s">
        <v>444</v>
      </c>
      <c r="BM211" s="145" t="s">
        <v>2760</v>
      </c>
    </row>
    <row r="212" spans="2:65" s="1" customFormat="1" ht="16.5" customHeight="1">
      <c r="B212" s="33"/>
      <c r="C212" s="173" t="s">
        <v>1442</v>
      </c>
      <c r="D212" s="173" t="s">
        <v>475</v>
      </c>
      <c r="E212" s="174" t="s">
        <v>6180</v>
      </c>
      <c r="F212" s="175" t="s">
        <v>6181</v>
      </c>
      <c r="G212" s="176" t="s">
        <v>2551</v>
      </c>
      <c r="H212" s="177">
        <v>1</v>
      </c>
      <c r="I212" s="178">
        <v>1449.24</v>
      </c>
      <c r="J212" s="179">
        <f t="shared" si="40"/>
        <v>1449.24</v>
      </c>
      <c r="K212" s="175" t="s">
        <v>21</v>
      </c>
      <c r="L212" s="180"/>
      <c r="M212" s="181" t="s">
        <v>21</v>
      </c>
      <c r="N212" s="182" t="s">
        <v>42</v>
      </c>
      <c r="P212" s="143">
        <f t="shared" si="41"/>
        <v>0</v>
      </c>
      <c r="Q212" s="143">
        <v>0</v>
      </c>
      <c r="R212" s="143">
        <f t="shared" si="42"/>
        <v>0</v>
      </c>
      <c r="S212" s="143">
        <v>0</v>
      </c>
      <c r="T212" s="144">
        <f t="shared" si="43"/>
        <v>0</v>
      </c>
      <c r="AR212" s="145" t="s">
        <v>617</v>
      </c>
      <c r="AT212" s="145" t="s">
        <v>475</v>
      </c>
      <c r="AU212" s="145" t="s">
        <v>80</v>
      </c>
      <c r="AY212" s="18" t="s">
        <v>330</v>
      </c>
      <c r="BE212" s="146">
        <f t="shared" si="44"/>
        <v>1449.24</v>
      </c>
      <c r="BF212" s="146">
        <f t="shared" si="45"/>
        <v>0</v>
      </c>
      <c r="BG212" s="146">
        <f t="shared" si="46"/>
        <v>0</v>
      </c>
      <c r="BH212" s="146">
        <f t="shared" si="47"/>
        <v>0</v>
      </c>
      <c r="BI212" s="146">
        <f t="shared" si="48"/>
        <v>0</v>
      </c>
      <c r="BJ212" s="18" t="s">
        <v>78</v>
      </c>
      <c r="BK212" s="146">
        <f t="shared" si="49"/>
        <v>1449.24</v>
      </c>
      <c r="BL212" s="18" t="s">
        <v>444</v>
      </c>
      <c r="BM212" s="145" t="s">
        <v>2772</v>
      </c>
    </row>
    <row r="213" spans="2:65" s="1" customFormat="1" ht="16.5" customHeight="1">
      <c r="B213" s="33"/>
      <c r="C213" s="134" t="s">
        <v>1449</v>
      </c>
      <c r="D213" s="134" t="s">
        <v>332</v>
      </c>
      <c r="E213" s="135" t="s">
        <v>6182</v>
      </c>
      <c r="F213" s="136" t="s">
        <v>6183</v>
      </c>
      <c r="G213" s="137" t="s">
        <v>2551</v>
      </c>
      <c r="H213" s="138">
        <v>1</v>
      </c>
      <c r="I213" s="139">
        <v>434.77</v>
      </c>
      <c r="J213" s="140">
        <f t="shared" si="40"/>
        <v>434.77</v>
      </c>
      <c r="K213" s="136" t="s">
        <v>6013</v>
      </c>
      <c r="L213" s="33"/>
      <c r="M213" s="141" t="s">
        <v>21</v>
      </c>
      <c r="N213" s="142" t="s">
        <v>42</v>
      </c>
      <c r="P213" s="143">
        <f t="shared" si="41"/>
        <v>0</v>
      </c>
      <c r="Q213" s="143">
        <v>0</v>
      </c>
      <c r="R213" s="143">
        <f t="shared" si="42"/>
        <v>0</v>
      </c>
      <c r="S213" s="143">
        <v>0</v>
      </c>
      <c r="T213" s="144">
        <f t="shared" si="43"/>
        <v>0</v>
      </c>
      <c r="AR213" s="145" t="s">
        <v>444</v>
      </c>
      <c r="AT213" s="145" t="s">
        <v>332</v>
      </c>
      <c r="AU213" s="145" t="s">
        <v>80</v>
      </c>
      <c r="AY213" s="18" t="s">
        <v>330</v>
      </c>
      <c r="BE213" s="146">
        <f t="shared" si="44"/>
        <v>434.77</v>
      </c>
      <c r="BF213" s="146">
        <f t="shared" si="45"/>
        <v>0</v>
      </c>
      <c r="BG213" s="146">
        <f t="shared" si="46"/>
        <v>0</v>
      </c>
      <c r="BH213" s="146">
        <f t="shared" si="47"/>
        <v>0</v>
      </c>
      <c r="BI213" s="146">
        <f t="shared" si="48"/>
        <v>0</v>
      </c>
      <c r="BJ213" s="18" t="s">
        <v>78</v>
      </c>
      <c r="BK213" s="146">
        <f t="shared" si="49"/>
        <v>434.77</v>
      </c>
      <c r="BL213" s="18" t="s">
        <v>444</v>
      </c>
      <c r="BM213" s="145" t="s">
        <v>2784</v>
      </c>
    </row>
    <row r="214" spans="2:65" s="1" customFormat="1" ht="16.5" customHeight="1">
      <c r="B214" s="33"/>
      <c r="C214" s="173" t="s">
        <v>1736</v>
      </c>
      <c r="D214" s="173" t="s">
        <v>475</v>
      </c>
      <c r="E214" s="174" t="s">
        <v>6184</v>
      </c>
      <c r="F214" s="175" t="s">
        <v>6185</v>
      </c>
      <c r="G214" s="176" t="s">
        <v>2551</v>
      </c>
      <c r="H214" s="177">
        <v>3</v>
      </c>
      <c r="I214" s="178">
        <v>354.6</v>
      </c>
      <c r="J214" s="179">
        <f t="shared" si="40"/>
        <v>1063.8</v>
      </c>
      <c r="K214" s="175" t="s">
        <v>21</v>
      </c>
      <c r="L214" s="180"/>
      <c r="M214" s="181" t="s">
        <v>21</v>
      </c>
      <c r="N214" s="182" t="s">
        <v>42</v>
      </c>
      <c r="P214" s="143">
        <f t="shared" si="41"/>
        <v>0</v>
      </c>
      <c r="Q214" s="143">
        <v>0</v>
      </c>
      <c r="R214" s="143">
        <f t="shared" si="42"/>
        <v>0</v>
      </c>
      <c r="S214" s="143">
        <v>0</v>
      </c>
      <c r="T214" s="144">
        <f t="shared" si="43"/>
        <v>0</v>
      </c>
      <c r="AR214" s="145" t="s">
        <v>617</v>
      </c>
      <c r="AT214" s="145" t="s">
        <v>475</v>
      </c>
      <c r="AU214" s="145" t="s">
        <v>80</v>
      </c>
      <c r="AY214" s="18" t="s">
        <v>330</v>
      </c>
      <c r="BE214" s="146">
        <f t="shared" si="44"/>
        <v>1063.8</v>
      </c>
      <c r="BF214" s="146">
        <f t="shared" si="45"/>
        <v>0</v>
      </c>
      <c r="BG214" s="146">
        <f t="shared" si="46"/>
        <v>0</v>
      </c>
      <c r="BH214" s="146">
        <f t="shared" si="47"/>
        <v>0</v>
      </c>
      <c r="BI214" s="146">
        <f t="shared" si="48"/>
        <v>0</v>
      </c>
      <c r="BJ214" s="18" t="s">
        <v>78</v>
      </c>
      <c r="BK214" s="146">
        <f t="shared" si="49"/>
        <v>1063.8</v>
      </c>
      <c r="BL214" s="18" t="s">
        <v>444</v>
      </c>
      <c r="BM214" s="145" t="s">
        <v>2803</v>
      </c>
    </row>
    <row r="215" spans="2:65" s="1" customFormat="1" ht="16.5" customHeight="1">
      <c r="B215" s="33"/>
      <c r="C215" s="134" t="s">
        <v>1744</v>
      </c>
      <c r="D215" s="134" t="s">
        <v>332</v>
      </c>
      <c r="E215" s="135" t="s">
        <v>6186</v>
      </c>
      <c r="F215" s="136" t="s">
        <v>6187</v>
      </c>
      <c r="G215" s="137" t="s">
        <v>2551</v>
      </c>
      <c r="H215" s="138">
        <v>3</v>
      </c>
      <c r="I215" s="139">
        <v>106.38</v>
      </c>
      <c r="J215" s="140">
        <f t="shared" si="40"/>
        <v>319.14</v>
      </c>
      <c r="K215" s="136" t="s">
        <v>6013</v>
      </c>
      <c r="L215" s="33"/>
      <c r="M215" s="141" t="s">
        <v>21</v>
      </c>
      <c r="N215" s="142" t="s">
        <v>42</v>
      </c>
      <c r="P215" s="143">
        <f t="shared" si="41"/>
        <v>0</v>
      </c>
      <c r="Q215" s="143">
        <v>0</v>
      </c>
      <c r="R215" s="143">
        <f t="shared" si="42"/>
        <v>0</v>
      </c>
      <c r="S215" s="143">
        <v>0</v>
      </c>
      <c r="T215" s="144">
        <f t="shared" si="43"/>
        <v>0</v>
      </c>
      <c r="AR215" s="145" t="s">
        <v>444</v>
      </c>
      <c r="AT215" s="145" t="s">
        <v>332</v>
      </c>
      <c r="AU215" s="145" t="s">
        <v>80</v>
      </c>
      <c r="AY215" s="18" t="s">
        <v>330</v>
      </c>
      <c r="BE215" s="146">
        <f t="shared" si="44"/>
        <v>319.14</v>
      </c>
      <c r="BF215" s="146">
        <f t="shared" si="45"/>
        <v>0</v>
      </c>
      <c r="BG215" s="146">
        <f t="shared" si="46"/>
        <v>0</v>
      </c>
      <c r="BH215" s="146">
        <f t="shared" si="47"/>
        <v>0</v>
      </c>
      <c r="BI215" s="146">
        <f t="shared" si="48"/>
        <v>0</v>
      </c>
      <c r="BJ215" s="18" t="s">
        <v>78</v>
      </c>
      <c r="BK215" s="146">
        <f t="shared" si="49"/>
        <v>319.14</v>
      </c>
      <c r="BL215" s="18" t="s">
        <v>444</v>
      </c>
      <c r="BM215" s="145" t="s">
        <v>2818</v>
      </c>
    </row>
    <row r="216" spans="2:65" s="1" customFormat="1" ht="16.5" customHeight="1">
      <c r="B216" s="33"/>
      <c r="C216" s="173" t="s">
        <v>1753</v>
      </c>
      <c r="D216" s="173" t="s">
        <v>475</v>
      </c>
      <c r="E216" s="174" t="s">
        <v>6188</v>
      </c>
      <c r="F216" s="175" t="s">
        <v>6189</v>
      </c>
      <c r="G216" s="176" t="s">
        <v>2551</v>
      </c>
      <c r="H216" s="177">
        <v>2</v>
      </c>
      <c r="I216" s="178">
        <v>2031.29</v>
      </c>
      <c r="J216" s="179">
        <f t="shared" si="40"/>
        <v>4062.58</v>
      </c>
      <c r="K216" s="175" t="s">
        <v>21</v>
      </c>
      <c r="L216" s="180"/>
      <c r="M216" s="181" t="s">
        <v>21</v>
      </c>
      <c r="N216" s="182" t="s">
        <v>42</v>
      </c>
      <c r="P216" s="143">
        <f t="shared" si="41"/>
        <v>0</v>
      </c>
      <c r="Q216" s="143">
        <v>0</v>
      </c>
      <c r="R216" s="143">
        <f t="shared" si="42"/>
        <v>0</v>
      </c>
      <c r="S216" s="143">
        <v>0</v>
      </c>
      <c r="T216" s="144">
        <f t="shared" si="43"/>
        <v>0</v>
      </c>
      <c r="AR216" s="145" t="s">
        <v>617</v>
      </c>
      <c r="AT216" s="145" t="s">
        <v>475</v>
      </c>
      <c r="AU216" s="145" t="s">
        <v>80</v>
      </c>
      <c r="AY216" s="18" t="s">
        <v>330</v>
      </c>
      <c r="BE216" s="146">
        <f t="shared" si="44"/>
        <v>4062.58</v>
      </c>
      <c r="BF216" s="146">
        <f t="shared" si="45"/>
        <v>0</v>
      </c>
      <c r="BG216" s="146">
        <f t="shared" si="46"/>
        <v>0</v>
      </c>
      <c r="BH216" s="146">
        <f t="shared" si="47"/>
        <v>0</v>
      </c>
      <c r="BI216" s="146">
        <f t="shared" si="48"/>
        <v>0</v>
      </c>
      <c r="BJ216" s="18" t="s">
        <v>78</v>
      </c>
      <c r="BK216" s="146">
        <f t="shared" si="49"/>
        <v>4062.58</v>
      </c>
      <c r="BL216" s="18" t="s">
        <v>444</v>
      </c>
      <c r="BM216" s="145" t="s">
        <v>2830</v>
      </c>
    </row>
    <row r="217" spans="2:65" s="1" customFormat="1" ht="16.5" customHeight="1">
      <c r="B217" s="33"/>
      <c r="C217" s="134" t="s">
        <v>1810</v>
      </c>
      <c r="D217" s="134" t="s">
        <v>332</v>
      </c>
      <c r="E217" s="135" t="s">
        <v>6190</v>
      </c>
      <c r="F217" s="136" t="s">
        <v>6191</v>
      </c>
      <c r="G217" s="137" t="s">
        <v>2551</v>
      </c>
      <c r="H217" s="138">
        <v>2</v>
      </c>
      <c r="I217" s="139">
        <v>609.39</v>
      </c>
      <c r="J217" s="140">
        <f t="shared" si="40"/>
        <v>1218.78</v>
      </c>
      <c r="K217" s="136" t="s">
        <v>21</v>
      </c>
      <c r="L217" s="33"/>
      <c r="M217" s="141" t="s">
        <v>21</v>
      </c>
      <c r="N217" s="142" t="s">
        <v>42</v>
      </c>
      <c r="P217" s="143">
        <f t="shared" si="41"/>
        <v>0</v>
      </c>
      <c r="Q217" s="143">
        <v>0</v>
      </c>
      <c r="R217" s="143">
        <f t="shared" si="42"/>
        <v>0</v>
      </c>
      <c r="S217" s="143">
        <v>0</v>
      </c>
      <c r="T217" s="144">
        <f t="shared" si="43"/>
        <v>0</v>
      </c>
      <c r="AR217" s="145" t="s">
        <v>444</v>
      </c>
      <c r="AT217" s="145" t="s">
        <v>332</v>
      </c>
      <c r="AU217" s="145" t="s">
        <v>80</v>
      </c>
      <c r="AY217" s="18" t="s">
        <v>330</v>
      </c>
      <c r="BE217" s="146">
        <f t="shared" si="44"/>
        <v>1218.78</v>
      </c>
      <c r="BF217" s="146">
        <f t="shared" si="45"/>
        <v>0</v>
      </c>
      <c r="BG217" s="146">
        <f t="shared" si="46"/>
        <v>0</v>
      </c>
      <c r="BH217" s="146">
        <f t="shared" si="47"/>
        <v>0</v>
      </c>
      <c r="BI217" s="146">
        <f t="shared" si="48"/>
        <v>0</v>
      </c>
      <c r="BJ217" s="18" t="s">
        <v>78</v>
      </c>
      <c r="BK217" s="146">
        <f t="shared" si="49"/>
        <v>1218.78</v>
      </c>
      <c r="BL217" s="18" t="s">
        <v>444</v>
      </c>
      <c r="BM217" s="145" t="s">
        <v>2852</v>
      </c>
    </row>
    <row r="218" spans="2:65" s="1" customFormat="1" ht="16.5" customHeight="1">
      <c r="B218" s="33"/>
      <c r="C218" s="173" t="s">
        <v>1868</v>
      </c>
      <c r="D218" s="173" t="s">
        <v>475</v>
      </c>
      <c r="E218" s="174" t="s">
        <v>6192</v>
      </c>
      <c r="F218" s="175" t="s">
        <v>6193</v>
      </c>
      <c r="G218" s="176" t="s">
        <v>2551</v>
      </c>
      <c r="H218" s="177">
        <v>1</v>
      </c>
      <c r="I218" s="178">
        <v>2166.2400000000002</v>
      </c>
      <c r="J218" s="179">
        <f t="shared" si="40"/>
        <v>2166.2399999999998</v>
      </c>
      <c r="K218" s="175" t="s">
        <v>21</v>
      </c>
      <c r="L218" s="180"/>
      <c r="M218" s="181" t="s">
        <v>21</v>
      </c>
      <c r="N218" s="182" t="s">
        <v>42</v>
      </c>
      <c r="P218" s="143">
        <f t="shared" si="41"/>
        <v>0</v>
      </c>
      <c r="Q218" s="143">
        <v>0</v>
      </c>
      <c r="R218" s="143">
        <f t="shared" si="42"/>
        <v>0</v>
      </c>
      <c r="S218" s="143">
        <v>0</v>
      </c>
      <c r="T218" s="144">
        <f t="shared" si="43"/>
        <v>0</v>
      </c>
      <c r="AR218" s="145" t="s">
        <v>617</v>
      </c>
      <c r="AT218" s="145" t="s">
        <v>475</v>
      </c>
      <c r="AU218" s="145" t="s">
        <v>80</v>
      </c>
      <c r="AY218" s="18" t="s">
        <v>330</v>
      </c>
      <c r="BE218" s="146">
        <f t="shared" si="44"/>
        <v>2166.2399999999998</v>
      </c>
      <c r="BF218" s="146">
        <f t="shared" si="45"/>
        <v>0</v>
      </c>
      <c r="BG218" s="146">
        <f t="shared" si="46"/>
        <v>0</v>
      </c>
      <c r="BH218" s="146">
        <f t="shared" si="47"/>
        <v>0</v>
      </c>
      <c r="BI218" s="146">
        <f t="shared" si="48"/>
        <v>0</v>
      </c>
      <c r="BJ218" s="18" t="s">
        <v>78</v>
      </c>
      <c r="BK218" s="146">
        <f t="shared" si="49"/>
        <v>2166.2399999999998</v>
      </c>
      <c r="BL218" s="18" t="s">
        <v>444</v>
      </c>
      <c r="BM218" s="145" t="s">
        <v>2866</v>
      </c>
    </row>
    <row r="219" spans="2:65" s="1" customFormat="1" ht="16.5" customHeight="1">
      <c r="B219" s="33"/>
      <c r="C219" s="134" t="s">
        <v>1874</v>
      </c>
      <c r="D219" s="134" t="s">
        <v>332</v>
      </c>
      <c r="E219" s="135" t="s">
        <v>6194</v>
      </c>
      <c r="F219" s="136" t="s">
        <v>6195</v>
      </c>
      <c r="G219" s="137" t="s">
        <v>2551</v>
      </c>
      <c r="H219" s="138">
        <v>1</v>
      </c>
      <c r="I219" s="139">
        <v>649.87</v>
      </c>
      <c r="J219" s="140">
        <f t="shared" si="40"/>
        <v>649.87</v>
      </c>
      <c r="K219" s="136" t="s">
        <v>21</v>
      </c>
      <c r="L219" s="33"/>
      <c r="M219" s="141" t="s">
        <v>21</v>
      </c>
      <c r="N219" s="142" t="s">
        <v>42</v>
      </c>
      <c r="P219" s="143">
        <f t="shared" si="41"/>
        <v>0</v>
      </c>
      <c r="Q219" s="143">
        <v>0</v>
      </c>
      <c r="R219" s="143">
        <f t="shared" si="42"/>
        <v>0</v>
      </c>
      <c r="S219" s="143">
        <v>0</v>
      </c>
      <c r="T219" s="144">
        <f t="shared" si="43"/>
        <v>0</v>
      </c>
      <c r="AR219" s="145" t="s">
        <v>444</v>
      </c>
      <c r="AT219" s="145" t="s">
        <v>332</v>
      </c>
      <c r="AU219" s="145" t="s">
        <v>80</v>
      </c>
      <c r="AY219" s="18" t="s">
        <v>330</v>
      </c>
      <c r="BE219" s="146">
        <f t="shared" si="44"/>
        <v>649.87</v>
      </c>
      <c r="BF219" s="146">
        <f t="shared" si="45"/>
        <v>0</v>
      </c>
      <c r="BG219" s="146">
        <f t="shared" si="46"/>
        <v>0</v>
      </c>
      <c r="BH219" s="146">
        <f t="shared" si="47"/>
        <v>0</v>
      </c>
      <c r="BI219" s="146">
        <f t="shared" si="48"/>
        <v>0</v>
      </c>
      <c r="BJ219" s="18" t="s">
        <v>78</v>
      </c>
      <c r="BK219" s="146">
        <f t="shared" si="49"/>
        <v>649.87</v>
      </c>
      <c r="BL219" s="18" t="s">
        <v>444</v>
      </c>
      <c r="BM219" s="145" t="s">
        <v>2884</v>
      </c>
    </row>
    <row r="220" spans="2:65" s="11" customFormat="1" ht="22.9" customHeight="1">
      <c r="B220" s="122"/>
      <c r="D220" s="123" t="s">
        <v>70</v>
      </c>
      <c r="E220" s="132" t="s">
        <v>6196</v>
      </c>
      <c r="F220" s="132" t="s">
        <v>6197</v>
      </c>
      <c r="I220" s="125"/>
      <c r="J220" s="133">
        <f>BK220</f>
        <v>1991160.64</v>
      </c>
      <c r="L220" s="122"/>
      <c r="M220" s="127"/>
      <c r="P220" s="128">
        <f>SUM(P221:P281)</f>
        <v>0</v>
      </c>
      <c r="R220" s="128">
        <f>SUM(R221:R281)</f>
        <v>0</v>
      </c>
      <c r="T220" s="129">
        <f>SUM(T221:T281)</f>
        <v>0</v>
      </c>
      <c r="AR220" s="123" t="s">
        <v>78</v>
      </c>
      <c r="AT220" s="130" t="s">
        <v>70</v>
      </c>
      <c r="AU220" s="130" t="s">
        <v>78</v>
      </c>
      <c r="AY220" s="123" t="s">
        <v>330</v>
      </c>
      <c r="BK220" s="131">
        <f>SUM(BK221:BK281)</f>
        <v>1991160.64</v>
      </c>
    </row>
    <row r="221" spans="2:65" s="1" customFormat="1" ht="37.9" customHeight="1">
      <c r="B221" s="33"/>
      <c r="C221" s="173" t="s">
        <v>1880</v>
      </c>
      <c r="D221" s="173" t="s">
        <v>475</v>
      </c>
      <c r="E221" s="174" t="s">
        <v>6198</v>
      </c>
      <c r="F221" s="175" t="s">
        <v>6199</v>
      </c>
      <c r="G221" s="176" t="s">
        <v>2551</v>
      </c>
      <c r="H221" s="177">
        <v>1</v>
      </c>
      <c r="I221" s="178">
        <v>848861.11</v>
      </c>
      <c r="J221" s="179">
        <f t="shared" ref="J221:J252" si="50">ROUND(I221*H221,2)</f>
        <v>848861.11</v>
      </c>
      <c r="K221" s="175" t="s">
        <v>21</v>
      </c>
      <c r="L221" s="180"/>
      <c r="M221" s="181" t="s">
        <v>21</v>
      </c>
      <c r="N221" s="182" t="s">
        <v>42</v>
      </c>
      <c r="P221" s="143">
        <f t="shared" ref="P221:P252" si="51">O221*H221</f>
        <v>0</v>
      </c>
      <c r="Q221" s="143">
        <v>0</v>
      </c>
      <c r="R221" s="143">
        <f t="shared" ref="R221:R252" si="52">Q221*H221</f>
        <v>0</v>
      </c>
      <c r="S221" s="143">
        <v>0</v>
      </c>
      <c r="T221" s="144">
        <f t="shared" ref="T221:T252" si="53">S221*H221</f>
        <v>0</v>
      </c>
      <c r="AR221" s="145" t="s">
        <v>617</v>
      </c>
      <c r="AT221" s="145" t="s">
        <v>475</v>
      </c>
      <c r="AU221" s="145" t="s">
        <v>80</v>
      </c>
      <c r="AY221" s="18" t="s">
        <v>330</v>
      </c>
      <c r="BE221" s="146">
        <f t="shared" ref="BE221:BE252" si="54">IF(N221="základní",J221,0)</f>
        <v>848861.11</v>
      </c>
      <c r="BF221" s="146">
        <f t="shared" ref="BF221:BF252" si="55">IF(N221="snížená",J221,0)</f>
        <v>0</v>
      </c>
      <c r="BG221" s="146">
        <f t="shared" ref="BG221:BG252" si="56">IF(N221="zákl. přenesená",J221,0)</f>
        <v>0</v>
      </c>
      <c r="BH221" s="146">
        <f t="shared" ref="BH221:BH252" si="57">IF(N221="sníž. přenesená",J221,0)</f>
        <v>0</v>
      </c>
      <c r="BI221" s="146">
        <f t="shared" ref="BI221:BI252" si="58">IF(N221="nulová",J221,0)</f>
        <v>0</v>
      </c>
      <c r="BJ221" s="18" t="s">
        <v>78</v>
      </c>
      <c r="BK221" s="146">
        <f t="shared" ref="BK221:BK252" si="59">ROUND(I221*H221,2)</f>
        <v>848861.11</v>
      </c>
      <c r="BL221" s="18" t="s">
        <v>444</v>
      </c>
      <c r="BM221" s="145" t="s">
        <v>2895</v>
      </c>
    </row>
    <row r="222" spans="2:65" s="1" customFormat="1" ht="16.5" customHeight="1">
      <c r="B222" s="33"/>
      <c r="C222" s="134" t="s">
        <v>1886</v>
      </c>
      <c r="D222" s="134" t="s">
        <v>332</v>
      </c>
      <c r="E222" s="135" t="s">
        <v>6026</v>
      </c>
      <c r="F222" s="136" t="s">
        <v>6027</v>
      </c>
      <c r="G222" s="137" t="s">
        <v>2551</v>
      </c>
      <c r="H222" s="138">
        <v>1</v>
      </c>
      <c r="I222" s="139">
        <v>42443.06</v>
      </c>
      <c r="J222" s="140">
        <f t="shared" si="50"/>
        <v>42443.06</v>
      </c>
      <c r="K222" s="136" t="s">
        <v>6013</v>
      </c>
      <c r="L222" s="33"/>
      <c r="M222" s="141" t="s">
        <v>21</v>
      </c>
      <c r="N222" s="142" t="s">
        <v>42</v>
      </c>
      <c r="P222" s="143">
        <f t="shared" si="51"/>
        <v>0</v>
      </c>
      <c r="Q222" s="143">
        <v>0</v>
      </c>
      <c r="R222" s="143">
        <f t="shared" si="52"/>
        <v>0</v>
      </c>
      <c r="S222" s="143">
        <v>0</v>
      </c>
      <c r="T222" s="144">
        <f t="shared" si="53"/>
        <v>0</v>
      </c>
      <c r="AR222" s="145" t="s">
        <v>444</v>
      </c>
      <c r="AT222" s="145" t="s">
        <v>332</v>
      </c>
      <c r="AU222" s="145" t="s">
        <v>80</v>
      </c>
      <c r="AY222" s="18" t="s">
        <v>330</v>
      </c>
      <c r="BE222" s="146">
        <f t="shared" si="54"/>
        <v>42443.06</v>
      </c>
      <c r="BF222" s="146">
        <f t="shared" si="55"/>
        <v>0</v>
      </c>
      <c r="BG222" s="146">
        <f t="shared" si="56"/>
        <v>0</v>
      </c>
      <c r="BH222" s="146">
        <f t="shared" si="57"/>
        <v>0</v>
      </c>
      <c r="BI222" s="146">
        <f t="shared" si="58"/>
        <v>0</v>
      </c>
      <c r="BJ222" s="18" t="s">
        <v>78</v>
      </c>
      <c r="BK222" s="146">
        <f t="shared" si="59"/>
        <v>42443.06</v>
      </c>
      <c r="BL222" s="18" t="s">
        <v>444</v>
      </c>
      <c r="BM222" s="145" t="s">
        <v>2907</v>
      </c>
    </row>
    <row r="223" spans="2:65" s="1" customFormat="1" ht="16.5" customHeight="1">
      <c r="B223" s="33"/>
      <c r="C223" s="134" t="s">
        <v>1893</v>
      </c>
      <c r="D223" s="134" t="s">
        <v>332</v>
      </c>
      <c r="E223" s="135" t="s">
        <v>6028</v>
      </c>
      <c r="F223" s="136" t="s">
        <v>6029</v>
      </c>
      <c r="G223" s="137" t="s">
        <v>2551</v>
      </c>
      <c r="H223" s="138">
        <v>1</v>
      </c>
      <c r="I223" s="139">
        <v>14026.72</v>
      </c>
      <c r="J223" s="140">
        <f t="shared" si="50"/>
        <v>14026.72</v>
      </c>
      <c r="K223" s="136" t="s">
        <v>6013</v>
      </c>
      <c r="L223" s="33"/>
      <c r="M223" s="141" t="s">
        <v>21</v>
      </c>
      <c r="N223" s="142" t="s">
        <v>42</v>
      </c>
      <c r="P223" s="143">
        <f t="shared" si="51"/>
        <v>0</v>
      </c>
      <c r="Q223" s="143">
        <v>0</v>
      </c>
      <c r="R223" s="143">
        <f t="shared" si="52"/>
        <v>0</v>
      </c>
      <c r="S223" s="143">
        <v>0</v>
      </c>
      <c r="T223" s="144">
        <f t="shared" si="53"/>
        <v>0</v>
      </c>
      <c r="AR223" s="145" t="s">
        <v>444</v>
      </c>
      <c r="AT223" s="145" t="s">
        <v>332</v>
      </c>
      <c r="AU223" s="145" t="s">
        <v>80</v>
      </c>
      <c r="AY223" s="18" t="s">
        <v>330</v>
      </c>
      <c r="BE223" s="146">
        <f t="shared" si="54"/>
        <v>14026.72</v>
      </c>
      <c r="BF223" s="146">
        <f t="shared" si="55"/>
        <v>0</v>
      </c>
      <c r="BG223" s="146">
        <f t="shared" si="56"/>
        <v>0</v>
      </c>
      <c r="BH223" s="146">
        <f t="shared" si="57"/>
        <v>0</v>
      </c>
      <c r="BI223" s="146">
        <f t="shared" si="58"/>
        <v>0</v>
      </c>
      <c r="BJ223" s="18" t="s">
        <v>78</v>
      </c>
      <c r="BK223" s="146">
        <f t="shared" si="59"/>
        <v>14026.72</v>
      </c>
      <c r="BL223" s="18" t="s">
        <v>444</v>
      </c>
      <c r="BM223" s="145" t="s">
        <v>2921</v>
      </c>
    </row>
    <row r="224" spans="2:65" s="1" customFormat="1" ht="21.75" customHeight="1">
      <c r="B224" s="33"/>
      <c r="C224" s="173" t="s">
        <v>1899</v>
      </c>
      <c r="D224" s="173" t="s">
        <v>475</v>
      </c>
      <c r="E224" s="174" t="s">
        <v>6200</v>
      </c>
      <c r="F224" s="175" t="s">
        <v>6201</v>
      </c>
      <c r="G224" s="176" t="s">
        <v>2551</v>
      </c>
      <c r="H224" s="177">
        <v>1</v>
      </c>
      <c r="I224" s="178">
        <v>8940.8700000000008</v>
      </c>
      <c r="J224" s="179">
        <f t="shared" si="50"/>
        <v>8940.8700000000008</v>
      </c>
      <c r="K224" s="175" t="s">
        <v>21</v>
      </c>
      <c r="L224" s="180"/>
      <c r="M224" s="181" t="s">
        <v>21</v>
      </c>
      <c r="N224" s="182" t="s">
        <v>42</v>
      </c>
      <c r="P224" s="143">
        <f t="shared" si="51"/>
        <v>0</v>
      </c>
      <c r="Q224" s="143">
        <v>0</v>
      </c>
      <c r="R224" s="143">
        <f t="shared" si="52"/>
        <v>0</v>
      </c>
      <c r="S224" s="143">
        <v>0</v>
      </c>
      <c r="T224" s="144">
        <f t="shared" si="53"/>
        <v>0</v>
      </c>
      <c r="AR224" s="145" t="s">
        <v>617</v>
      </c>
      <c r="AT224" s="145" t="s">
        <v>475</v>
      </c>
      <c r="AU224" s="145" t="s">
        <v>80</v>
      </c>
      <c r="AY224" s="18" t="s">
        <v>330</v>
      </c>
      <c r="BE224" s="146">
        <f t="shared" si="54"/>
        <v>8940.8700000000008</v>
      </c>
      <c r="BF224" s="146">
        <f t="shared" si="55"/>
        <v>0</v>
      </c>
      <c r="BG224" s="146">
        <f t="shared" si="56"/>
        <v>0</v>
      </c>
      <c r="BH224" s="146">
        <f t="shared" si="57"/>
        <v>0</v>
      </c>
      <c r="BI224" s="146">
        <f t="shared" si="58"/>
        <v>0</v>
      </c>
      <c r="BJ224" s="18" t="s">
        <v>78</v>
      </c>
      <c r="BK224" s="146">
        <f t="shared" si="59"/>
        <v>8940.8700000000008</v>
      </c>
      <c r="BL224" s="18" t="s">
        <v>444</v>
      </c>
      <c r="BM224" s="145" t="s">
        <v>2932</v>
      </c>
    </row>
    <row r="225" spans="2:65" s="1" customFormat="1" ht="16.5" customHeight="1">
      <c r="B225" s="33"/>
      <c r="C225" s="134" t="s">
        <v>1904</v>
      </c>
      <c r="D225" s="134" t="s">
        <v>332</v>
      </c>
      <c r="E225" s="135" t="s">
        <v>6032</v>
      </c>
      <c r="F225" s="136" t="s">
        <v>6033</v>
      </c>
      <c r="G225" s="137" t="s">
        <v>2551</v>
      </c>
      <c r="H225" s="138">
        <v>1</v>
      </c>
      <c r="I225" s="139">
        <v>2682.26</v>
      </c>
      <c r="J225" s="140">
        <f t="shared" si="50"/>
        <v>2682.26</v>
      </c>
      <c r="K225" s="136" t="s">
        <v>6013</v>
      </c>
      <c r="L225" s="33"/>
      <c r="M225" s="141" t="s">
        <v>21</v>
      </c>
      <c r="N225" s="142" t="s">
        <v>42</v>
      </c>
      <c r="P225" s="143">
        <f t="shared" si="51"/>
        <v>0</v>
      </c>
      <c r="Q225" s="143">
        <v>0</v>
      </c>
      <c r="R225" s="143">
        <f t="shared" si="52"/>
        <v>0</v>
      </c>
      <c r="S225" s="143">
        <v>0</v>
      </c>
      <c r="T225" s="144">
        <f t="shared" si="53"/>
        <v>0</v>
      </c>
      <c r="AR225" s="145" t="s">
        <v>444</v>
      </c>
      <c r="AT225" s="145" t="s">
        <v>332</v>
      </c>
      <c r="AU225" s="145" t="s">
        <v>80</v>
      </c>
      <c r="AY225" s="18" t="s">
        <v>330</v>
      </c>
      <c r="BE225" s="146">
        <f t="shared" si="54"/>
        <v>2682.26</v>
      </c>
      <c r="BF225" s="146">
        <f t="shared" si="55"/>
        <v>0</v>
      </c>
      <c r="BG225" s="146">
        <f t="shared" si="56"/>
        <v>0</v>
      </c>
      <c r="BH225" s="146">
        <f t="shared" si="57"/>
        <v>0</v>
      </c>
      <c r="BI225" s="146">
        <f t="shared" si="58"/>
        <v>0</v>
      </c>
      <c r="BJ225" s="18" t="s">
        <v>78</v>
      </c>
      <c r="BK225" s="146">
        <f t="shared" si="59"/>
        <v>2682.26</v>
      </c>
      <c r="BL225" s="18" t="s">
        <v>444</v>
      </c>
      <c r="BM225" s="145" t="s">
        <v>2943</v>
      </c>
    </row>
    <row r="226" spans="2:65" s="1" customFormat="1" ht="24.2" customHeight="1">
      <c r="B226" s="33"/>
      <c r="C226" s="173" t="s">
        <v>1911</v>
      </c>
      <c r="D226" s="173" t="s">
        <v>475</v>
      </c>
      <c r="E226" s="174" t="s">
        <v>6202</v>
      </c>
      <c r="F226" s="175" t="s">
        <v>6203</v>
      </c>
      <c r="G226" s="176" t="s">
        <v>2551</v>
      </c>
      <c r="H226" s="177">
        <v>1</v>
      </c>
      <c r="I226" s="178">
        <v>9482.380000000001</v>
      </c>
      <c r="J226" s="179">
        <f t="shared" si="50"/>
        <v>9482.3799999999992</v>
      </c>
      <c r="K226" s="175" t="s">
        <v>21</v>
      </c>
      <c r="L226" s="180"/>
      <c r="M226" s="181" t="s">
        <v>21</v>
      </c>
      <c r="N226" s="182" t="s">
        <v>42</v>
      </c>
      <c r="P226" s="143">
        <f t="shared" si="51"/>
        <v>0</v>
      </c>
      <c r="Q226" s="143">
        <v>0</v>
      </c>
      <c r="R226" s="143">
        <f t="shared" si="52"/>
        <v>0</v>
      </c>
      <c r="S226" s="143">
        <v>0</v>
      </c>
      <c r="T226" s="144">
        <f t="shared" si="53"/>
        <v>0</v>
      </c>
      <c r="AR226" s="145" t="s">
        <v>617</v>
      </c>
      <c r="AT226" s="145" t="s">
        <v>475</v>
      </c>
      <c r="AU226" s="145" t="s">
        <v>80</v>
      </c>
      <c r="AY226" s="18" t="s">
        <v>330</v>
      </c>
      <c r="BE226" s="146">
        <f t="shared" si="54"/>
        <v>9482.3799999999992</v>
      </c>
      <c r="BF226" s="146">
        <f t="shared" si="55"/>
        <v>0</v>
      </c>
      <c r="BG226" s="146">
        <f t="shared" si="56"/>
        <v>0</v>
      </c>
      <c r="BH226" s="146">
        <f t="shared" si="57"/>
        <v>0</v>
      </c>
      <c r="BI226" s="146">
        <f t="shared" si="58"/>
        <v>0</v>
      </c>
      <c r="BJ226" s="18" t="s">
        <v>78</v>
      </c>
      <c r="BK226" s="146">
        <f t="shared" si="59"/>
        <v>9482.3799999999992</v>
      </c>
      <c r="BL226" s="18" t="s">
        <v>444</v>
      </c>
      <c r="BM226" s="145" t="s">
        <v>2961</v>
      </c>
    </row>
    <row r="227" spans="2:65" s="1" customFormat="1" ht="16.5" customHeight="1">
      <c r="B227" s="33"/>
      <c r="C227" s="134" t="s">
        <v>1917</v>
      </c>
      <c r="D227" s="134" t="s">
        <v>332</v>
      </c>
      <c r="E227" s="135" t="s">
        <v>6032</v>
      </c>
      <c r="F227" s="136" t="s">
        <v>6033</v>
      </c>
      <c r="G227" s="137" t="s">
        <v>2551</v>
      </c>
      <c r="H227" s="138">
        <v>1</v>
      </c>
      <c r="I227" s="139">
        <v>2844.71</v>
      </c>
      <c r="J227" s="140">
        <f t="shared" si="50"/>
        <v>2844.71</v>
      </c>
      <c r="K227" s="136" t="s">
        <v>6013</v>
      </c>
      <c r="L227" s="33"/>
      <c r="M227" s="141" t="s">
        <v>21</v>
      </c>
      <c r="N227" s="142" t="s">
        <v>42</v>
      </c>
      <c r="P227" s="143">
        <f t="shared" si="51"/>
        <v>0</v>
      </c>
      <c r="Q227" s="143">
        <v>0</v>
      </c>
      <c r="R227" s="143">
        <f t="shared" si="52"/>
        <v>0</v>
      </c>
      <c r="S227" s="143">
        <v>0</v>
      </c>
      <c r="T227" s="144">
        <f t="shared" si="53"/>
        <v>0</v>
      </c>
      <c r="AR227" s="145" t="s">
        <v>444</v>
      </c>
      <c r="AT227" s="145" t="s">
        <v>332</v>
      </c>
      <c r="AU227" s="145" t="s">
        <v>80</v>
      </c>
      <c r="AY227" s="18" t="s">
        <v>330</v>
      </c>
      <c r="BE227" s="146">
        <f t="shared" si="54"/>
        <v>2844.71</v>
      </c>
      <c r="BF227" s="146">
        <f t="shared" si="55"/>
        <v>0</v>
      </c>
      <c r="BG227" s="146">
        <f t="shared" si="56"/>
        <v>0</v>
      </c>
      <c r="BH227" s="146">
        <f t="shared" si="57"/>
        <v>0</v>
      </c>
      <c r="BI227" s="146">
        <f t="shared" si="58"/>
        <v>0</v>
      </c>
      <c r="BJ227" s="18" t="s">
        <v>78</v>
      </c>
      <c r="BK227" s="146">
        <f t="shared" si="59"/>
        <v>2844.71</v>
      </c>
      <c r="BL227" s="18" t="s">
        <v>444</v>
      </c>
      <c r="BM227" s="145" t="s">
        <v>2977</v>
      </c>
    </row>
    <row r="228" spans="2:65" s="1" customFormat="1" ht="16.5" customHeight="1">
      <c r="B228" s="33"/>
      <c r="C228" s="173" t="s">
        <v>1921</v>
      </c>
      <c r="D228" s="173" t="s">
        <v>475</v>
      </c>
      <c r="E228" s="174" t="s">
        <v>6204</v>
      </c>
      <c r="F228" s="175" t="s">
        <v>6205</v>
      </c>
      <c r="G228" s="176" t="s">
        <v>2551</v>
      </c>
      <c r="H228" s="177">
        <v>1</v>
      </c>
      <c r="I228" s="178">
        <v>13550.28</v>
      </c>
      <c r="J228" s="179">
        <f t="shared" si="50"/>
        <v>13550.28</v>
      </c>
      <c r="K228" s="175" t="s">
        <v>21</v>
      </c>
      <c r="L228" s="180"/>
      <c r="M228" s="181" t="s">
        <v>21</v>
      </c>
      <c r="N228" s="182" t="s">
        <v>42</v>
      </c>
      <c r="P228" s="143">
        <f t="shared" si="51"/>
        <v>0</v>
      </c>
      <c r="Q228" s="143">
        <v>0</v>
      </c>
      <c r="R228" s="143">
        <f t="shared" si="52"/>
        <v>0</v>
      </c>
      <c r="S228" s="143">
        <v>0</v>
      </c>
      <c r="T228" s="144">
        <f t="shared" si="53"/>
        <v>0</v>
      </c>
      <c r="AR228" s="145" t="s">
        <v>617</v>
      </c>
      <c r="AT228" s="145" t="s">
        <v>475</v>
      </c>
      <c r="AU228" s="145" t="s">
        <v>80</v>
      </c>
      <c r="AY228" s="18" t="s">
        <v>330</v>
      </c>
      <c r="BE228" s="146">
        <f t="shared" si="54"/>
        <v>13550.28</v>
      </c>
      <c r="BF228" s="146">
        <f t="shared" si="55"/>
        <v>0</v>
      </c>
      <c r="BG228" s="146">
        <f t="shared" si="56"/>
        <v>0</v>
      </c>
      <c r="BH228" s="146">
        <f t="shared" si="57"/>
        <v>0</v>
      </c>
      <c r="BI228" s="146">
        <f t="shared" si="58"/>
        <v>0</v>
      </c>
      <c r="BJ228" s="18" t="s">
        <v>78</v>
      </c>
      <c r="BK228" s="146">
        <f t="shared" si="59"/>
        <v>13550.28</v>
      </c>
      <c r="BL228" s="18" t="s">
        <v>444</v>
      </c>
      <c r="BM228" s="145" t="s">
        <v>2992</v>
      </c>
    </row>
    <row r="229" spans="2:65" s="1" customFormat="1" ht="16.5" customHeight="1">
      <c r="B229" s="33"/>
      <c r="C229" s="134" t="s">
        <v>1926</v>
      </c>
      <c r="D229" s="134" t="s">
        <v>332</v>
      </c>
      <c r="E229" s="135" t="s">
        <v>6032</v>
      </c>
      <c r="F229" s="136" t="s">
        <v>6033</v>
      </c>
      <c r="G229" s="137" t="s">
        <v>2551</v>
      </c>
      <c r="H229" s="138">
        <v>1</v>
      </c>
      <c r="I229" s="139">
        <v>4065.08</v>
      </c>
      <c r="J229" s="140">
        <f t="shared" si="50"/>
        <v>4065.08</v>
      </c>
      <c r="K229" s="136" t="s">
        <v>6013</v>
      </c>
      <c r="L229" s="33"/>
      <c r="M229" s="141" t="s">
        <v>21</v>
      </c>
      <c r="N229" s="142" t="s">
        <v>42</v>
      </c>
      <c r="P229" s="143">
        <f t="shared" si="51"/>
        <v>0</v>
      </c>
      <c r="Q229" s="143">
        <v>0</v>
      </c>
      <c r="R229" s="143">
        <f t="shared" si="52"/>
        <v>0</v>
      </c>
      <c r="S229" s="143">
        <v>0</v>
      </c>
      <c r="T229" s="144">
        <f t="shared" si="53"/>
        <v>0</v>
      </c>
      <c r="AR229" s="145" t="s">
        <v>444</v>
      </c>
      <c r="AT229" s="145" t="s">
        <v>332</v>
      </c>
      <c r="AU229" s="145" t="s">
        <v>80</v>
      </c>
      <c r="AY229" s="18" t="s">
        <v>330</v>
      </c>
      <c r="BE229" s="146">
        <f t="shared" si="54"/>
        <v>4065.08</v>
      </c>
      <c r="BF229" s="146">
        <f t="shared" si="55"/>
        <v>0</v>
      </c>
      <c r="BG229" s="146">
        <f t="shared" si="56"/>
        <v>0</v>
      </c>
      <c r="BH229" s="146">
        <f t="shared" si="57"/>
        <v>0</v>
      </c>
      <c r="BI229" s="146">
        <f t="shared" si="58"/>
        <v>0</v>
      </c>
      <c r="BJ229" s="18" t="s">
        <v>78</v>
      </c>
      <c r="BK229" s="146">
        <f t="shared" si="59"/>
        <v>4065.08</v>
      </c>
      <c r="BL229" s="18" t="s">
        <v>444</v>
      </c>
      <c r="BM229" s="145" t="s">
        <v>3009</v>
      </c>
    </row>
    <row r="230" spans="2:65" s="1" customFormat="1" ht="21.75" customHeight="1">
      <c r="B230" s="33"/>
      <c r="C230" s="173" t="s">
        <v>1933</v>
      </c>
      <c r="D230" s="173" t="s">
        <v>475</v>
      </c>
      <c r="E230" s="174" t="s">
        <v>6206</v>
      </c>
      <c r="F230" s="175" t="s">
        <v>6207</v>
      </c>
      <c r="G230" s="176" t="s">
        <v>2551</v>
      </c>
      <c r="H230" s="177">
        <v>1</v>
      </c>
      <c r="I230" s="178">
        <v>18724.36</v>
      </c>
      <c r="J230" s="179">
        <f t="shared" si="50"/>
        <v>18724.36</v>
      </c>
      <c r="K230" s="175" t="s">
        <v>21</v>
      </c>
      <c r="L230" s="180"/>
      <c r="M230" s="181" t="s">
        <v>21</v>
      </c>
      <c r="N230" s="182" t="s">
        <v>42</v>
      </c>
      <c r="P230" s="143">
        <f t="shared" si="51"/>
        <v>0</v>
      </c>
      <c r="Q230" s="143">
        <v>0</v>
      </c>
      <c r="R230" s="143">
        <f t="shared" si="52"/>
        <v>0</v>
      </c>
      <c r="S230" s="143">
        <v>0</v>
      </c>
      <c r="T230" s="144">
        <f t="shared" si="53"/>
        <v>0</v>
      </c>
      <c r="AR230" s="145" t="s">
        <v>617</v>
      </c>
      <c r="AT230" s="145" t="s">
        <v>475</v>
      </c>
      <c r="AU230" s="145" t="s">
        <v>80</v>
      </c>
      <c r="AY230" s="18" t="s">
        <v>330</v>
      </c>
      <c r="BE230" s="146">
        <f t="shared" si="54"/>
        <v>18724.36</v>
      </c>
      <c r="BF230" s="146">
        <f t="shared" si="55"/>
        <v>0</v>
      </c>
      <c r="BG230" s="146">
        <f t="shared" si="56"/>
        <v>0</v>
      </c>
      <c r="BH230" s="146">
        <f t="shared" si="57"/>
        <v>0</v>
      </c>
      <c r="BI230" s="146">
        <f t="shared" si="58"/>
        <v>0</v>
      </c>
      <c r="BJ230" s="18" t="s">
        <v>78</v>
      </c>
      <c r="BK230" s="146">
        <f t="shared" si="59"/>
        <v>18724.36</v>
      </c>
      <c r="BL230" s="18" t="s">
        <v>444</v>
      </c>
      <c r="BM230" s="145" t="s">
        <v>3022</v>
      </c>
    </row>
    <row r="231" spans="2:65" s="1" customFormat="1" ht="16.5" customHeight="1">
      <c r="B231" s="33"/>
      <c r="C231" s="134" t="s">
        <v>1942</v>
      </c>
      <c r="D231" s="134" t="s">
        <v>332</v>
      </c>
      <c r="E231" s="135" t="s">
        <v>6032</v>
      </c>
      <c r="F231" s="136" t="s">
        <v>6033</v>
      </c>
      <c r="G231" s="137" t="s">
        <v>2551</v>
      </c>
      <c r="H231" s="138">
        <v>1</v>
      </c>
      <c r="I231" s="139">
        <v>5617.31</v>
      </c>
      <c r="J231" s="140">
        <f t="shared" si="50"/>
        <v>5617.31</v>
      </c>
      <c r="K231" s="136" t="s">
        <v>6013</v>
      </c>
      <c r="L231" s="33"/>
      <c r="M231" s="141" t="s">
        <v>21</v>
      </c>
      <c r="N231" s="142" t="s">
        <v>42</v>
      </c>
      <c r="P231" s="143">
        <f t="shared" si="51"/>
        <v>0</v>
      </c>
      <c r="Q231" s="143">
        <v>0</v>
      </c>
      <c r="R231" s="143">
        <f t="shared" si="52"/>
        <v>0</v>
      </c>
      <c r="S231" s="143">
        <v>0</v>
      </c>
      <c r="T231" s="144">
        <f t="shared" si="53"/>
        <v>0</v>
      </c>
      <c r="AR231" s="145" t="s">
        <v>444</v>
      </c>
      <c r="AT231" s="145" t="s">
        <v>332</v>
      </c>
      <c r="AU231" s="145" t="s">
        <v>80</v>
      </c>
      <c r="AY231" s="18" t="s">
        <v>330</v>
      </c>
      <c r="BE231" s="146">
        <f t="shared" si="54"/>
        <v>5617.31</v>
      </c>
      <c r="BF231" s="146">
        <f t="shared" si="55"/>
        <v>0</v>
      </c>
      <c r="BG231" s="146">
        <f t="shared" si="56"/>
        <v>0</v>
      </c>
      <c r="BH231" s="146">
        <f t="shared" si="57"/>
        <v>0</v>
      </c>
      <c r="BI231" s="146">
        <f t="shared" si="58"/>
        <v>0</v>
      </c>
      <c r="BJ231" s="18" t="s">
        <v>78</v>
      </c>
      <c r="BK231" s="146">
        <f t="shared" si="59"/>
        <v>5617.31</v>
      </c>
      <c r="BL231" s="18" t="s">
        <v>444</v>
      </c>
      <c r="BM231" s="145" t="s">
        <v>3034</v>
      </c>
    </row>
    <row r="232" spans="2:65" s="1" customFormat="1" ht="21.75" customHeight="1">
      <c r="B232" s="33"/>
      <c r="C232" s="173" t="s">
        <v>1948</v>
      </c>
      <c r="D232" s="173" t="s">
        <v>475</v>
      </c>
      <c r="E232" s="174" t="s">
        <v>6208</v>
      </c>
      <c r="F232" s="175" t="s">
        <v>6209</v>
      </c>
      <c r="G232" s="176" t="s">
        <v>2551</v>
      </c>
      <c r="H232" s="177">
        <v>1</v>
      </c>
      <c r="I232" s="178">
        <v>13008.77</v>
      </c>
      <c r="J232" s="179">
        <f t="shared" si="50"/>
        <v>13008.77</v>
      </c>
      <c r="K232" s="175" t="s">
        <v>21</v>
      </c>
      <c r="L232" s="180"/>
      <c r="M232" s="181" t="s">
        <v>21</v>
      </c>
      <c r="N232" s="182" t="s">
        <v>42</v>
      </c>
      <c r="P232" s="143">
        <f t="shared" si="51"/>
        <v>0</v>
      </c>
      <c r="Q232" s="143">
        <v>0</v>
      </c>
      <c r="R232" s="143">
        <f t="shared" si="52"/>
        <v>0</v>
      </c>
      <c r="S232" s="143">
        <v>0</v>
      </c>
      <c r="T232" s="144">
        <f t="shared" si="53"/>
        <v>0</v>
      </c>
      <c r="AR232" s="145" t="s">
        <v>617</v>
      </c>
      <c r="AT232" s="145" t="s">
        <v>475</v>
      </c>
      <c r="AU232" s="145" t="s">
        <v>80</v>
      </c>
      <c r="AY232" s="18" t="s">
        <v>330</v>
      </c>
      <c r="BE232" s="146">
        <f t="shared" si="54"/>
        <v>13008.77</v>
      </c>
      <c r="BF232" s="146">
        <f t="shared" si="55"/>
        <v>0</v>
      </c>
      <c r="BG232" s="146">
        <f t="shared" si="56"/>
        <v>0</v>
      </c>
      <c r="BH232" s="146">
        <f t="shared" si="57"/>
        <v>0</v>
      </c>
      <c r="BI232" s="146">
        <f t="shared" si="58"/>
        <v>0</v>
      </c>
      <c r="BJ232" s="18" t="s">
        <v>78</v>
      </c>
      <c r="BK232" s="146">
        <f t="shared" si="59"/>
        <v>13008.77</v>
      </c>
      <c r="BL232" s="18" t="s">
        <v>444</v>
      </c>
      <c r="BM232" s="145" t="s">
        <v>3044</v>
      </c>
    </row>
    <row r="233" spans="2:65" s="1" customFormat="1" ht="16.5" customHeight="1">
      <c r="B233" s="33"/>
      <c r="C233" s="134" t="s">
        <v>1968</v>
      </c>
      <c r="D233" s="134" t="s">
        <v>332</v>
      </c>
      <c r="E233" s="135" t="s">
        <v>6032</v>
      </c>
      <c r="F233" s="136" t="s">
        <v>6033</v>
      </c>
      <c r="G233" s="137" t="s">
        <v>2551</v>
      </c>
      <c r="H233" s="138">
        <v>1</v>
      </c>
      <c r="I233" s="139">
        <v>3902.63</v>
      </c>
      <c r="J233" s="140">
        <f t="shared" si="50"/>
        <v>3902.63</v>
      </c>
      <c r="K233" s="136" t="s">
        <v>6013</v>
      </c>
      <c r="L233" s="33"/>
      <c r="M233" s="141" t="s">
        <v>21</v>
      </c>
      <c r="N233" s="142" t="s">
        <v>42</v>
      </c>
      <c r="P233" s="143">
        <f t="shared" si="51"/>
        <v>0</v>
      </c>
      <c r="Q233" s="143">
        <v>0</v>
      </c>
      <c r="R233" s="143">
        <f t="shared" si="52"/>
        <v>0</v>
      </c>
      <c r="S233" s="143">
        <v>0</v>
      </c>
      <c r="T233" s="144">
        <f t="shared" si="53"/>
        <v>0</v>
      </c>
      <c r="AR233" s="145" t="s">
        <v>444</v>
      </c>
      <c r="AT233" s="145" t="s">
        <v>332</v>
      </c>
      <c r="AU233" s="145" t="s">
        <v>80</v>
      </c>
      <c r="AY233" s="18" t="s">
        <v>330</v>
      </c>
      <c r="BE233" s="146">
        <f t="shared" si="54"/>
        <v>3902.63</v>
      </c>
      <c r="BF233" s="146">
        <f t="shared" si="55"/>
        <v>0</v>
      </c>
      <c r="BG233" s="146">
        <f t="shared" si="56"/>
        <v>0</v>
      </c>
      <c r="BH233" s="146">
        <f t="shared" si="57"/>
        <v>0</v>
      </c>
      <c r="BI233" s="146">
        <f t="shared" si="58"/>
        <v>0</v>
      </c>
      <c r="BJ233" s="18" t="s">
        <v>78</v>
      </c>
      <c r="BK233" s="146">
        <f t="shared" si="59"/>
        <v>3902.63</v>
      </c>
      <c r="BL233" s="18" t="s">
        <v>444</v>
      </c>
      <c r="BM233" s="145" t="s">
        <v>3055</v>
      </c>
    </row>
    <row r="234" spans="2:65" s="1" customFormat="1" ht="16.5" customHeight="1">
      <c r="B234" s="33"/>
      <c r="C234" s="173" t="s">
        <v>1974</v>
      </c>
      <c r="D234" s="173" t="s">
        <v>475</v>
      </c>
      <c r="E234" s="174" t="s">
        <v>6210</v>
      </c>
      <c r="F234" s="175" t="s">
        <v>6211</v>
      </c>
      <c r="G234" s="176" t="s">
        <v>2551</v>
      </c>
      <c r="H234" s="177">
        <v>1</v>
      </c>
      <c r="I234" s="178">
        <v>7965.56</v>
      </c>
      <c r="J234" s="179">
        <f t="shared" si="50"/>
        <v>7965.56</v>
      </c>
      <c r="K234" s="175" t="s">
        <v>21</v>
      </c>
      <c r="L234" s="180"/>
      <c r="M234" s="181" t="s">
        <v>21</v>
      </c>
      <c r="N234" s="182" t="s">
        <v>42</v>
      </c>
      <c r="P234" s="143">
        <f t="shared" si="51"/>
        <v>0</v>
      </c>
      <c r="Q234" s="143">
        <v>0</v>
      </c>
      <c r="R234" s="143">
        <f t="shared" si="52"/>
        <v>0</v>
      </c>
      <c r="S234" s="143">
        <v>0</v>
      </c>
      <c r="T234" s="144">
        <f t="shared" si="53"/>
        <v>0</v>
      </c>
      <c r="AR234" s="145" t="s">
        <v>617</v>
      </c>
      <c r="AT234" s="145" t="s">
        <v>475</v>
      </c>
      <c r="AU234" s="145" t="s">
        <v>80</v>
      </c>
      <c r="AY234" s="18" t="s">
        <v>330</v>
      </c>
      <c r="BE234" s="146">
        <f t="shared" si="54"/>
        <v>7965.56</v>
      </c>
      <c r="BF234" s="146">
        <f t="shared" si="55"/>
        <v>0</v>
      </c>
      <c r="BG234" s="146">
        <f t="shared" si="56"/>
        <v>0</v>
      </c>
      <c r="BH234" s="146">
        <f t="shared" si="57"/>
        <v>0</v>
      </c>
      <c r="BI234" s="146">
        <f t="shared" si="58"/>
        <v>0</v>
      </c>
      <c r="BJ234" s="18" t="s">
        <v>78</v>
      </c>
      <c r="BK234" s="146">
        <f t="shared" si="59"/>
        <v>7965.56</v>
      </c>
      <c r="BL234" s="18" t="s">
        <v>444</v>
      </c>
      <c r="BM234" s="145" t="s">
        <v>3068</v>
      </c>
    </row>
    <row r="235" spans="2:65" s="1" customFormat="1" ht="16.5" customHeight="1">
      <c r="B235" s="33"/>
      <c r="C235" s="134" t="s">
        <v>1979</v>
      </c>
      <c r="D235" s="134" t="s">
        <v>332</v>
      </c>
      <c r="E235" s="135" t="s">
        <v>6044</v>
      </c>
      <c r="F235" s="136" t="s">
        <v>6045</v>
      </c>
      <c r="G235" s="137" t="s">
        <v>2551</v>
      </c>
      <c r="H235" s="138">
        <v>1</v>
      </c>
      <c r="I235" s="139">
        <v>2389.67</v>
      </c>
      <c r="J235" s="140">
        <f t="shared" si="50"/>
        <v>2389.67</v>
      </c>
      <c r="K235" s="136" t="s">
        <v>6013</v>
      </c>
      <c r="L235" s="33"/>
      <c r="M235" s="141" t="s">
        <v>21</v>
      </c>
      <c r="N235" s="142" t="s">
        <v>42</v>
      </c>
      <c r="P235" s="143">
        <f t="shared" si="51"/>
        <v>0</v>
      </c>
      <c r="Q235" s="143">
        <v>0</v>
      </c>
      <c r="R235" s="143">
        <f t="shared" si="52"/>
        <v>0</v>
      </c>
      <c r="S235" s="143">
        <v>0</v>
      </c>
      <c r="T235" s="144">
        <f t="shared" si="53"/>
        <v>0</v>
      </c>
      <c r="AR235" s="145" t="s">
        <v>444</v>
      </c>
      <c r="AT235" s="145" t="s">
        <v>332</v>
      </c>
      <c r="AU235" s="145" t="s">
        <v>80</v>
      </c>
      <c r="AY235" s="18" t="s">
        <v>330</v>
      </c>
      <c r="BE235" s="146">
        <f t="shared" si="54"/>
        <v>2389.67</v>
      </c>
      <c r="BF235" s="146">
        <f t="shared" si="55"/>
        <v>0</v>
      </c>
      <c r="BG235" s="146">
        <f t="shared" si="56"/>
        <v>0</v>
      </c>
      <c r="BH235" s="146">
        <f t="shared" si="57"/>
        <v>0</v>
      </c>
      <c r="BI235" s="146">
        <f t="shared" si="58"/>
        <v>0</v>
      </c>
      <c r="BJ235" s="18" t="s">
        <v>78</v>
      </c>
      <c r="BK235" s="146">
        <f t="shared" si="59"/>
        <v>2389.67</v>
      </c>
      <c r="BL235" s="18" t="s">
        <v>444</v>
      </c>
      <c r="BM235" s="145" t="s">
        <v>3080</v>
      </c>
    </row>
    <row r="236" spans="2:65" s="1" customFormat="1" ht="16.5" customHeight="1">
      <c r="B236" s="33"/>
      <c r="C236" s="173" t="s">
        <v>1984</v>
      </c>
      <c r="D236" s="173" t="s">
        <v>475</v>
      </c>
      <c r="E236" s="174" t="s">
        <v>6212</v>
      </c>
      <c r="F236" s="175" t="s">
        <v>6213</v>
      </c>
      <c r="G236" s="176" t="s">
        <v>2551</v>
      </c>
      <c r="H236" s="177">
        <v>1</v>
      </c>
      <c r="I236" s="178">
        <v>1857.14</v>
      </c>
      <c r="J236" s="179">
        <f t="shared" si="50"/>
        <v>1857.14</v>
      </c>
      <c r="K236" s="175" t="s">
        <v>21</v>
      </c>
      <c r="L236" s="180"/>
      <c r="M236" s="181" t="s">
        <v>21</v>
      </c>
      <c r="N236" s="182" t="s">
        <v>42</v>
      </c>
      <c r="P236" s="143">
        <f t="shared" si="51"/>
        <v>0</v>
      </c>
      <c r="Q236" s="143">
        <v>0</v>
      </c>
      <c r="R236" s="143">
        <f t="shared" si="52"/>
        <v>0</v>
      </c>
      <c r="S236" s="143">
        <v>0</v>
      </c>
      <c r="T236" s="144">
        <f t="shared" si="53"/>
        <v>0</v>
      </c>
      <c r="AR236" s="145" t="s">
        <v>617</v>
      </c>
      <c r="AT236" s="145" t="s">
        <v>475</v>
      </c>
      <c r="AU236" s="145" t="s">
        <v>80</v>
      </c>
      <c r="AY236" s="18" t="s">
        <v>330</v>
      </c>
      <c r="BE236" s="146">
        <f t="shared" si="54"/>
        <v>1857.14</v>
      </c>
      <c r="BF236" s="146">
        <f t="shared" si="55"/>
        <v>0</v>
      </c>
      <c r="BG236" s="146">
        <f t="shared" si="56"/>
        <v>0</v>
      </c>
      <c r="BH236" s="146">
        <f t="shared" si="57"/>
        <v>0</v>
      </c>
      <c r="BI236" s="146">
        <f t="shared" si="58"/>
        <v>0</v>
      </c>
      <c r="BJ236" s="18" t="s">
        <v>78</v>
      </c>
      <c r="BK236" s="146">
        <f t="shared" si="59"/>
        <v>1857.14</v>
      </c>
      <c r="BL236" s="18" t="s">
        <v>444</v>
      </c>
      <c r="BM236" s="145" t="s">
        <v>3094</v>
      </c>
    </row>
    <row r="237" spans="2:65" s="1" customFormat="1" ht="16.5" customHeight="1">
      <c r="B237" s="33"/>
      <c r="C237" s="134" t="s">
        <v>1994</v>
      </c>
      <c r="D237" s="134" t="s">
        <v>332</v>
      </c>
      <c r="E237" s="135" t="s">
        <v>6048</v>
      </c>
      <c r="F237" s="136" t="s">
        <v>6049</v>
      </c>
      <c r="G237" s="137" t="s">
        <v>2551</v>
      </c>
      <c r="H237" s="138">
        <v>1</v>
      </c>
      <c r="I237" s="139">
        <v>557.14</v>
      </c>
      <c r="J237" s="140">
        <f t="shared" si="50"/>
        <v>557.14</v>
      </c>
      <c r="K237" s="136" t="s">
        <v>6013</v>
      </c>
      <c r="L237" s="33"/>
      <c r="M237" s="141" t="s">
        <v>21</v>
      </c>
      <c r="N237" s="142" t="s">
        <v>42</v>
      </c>
      <c r="P237" s="143">
        <f t="shared" si="51"/>
        <v>0</v>
      </c>
      <c r="Q237" s="143">
        <v>0</v>
      </c>
      <c r="R237" s="143">
        <f t="shared" si="52"/>
        <v>0</v>
      </c>
      <c r="S237" s="143">
        <v>0</v>
      </c>
      <c r="T237" s="144">
        <f t="shared" si="53"/>
        <v>0</v>
      </c>
      <c r="AR237" s="145" t="s">
        <v>444</v>
      </c>
      <c r="AT237" s="145" t="s">
        <v>332</v>
      </c>
      <c r="AU237" s="145" t="s">
        <v>80</v>
      </c>
      <c r="AY237" s="18" t="s">
        <v>330</v>
      </c>
      <c r="BE237" s="146">
        <f t="shared" si="54"/>
        <v>557.14</v>
      </c>
      <c r="BF237" s="146">
        <f t="shared" si="55"/>
        <v>0</v>
      </c>
      <c r="BG237" s="146">
        <f t="shared" si="56"/>
        <v>0</v>
      </c>
      <c r="BH237" s="146">
        <f t="shared" si="57"/>
        <v>0</v>
      </c>
      <c r="BI237" s="146">
        <f t="shared" si="58"/>
        <v>0</v>
      </c>
      <c r="BJ237" s="18" t="s">
        <v>78</v>
      </c>
      <c r="BK237" s="146">
        <f t="shared" si="59"/>
        <v>557.14</v>
      </c>
      <c r="BL237" s="18" t="s">
        <v>444</v>
      </c>
      <c r="BM237" s="145" t="s">
        <v>3110</v>
      </c>
    </row>
    <row r="238" spans="2:65" s="1" customFormat="1" ht="16.5" customHeight="1">
      <c r="B238" s="33"/>
      <c r="C238" s="173" t="s">
        <v>1999</v>
      </c>
      <c r="D238" s="173" t="s">
        <v>475</v>
      </c>
      <c r="E238" s="174" t="s">
        <v>6214</v>
      </c>
      <c r="F238" s="175" t="s">
        <v>6215</v>
      </c>
      <c r="G238" s="176" t="s">
        <v>2551</v>
      </c>
      <c r="H238" s="177">
        <v>1</v>
      </c>
      <c r="I238" s="178">
        <v>9171.23</v>
      </c>
      <c r="J238" s="179">
        <f t="shared" si="50"/>
        <v>9171.23</v>
      </c>
      <c r="K238" s="175" t="s">
        <v>21</v>
      </c>
      <c r="L238" s="180"/>
      <c r="M238" s="181" t="s">
        <v>21</v>
      </c>
      <c r="N238" s="182" t="s">
        <v>42</v>
      </c>
      <c r="P238" s="143">
        <f t="shared" si="51"/>
        <v>0</v>
      </c>
      <c r="Q238" s="143">
        <v>0</v>
      </c>
      <c r="R238" s="143">
        <f t="shared" si="52"/>
        <v>0</v>
      </c>
      <c r="S238" s="143">
        <v>0</v>
      </c>
      <c r="T238" s="144">
        <f t="shared" si="53"/>
        <v>0</v>
      </c>
      <c r="AR238" s="145" t="s">
        <v>617</v>
      </c>
      <c r="AT238" s="145" t="s">
        <v>475</v>
      </c>
      <c r="AU238" s="145" t="s">
        <v>80</v>
      </c>
      <c r="AY238" s="18" t="s">
        <v>330</v>
      </c>
      <c r="BE238" s="146">
        <f t="shared" si="54"/>
        <v>9171.23</v>
      </c>
      <c r="BF238" s="146">
        <f t="shared" si="55"/>
        <v>0</v>
      </c>
      <c r="BG238" s="146">
        <f t="shared" si="56"/>
        <v>0</v>
      </c>
      <c r="BH238" s="146">
        <f t="shared" si="57"/>
        <v>0</v>
      </c>
      <c r="BI238" s="146">
        <f t="shared" si="58"/>
        <v>0</v>
      </c>
      <c r="BJ238" s="18" t="s">
        <v>78</v>
      </c>
      <c r="BK238" s="146">
        <f t="shared" si="59"/>
        <v>9171.23</v>
      </c>
      <c r="BL238" s="18" t="s">
        <v>444</v>
      </c>
      <c r="BM238" s="145" t="s">
        <v>3126</v>
      </c>
    </row>
    <row r="239" spans="2:65" s="1" customFormat="1" ht="16.5" customHeight="1">
      <c r="B239" s="33"/>
      <c r="C239" s="134" t="s">
        <v>2050</v>
      </c>
      <c r="D239" s="134" t="s">
        <v>332</v>
      </c>
      <c r="E239" s="135" t="s">
        <v>6052</v>
      </c>
      <c r="F239" s="136" t="s">
        <v>6053</v>
      </c>
      <c r="G239" s="137" t="s">
        <v>2551</v>
      </c>
      <c r="H239" s="138">
        <v>1</v>
      </c>
      <c r="I239" s="139">
        <v>2751.37</v>
      </c>
      <c r="J239" s="140">
        <f t="shared" si="50"/>
        <v>2751.37</v>
      </c>
      <c r="K239" s="136" t="s">
        <v>6013</v>
      </c>
      <c r="L239" s="33"/>
      <c r="M239" s="141" t="s">
        <v>21</v>
      </c>
      <c r="N239" s="142" t="s">
        <v>42</v>
      </c>
      <c r="P239" s="143">
        <f t="shared" si="51"/>
        <v>0</v>
      </c>
      <c r="Q239" s="143">
        <v>0</v>
      </c>
      <c r="R239" s="143">
        <f t="shared" si="52"/>
        <v>0</v>
      </c>
      <c r="S239" s="143">
        <v>0</v>
      </c>
      <c r="T239" s="144">
        <f t="shared" si="53"/>
        <v>0</v>
      </c>
      <c r="AR239" s="145" t="s">
        <v>444</v>
      </c>
      <c r="AT239" s="145" t="s">
        <v>332</v>
      </c>
      <c r="AU239" s="145" t="s">
        <v>80</v>
      </c>
      <c r="AY239" s="18" t="s">
        <v>330</v>
      </c>
      <c r="BE239" s="146">
        <f t="shared" si="54"/>
        <v>2751.37</v>
      </c>
      <c r="BF239" s="146">
        <f t="shared" si="55"/>
        <v>0</v>
      </c>
      <c r="BG239" s="146">
        <f t="shared" si="56"/>
        <v>0</v>
      </c>
      <c r="BH239" s="146">
        <f t="shared" si="57"/>
        <v>0</v>
      </c>
      <c r="BI239" s="146">
        <f t="shared" si="58"/>
        <v>0</v>
      </c>
      <c r="BJ239" s="18" t="s">
        <v>78</v>
      </c>
      <c r="BK239" s="146">
        <f t="shared" si="59"/>
        <v>2751.37</v>
      </c>
      <c r="BL239" s="18" t="s">
        <v>444</v>
      </c>
      <c r="BM239" s="145" t="s">
        <v>3136</v>
      </c>
    </row>
    <row r="240" spans="2:65" s="1" customFormat="1" ht="24.2" customHeight="1">
      <c r="B240" s="33"/>
      <c r="C240" s="173" t="s">
        <v>2053</v>
      </c>
      <c r="D240" s="173" t="s">
        <v>475</v>
      </c>
      <c r="E240" s="174" t="s">
        <v>6216</v>
      </c>
      <c r="F240" s="175" t="s">
        <v>6217</v>
      </c>
      <c r="G240" s="176" t="s">
        <v>2551</v>
      </c>
      <c r="H240" s="177">
        <v>26</v>
      </c>
      <c r="I240" s="178">
        <v>5665.95</v>
      </c>
      <c r="J240" s="179">
        <f t="shared" si="50"/>
        <v>147314.70000000001</v>
      </c>
      <c r="K240" s="175" t="s">
        <v>21</v>
      </c>
      <c r="L240" s="180"/>
      <c r="M240" s="181" t="s">
        <v>21</v>
      </c>
      <c r="N240" s="182" t="s">
        <v>42</v>
      </c>
      <c r="P240" s="143">
        <f t="shared" si="51"/>
        <v>0</v>
      </c>
      <c r="Q240" s="143">
        <v>0</v>
      </c>
      <c r="R240" s="143">
        <f t="shared" si="52"/>
        <v>0</v>
      </c>
      <c r="S240" s="143">
        <v>0</v>
      </c>
      <c r="T240" s="144">
        <f t="shared" si="53"/>
        <v>0</v>
      </c>
      <c r="AR240" s="145" t="s">
        <v>617</v>
      </c>
      <c r="AT240" s="145" t="s">
        <v>475</v>
      </c>
      <c r="AU240" s="145" t="s">
        <v>80</v>
      </c>
      <c r="AY240" s="18" t="s">
        <v>330</v>
      </c>
      <c r="BE240" s="146">
        <f t="shared" si="54"/>
        <v>147314.70000000001</v>
      </c>
      <c r="BF240" s="146">
        <f t="shared" si="55"/>
        <v>0</v>
      </c>
      <c r="BG240" s="146">
        <f t="shared" si="56"/>
        <v>0</v>
      </c>
      <c r="BH240" s="146">
        <f t="shared" si="57"/>
        <v>0</v>
      </c>
      <c r="BI240" s="146">
        <f t="shared" si="58"/>
        <v>0</v>
      </c>
      <c r="BJ240" s="18" t="s">
        <v>78</v>
      </c>
      <c r="BK240" s="146">
        <f t="shared" si="59"/>
        <v>147314.70000000001</v>
      </c>
      <c r="BL240" s="18" t="s">
        <v>444</v>
      </c>
      <c r="BM240" s="145" t="s">
        <v>3149</v>
      </c>
    </row>
    <row r="241" spans="2:65" s="1" customFormat="1" ht="16.5" customHeight="1">
      <c r="B241" s="33"/>
      <c r="C241" s="134" t="s">
        <v>2058</v>
      </c>
      <c r="D241" s="134" t="s">
        <v>332</v>
      </c>
      <c r="E241" s="135" t="s">
        <v>6098</v>
      </c>
      <c r="F241" s="136" t="s">
        <v>6099</v>
      </c>
      <c r="G241" s="137" t="s">
        <v>2551</v>
      </c>
      <c r="H241" s="138">
        <v>26</v>
      </c>
      <c r="I241" s="139">
        <v>1699.79</v>
      </c>
      <c r="J241" s="140">
        <f t="shared" si="50"/>
        <v>44194.54</v>
      </c>
      <c r="K241" s="136" t="s">
        <v>6013</v>
      </c>
      <c r="L241" s="33"/>
      <c r="M241" s="141" t="s">
        <v>21</v>
      </c>
      <c r="N241" s="142" t="s">
        <v>42</v>
      </c>
      <c r="P241" s="143">
        <f t="shared" si="51"/>
        <v>0</v>
      </c>
      <c r="Q241" s="143">
        <v>0</v>
      </c>
      <c r="R241" s="143">
        <f t="shared" si="52"/>
        <v>0</v>
      </c>
      <c r="S241" s="143">
        <v>0</v>
      </c>
      <c r="T241" s="144">
        <f t="shared" si="53"/>
        <v>0</v>
      </c>
      <c r="AR241" s="145" t="s">
        <v>444</v>
      </c>
      <c r="AT241" s="145" t="s">
        <v>332</v>
      </c>
      <c r="AU241" s="145" t="s">
        <v>80</v>
      </c>
      <c r="AY241" s="18" t="s">
        <v>330</v>
      </c>
      <c r="BE241" s="146">
        <f t="shared" si="54"/>
        <v>44194.54</v>
      </c>
      <c r="BF241" s="146">
        <f t="shared" si="55"/>
        <v>0</v>
      </c>
      <c r="BG241" s="146">
        <f t="shared" si="56"/>
        <v>0</v>
      </c>
      <c r="BH241" s="146">
        <f t="shared" si="57"/>
        <v>0</v>
      </c>
      <c r="BI241" s="146">
        <f t="shared" si="58"/>
        <v>0</v>
      </c>
      <c r="BJ241" s="18" t="s">
        <v>78</v>
      </c>
      <c r="BK241" s="146">
        <f t="shared" si="59"/>
        <v>44194.54</v>
      </c>
      <c r="BL241" s="18" t="s">
        <v>444</v>
      </c>
      <c r="BM241" s="145" t="s">
        <v>3165</v>
      </c>
    </row>
    <row r="242" spans="2:65" s="1" customFormat="1" ht="24.2" customHeight="1">
      <c r="B242" s="33"/>
      <c r="C242" s="173" t="s">
        <v>2063</v>
      </c>
      <c r="D242" s="173" t="s">
        <v>475</v>
      </c>
      <c r="E242" s="174" t="s">
        <v>6218</v>
      </c>
      <c r="F242" s="175" t="s">
        <v>6219</v>
      </c>
      <c r="G242" s="176" t="s">
        <v>2551</v>
      </c>
      <c r="H242" s="177">
        <v>11</v>
      </c>
      <c r="I242" s="178">
        <v>5665.95</v>
      </c>
      <c r="J242" s="179">
        <f t="shared" si="50"/>
        <v>62325.45</v>
      </c>
      <c r="K242" s="175" t="s">
        <v>21</v>
      </c>
      <c r="L242" s="180"/>
      <c r="M242" s="181" t="s">
        <v>21</v>
      </c>
      <c r="N242" s="182" t="s">
        <v>42</v>
      </c>
      <c r="P242" s="143">
        <f t="shared" si="51"/>
        <v>0</v>
      </c>
      <c r="Q242" s="143">
        <v>0</v>
      </c>
      <c r="R242" s="143">
        <f t="shared" si="52"/>
        <v>0</v>
      </c>
      <c r="S242" s="143">
        <v>0</v>
      </c>
      <c r="T242" s="144">
        <f t="shared" si="53"/>
        <v>0</v>
      </c>
      <c r="AR242" s="145" t="s">
        <v>617</v>
      </c>
      <c r="AT242" s="145" t="s">
        <v>475</v>
      </c>
      <c r="AU242" s="145" t="s">
        <v>80</v>
      </c>
      <c r="AY242" s="18" t="s">
        <v>330</v>
      </c>
      <c r="BE242" s="146">
        <f t="shared" si="54"/>
        <v>62325.45</v>
      </c>
      <c r="BF242" s="146">
        <f t="shared" si="55"/>
        <v>0</v>
      </c>
      <c r="BG242" s="146">
        <f t="shared" si="56"/>
        <v>0</v>
      </c>
      <c r="BH242" s="146">
        <f t="shared" si="57"/>
        <v>0</v>
      </c>
      <c r="BI242" s="146">
        <f t="shared" si="58"/>
        <v>0</v>
      </c>
      <c r="BJ242" s="18" t="s">
        <v>78</v>
      </c>
      <c r="BK242" s="146">
        <f t="shared" si="59"/>
        <v>62325.45</v>
      </c>
      <c r="BL242" s="18" t="s">
        <v>444</v>
      </c>
      <c r="BM242" s="145" t="s">
        <v>3183</v>
      </c>
    </row>
    <row r="243" spans="2:65" s="1" customFormat="1" ht="16.5" customHeight="1">
      <c r="B243" s="33"/>
      <c r="C243" s="134" t="s">
        <v>2072</v>
      </c>
      <c r="D243" s="134" t="s">
        <v>332</v>
      </c>
      <c r="E243" s="135" t="s">
        <v>6098</v>
      </c>
      <c r="F243" s="136" t="s">
        <v>6099</v>
      </c>
      <c r="G243" s="137" t="s">
        <v>2551</v>
      </c>
      <c r="H243" s="138">
        <v>11</v>
      </c>
      <c r="I243" s="139">
        <v>1699.79</v>
      </c>
      <c r="J243" s="140">
        <f t="shared" si="50"/>
        <v>18697.689999999999</v>
      </c>
      <c r="K243" s="136" t="s">
        <v>6013</v>
      </c>
      <c r="L243" s="33"/>
      <c r="M243" s="141" t="s">
        <v>21</v>
      </c>
      <c r="N243" s="142" t="s">
        <v>42</v>
      </c>
      <c r="P243" s="143">
        <f t="shared" si="51"/>
        <v>0</v>
      </c>
      <c r="Q243" s="143">
        <v>0</v>
      </c>
      <c r="R243" s="143">
        <f t="shared" si="52"/>
        <v>0</v>
      </c>
      <c r="S243" s="143">
        <v>0</v>
      </c>
      <c r="T243" s="144">
        <f t="shared" si="53"/>
        <v>0</v>
      </c>
      <c r="AR243" s="145" t="s">
        <v>444</v>
      </c>
      <c r="AT243" s="145" t="s">
        <v>332</v>
      </c>
      <c r="AU243" s="145" t="s">
        <v>80</v>
      </c>
      <c r="AY243" s="18" t="s">
        <v>330</v>
      </c>
      <c r="BE243" s="146">
        <f t="shared" si="54"/>
        <v>18697.689999999999</v>
      </c>
      <c r="BF243" s="146">
        <f t="shared" si="55"/>
        <v>0</v>
      </c>
      <c r="BG243" s="146">
        <f t="shared" si="56"/>
        <v>0</v>
      </c>
      <c r="BH243" s="146">
        <f t="shared" si="57"/>
        <v>0</v>
      </c>
      <c r="BI243" s="146">
        <f t="shared" si="58"/>
        <v>0</v>
      </c>
      <c r="BJ243" s="18" t="s">
        <v>78</v>
      </c>
      <c r="BK243" s="146">
        <f t="shared" si="59"/>
        <v>18697.689999999999</v>
      </c>
      <c r="BL243" s="18" t="s">
        <v>444</v>
      </c>
      <c r="BM243" s="145" t="s">
        <v>3193</v>
      </c>
    </row>
    <row r="244" spans="2:65" s="1" customFormat="1" ht="24.2" customHeight="1">
      <c r="B244" s="33"/>
      <c r="C244" s="173" t="s">
        <v>2077</v>
      </c>
      <c r="D244" s="173" t="s">
        <v>475</v>
      </c>
      <c r="E244" s="174" t="s">
        <v>6220</v>
      </c>
      <c r="F244" s="175" t="s">
        <v>6101</v>
      </c>
      <c r="G244" s="176" t="s">
        <v>2551</v>
      </c>
      <c r="H244" s="177">
        <v>15</v>
      </c>
      <c r="I244" s="178">
        <v>5162.93</v>
      </c>
      <c r="J244" s="179">
        <f t="shared" si="50"/>
        <v>77443.95</v>
      </c>
      <c r="K244" s="175" t="s">
        <v>21</v>
      </c>
      <c r="L244" s="180"/>
      <c r="M244" s="181" t="s">
        <v>21</v>
      </c>
      <c r="N244" s="182" t="s">
        <v>42</v>
      </c>
      <c r="P244" s="143">
        <f t="shared" si="51"/>
        <v>0</v>
      </c>
      <c r="Q244" s="143">
        <v>0</v>
      </c>
      <c r="R244" s="143">
        <f t="shared" si="52"/>
        <v>0</v>
      </c>
      <c r="S244" s="143">
        <v>0</v>
      </c>
      <c r="T244" s="144">
        <f t="shared" si="53"/>
        <v>0</v>
      </c>
      <c r="AR244" s="145" t="s">
        <v>617</v>
      </c>
      <c r="AT244" s="145" t="s">
        <v>475</v>
      </c>
      <c r="AU244" s="145" t="s">
        <v>80</v>
      </c>
      <c r="AY244" s="18" t="s">
        <v>330</v>
      </c>
      <c r="BE244" s="146">
        <f t="shared" si="54"/>
        <v>77443.95</v>
      </c>
      <c r="BF244" s="146">
        <f t="shared" si="55"/>
        <v>0</v>
      </c>
      <c r="BG244" s="146">
        <f t="shared" si="56"/>
        <v>0</v>
      </c>
      <c r="BH244" s="146">
        <f t="shared" si="57"/>
        <v>0</v>
      </c>
      <c r="BI244" s="146">
        <f t="shared" si="58"/>
        <v>0</v>
      </c>
      <c r="BJ244" s="18" t="s">
        <v>78</v>
      </c>
      <c r="BK244" s="146">
        <f t="shared" si="59"/>
        <v>77443.95</v>
      </c>
      <c r="BL244" s="18" t="s">
        <v>444</v>
      </c>
      <c r="BM244" s="145" t="s">
        <v>3204</v>
      </c>
    </row>
    <row r="245" spans="2:65" s="1" customFormat="1" ht="16.5" customHeight="1">
      <c r="B245" s="33"/>
      <c r="C245" s="134" t="s">
        <v>2081</v>
      </c>
      <c r="D245" s="134" t="s">
        <v>332</v>
      </c>
      <c r="E245" s="135" t="s">
        <v>6098</v>
      </c>
      <c r="F245" s="136" t="s">
        <v>6099</v>
      </c>
      <c r="G245" s="137" t="s">
        <v>2551</v>
      </c>
      <c r="H245" s="138">
        <v>15</v>
      </c>
      <c r="I245" s="139">
        <v>1548.88</v>
      </c>
      <c r="J245" s="140">
        <f t="shared" si="50"/>
        <v>23233.200000000001</v>
      </c>
      <c r="K245" s="136" t="s">
        <v>6013</v>
      </c>
      <c r="L245" s="33"/>
      <c r="M245" s="141" t="s">
        <v>21</v>
      </c>
      <c r="N245" s="142" t="s">
        <v>42</v>
      </c>
      <c r="P245" s="143">
        <f t="shared" si="51"/>
        <v>0</v>
      </c>
      <c r="Q245" s="143">
        <v>0</v>
      </c>
      <c r="R245" s="143">
        <f t="shared" si="52"/>
        <v>0</v>
      </c>
      <c r="S245" s="143">
        <v>0</v>
      </c>
      <c r="T245" s="144">
        <f t="shared" si="53"/>
        <v>0</v>
      </c>
      <c r="AR245" s="145" t="s">
        <v>444</v>
      </c>
      <c r="AT245" s="145" t="s">
        <v>332</v>
      </c>
      <c r="AU245" s="145" t="s">
        <v>80</v>
      </c>
      <c r="AY245" s="18" t="s">
        <v>330</v>
      </c>
      <c r="BE245" s="146">
        <f t="shared" si="54"/>
        <v>23233.200000000001</v>
      </c>
      <c r="BF245" s="146">
        <f t="shared" si="55"/>
        <v>0</v>
      </c>
      <c r="BG245" s="146">
        <f t="shared" si="56"/>
        <v>0</v>
      </c>
      <c r="BH245" s="146">
        <f t="shared" si="57"/>
        <v>0</v>
      </c>
      <c r="BI245" s="146">
        <f t="shared" si="58"/>
        <v>0</v>
      </c>
      <c r="BJ245" s="18" t="s">
        <v>78</v>
      </c>
      <c r="BK245" s="146">
        <f t="shared" si="59"/>
        <v>23233.200000000001</v>
      </c>
      <c r="BL245" s="18" t="s">
        <v>444</v>
      </c>
      <c r="BM245" s="145" t="s">
        <v>3219</v>
      </c>
    </row>
    <row r="246" spans="2:65" s="1" customFormat="1" ht="24.2" customHeight="1">
      <c r="B246" s="33"/>
      <c r="C246" s="173" t="s">
        <v>2087</v>
      </c>
      <c r="D246" s="173" t="s">
        <v>475</v>
      </c>
      <c r="E246" s="174" t="s">
        <v>6221</v>
      </c>
      <c r="F246" s="175" t="s">
        <v>6055</v>
      </c>
      <c r="G246" s="176" t="s">
        <v>2551</v>
      </c>
      <c r="H246" s="177">
        <v>2</v>
      </c>
      <c r="I246" s="178">
        <v>4344.75</v>
      </c>
      <c r="J246" s="179">
        <f t="shared" si="50"/>
        <v>8689.5</v>
      </c>
      <c r="K246" s="175" t="s">
        <v>21</v>
      </c>
      <c r="L246" s="180"/>
      <c r="M246" s="181" t="s">
        <v>21</v>
      </c>
      <c r="N246" s="182" t="s">
        <v>42</v>
      </c>
      <c r="P246" s="143">
        <f t="shared" si="51"/>
        <v>0</v>
      </c>
      <c r="Q246" s="143">
        <v>0</v>
      </c>
      <c r="R246" s="143">
        <f t="shared" si="52"/>
        <v>0</v>
      </c>
      <c r="S246" s="143">
        <v>0</v>
      </c>
      <c r="T246" s="144">
        <f t="shared" si="53"/>
        <v>0</v>
      </c>
      <c r="AR246" s="145" t="s">
        <v>617</v>
      </c>
      <c r="AT246" s="145" t="s">
        <v>475</v>
      </c>
      <c r="AU246" s="145" t="s">
        <v>80</v>
      </c>
      <c r="AY246" s="18" t="s">
        <v>330</v>
      </c>
      <c r="BE246" s="146">
        <f t="shared" si="54"/>
        <v>8689.5</v>
      </c>
      <c r="BF246" s="146">
        <f t="shared" si="55"/>
        <v>0</v>
      </c>
      <c r="BG246" s="146">
        <f t="shared" si="56"/>
        <v>0</v>
      </c>
      <c r="BH246" s="146">
        <f t="shared" si="57"/>
        <v>0</v>
      </c>
      <c r="BI246" s="146">
        <f t="shared" si="58"/>
        <v>0</v>
      </c>
      <c r="BJ246" s="18" t="s">
        <v>78</v>
      </c>
      <c r="BK246" s="146">
        <f t="shared" si="59"/>
        <v>8689.5</v>
      </c>
      <c r="BL246" s="18" t="s">
        <v>444</v>
      </c>
      <c r="BM246" s="145" t="s">
        <v>3235</v>
      </c>
    </row>
    <row r="247" spans="2:65" s="1" customFormat="1" ht="16.5" customHeight="1">
      <c r="B247" s="33"/>
      <c r="C247" s="134" t="s">
        <v>2094</v>
      </c>
      <c r="D247" s="134" t="s">
        <v>332</v>
      </c>
      <c r="E247" s="135" t="s">
        <v>6056</v>
      </c>
      <c r="F247" s="136" t="s">
        <v>6057</v>
      </c>
      <c r="G247" s="137" t="s">
        <v>2551</v>
      </c>
      <c r="H247" s="138">
        <v>2</v>
      </c>
      <c r="I247" s="139">
        <v>1303.42</v>
      </c>
      <c r="J247" s="140">
        <f t="shared" si="50"/>
        <v>2606.84</v>
      </c>
      <c r="K247" s="136" t="s">
        <v>6013</v>
      </c>
      <c r="L247" s="33"/>
      <c r="M247" s="141" t="s">
        <v>21</v>
      </c>
      <c r="N247" s="142" t="s">
        <v>42</v>
      </c>
      <c r="P247" s="143">
        <f t="shared" si="51"/>
        <v>0</v>
      </c>
      <c r="Q247" s="143">
        <v>0</v>
      </c>
      <c r="R247" s="143">
        <f t="shared" si="52"/>
        <v>0</v>
      </c>
      <c r="S247" s="143">
        <v>0</v>
      </c>
      <c r="T247" s="144">
        <f t="shared" si="53"/>
        <v>0</v>
      </c>
      <c r="AR247" s="145" t="s">
        <v>444</v>
      </c>
      <c r="AT247" s="145" t="s">
        <v>332</v>
      </c>
      <c r="AU247" s="145" t="s">
        <v>80</v>
      </c>
      <c r="AY247" s="18" t="s">
        <v>330</v>
      </c>
      <c r="BE247" s="146">
        <f t="shared" si="54"/>
        <v>2606.84</v>
      </c>
      <c r="BF247" s="146">
        <f t="shared" si="55"/>
        <v>0</v>
      </c>
      <c r="BG247" s="146">
        <f t="shared" si="56"/>
        <v>0</v>
      </c>
      <c r="BH247" s="146">
        <f t="shared" si="57"/>
        <v>0</v>
      </c>
      <c r="BI247" s="146">
        <f t="shared" si="58"/>
        <v>0</v>
      </c>
      <c r="BJ247" s="18" t="s">
        <v>78</v>
      </c>
      <c r="BK247" s="146">
        <f t="shared" si="59"/>
        <v>2606.84</v>
      </c>
      <c r="BL247" s="18" t="s">
        <v>444</v>
      </c>
      <c r="BM247" s="145" t="s">
        <v>3247</v>
      </c>
    </row>
    <row r="248" spans="2:65" s="1" customFormat="1" ht="24.2" customHeight="1">
      <c r="B248" s="33"/>
      <c r="C248" s="173" t="s">
        <v>2099</v>
      </c>
      <c r="D248" s="173" t="s">
        <v>475</v>
      </c>
      <c r="E248" s="174" t="s">
        <v>6222</v>
      </c>
      <c r="F248" s="175" t="s">
        <v>6059</v>
      </c>
      <c r="G248" s="176" t="s">
        <v>2551</v>
      </c>
      <c r="H248" s="177">
        <v>2</v>
      </c>
      <c r="I248" s="178">
        <v>4344.75</v>
      </c>
      <c r="J248" s="179">
        <f t="shared" si="50"/>
        <v>8689.5</v>
      </c>
      <c r="K248" s="175" t="s">
        <v>21</v>
      </c>
      <c r="L248" s="180"/>
      <c r="M248" s="181" t="s">
        <v>21</v>
      </c>
      <c r="N248" s="182" t="s">
        <v>42</v>
      </c>
      <c r="P248" s="143">
        <f t="shared" si="51"/>
        <v>0</v>
      </c>
      <c r="Q248" s="143">
        <v>0</v>
      </c>
      <c r="R248" s="143">
        <f t="shared" si="52"/>
        <v>0</v>
      </c>
      <c r="S248" s="143">
        <v>0</v>
      </c>
      <c r="T248" s="144">
        <f t="shared" si="53"/>
        <v>0</v>
      </c>
      <c r="AR248" s="145" t="s">
        <v>617</v>
      </c>
      <c r="AT248" s="145" t="s">
        <v>475</v>
      </c>
      <c r="AU248" s="145" t="s">
        <v>80</v>
      </c>
      <c r="AY248" s="18" t="s">
        <v>330</v>
      </c>
      <c r="BE248" s="146">
        <f t="shared" si="54"/>
        <v>8689.5</v>
      </c>
      <c r="BF248" s="146">
        <f t="shared" si="55"/>
        <v>0</v>
      </c>
      <c r="BG248" s="146">
        <f t="shared" si="56"/>
        <v>0</v>
      </c>
      <c r="BH248" s="146">
        <f t="shared" si="57"/>
        <v>0</v>
      </c>
      <c r="BI248" s="146">
        <f t="shared" si="58"/>
        <v>0</v>
      </c>
      <c r="BJ248" s="18" t="s">
        <v>78</v>
      </c>
      <c r="BK248" s="146">
        <f t="shared" si="59"/>
        <v>8689.5</v>
      </c>
      <c r="BL248" s="18" t="s">
        <v>444</v>
      </c>
      <c r="BM248" s="145" t="s">
        <v>3261</v>
      </c>
    </row>
    <row r="249" spans="2:65" s="1" customFormat="1" ht="16.5" customHeight="1">
      <c r="B249" s="33"/>
      <c r="C249" s="134" t="s">
        <v>2105</v>
      </c>
      <c r="D249" s="134" t="s">
        <v>332</v>
      </c>
      <c r="E249" s="135" t="s">
        <v>6056</v>
      </c>
      <c r="F249" s="136" t="s">
        <v>6057</v>
      </c>
      <c r="G249" s="137" t="s">
        <v>2551</v>
      </c>
      <c r="H249" s="138">
        <v>2</v>
      </c>
      <c r="I249" s="139">
        <v>1303.42</v>
      </c>
      <c r="J249" s="140">
        <f t="shared" si="50"/>
        <v>2606.84</v>
      </c>
      <c r="K249" s="136" t="s">
        <v>6013</v>
      </c>
      <c r="L249" s="33"/>
      <c r="M249" s="141" t="s">
        <v>21</v>
      </c>
      <c r="N249" s="142" t="s">
        <v>42</v>
      </c>
      <c r="P249" s="143">
        <f t="shared" si="51"/>
        <v>0</v>
      </c>
      <c r="Q249" s="143">
        <v>0</v>
      </c>
      <c r="R249" s="143">
        <f t="shared" si="52"/>
        <v>0</v>
      </c>
      <c r="S249" s="143">
        <v>0</v>
      </c>
      <c r="T249" s="144">
        <f t="shared" si="53"/>
        <v>0</v>
      </c>
      <c r="AR249" s="145" t="s">
        <v>444</v>
      </c>
      <c r="AT249" s="145" t="s">
        <v>332</v>
      </c>
      <c r="AU249" s="145" t="s">
        <v>80</v>
      </c>
      <c r="AY249" s="18" t="s">
        <v>330</v>
      </c>
      <c r="BE249" s="146">
        <f t="shared" si="54"/>
        <v>2606.84</v>
      </c>
      <c r="BF249" s="146">
        <f t="shared" si="55"/>
        <v>0</v>
      </c>
      <c r="BG249" s="146">
        <f t="shared" si="56"/>
        <v>0</v>
      </c>
      <c r="BH249" s="146">
        <f t="shared" si="57"/>
        <v>0</v>
      </c>
      <c r="BI249" s="146">
        <f t="shared" si="58"/>
        <v>0</v>
      </c>
      <c r="BJ249" s="18" t="s">
        <v>78</v>
      </c>
      <c r="BK249" s="146">
        <f t="shared" si="59"/>
        <v>2606.84</v>
      </c>
      <c r="BL249" s="18" t="s">
        <v>444</v>
      </c>
      <c r="BM249" s="145" t="s">
        <v>3275</v>
      </c>
    </row>
    <row r="250" spans="2:65" s="1" customFormat="1" ht="24.2" customHeight="1">
      <c r="B250" s="33"/>
      <c r="C250" s="173" t="s">
        <v>2111</v>
      </c>
      <c r="D250" s="173" t="s">
        <v>475</v>
      </c>
      <c r="E250" s="174" t="s">
        <v>6223</v>
      </c>
      <c r="F250" s="175" t="s">
        <v>6061</v>
      </c>
      <c r="G250" s="176" t="s">
        <v>2551</v>
      </c>
      <c r="H250" s="177">
        <v>2</v>
      </c>
      <c r="I250" s="178">
        <v>4785.1500000000005</v>
      </c>
      <c r="J250" s="179">
        <f t="shared" si="50"/>
        <v>9570.2999999999993</v>
      </c>
      <c r="K250" s="175" t="s">
        <v>21</v>
      </c>
      <c r="L250" s="180"/>
      <c r="M250" s="181" t="s">
        <v>21</v>
      </c>
      <c r="N250" s="182" t="s">
        <v>42</v>
      </c>
      <c r="P250" s="143">
        <f t="shared" si="51"/>
        <v>0</v>
      </c>
      <c r="Q250" s="143">
        <v>0</v>
      </c>
      <c r="R250" s="143">
        <f t="shared" si="52"/>
        <v>0</v>
      </c>
      <c r="S250" s="143">
        <v>0</v>
      </c>
      <c r="T250" s="144">
        <f t="shared" si="53"/>
        <v>0</v>
      </c>
      <c r="AR250" s="145" t="s">
        <v>617</v>
      </c>
      <c r="AT250" s="145" t="s">
        <v>475</v>
      </c>
      <c r="AU250" s="145" t="s">
        <v>80</v>
      </c>
      <c r="AY250" s="18" t="s">
        <v>330</v>
      </c>
      <c r="BE250" s="146">
        <f t="shared" si="54"/>
        <v>9570.2999999999993</v>
      </c>
      <c r="BF250" s="146">
        <f t="shared" si="55"/>
        <v>0</v>
      </c>
      <c r="BG250" s="146">
        <f t="shared" si="56"/>
        <v>0</v>
      </c>
      <c r="BH250" s="146">
        <f t="shared" si="57"/>
        <v>0</v>
      </c>
      <c r="BI250" s="146">
        <f t="shared" si="58"/>
        <v>0</v>
      </c>
      <c r="BJ250" s="18" t="s">
        <v>78</v>
      </c>
      <c r="BK250" s="146">
        <f t="shared" si="59"/>
        <v>9570.2999999999993</v>
      </c>
      <c r="BL250" s="18" t="s">
        <v>444</v>
      </c>
      <c r="BM250" s="145" t="s">
        <v>3285</v>
      </c>
    </row>
    <row r="251" spans="2:65" s="1" customFormat="1" ht="16.5" customHeight="1">
      <c r="B251" s="33"/>
      <c r="C251" s="134" t="s">
        <v>2153</v>
      </c>
      <c r="D251" s="134" t="s">
        <v>332</v>
      </c>
      <c r="E251" s="135" t="s">
        <v>6056</v>
      </c>
      <c r="F251" s="136" t="s">
        <v>6057</v>
      </c>
      <c r="G251" s="137" t="s">
        <v>2551</v>
      </c>
      <c r="H251" s="138">
        <v>2</v>
      </c>
      <c r="I251" s="139">
        <v>1435.54</v>
      </c>
      <c r="J251" s="140">
        <f t="shared" si="50"/>
        <v>2871.08</v>
      </c>
      <c r="K251" s="136" t="s">
        <v>6013</v>
      </c>
      <c r="L251" s="33"/>
      <c r="M251" s="141" t="s">
        <v>21</v>
      </c>
      <c r="N251" s="142" t="s">
        <v>42</v>
      </c>
      <c r="P251" s="143">
        <f t="shared" si="51"/>
        <v>0</v>
      </c>
      <c r="Q251" s="143">
        <v>0</v>
      </c>
      <c r="R251" s="143">
        <f t="shared" si="52"/>
        <v>0</v>
      </c>
      <c r="S251" s="143">
        <v>0</v>
      </c>
      <c r="T251" s="144">
        <f t="shared" si="53"/>
        <v>0</v>
      </c>
      <c r="AR251" s="145" t="s">
        <v>444</v>
      </c>
      <c r="AT251" s="145" t="s">
        <v>332</v>
      </c>
      <c r="AU251" s="145" t="s">
        <v>80</v>
      </c>
      <c r="AY251" s="18" t="s">
        <v>330</v>
      </c>
      <c r="BE251" s="146">
        <f t="shared" si="54"/>
        <v>2871.08</v>
      </c>
      <c r="BF251" s="146">
        <f t="shared" si="55"/>
        <v>0</v>
      </c>
      <c r="BG251" s="146">
        <f t="shared" si="56"/>
        <v>0</v>
      </c>
      <c r="BH251" s="146">
        <f t="shared" si="57"/>
        <v>0</v>
      </c>
      <c r="BI251" s="146">
        <f t="shared" si="58"/>
        <v>0</v>
      </c>
      <c r="BJ251" s="18" t="s">
        <v>78</v>
      </c>
      <c r="BK251" s="146">
        <f t="shared" si="59"/>
        <v>2871.08</v>
      </c>
      <c r="BL251" s="18" t="s">
        <v>444</v>
      </c>
      <c r="BM251" s="145" t="s">
        <v>3315</v>
      </c>
    </row>
    <row r="252" spans="2:65" s="1" customFormat="1" ht="24.2" customHeight="1">
      <c r="B252" s="33"/>
      <c r="C252" s="173" t="s">
        <v>2159</v>
      </c>
      <c r="D252" s="173" t="s">
        <v>475</v>
      </c>
      <c r="E252" s="174" t="s">
        <v>6224</v>
      </c>
      <c r="F252" s="175" t="s">
        <v>6063</v>
      </c>
      <c r="G252" s="176" t="s">
        <v>2551</v>
      </c>
      <c r="H252" s="177">
        <v>2</v>
      </c>
      <c r="I252" s="178">
        <v>4785.1500000000005</v>
      </c>
      <c r="J252" s="179">
        <f t="shared" si="50"/>
        <v>9570.2999999999993</v>
      </c>
      <c r="K252" s="175" t="s">
        <v>21</v>
      </c>
      <c r="L252" s="180"/>
      <c r="M252" s="181" t="s">
        <v>21</v>
      </c>
      <c r="N252" s="182" t="s">
        <v>42</v>
      </c>
      <c r="P252" s="143">
        <f t="shared" si="51"/>
        <v>0</v>
      </c>
      <c r="Q252" s="143">
        <v>0</v>
      </c>
      <c r="R252" s="143">
        <f t="shared" si="52"/>
        <v>0</v>
      </c>
      <c r="S252" s="143">
        <v>0</v>
      </c>
      <c r="T252" s="144">
        <f t="shared" si="53"/>
        <v>0</v>
      </c>
      <c r="AR252" s="145" t="s">
        <v>617</v>
      </c>
      <c r="AT252" s="145" t="s">
        <v>475</v>
      </c>
      <c r="AU252" s="145" t="s">
        <v>80</v>
      </c>
      <c r="AY252" s="18" t="s">
        <v>330</v>
      </c>
      <c r="BE252" s="146">
        <f t="shared" si="54"/>
        <v>9570.2999999999993</v>
      </c>
      <c r="BF252" s="146">
        <f t="shared" si="55"/>
        <v>0</v>
      </c>
      <c r="BG252" s="146">
        <f t="shared" si="56"/>
        <v>0</v>
      </c>
      <c r="BH252" s="146">
        <f t="shared" si="57"/>
        <v>0</v>
      </c>
      <c r="BI252" s="146">
        <f t="shared" si="58"/>
        <v>0</v>
      </c>
      <c r="BJ252" s="18" t="s">
        <v>78</v>
      </c>
      <c r="BK252" s="146">
        <f t="shared" si="59"/>
        <v>9570.2999999999993</v>
      </c>
      <c r="BL252" s="18" t="s">
        <v>444</v>
      </c>
      <c r="BM252" s="145" t="s">
        <v>3326</v>
      </c>
    </row>
    <row r="253" spans="2:65" s="1" customFormat="1" ht="16.5" customHeight="1">
      <c r="B253" s="33"/>
      <c r="C253" s="134" t="s">
        <v>2164</v>
      </c>
      <c r="D253" s="134" t="s">
        <v>332</v>
      </c>
      <c r="E253" s="135" t="s">
        <v>6056</v>
      </c>
      <c r="F253" s="136" t="s">
        <v>6057</v>
      </c>
      <c r="G253" s="137" t="s">
        <v>2551</v>
      </c>
      <c r="H253" s="138">
        <v>2</v>
      </c>
      <c r="I253" s="139">
        <v>1435.54</v>
      </c>
      <c r="J253" s="140">
        <f t="shared" ref="J253:J284" si="60">ROUND(I253*H253,2)</f>
        <v>2871.08</v>
      </c>
      <c r="K253" s="136" t="s">
        <v>6013</v>
      </c>
      <c r="L253" s="33"/>
      <c r="M253" s="141" t="s">
        <v>21</v>
      </c>
      <c r="N253" s="142" t="s">
        <v>42</v>
      </c>
      <c r="P253" s="143">
        <f t="shared" ref="P253:P284" si="61">O253*H253</f>
        <v>0</v>
      </c>
      <c r="Q253" s="143">
        <v>0</v>
      </c>
      <c r="R253" s="143">
        <f t="shared" ref="R253:R284" si="62">Q253*H253</f>
        <v>0</v>
      </c>
      <c r="S253" s="143">
        <v>0</v>
      </c>
      <c r="T253" s="144">
        <f t="shared" ref="T253:T284" si="63">S253*H253</f>
        <v>0</v>
      </c>
      <c r="AR253" s="145" t="s">
        <v>444</v>
      </c>
      <c r="AT253" s="145" t="s">
        <v>332</v>
      </c>
      <c r="AU253" s="145" t="s">
        <v>80</v>
      </c>
      <c r="AY253" s="18" t="s">
        <v>330</v>
      </c>
      <c r="BE253" s="146">
        <f t="shared" ref="BE253:BE281" si="64">IF(N253="základní",J253,0)</f>
        <v>2871.08</v>
      </c>
      <c r="BF253" s="146">
        <f t="shared" ref="BF253:BF281" si="65">IF(N253="snížená",J253,0)</f>
        <v>0</v>
      </c>
      <c r="BG253" s="146">
        <f t="shared" ref="BG253:BG281" si="66">IF(N253="zákl. přenesená",J253,0)</f>
        <v>0</v>
      </c>
      <c r="BH253" s="146">
        <f t="shared" ref="BH253:BH281" si="67">IF(N253="sníž. přenesená",J253,0)</f>
        <v>0</v>
      </c>
      <c r="BI253" s="146">
        <f t="shared" ref="BI253:BI281" si="68">IF(N253="nulová",J253,0)</f>
        <v>0</v>
      </c>
      <c r="BJ253" s="18" t="s">
        <v>78</v>
      </c>
      <c r="BK253" s="146">
        <f t="shared" ref="BK253:BK281" si="69">ROUND(I253*H253,2)</f>
        <v>2871.08</v>
      </c>
      <c r="BL253" s="18" t="s">
        <v>444</v>
      </c>
      <c r="BM253" s="145" t="s">
        <v>3338</v>
      </c>
    </row>
    <row r="254" spans="2:65" s="1" customFormat="1" ht="24.2" customHeight="1">
      <c r="B254" s="33"/>
      <c r="C254" s="173" t="s">
        <v>2170</v>
      </c>
      <c r="D254" s="173" t="s">
        <v>475</v>
      </c>
      <c r="E254" s="174" t="s">
        <v>6225</v>
      </c>
      <c r="F254" s="175" t="s">
        <v>6226</v>
      </c>
      <c r="G254" s="176" t="s">
        <v>2551</v>
      </c>
      <c r="H254" s="177">
        <v>5</v>
      </c>
      <c r="I254" s="178">
        <v>2584.31</v>
      </c>
      <c r="J254" s="179">
        <f t="shared" si="60"/>
        <v>12921.55</v>
      </c>
      <c r="K254" s="175" t="s">
        <v>21</v>
      </c>
      <c r="L254" s="180"/>
      <c r="M254" s="181" t="s">
        <v>21</v>
      </c>
      <c r="N254" s="182" t="s">
        <v>42</v>
      </c>
      <c r="P254" s="143">
        <f t="shared" si="61"/>
        <v>0</v>
      </c>
      <c r="Q254" s="143">
        <v>0</v>
      </c>
      <c r="R254" s="143">
        <f t="shared" si="62"/>
        <v>0</v>
      </c>
      <c r="S254" s="143">
        <v>0</v>
      </c>
      <c r="T254" s="144">
        <f t="shared" si="63"/>
        <v>0</v>
      </c>
      <c r="AR254" s="145" t="s">
        <v>617</v>
      </c>
      <c r="AT254" s="145" t="s">
        <v>475</v>
      </c>
      <c r="AU254" s="145" t="s">
        <v>80</v>
      </c>
      <c r="AY254" s="18" t="s">
        <v>330</v>
      </c>
      <c r="BE254" s="146">
        <f t="shared" si="64"/>
        <v>12921.55</v>
      </c>
      <c r="BF254" s="146">
        <f t="shared" si="65"/>
        <v>0</v>
      </c>
      <c r="BG254" s="146">
        <f t="shared" si="66"/>
        <v>0</v>
      </c>
      <c r="BH254" s="146">
        <f t="shared" si="67"/>
        <v>0</v>
      </c>
      <c r="BI254" s="146">
        <f t="shared" si="68"/>
        <v>0</v>
      </c>
      <c r="BJ254" s="18" t="s">
        <v>78</v>
      </c>
      <c r="BK254" s="146">
        <f t="shared" si="69"/>
        <v>12921.55</v>
      </c>
      <c r="BL254" s="18" t="s">
        <v>444</v>
      </c>
      <c r="BM254" s="145" t="s">
        <v>3349</v>
      </c>
    </row>
    <row r="255" spans="2:65" s="1" customFormat="1" ht="16.5" customHeight="1">
      <c r="B255" s="33"/>
      <c r="C255" s="134" t="s">
        <v>2175</v>
      </c>
      <c r="D255" s="134" t="s">
        <v>332</v>
      </c>
      <c r="E255" s="135" t="s">
        <v>6227</v>
      </c>
      <c r="F255" s="136" t="s">
        <v>6228</v>
      </c>
      <c r="G255" s="137" t="s">
        <v>2551</v>
      </c>
      <c r="H255" s="138">
        <v>5</v>
      </c>
      <c r="I255" s="139">
        <v>775.29</v>
      </c>
      <c r="J255" s="140">
        <f t="shared" si="60"/>
        <v>3876.45</v>
      </c>
      <c r="K255" s="136" t="s">
        <v>6013</v>
      </c>
      <c r="L255" s="33"/>
      <c r="M255" s="141" t="s">
        <v>21</v>
      </c>
      <c r="N255" s="142" t="s">
        <v>42</v>
      </c>
      <c r="P255" s="143">
        <f t="shared" si="61"/>
        <v>0</v>
      </c>
      <c r="Q255" s="143">
        <v>0</v>
      </c>
      <c r="R255" s="143">
        <f t="shared" si="62"/>
        <v>0</v>
      </c>
      <c r="S255" s="143">
        <v>0</v>
      </c>
      <c r="T255" s="144">
        <f t="shared" si="63"/>
        <v>0</v>
      </c>
      <c r="AR255" s="145" t="s">
        <v>444</v>
      </c>
      <c r="AT255" s="145" t="s">
        <v>332</v>
      </c>
      <c r="AU255" s="145" t="s">
        <v>80</v>
      </c>
      <c r="AY255" s="18" t="s">
        <v>330</v>
      </c>
      <c r="BE255" s="146">
        <f t="shared" si="64"/>
        <v>3876.45</v>
      </c>
      <c r="BF255" s="146">
        <f t="shared" si="65"/>
        <v>0</v>
      </c>
      <c r="BG255" s="146">
        <f t="shared" si="66"/>
        <v>0</v>
      </c>
      <c r="BH255" s="146">
        <f t="shared" si="67"/>
        <v>0</v>
      </c>
      <c r="BI255" s="146">
        <f t="shared" si="68"/>
        <v>0</v>
      </c>
      <c r="BJ255" s="18" t="s">
        <v>78</v>
      </c>
      <c r="BK255" s="146">
        <f t="shared" si="69"/>
        <v>3876.45</v>
      </c>
      <c r="BL255" s="18" t="s">
        <v>444</v>
      </c>
      <c r="BM255" s="145" t="s">
        <v>3363</v>
      </c>
    </row>
    <row r="256" spans="2:65" s="1" customFormat="1" ht="24.2" customHeight="1">
      <c r="B256" s="33"/>
      <c r="C256" s="173" t="s">
        <v>2180</v>
      </c>
      <c r="D256" s="173" t="s">
        <v>475</v>
      </c>
      <c r="E256" s="174" t="s">
        <v>6229</v>
      </c>
      <c r="F256" s="175" t="s">
        <v>6230</v>
      </c>
      <c r="G256" s="176" t="s">
        <v>2551</v>
      </c>
      <c r="H256" s="177">
        <v>3</v>
      </c>
      <c r="I256" s="178">
        <v>1981.43</v>
      </c>
      <c r="J256" s="179">
        <f t="shared" si="60"/>
        <v>5944.29</v>
      </c>
      <c r="K256" s="175" t="s">
        <v>21</v>
      </c>
      <c r="L256" s="180"/>
      <c r="M256" s="181" t="s">
        <v>21</v>
      </c>
      <c r="N256" s="182" t="s">
        <v>42</v>
      </c>
      <c r="P256" s="143">
        <f t="shared" si="61"/>
        <v>0</v>
      </c>
      <c r="Q256" s="143">
        <v>0</v>
      </c>
      <c r="R256" s="143">
        <f t="shared" si="62"/>
        <v>0</v>
      </c>
      <c r="S256" s="143">
        <v>0</v>
      </c>
      <c r="T256" s="144">
        <f t="shared" si="63"/>
        <v>0</v>
      </c>
      <c r="AR256" s="145" t="s">
        <v>617</v>
      </c>
      <c r="AT256" s="145" t="s">
        <v>475</v>
      </c>
      <c r="AU256" s="145" t="s">
        <v>80</v>
      </c>
      <c r="AY256" s="18" t="s">
        <v>330</v>
      </c>
      <c r="BE256" s="146">
        <f t="shared" si="64"/>
        <v>5944.29</v>
      </c>
      <c r="BF256" s="146">
        <f t="shared" si="65"/>
        <v>0</v>
      </c>
      <c r="BG256" s="146">
        <f t="shared" si="66"/>
        <v>0</v>
      </c>
      <c r="BH256" s="146">
        <f t="shared" si="67"/>
        <v>0</v>
      </c>
      <c r="BI256" s="146">
        <f t="shared" si="68"/>
        <v>0</v>
      </c>
      <c r="BJ256" s="18" t="s">
        <v>78</v>
      </c>
      <c r="BK256" s="146">
        <f t="shared" si="69"/>
        <v>5944.29</v>
      </c>
      <c r="BL256" s="18" t="s">
        <v>444</v>
      </c>
      <c r="BM256" s="145" t="s">
        <v>3377</v>
      </c>
    </row>
    <row r="257" spans="2:65" s="1" customFormat="1" ht="16.5" customHeight="1">
      <c r="B257" s="33"/>
      <c r="C257" s="134" t="s">
        <v>2188</v>
      </c>
      <c r="D257" s="134" t="s">
        <v>332</v>
      </c>
      <c r="E257" s="135" t="s">
        <v>6227</v>
      </c>
      <c r="F257" s="136" t="s">
        <v>6228</v>
      </c>
      <c r="G257" s="137" t="s">
        <v>2551</v>
      </c>
      <c r="H257" s="138">
        <v>3</v>
      </c>
      <c r="I257" s="139">
        <v>594.42999999999995</v>
      </c>
      <c r="J257" s="140">
        <f t="shared" si="60"/>
        <v>1783.29</v>
      </c>
      <c r="K257" s="136" t="s">
        <v>6013</v>
      </c>
      <c r="L257" s="33"/>
      <c r="M257" s="141" t="s">
        <v>21</v>
      </c>
      <c r="N257" s="142" t="s">
        <v>42</v>
      </c>
      <c r="P257" s="143">
        <f t="shared" si="61"/>
        <v>0</v>
      </c>
      <c r="Q257" s="143">
        <v>0</v>
      </c>
      <c r="R257" s="143">
        <f t="shared" si="62"/>
        <v>0</v>
      </c>
      <c r="S257" s="143">
        <v>0</v>
      </c>
      <c r="T257" s="144">
        <f t="shared" si="63"/>
        <v>0</v>
      </c>
      <c r="AR257" s="145" t="s">
        <v>444</v>
      </c>
      <c r="AT257" s="145" t="s">
        <v>332</v>
      </c>
      <c r="AU257" s="145" t="s">
        <v>80</v>
      </c>
      <c r="AY257" s="18" t="s">
        <v>330</v>
      </c>
      <c r="BE257" s="146">
        <f t="shared" si="64"/>
        <v>1783.29</v>
      </c>
      <c r="BF257" s="146">
        <f t="shared" si="65"/>
        <v>0</v>
      </c>
      <c r="BG257" s="146">
        <f t="shared" si="66"/>
        <v>0</v>
      </c>
      <c r="BH257" s="146">
        <f t="shared" si="67"/>
        <v>0</v>
      </c>
      <c r="BI257" s="146">
        <f t="shared" si="68"/>
        <v>0</v>
      </c>
      <c r="BJ257" s="18" t="s">
        <v>78</v>
      </c>
      <c r="BK257" s="146">
        <f t="shared" si="69"/>
        <v>1783.29</v>
      </c>
      <c r="BL257" s="18" t="s">
        <v>444</v>
      </c>
      <c r="BM257" s="145" t="s">
        <v>3389</v>
      </c>
    </row>
    <row r="258" spans="2:65" s="1" customFormat="1" ht="16.5" customHeight="1">
      <c r="B258" s="33"/>
      <c r="C258" s="173" t="s">
        <v>2193</v>
      </c>
      <c r="D258" s="173" t="s">
        <v>475</v>
      </c>
      <c r="E258" s="174" t="s">
        <v>6231</v>
      </c>
      <c r="F258" s="175" t="s">
        <v>6079</v>
      </c>
      <c r="G258" s="176" t="s">
        <v>2551</v>
      </c>
      <c r="H258" s="177">
        <v>18</v>
      </c>
      <c r="I258" s="178">
        <v>123.44</v>
      </c>
      <c r="J258" s="179">
        <f t="shared" si="60"/>
        <v>2221.92</v>
      </c>
      <c r="K258" s="175" t="s">
        <v>21</v>
      </c>
      <c r="L258" s="180"/>
      <c r="M258" s="181" t="s">
        <v>21</v>
      </c>
      <c r="N258" s="182" t="s">
        <v>42</v>
      </c>
      <c r="P258" s="143">
        <f t="shared" si="61"/>
        <v>0</v>
      </c>
      <c r="Q258" s="143">
        <v>0</v>
      </c>
      <c r="R258" s="143">
        <f t="shared" si="62"/>
        <v>0</v>
      </c>
      <c r="S258" s="143">
        <v>0</v>
      </c>
      <c r="T258" s="144">
        <f t="shared" si="63"/>
        <v>0</v>
      </c>
      <c r="AR258" s="145" t="s">
        <v>617</v>
      </c>
      <c r="AT258" s="145" t="s">
        <v>475</v>
      </c>
      <c r="AU258" s="145" t="s">
        <v>80</v>
      </c>
      <c r="AY258" s="18" t="s">
        <v>330</v>
      </c>
      <c r="BE258" s="146">
        <f t="shared" si="64"/>
        <v>2221.92</v>
      </c>
      <c r="BF258" s="146">
        <f t="shared" si="65"/>
        <v>0</v>
      </c>
      <c r="BG258" s="146">
        <f t="shared" si="66"/>
        <v>0</v>
      </c>
      <c r="BH258" s="146">
        <f t="shared" si="67"/>
        <v>0</v>
      </c>
      <c r="BI258" s="146">
        <f t="shared" si="68"/>
        <v>0</v>
      </c>
      <c r="BJ258" s="18" t="s">
        <v>78</v>
      </c>
      <c r="BK258" s="146">
        <f t="shared" si="69"/>
        <v>2221.92</v>
      </c>
      <c r="BL258" s="18" t="s">
        <v>444</v>
      </c>
      <c r="BM258" s="145" t="s">
        <v>3402</v>
      </c>
    </row>
    <row r="259" spans="2:65" s="1" customFormat="1" ht="16.5" customHeight="1">
      <c r="B259" s="33"/>
      <c r="C259" s="134" t="s">
        <v>2198</v>
      </c>
      <c r="D259" s="134" t="s">
        <v>332</v>
      </c>
      <c r="E259" s="135" t="s">
        <v>6080</v>
      </c>
      <c r="F259" s="136" t="s">
        <v>6081</v>
      </c>
      <c r="G259" s="137" t="s">
        <v>2551</v>
      </c>
      <c r="H259" s="138">
        <v>18</v>
      </c>
      <c r="I259" s="139">
        <v>37.03</v>
      </c>
      <c r="J259" s="140">
        <f t="shared" si="60"/>
        <v>666.54</v>
      </c>
      <c r="K259" s="136" t="s">
        <v>6013</v>
      </c>
      <c r="L259" s="33"/>
      <c r="M259" s="141" t="s">
        <v>21</v>
      </c>
      <c r="N259" s="142" t="s">
        <v>42</v>
      </c>
      <c r="P259" s="143">
        <f t="shared" si="61"/>
        <v>0</v>
      </c>
      <c r="Q259" s="143">
        <v>0</v>
      </c>
      <c r="R259" s="143">
        <f t="shared" si="62"/>
        <v>0</v>
      </c>
      <c r="S259" s="143">
        <v>0</v>
      </c>
      <c r="T259" s="144">
        <f t="shared" si="63"/>
        <v>0</v>
      </c>
      <c r="AR259" s="145" t="s">
        <v>444</v>
      </c>
      <c r="AT259" s="145" t="s">
        <v>332</v>
      </c>
      <c r="AU259" s="145" t="s">
        <v>80</v>
      </c>
      <c r="AY259" s="18" t="s">
        <v>330</v>
      </c>
      <c r="BE259" s="146">
        <f t="shared" si="64"/>
        <v>666.54</v>
      </c>
      <c r="BF259" s="146">
        <f t="shared" si="65"/>
        <v>0</v>
      </c>
      <c r="BG259" s="146">
        <f t="shared" si="66"/>
        <v>0</v>
      </c>
      <c r="BH259" s="146">
        <f t="shared" si="67"/>
        <v>0</v>
      </c>
      <c r="BI259" s="146">
        <f t="shared" si="68"/>
        <v>0</v>
      </c>
      <c r="BJ259" s="18" t="s">
        <v>78</v>
      </c>
      <c r="BK259" s="146">
        <f t="shared" si="69"/>
        <v>666.54</v>
      </c>
      <c r="BL259" s="18" t="s">
        <v>444</v>
      </c>
      <c r="BM259" s="145" t="s">
        <v>3416</v>
      </c>
    </row>
    <row r="260" spans="2:65" s="1" customFormat="1" ht="16.5" customHeight="1">
      <c r="B260" s="33"/>
      <c r="C260" s="173" t="s">
        <v>2210</v>
      </c>
      <c r="D260" s="173" t="s">
        <v>475</v>
      </c>
      <c r="E260" s="174" t="s">
        <v>6232</v>
      </c>
      <c r="F260" s="175" t="s">
        <v>6111</v>
      </c>
      <c r="G260" s="176" t="s">
        <v>2551</v>
      </c>
      <c r="H260" s="177">
        <v>2</v>
      </c>
      <c r="I260" s="178">
        <v>1316.27</v>
      </c>
      <c r="J260" s="179">
        <f t="shared" si="60"/>
        <v>2632.54</v>
      </c>
      <c r="K260" s="175" t="s">
        <v>21</v>
      </c>
      <c r="L260" s="180"/>
      <c r="M260" s="181" t="s">
        <v>21</v>
      </c>
      <c r="N260" s="182" t="s">
        <v>42</v>
      </c>
      <c r="P260" s="143">
        <f t="shared" si="61"/>
        <v>0</v>
      </c>
      <c r="Q260" s="143">
        <v>0</v>
      </c>
      <c r="R260" s="143">
        <f t="shared" si="62"/>
        <v>0</v>
      </c>
      <c r="S260" s="143">
        <v>0</v>
      </c>
      <c r="T260" s="144">
        <f t="shared" si="63"/>
        <v>0</v>
      </c>
      <c r="AR260" s="145" t="s">
        <v>617</v>
      </c>
      <c r="AT260" s="145" t="s">
        <v>475</v>
      </c>
      <c r="AU260" s="145" t="s">
        <v>80</v>
      </c>
      <c r="AY260" s="18" t="s">
        <v>330</v>
      </c>
      <c r="BE260" s="146">
        <f t="shared" si="64"/>
        <v>2632.54</v>
      </c>
      <c r="BF260" s="146">
        <f t="shared" si="65"/>
        <v>0</v>
      </c>
      <c r="BG260" s="146">
        <f t="shared" si="66"/>
        <v>0</v>
      </c>
      <c r="BH260" s="146">
        <f t="shared" si="67"/>
        <v>0</v>
      </c>
      <c r="BI260" s="146">
        <f t="shared" si="68"/>
        <v>0</v>
      </c>
      <c r="BJ260" s="18" t="s">
        <v>78</v>
      </c>
      <c r="BK260" s="146">
        <f t="shared" si="69"/>
        <v>2632.54</v>
      </c>
      <c r="BL260" s="18" t="s">
        <v>444</v>
      </c>
      <c r="BM260" s="145" t="s">
        <v>3427</v>
      </c>
    </row>
    <row r="261" spans="2:65" s="1" customFormat="1" ht="16.5" customHeight="1">
      <c r="B261" s="33"/>
      <c r="C261" s="134" t="s">
        <v>2222</v>
      </c>
      <c r="D261" s="134" t="s">
        <v>332</v>
      </c>
      <c r="E261" s="135" t="s">
        <v>6112</v>
      </c>
      <c r="F261" s="136" t="s">
        <v>6113</v>
      </c>
      <c r="G261" s="137" t="s">
        <v>2551</v>
      </c>
      <c r="H261" s="138">
        <v>2</v>
      </c>
      <c r="I261" s="139">
        <v>394.88</v>
      </c>
      <c r="J261" s="140">
        <f t="shared" si="60"/>
        <v>789.76</v>
      </c>
      <c r="K261" s="136" t="s">
        <v>6013</v>
      </c>
      <c r="L261" s="33"/>
      <c r="M261" s="141" t="s">
        <v>21</v>
      </c>
      <c r="N261" s="142" t="s">
        <v>42</v>
      </c>
      <c r="P261" s="143">
        <f t="shared" si="61"/>
        <v>0</v>
      </c>
      <c r="Q261" s="143">
        <v>0</v>
      </c>
      <c r="R261" s="143">
        <f t="shared" si="62"/>
        <v>0</v>
      </c>
      <c r="S261" s="143">
        <v>0</v>
      </c>
      <c r="T261" s="144">
        <f t="shared" si="63"/>
        <v>0</v>
      </c>
      <c r="AR261" s="145" t="s">
        <v>444</v>
      </c>
      <c r="AT261" s="145" t="s">
        <v>332</v>
      </c>
      <c r="AU261" s="145" t="s">
        <v>80</v>
      </c>
      <c r="AY261" s="18" t="s">
        <v>330</v>
      </c>
      <c r="BE261" s="146">
        <f t="shared" si="64"/>
        <v>789.76</v>
      </c>
      <c r="BF261" s="146">
        <f t="shared" si="65"/>
        <v>0</v>
      </c>
      <c r="BG261" s="146">
        <f t="shared" si="66"/>
        <v>0</v>
      </c>
      <c r="BH261" s="146">
        <f t="shared" si="67"/>
        <v>0</v>
      </c>
      <c r="BI261" s="146">
        <f t="shared" si="68"/>
        <v>0</v>
      </c>
      <c r="BJ261" s="18" t="s">
        <v>78</v>
      </c>
      <c r="BK261" s="146">
        <f t="shared" si="69"/>
        <v>789.76</v>
      </c>
      <c r="BL261" s="18" t="s">
        <v>444</v>
      </c>
      <c r="BM261" s="145" t="s">
        <v>3438</v>
      </c>
    </row>
    <row r="262" spans="2:65" s="1" customFormat="1" ht="16.5" customHeight="1">
      <c r="B262" s="33"/>
      <c r="C262" s="173" t="s">
        <v>2227</v>
      </c>
      <c r="D262" s="173" t="s">
        <v>475</v>
      </c>
      <c r="E262" s="174" t="s">
        <v>6233</v>
      </c>
      <c r="F262" s="175" t="s">
        <v>6234</v>
      </c>
      <c r="G262" s="176" t="s">
        <v>2551</v>
      </c>
      <c r="H262" s="177">
        <v>26</v>
      </c>
      <c r="I262" s="178">
        <v>1657.96</v>
      </c>
      <c r="J262" s="179">
        <f t="shared" si="60"/>
        <v>43106.96</v>
      </c>
      <c r="K262" s="175" t="s">
        <v>21</v>
      </c>
      <c r="L262" s="180"/>
      <c r="M262" s="181" t="s">
        <v>21</v>
      </c>
      <c r="N262" s="182" t="s">
        <v>42</v>
      </c>
      <c r="P262" s="143">
        <f t="shared" si="61"/>
        <v>0</v>
      </c>
      <c r="Q262" s="143">
        <v>0</v>
      </c>
      <c r="R262" s="143">
        <f t="shared" si="62"/>
        <v>0</v>
      </c>
      <c r="S262" s="143">
        <v>0</v>
      </c>
      <c r="T262" s="144">
        <f t="shared" si="63"/>
        <v>0</v>
      </c>
      <c r="AR262" s="145" t="s">
        <v>617</v>
      </c>
      <c r="AT262" s="145" t="s">
        <v>475</v>
      </c>
      <c r="AU262" s="145" t="s">
        <v>80</v>
      </c>
      <c r="AY262" s="18" t="s">
        <v>330</v>
      </c>
      <c r="BE262" s="146">
        <f t="shared" si="64"/>
        <v>43106.96</v>
      </c>
      <c r="BF262" s="146">
        <f t="shared" si="65"/>
        <v>0</v>
      </c>
      <c r="BG262" s="146">
        <f t="shared" si="66"/>
        <v>0</v>
      </c>
      <c r="BH262" s="146">
        <f t="shared" si="67"/>
        <v>0</v>
      </c>
      <c r="BI262" s="146">
        <f t="shared" si="68"/>
        <v>0</v>
      </c>
      <c r="BJ262" s="18" t="s">
        <v>78</v>
      </c>
      <c r="BK262" s="146">
        <f t="shared" si="69"/>
        <v>43106.96</v>
      </c>
      <c r="BL262" s="18" t="s">
        <v>444</v>
      </c>
      <c r="BM262" s="145" t="s">
        <v>3448</v>
      </c>
    </row>
    <row r="263" spans="2:65" s="1" customFormat="1" ht="16.5" customHeight="1">
      <c r="B263" s="33"/>
      <c r="C263" s="134" t="s">
        <v>2374</v>
      </c>
      <c r="D263" s="134" t="s">
        <v>332</v>
      </c>
      <c r="E263" s="135" t="s">
        <v>6112</v>
      </c>
      <c r="F263" s="136" t="s">
        <v>6113</v>
      </c>
      <c r="G263" s="137" t="s">
        <v>2551</v>
      </c>
      <c r="H263" s="138">
        <v>26</v>
      </c>
      <c r="I263" s="139">
        <v>497.39</v>
      </c>
      <c r="J263" s="140">
        <f t="shared" si="60"/>
        <v>12932.14</v>
      </c>
      <c r="K263" s="136" t="s">
        <v>6013</v>
      </c>
      <c r="L263" s="33"/>
      <c r="M263" s="141" t="s">
        <v>21</v>
      </c>
      <c r="N263" s="142" t="s">
        <v>42</v>
      </c>
      <c r="P263" s="143">
        <f t="shared" si="61"/>
        <v>0</v>
      </c>
      <c r="Q263" s="143">
        <v>0</v>
      </c>
      <c r="R263" s="143">
        <f t="shared" si="62"/>
        <v>0</v>
      </c>
      <c r="S263" s="143">
        <v>0</v>
      </c>
      <c r="T263" s="144">
        <f t="shared" si="63"/>
        <v>0</v>
      </c>
      <c r="AR263" s="145" t="s">
        <v>444</v>
      </c>
      <c r="AT263" s="145" t="s">
        <v>332</v>
      </c>
      <c r="AU263" s="145" t="s">
        <v>80</v>
      </c>
      <c r="AY263" s="18" t="s">
        <v>330</v>
      </c>
      <c r="BE263" s="146">
        <f t="shared" si="64"/>
        <v>12932.14</v>
      </c>
      <c r="BF263" s="146">
        <f t="shared" si="65"/>
        <v>0</v>
      </c>
      <c r="BG263" s="146">
        <f t="shared" si="66"/>
        <v>0</v>
      </c>
      <c r="BH263" s="146">
        <f t="shared" si="67"/>
        <v>0</v>
      </c>
      <c r="BI263" s="146">
        <f t="shared" si="68"/>
        <v>0</v>
      </c>
      <c r="BJ263" s="18" t="s">
        <v>78</v>
      </c>
      <c r="BK263" s="146">
        <f t="shared" si="69"/>
        <v>12932.14</v>
      </c>
      <c r="BL263" s="18" t="s">
        <v>444</v>
      </c>
      <c r="BM263" s="145" t="s">
        <v>3467</v>
      </c>
    </row>
    <row r="264" spans="2:65" s="1" customFormat="1" ht="24.2" customHeight="1">
      <c r="B264" s="33"/>
      <c r="C264" s="173" t="s">
        <v>2381</v>
      </c>
      <c r="D264" s="173" t="s">
        <v>475</v>
      </c>
      <c r="E264" s="174" t="s">
        <v>6235</v>
      </c>
      <c r="F264" s="175" t="s">
        <v>6236</v>
      </c>
      <c r="G264" s="176" t="s">
        <v>2551</v>
      </c>
      <c r="H264" s="177">
        <v>2</v>
      </c>
      <c r="I264" s="178">
        <v>10573.9</v>
      </c>
      <c r="J264" s="179">
        <f t="shared" si="60"/>
        <v>21147.8</v>
      </c>
      <c r="K264" s="175" t="s">
        <v>21</v>
      </c>
      <c r="L264" s="180"/>
      <c r="M264" s="181" t="s">
        <v>21</v>
      </c>
      <c r="N264" s="182" t="s">
        <v>42</v>
      </c>
      <c r="P264" s="143">
        <f t="shared" si="61"/>
        <v>0</v>
      </c>
      <c r="Q264" s="143">
        <v>0</v>
      </c>
      <c r="R264" s="143">
        <f t="shared" si="62"/>
        <v>0</v>
      </c>
      <c r="S264" s="143">
        <v>0</v>
      </c>
      <c r="T264" s="144">
        <f t="shared" si="63"/>
        <v>0</v>
      </c>
      <c r="AR264" s="145" t="s">
        <v>617</v>
      </c>
      <c r="AT264" s="145" t="s">
        <v>475</v>
      </c>
      <c r="AU264" s="145" t="s">
        <v>80</v>
      </c>
      <c r="AY264" s="18" t="s">
        <v>330</v>
      </c>
      <c r="BE264" s="146">
        <f t="shared" si="64"/>
        <v>21147.8</v>
      </c>
      <c r="BF264" s="146">
        <f t="shared" si="65"/>
        <v>0</v>
      </c>
      <c r="BG264" s="146">
        <f t="shared" si="66"/>
        <v>0</v>
      </c>
      <c r="BH264" s="146">
        <f t="shared" si="67"/>
        <v>0</v>
      </c>
      <c r="BI264" s="146">
        <f t="shared" si="68"/>
        <v>0</v>
      </c>
      <c r="BJ264" s="18" t="s">
        <v>78</v>
      </c>
      <c r="BK264" s="146">
        <f t="shared" si="69"/>
        <v>21147.8</v>
      </c>
      <c r="BL264" s="18" t="s">
        <v>444</v>
      </c>
      <c r="BM264" s="145" t="s">
        <v>3481</v>
      </c>
    </row>
    <row r="265" spans="2:65" s="1" customFormat="1" ht="16.5" customHeight="1">
      <c r="B265" s="33"/>
      <c r="C265" s="134" t="s">
        <v>2392</v>
      </c>
      <c r="D265" s="134" t="s">
        <v>332</v>
      </c>
      <c r="E265" s="135" t="s">
        <v>6237</v>
      </c>
      <c r="F265" s="136" t="s">
        <v>6117</v>
      </c>
      <c r="G265" s="137" t="s">
        <v>2551</v>
      </c>
      <c r="H265" s="138">
        <v>2</v>
      </c>
      <c r="I265" s="139">
        <v>6635.7</v>
      </c>
      <c r="J265" s="140">
        <f t="shared" si="60"/>
        <v>13271.4</v>
      </c>
      <c r="K265" s="136" t="s">
        <v>21</v>
      </c>
      <c r="L265" s="33"/>
      <c r="M265" s="141" t="s">
        <v>21</v>
      </c>
      <c r="N265" s="142" t="s">
        <v>42</v>
      </c>
      <c r="P265" s="143">
        <f t="shared" si="61"/>
        <v>0</v>
      </c>
      <c r="Q265" s="143">
        <v>0</v>
      </c>
      <c r="R265" s="143">
        <f t="shared" si="62"/>
        <v>0</v>
      </c>
      <c r="S265" s="143">
        <v>0</v>
      </c>
      <c r="T265" s="144">
        <f t="shared" si="63"/>
        <v>0</v>
      </c>
      <c r="AR265" s="145" t="s">
        <v>444</v>
      </c>
      <c r="AT265" s="145" t="s">
        <v>332</v>
      </c>
      <c r="AU265" s="145" t="s">
        <v>80</v>
      </c>
      <c r="AY265" s="18" t="s">
        <v>330</v>
      </c>
      <c r="BE265" s="146">
        <f t="shared" si="64"/>
        <v>13271.4</v>
      </c>
      <c r="BF265" s="146">
        <f t="shared" si="65"/>
        <v>0</v>
      </c>
      <c r="BG265" s="146">
        <f t="shared" si="66"/>
        <v>0</v>
      </c>
      <c r="BH265" s="146">
        <f t="shared" si="67"/>
        <v>0</v>
      </c>
      <c r="BI265" s="146">
        <f t="shared" si="68"/>
        <v>0</v>
      </c>
      <c r="BJ265" s="18" t="s">
        <v>78</v>
      </c>
      <c r="BK265" s="146">
        <f t="shared" si="69"/>
        <v>13271.4</v>
      </c>
      <c r="BL265" s="18" t="s">
        <v>444</v>
      </c>
      <c r="BM265" s="145" t="s">
        <v>3491</v>
      </c>
    </row>
    <row r="266" spans="2:65" s="1" customFormat="1" ht="24.2" customHeight="1">
      <c r="B266" s="33"/>
      <c r="C266" s="173" t="s">
        <v>2398</v>
      </c>
      <c r="D266" s="173" t="s">
        <v>475</v>
      </c>
      <c r="E266" s="174" t="s">
        <v>6238</v>
      </c>
      <c r="F266" s="175" t="s">
        <v>6135</v>
      </c>
      <c r="G266" s="176" t="s">
        <v>2551</v>
      </c>
      <c r="H266" s="177">
        <v>5</v>
      </c>
      <c r="I266" s="178">
        <v>7816.81</v>
      </c>
      <c r="J266" s="179">
        <f t="shared" si="60"/>
        <v>39084.050000000003</v>
      </c>
      <c r="K266" s="175" t="s">
        <v>21</v>
      </c>
      <c r="L266" s="180"/>
      <c r="M266" s="181" t="s">
        <v>21</v>
      </c>
      <c r="N266" s="182" t="s">
        <v>42</v>
      </c>
      <c r="P266" s="143">
        <f t="shared" si="61"/>
        <v>0</v>
      </c>
      <c r="Q266" s="143">
        <v>0</v>
      </c>
      <c r="R266" s="143">
        <f t="shared" si="62"/>
        <v>0</v>
      </c>
      <c r="S266" s="143">
        <v>0</v>
      </c>
      <c r="T266" s="144">
        <f t="shared" si="63"/>
        <v>0</v>
      </c>
      <c r="AR266" s="145" t="s">
        <v>617</v>
      </c>
      <c r="AT266" s="145" t="s">
        <v>475</v>
      </c>
      <c r="AU266" s="145" t="s">
        <v>80</v>
      </c>
      <c r="AY266" s="18" t="s">
        <v>330</v>
      </c>
      <c r="BE266" s="146">
        <f t="shared" si="64"/>
        <v>39084.050000000003</v>
      </c>
      <c r="BF266" s="146">
        <f t="shared" si="65"/>
        <v>0</v>
      </c>
      <c r="BG266" s="146">
        <f t="shared" si="66"/>
        <v>0</v>
      </c>
      <c r="BH266" s="146">
        <f t="shared" si="67"/>
        <v>0</v>
      </c>
      <c r="BI266" s="146">
        <f t="shared" si="68"/>
        <v>0</v>
      </c>
      <c r="BJ266" s="18" t="s">
        <v>78</v>
      </c>
      <c r="BK266" s="146">
        <f t="shared" si="69"/>
        <v>39084.050000000003</v>
      </c>
      <c r="BL266" s="18" t="s">
        <v>444</v>
      </c>
      <c r="BM266" s="145" t="s">
        <v>3499</v>
      </c>
    </row>
    <row r="267" spans="2:65" s="1" customFormat="1" ht="16.5" customHeight="1">
      <c r="B267" s="33"/>
      <c r="C267" s="134" t="s">
        <v>2404</v>
      </c>
      <c r="D267" s="134" t="s">
        <v>332</v>
      </c>
      <c r="E267" s="135" t="s">
        <v>6239</v>
      </c>
      <c r="F267" s="136" t="s">
        <v>6130</v>
      </c>
      <c r="G267" s="137" t="s">
        <v>2551</v>
      </c>
      <c r="H267" s="138">
        <v>5</v>
      </c>
      <c r="I267" s="139">
        <v>1833.52</v>
      </c>
      <c r="J267" s="140">
        <f t="shared" si="60"/>
        <v>9167.6</v>
      </c>
      <c r="K267" s="136" t="s">
        <v>21</v>
      </c>
      <c r="L267" s="33"/>
      <c r="M267" s="141" t="s">
        <v>21</v>
      </c>
      <c r="N267" s="142" t="s">
        <v>42</v>
      </c>
      <c r="P267" s="143">
        <f t="shared" si="61"/>
        <v>0</v>
      </c>
      <c r="Q267" s="143">
        <v>0</v>
      </c>
      <c r="R267" s="143">
        <f t="shared" si="62"/>
        <v>0</v>
      </c>
      <c r="S267" s="143">
        <v>0</v>
      </c>
      <c r="T267" s="144">
        <f t="shared" si="63"/>
        <v>0</v>
      </c>
      <c r="AR267" s="145" t="s">
        <v>444</v>
      </c>
      <c r="AT267" s="145" t="s">
        <v>332</v>
      </c>
      <c r="AU267" s="145" t="s">
        <v>80</v>
      </c>
      <c r="AY267" s="18" t="s">
        <v>330</v>
      </c>
      <c r="BE267" s="146">
        <f t="shared" si="64"/>
        <v>9167.6</v>
      </c>
      <c r="BF267" s="146">
        <f t="shared" si="65"/>
        <v>0</v>
      </c>
      <c r="BG267" s="146">
        <f t="shared" si="66"/>
        <v>0</v>
      </c>
      <c r="BH267" s="146">
        <f t="shared" si="67"/>
        <v>0</v>
      </c>
      <c r="BI267" s="146">
        <f t="shared" si="68"/>
        <v>0</v>
      </c>
      <c r="BJ267" s="18" t="s">
        <v>78</v>
      </c>
      <c r="BK267" s="146">
        <f t="shared" si="69"/>
        <v>9167.6</v>
      </c>
      <c r="BL267" s="18" t="s">
        <v>444</v>
      </c>
      <c r="BM267" s="145" t="s">
        <v>3507</v>
      </c>
    </row>
    <row r="268" spans="2:65" s="1" customFormat="1" ht="24.2" customHeight="1">
      <c r="B268" s="33"/>
      <c r="C268" s="173" t="s">
        <v>2410</v>
      </c>
      <c r="D268" s="173" t="s">
        <v>475</v>
      </c>
      <c r="E268" s="174" t="s">
        <v>6240</v>
      </c>
      <c r="F268" s="175" t="s">
        <v>6138</v>
      </c>
      <c r="G268" s="176" t="s">
        <v>2551</v>
      </c>
      <c r="H268" s="177">
        <v>1</v>
      </c>
      <c r="I268" s="178">
        <v>15716.1</v>
      </c>
      <c r="J268" s="179">
        <f t="shared" si="60"/>
        <v>15716.1</v>
      </c>
      <c r="K268" s="175" t="s">
        <v>21</v>
      </c>
      <c r="L268" s="180"/>
      <c r="M268" s="181" t="s">
        <v>21</v>
      </c>
      <c r="N268" s="182" t="s">
        <v>42</v>
      </c>
      <c r="P268" s="143">
        <f t="shared" si="61"/>
        <v>0</v>
      </c>
      <c r="Q268" s="143">
        <v>0</v>
      </c>
      <c r="R268" s="143">
        <f t="shared" si="62"/>
        <v>0</v>
      </c>
      <c r="S268" s="143">
        <v>0</v>
      </c>
      <c r="T268" s="144">
        <f t="shared" si="63"/>
        <v>0</v>
      </c>
      <c r="AR268" s="145" t="s">
        <v>617</v>
      </c>
      <c r="AT268" s="145" t="s">
        <v>475</v>
      </c>
      <c r="AU268" s="145" t="s">
        <v>80</v>
      </c>
      <c r="AY268" s="18" t="s">
        <v>330</v>
      </c>
      <c r="BE268" s="146">
        <f t="shared" si="64"/>
        <v>15716.1</v>
      </c>
      <c r="BF268" s="146">
        <f t="shared" si="65"/>
        <v>0</v>
      </c>
      <c r="BG268" s="146">
        <f t="shared" si="66"/>
        <v>0</v>
      </c>
      <c r="BH268" s="146">
        <f t="shared" si="67"/>
        <v>0</v>
      </c>
      <c r="BI268" s="146">
        <f t="shared" si="68"/>
        <v>0</v>
      </c>
      <c r="BJ268" s="18" t="s">
        <v>78</v>
      </c>
      <c r="BK268" s="146">
        <f t="shared" si="69"/>
        <v>15716.1</v>
      </c>
      <c r="BL268" s="18" t="s">
        <v>444</v>
      </c>
      <c r="BM268" s="145" t="s">
        <v>3516</v>
      </c>
    </row>
    <row r="269" spans="2:65" s="1" customFormat="1" ht="16.5" customHeight="1">
      <c r="B269" s="33"/>
      <c r="C269" s="134" t="s">
        <v>2416</v>
      </c>
      <c r="D269" s="134" t="s">
        <v>332</v>
      </c>
      <c r="E269" s="135" t="s">
        <v>6241</v>
      </c>
      <c r="F269" s="136" t="s">
        <v>6117</v>
      </c>
      <c r="G269" s="137" t="s">
        <v>2551</v>
      </c>
      <c r="H269" s="138">
        <v>1</v>
      </c>
      <c r="I269" s="139">
        <v>3569.14</v>
      </c>
      <c r="J269" s="140">
        <f t="shared" si="60"/>
        <v>3569.14</v>
      </c>
      <c r="K269" s="136" t="s">
        <v>21</v>
      </c>
      <c r="L269" s="33"/>
      <c r="M269" s="141" t="s">
        <v>21</v>
      </c>
      <c r="N269" s="142" t="s">
        <v>42</v>
      </c>
      <c r="P269" s="143">
        <f t="shared" si="61"/>
        <v>0</v>
      </c>
      <c r="Q269" s="143">
        <v>0</v>
      </c>
      <c r="R269" s="143">
        <f t="shared" si="62"/>
        <v>0</v>
      </c>
      <c r="S269" s="143">
        <v>0</v>
      </c>
      <c r="T269" s="144">
        <f t="shared" si="63"/>
        <v>0</v>
      </c>
      <c r="AR269" s="145" t="s">
        <v>444</v>
      </c>
      <c r="AT269" s="145" t="s">
        <v>332</v>
      </c>
      <c r="AU269" s="145" t="s">
        <v>80</v>
      </c>
      <c r="AY269" s="18" t="s">
        <v>330</v>
      </c>
      <c r="BE269" s="146">
        <f t="shared" si="64"/>
        <v>3569.14</v>
      </c>
      <c r="BF269" s="146">
        <f t="shared" si="65"/>
        <v>0</v>
      </c>
      <c r="BG269" s="146">
        <f t="shared" si="66"/>
        <v>0</v>
      </c>
      <c r="BH269" s="146">
        <f t="shared" si="67"/>
        <v>0</v>
      </c>
      <c r="BI269" s="146">
        <f t="shared" si="68"/>
        <v>0</v>
      </c>
      <c r="BJ269" s="18" t="s">
        <v>78</v>
      </c>
      <c r="BK269" s="146">
        <f t="shared" si="69"/>
        <v>3569.14</v>
      </c>
      <c r="BL269" s="18" t="s">
        <v>444</v>
      </c>
      <c r="BM269" s="145" t="s">
        <v>3524</v>
      </c>
    </row>
    <row r="270" spans="2:65" s="1" customFormat="1" ht="16.5" customHeight="1">
      <c r="B270" s="33"/>
      <c r="C270" s="173" t="s">
        <v>2421</v>
      </c>
      <c r="D270" s="173" t="s">
        <v>475</v>
      </c>
      <c r="E270" s="174" t="s">
        <v>6242</v>
      </c>
      <c r="F270" s="175" t="s">
        <v>6155</v>
      </c>
      <c r="G270" s="176" t="s">
        <v>2551</v>
      </c>
      <c r="H270" s="177">
        <v>32</v>
      </c>
      <c r="I270" s="178">
        <v>8089.18</v>
      </c>
      <c r="J270" s="179">
        <f t="shared" si="60"/>
        <v>258853.76000000001</v>
      </c>
      <c r="K270" s="175" t="s">
        <v>21</v>
      </c>
      <c r="L270" s="180"/>
      <c r="M270" s="181" t="s">
        <v>21</v>
      </c>
      <c r="N270" s="182" t="s">
        <v>42</v>
      </c>
      <c r="P270" s="143">
        <f t="shared" si="61"/>
        <v>0</v>
      </c>
      <c r="Q270" s="143">
        <v>0</v>
      </c>
      <c r="R270" s="143">
        <f t="shared" si="62"/>
        <v>0</v>
      </c>
      <c r="S270" s="143">
        <v>0</v>
      </c>
      <c r="T270" s="144">
        <f t="shared" si="63"/>
        <v>0</v>
      </c>
      <c r="AR270" s="145" t="s">
        <v>617</v>
      </c>
      <c r="AT270" s="145" t="s">
        <v>475</v>
      </c>
      <c r="AU270" s="145" t="s">
        <v>80</v>
      </c>
      <c r="AY270" s="18" t="s">
        <v>330</v>
      </c>
      <c r="BE270" s="146">
        <f t="shared" si="64"/>
        <v>258853.76000000001</v>
      </c>
      <c r="BF270" s="146">
        <f t="shared" si="65"/>
        <v>0</v>
      </c>
      <c r="BG270" s="146">
        <f t="shared" si="66"/>
        <v>0</v>
      </c>
      <c r="BH270" s="146">
        <f t="shared" si="67"/>
        <v>0</v>
      </c>
      <c r="BI270" s="146">
        <f t="shared" si="68"/>
        <v>0</v>
      </c>
      <c r="BJ270" s="18" t="s">
        <v>78</v>
      </c>
      <c r="BK270" s="146">
        <f t="shared" si="69"/>
        <v>258853.76000000001</v>
      </c>
      <c r="BL270" s="18" t="s">
        <v>444</v>
      </c>
      <c r="BM270" s="145" t="s">
        <v>3535</v>
      </c>
    </row>
    <row r="271" spans="2:65" s="1" customFormat="1" ht="16.5" customHeight="1">
      <c r="B271" s="33"/>
      <c r="C271" s="134" t="s">
        <v>2426</v>
      </c>
      <c r="D271" s="134" t="s">
        <v>332</v>
      </c>
      <c r="E271" s="135" t="s">
        <v>6243</v>
      </c>
      <c r="F271" s="136" t="s">
        <v>6150</v>
      </c>
      <c r="G271" s="137" t="s">
        <v>2551</v>
      </c>
      <c r="H271" s="138">
        <v>32</v>
      </c>
      <c r="I271" s="139">
        <v>1213.3800000000001</v>
      </c>
      <c r="J271" s="140">
        <f t="shared" si="60"/>
        <v>38828.160000000003</v>
      </c>
      <c r="K271" s="136" t="s">
        <v>21</v>
      </c>
      <c r="L271" s="33"/>
      <c r="M271" s="141" t="s">
        <v>21</v>
      </c>
      <c r="N271" s="142" t="s">
        <v>42</v>
      </c>
      <c r="P271" s="143">
        <f t="shared" si="61"/>
        <v>0</v>
      </c>
      <c r="Q271" s="143">
        <v>0</v>
      </c>
      <c r="R271" s="143">
        <f t="shared" si="62"/>
        <v>0</v>
      </c>
      <c r="S271" s="143">
        <v>0</v>
      </c>
      <c r="T271" s="144">
        <f t="shared" si="63"/>
        <v>0</v>
      </c>
      <c r="AR271" s="145" t="s">
        <v>444</v>
      </c>
      <c r="AT271" s="145" t="s">
        <v>332</v>
      </c>
      <c r="AU271" s="145" t="s">
        <v>80</v>
      </c>
      <c r="AY271" s="18" t="s">
        <v>330</v>
      </c>
      <c r="BE271" s="146">
        <f t="shared" si="64"/>
        <v>38828.160000000003</v>
      </c>
      <c r="BF271" s="146">
        <f t="shared" si="65"/>
        <v>0</v>
      </c>
      <c r="BG271" s="146">
        <f t="shared" si="66"/>
        <v>0</v>
      </c>
      <c r="BH271" s="146">
        <f t="shared" si="67"/>
        <v>0</v>
      </c>
      <c r="BI271" s="146">
        <f t="shared" si="68"/>
        <v>0</v>
      </c>
      <c r="BJ271" s="18" t="s">
        <v>78</v>
      </c>
      <c r="BK271" s="146">
        <f t="shared" si="69"/>
        <v>38828.160000000003</v>
      </c>
      <c r="BL271" s="18" t="s">
        <v>444</v>
      </c>
      <c r="BM271" s="145" t="s">
        <v>3542</v>
      </c>
    </row>
    <row r="272" spans="2:65" s="1" customFormat="1" ht="16.5" customHeight="1">
      <c r="B272" s="33"/>
      <c r="C272" s="173" t="s">
        <v>2431</v>
      </c>
      <c r="D272" s="173" t="s">
        <v>475</v>
      </c>
      <c r="E272" s="174" t="s">
        <v>6244</v>
      </c>
      <c r="F272" s="175" t="s">
        <v>6167</v>
      </c>
      <c r="G272" s="176" t="s">
        <v>2551</v>
      </c>
      <c r="H272" s="177">
        <v>2</v>
      </c>
      <c r="I272" s="178">
        <v>8023.82</v>
      </c>
      <c r="J272" s="179">
        <f t="shared" si="60"/>
        <v>16047.64</v>
      </c>
      <c r="K272" s="175" t="s">
        <v>21</v>
      </c>
      <c r="L272" s="180"/>
      <c r="M272" s="181" t="s">
        <v>21</v>
      </c>
      <c r="N272" s="182" t="s">
        <v>42</v>
      </c>
      <c r="P272" s="143">
        <f t="shared" si="61"/>
        <v>0</v>
      </c>
      <c r="Q272" s="143">
        <v>0</v>
      </c>
      <c r="R272" s="143">
        <f t="shared" si="62"/>
        <v>0</v>
      </c>
      <c r="S272" s="143">
        <v>0</v>
      </c>
      <c r="T272" s="144">
        <f t="shared" si="63"/>
        <v>0</v>
      </c>
      <c r="AR272" s="145" t="s">
        <v>617</v>
      </c>
      <c r="AT272" s="145" t="s">
        <v>475</v>
      </c>
      <c r="AU272" s="145" t="s">
        <v>80</v>
      </c>
      <c r="AY272" s="18" t="s">
        <v>330</v>
      </c>
      <c r="BE272" s="146">
        <f t="shared" si="64"/>
        <v>16047.64</v>
      </c>
      <c r="BF272" s="146">
        <f t="shared" si="65"/>
        <v>0</v>
      </c>
      <c r="BG272" s="146">
        <f t="shared" si="66"/>
        <v>0</v>
      </c>
      <c r="BH272" s="146">
        <f t="shared" si="67"/>
        <v>0</v>
      </c>
      <c r="BI272" s="146">
        <f t="shared" si="68"/>
        <v>0</v>
      </c>
      <c r="BJ272" s="18" t="s">
        <v>78</v>
      </c>
      <c r="BK272" s="146">
        <f t="shared" si="69"/>
        <v>16047.64</v>
      </c>
      <c r="BL272" s="18" t="s">
        <v>444</v>
      </c>
      <c r="BM272" s="145" t="s">
        <v>3550</v>
      </c>
    </row>
    <row r="273" spans="2:65" s="1" customFormat="1" ht="16.5" customHeight="1">
      <c r="B273" s="33"/>
      <c r="C273" s="134" t="s">
        <v>2445</v>
      </c>
      <c r="D273" s="134" t="s">
        <v>332</v>
      </c>
      <c r="E273" s="135" t="s">
        <v>6245</v>
      </c>
      <c r="F273" s="136" t="s">
        <v>6150</v>
      </c>
      <c r="G273" s="137" t="s">
        <v>2551</v>
      </c>
      <c r="H273" s="138">
        <v>2</v>
      </c>
      <c r="I273" s="139">
        <v>1203.57</v>
      </c>
      <c r="J273" s="140">
        <f t="shared" si="60"/>
        <v>2407.14</v>
      </c>
      <c r="K273" s="136" t="s">
        <v>21</v>
      </c>
      <c r="L273" s="33"/>
      <c r="M273" s="141" t="s">
        <v>21</v>
      </c>
      <c r="N273" s="142" t="s">
        <v>42</v>
      </c>
      <c r="P273" s="143">
        <f t="shared" si="61"/>
        <v>0</v>
      </c>
      <c r="Q273" s="143">
        <v>0</v>
      </c>
      <c r="R273" s="143">
        <f t="shared" si="62"/>
        <v>0</v>
      </c>
      <c r="S273" s="143">
        <v>0</v>
      </c>
      <c r="T273" s="144">
        <f t="shared" si="63"/>
        <v>0</v>
      </c>
      <c r="AR273" s="145" t="s">
        <v>444</v>
      </c>
      <c r="AT273" s="145" t="s">
        <v>332</v>
      </c>
      <c r="AU273" s="145" t="s">
        <v>80</v>
      </c>
      <c r="AY273" s="18" t="s">
        <v>330</v>
      </c>
      <c r="BE273" s="146">
        <f t="shared" si="64"/>
        <v>2407.14</v>
      </c>
      <c r="BF273" s="146">
        <f t="shared" si="65"/>
        <v>0</v>
      </c>
      <c r="BG273" s="146">
        <f t="shared" si="66"/>
        <v>0</v>
      </c>
      <c r="BH273" s="146">
        <f t="shared" si="67"/>
        <v>0</v>
      </c>
      <c r="BI273" s="146">
        <f t="shared" si="68"/>
        <v>0</v>
      </c>
      <c r="BJ273" s="18" t="s">
        <v>78</v>
      </c>
      <c r="BK273" s="146">
        <f t="shared" si="69"/>
        <v>2407.14</v>
      </c>
      <c r="BL273" s="18" t="s">
        <v>444</v>
      </c>
      <c r="BM273" s="145" t="s">
        <v>3558</v>
      </c>
    </row>
    <row r="274" spans="2:65" s="1" customFormat="1" ht="16.5" customHeight="1">
      <c r="B274" s="33"/>
      <c r="C274" s="173" t="s">
        <v>2451</v>
      </c>
      <c r="D274" s="173" t="s">
        <v>475</v>
      </c>
      <c r="E274" s="174" t="s">
        <v>6246</v>
      </c>
      <c r="F274" s="175" t="s">
        <v>6148</v>
      </c>
      <c r="G274" s="176" t="s">
        <v>2551</v>
      </c>
      <c r="H274" s="177">
        <v>2</v>
      </c>
      <c r="I274" s="178">
        <v>7893.09</v>
      </c>
      <c r="J274" s="179">
        <f t="shared" si="60"/>
        <v>15786.18</v>
      </c>
      <c r="K274" s="175" t="s">
        <v>21</v>
      </c>
      <c r="L274" s="180"/>
      <c r="M274" s="181" t="s">
        <v>21</v>
      </c>
      <c r="N274" s="182" t="s">
        <v>42</v>
      </c>
      <c r="P274" s="143">
        <f t="shared" si="61"/>
        <v>0</v>
      </c>
      <c r="Q274" s="143">
        <v>0</v>
      </c>
      <c r="R274" s="143">
        <f t="shared" si="62"/>
        <v>0</v>
      </c>
      <c r="S274" s="143">
        <v>0</v>
      </c>
      <c r="T274" s="144">
        <f t="shared" si="63"/>
        <v>0</v>
      </c>
      <c r="AR274" s="145" t="s">
        <v>617</v>
      </c>
      <c r="AT274" s="145" t="s">
        <v>475</v>
      </c>
      <c r="AU274" s="145" t="s">
        <v>80</v>
      </c>
      <c r="AY274" s="18" t="s">
        <v>330</v>
      </c>
      <c r="BE274" s="146">
        <f t="shared" si="64"/>
        <v>15786.18</v>
      </c>
      <c r="BF274" s="146">
        <f t="shared" si="65"/>
        <v>0</v>
      </c>
      <c r="BG274" s="146">
        <f t="shared" si="66"/>
        <v>0</v>
      </c>
      <c r="BH274" s="146">
        <f t="shared" si="67"/>
        <v>0</v>
      </c>
      <c r="BI274" s="146">
        <f t="shared" si="68"/>
        <v>0</v>
      </c>
      <c r="BJ274" s="18" t="s">
        <v>78</v>
      </c>
      <c r="BK274" s="146">
        <f t="shared" si="69"/>
        <v>15786.18</v>
      </c>
      <c r="BL274" s="18" t="s">
        <v>444</v>
      </c>
      <c r="BM274" s="145" t="s">
        <v>3566</v>
      </c>
    </row>
    <row r="275" spans="2:65" s="1" customFormat="1" ht="16.5" customHeight="1">
      <c r="B275" s="33"/>
      <c r="C275" s="134" t="s">
        <v>2456</v>
      </c>
      <c r="D275" s="134" t="s">
        <v>332</v>
      </c>
      <c r="E275" s="135" t="s">
        <v>6247</v>
      </c>
      <c r="F275" s="136" t="s">
        <v>6150</v>
      </c>
      <c r="G275" s="137" t="s">
        <v>2551</v>
      </c>
      <c r="H275" s="138">
        <v>2</v>
      </c>
      <c r="I275" s="139">
        <v>1183.96</v>
      </c>
      <c r="J275" s="140">
        <f t="shared" si="60"/>
        <v>2367.92</v>
      </c>
      <c r="K275" s="136" t="s">
        <v>21</v>
      </c>
      <c r="L275" s="33"/>
      <c r="M275" s="141" t="s">
        <v>21</v>
      </c>
      <c r="N275" s="142" t="s">
        <v>42</v>
      </c>
      <c r="P275" s="143">
        <f t="shared" si="61"/>
        <v>0</v>
      </c>
      <c r="Q275" s="143">
        <v>0</v>
      </c>
      <c r="R275" s="143">
        <f t="shared" si="62"/>
        <v>0</v>
      </c>
      <c r="S275" s="143">
        <v>0</v>
      </c>
      <c r="T275" s="144">
        <f t="shared" si="63"/>
        <v>0</v>
      </c>
      <c r="AR275" s="145" t="s">
        <v>444</v>
      </c>
      <c r="AT275" s="145" t="s">
        <v>332</v>
      </c>
      <c r="AU275" s="145" t="s">
        <v>80</v>
      </c>
      <c r="AY275" s="18" t="s">
        <v>330</v>
      </c>
      <c r="BE275" s="146">
        <f t="shared" si="64"/>
        <v>2367.92</v>
      </c>
      <c r="BF275" s="146">
        <f t="shared" si="65"/>
        <v>0</v>
      </c>
      <c r="BG275" s="146">
        <f t="shared" si="66"/>
        <v>0</v>
      </c>
      <c r="BH275" s="146">
        <f t="shared" si="67"/>
        <v>0</v>
      </c>
      <c r="BI275" s="146">
        <f t="shared" si="68"/>
        <v>0</v>
      </c>
      <c r="BJ275" s="18" t="s">
        <v>78</v>
      </c>
      <c r="BK275" s="146">
        <f t="shared" si="69"/>
        <v>2367.92</v>
      </c>
      <c r="BL275" s="18" t="s">
        <v>444</v>
      </c>
      <c r="BM275" s="145" t="s">
        <v>3574</v>
      </c>
    </row>
    <row r="276" spans="2:65" s="1" customFormat="1" ht="21.75" customHeight="1">
      <c r="B276" s="33"/>
      <c r="C276" s="173" t="s">
        <v>2461</v>
      </c>
      <c r="D276" s="173" t="s">
        <v>475</v>
      </c>
      <c r="E276" s="174" t="s">
        <v>6248</v>
      </c>
      <c r="F276" s="175" t="s">
        <v>6158</v>
      </c>
      <c r="G276" s="176" t="s">
        <v>2551</v>
      </c>
      <c r="H276" s="177">
        <v>1</v>
      </c>
      <c r="I276" s="178">
        <v>8546.1</v>
      </c>
      <c r="J276" s="179">
        <f t="shared" si="60"/>
        <v>8546.1</v>
      </c>
      <c r="K276" s="175" t="s">
        <v>21</v>
      </c>
      <c r="L276" s="180"/>
      <c r="M276" s="181" t="s">
        <v>21</v>
      </c>
      <c r="N276" s="182" t="s">
        <v>42</v>
      </c>
      <c r="P276" s="143">
        <f t="shared" si="61"/>
        <v>0</v>
      </c>
      <c r="Q276" s="143">
        <v>0</v>
      </c>
      <c r="R276" s="143">
        <f t="shared" si="62"/>
        <v>0</v>
      </c>
      <c r="S276" s="143">
        <v>0</v>
      </c>
      <c r="T276" s="144">
        <f t="shared" si="63"/>
        <v>0</v>
      </c>
      <c r="AR276" s="145" t="s">
        <v>617</v>
      </c>
      <c r="AT276" s="145" t="s">
        <v>475</v>
      </c>
      <c r="AU276" s="145" t="s">
        <v>80</v>
      </c>
      <c r="AY276" s="18" t="s">
        <v>330</v>
      </c>
      <c r="BE276" s="146">
        <f t="shared" si="64"/>
        <v>8546.1</v>
      </c>
      <c r="BF276" s="146">
        <f t="shared" si="65"/>
        <v>0</v>
      </c>
      <c r="BG276" s="146">
        <f t="shared" si="66"/>
        <v>0</v>
      </c>
      <c r="BH276" s="146">
        <f t="shared" si="67"/>
        <v>0</v>
      </c>
      <c r="BI276" s="146">
        <f t="shared" si="68"/>
        <v>0</v>
      </c>
      <c r="BJ276" s="18" t="s">
        <v>78</v>
      </c>
      <c r="BK276" s="146">
        <f t="shared" si="69"/>
        <v>8546.1</v>
      </c>
      <c r="BL276" s="18" t="s">
        <v>444</v>
      </c>
      <c r="BM276" s="145" t="s">
        <v>3582</v>
      </c>
    </row>
    <row r="277" spans="2:65" s="1" customFormat="1" ht="16.5" customHeight="1">
      <c r="B277" s="33"/>
      <c r="C277" s="134" t="s">
        <v>2466</v>
      </c>
      <c r="D277" s="134" t="s">
        <v>332</v>
      </c>
      <c r="E277" s="135" t="s">
        <v>6249</v>
      </c>
      <c r="F277" s="136" t="s">
        <v>6150</v>
      </c>
      <c r="G277" s="137" t="s">
        <v>2551</v>
      </c>
      <c r="H277" s="138">
        <v>1</v>
      </c>
      <c r="I277" s="139">
        <v>1281.92</v>
      </c>
      <c r="J277" s="140">
        <f t="shared" si="60"/>
        <v>1281.92</v>
      </c>
      <c r="K277" s="136" t="s">
        <v>21</v>
      </c>
      <c r="L277" s="33"/>
      <c r="M277" s="141" t="s">
        <v>21</v>
      </c>
      <c r="N277" s="142" t="s">
        <v>42</v>
      </c>
      <c r="P277" s="143">
        <f t="shared" si="61"/>
        <v>0</v>
      </c>
      <c r="Q277" s="143">
        <v>0</v>
      </c>
      <c r="R277" s="143">
        <f t="shared" si="62"/>
        <v>0</v>
      </c>
      <c r="S277" s="143">
        <v>0</v>
      </c>
      <c r="T277" s="144">
        <f t="shared" si="63"/>
        <v>0</v>
      </c>
      <c r="AR277" s="145" t="s">
        <v>444</v>
      </c>
      <c r="AT277" s="145" t="s">
        <v>332</v>
      </c>
      <c r="AU277" s="145" t="s">
        <v>80</v>
      </c>
      <c r="AY277" s="18" t="s">
        <v>330</v>
      </c>
      <c r="BE277" s="146">
        <f t="shared" si="64"/>
        <v>1281.92</v>
      </c>
      <c r="BF277" s="146">
        <f t="shared" si="65"/>
        <v>0</v>
      </c>
      <c r="BG277" s="146">
        <f t="shared" si="66"/>
        <v>0</v>
      </c>
      <c r="BH277" s="146">
        <f t="shared" si="67"/>
        <v>0</v>
      </c>
      <c r="BI277" s="146">
        <f t="shared" si="68"/>
        <v>0</v>
      </c>
      <c r="BJ277" s="18" t="s">
        <v>78</v>
      </c>
      <c r="BK277" s="146">
        <f t="shared" si="69"/>
        <v>1281.92</v>
      </c>
      <c r="BL277" s="18" t="s">
        <v>444</v>
      </c>
      <c r="BM277" s="145" t="s">
        <v>3590</v>
      </c>
    </row>
    <row r="278" spans="2:65" s="1" customFormat="1" ht="21.75" customHeight="1">
      <c r="B278" s="33"/>
      <c r="C278" s="173" t="s">
        <v>2472</v>
      </c>
      <c r="D278" s="173" t="s">
        <v>475</v>
      </c>
      <c r="E278" s="174" t="s">
        <v>6250</v>
      </c>
      <c r="F278" s="175" t="s">
        <v>6170</v>
      </c>
      <c r="G278" s="176" t="s">
        <v>2551</v>
      </c>
      <c r="H278" s="177">
        <v>1</v>
      </c>
      <c r="I278" s="178">
        <v>9982.84</v>
      </c>
      <c r="J278" s="179">
        <f t="shared" si="60"/>
        <v>9982.84</v>
      </c>
      <c r="K278" s="175" t="s">
        <v>21</v>
      </c>
      <c r="L278" s="180"/>
      <c r="M278" s="181" t="s">
        <v>21</v>
      </c>
      <c r="N278" s="182" t="s">
        <v>42</v>
      </c>
      <c r="P278" s="143">
        <f t="shared" si="61"/>
        <v>0</v>
      </c>
      <c r="Q278" s="143">
        <v>0</v>
      </c>
      <c r="R278" s="143">
        <f t="shared" si="62"/>
        <v>0</v>
      </c>
      <c r="S278" s="143">
        <v>0</v>
      </c>
      <c r="T278" s="144">
        <f t="shared" si="63"/>
        <v>0</v>
      </c>
      <c r="AR278" s="145" t="s">
        <v>617</v>
      </c>
      <c r="AT278" s="145" t="s">
        <v>475</v>
      </c>
      <c r="AU278" s="145" t="s">
        <v>80</v>
      </c>
      <c r="AY278" s="18" t="s">
        <v>330</v>
      </c>
      <c r="BE278" s="146">
        <f t="shared" si="64"/>
        <v>9982.84</v>
      </c>
      <c r="BF278" s="146">
        <f t="shared" si="65"/>
        <v>0</v>
      </c>
      <c r="BG278" s="146">
        <f t="shared" si="66"/>
        <v>0</v>
      </c>
      <c r="BH278" s="146">
        <f t="shared" si="67"/>
        <v>0</v>
      </c>
      <c r="BI278" s="146">
        <f t="shared" si="68"/>
        <v>0</v>
      </c>
      <c r="BJ278" s="18" t="s">
        <v>78</v>
      </c>
      <c r="BK278" s="146">
        <f t="shared" si="69"/>
        <v>9982.84</v>
      </c>
      <c r="BL278" s="18" t="s">
        <v>444</v>
      </c>
      <c r="BM278" s="145" t="s">
        <v>3596</v>
      </c>
    </row>
    <row r="279" spans="2:65" s="1" customFormat="1" ht="16.5" customHeight="1">
      <c r="B279" s="33"/>
      <c r="C279" s="134" t="s">
        <v>2478</v>
      </c>
      <c r="D279" s="134" t="s">
        <v>332</v>
      </c>
      <c r="E279" s="135" t="s">
        <v>6251</v>
      </c>
      <c r="F279" s="136" t="s">
        <v>6146</v>
      </c>
      <c r="G279" s="137" t="s">
        <v>2551</v>
      </c>
      <c r="H279" s="138">
        <v>1</v>
      </c>
      <c r="I279" s="139">
        <v>1497.43</v>
      </c>
      <c r="J279" s="140">
        <f t="shared" si="60"/>
        <v>1497.43</v>
      </c>
      <c r="K279" s="136" t="s">
        <v>21</v>
      </c>
      <c r="L279" s="33"/>
      <c r="M279" s="141" t="s">
        <v>21</v>
      </c>
      <c r="N279" s="142" t="s">
        <v>42</v>
      </c>
      <c r="P279" s="143">
        <f t="shared" si="61"/>
        <v>0</v>
      </c>
      <c r="Q279" s="143">
        <v>0</v>
      </c>
      <c r="R279" s="143">
        <f t="shared" si="62"/>
        <v>0</v>
      </c>
      <c r="S279" s="143">
        <v>0</v>
      </c>
      <c r="T279" s="144">
        <f t="shared" si="63"/>
        <v>0</v>
      </c>
      <c r="AR279" s="145" t="s">
        <v>444</v>
      </c>
      <c r="AT279" s="145" t="s">
        <v>332</v>
      </c>
      <c r="AU279" s="145" t="s">
        <v>80</v>
      </c>
      <c r="AY279" s="18" t="s">
        <v>330</v>
      </c>
      <c r="BE279" s="146">
        <f t="shared" si="64"/>
        <v>1497.43</v>
      </c>
      <c r="BF279" s="146">
        <f t="shared" si="65"/>
        <v>0</v>
      </c>
      <c r="BG279" s="146">
        <f t="shared" si="66"/>
        <v>0</v>
      </c>
      <c r="BH279" s="146">
        <f t="shared" si="67"/>
        <v>0</v>
      </c>
      <c r="BI279" s="146">
        <f t="shared" si="68"/>
        <v>0</v>
      </c>
      <c r="BJ279" s="18" t="s">
        <v>78</v>
      </c>
      <c r="BK279" s="146">
        <f t="shared" si="69"/>
        <v>1497.43</v>
      </c>
      <c r="BL279" s="18" t="s">
        <v>444</v>
      </c>
      <c r="BM279" s="145" t="s">
        <v>3602</v>
      </c>
    </row>
    <row r="280" spans="2:65" s="1" customFormat="1" ht="16.5" customHeight="1">
      <c r="B280" s="33"/>
      <c r="C280" s="173" t="s">
        <v>2482</v>
      </c>
      <c r="D280" s="173" t="s">
        <v>475</v>
      </c>
      <c r="E280" s="174" t="s">
        <v>6252</v>
      </c>
      <c r="F280" s="175" t="s">
        <v>6189</v>
      </c>
      <c r="G280" s="176" t="s">
        <v>2551</v>
      </c>
      <c r="H280" s="177">
        <v>5</v>
      </c>
      <c r="I280" s="178">
        <v>2031.29</v>
      </c>
      <c r="J280" s="179">
        <f t="shared" si="60"/>
        <v>10156.450000000001</v>
      </c>
      <c r="K280" s="175" t="s">
        <v>21</v>
      </c>
      <c r="L280" s="180"/>
      <c r="M280" s="181" t="s">
        <v>21</v>
      </c>
      <c r="N280" s="182" t="s">
        <v>42</v>
      </c>
      <c r="P280" s="143">
        <f t="shared" si="61"/>
        <v>0</v>
      </c>
      <c r="Q280" s="143">
        <v>0</v>
      </c>
      <c r="R280" s="143">
        <f t="shared" si="62"/>
        <v>0</v>
      </c>
      <c r="S280" s="143">
        <v>0</v>
      </c>
      <c r="T280" s="144">
        <f t="shared" si="63"/>
        <v>0</v>
      </c>
      <c r="AR280" s="145" t="s">
        <v>617</v>
      </c>
      <c r="AT280" s="145" t="s">
        <v>475</v>
      </c>
      <c r="AU280" s="145" t="s">
        <v>80</v>
      </c>
      <c r="AY280" s="18" t="s">
        <v>330</v>
      </c>
      <c r="BE280" s="146">
        <f t="shared" si="64"/>
        <v>10156.450000000001</v>
      </c>
      <c r="BF280" s="146">
        <f t="shared" si="65"/>
        <v>0</v>
      </c>
      <c r="BG280" s="146">
        <f t="shared" si="66"/>
        <v>0</v>
      </c>
      <c r="BH280" s="146">
        <f t="shared" si="67"/>
        <v>0</v>
      </c>
      <c r="BI280" s="146">
        <f t="shared" si="68"/>
        <v>0</v>
      </c>
      <c r="BJ280" s="18" t="s">
        <v>78</v>
      </c>
      <c r="BK280" s="146">
        <f t="shared" si="69"/>
        <v>10156.450000000001</v>
      </c>
      <c r="BL280" s="18" t="s">
        <v>444</v>
      </c>
      <c r="BM280" s="145" t="s">
        <v>3610</v>
      </c>
    </row>
    <row r="281" spans="2:65" s="1" customFormat="1" ht="16.5" customHeight="1">
      <c r="B281" s="33"/>
      <c r="C281" s="134" t="s">
        <v>2486</v>
      </c>
      <c r="D281" s="134" t="s">
        <v>332</v>
      </c>
      <c r="E281" s="135" t="s">
        <v>6190</v>
      </c>
      <c r="F281" s="136" t="s">
        <v>6191</v>
      </c>
      <c r="G281" s="137" t="s">
        <v>2551</v>
      </c>
      <c r="H281" s="138">
        <v>5</v>
      </c>
      <c r="I281" s="139">
        <v>609.39</v>
      </c>
      <c r="J281" s="140">
        <f t="shared" si="60"/>
        <v>3046.95</v>
      </c>
      <c r="K281" s="136" t="s">
        <v>21</v>
      </c>
      <c r="L281" s="33"/>
      <c r="M281" s="141" t="s">
        <v>21</v>
      </c>
      <c r="N281" s="142" t="s">
        <v>42</v>
      </c>
      <c r="P281" s="143">
        <f t="shared" si="61"/>
        <v>0</v>
      </c>
      <c r="Q281" s="143">
        <v>0</v>
      </c>
      <c r="R281" s="143">
        <f t="shared" si="62"/>
        <v>0</v>
      </c>
      <c r="S281" s="143">
        <v>0</v>
      </c>
      <c r="T281" s="144">
        <f t="shared" si="63"/>
        <v>0</v>
      </c>
      <c r="AR281" s="145" t="s">
        <v>444</v>
      </c>
      <c r="AT281" s="145" t="s">
        <v>332</v>
      </c>
      <c r="AU281" s="145" t="s">
        <v>80</v>
      </c>
      <c r="AY281" s="18" t="s">
        <v>330</v>
      </c>
      <c r="BE281" s="146">
        <f t="shared" si="64"/>
        <v>3046.95</v>
      </c>
      <c r="BF281" s="146">
        <f t="shared" si="65"/>
        <v>0</v>
      </c>
      <c r="BG281" s="146">
        <f t="shared" si="66"/>
        <v>0</v>
      </c>
      <c r="BH281" s="146">
        <f t="shared" si="67"/>
        <v>0</v>
      </c>
      <c r="BI281" s="146">
        <f t="shared" si="68"/>
        <v>0</v>
      </c>
      <c r="BJ281" s="18" t="s">
        <v>78</v>
      </c>
      <c r="BK281" s="146">
        <f t="shared" si="69"/>
        <v>3046.95</v>
      </c>
      <c r="BL281" s="18" t="s">
        <v>444</v>
      </c>
      <c r="BM281" s="145" t="s">
        <v>3618</v>
      </c>
    </row>
    <row r="282" spans="2:65" s="11" customFormat="1" ht="22.9" customHeight="1">
      <c r="B282" s="122"/>
      <c r="D282" s="123" t="s">
        <v>70</v>
      </c>
      <c r="E282" s="132" t="s">
        <v>6253</v>
      </c>
      <c r="F282" s="132" t="s">
        <v>6254</v>
      </c>
      <c r="I282" s="125"/>
      <c r="J282" s="133">
        <f>BK282</f>
        <v>1820838.8500000006</v>
      </c>
      <c r="L282" s="122"/>
      <c r="M282" s="127"/>
      <c r="P282" s="128">
        <f>SUM(P283:P361)</f>
        <v>0</v>
      </c>
      <c r="R282" s="128">
        <f>SUM(R283:R361)</f>
        <v>0</v>
      </c>
      <c r="T282" s="129">
        <f>SUM(T283:T361)</f>
        <v>0</v>
      </c>
      <c r="AR282" s="123" t="s">
        <v>78</v>
      </c>
      <c r="AT282" s="130" t="s">
        <v>70</v>
      </c>
      <c r="AU282" s="130" t="s">
        <v>78</v>
      </c>
      <c r="AY282" s="123" t="s">
        <v>330</v>
      </c>
      <c r="BK282" s="131">
        <f>SUM(BK283:BK361)</f>
        <v>1820838.8500000006</v>
      </c>
    </row>
    <row r="283" spans="2:65" s="1" customFormat="1" ht="37.9" customHeight="1">
      <c r="B283" s="33"/>
      <c r="C283" s="173" t="s">
        <v>2500</v>
      </c>
      <c r="D283" s="173" t="s">
        <v>475</v>
      </c>
      <c r="E283" s="174" t="s">
        <v>6255</v>
      </c>
      <c r="F283" s="175" t="s">
        <v>6256</v>
      </c>
      <c r="G283" s="176" t="s">
        <v>2551</v>
      </c>
      <c r="H283" s="177">
        <v>1</v>
      </c>
      <c r="I283" s="178">
        <v>780603.79</v>
      </c>
      <c r="J283" s="179">
        <f t="shared" ref="J283:J314" si="70">ROUND(I283*H283,2)</f>
        <v>780603.79</v>
      </c>
      <c r="K283" s="175" t="s">
        <v>21</v>
      </c>
      <c r="L283" s="180"/>
      <c r="M283" s="181" t="s">
        <v>21</v>
      </c>
      <c r="N283" s="182" t="s">
        <v>42</v>
      </c>
      <c r="P283" s="143">
        <f t="shared" ref="P283:P314" si="71">O283*H283</f>
        <v>0</v>
      </c>
      <c r="Q283" s="143">
        <v>0</v>
      </c>
      <c r="R283" s="143">
        <f t="shared" ref="R283:R314" si="72">Q283*H283</f>
        <v>0</v>
      </c>
      <c r="S283" s="143">
        <v>0</v>
      </c>
      <c r="T283" s="144">
        <f t="shared" ref="T283:T314" si="73">S283*H283</f>
        <v>0</v>
      </c>
      <c r="AR283" s="145" t="s">
        <v>617</v>
      </c>
      <c r="AT283" s="145" t="s">
        <v>475</v>
      </c>
      <c r="AU283" s="145" t="s">
        <v>80</v>
      </c>
      <c r="AY283" s="18" t="s">
        <v>330</v>
      </c>
      <c r="BE283" s="146">
        <f t="shared" ref="BE283:BE314" si="74">IF(N283="základní",J283,0)</f>
        <v>780603.79</v>
      </c>
      <c r="BF283" s="146">
        <f t="shared" ref="BF283:BF314" si="75">IF(N283="snížená",J283,0)</f>
        <v>0</v>
      </c>
      <c r="BG283" s="146">
        <f t="shared" ref="BG283:BG314" si="76">IF(N283="zákl. přenesená",J283,0)</f>
        <v>0</v>
      </c>
      <c r="BH283" s="146">
        <f t="shared" ref="BH283:BH314" si="77">IF(N283="sníž. přenesená",J283,0)</f>
        <v>0</v>
      </c>
      <c r="BI283" s="146">
        <f t="shared" ref="BI283:BI314" si="78">IF(N283="nulová",J283,0)</f>
        <v>0</v>
      </c>
      <c r="BJ283" s="18" t="s">
        <v>78</v>
      </c>
      <c r="BK283" s="146">
        <f t="shared" ref="BK283:BK314" si="79">ROUND(I283*H283,2)</f>
        <v>780603.79</v>
      </c>
      <c r="BL283" s="18" t="s">
        <v>444</v>
      </c>
      <c r="BM283" s="145" t="s">
        <v>3630</v>
      </c>
    </row>
    <row r="284" spans="2:65" s="1" customFormat="1" ht="16.5" customHeight="1">
      <c r="B284" s="33"/>
      <c r="C284" s="134" t="s">
        <v>2508</v>
      </c>
      <c r="D284" s="134" t="s">
        <v>332</v>
      </c>
      <c r="E284" s="135" t="s">
        <v>6026</v>
      </c>
      <c r="F284" s="136" t="s">
        <v>6027</v>
      </c>
      <c r="G284" s="137" t="s">
        <v>2551</v>
      </c>
      <c r="H284" s="138">
        <v>1</v>
      </c>
      <c r="I284" s="139">
        <v>39030.19</v>
      </c>
      <c r="J284" s="140">
        <f t="shared" si="70"/>
        <v>39030.19</v>
      </c>
      <c r="K284" s="136" t="s">
        <v>6013</v>
      </c>
      <c r="L284" s="33"/>
      <c r="M284" s="141" t="s">
        <v>21</v>
      </c>
      <c r="N284" s="142" t="s">
        <v>42</v>
      </c>
      <c r="P284" s="143">
        <f t="shared" si="71"/>
        <v>0</v>
      </c>
      <c r="Q284" s="143">
        <v>0</v>
      </c>
      <c r="R284" s="143">
        <f t="shared" si="72"/>
        <v>0</v>
      </c>
      <c r="S284" s="143">
        <v>0</v>
      </c>
      <c r="T284" s="144">
        <f t="shared" si="73"/>
        <v>0</v>
      </c>
      <c r="AR284" s="145" t="s">
        <v>444</v>
      </c>
      <c r="AT284" s="145" t="s">
        <v>332</v>
      </c>
      <c r="AU284" s="145" t="s">
        <v>80</v>
      </c>
      <c r="AY284" s="18" t="s">
        <v>330</v>
      </c>
      <c r="BE284" s="146">
        <f t="shared" si="74"/>
        <v>39030.19</v>
      </c>
      <c r="BF284" s="146">
        <f t="shared" si="75"/>
        <v>0</v>
      </c>
      <c r="BG284" s="146">
        <f t="shared" si="76"/>
        <v>0</v>
      </c>
      <c r="BH284" s="146">
        <f t="shared" si="77"/>
        <v>0</v>
      </c>
      <c r="BI284" s="146">
        <f t="shared" si="78"/>
        <v>0</v>
      </c>
      <c r="BJ284" s="18" t="s">
        <v>78</v>
      </c>
      <c r="BK284" s="146">
        <f t="shared" si="79"/>
        <v>39030.19</v>
      </c>
      <c r="BL284" s="18" t="s">
        <v>444</v>
      </c>
      <c r="BM284" s="145" t="s">
        <v>3640</v>
      </c>
    </row>
    <row r="285" spans="2:65" s="1" customFormat="1" ht="16.5" customHeight="1">
      <c r="B285" s="33"/>
      <c r="C285" s="134" t="s">
        <v>2515</v>
      </c>
      <c r="D285" s="134" t="s">
        <v>332</v>
      </c>
      <c r="E285" s="135" t="s">
        <v>6028</v>
      </c>
      <c r="F285" s="136" t="s">
        <v>6029</v>
      </c>
      <c r="G285" s="137" t="s">
        <v>2551</v>
      </c>
      <c r="H285" s="138">
        <v>1</v>
      </c>
      <c r="I285" s="139">
        <v>14026.72</v>
      </c>
      <c r="J285" s="140">
        <f t="shared" si="70"/>
        <v>14026.72</v>
      </c>
      <c r="K285" s="136" t="s">
        <v>6013</v>
      </c>
      <c r="L285" s="33"/>
      <c r="M285" s="141" t="s">
        <v>21</v>
      </c>
      <c r="N285" s="142" t="s">
        <v>42</v>
      </c>
      <c r="P285" s="143">
        <f t="shared" si="71"/>
        <v>0</v>
      </c>
      <c r="Q285" s="143">
        <v>0</v>
      </c>
      <c r="R285" s="143">
        <f t="shared" si="72"/>
        <v>0</v>
      </c>
      <c r="S285" s="143">
        <v>0</v>
      </c>
      <c r="T285" s="144">
        <f t="shared" si="73"/>
        <v>0</v>
      </c>
      <c r="AR285" s="145" t="s">
        <v>444</v>
      </c>
      <c r="AT285" s="145" t="s">
        <v>332</v>
      </c>
      <c r="AU285" s="145" t="s">
        <v>80</v>
      </c>
      <c r="AY285" s="18" t="s">
        <v>330</v>
      </c>
      <c r="BE285" s="146">
        <f t="shared" si="74"/>
        <v>14026.72</v>
      </c>
      <c r="BF285" s="146">
        <f t="shared" si="75"/>
        <v>0</v>
      </c>
      <c r="BG285" s="146">
        <f t="shared" si="76"/>
        <v>0</v>
      </c>
      <c r="BH285" s="146">
        <f t="shared" si="77"/>
        <v>0</v>
      </c>
      <c r="BI285" s="146">
        <f t="shared" si="78"/>
        <v>0</v>
      </c>
      <c r="BJ285" s="18" t="s">
        <v>78</v>
      </c>
      <c r="BK285" s="146">
        <f t="shared" si="79"/>
        <v>14026.72</v>
      </c>
      <c r="BL285" s="18" t="s">
        <v>444</v>
      </c>
      <c r="BM285" s="145" t="s">
        <v>3648</v>
      </c>
    </row>
    <row r="286" spans="2:65" s="1" customFormat="1" ht="21.75" customHeight="1">
      <c r="B286" s="33"/>
      <c r="C286" s="173" t="s">
        <v>2531</v>
      </c>
      <c r="D286" s="173" t="s">
        <v>475</v>
      </c>
      <c r="E286" s="174" t="s">
        <v>6257</v>
      </c>
      <c r="F286" s="175" t="s">
        <v>6258</v>
      </c>
      <c r="G286" s="176" t="s">
        <v>2551</v>
      </c>
      <c r="H286" s="177">
        <v>2</v>
      </c>
      <c r="I286" s="178">
        <v>15572.62</v>
      </c>
      <c r="J286" s="179">
        <f t="shared" si="70"/>
        <v>31145.24</v>
      </c>
      <c r="K286" s="175" t="s">
        <v>21</v>
      </c>
      <c r="L286" s="180"/>
      <c r="M286" s="181" t="s">
        <v>21</v>
      </c>
      <c r="N286" s="182" t="s">
        <v>42</v>
      </c>
      <c r="P286" s="143">
        <f t="shared" si="71"/>
        <v>0</v>
      </c>
      <c r="Q286" s="143">
        <v>0</v>
      </c>
      <c r="R286" s="143">
        <f t="shared" si="72"/>
        <v>0</v>
      </c>
      <c r="S286" s="143">
        <v>0</v>
      </c>
      <c r="T286" s="144">
        <f t="shared" si="73"/>
        <v>0</v>
      </c>
      <c r="AR286" s="145" t="s">
        <v>617</v>
      </c>
      <c r="AT286" s="145" t="s">
        <v>475</v>
      </c>
      <c r="AU286" s="145" t="s">
        <v>80</v>
      </c>
      <c r="AY286" s="18" t="s">
        <v>330</v>
      </c>
      <c r="BE286" s="146">
        <f t="shared" si="74"/>
        <v>31145.24</v>
      </c>
      <c r="BF286" s="146">
        <f t="shared" si="75"/>
        <v>0</v>
      </c>
      <c r="BG286" s="146">
        <f t="shared" si="76"/>
        <v>0</v>
      </c>
      <c r="BH286" s="146">
        <f t="shared" si="77"/>
        <v>0</v>
      </c>
      <c r="BI286" s="146">
        <f t="shared" si="78"/>
        <v>0</v>
      </c>
      <c r="BJ286" s="18" t="s">
        <v>78</v>
      </c>
      <c r="BK286" s="146">
        <f t="shared" si="79"/>
        <v>31145.24</v>
      </c>
      <c r="BL286" s="18" t="s">
        <v>444</v>
      </c>
      <c r="BM286" s="145" t="s">
        <v>3655</v>
      </c>
    </row>
    <row r="287" spans="2:65" s="1" customFormat="1" ht="16.5" customHeight="1">
      <c r="B287" s="33"/>
      <c r="C287" s="134" t="s">
        <v>2538</v>
      </c>
      <c r="D287" s="134" t="s">
        <v>332</v>
      </c>
      <c r="E287" s="135" t="s">
        <v>6032</v>
      </c>
      <c r="F287" s="136" t="s">
        <v>6033</v>
      </c>
      <c r="G287" s="137" t="s">
        <v>2551</v>
      </c>
      <c r="H287" s="138">
        <v>2</v>
      </c>
      <c r="I287" s="139">
        <v>4671.79</v>
      </c>
      <c r="J287" s="140">
        <f t="shared" si="70"/>
        <v>9343.58</v>
      </c>
      <c r="K287" s="136" t="s">
        <v>6013</v>
      </c>
      <c r="L287" s="33"/>
      <c r="M287" s="141" t="s">
        <v>21</v>
      </c>
      <c r="N287" s="142" t="s">
        <v>42</v>
      </c>
      <c r="P287" s="143">
        <f t="shared" si="71"/>
        <v>0</v>
      </c>
      <c r="Q287" s="143">
        <v>0</v>
      </c>
      <c r="R287" s="143">
        <f t="shared" si="72"/>
        <v>0</v>
      </c>
      <c r="S287" s="143">
        <v>0</v>
      </c>
      <c r="T287" s="144">
        <f t="shared" si="73"/>
        <v>0</v>
      </c>
      <c r="AR287" s="145" t="s">
        <v>444</v>
      </c>
      <c r="AT287" s="145" t="s">
        <v>332</v>
      </c>
      <c r="AU287" s="145" t="s">
        <v>80</v>
      </c>
      <c r="AY287" s="18" t="s">
        <v>330</v>
      </c>
      <c r="BE287" s="146">
        <f t="shared" si="74"/>
        <v>9343.58</v>
      </c>
      <c r="BF287" s="146">
        <f t="shared" si="75"/>
        <v>0</v>
      </c>
      <c r="BG287" s="146">
        <f t="shared" si="76"/>
        <v>0</v>
      </c>
      <c r="BH287" s="146">
        <f t="shared" si="77"/>
        <v>0</v>
      </c>
      <c r="BI287" s="146">
        <f t="shared" si="78"/>
        <v>0</v>
      </c>
      <c r="BJ287" s="18" t="s">
        <v>78</v>
      </c>
      <c r="BK287" s="146">
        <f t="shared" si="79"/>
        <v>9343.58</v>
      </c>
      <c r="BL287" s="18" t="s">
        <v>444</v>
      </c>
      <c r="BM287" s="145" t="s">
        <v>3663</v>
      </c>
    </row>
    <row r="288" spans="2:65" s="1" customFormat="1" ht="24.2" customHeight="1">
      <c r="B288" s="33"/>
      <c r="C288" s="173" t="s">
        <v>2548</v>
      </c>
      <c r="D288" s="173" t="s">
        <v>475</v>
      </c>
      <c r="E288" s="174" t="s">
        <v>6259</v>
      </c>
      <c r="F288" s="175" t="s">
        <v>6260</v>
      </c>
      <c r="G288" s="176" t="s">
        <v>2551</v>
      </c>
      <c r="H288" s="177">
        <v>1</v>
      </c>
      <c r="I288" s="178">
        <v>7685.09</v>
      </c>
      <c r="J288" s="179">
        <f t="shared" si="70"/>
        <v>7685.09</v>
      </c>
      <c r="K288" s="175" t="s">
        <v>21</v>
      </c>
      <c r="L288" s="180"/>
      <c r="M288" s="181" t="s">
        <v>21</v>
      </c>
      <c r="N288" s="182" t="s">
        <v>42</v>
      </c>
      <c r="P288" s="143">
        <f t="shared" si="71"/>
        <v>0</v>
      </c>
      <c r="Q288" s="143">
        <v>0</v>
      </c>
      <c r="R288" s="143">
        <f t="shared" si="72"/>
        <v>0</v>
      </c>
      <c r="S288" s="143">
        <v>0</v>
      </c>
      <c r="T288" s="144">
        <f t="shared" si="73"/>
        <v>0</v>
      </c>
      <c r="AR288" s="145" t="s">
        <v>617</v>
      </c>
      <c r="AT288" s="145" t="s">
        <v>475</v>
      </c>
      <c r="AU288" s="145" t="s">
        <v>80</v>
      </c>
      <c r="AY288" s="18" t="s">
        <v>330</v>
      </c>
      <c r="BE288" s="146">
        <f t="shared" si="74"/>
        <v>7685.09</v>
      </c>
      <c r="BF288" s="146">
        <f t="shared" si="75"/>
        <v>0</v>
      </c>
      <c r="BG288" s="146">
        <f t="shared" si="76"/>
        <v>0</v>
      </c>
      <c r="BH288" s="146">
        <f t="shared" si="77"/>
        <v>0</v>
      </c>
      <c r="BI288" s="146">
        <f t="shared" si="78"/>
        <v>0</v>
      </c>
      <c r="BJ288" s="18" t="s">
        <v>78</v>
      </c>
      <c r="BK288" s="146">
        <f t="shared" si="79"/>
        <v>7685.09</v>
      </c>
      <c r="BL288" s="18" t="s">
        <v>444</v>
      </c>
      <c r="BM288" s="145" t="s">
        <v>3673</v>
      </c>
    </row>
    <row r="289" spans="2:65" s="1" customFormat="1" ht="16.5" customHeight="1">
      <c r="B289" s="33"/>
      <c r="C289" s="134" t="s">
        <v>2553</v>
      </c>
      <c r="D289" s="134" t="s">
        <v>332</v>
      </c>
      <c r="E289" s="135" t="s">
        <v>6032</v>
      </c>
      <c r="F289" s="136" t="s">
        <v>6033</v>
      </c>
      <c r="G289" s="137" t="s">
        <v>2551</v>
      </c>
      <c r="H289" s="138">
        <v>1</v>
      </c>
      <c r="I289" s="139">
        <v>2305.5300000000002</v>
      </c>
      <c r="J289" s="140">
        <f t="shared" si="70"/>
        <v>2305.5300000000002</v>
      </c>
      <c r="K289" s="136" t="s">
        <v>6013</v>
      </c>
      <c r="L289" s="33"/>
      <c r="M289" s="141" t="s">
        <v>21</v>
      </c>
      <c r="N289" s="142" t="s">
        <v>42</v>
      </c>
      <c r="P289" s="143">
        <f t="shared" si="71"/>
        <v>0</v>
      </c>
      <c r="Q289" s="143">
        <v>0</v>
      </c>
      <c r="R289" s="143">
        <f t="shared" si="72"/>
        <v>0</v>
      </c>
      <c r="S289" s="143">
        <v>0</v>
      </c>
      <c r="T289" s="144">
        <f t="shared" si="73"/>
        <v>0</v>
      </c>
      <c r="AR289" s="145" t="s">
        <v>444</v>
      </c>
      <c r="AT289" s="145" t="s">
        <v>332</v>
      </c>
      <c r="AU289" s="145" t="s">
        <v>80</v>
      </c>
      <c r="AY289" s="18" t="s">
        <v>330</v>
      </c>
      <c r="BE289" s="146">
        <f t="shared" si="74"/>
        <v>2305.5300000000002</v>
      </c>
      <c r="BF289" s="146">
        <f t="shared" si="75"/>
        <v>0</v>
      </c>
      <c r="BG289" s="146">
        <f t="shared" si="76"/>
        <v>0</v>
      </c>
      <c r="BH289" s="146">
        <f t="shared" si="77"/>
        <v>0</v>
      </c>
      <c r="BI289" s="146">
        <f t="shared" si="78"/>
        <v>0</v>
      </c>
      <c r="BJ289" s="18" t="s">
        <v>78</v>
      </c>
      <c r="BK289" s="146">
        <f t="shared" si="79"/>
        <v>2305.5300000000002</v>
      </c>
      <c r="BL289" s="18" t="s">
        <v>444</v>
      </c>
      <c r="BM289" s="145" t="s">
        <v>3680</v>
      </c>
    </row>
    <row r="290" spans="2:65" s="1" customFormat="1" ht="16.5" customHeight="1">
      <c r="B290" s="33"/>
      <c r="C290" s="173" t="s">
        <v>2560</v>
      </c>
      <c r="D290" s="173" t="s">
        <v>475</v>
      </c>
      <c r="E290" s="174" t="s">
        <v>6261</v>
      </c>
      <c r="F290" s="175" t="s">
        <v>6262</v>
      </c>
      <c r="G290" s="176" t="s">
        <v>2551</v>
      </c>
      <c r="H290" s="177">
        <v>1</v>
      </c>
      <c r="I290" s="178">
        <v>10989.01</v>
      </c>
      <c r="J290" s="179">
        <f t="shared" si="70"/>
        <v>10989.01</v>
      </c>
      <c r="K290" s="175" t="s">
        <v>21</v>
      </c>
      <c r="L290" s="180"/>
      <c r="M290" s="181" t="s">
        <v>21</v>
      </c>
      <c r="N290" s="182" t="s">
        <v>42</v>
      </c>
      <c r="P290" s="143">
        <f t="shared" si="71"/>
        <v>0</v>
      </c>
      <c r="Q290" s="143">
        <v>0</v>
      </c>
      <c r="R290" s="143">
        <f t="shared" si="72"/>
        <v>0</v>
      </c>
      <c r="S290" s="143">
        <v>0</v>
      </c>
      <c r="T290" s="144">
        <f t="shared" si="73"/>
        <v>0</v>
      </c>
      <c r="AR290" s="145" t="s">
        <v>617</v>
      </c>
      <c r="AT290" s="145" t="s">
        <v>475</v>
      </c>
      <c r="AU290" s="145" t="s">
        <v>80</v>
      </c>
      <c r="AY290" s="18" t="s">
        <v>330</v>
      </c>
      <c r="BE290" s="146">
        <f t="shared" si="74"/>
        <v>10989.01</v>
      </c>
      <c r="BF290" s="146">
        <f t="shared" si="75"/>
        <v>0</v>
      </c>
      <c r="BG290" s="146">
        <f t="shared" si="76"/>
        <v>0</v>
      </c>
      <c r="BH290" s="146">
        <f t="shared" si="77"/>
        <v>0</v>
      </c>
      <c r="BI290" s="146">
        <f t="shared" si="78"/>
        <v>0</v>
      </c>
      <c r="BJ290" s="18" t="s">
        <v>78</v>
      </c>
      <c r="BK290" s="146">
        <f t="shared" si="79"/>
        <v>10989.01</v>
      </c>
      <c r="BL290" s="18" t="s">
        <v>444</v>
      </c>
      <c r="BM290" s="145" t="s">
        <v>3689</v>
      </c>
    </row>
    <row r="291" spans="2:65" s="1" customFormat="1" ht="16.5" customHeight="1">
      <c r="B291" s="33"/>
      <c r="C291" s="134" t="s">
        <v>2565</v>
      </c>
      <c r="D291" s="134" t="s">
        <v>332</v>
      </c>
      <c r="E291" s="135" t="s">
        <v>6032</v>
      </c>
      <c r="F291" s="136" t="s">
        <v>6033</v>
      </c>
      <c r="G291" s="137" t="s">
        <v>2551</v>
      </c>
      <c r="H291" s="138">
        <v>1</v>
      </c>
      <c r="I291" s="139">
        <v>3296.7</v>
      </c>
      <c r="J291" s="140">
        <f t="shared" si="70"/>
        <v>3296.7</v>
      </c>
      <c r="K291" s="136" t="s">
        <v>6013</v>
      </c>
      <c r="L291" s="33"/>
      <c r="M291" s="141" t="s">
        <v>21</v>
      </c>
      <c r="N291" s="142" t="s">
        <v>42</v>
      </c>
      <c r="P291" s="143">
        <f t="shared" si="71"/>
        <v>0</v>
      </c>
      <c r="Q291" s="143">
        <v>0</v>
      </c>
      <c r="R291" s="143">
        <f t="shared" si="72"/>
        <v>0</v>
      </c>
      <c r="S291" s="143">
        <v>0</v>
      </c>
      <c r="T291" s="144">
        <f t="shared" si="73"/>
        <v>0</v>
      </c>
      <c r="AR291" s="145" t="s">
        <v>444</v>
      </c>
      <c r="AT291" s="145" t="s">
        <v>332</v>
      </c>
      <c r="AU291" s="145" t="s">
        <v>80</v>
      </c>
      <c r="AY291" s="18" t="s">
        <v>330</v>
      </c>
      <c r="BE291" s="146">
        <f t="shared" si="74"/>
        <v>3296.7</v>
      </c>
      <c r="BF291" s="146">
        <f t="shared" si="75"/>
        <v>0</v>
      </c>
      <c r="BG291" s="146">
        <f t="shared" si="76"/>
        <v>0</v>
      </c>
      <c r="BH291" s="146">
        <f t="shared" si="77"/>
        <v>0</v>
      </c>
      <c r="BI291" s="146">
        <f t="shared" si="78"/>
        <v>0</v>
      </c>
      <c r="BJ291" s="18" t="s">
        <v>78</v>
      </c>
      <c r="BK291" s="146">
        <f t="shared" si="79"/>
        <v>3296.7</v>
      </c>
      <c r="BL291" s="18" t="s">
        <v>444</v>
      </c>
      <c r="BM291" s="145" t="s">
        <v>3697</v>
      </c>
    </row>
    <row r="292" spans="2:65" s="1" customFormat="1" ht="21.75" customHeight="1">
      <c r="B292" s="33"/>
      <c r="C292" s="173" t="s">
        <v>2572</v>
      </c>
      <c r="D292" s="173" t="s">
        <v>475</v>
      </c>
      <c r="E292" s="174" t="s">
        <v>6263</v>
      </c>
      <c r="F292" s="175" t="s">
        <v>6264</v>
      </c>
      <c r="G292" s="176" t="s">
        <v>2551</v>
      </c>
      <c r="H292" s="177">
        <v>1</v>
      </c>
      <c r="I292" s="178">
        <v>11140.84</v>
      </c>
      <c r="J292" s="179">
        <f t="shared" si="70"/>
        <v>11140.84</v>
      </c>
      <c r="K292" s="175" t="s">
        <v>21</v>
      </c>
      <c r="L292" s="180"/>
      <c r="M292" s="181" t="s">
        <v>21</v>
      </c>
      <c r="N292" s="182" t="s">
        <v>42</v>
      </c>
      <c r="P292" s="143">
        <f t="shared" si="71"/>
        <v>0</v>
      </c>
      <c r="Q292" s="143">
        <v>0</v>
      </c>
      <c r="R292" s="143">
        <f t="shared" si="72"/>
        <v>0</v>
      </c>
      <c r="S292" s="143">
        <v>0</v>
      </c>
      <c r="T292" s="144">
        <f t="shared" si="73"/>
        <v>0</v>
      </c>
      <c r="AR292" s="145" t="s">
        <v>617</v>
      </c>
      <c r="AT292" s="145" t="s">
        <v>475</v>
      </c>
      <c r="AU292" s="145" t="s">
        <v>80</v>
      </c>
      <c r="AY292" s="18" t="s">
        <v>330</v>
      </c>
      <c r="BE292" s="146">
        <f t="shared" si="74"/>
        <v>11140.84</v>
      </c>
      <c r="BF292" s="146">
        <f t="shared" si="75"/>
        <v>0</v>
      </c>
      <c r="BG292" s="146">
        <f t="shared" si="76"/>
        <v>0</v>
      </c>
      <c r="BH292" s="146">
        <f t="shared" si="77"/>
        <v>0</v>
      </c>
      <c r="BI292" s="146">
        <f t="shared" si="78"/>
        <v>0</v>
      </c>
      <c r="BJ292" s="18" t="s">
        <v>78</v>
      </c>
      <c r="BK292" s="146">
        <f t="shared" si="79"/>
        <v>11140.84</v>
      </c>
      <c r="BL292" s="18" t="s">
        <v>444</v>
      </c>
      <c r="BM292" s="145" t="s">
        <v>3705</v>
      </c>
    </row>
    <row r="293" spans="2:65" s="1" customFormat="1" ht="16.5" customHeight="1">
      <c r="B293" s="33"/>
      <c r="C293" s="134" t="s">
        <v>2579</v>
      </c>
      <c r="D293" s="134" t="s">
        <v>332</v>
      </c>
      <c r="E293" s="135" t="s">
        <v>6032</v>
      </c>
      <c r="F293" s="136" t="s">
        <v>6033</v>
      </c>
      <c r="G293" s="137" t="s">
        <v>2551</v>
      </c>
      <c r="H293" s="138">
        <v>1</v>
      </c>
      <c r="I293" s="139">
        <v>3342.25</v>
      </c>
      <c r="J293" s="140">
        <f t="shared" si="70"/>
        <v>3342.25</v>
      </c>
      <c r="K293" s="136" t="s">
        <v>6013</v>
      </c>
      <c r="L293" s="33"/>
      <c r="M293" s="141" t="s">
        <v>21</v>
      </c>
      <c r="N293" s="142" t="s">
        <v>42</v>
      </c>
      <c r="P293" s="143">
        <f t="shared" si="71"/>
        <v>0</v>
      </c>
      <c r="Q293" s="143">
        <v>0</v>
      </c>
      <c r="R293" s="143">
        <f t="shared" si="72"/>
        <v>0</v>
      </c>
      <c r="S293" s="143">
        <v>0</v>
      </c>
      <c r="T293" s="144">
        <f t="shared" si="73"/>
        <v>0</v>
      </c>
      <c r="AR293" s="145" t="s">
        <v>444</v>
      </c>
      <c r="AT293" s="145" t="s">
        <v>332</v>
      </c>
      <c r="AU293" s="145" t="s">
        <v>80</v>
      </c>
      <c r="AY293" s="18" t="s">
        <v>330</v>
      </c>
      <c r="BE293" s="146">
        <f t="shared" si="74"/>
        <v>3342.25</v>
      </c>
      <c r="BF293" s="146">
        <f t="shared" si="75"/>
        <v>0</v>
      </c>
      <c r="BG293" s="146">
        <f t="shared" si="76"/>
        <v>0</v>
      </c>
      <c r="BH293" s="146">
        <f t="shared" si="77"/>
        <v>0</v>
      </c>
      <c r="BI293" s="146">
        <f t="shared" si="78"/>
        <v>0</v>
      </c>
      <c r="BJ293" s="18" t="s">
        <v>78</v>
      </c>
      <c r="BK293" s="146">
        <f t="shared" si="79"/>
        <v>3342.25</v>
      </c>
      <c r="BL293" s="18" t="s">
        <v>444</v>
      </c>
      <c r="BM293" s="145" t="s">
        <v>3714</v>
      </c>
    </row>
    <row r="294" spans="2:65" s="1" customFormat="1" ht="16.5" customHeight="1">
      <c r="B294" s="33"/>
      <c r="C294" s="173" t="s">
        <v>2585</v>
      </c>
      <c r="D294" s="173" t="s">
        <v>475</v>
      </c>
      <c r="E294" s="174" t="s">
        <v>6265</v>
      </c>
      <c r="F294" s="175" t="s">
        <v>6266</v>
      </c>
      <c r="G294" s="176" t="s">
        <v>2551</v>
      </c>
      <c r="H294" s="177">
        <v>1</v>
      </c>
      <c r="I294" s="178">
        <v>7536.98</v>
      </c>
      <c r="J294" s="179">
        <f t="shared" si="70"/>
        <v>7536.98</v>
      </c>
      <c r="K294" s="175" t="s">
        <v>21</v>
      </c>
      <c r="L294" s="180"/>
      <c r="M294" s="181" t="s">
        <v>21</v>
      </c>
      <c r="N294" s="182" t="s">
        <v>42</v>
      </c>
      <c r="P294" s="143">
        <f t="shared" si="71"/>
        <v>0</v>
      </c>
      <c r="Q294" s="143">
        <v>0</v>
      </c>
      <c r="R294" s="143">
        <f t="shared" si="72"/>
        <v>0</v>
      </c>
      <c r="S294" s="143">
        <v>0</v>
      </c>
      <c r="T294" s="144">
        <f t="shared" si="73"/>
        <v>0</v>
      </c>
      <c r="AR294" s="145" t="s">
        <v>617</v>
      </c>
      <c r="AT294" s="145" t="s">
        <v>475</v>
      </c>
      <c r="AU294" s="145" t="s">
        <v>80</v>
      </c>
      <c r="AY294" s="18" t="s">
        <v>330</v>
      </c>
      <c r="BE294" s="146">
        <f t="shared" si="74"/>
        <v>7536.98</v>
      </c>
      <c r="BF294" s="146">
        <f t="shared" si="75"/>
        <v>0</v>
      </c>
      <c r="BG294" s="146">
        <f t="shared" si="76"/>
        <v>0</v>
      </c>
      <c r="BH294" s="146">
        <f t="shared" si="77"/>
        <v>0</v>
      </c>
      <c r="BI294" s="146">
        <f t="shared" si="78"/>
        <v>0</v>
      </c>
      <c r="BJ294" s="18" t="s">
        <v>78</v>
      </c>
      <c r="BK294" s="146">
        <f t="shared" si="79"/>
        <v>7536.98</v>
      </c>
      <c r="BL294" s="18" t="s">
        <v>444</v>
      </c>
      <c r="BM294" s="145" t="s">
        <v>3723</v>
      </c>
    </row>
    <row r="295" spans="2:65" s="1" customFormat="1" ht="16.5" customHeight="1">
      <c r="B295" s="33"/>
      <c r="C295" s="134" t="s">
        <v>2591</v>
      </c>
      <c r="D295" s="134" t="s">
        <v>332</v>
      </c>
      <c r="E295" s="135" t="s">
        <v>6044</v>
      </c>
      <c r="F295" s="136" t="s">
        <v>6045</v>
      </c>
      <c r="G295" s="137" t="s">
        <v>2551</v>
      </c>
      <c r="H295" s="138">
        <v>1</v>
      </c>
      <c r="I295" s="139">
        <v>2261.09</v>
      </c>
      <c r="J295" s="140">
        <f t="shared" si="70"/>
        <v>2261.09</v>
      </c>
      <c r="K295" s="136" t="s">
        <v>6013</v>
      </c>
      <c r="L295" s="33"/>
      <c r="M295" s="141" t="s">
        <v>21</v>
      </c>
      <c r="N295" s="142" t="s">
        <v>42</v>
      </c>
      <c r="P295" s="143">
        <f t="shared" si="71"/>
        <v>0</v>
      </c>
      <c r="Q295" s="143">
        <v>0</v>
      </c>
      <c r="R295" s="143">
        <f t="shared" si="72"/>
        <v>0</v>
      </c>
      <c r="S295" s="143">
        <v>0</v>
      </c>
      <c r="T295" s="144">
        <f t="shared" si="73"/>
        <v>0</v>
      </c>
      <c r="AR295" s="145" t="s">
        <v>444</v>
      </c>
      <c r="AT295" s="145" t="s">
        <v>332</v>
      </c>
      <c r="AU295" s="145" t="s">
        <v>80</v>
      </c>
      <c r="AY295" s="18" t="s">
        <v>330</v>
      </c>
      <c r="BE295" s="146">
        <f t="shared" si="74"/>
        <v>2261.09</v>
      </c>
      <c r="BF295" s="146">
        <f t="shared" si="75"/>
        <v>0</v>
      </c>
      <c r="BG295" s="146">
        <f t="shared" si="76"/>
        <v>0</v>
      </c>
      <c r="BH295" s="146">
        <f t="shared" si="77"/>
        <v>0</v>
      </c>
      <c r="BI295" s="146">
        <f t="shared" si="78"/>
        <v>0</v>
      </c>
      <c r="BJ295" s="18" t="s">
        <v>78</v>
      </c>
      <c r="BK295" s="146">
        <f t="shared" si="79"/>
        <v>2261.09</v>
      </c>
      <c r="BL295" s="18" t="s">
        <v>444</v>
      </c>
      <c r="BM295" s="145" t="s">
        <v>3731</v>
      </c>
    </row>
    <row r="296" spans="2:65" s="1" customFormat="1" ht="16.5" customHeight="1">
      <c r="B296" s="33"/>
      <c r="C296" s="173" t="s">
        <v>2598</v>
      </c>
      <c r="D296" s="173" t="s">
        <v>475</v>
      </c>
      <c r="E296" s="174" t="s">
        <v>6267</v>
      </c>
      <c r="F296" s="175" t="s">
        <v>6268</v>
      </c>
      <c r="G296" s="176" t="s">
        <v>2551</v>
      </c>
      <c r="H296" s="177">
        <v>1</v>
      </c>
      <c r="I296" s="178">
        <v>1565.38</v>
      </c>
      <c r="J296" s="179">
        <f t="shared" si="70"/>
        <v>1565.38</v>
      </c>
      <c r="K296" s="175" t="s">
        <v>21</v>
      </c>
      <c r="L296" s="180"/>
      <c r="M296" s="181" t="s">
        <v>21</v>
      </c>
      <c r="N296" s="182" t="s">
        <v>42</v>
      </c>
      <c r="P296" s="143">
        <f t="shared" si="71"/>
        <v>0</v>
      </c>
      <c r="Q296" s="143">
        <v>0</v>
      </c>
      <c r="R296" s="143">
        <f t="shared" si="72"/>
        <v>0</v>
      </c>
      <c r="S296" s="143">
        <v>0</v>
      </c>
      <c r="T296" s="144">
        <f t="shared" si="73"/>
        <v>0</v>
      </c>
      <c r="AR296" s="145" t="s">
        <v>617</v>
      </c>
      <c r="AT296" s="145" t="s">
        <v>475</v>
      </c>
      <c r="AU296" s="145" t="s">
        <v>80</v>
      </c>
      <c r="AY296" s="18" t="s">
        <v>330</v>
      </c>
      <c r="BE296" s="146">
        <f t="shared" si="74"/>
        <v>1565.38</v>
      </c>
      <c r="BF296" s="146">
        <f t="shared" si="75"/>
        <v>0</v>
      </c>
      <c r="BG296" s="146">
        <f t="shared" si="76"/>
        <v>0</v>
      </c>
      <c r="BH296" s="146">
        <f t="shared" si="77"/>
        <v>0</v>
      </c>
      <c r="BI296" s="146">
        <f t="shared" si="78"/>
        <v>0</v>
      </c>
      <c r="BJ296" s="18" t="s">
        <v>78</v>
      </c>
      <c r="BK296" s="146">
        <f t="shared" si="79"/>
        <v>1565.38</v>
      </c>
      <c r="BL296" s="18" t="s">
        <v>444</v>
      </c>
      <c r="BM296" s="145" t="s">
        <v>3739</v>
      </c>
    </row>
    <row r="297" spans="2:65" s="1" customFormat="1" ht="16.5" customHeight="1">
      <c r="B297" s="33"/>
      <c r="C297" s="134" t="s">
        <v>2605</v>
      </c>
      <c r="D297" s="134" t="s">
        <v>332</v>
      </c>
      <c r="E297" s="135" t="s">
        <v>6269</v>
      </c>
      <c r="F297" s="136" t="s">
        <v>6270</v>
      </c>
      <c r="G297" s="137" t="s">
        <v>2551</v>
      </c>
      <c r="H297" s="138">
        <v>1</v>
      </c>
      <c r="I297" s="139">
        <v>469.61</v>
      </c>
      <c r="J297" s="140">
        <f t="shared" si="70"/>
        <v>469.61</v>
      </c>
      <c r="K297" s="136" t="s">
        <v>6013</v>
      </c>
      <c r="L297" s="33"/>
      <c r="M297" s="141" t="s">
        <v>21</v>
      </c>
      <c r="N297" s="142" t="s">
        <v>42</v>
      </c>
      <c r="P297" s="143">
        <f t="shared" si="71"/>
        <v>0</v>
      </c>
      <c r="Q297" s="143">
        <v>0</v>
      </c>
      <c r="R297" s="143">
        <f t="shared" si="72"/>
        <v>0</v>
      </c>
      <c r="S297" s="143">
        <v>0</v>
      </c>
      <c r="T297" s="144">
        <f t="shared" si="73"/>
        <v>0</v>
      </c>
      <c r="AR297" s="145" t="s">
        <v>444</v>
      </c>
      <c r="AT297" s="145" t="s">
        <v>332</v>
      </c>
      <c r="AU297" s="145" t="s">
        <v>80</v>
      </c>
      <c r="AY297" s="18" t="s">
        <v>330</v>
      </c>
      <c r="BE297" s="146">
        <f t="shared" si="74"/>
        <v>469.61</v>
      </c>
      <c r="BF297" s="146">
        <f t="shared" si="75"/>
        <v>0</v>
      </c>
      <c r="BG297" s="146">
        <f t="shared" si="76"/>
        <v>0</v>
      </c>
      <c r="BH297" s="146">
        <f t="shared" si="77"/>
        <v>0</v>
      </c>
      <c r="BI297" s="146">
        <f t="shared" si="78"/>
        <v>0</v>
      </c>
      <c r="BJ297" s="18" t="s">
        <v>78</v>
      </c>
      <c r="BK297" s="146">
        <f t="shared" si="79"/>
        <v>469.61</v>
      </c>
      <c r="BL297" s="18" t="s">
        <v>444</v>
      </c>
      <c r="BM297" s="145" t="s">
        <v>3746</v>
      </c>
    </row>
    <row r="298" spans="2:65" s="1" customFormat="1" ht="16.5" customHeight="1">
      <c r="B298" s="33"/>
      <c r="C298" s="173" t="s">
        <v>2611</v>
      </c>
      <c r="D298" s="173" t="s">
        <v>475</v>
      </c>
      <c r="E298" s="174" t="s">
        <v>6271</v>
      </c>
      <c r="F298" s="175" t="s">
        <v>6272</v>
      </c>
      <c r="G298" s="176" t="s">
        <v>2551</v>
      </c>
      <c r="H298" s="177">
        <v>1</v>
      </c>
      <c r="I298" s="178">
        <v>8794.19</v>
      </c>
      <c r="J298" s="179">
        <f t="shared" si="70"/>
        <v>8794.19</v>
      </c>
      <c r="K298" s="175" t="s">
        <v>21</v>
      </c>
      <c r="L298" s="180"/>
      <c r="M298" s="181" t="s">
        <v>21</v>
      </c>
      <c r="N298" s="182" t="s">
        <v>42</v>
      </c>
      <c r="P298" s="143">
        <f t="shared" si="71"/>
        <v>0</v>
      </c>
      <c r="Q298" s="143">
        <v>0</v>
      </c>
      <c r="R298" s="143">
        <f t="shared" si="72"/>
        <v>0</v>
      </c>
      <c r="S298" s="143">
        <v>0</v>
      </c>
      <c r="T298" s="144">
        <f t="shared" si="73"/>
        <v>0</v>
      </c>
      <c r="AR298" s="145" t="s">
        <v>617</v>
      </c>
      <c r="AT298" s="145" t="s">
        <v>475</v>
      </c>
      <c r="AU298" s="145" t="s">
        <v>80</v>
      </c>
      <c r="AY298" s="18" t="s">
        <v>330</v>
      </c>
      <c r="BE298" s="146">
        <f t="shared" si="74"/>
        <v>8794.19</v>
      </c>
      <c r="BF298" s="146">
        <f t="shared" si="75"/>
        <v>0</v>
      </c>
      <c r="BG298" s="146">
        <f t="shared" si="76"/>
        <v>0</v>
      </c>
      <c r="BH298" s="146">
        <f t="shared" si="77"/>
        <v>0</v>
      </c>
      <c r="BI298" s="146">
        <f t="shared" si="78"/>
        <v>0</v>
      </c>
      <c r="BJ298" s="18" t="s">
        <v>78</v>
      </c>
      <c r="BK298" s="146">
        <f t="shared" si="79"/>
        <v>8794.19</v>
      </c>
      <c r="BL298" s="18" t="s">
        <v>444</v>
      </c>
      <c r="BM298" s="145" t="s">
        <v>3750</v>
      </c>
    </row>
    <row r="299" spans="2:65" s="1" customFormat="1" ht="16.5" customHeight="1">
      <c r="B299" s="33"/>
      <c r="C299" s="134" t="s">
        <v>2618</v>
      </c>
      <c r="D299" s="134" t="s">
        <v>332</v>
      </c>
      <c r="E299" s="135" t="s">
        <v>6052</v>
      </c>
      <c r="F299" s="136" t="s">
        <v>6053</v>
      </c>
      <c r="G299" s="137" t="s">
        <v>2551</v>
      </c>
      <c r="H299" s="138">
        <v>1</v>
      </c>
      <c r="I299" s="139">
        <v>2638.26</v>
      </c>
      <c r="J299" s="140">
        <f t="shared" si="70"/>
        <v>2638.26</v>
      </c>
      <c r="K299" s="136" t="s">
        <v>6013</v>
      </c>
      <c r="L299" s="33"/>
      <c r="M299" s="141" t="s">
        <v>21</v>
      </c>
      <c r="N299" s="142" t="s">
        <v>42</v>
      </c>
      <c r="P299" s="143">
        <f t="shared" si="71"/>
        <v>0</v>
      </c>
      <c r="Q299" s="143">
        <v>0</v>
      </c>
      <c r="R299" s="143">
        <f t="shared" si="72"/>
        <v>0</v>
      </c>
      <c r="S299" s="143">
        <v>0</v>
      </c>
      <c r="T299" s="144">
        <f t="shared" si="73"/>
        <v>0</v>
      </c>
      <c r="AR299" s="145" t="s">
        <v>444</v>
      </c>
      <c r="AT299" s="145" t="s">
        <v>332</v>
      </c>
      <c r="AU299" s="145" t="s">
        <v>80</v>
      </c>
      <c r="AY299" s="18" t="s">
        <v>330</v>
      </c>
      <c r="BE299" s="146">
        <f t="shared" si="74"/>
        <v>2638.26</v>
      </c>
      <c r="BF299" s="146">
        <f t="shared" si="75"/>
        <v>0</v>
      </c>
      <c r="BG299" s="146">
        <f t="shared" si="76"/>
        <v>0</v>
      </c>
      <c r="BH299" s="146">
        <f t="shared" si="77"/>
        <v>0</v>
      </c>
      <c r="BI299" s="146">
        <f t="shared" si="78"/>
        <v>0</v>
      </c>
      <c r="BJ299" s="18" t="s">
        <v>78</v>
      </c>
      <c r="BK299" s="146">
        <f t="shared" si="79"/>
        <v>2638.26</v>
      </c>
      <c r="BL299" s="18" t="s">
        <v>444</v>
      </c>
      <c r="BM299" s="145" t="s">
        <v>3757</v>
      </c>
    </row>
    <row r="300" spans="2:65" s="1" customFormat="1" ht="24.2" customHeight="1">
      <c r="B300" s="33"/>
      <c r="C300" s="173" t="s">
        <v>2626</v>
      </c>
      <c r="D300" s="173" t="s">
        <v>475</v>
      </c>
      <c r="E300" s="174" t="s">
        <v>6273</v>
      </c>
      <c r="F300" s="175" t="s">
        <v>6217</v>
      </c>
      <c r="G300" s="176" t="s">
        <v>2551</v>
      </c>
      <c r="H300" s="177">
        <v>8</v>
      </c>
      <c r="I300" s="178">
        <v>5665.95</v>
      </c>
      <c r="J300" s="179">
        <f t="shared" si="70"/>
        <v>45327.6</v>
      </c>
      <c r="K300" s="175" t="s">
        <v>21</v>
      </c>
      <c r="L300" s="180"/>
      <c r="M300" s="181" t="s">
        <v>21</v>
      </c>
      <c r="N300" s="182" t="s">
        <v>42</v>
      </c>
      <c r="P300" s="143">
        <f t="shared" si="71"/>
        <v>0</v>
      </c>
      <c r="Q300" s="143">
        <v>0</v>
      </c>
      <c r="R300" s="143">
        <f t="shared" si="72"/>
        <v>0</v>
      </c>
      <c r="S300" s="143">
        <v>0</v>
      </c>
      <c r="T300" s="144">
        <f t="shared" si="73"/>
        <v>0</v>
      </c>
      <c r="AR300" s="145" t="s">
        <v>617</v>
      </c>
      <c r="AT300" s="145" t="s">
        <v>475</v>
      </c>
      <c r="AU300" s="145" t="s">
        <v>80</v>
      </c>
      <c r="AY300" s="18" t="s">
        <v>330</v>
      </c>
      <c r="BE300" s="146">
        <f t="shared" si="74"/>
        <v>45327.6</v>
      </c>
      <c r="BF300" s="146">
        <f t="shared" si="75"/>
        <v>0</v>
      </c>
      <c r="BG300" s="146">
        <f t="shared" si="76"/>
        <v>0</v>
      </c>
      <c r="BH300" s="146">
        <f t="shared" si="77"/>
        <v>0</v>
      </c>
      <c r="BI300" s="146">
        <f t="shared" si="78"/>
        <v>0</v>
      </c>
      <c r="BJ300" s="18" t="s">
        <v>78</v>
      </c>
      <c r="BK300" s="146">
        <f t="shared" si="79"/>
        <v>45327.6</v>
      </c>
      <c r="BL300" s="18" t="s">
        <v>444</v>
      </c>
      <c r="BM300" s="145" t="s">
        <v>3763</v>
      </c>
    </row>
    <row r="301" spans="2:65" s="1" customFormat="1" ht="16.5" customHeight="1">
      <c r="B301" s="33"/>
      <c r="C301" s="134" t="s">
        <v>2635</v>
      </c>
      <c r="D301" s="134" t="s">
        <v>332</v>
      </c>
      <c r="E301" s="135" t="s">
        <v>6098</v>
      </c>
      <c r="F301" s="136" t="s">
        <v>6099</v>
      </c>
      <c r="G301" s="137" t="s">
        <v>2551</v>
      </c>
      <c r="H301" s="138">
        <v>8</v>
      </c>
      <c r="I301" s="139">
        <v>1699.79</v>
      </c>
      <c r="J301" s="140">
        <f t="shared" si="70"/>
        <v>13598.32</v>
      </c>
      <c r="K301" s="136" t="s">
        <v>6013</v>
      </c>
      <c r="L301" s="33"/>
      <c r="M301" s="141" t="s">
        <v>21</v>
      </c>
      <c r="N301" s="142" t="s">
        <v>42</v>
      </c>
      <c r="P301" s="143">
        <f t="shared" si="71"/>
        <v>0</v>
      </c>
      <c r="Q301" s="143">
        <v>0</v>
      </c>
      <c r="R301" s="143">
        <f t="shared" si="72"/>
        <v>0</v>
      </c>
      <c r="S301" s="143">
        <v>0</v>
      </c>
      <c r="T301" s="144">
        <f t="shared" si="73"/>
        <v>0</v>
      </c>
      <c r="AR301" s="145" t="s">
        <v>444</v>
      </c>
      <c r="AT301" s="145" t="s">
        <v>332</v>
      </c>
      <c r="AU301" s="145" t="s">
        <v>80</v>
      </c>
      <c r="AY301" s="18" t="s">
        <v>330</v>
      </c>
      <c r="BE301" s="146">
        <f t="shared" si="74"/>
        <v>13598.32</v>
      </c>
      <c r="BF301" s="146">
        <f t="shared" si="75"/>
        <v>0</v>
      </c>
      <c r="BG301" s="146">
        <f t="shared" si="76"/>
        <v>0</v>
      </c>
      <c r="BH301" s="146">
        <f t="shared" si="77"/>
        <v>0</v>
      </c>
      <c r="BI301" s="146">
        <f t="shared" si="78"/>
        <v>0</v>
      </c>
      <c r="BJ301" s="18" t="s">
        <v>78</v>
      </c>
      <c r="BK301" s="146">
        <f t="shared" si="79"/>
        <v>13598.32</v>
      </c>
      <c r="BL301" s="18" t="s">
        <v>444</v>
      </c>
      <c r="BM301" s="145" t="s">
        <v>3770</v>
      </c>
    </row>
    <row r="302" spans="2:65" s="1" customFormat="1" ht="24.2" customHeight="1">
      <c r="B302" s="33"/>
      <c r="C302" s="173" t="s">
        <v>2641</v>
      </c>
      <c r="D302" s="173" t="s">
        <v>475</v>
      </c>
      <c r="E302" s="174" t="s">
        <v>6274</v>
      </c>
      <c r="F302" s="175" t="s">
        <v>6219</v>
      </c>
      <c r="G302" s="176" t="s">
        <v>2551</v>
      </c>
      <c r="H302" s="177">
        <v>5</v>
      </c>
      <c r="I302" s="178">
        <v>5665.95</v>
      </c>
      <c r="J302" s="179">
        <f t="shared" si="70"/>
        <v>28329.75</v>
      </c>
      <c r="K302" s="175" t="s">
        <v>21</v>
      </c>
      <c r="L302" s="180"/>
      <c r="M302" s="181" t="s">
        <v>21</v>
      </c>
      <c r="N302" s="182" t="s">
        <v>42</v>
      </c>
      <c r="P302" s="143">
        <f t="shared" si="71"/>
        <v>0</v>
      </c>
      <c r="Q302" s="143">
        <v>0</v>
      </c>
      <c r="R302" s="143">
        <f t="shared" si="72"/>
        <v>0</v>
      </c>
      <c r="S302" s="143">
        <v>0</v>
      </c>
      <c r="T302" s="144">
        <f t="shared" si="73"/>
        <v>0</v>
      </c>
      <c r="AR302" s="145" t="s">
        <v>617</v>
      </c>
      <c r="AT302" s="145" t="s">
        <v>475</v>
      </c>
      <c r="AU302" s="145" t="s">
        <v>80</v>
      </c>
      <c r="AY302" s="18" t="s">
        <v>330</v>
      </c>
      <c r="BE302" s="146">
        <f t="shared" si="74"/>
        <v>28329.75</v>
      </c>
      <c r="BF302" s="146">
        <f t="shared" si="75"/>
        <v>0</v>
      </c>
      <c r="BG302" s="146">
        <f t="shared" si="76"/>
        <v>0</v>
      </c>
      <c r="BH302" s="146">
        <f t="shared" si="77"/>
        <v>0</v>
      </c>
      <c r="BI302" s="146">
        <f t="shared" si="78"/>
        <v>0</v>
      </c>
      <c r="BJ302" s="18" t="s">
        <v>78</v>
      </c>
      <c r="BK302" s="146">
        <f t="shared" si="79"/>
        <v>28329.75</v>
      </c>
      <c r="BL302" s="18" t="s">
        <v>444</v>
      </c>
      <c r="BM302" s="145" t="s">
        <v>3776</v>
      </c>
    </row>
    <row r="303" spans="2:65" s="1" customFormat="1" ht="16.5" customHeight="1">
      <c r="B303" s="33"/>
      <c r="C303" s="134" t="s">
        <v>2646</v>
      </c>
      <c r="D303" s="134" t="s">
        <v>332</v>
      </c>
      <c r="E303" s="135" t="s">
        <v>6098</v>
      </c>
      <c r="F303" s="136" t="s">
        <v>6099</v>
      </c>
      <c r="G303" s="137" t="s">
        <v>2551</v>
      </c>
      <c r="H303" s="138">
        <v>5</v>
      </c>
      <c r="I303" s="139">
        <v>1699.79</v>
      </c>
      <c r="J303" s="140">
        <f t="shared" si="70"/>
        <v>8498.9500000000007</v>
      </c>
      <c r="K303" s="136" t="s">
        <v>6013</v>
      </c>
      <c r="L303" s="33"/>
      <c r="M303" s="141" t="s">
        <v>21</v>
      </c>
      <c r="N303" s="142" t="s">
        <v>42</v>
      </c>
      <c r="P303" s="143">
        <f t="shared" si="71"/>
        <v>0</v>
      </c>
      <c r="Q303" s="143">
        <v>0</v>
      </c>
      <c r="R303" s="143">
        <f t="shared" si="72"/>
        <v>0</v>
      </c>
      <c r="S303" s="143">
        <v>0</v>
      </c>
      <c r="T303" s="144">
        <f t="shared" si="73"/>
        <v>0</v>
      </c>
      <c r="AR303" s="145" t="s">
        <v>444</v>
      </c>
      <c r="AT303" s="145" t="s">
        <v>332</v>
      </c>
      <c r="AU303" s="145" t="s">
        <v>80</v>
      </c>
      <c r="AY303" s="18" t="s">
        <v>330</v>
      </c>
      <c r="BE303" s="146">
        <f t="shared" si="74"/>
        <v>8498.9500000000007</v>
      </c>
      <c r="BF303" s="146">
        <f t="shared" si="75"/>
        <v>0</v>
      </c>
      <c r="BG303" s="146">
        <f t="shared" si="76"/>
        <v>0</v>
      </c>
      <c r="BH303" s="146">
        <f t="shared" si="77"/>
        <v>0</v>
      </c>
      <c r="BI303" s="146">
        <f t="shared" si="78"/>
        <v>0</v>
      </c>
      <c r="BJ303" s="18" t="s">
        <v>78</v>
      </c>
      <c r="BK303" s="146">
        <f t="shared" si="79"/>
        <v>8498.9500000000007</v>
      </c>
      <c r="BL303" s="18" t="s">
        <v>444</v>
      </c>
      <c r="BM303" s="145" t="s">
        <v>3784</v>
      </c>
    </row>
    <row r="304" spans="2:65" s="1" customFormat="1" ht="24.2" customHeight="1">
      <c r="B304" s="33"/>
      <c r="C304" s="173" t="s">
        <v>2652</v>
      </c>
      <c r="D304" s="173" t="s">
        <v>475</v>
      </c>
      <c r="E304" s="174" t="s">
        <v>6275</v>
      </c>
      <c r="F304" s="175" t="s">
        <v>6061</v>
      </c>
      <c r="G304" s="176" t="s">
        <v>2551</v>
      </c>
      <c r="H304" s="177">
        <v>17</v>
      </c>
      <c r="I304" s="178">
        <v>4785.1500000000005</v>
      </c>
      <c r="J304" s="179">
        <f t="shared" si="70"/>
        <v>81347.55</v>
      </c>
      <c r="K304" s="175" t="s">
        <v>21</v>
      </c>
      <c r="L304" s="180"/>
      <c r="M304" s="181" t="s">
        <v>21</v>
      </c>
      <c r="N304" s="182" t="s">
        <v>42</v>
      </c>
      <c r="P304" s="143">
        <f t="shared" si="71"/>
        <v>0</v>
      </c>
      <c r="Q304" s="143">
        <v>0</v>
      </c>
      <c r="R304" s="143">
        <f t="shared" si="72"/>
        <v>0</v>
      </c>
      <c r="S304" s="143">
        <v>0</v>
      </c>
      <c r="T304" s="144">
        <f t="shared" si="73"/>
        <v>0</v>
      </c>
      <c r="AR304" s="145" t="s">
        <v>617</v>
      </c>
      <c r="AT304" s="145" t="s">
        <v>475</v>
      </c>
      <c r="AU304" s="145" t="s">
        <v>80</v>
      </c>
      <c r="AY304" s="18" t="s">
        <v>330</v>
      </c>
      <c r="BE304" s="146">
        <f t="shared" si="74"/>
        <v>81347.55</v>
      </c>
      <c r="BF304" s="146">
        <f t="shared" si="75"/>
        <v>0</v>
      </c>
      <c r="BG304" s="146">
        <f t="shared" si="76"/>
        <v>0</v>
      </c>
      <c r="BH304" s="146">
        <f t="shared" si="77"/>
        <v>0</v>
      </c>
      <c r="BI304" s="146">
        <f t="shared" si="78"/>
        <v>0</v>
      </c>
      <c r="BJ304" s="18" t="s">
        <v>78</v>
      </c>
      <c r="BK304" s="146">
        <f t="shared" si="79"/>
        <v>81347.55</v>
      </c>
      <c r="BL304" s="18" t="s">
        <v>444</v>
      </c>
      <c r="BM304" s="145" t="s">
        <v>3792</v>
      </c>
    </row>
    <row r="305" spans="2:65" s="1" customFormat="1" ht="16.5" customHeight="1">
      <c r="B305" s="33"/>
      <c r="C305" s="134" t="s">
        <v>2657</v>
      </c>
      <c r="D305" s="134" t="s">
        <v>332</v>
      </c>
      <c r="E305" s="135" t="s">
        <v>6056</v>
      </c>
      <c r="F305" s="136" t="s">
        <v>6057</v>
      </c>
      <c r="G305" s="137" t="s">
        <v>2551</v>
      </c>
      <c r="H305" s="138">
        <v>17</v>
      </c>
      <c r="I305" s="139">
        <v>1435.54</v>
      </c>
      <c r="J305" s="140">
        <f t="shared" si="70"/>
        <v>24404.18</v>
      </c>
      <c r="K305" s="136" t="s">
        <v>6013</v>
      </c>
      <c r="L305" s="33"/>
      <c r="M305" s="141" t="s">
        <v>21</v>
      </c>
      <c r="N305" s="142" t="s">
        <v>42</v>
      </c>
      <c r="P305" s="143">
        <f t="shared" si="71"/>
        <v>0</v>
      </c>
      <c r="Q305" s="143">
        <v>0</v>
      </c>
      <c r="R305" s="143">
        <f t="shared" si="72"/>
        <v>0</v>
      </c>
      <c r="S305" s="143">
        <v>0</v>
      </c>
      <c r="T305" s="144">
        <f t="shared" si="73"/>
        <v>0</v>
      </c>
      <c r="AR305" s="145" t="s">
        <v>444</v>
      </c>
      <c r="AT305" s="145" t="s">
        <v>332</v>
      </c>
      <c r="AU305" s="145" t="s">
        <v>80</v>
      </c>
      <c r="AY305" s="18" t="s">
        <v>330</v>
      </c>
      <c r="BE305" s="146">
        <f t="shared" si="74"/>
        <v>24404.18</v>
      </c>
      <c r="BF305" s="146">
        <f t="shared" si="75"/>
        <v>0</v>
      </c>
      <c r="BG305" s="146">
        <f t="shared" si="76"/>
        <v>0</v>
      </c>
      <c r="BH305" s="146">
        <f t="shared" si="77"/>
        <v>0</v>
      </c>
      <c r="BI305" s="146">
        <f t="shared" si="78"/>
        <v>0</v>
      </c>
      <c r="BJ305" s="18" t="s">
        <v>78</v>
      </c>
      <c r="BK305" s="146">
        <f t="shared" si="79"/>
        <v>24404.18</v>
      </c>
      <c r="BL305" s="18" t="s">
        <v>444</v>
      </c>
      <c r="BM305" s="145" t="s">
        <v>3801</v>
      </c>
    </row>
    <row r="306" spans="2:65" s="1" customFormat="1" ht="24.2" customHeight="1">
      <c r="B306" s="33"/>
      <c r="C306" s="173" t="s">
        <v>2663</v>
      </c>
      <c r="D306" s="173" t="s">
        <v>475</v>
      </c>
      <c r="E306" s="174" t="s">
        <v>6276</v>
      </c>
      <c r="F306" s="175" t="s">
        <v>6063</v>
      </c>
      <c r="G306" s="176" t="s">
        <v>2551</v>
      </c>
      <c r="H306" s="177">
        <v>3</v>
      </c>
      <c r="I306" s="178">
        <v>4785.1500000000005</v>
      </c>
      <c r="J306" s="179">
        <f t="shared" si="70"/>
        <v>14355.45</v>
      </c>
      <c r="K306" s="175" t="s">
        <v>21</v>
      </c>
      <c r="L306" s="180"/>
      <c r="M306" s="181" t="s">
        <v>21</v>
      </c>
      <c r="N306" s="182" t="s">
        <v>42</v>
      </c>
      <c r="P306" s="143">
        <f t="shared" si="71"/>
        <v>0</v>
      </c>
      <c r="Q306" s="143">
        <v>0</v>
      </c>
      <c r="R306" s="143">
        <f t="shared" si="72"/>
        <v>0</v>
      </c>
      <c r="S306" s="143">
        <v>0</v>
      </c>
      <c r="T306" s="144">
        <f t="shared" si="73"/>
        <v>0</v>
      </c>
      <c r="AR306" s="145" t="s">
        <v>617</v>
      </c>
      <c r="AT306" s="145" t="s">
        <v>475</v>
      </c>
      <c r="AU306" s="145" t="s">
        <v>80</v>
      </c>
      <c r="AY306" s="18" t="s">
        <v>330</v>
      </c>
      <c r="BE306" s="146">
        <f t="shared" si="74"/>
        <v>14355.45</v>
      </c>
      <c r="BF306" s="146">
        <f t="shared" si="75"/>
        <v>0</v>
      </c>
      <c r="BG306" s="146">
        <f t="shared" si="76"/>
        <v>0</v>
      </c>
      <c r="BH306" s="146">
        <f t="shared" si="77"/>
        <v>0</v>
      </c>
      <c r="BI306" s="146">
        <f t="shared" si="78"/>
        <v>0</v>
      </c>
      <c r="BJ306" s="18" t="s">
        <v>78</v>
      </c>
      <c r="BK306" s="146">
        <f t="shared" si="79"/>
        <v>14355.45</v>
      </c>
      <c r="BL306" s="18" t="s">
        <v>444</v>
      </c>
      <c r="BM306" s="145" t="s">
        <v>3809</v>
      </c>
    </row>
    <row r="307" spans="2:65" s="1" customFormat="1" ht="16.5" customHeight="1">
      <c r="B307" s="33"/>
      <c r="C307" s="134" t="s">
        <v>2671</v>
      </c>
      <c r="D307" s="134" t="s">
        <v>332</v>
      </c>
      <c r="E307" s="135" t="s">
        <v>6056</v>
      </c>
      <c r="F307" s="136" t="s">
        <v>6057</v>
      </c>
      <c r="G307" s="137" t="s">
        <v>2551</v>
      </c>
      <c r="H307" s="138">
        <v>3</v>
      </c>
      <c r="I307" s="139">
        <v>1435.54</v>
      </c>
      <c r="J307" s="140">
        <f t="shared" si="70"/>
        <v>4306.62</v>
      </c>
      <c r="K307" s="136" t="s">
        <v>6013</v>
      </c>
      <c r="L307" s="33"/>
      <c r="M307" s="141" t="s">
        <v>21</v>
      </c>
      <c r="N307" s="142" t="s">
        <v>42</v>
      </c>
      <c r="P307" s="143">
        <f t="shared" si="71"/>
        <v>0</v>
      </c>
      <c r="Q307" s="143">
        <v>0</v>
      </c>
      <c r="R307" s="143">
        <f t="shared" si="72"/>
        <v>0</v>
      </c>
      <c r="S307" s="143">
        <v>0</v>
      </c>
      <c r="T307" s="144">
        <f t="shared" si="73"/>
        <v>0</v>
      </c>
      <c r="AR307" s="145" t="s">
        <v>444</v>
      </c>
      <c r="AT307" s="145" t="s">
        <v>332</v>
      </c>
      <c r="AU307" s="145" t="s">
        <v>80</v>
      </c>
      <c r="AY307" s="18" t="s">
        <v>330</v>
      </c>
      <c r="BE307" s="146">
        <f t="shared" si="74"/>
        <v>4306.62</v>
      </c>
      <c r="BF307" s="146">
        <f t="shared" si="75"/>
        <v>0</v>
      </c>
      <c r="BG307" s="146">
        <f t="shared" si="76"/>
        <v>0</v>
      </c>
      <c r="BH307" s="146">
        <f t="shared" si="77"/>
        <v>0</v>
      </c>
      <c r="BI307" s="146">
        <f t="shared" si="78"/>
        <v>0</v>
      </c>
      <c r="BJ307" s="18" t="s">
        <v>78</v>
      </c>
      <c r="BK307" s="146">
        <f t="shared" si="79"/>
        <v>4306.62</v>
      </c>
      <c r="BL307" s="18" t="s">
        <v>444</v>
      </c>
      <c r="BM307" s="145" t="s">
        <v>3818</v>
      </c>
    </row>
    <row r="308" spans="2:65" s="1" customFormat="1" ht="24.2" customHeight="1">
      <c r="B308" s="33"/>
      <c r="C308" s="173" t="s">
        <v>2680</v>
      </c>
      <c r="D308" s="173" t="s">
        <v>475</v>
      </c>
      <c r="E308" s="174" t="s">
        <v>6277</v>
      </c>
      <c r="F308" s="175" t="s">
        <v>6059</v>
      </c>
      <c r="G308" s="176" t="s">
        <v>2551</v>
      </c>
      <c r="H308" s="177">
        <v>12</v>
      </c>
      <c r="I308" s="178">
        <v>4344.75</v>
      </c>
      <c r="J308" s="179">
        <f t="shared" si="70"/>
        <v>52137</v>
      </c>
      <c r="K308" s="175" t="s">
        <v>21</v>
      </c>
      <c r="L308" s="180"/>
      <c r="M308" s="181" t="s">
        <v>21</v>
      </c>
      <c r="N308" s="182" t="s">
        <v>42</v>
      </c>
      <c r="P308" s="143">
        <f t="shared" si="71"/>
        <v>0</v>
      </c>
      <c r="Q308" s="143">
        <v>0</v>
      </c>
      <c r="R308" s="143">
        <f t="shared" si="72"/>
        <v>0</v>
      </c>
      <c r="S308" s="143">
        <v>0</v>
      </c>
      <c r="T308" s="144">
        <f t="shared" si="73"/>
        <v>0</v>
      </c>
      <c r="AR308" s="145" t="s">
        <v>617</v>
      </c>
      <c r="AT308" s="145" t="s">
        <v>475</v>
      </c>
      <c r="AU308" s="145" t="s">
        <v>80</v>
      </c>
      <c r="AY308" s="18" t="s">
        <v>330</v>
      </c>
      <c r="BE308" s="146">
        <f t="shared" si="74"/>
        <v>52137</v>
      </c>
      <c r="BF308" s="146">
        <f t="shared" si="75"/>
        <v>0</v>
      </c>
      <c r="BG308" s="146">
        <f t="shared" si="76"/>
        <v>0</v>
      </c>
      <c r="BH308" s="146">
        <f t="shared" si="77"/>
        <v>0</v>
      </c>
      <c r="BI308" s="146">
        <f t="shared" si="78"/>
        <v>0</v>
      </c>
      <c r="BJ308" s="18" t="s">
        <v>78</v>
      </c>
      <c r="BK308" s="146">
        <f t="shared" si="79"/>
        <v>52137</v>
      </c>
      <c r="BL308" s="18" t="s">
        <v>444</v>
      </c>
      <c r="BM308" s="145" t="s">
        <v>3827</v>
      </c>
    </row>
    <row r="309" spans="2:65" s="1" customFormat="1" ht="16.5" customHeight="1">
      <c r="B309" s="33"/>
      <c r="C309" s="134" t="s">
        <v>2689</v>
      </c>
      <c r="D309" s="134" t="s">
        <v>332</v>
      </c>
      <c r="E309" s="135" t="s">
        <v>6056</v>
      </c>
      <c r="F309" s="136" t="s">
        <v>6057</v>
      </c>
      <c r="G309" s="137" t="s">
        <v>2551</v>
      </c>
      <c r="H309" s="138">
        <v>12</v>
      </c>
      <c r="I309" s="139">
        <v>1303.42</v>
      </c>
      <c r="J309" s="140">
        <f t="shared" si="70"/>
        <v>15641.04</v>
      </c>
      <c r="K309" s="136" t="s">
        <v>6013</v>
      </c>
      <c r="L309" s="33"/>
      <c r="M309" s="141" t="s">
        <v>21</v>
      </c>
      <c r="N309" s="142" t="s">
        <v>42</v>
      </c>
      <c r="P309" s="143">
        <f t="shared" si="71"/>
        <v>0</v>
      </c>
      <c r="Q309" s="143">
        <v>0</v>
      </c>
      <c r="R309" s="143">
        <f t="shared" si="72"/>
        <v>0</v>
      </c>
      <c r="S309" s="143">
        <v>0</v>
      </c>
      <c r="T309" s="144">
        <f t="shared" si="73"/>
        <v>0</v>
      </c>
      <c r="AR309" s="145" t="s">
        <v>444</v>
      </c>
      <c r="AT309" s="145" t="s">
        <v>332</v>
      </c>
      <c r="AU309" s="145" t="s">
        <v>80</v>
      </c>
      <c r="AY309" s="18" t="s">
        <v>330</v>
      </c>
      <c r="BE309" s="146">
        <f t="shared" si="74"/>
        <v>15641.04</v>
      </c>
      <c r="BF309" s="146">
        <f t="shared" si="75"/>
        <v>0</v>
      </c>
      <c r="BG309" s="146">
        <f t="shared" si="76"/>
        <v>0</v>
      </c>
      <c r="BH309" s="146">
        <f t="shared" si="77"/>
        <v>0</v>
      </c>
      <c r="BI309" s="146">
        <f t="shared" si="78"/>
        <v>0</v>
      </c>
      <c r="BJ309" s="18" t="s">
        <v>78</v>
      </c>
      <c r="BK309" s="146">
        <f t="shared" si="79"/>
        <v>15641.04</v>
      </c>
      <c r="BL309" s="18" t="s">
        <v>444</v>
      </c>
      <c r="BM309" s="145" t="s">
        <v>3833</v>
      </c>
    </row>
    <row r="310" spans="2:65" s="1" customFormat="1" ht="24.2" customHeight="1">
      <c r="B310" s="33"/>
      <c r="C310" s="173" t="s">
        <v>2705</v>
      </c>
      <c r="D310" s="173" t="s">
        <v>475</v>
      </c>
      <c r="E310" s="174" t="s">
        <v>6278</v>
      </c>
      <c r="F310" s="175" t="s">
        <v>6226</v>
      </c>
      <c r="G310" s="176" t="s">
        <v>2551</v>
      </c>
      <c r="H310" s="177">
        <v>2</v>
      </c>
      <c r="I310" s="178">
        <v>2584.31</v>
      </c>
      <c r="J310" s="179">
        <f t="shared" si="70"/>
        <v>5168.62</v>
      </c>
      <c r="K310" s="175" t="s">
        <v>21</v>
      </c>
      <c r="L310" s="180"/>
      <c r="M310" s="181" t="s">
        <v>21</v>
      </c>
      <c r="N310" s="182" t="s">
        <v>42</v>
      </c>
      <c r="P310" s="143">
        <f t="shared" si="71"/>
        <v>0</v>
      </c>
      <c r="Q310" s="143">
        <v>0</v>
      </c>
      <c r="R310" s="143">
        <f t="shared" si="72"/>
        <v>0</v>
      </c>
      <c r="S310" s="143">
        <v>0</v>
      </c>
      <c r="T310" s="144">
        <f t="shared" si="73"/>
        <v>0</v>
      </c>
      <c r="AR310" s="145" t="s">
        <v>617</v>
      </c>
      <c r="AT310" s="145" t="s">
        <v>475</v>
      </c>
      <c r="AU310" s="145" t="s">
        <v>80</v>
      </c>
      <c r="AY310" s="18" t="s">
        <v>330</v>
      </c>
      <c r="BE310" s="146">
        <f t="shared" si="74"/>
        <v>5168.62</v>
      </c>
      <c r="BF310" s="146">
        <f t="shared" si="75"/>
        <v>0</v>
      </c>
      <c r="BG310" s="146">
        <f t="shared" si="76"/>
        <v>0</v>
      </c>
      <c r="BH310" s="146">
        <f t="shared" si="77"/>
        <v>0</v>
      </c>
      <c r="BI310" s="146">
        <f t="shared" si="78"/>
        <v>0</v>
      </c>
      <c r="BJ310" s="18" t="s">
        <v>78</v>
      </c>
      <c r="BK310" s="146">
        <f t="shared" si="79"/>
        <v>5168.62</v>
      </c>
      <c r="BL310" s="18" t="s">
        <v>444</v>
      </c>
      <c r="BM310" s="145" t="s">
        <v>3839</v>
      </c>
    </row>
    <row r="311" spans="2:65" s="1" customFormat="1" ht="16.5" customHeight="1">
      <c r="B311" s="33"/>
      <c r="C311" s="134" t="s">
        <v>2712</v>
      </c>
      <c r="D311" s="134" t="s">
        <v>332</v>
      </c>
      <c r="E311" s="135" t="s">
        <v>6227</v>
      </c>
      <c r="F311" s="136" t="s">
        <v>6228</v>
      </c>
      <c r="G311" s="137" t="s">
        <v>2551</v>
      </c>
      <c r="H311" s="138">
        <v>2</v>
      </c>
      <c r="I311" s="139">
        <v>775.29</v>
      </c>
      <c r="J311" s="140">
        <f t="shared" si="70"/>
        <v>1550.58</v>
      </c>
      <c r="K311" s="136" t="s">
        <v>6013</v>
      </c>
      <c r="L311" s="33"/>
      <c r="M311" s="141" t="s">
        <v>21</v>
      </c>
      <c r="N311" s="142" t="s">
        <v>42</v>
      </c>
      <c r="P311" s="143">
        <f t="shared" si="71"/>
        <v>0</v>
      </c>
      <c r="Q311" s="143">
        <v>0</v>
      </c>
      <c r="R311" s="143">
        <f t="shared" si="72"/>
        <v>0</v>
      </c>
      <c r="S311" s="143">
        <v>0</v>
      </c>
      <c r="T311" s="144">
        <f t="shared" si="73"/>
        <v>0</v>
      </c>
      <c r="AR311" s="145" t="s">
        <v>444</v>
      </c>
      <c r="AT311" s="145" t="s">
        <v>332</v>
      </c>
      <c r="AU311" s="145" t="s">
        <v>80</v>
      </c>
      <c r="AY311" s="18" t="s">
        <v>330</v>
      </c>
      <c r="BE311" s="146">
        <f t="shared" si="74"/>
        <v>1550.58</v>
      </c>
      <c r="BF311" s="146">
        <f t="shared" si="75"/>
        <v>0</v>
      </c>
      <c r="BG311" s="146">
        <f t="shared" si="76"/>
        <v>0</v>
      </c>
      <c r="BH311" s="146">
        <f t="shared" si="77"/>
        <v>0</v>
      </c>
      <c r="BI311" s="146">
        <f t="shared" si="78"/>
        <v>0</v>
      </c>
      <c r="BJ311" s="18" t="s">
        <v>78</v>
      </c>
      <c r="BK311" s="146">
        <f t="shared" si="79"/>
        <v>1550.58</v>
      </c>
      <c r="BL311" s="18" t="s">
        <v>444</v>
      </c>
      <c r="BM311" s="145" t="s">
        <v>3846</v>
      </c>
    </row>
    <row r="312" spans="2:65" s="1" customFormat="1" ht="24.2" customHeight="1">
      <c r="B312" s="33"/>
      <c r="C312" s="173" t="s">
        <v>2719</v>
      </c>
      <c r="D312" s="173" t="s">
        <v>475</v>
      </c>
      <c r="E312" s="174" t="s">
        <v>6279</v>
      </c>
      <c r="F312" s="175" t="s">
        <v>6230</v>
      </c>
      <c r="G312" s="176" t="s">
        <v>2551</v>
      </c>
      <c r="H312" s="177">
        <v>2</v>
      </c>
      <c r="I312" s="178">
        <v>1981.43</v>
      </c>
      <c r="J312" s="179">
        <f t="shared" si="70"/>
        <v>3962.86</v>
      </c>
      <c r="K312" s="175" t="s">
        <v>21</v>
      </c>
      <c r="L312" s="180"/>
      <c r="M312" s="181" t="s">
        <v>21</v>
      </c>
      <c r="N312" s="182" t="s">
        <v>42</v>
      </c>
      <c r="P312" s="143">
        <f t="shared" si="71"/>
        <v>0</v>
      </c>
      <c r="Q312" s="143">
        <v>0</v>
      </c>
      <c r="R312" s="143">
        <f t="shared" si="72"/>
        <v>0</v>
      </c>
      <c r="S312" s="143">
        <v>0</v>
      </c>
      <c r="T312" s="144">
        <f t="shared" si="73"/>
        <v>0</v>
      </c>
      <c r="AR312" s="145" t="s">
        <v>617</v>
      </c>
      <c r="AT312" s="145" t="s">
        <v>475</v>
      </c>
      <c r="AU312" s="145" t="s">
        <v>80</v>
      </c>
      <c r="AY312" s="18" t="s">
        <v>330</v>
      </c>
      <c r="BE312" s="146">
        <f t="shared" si="74"/>
        <v>3962.86</v>
      </c>
      <c r="BF312" s="146">
        <f t="shared" si="75"/>
        <v>0</v>
      </c>
      <c r="BG312" s="146">
        <f t="shared" si="76"/>
        <v>0</v>
      </c>
      <c r="BH312" s="146">
        <f t="shared" si="77"/>
        <v>0</v>
      </c>
      <c r="BI312" s="146">
        <f t="shared" si="78"/>
        <v>0</v>
      </c>
      <c r="BJ312" s="18" t="s">
        <v>78</v>
      </c>
      <c r="BK312" s="146">
        <f t="shared" si="79"/>
        <v>3962.86</v>
      </c>
      <c r="BL312" s="18" t="s">
        <v>444</v>
      </c>
      <c r="BM312" s="145" t="s">
        <v>3852</v>
      </c>
    </row>
    <row r="313" spans="2:65" s="1" customFormat="1" ht="16.5" customHeight="1">
      <c r="B313" s="33"/>
      <c r="C313" s="134" t="s">
        <v>2725</v>
      </c>
      <c r="D313" s="134" t="s">
        <v>332</v>
      </c>
      <c r="E313" s="135" t="s">
        <v>6227</v>
      </c>
      <c r="F313" s="136" t="s">
        <v>6228</v>
      </c>
      <c r="G313" s="137" t="s">
        <v>2551</v>
      </c>
      <c r="H313" s="138">
        <v>2</v>
      </c>
      <c r="I313" s="139">
        <v>594.42999999999995</v>
      </c>
      <c r="J313" s="140">
        <f t="shared" si="70"/>
        <v>1188.8599999999999</v>
      </c>
      <c r="K313" s="136" t="s">
        <v>6013</v>
      </c>
      <c r="L313" s="33"/>
      <c r="M313" s="141" t="s">
        <v>21</v>
      </c>
      <c r="N313" s="142" t="s">
        <v>42</v>
      </c>
      <c r="P313" s="143">
        <f t="shared" si="71"/>
        <v>0</v>
      </c>
      <c r="Q313" s="143">
        <v>0</v>
      </c>
      <c r="R313" s="143">
        <f t="shared" si="72"/>
        <v>0</v>
      </c>
      <c r="S313" s="143">
        <v>0</v>
      </c>
      <c r="T313" s="144">
        <f t="shared" si="73"/>
        <v>0</v>
      </c>
      <c r="AR313" s="145" t="s">
        <v>444</v>
      </c>
      <c r="AT313" s="145" t="s">
        <v>332</v>
      </c>
      <c r="AU313" s="145" t="s">
        <v>80</v>
      </c>
      <c r="AY313" s="18" t="s">
        <v>330</v>
      </c>
      <c r="BE313" s="146">
        <f t="shared" si="74"/>
        <v>1188.8599999999999</v>
      </c>
      <c r="BF313" s="146">
        <f t="shared" si="75"/>
        <v>0</v>
      </c>
      <c r="BG313" s="146">
        <f t="shared" si="76"/>
        <v>0</v>
      </c>
      <c r="BH313" s="146">
        <f t="shared" si="77"/>
        <v>0</v>
      </c>
      <c r="BI313" s="146">
        <f t="shared" si="78"/>
        <v>0</v>
      </c>
      <c r="BJ313" s="18" t="s">
        <v>78</v>
      </c>
      <c r="BK313" s="146">
        <f t="shared" si="79"/>
        <v>1188.8599999999999</v>
      </c>
      <c r="BL313" s="18" t="s">
        <v>444</v>
      </c>
      <c r="BM313" s="145" t="s">
        <v>3860</v>
      </c>
    </row>
    <row r="314" spans="2:65" s="1" customFormat="1" ht="24.2" customHeight="1">
      <c r="B314" s="33"/>
      <c r="C314" s="173" t="s">
        <v>2732</v>
      </c>
      <c r="D314" s="173" t="s">
        <v>475</v>
      </c>
      <c r="E314" s="174" t="s">
        <v>6280</v>
      </c>
      <c r="F314" s="175" t="s">
        <v>6281</v>
      </c>
      <c r="G314" s="176" t="s">
        <v>2551</v>
      </c>
      <c r="H314" s="177">
        <v>3</v>
      </c>
      <c r="I314" s="178">
        <v>1981.43</v>
      </c>
      <c r="J314" s="179">
        <f t="shared" si="70"/>
        <v>5944.29</v>
      </c>
      <c r="K314" s="175" t="s">
        <v>21</v>
      </c>
      <c r="L314" s="180"/>
      <c r="M314" s="181" t="s">
        <v>21</v>
      </c>
      <c r="N314" s="182" t="s">
        <v>42</v>
      </c>
      <c r="P314" s="143">
        <f t="shared" si="71"/>
        <v>0</v>
      </c>
      <c r="Q314" s="143">
        <v>0</v>
      </c>
      <c r="R314" s="143">
        <f t="shared" si="72"/>
        <v>0</v>
      </c>
      <c r="S314" s="143">
        <v>0</v>
      </c>
      <c r="T314" s="144">
        <f t="shared" si="73"/>
        <v>0</v>
      </c>
      <c r="AR314" s="145" t="s">
        <v>617</v>
      </c>
      <c r="AT314" s="145" t="s">
        <v>475</v>
      </c>
      <c r="AU314" s="145" t="s">
        <v>80</v>
      </c>
      <c r="AY314" s="18" t="s">
        <v>330</v>
      </c>
      <c r="BE314" s="146">
        <f t="shared" si="74"/>
        <v>5944.29</v>
      </c>
      <c r="BF314" s="146">
        <f t="shared" si="75"/>
        <v>0</v>
      </c>
      <c r="BG314" s="146">
        <f t="shared" si="76"/>
        <v>0</v>
      </c>
      <c r="BH314" s="146">
        <f t="shared" si="77"/>
        <v>0</v>
      </c>
      <c r="BI314" s="146">
        <f t="shared" si="78"/>
        <v>0</v>
      </c>
      <c r="BJ314" s="18" t="s">
        <v>78</v>
      </c>
      <c r="BK314" s="146">
        <f t="shared" si="79"/>
        <v>5944.29</v>
      </c>
      <c r="BL314" s="18" t="s">
        <v>444</v>
      </c>
      <c r="BM314" s="145" t="s">
        <v>3866</v>
      </c>
    </row>
    <row r="315" spans="2:65" s="1" customFormat="1" ht="16.5" customHeight="1">
      <c r="B315" s="33"/>
      <c r="C315" s="134" t="s">
        <v>2737</v>
      </c>
      <c r="D315" s="134" t="s">
        <v>332</v>
      </c>
      <c r="E315" s="135" t="s">
        <v>6282</v>
      </c>
      <c r="F315" s="136" t="s">
        <v>6283</v>
      </c>
      <c r="G315" s="137" t="s">
        <v>2551</v>
      </c>
      <c r="H315" s="138">
        <v>3</v>
      </c>
      <c r="I315" s="139">
        <v>594.42999999999995</v>
      </c>
      <c r="J315" s="140">
        <f t="shared" ref="J315:J346" si="80">ROUND(I315*H315,2)</f>
        <v>1783.29</v>
      </c>
      <c r="K315" s="136" t="s">
        <v>6013</v>
      </c>
      <c r="L315" s="33"/>
      <c r="M315" s="141" t="s">
        <v>21</v>
      </c>
      <c r="N315" s="142" t="s">
        <v>42</v>
      </c>
      <c r="P315" s="143">
        <f t="shared" ref="P315:P346" si="81">O315*H315</f>
        <v>0</v>
      </c>
      <c r="Q315" s="143">
        <v>0</v>
      </c>
      <c r="R315" s="143">
        <f t="shared" ref="R315:R346" si="82">Q315*H315</f>
        <v>0</v>
      </c>
      <c r="S315" s="143">
        <v>0</v>
      </c>
      <c r="T315" s="144">
        <f t="shared" ref="T315:T346" si="83">S315*H315</f>
        <v>0</v>
      </c>
      <c r="AR315" s="145" t="s">
        <v>444</v>
      </c>
      <c r="AT315" s="145" t="s">
        <v>332</v>
      </c>
      <c r="AU315" s="145" t="s">
        <v>80</v>
      </c>
      <c r="AY315" s="18" t="s">
        <v>330</v>
      </c>
      <c r="BE315" s="146">
        <f t="shared" ref="BE315:BE346" si="84">IF(N315="základní",J315,0)</f>
        <v>1783.29</v>
      </c>
      <c r="BF315" s="146">
        <f t="shared" ref="BF315:BF346" si="85">IF(N315="snížená",J315,0)</f>
        <v>0</v>
      </c>
      <c r="BG315" s="146">
        <f t="shared" ref="BG315:BG346" si="86">IF(N315="zákl. přenesená",J315,0)</f>
        <v>0</v>
      </c>
      <c r="BH315" s="146">
        <f t="shared" ref="BH315:BH346" si="87">IF(N315="sníž. přenesená",J315,0)</f>
        <v>0</v>
      </c>
      <c r="BI315" s="146">
        <f t="shared" ref="BI315:BI346" si="88">IF(N315="nulová",J315,0)</f>
        <v>0</v>
      </c>
      <c r="BJ315" s="18" t="s">
        <v>78</v>
      </c>
      <c r="BK315" s="146">
        <f t="shared" ref="BK315:BK346" si="89">ROUND(I315*H315,2)</f>
        <v>1783.29</v>
      </c>
      <c r="BL315" s="18" t="s">
        <v>444</v>
      </c>
      <c r="BM315" s="145" t="s">
        <v>3874</v>
      </c>
    </row>
    <row r="316" spans="2:65" s="1" customFormat="1" ht="24.2" customHeight="1">
      <c r="B316" s="33"/>
      <c r="C316" s="173" t="s">
        <v>2744</v>
      </c>
      <c r="D316" s="173" t="s">
        <v>475</v>
      </c>
      <c r="E316" s="174" t="s">
        <v>6284</v>
      </c>
      <c r="F316" s="175" t="s">
        <v>6285</v>
      </c>
      <c r="G316" s="176" t="s">
        <v>2551</v>
      </c>
      <c r="H316" s="177">
        <v>2</v>
      </c>
      <c r="I316" s="178">
        <v>1637</v>
      </c>
      <c r="J316" s="179">
        <f t="shared" si="80"/>
        <v>3274</v>
      </c>
      <c r="K316" s="175" t="s">
        <v>21</v>
      </c>
      <c r="L316" s="180"/>
      <c r="M316" s="181" t="s">
        <v>21</v>
      </c>
      <c r="N316" s="182" t="s">
        <v>42</v>
      </c>
      <c r="P316" s="143">
        <f t="shared" si="81"/>
        <v>0</v>
      </c>
      <c r="Q316" s="143">
        <v>0</v>
      </c>
      <c r="R316" s="143">
        <f t="shared" si="82"/>
        <v>0</v>
      </c>
      <c r="S316" s="143">
        <v>0</v>
      </c>
      <c r="T316" s="144">
        <f t="shared" si="83"/>
        <v>0</v>
      </c>
      <c r="AR316" s="145" t="s">
        <v>617</v>
      </c>
      <c r="AT316" s="145" t="s">
        <v>475</v>
      </c>
      <c r="AU316" s="145" t="s">
        <v>80</v>
      </c>
      <c r="AY316" s="18" t="s">
        <v>330</v>
      </c>
      <c r="BE316" s="146">
        <f t="shared" si="84"/>
        <v>3274</v>
      </c>
      <c r="BF316" s="146">
        <f t="shared" si="85"/>
        <v>0</v>
      </c>
      <c r="BG316" s="146">
        <f t="shared" si="86"/>
        <v>0</v>
      </c>
      <c r="BH316" s="146">
        <f t="shared" si="87"/>
        <v>0</v>
      </c>
      <c r="BI316" s="146">
        <f t="shared" si="88"/>
        <v>0</v>
      </c>
      <c r="BJ316" s="18" t="s">
        <v>78</v>
      </c>
      <c r="BK316" s="146">
        <f t="shared" si="89"/>
        <v>3274</v>
      </c>
      <c r="BL316" s="18" t="s">
        <v>444</v>
      </c>
      <c r="BM316" s="145" t="s">
        <v>3881</v>
      </c>
    </row>
    <row r="317" spans="2:65" s="1" customFormat="1" ht="16.5" customHeight="1">
      <c r="B317" s="33"/>
      <c r="C317" s="134" t="s">
        <v>2749</v>
      </c>
      <c r="D317" s="134" t="s">
        <v>332</v>
      </c>
      <c r="E317" s="135" t="s">
        <v>6282</v>
      </c>
      <c r="F317" s="136" t="s">
        <v>6283</v>
      </c>
      <c r="G317" s="137" t="s">
        <v>2551</v>
      </c>
      <c r="H317" s="138">
        <v>2</v>
      </c>
      <c r="I317" s="139">
        <v>491.1</v>
      </c>
      <c r="J317" s="140">
        <f t="shared" si="80"/>
        <v>982.2</v>
      </c>
      <c r="K317" s="136" t="s">
        <v>6013</v>
      </c>
      <c r="L317" s="33"/>
      <c r="M317" s="141" t="s">
        <v>21</v>
      </c>
      <c r="N317" s="142" t="s">
        <v>42</v>
      </c>
      <c r="P317" s="143">
        <f t="shared" si="81"/>
        <v>0</v>
      </c>
      <c r="Q317" s="143">
        <v>0</v>
      </c>
      <c r="R317" s="143">
        <f t="shared" si="82"/>
        <v>0</v>
      </c>
      <c r="S317" s="143">
        <v>0</v>
      </c>
      <c r="T317" s="144">
        <f t="shared" si="83"/>
        <v>0</v>
      </c>
      <c r="AR317" s="145" t="s">
        <v>444</v>
      </c>
      <c r="AT317" s="145" t="s">
        <v>332</v>
      </c>
      <c r="AU317" s="145" t="s">
        <v>80</v>
      </c>
      <c r="AY317" s="18" t="s">
        <v>330</v>
      </c>
      <c r="BE317" s="146">
        <f t="shared" si="84"/>
        <v>982.2</v>
      </c>
      <c r="BF317" s="146">
        <f t="shared" si="85"/>
        <v>0</v>
      </c>
      <c r="BG317" s="146">
        <f t="shared" si="86"/>
        <v>0</v>
      </c>
      <c r="BH317" s="146">
        <f t="shared" si="87"/>
        <v>0</v>
      </c>
      <c r="BI317" s="146">
        <f t="shared" si="88"/>
        <v>0</v>
      </c>
      <c r="BJ317" s="18" t="s">
        <v>78</v>
      </c>
      <c r="BK317" s="146">
        <f t="shared" si="89"/>
        <v>982.2</v>
      </c>
      <c r="BL317" s="18" t="s">
        <v>444</v>
      </c>
      <c r="BM317" s="145" t="s">
        <v>3890</v>
      </c>
    </row>
    <row r="318" spans="2:65" s="1" customFormat="1" ht="24.2" customHeight="1">
      <c r="B318" s="33"/>
      <c r="C318" s="173" t="s">
        <v>2760</v>
      </c>
      <c r="D318" s="173" t="s">
        <v>475</v>
      </c>
      <c r="E318" s="174" t="s">
        <v>6286</v>
      </c>
      <c r="F318" s="175" t="s">
        <v>6065</v>
      </c>
      <c r="G318" s="176" t="s">
        <v>2551</v>
      </c>
      <c r="H318" s="177">
        <v>5</v>
      </c>
      <c r="I318" s="178">
        <v>2239.88</v>
      </c>
      <c r="J318" s="179">
        <f t="shared" si="80"/>
        <v>11199.4</v>
      </c>
      <c r="K318" s="175" t="s">
        <v>21</v>
      </c>
      <c r="L318" s="180"/>
      <c r="M318" s="181" t="s">
        <v>21</v>
      </c>
      <c r="N318" s="182" t="s">
        <v>42</v>
      </c>
      <c r="P318" s="143">
        <f t="shared" si="81"/>
        <v>0</v>
      </c>
      <c r="Q318" s="143">
        <v>0</v>
      </c>
      <c r="R318" s="143">
        <f t="shared" si="82"/>
        <v>0</v>
      </c>
      <c r="S318" s="143">
        <v>0</v>
      </c>
      <c r="T318" s="144">
        <f t="shared" si="83"/>
        <v>0</v>
      </c>
      <c r="AR318" s="145" t="s">
        <v>617</v>
      </c>
      <c r="AT318" s="145" t="s">
        <v>475</v>
      </c>
      <c r="AU318" s="145" t="s">
        <v>80</v>
      </c>
      <c r="AY318" s="18" t="s">
        <v>330</v>
      </c>
      <c r="BE318" s="146">
        <f t="shared" si="84"/>
        <v>11199.4</v>
      </c>
      <c r="BF318" s="146">
        <f t="shared" si="85"/>
        <v>0</v>
      </c>
      <c r="BG318" s="146">
        <f t="shared" si="86"/>
        <v>0</v>
      </c>
      <c r="BH318" s="146">
        <f t="shared" si="87"/>
        <v>0</v>
      </c>
      <c r="BI318" s="146">
        <f t="shared" si="88"/>
        <v>0</v>
      </c>
      <c r="BJ318" s="18" t="s">
        <v>78</v>
      </c>
      <c r="BK318" s="146">
        <f t="shared" si="89"/>
        <v>11199.4</v>
      </c>
      <c r="BL318" s="18" t="s">
        <v>444</v>
      </c>
      <c r="BM318" s="145" t="s">
        <v>3898</v>
      </c>
    </row>
    <row r="319" spans="2:65" s="1" customFormat="1" ht="16.5" customHeight="1">
      <c r="B319" s="33"/>
      <c r="C319" s="134" t="s">
        <v>2767</v>
      </c>
      <c r="D319" s="134" t="s">
        <v>332</v>
      </c>
      <c r="E319" s="135" t="s">
        <v>6066</v>
      </c>
      <c r="F319" s="136" t="s">
        <v>6067</v>
      </c>
      <c r="G319" s="137" t="s">
        <v>2551</v>
      </c>
      <c r="H319" s="138">
        <v>5</v>
      </c>
      <c r="I319" s="139">
        <v>671.97</v>
      </c>
      <c r="J319" s="140">
        <f t="shared" si="80"/>
        <v>3359.85</v>
      </c>
      <c r="K319" s="136" t="s">
        <v>6013</v>
      </c>
      <c r="L319" s="33"/>
      <c r="M319" s="141" t="s">
        <v>21</v>
      </c>
      <c r="N319" s="142" t="s">
        <v>42</v>
      </c>
      <c r="P319" s="143">
        <f t="shared" si="81"/>
        <v>0</v>
      </c>
      <c r="Q319" s="143">
        <v>0</v>
      </c>
      <c r="R319" s="143">
        <f t="shared" si="82"/>
        <v>0</v>
      </c>
      <c r="S319" s="143">
        <v>0</v>
      </c>
      <c r="T319" s="144">
        <f t="shared" si="83"/>
        <v>0</v>
      </c>
      <c r="AR319" s="145" t="s">
        <v>444</v>
      </c>
      <c r="AT319" s="145" t="s">
        <v>332</v>
      </c>
      <c r="AU319" s="145" t="s">
        <v>80</v>
      </c>
      <c r="AY319" s="18" t="s">
        <v>330</v>
      </c>
      <c r="BE319" s="146">
        <f t="shared" si="84"/>
        <v>3359.85</v>
      </c>
      <c r="BF319" s="146">
        <f t="shared" si="85"/>
        <v>0</v>
      </c>
      <c r="BG319" s="146">
        <f t="shared" si="86"/>
        <v>0</v>
      </c>
      <c r="BH319" s="146">
        <f t="shared" si="87"/>
        <v>0</v>
      </c>
      <c r="BI319" s="146">
        <f t="shared" si="88"/>
        <v>0</v>
      </c>
      <c r="BJ319" s="18" t="s">
        <v>78</v>
      </c>
      <c r="BK319" s="146">
        <f t="shared" si="89"/>
        <v>3359.85</v>
      </c>
      <c r="BL319" s="18" t="s">
        <v>444</v>
      </c>
      <c r="BM319" s="145" t="s">
        <v>3908</v>
      </c>
    </row>
    <row r="320" spans="2:65" s="1" customFormat="1" ht="24.2" customHeight="1">
      <c r="B320" s="33"/>
      <c r="C320" s="173" t="s">
        <v>2772</v>
      </c>
      <c r="D320" s="173" t="s">
        <v>475</v>
      </c>
      <c r="E320" s="174" t="s">
        <v>6287</v>
      </c>
      <c r="F320" s="175" t="s">
        <v>6288</v>
      </c>
      <c r="G320" s="176" t="s">
        <v>2551</v>
      </c>
      <c r="H320" s="177">
        <v>3</v>
      </c>
      <c r="I320" s="178">
        <v>1866.62</v>
      </c>
      <c r="J320" s="179">
        <f t="shared" si="80"/>
        <v>5599.86</v>
      </c>
      <c r="K320" s="175" t="s">
        <v>21</v>
      </c>
      <c r="L320" s="180"/>
      <c r="M320" s="181" t="s">
        <v>21</v>
      </c>
      <c r="N320" s="182" t="s">
        <v>42</v>
      </c>
      <c r="P320" s="143">
        <f t="shared" si="81"/>
        <v>0</v>
      </c>
      <c r="Q320" s="143">
        <v>0</v>
      </c>
      <c r="R320" s="143">
        <f t="shared" si="82"/>
        <v>0</v>
      </c>
      <c r="S320" s="143">
        <v>0</v>
      </c>
      <c r="T320" s="144">
        <f t="shared" si="83"/>
        <v>0</v>
      </c>
      <c r="AR320" s="145" t="s">
        <v>617</v>
      </c>
      <c r="AT320" s="145" t="s">
        <v>475</v>
      </c>
      <c r="AU320" s="145" t="s">
        <v>80</v>
      </c>
      <c r="AY320" s="18" t="s">
        <v>330</v>
      </c>
      <c r="BE320" s="146">
        <f t="shared" si="84"/>
        <v>5599.86</v>
      </c>
      <c r="BF320" s="146">
        <f t="shared" si="85"/>
        <v>0</v>
      </c>
      <c r="BG320" s="146">
        <f t="shared" si="86"/>
        <v>0</v>
      </c>
      <c r="BH320" s="146">
        <f t="shared" si="87"/>
        <v>0</v>
      </c>
      <c r="BI320" s="146">
        <f t="shared" si="88"/>
        <v>0</v>
      </c>
      <c r="BJ320" s="18" t="s">
        <v>78</v>
      </c>
      <c r="BK320" s="146">
        <f t="shared" si="89"/>
        <v>5599.86</v>
      </c>
      <c r="BL320" s="18" t="s">
        <v>444</v>
      </c>
      <c r="BM320" s="145" t="s">
        <v>3917</v>
      </c>
    </row>
    <row r="321" spans="2:65" s="1" customFormat="1" ht="16.5" customHeight="1">
      <c r="B321" s="33"/>
      <c r="C321" s="134" t="s">
        <v>2779</v>
      </c>
      <c r="D321" s="134" t="s">
        <v>332</v>
      </c>
      <c r="E321" s="135" t="s">
        <v>6066</v>
      </c>
      <c r="F321" s="136" t="s">
        <v>6067</v>
      </c>
      <c r="G321" s="137" t="s">
        <v>2551</v>
      </c>
      <c r="H321" s="138">
        <v>3</v>
      </c>
      <c r="I321" s="139">
        <v>559.99</v>
      </c>
      <c r="J321" s="140">
        <f t="shared" si="80"/>
        <v>1679.97</v>
      </c>
      <c r="K321" s="136" t="s">
        <v>6013</v>
      </c>
      <c r="L321" s="33"/>
      <c r="M321" s="141" t="s">
        <v>21</v>
      </c>
      <c r="N321" s="142" t="s">
        <v>42</v>
      </c>
      <c r="P321" s="143">
        <f t="shared" si="81"/>
        <v>0</v>
      </c>
      <c r="Q321" s="143">
        <v>0</v>
      </c>
      <c r="R321" s="143">
        <f t="shared" si="82"/>
        <v>0</v>
      </c>
      <c r="S321" s="143">
        <v>0</v>
      </c>
      <c r="T321" s="144">
        <f t="shared" si="83"/>
        <v>0</v>
      </c>
      <c r="AR321" s="145" t="s">
        <v>444</v>
      </c>
      <c r="AT321" s="145" t="s">
        <v>332</v>
      </c>
      <c r="AU321" s="145" t="s">
        <v>80</v>
      </c>
      <c r="AY321" s="18" t="s">
        <v>330</v>
      </c>
      <c r="BE321" s="146">
        <f t="shared" si="84"/>
        <v>1679.97</v>
      </c>
      <c r="BF321" s="146">
        <f t="shared" si="85"/>
        <v>0</v>
      </c>
      <c r="BG321" s="146">
        <f t="shared" si="86"/>
        <v>0</v>
      </c>
      <c r="BH321" s="146">
        <f t="shared" si="87"/>
        <v>0</v>
      </c>
      <c r="BI321" s="146">
        <f t="shared" si="88"/>
        <v>0</v>
      </c>
      <c r="BJ321" s="18" t="s">
        <v>78</v>
      </c>
      <c r="BK321" s="146">
        <f t="shared" si="89"/>
        <v>1679.97</v>
      </c>
      <c r="BL321" s="18" t="s">
        <v>444</v>
      </c>
      <c r="BM321" s="145" t="s">
        <v>3928</v>
      </c>
    </row>
    <row r="322" spans="2:65" s="1" customFormat="1" ht="16.5" customHeight="1">
      <c r="B322" s="33"/>
      <c r="C322" s="173" t="s">
        <v>2784</v>
      </c>
      <c r="D322" s="173" t="s">
        <v>475</v>
      </c>
      <c r="E322" s="174" t="s">
        <v>6289</v>
      </c>
      <c r="F322" s="175" t="s">
        <v>6079</v>
      </c>
      <c r="G322" s="176" t="s">
        <v>2551</v>
      </c>
      <c r="H322" s="177">
        <v>17</v>
      </c>
      <c r="I322" s="178">
        <v>123.44</v>
      </c>
      <c r="J322" s="179">
        <f t="shared" si="80"/>
        <v>2098.48</v>
      </c>
      <c r="K322" s="175" t="s">
        <v>21</v>
      </c>
      <c r="L322" s="180"/>
      <c r="M322" s="181" t="s">
        <v>21</v>
      </c>
      <c r="N322" s="182" t="s">
        <v>42</v>
      </c>
      <c r="P322" s="143">
        <f t="shared" si="81"/>
        <v>0</v>
      </c>
      <c r="Q322" s="143">
        <v>0</v>
      </c>
      <c r="R322" s="143">
        <f t="shared" si="82"/>
        <v>0</v>
      </c>
      <c r="S322" s="143">
        <v>0</v>
      </c>
      <c r="T322" s="144">
        <f t="shared" si="83"/>
        <v>0</v>
      </c>
      <c r="AR322" s="145" t="s">
        <v>617</v>
      </c>
      <c r="AT322" s="145" t="s">
        <v>475</v>
      </c>
      <c r="AU322" s="145" t="s">
        <v>80</v>
      </c>
      <c r="AY322" s="18" t="s">
        <v>330</v>
      </c>
      <c r="BE322" s="146">
        <f t="shared" si="84"/>
        <v>2098.48</v>
      </c>
      <c r="BF322" s="146">
        <f t="shared" si="85"/>
        <v>0</v>
      </c>
      <c r="BG322" s="146">
        <f t="shared" si="86"/>
        <v>0</v>
      </c>
      <c r="BH322" s="146">
        <f t="shared" si="87"/>
        <v>0</v>
      </c>
      <c r="BI322" s="146">
        <f t="shared" si="88"/>
        <v>0</v>
      </c>
      <c r="BJ322" s="18" t="s">
        <v>78</v>
      </c>
      <c r="BK322" s="146">
        <f t="shared" si="89"/>
        <v>2098.48</v>
      </c>
      <c r="BL322" s="18" t="s">
        <v>444</v>
      </c>
      <c r="BM322" s="145" t="s">
        <v>3935</v>
      </c>
    </row>
    <row r="323" spans="2:65" s="1" customFormat="1" ht="16.5" customHeight="1">
      <c r="B323" s="33"/>
      <c r="C323" s="134" t="s">
        <v>2789</v>
      </c>
      <c r="D323" s="134" t="s">
        <v>332</v>
      </c>
      <c r="E323" s="135" t="s">
        <v>6080</v>
      </c>
      <c r="F323" s="136" t="s">
        <v>6081</v>
      </c>
      <c r="G323" s="137" t="s">
        <v>2551</v>
      </c>
      <c r="H323" s="138">
        <v>17</v>
      </c>
      <c r="I323" s="139">
        <v>37.03</v>
      </c>
      <c r="J323" s="140">
        <f t="shared" si="80"/>
        <v>629.51</v>
      </c>
      <c r="K323" s="136" t="s">
        <v>6013</v>
      </c>
      <c r="L323" s="33"/>
      <c r="M323" s="141" t="s">
        <v>21</v>
      </c>
      <c r="N323" s="142" t="s">
        <v>42</v>
      </c>
      <c r="P323" s="143">
        <f t="shared" si="81"/>
        <v>0</v>
      </c>
      <c r="Q323" s="143">
        <v>0</v>
      </c>
      <c r="R323" s="143">
        <f t="shared" si="82"/>
        <v>0</v>
      </c>
      <c r="S323" s="143">
        <v>0</v>
      </c>
      <c r="T323" s="144">
        <f t="shared" si="83"/>
        <v>0</v>
      </c>
      <c r="AR323" s="145" t="s">
        <v>444</v>
      </c>
      <c r="AT323" s="145" t="s">
        <v>332</v>
      </c>
      <c r="AU323" s="145" t="s">
        <v>80</v>
      </c>
      <c r="AY323" s="18" t="s">
        <v>330</v>
      </c>
      <c r="BE323" s="146">
        <f t="shared" si="84"/>
        <v>629.51</v>
      </c>
      <c r="BF323" s="146">
        <f t="shared" si="85"/>
        <v>0</v>
      </c>
      <c r="BG323" s="146">
        <f t="shared" si="86"/>
        <v>0</v>
      </c>
      <c r="BH323" s="146">
        <f t="shared" si="87"/>
        <v>0</v>
      </c>
      <c r="BI323" s="146">
        <f t="shared" si="88"/>
        <v>0</v>
      </c>
      <c r="BJ323" s="18" t="s">
        <v>78</v>
      </c>
      <c r="BK323" s="146">
        <f t="shared" si="89"/>
        <v>629.51</v>
      </c>
      <c r="BL323" s="18" t="s">
        <v>444</v>
      </c>
      <c r="BM323" s="145" t="s">
        <v>3942</v>
      </c>
    </row>
    <row r="324" spans="2:65" s="1" customFormat="1" ht="24.2" customHeight="1">
      <c r="B324" s="33"/>
      <c r="C324" s="173" t="s">
        <v>2803</v>
      </c>
      <c r="D324" s="173" t="s">
        <v>475</v>
      </c>
      <c r="E324" s="174" t="s">
        <v>6290</v>
      </c>
      <c r="F324" s="175" t="s">
        <v>6291</v>
      </c>
      <c r="G324" s="176" t="s">
        <v>2551</v>
      </c>
      <c r="H324" s="177">
        <v>2</v>
      </c>
      <c r="I324" s="178">
        <v>2039.12</v>
      </c>
      <c r="J324" s="179">
        <f t="shared" si="80"/>
        <v>4078.24</v>
      </c>
      <c r="K324" s="175" t="s">
        <v>21</v>
      </c>
      <c r="L324" s="180"/>
      <c r="M324" s="181" t="s">
        <v>21</v>
      </c>
      <c r="N324" s="182" t="s">
        <v>42</v>
      </c>
      <c r="P324" s="143">
        <f t="shared" si="81"/>
        <v>0</v>
      </c>
      <c r="Q324" s="143">
        <v>0</v>
      </c>
      <c r="R324" s="143">
        <f t="shared" si="82"/>
        <v>0</v>
      </c>
      <c r="S324" s="143">
        <v>0</v>
      </c>
      <c r="T324" s="144">
        <f t="shared" si="83"/>
        <v>0</v>
      </c>
      <c r="AR324" s="145" t="s">
        <v>617</v>
      </c>
      <c r="AT324" s="145" t="s">
        <v>475</v>
      </c>
      <c r="AU324" s="145" t="s">
        <v>80</v>
      </c>
      <c r="AY324" s="18" t="s">
        <v>330</v>
      </c>
      <c r="BE324" s="146">
        <f t="shared" si="84"/>
        <v>4078.24</v>
      </c>
      <c r="BF324" s="146">
        <f t="shared" si="85"/>
        <v>0</v>
      </c>
      <c r="BG324" s="146">
        <f t="shared" si="86"/>
        <v>0</v>
      </c>
      <c r="BH324" s="146">
        <f t="shared" si="87"/>
        <v>0</v>
      </c>
      <c r="BI324" s="146">
        <f t="shared" si="88"/>
        <v>0</v>
      </c>
      <c r="BJ324" s="18" t="s">
        <v>78</v>
      </c>
      <c r="BK324" s="146">
        <f t="shared" si="89"/>
        <v>4078.24</v>
      </c>
      <c r="BL324" s="18" t="s">
        <v>444</v>
      </c>
      <c r="BM324" s="145" t="s">
        <v>3948</v>
      </c>
    </row>
    <row r="325" spans="2:65" s="1" customFormat="1" ht="16.5" customHeight="1">
      <c r="B325" s="33"/>
      <c r="C325" s="134" t="s">
        <v>2812</v>
      </c>
      <c r="D325" s="134" t="s">
        <v>332</v>
      </c>
      <c r="E325" s="135" t="s">
        <v>6070</v>
      </c>
      <c r="F325" s="136" t="s">
        <v>6071</v>
      </c>
      <c r="G325" s="137" t="s">
        <v>2551</v>
      </c>
      <c r="H325" s="138">
        <v>2</v>
      </c>
      <c r="I325" s="139">
        <v>3670.42</v>
      </c>
      <c r="J325" s="140">
        <f t="shared" si="80"/>
        <v>7340.84</v>
      </c>
      <c r="K325" s="136" t="s">
        <v>6013</v>
      </c>
      <c r="L325" s="33"/>
      <c r="M325" s="141" t="s">
        <v>21</v>
      </c>
      <c r="N325" s="142" t="s">
        <v>42</v>
      </c>
      <c r="P325" s="143">
        <f t="shared" si="81"/>
        <v>0</v>
      </c>
      <c r="Q325" s="143">
        <v>0</v>
      </c>
      <c r="R325" s="143">
        <f t="shared" si="82"/>
        <v>0</v>
      </c>
      <c r="S325" s="143">
        <v>0</v>
      </c>
      <c r="T325" s="144">
        <f t="shared" si="83"/>
        <v>0</v>
      </c>
      <c r="AR325" s="145" t="s">
        <v>444</v>
      </c>
      <c r="AT325" s="145" t="s">
        <v>332</v>
      </c>
      <c r="AU325" s="145" t="s">
        <v>80</v>
      </c>
      <c r="AY325" s="18" t="s">
        <v>330</v>
      </c>
      <c r="BE325" s="146">
        <f t="shared" si="84"/>
        <v>7340.84</v>
      </c>
      <c r="BF325" s="146">
        <f t="shared" si="85"/>
        <v>0</v>
      </c>
      <c r="BG325" s="146">
        <f t="shared" si="86"/>
        <v>0</v>
      </c>
      <c r="BH325" s="146">
        <f t="shared" si="87"/>
        <v>0</v>
      </c>
      <c r="BI325" s="146">
        <f t="shared" si="88"/>
        <v>0</v>
      </c>
      <c r="BJ325" s="18" t="s">
        <v>78</v>
      </c>
      <c r="BK325" s="146">
        <f t="shared" si="89"/>
        <v>7340.84</v>
      </c>
      <c r="BL325" s="18" t="s">
        <v>444</v>
      </c>
      <c r="BM325" s="145" t="s">
        <v>3954</v>
      </c>
    </row>
    <row r="326" spans="2:65" s="1" customFormat="1" ht="16.5" customHeight="1">
      <c r="B326" s="33"/>
      <c r="C326" s="173" t="s">
        <v>2818</v>
      </c>
      <c r="D326" s="173" t="s">
        <v>475</v>
      </c>
      <c r="E326" s="174" t="s">
        <v>6292</v>
      </c>
      <c r="F326" s="175" t="s">
        <v>6234</v>
      </c>
      <c r="G326" s="176" t="s">
        <v>2551</v>
      </c>
      <c r="H326" s="177">
        <v>2</v>
      </c>
      <c r="I326" s="178">
        <v>1657.96</v>
      </c>
      <c r="J326" s="179">
        <f t="shared" si="80"/>
        <v>3315.92</v>
      </c>
      <c r="K326" s="175" t="s">
        <v>21</v>
      </c>
      <c r="L326" s="180"/>
      <c r="M326" s="181" t="s">
        <v>21</v>
      </c>
      <c r="N326" s="182" t="s">
        <v>42</v>
      </c>
      <c r="P326" s="143">
        <f t="shared" si="81"/>
        <v>0</v>
      </c>
      <c r="Q326" s="143">
        <v>0</v>
      </c>
      <c r="R326" s="143">
        <f t="shared" si="82"/>
        <v>0</v>
      </c>
      <c r="S326" s="143">
        <v>0</v>
      </c>
      <c r="T326" s="144">
        <f t="shared" si="83"/>
        <v>0</v>
      </c>
      <c r="AR326" s="145" t="s">
        <v>617</v>
      </c>
      <c r="AT326" s="145" t="s">
        <v>475</v>
      </c>
      <c r="AU326" s="145" t="s">
        <v>80</v>
      </c>
      <c r="AY326" s="18" t="s">
        <v>330</v>
      </c>
      <c r="BE326" s="146">
        <f t="shared" si="84"/>
        <v>3315.92</v>
      </c>
      <c r="BF326" s="146">
        <f t="shared" si="85"/>
        <v>0</v>
      </c>
      <c r="BG326" s="146">
        <f t="shared" si="86"/>
        <v>0</v>
      </c>
      <c r="BH326" s="146">
        <f t="shared" si="87"/>
        <v>0</v>
      </c>
      <c r="BI326" s="146">
        <f t="shared" si="88"/>
        <v>0</v>
      </c>
      <c r="BJ326" s="18" t="s">
        <v>78</v>
      </c>
      <c r="BK326" s="146">
        <f t="shared" si="89"/>
        <v>3315.92</v>
      </c>
      <c r="BL326" s="18" t="s">
        <v>444</v>
      </c>
      <c r="BM326" s="145" t="s">
        <v>3961</v>
      </c>
    </row>
    <row r="327" spans="2:65" s="1" customFormat="1" ht="16.5" customHeight="1">
      <c r="B327" s="33"/>
      <c r="C327" s="134" t="s">
        <v>2824</v>
      </c>
      <c r="D327" s="134" t="s">
        <v>332</v>
      </c>
      <c r="E327" s="135" t="s">
        <v>6112</v>
      </c>
      <c r="F327" s="136" t="s">
        <v>6113</v>
      </c>
      <c r="G327" s="137" t="s">
        <v>2551</v>
      </c>
      <c r="H327" s="138">
        <v>2</v>
      </c>
      <c r="I327" s="139">
        <v>497.39</v>
      </c>
      <c r="J327" s="140">
        <f t="shared" si="80"/>
        <v>994.78</v>
      </c>
      <c r="K327" s="136" t="s">
        <v>6013</v>
      </c>
      <c r="L327" s="33"/>
      <c r="M327" s="141" t="s">
        <v>21</v>
      </c>
      <c r="N327" s="142" t="s">
        <v>42</v>
      </c>
      <c r="P327" s="143">
        <f t="shared" si="81"/>
        <v>0</v>
      </c>
      <c r="Q327" s="143">
        <v>0</v>
      </c>
      <c r="R327" s="143">
        <f t="shared" si="82"/>
        <v>0</v>
      </c>
      <c r="S327" s="143">
        <v>0</v>
      </c>
      <c r="T327" s="144">
        <f t="shared" si="83"/>
        <v>0</v>
      </c>
      <c r="AR327" s="145" t="s">
        <v>444</v>
      </c>
      <c r="AT327" s="145" t="s">
        <v>332</v>
      </c>
      <c r="AU327" s="145" t="s">
        <v>80</v>
      </c>
      <c r="AY327" s="18" t="s">
        <v>330</v>
      </c>
      <c r="BE327" s="146">
        <f t="shared" si="84"/>
        <v>994.78</v>
      </c>
      <c r="BF327" s="146">
        <f t="shared" si="85"/>
        <v>0</v>
      </c>
      <c r="BG327" s="146">
        <f t="shared" si="86"/>
        <v>0</v>
      </c>
      <c r="BH327" s="146">
        <f t="shared" si="87"/>
        <v>0</v>
      </c>
      <c r="BI327" s="146">
        <f t="shared" si="88"/>
        <v>0</v>
      </c>
      <c r="BJ327" s="18" t="s">
        <v>78</v>
      </c>
      <c r="BK327" s="146">
        <f t="shared" si="89"/>
        <v>994.78</v>
      </c>
      <c r="BL327" s="18" t="s">
        <v>444</v>
      </c>
      <c r="BM327" s="145" t="s">
        <v>3968</v>
      </c>
    </row>
    <row r="328" spans="2:65" s="1" customFormat="1" ht="24.2" customHeight="1">
      <c r="B328" s="33"/>
      <c r="C328" s="173" t="s">
        <v>2830</v>
      </c>
      <c r="D328" s="173" t="s">
        <v>475</v>
      </c>
      <c r="E328" s="174" t="s">
        <v>6293</v>
      </c>
      <c r="F328" s="175" t="s">
        <v>6294</v>
      </c>
      <c r="G328" s="176" t="s">
        <v>2551</v>
      </c>
      <c r="H328" s="177">
        <v>3</v>
      </c>
      <c r="I328" s="178">
        <v>33351.160000000003</v>
      </c>
      <c r="J328" s="179">
        <f t="shared" si="80"/>
        <v>100053.48</v>
      </c>
      <c r="K328" s="175" t="s">
        <v>21</v>
      </c>
      <c r="L328" s="180"/>
      <c r="M328" s="181" t="s">
        <v>21</v>
      </c>
      <c r="N328" s="182" t="s">
        <v>42</v>
      </c>
      <c r="P328" s="143">
        <f t="shared" si="81"/>
        <v>0</v>
      </c>
      <c r="Q328" s="143">
        <v>0</v>
      </c>
      <c r="R328" s="143">
        <f t="shared" si="82"/>
        <v>0</v>
      </c>
      <c r="S328" s="143">
        <v>0</v>
      </c>
      <c r="T328" s="144">
        <f t="shared" si="83"/>
        <v>0</v>
      </c>
      <c r="AR328" s="145" t="s">
        <v>617</v>
      </c>
      <c r="AT328" s="145" t="s">
        <v>475</v>
      </c>
      <c r="AU328" s="145" t="s">
        <v>80</v>
      </c>
      <c r="AY328" s="18" t="s">
        <v>330</v>
      </c>
      <c r="BE328" s="146">
        <f t="shared" si="84"/>
        <v>100053.48</v>
      </c>
      <c r="BF328" s="146">
        <f t="shared" si="85"/>
        <v>0</v>
      </c>
      <c r="BG328" s="146">
        <f t="shared" si="86"/>
        <v>0</v>
      </c>
      <c r="BH328" s="146">
        <f t="shared" si="87"/>
        <v>0</v>
      </c>
      <c r="BI328" s="146">
        <f t="shared" si="88"/>
        <v>0</v>
      </c>
      <c r="BJ328" s="18" t="s">
        <v>78</v>
      </c>
      <c r="BK328" s="146">
        <f t="shared" si="89"/>
        <v>100053.48</v>
      </c>
      <c r="BL328" s="18" t="s">
        <v>444</v>
      </c>
      <c r="BM328" s="145" t="s">
        <v>3974</v>
      </c>
    </row>
    <row r="329" spans="2:65" s="1" customFormat="1" ht="16.5" customHeight="1">
      <c r="B329" s="33"/>
      <c r="C329" s="134" t="s">
        <v>2842</v>
      </c>
      <c r="D329" s="134" t="s">
        <v>332</v>
      </c>
      <c r="E329" s="135" t="s">
        <v>6295</v>
      </c>
      <c r="F329" s="136" t="s">
        <v>6296</v>
      </c>
      <c r="G329" s="137" t="s">
        <v>2551</v>
      </c>
      <c r="H329" s="138">
        <v>3</v>
      </c>
      <c r="I329" s="139">
        <v>5002.67</v>
      </c>
      <c r="J329" s="140">
        <f t="shared" si="80"/>
        <v>15008.01</v>
      </c>
      <c r="K329" s="136" t="s">
        <v>6013</v>
      </c>
      <c r="L329" s="33"/>
      <c r="M329" s="141" t="s">
        <v>21</v>
      </c>
      <c r="N329" s="142" t="s">
        <v>42</v>
      </c>
      <c r="P329" s="143">
        <f t="shared" si="81"/>
        <v>0</v>
      </c>
      <c r="Q329" s="143">
        <v>0</v>
      </c>
      <c r="R329" s="143">
        <f t="shared" si="82"/>
        <v>0</v>
      </c>
      <c r="S329" s="143">
        <v>0</v>
      </c>
      <c r="T329" s="144">
        <f t="shared" si="83"/>
        <v>0</v>
      </c>
      <c r="AR329" s="145" t="s">
        <v>444</v>
      </c>
      <c r="AT329" s="145" t="s">
        <v>332</v>
      </c>
      <c r="AU329" s="145" t="s">
        <v>80</v>
      </c>
      <c r="AY329" s="18" t="s">
        <v>330</v>
      </c>
      <c r="BE329" s="146">
        <f t="shared" si="84"/>
        <v>15008.01</v>
      </c>
      <c r="BF329" s="146">
        <f t="shared" si="85"/>
        <v>0</v>
      </c>
      <c r="BG329" s="146">
        <f t="shared" si="86"/>
        <v>0</v>
      </c>
      <c r="BH329" s="146">
        <f t="shared" si="87"/>
        <v>0</v>
      </c>
      <c r="BI329" s="146">
        <f t="shared" si="88"/>
        <v>0</v>
      </c>
      <c r="BJ329" s="18" t="s">
        <v>78</v>
      </c>
      <c r="BK329" s="146">
        <f t="shared" si="89"/>
        <v>15008.01</v>
      </c>
      <c r="BL329" s="18" t="s">
        <v>444</v>
      </c>
      <c r="BM329" s="145" t="s">
        <v>3981</v>
      </c>
    </row>
    <row r="330" spans="2:65" s="1" customFormat="1" ht="16.5" customHeight="1">
      <c r="B330" s="33"/>
      <c r="C330" s="173" t="s">
        <v>2852</v>
      </c>
      <c r="D330" s="173" t="s">
        <v>475</v>
      </c>
      <c r="E330" s="174" t="s">
        <v>6297</v>
      </c>
      <c r="F330" s="175" t="s">
        <v>6298</v>
      </c>
      <c r="G330" s="176" t="s">
        <v>2551</v>
      </c>
      <c r="H330" s="177">
        <v>1</v>
      </c>
      <c r="I330" s="178">
        <v>5010.34</v>
      </c>
      <c r="J330" s="179">
        <f t="shared" si="80"/>
        <v>5010.34</v>
      </c>
      <c r="K330" s="175" t="s">
        <v>21</v>
      </c>
      <c r="L330" s="180"/>
      <c r="M330" s="181" t="s">
        <v>21</v>
      </c>
      <c r="N330" s="182" t="s">
        <v>42</v>
      </c>
      <c r="P330" s="143">
        <f t="shared" si="81"/>
        <v>0</v>
      </c>
      <c r="Q330" s="143">
        <v>0</v>
      </c>
      <c r="R330" s="143">
        <f t="shared" si="82"/>
        <v>0</v>
      </c>
      <c r="S330" s="143">
        <v>0</v>
      </c>
      <c r="T330" s="144">
        <f t="shared" si="83"/>
        <v>0</v>
      </c>
      <c r="AR330" s="145" t="s">
        <v>617</v>
      </c>
      <c r="AT330" s="145" t="s">
        <v>475</v>
      </c>
      <c r="AU330" s="145" t="s">
        <v>80</v>
      </c>
      <c r="AY330" s="18" t="s">
        <v>330</v>
      </c>
      <c r="BE330" s="146">
        <f t="shared" si="84"/>
        <v>5010.34</v>
      </c>
      <c r="BF330" s="146">
        <f t="shared" si="85"/>
        <v>0</v>
      </c>
      <c r="BG330" s="146">
        <f t="shared" si="86"/>
        <v>0</v>
      </c>
      <c r="BH330" s="146">
        <f t="shared" si="87"/>
        <v>0</v>
      </c>
      <c r="BI330" s="146">
        <f t="shared" si="88"/>
        <v>0</v>
      </c>
      <c r="BJ330" s="18" t="s">
        <v>78</v>
      </c>
      <c r="BK330" s="146">
        <f t="shared" si="89"/>
        <v>5010.34</v>
      </c>
      <c r="BL330" s="18" t="s">
        <v>444</v>
      </c>
      <c r="BM330" s="145" t="s">
        <v>3988</v>
      </c>
    </row>
    <row r="331" spans="2:65" s="1" customFormat="1" ht="16.5" customHeight="1">
      <c r="B331" s="33"/>
      <c r="C331" s="134" t="s">
        <v>2859</v>
      </c>
      <c r="D331" s="134" t="s">
        <v>332</v>
      </c>
      <c r="E331" s="135" t="s">
        <v>6299</v>
      </c>
      <c r="F331" s="136" t="s">
        <v>6300</v>
      </c>
      <c r="G331" s="137" t="s">
        <v>2551</v>
      </c>
      <c r="H331" s="138">
        <v>1</v>
      </c>
      <c r="I331" s="139">
        <v>1002.07</v>
      </c>
      <c r="J331" s="140">
        <f t="shared" si="80"/>
        <v>1002.07</v>
      </c>
      <c r="K331" s="136" t="s">
        <v>6013</v>
      </c>
      <c r="L331" s="33"/>
      <c r="M331" s="141" t="s">
        <v>21</v>
      </c>
      <c r="N331" s="142" t="s">
        <v>42</v>
      </c>
      <c r="P331" s="143">
        <f t="shared" si="81"/>
        <v>0</v>
      </c>
      <c r="Q331" s="143">
        <v>0</v>
      </c>
      <c r="R331" s="143">
        <f t="shared" si="82"/>
        <v>0</v>
      </c>
      <c r="S331" s="143">
        <v>0</v>
      </c>
      <c r="T331" s="144">
        <f t="shared" si="83"/>
        <v>0</v>
      </c>
      <c r="AR331" s="145" t="s">
        <v>444</v>
      </c>
      <c r="AT331" s="145" t="s">
        <v>332</v>
      </c>
      <c r="AU331" s="145" t="s">
        <v>80</v>
      </c>
      <c r="AY331" s="18" t="s">
        <v>330</v>
      </c>
      <c r="BE331" s="146">
        <f t="shared" si="84"/>
        <v>1002.07</v>
      </c>
      <c r="BF331" s="146">
        <f t="shared" si="85"/>
        <v>0</v>
      </c>
      <c r="BG331" s="146">
        <f t="shared" si="86"/>
        <v>0</v>
      </c>
      <c r="BH331" s="146">
        <f t="shared" si="87"/>
        <v>0</v>
      </c>
      <c r="BI331" s="146">
        <f t="shared" si="88"/>
        <v>0</v>
      </c>
      <c r="BJ331" s="18" t="s">
        <v>78</v>
      </c>
      <c r="BK331" s="146">
        <f t="shared" si="89"/>
        <v>1002.07</v>
      </c>
      <c r="BL331" s="18" t="s">
        <v>444</v>
      </c>
      <c r="BM331" s="145" t="s">
        <v>3995</v>
      </c>
    </row>
    <row r="332" spans="2:65" s="1" customFormat="1" ht="24.2" customHeight="1">
      <c r="B332" s="33"/>
      <c r="C332" s="173" t="s">
        <v>2866</v>
      </c>
      <c r="D332" s="173" t="s">
        <v>475</v>
      </c>
      <c r="E332" s="174" t="s">
        <v>6301</v>
      </c>
      <c r="F332" s="175" t="s">
        <v>6115</v>
      </c>
      <c r="G332" s="176" t="s">
        <v>2551</v>
      </c>
      <c r="H332" s="177">
        <v>3</v>
      </c>
      <c r="I332" s="178">
        <v>9464.5</v>
      </c>
      <c r="J332" s="179">
        <f t="shared" si="80"/>
        <v>28393.5</v>
      </c>
      <c r="K332" s="175" t="s">
        <v>21</v>
      </c>
      <c r="L332" s="180"/>
      <c r="M332" s="181" t="s">
        <v>21</v>
      </c>
      <c r="N332" s="182" t="s">
        <v>42</v>
      </c>
      <c r="P332" s="143">
        <f t="shared" si="81"/>
        <v>0</v>
      </c>
      <c r="Q332" s="143">
        <v>0</v>
      </c>
      <c r="R332" s="143">
        <f t="shared" si="82"/>
        <v>0</v>
      </c>
      <c r="S332" s="143">
        <v>0</v>
      </c>
      <c r="T332" s="144">
        <f t="shared" si="83"/>
        <v>0</v>
      </c>
      <c r="AR332" s="145" t="s">
        <v>617</v>
      </c>
      <c r="AT332" s="145" t="s">
        <v>475</v>
      </c>
      <c r="AU332" s="145" t="s">
        <v>80</v>
      </c>
      <c r="AY332" s="18" t="s">
        <v>330</v>
      </c>
      <c r="BE332" s="146">
        <f t="shared" si="84"/>
        <v>28393.5</v>
      </c>
      <c r="BF332" s="146">
        <f t="shared" si="85"/>
        <v>0</v>
      </c>
      <c r="BG332" s="146">
        <f t="shared" si="86"/>
        <v>0</v>
      </c>
      <c r="BH332" s="146">
        <f t="shared" si="87"/>
        <v>0</v>
      </c>
      <c r="BI332" s="146">
        <f t="shared" si="88"/>
        <v>0</v>
      </c>
      <c r="BJ332" s="18" t="s">
        <v>78</v>
      </c>
      <c r="BK332" s="146">
        <f t="shared" si="89"/>
        <v>28393.5</v>
      </c>
      <c r="BL332" s="18" t="s">
        <v>444</v>
      </c>
      <c r="BM332" s="145" t="s">
        <v>4002</v>
      </c>
    </row>
    <row r="333" spans="2:65" s="1" customFormat="1" ht="16.5" customHeight="1">
      <c r="B333" s="33"/>
      <c r="C333" s="134" t="s">
        <v>2872</v>
      </c>
      <c r="D333" s="134" t="s">
        <v>332</v>
      </c>
      <c r="E333" s="135" t="s">
        <v>6302</v>
      </c>
      <c r="F333" s="136" t="s">
        <v>6117</v>
      </c>
      <c r="G333" s="137" t="s">
        <v>2551</v>
      </c>
      <c r="H333" s="138">
        <v>3</v>
      </c>
      <c r="I333" s="139">
        <v>5206.8900000000003</v>
      </c>
      <c r="J333" s="140">
        <f t="shared" si="80"/>
        <v>15620.67</v>
      </c>
      <c r="K333" s="136" t="s">
        <v>21</v>
      </c>
      <c r="L333" s="33"/>
      <c r="M333" s="141" t="s">
        <v>21</v>
      </c>
      <c r="N333" s="142" t="s">
        <v>42</v>
      </c>
      <c r="P333" s="143">
        <f t="shared" si="81"/>
        <v>0</v>
      </c>
      <c r="Q333" s="143">
        <v>0</v>
      </c>
      <c r="R333" s="143">
        <f t="shared" si="82"/>
        <v>0</v>
      </c>
      <c r="S333" s="143">
        <v>0</v>
      </c>
      <c r="T333" s="144">
        <f t="shared" si="83"/>
        <v>0</v>
      </c>
      <c r="AR333" s="145" t="s">
        <v>444</v>
      </c>
      <c r="AT333" s="145" t="s">
        <v>332</v>
      </c>
      <c r="AU333" s="145" t="s">
        <v>80</v>
      </c>
      <c r="AY333" s="18" t="s">
        <v>330</v>
      </c>
      <c r="BE333" s="146">
        <f t="shared" si="84"/>
        <v>15620.67</v>
      </c>
      <c r="BF333" s="146">
        <f t="shared" si="85"/>
        <v>0</v>
      </c>
      <c r="BG333" s="146">
        <f t="shared" si="86"/>
        <v>0</v>
      </c>
      <c r="BH333" s="146">
        <f t="shared" si="87"/>
        <v>0</v>
      </c>
      <c r="BI333" s="146">
        <f t="shared" si="88"/>
        <v>0</v>
      </c>
      <c r="BJ333" s="18" t="s">
        <v>78</v>
      </c>
      <c r="BK333" s="146">
        <f t="shared" si="89"/>
        <v>15620.67</v>
      </c>
      <c r="BL333" s="18" t="s">
        <v>444</v>
      </c>
      <c r="BM333" s="145" t="s">
        <v>4008</v>
      </c>
    </row>
    <row r="334" spans="2:65" s="1" customFormat="1" ht="24.2" customHeight="1">
      <c r="B334" s="33"/>
      <c r="C334" s="173" t="s">
        <v>2884</v>
      </c>
      <c r="D334" s="173" t="s">
        <v>475</v>
      </c>
      <c r="E334" s="174" t="s">
        <v>6303</v>
      </c>
      <c r="F334" s="175" t="s">
        <v>6304</v>
      </c>
      <c r="G334" s="176" t="s">
        <v>2551</v>
      </c>
      <c r="H334" s="177">
        <v>3</v>
      </c>
      <c r="I334" s="178">
        <v>8207.65</v>
      </c>
      <c r="J334" s="179">
        <f t="shared" si="80"/>
        <v>24622.95</v>
      </c>
      <c r="K334" s="175" t="s">
        <v>21</v>
      </c>
      <c r="L334" s="180"/>
      <c r="M334" s="181" t="s">
        <v>21</v>
      </c>
      <c r="N334" s="182" t="s">
        <v>42</v>
      </c>
      <c r="P334" s="143">
        <f t="shared" si="81"/>
        <v>0</v>
      </c>
      <c r="Q334" s="143">
        <v>0</v>
      </c>
      <c r="R334" s="143">
        <f t="shared" si="82"/>
        <v>0</v>
      </c>
      <c r="S334" s="143">
        <v>0</v>
      </c>
      <c r="T334" s="144">
        <f t="shared" si="83"/>
        <v>0</v>
      </c>
      <c r="AR334" s="145" t="s">
        <v>617</v>
      </c>
      <c r="AT334" s="145" t="s">
        <v>475</v>
      </c>
      <c r="AU334" s="145" t="s">
        <v>80</v>
      </c>
      <c r="AY334" s="18" t="s">
        <v>330</v>
      </c>
      <c r="BE334" s="146">
        <f t="shared" si="84"/>
        <v>24622.95</v>
      </c>
      <c r="BF334" s="146">
        <f t="shared" si="85"/>
        <v>0</v>
      </c>
      <c r="BG334" s="146">
        <f t="shared" si="86"/>
        <v>0</v>
      </c>
      <c r="BH334" s="146">
        <f t="shared" si="87"/>
        <v>0</v>
      </c>
      <c r="BI334" s="146">
        <f t="shared" si="88"/>
        <v>0</v>
      </c>
      <c r="BJ334" s="18" t="s">
        <v>78</v>
      </c>
      <c r="BK334" s="146">
        <f t="shared" si="89"/>
        <v>24622.95</v>
      </c>
      <c r="BL334" s="18" t="s">
        <v>444</v>
      </c>
      <c r="BM334" s="145" t="s">
        <v>4014</v>
      </c>
    </row>
    <row r="335" spans="2:65" s="1" customFormat="1" ht="16.5" customHeight="1">
      <c r="B335" s="33"/>
      <c r="C335" s="134" t="s">
        <v>2889</v>
      </c>
      <c r="D335" s="134" t="s">
        <v>332</v>
      </c>
      <c r="E335" s="135" t="s">
        <v>6305</v>
      </c>
      <c r="F335" s="136" t="s">
        <v>6117</v>
      </c>
      <c r="G335" s="137" t="s">
        <v>2551</v>
      </c>
      <c r="H335" s="138">
        <v>3</v>
      </c>
      <c r="I335" s="139">
        <v>3966.36</v>
      </c>
      <c r="J335" s="140">
        <f t="shared" si="80"/>
        <v>11899.08</v>
      </c>
      <c r="K335" s="136" t="s">
        <v>21</v>
      </c>
      <c r="L335" s="33"/>
      <c r="M335" s="141" t="s">
        <v>21</v>
      </c>
      <c r="N335" s="142" t="s">
        <v>42</v>
      </c>
      <c r="P335" s="143">
        <f t="shared" si="81"/>
        <v>0</v>
      </c>
      <c r="Q335" s="143">
        <v>0</v>
      </c>
      <c r="R335" s="143">
        <f t="shared" si="82"/>
        <v>0</v>
      </c>
      <c r="S335" s="143">
        <v>0</v>
      </c>
      <c r="T335" s="144">
        <f t="shared" si="83"/>
        <v>0</v>
      </c>
      <c r="AR335" s="145" t="s">
        <v>444</v>
      </c>
      <c r="AT335" s="145" t="s">
        <v>332</v>
      </c>
      <c r="AU335" s="145" t="s">
        <v>80</v>
      </c>
      <c r="AY335" s="18" t="s">
        <v>330</v>
      </c>
      <c r="BE335" s="146">
        <f t="shared" si="84"/>
        <v>11899.08</v>
      </c>
      <c r="BF335" s="146">
        <f t="shared" si="85"/>
        <v>0</v>
      </c>
      <c r="BG335" s="146">
        <f t="shared" si="86"/>
        <v>0</v>
      </c>
      <c r="BH335" s="146">
        <f t="shared" si="87"/>
        <v>0</v>
      </c>
      <c r="BI335" s="146">
        <f t="shared" si="88"/>
        <v>0</v>
      </c>
      <c r="BJ335" s="18" t="s">
        <v>78</v>
      </c>
      <c r="BK335" s="146">
        <f t="shared" si="89"/>
        <v>11899.08</v>
      </c>
      <c r="BL335" s="18" t="s">
        <v>444</v>
      </c>
      <c r="BM335" s="145" t="s">
        <v>4020</v>
      </c>
    </row>
    <row r="336" spans="2:65" s="1" customFormat="1" ht="24.2" customHeight="1">
      <c r="B336" s="33"/>
      <c r="C336" s="173" t="s">
        <v>2895</v>
      </c>
      <c r="D336" s="173" t="s">
        <v>475</v>
      </c>
      <c r="E336" s="174" t="s">
        <v>6306</v>
      </c>
      <c r="F336" s="175" t="s">
        <v>6307</v>
      </c>
      <c r="G336" s="176" t="s">
        <v>2551</v>
      </c>
      <c r="H336" s="177">
        <v>1</v>
      </c>
      <c r="I336" s="178">
        <v>9317.0500000000011</v>
      </c>
      <c r="J336" s="179">
        <f t="shared" si="80"/>
        <v>9317.0499999999993</v>
      </c>
      <c r="K336" s="175" t="s">
        <v>21</v>
      </c>
      <c r="L336" s="180"/>
      <c r="M336" s="181" t="s">
        <v>21</v>
      </c>
      <c r="N336" s="182" t="s">
        <v>42</v>
      </c>
      <c r="P336" s="143">
        <f t="shared" si="81"/>
        <v>0</v>
      </c>
      <c r="Q336" s="143">
        <v>0</v>
      </c>
      <c r="R336" s="143">
        <f t="shared" si="82"/>
        <v>0</v>
      </c>
      <c r="S336" s="143">
        <v>0</v>
      </c>
      <c r="T336" s="144">
        <f t="shared" si="83"/>
        <v>0</v>
      </c>
      <c r="AR336" s="145" t="s">
        <v>617</v>
      </c>
      <c r="AT336" s="145" t="s">
        <v>475</v>
      </c>
      <c r="AU336" s="145" t="s">
        <v>80</v>
      </c>
      <c r="AY336" s="18" t="s">
        <v>330</v>
      </c>
      <c r="BE336" s="146">
        <f t="shared" si="84"/>
        <v>9317.0499999999993</v>
      </c>
      <c r="BF336" s="146">
        <f t="shared" si="85"/>
        <v>0</v>
      </c>
      <c r="BG336" s="146">
        <f t="shared" si="86"/>
        <v>0</v>
      </c>
      <c r="BH336" s="146">
        <f t="shared" si="87"/>
        <v>0</v>
      </c>
      <c r="BI336" s="146">
        <f t="shared" si="88"/>
        <v>0</v>
      </c>
      <c r="BJ336" s="18" t="s">
        <v>78</v>
      </c>
      <c r="BK336" s="146">
        <f t="shared" si="89"/>
        <v>9317.0499999999993</v>
      </c>
      <c r="BL336" s="18" t="s">
        <v>444</v>
      </c>
      <c r="BM336" s="145" t="s">
        <v>4026</v>
      </c>
    </row>
    <row r="337" spans="2:65" s="1" customFormat="1" ht="16.5" customHeight="1">
      <c r="B337" s="33"/>
      <c r="C337" s="134" t="s">
        <v>2902</v>
      </c>
      <c r="D337" s="134" t="s">
        <v>332</v>
      </c>
      <c r="E337" s="135" t="s">
        <v>6308</v>
      </c>
      <c r="F337" s="136" t="s">
        <v>6117</v>
      </c>
      <c r="G337" s="137" t="s">
        <v>2551</v>
      </c>
      <c r="H337" s="138">
        <v>1</v>
      </c>
      <c r="I337" s="139">
        <v>4974.37</v>
      </c>
      <c r="J337" s="140">
        <f t="shared" si="80"/>
        <v>4974.37</v>
      </c>
      <c r="K337" s="136" t="s">
        <v>21</v>
      </c>
      <c r="L337" s="33"/>
      <c r="M337" s="141" t="s">
        <v>21</v>
      </c>
      <c r="N337" s="142" t="s">
        <v>42</v>
      </c>
      <c r="P337" s="143">
        <f t="shared" si="81"/>
        <v>0</v>
      </c>
      <c r="Q337" s="143">
        <v>0</v>
      </c>
      <c r="R337" s="143">
        <f t="shared" si="82"/>
        <v>0</v>
      </c>
      <c r="S337" s="143">
        <v>0</v>
      </c>
      <c r="T337" s="144">
        <f t="shared" si="83"/>
        <v>0</v>
      </c>
      <c r="AR337" s="145" t="s">
        <v>444</v>
      </c>
      <c r="AT337" s="145" t="s">
        <v>332</v>
      </c>
      <c r="AU337" s="145" t="s">
        <v>80</v>
      </c>
      <c r="AY337" s="18" t="s">
        <v>330</v>
      </c>
      <c r="BE337" s="146">
        <f t="shared" si="84"/>
        <v>4974.37</v>
      </c>
      <c r="BF337" s="146">
        <f t="shared" si="85"/>
        <v>0</v>
      </c>
      <c r="BG337" s="146">
        <f t="shared" si="86"/>
        <v>0</v>
      </c>
      <c r="BH337" s="146">
        <f t="shared" si="87"/>
        <v>0</v>
      </c>
      <c r="BI337" s="146">
        <f t="shared" si="88"/>
        <v>0</v>
      </c>
      <c r="BJ337" s="18" t="s">
        <v>78</v>
      </c>
      <c r="BK337" s="146">
        <f t="shared" si="89"/>
        <v>4974.37</v>
      </c>
      <c r="BL337" s="18" t="s">
        <v>444</v>
      </c>
      <c r="BM337" s="145" t="s">
        <v>4033</v>
      </c>
    </row>
    <row r="338" spans="2:65" s="1" customFormat="1" ht="24.2" customHeight="1">
      <c r="B338" s="33"/>
      <c r="C338" s="173" t="s">
        <v>2907</v>
      </c>
      <c r="D338" s="173" t="s">
        <v>475</v>
      </c>
      <c r="E338" s="174" t="s">
        <v>6309</v>
      </c>
      <c r="F338" s="175" t="s">
        <v>6310</v>
      </c>
      <c r="G338" s="176" t="s">
        <v>2551</v>
      </c>
      <c r="H338" s="177">
        <v>1</v>
      </c>
      <c r="I338" s="178">
        <v>7895.58</v>
      </c>
      <c r="J338" s="179">
        <f t="shared" si="80"/>
        <v>7895.58</v>
      </c>
      <c r="K338" s="175" t="s">
        <v>21</v>
      </c>
      <c r="L338" s="180"/>
      <c r="M338" s="181" t="s">
        <v>21</v>
      </c>
      <c r="N338" s="182" t="s">
        <v>42</v>
      </c>
      <c r="P338" s="143">
        <f t="shared" si="81"/>
        <v>0</v>
      </c>
      <c r="Q338" s="143">
        <v>0</v>
      </c>
      <c r="R338" s="143">
        <f t="shared" si="82"/>
        <v>0</v>
      </c>
      <c r="S338" s="143">
        <v>0</v>
      </c>
      <c r="T338" s="144">
        <f t="shared" si="83"/>
        <v>0</v>
      </c>
      <c r="AR338" s="145" t="s">
        <v>617</v>
      </c>
      <c r="AT338" s="145" t="s">
        <v>475</v>
      </c>
      <c r="AU338" s="145" t="s">
        <v>80</v>
      </c>
      <c r="AY338" s="18" t="s">
        <v>330</v>
      </c>
      <c r="BE338" s="146">
        <f t="shared" si="84"/>
        <v>7895.58</v>
      </c>
      <c r="BF338" s="146">
        <f t="shared" si="85"/>
        <v>0</v>
      </c>
      <c r="BG338" s="146">
        <f t="shared" si="86"/>
        <v>0</v>
      </c>
      <c r="BH338" s="146">
        <f t="shared" si="87"/>
        <v>0</v>
      </c>
      <c r="BI338" s="146">
        <f t="shared" si="88"/>
        <v>0</v>
      </c>
      <c r="BJ338" s="18" t="s">
        <v>78</v>
      </c>
      <c r="BK338" s="146">
        <f t="shared" si="89"/>
        <v>7895.58</v>
      </c>
      <c r="BL338" s="18" t="s">
        <v>444</v>
      </c>
      <c r="BM338" s="145" t="s">
        <v>4041</v>
      </c>
    </row>
    <row r="339" spans="2:65" s="1" customFormat="1" ht="16.5" customHeight="1">
      <c r="B339" s="33"/>
      <c r="C339" s="134" t="s">
        <v>2915</v>
      </c>
      <c r="D339" s="134" t="s">
        <v>332</v>
      </c>
      <c r="E339" s="135" t="s">
        <v>6311</v>
      </c>
      <c r="F339" s="136" t="s">
        <v>6130</v>
      </c>
      <c r="G339" s="137" t="s">
        <v>2551</v>
      </c>
      <c r="H339" s="138">
        <v>1</v>
      </c>
      <c r="I339" s="139">
        <v>2010.58</v>
      </c>
      <c r="J339" s="140">
        <f t="shared" si="80"/>
        <v>2010.58</v>
      </c>
      <c r="K339" s="136" t="s">
        <v>21</v>
      </c>
      <c r="L339" s="33"/>
      <c r="M339" s="141" t="s">
        <v>21</v>
      </c>
      <c r="N339" s="142" t="s">
        <v>42</v>
      </c>
      <c r="P339" s="143">
        <f t="shared" si="81"/>
        <v>0</v>
      </c>
      <c r="Q339" s="143">
        <v>0</v>
      </c>
      <c r="R339" s="143">
        <f t="shared" si="82"/>
        <v>0</v>
      </c>
      <c r="S339" s="143">
        <v>0</v>
      </c>
      <c r="T339" s="144">
        <f t="shared" si="83"/>
        <v>0</v>
      </c>
      <c r="AR339" s="145" t="s">
        <v>444</v>
      </c>
      <c r="AT339" s="145" t="s">
        <v>332</v>
      </c>
      <c r="AU339" s="145" t="s">
        <v>80</v>
      </c>
      <c r="AY339" s="18" t="s">
        <v>330</v>
      </c>
      <c r="BE339" s="146">
        <f t="shared" si="84"/>
        <v>2010.58</v>
      </c>
      <c r="BF339" s="146">
        <f t="shared" si="85"/>
        <v>0</v>
      </c>
      <c r="BG339" s="146">
        <f t="shared" si="86"/>
        <v>0</v>
      </c>
      <c r="BH339" s="146">
        <f t="shared" si="87"/>
        <v>0</v>
      </c>
      <c r="BI339" s="146">
        <f t="shared" si="88"/>
        <v>0</v>
      </c>
      <c r="BJ339" s="18" t="s">
        <v>78</v>
      </c>
      <c r="BK339" s="146">
        <f t="shared" si="89"/>
        <v>2010.58</v>
      </c>
      <c r="BL339" s="18" t="s">
        <v>444</v>
      </c>
      <c r="BM339" s="145" t="s">
        <v>4047</v>
      </c>
    </row>
    <row r="340" spans="2:65" s="1" customFormat="1" ht="24.2" customHeight="1">
      <c r="B340" s="33"/>
      <c r="C340" s="173" t="s">
        <v>2921</v>
      </c>
      <c r="D340" s="173" t="s">
        <v>475</v>
      </c>
      <c r="E340" s="174" t="s">
        <v>6312</v>
      </c>
      <c r="F340" s="175" t="s">
        <v>6138</v>
      </c>
      <c r="G340" s="176" t="s">
        <v>2551</v>
      </c>
      <c r="H340" s="177">
        <v>1</v>
      </c>
      <c r="I340" s="178">
        <v>15716.1</v>
      </c>
      <c r="J340" s="179">
        <f t="shared" si="80"/>
        <v>15716.1</v>
      </c>
      <c r="K340" s="175" t="s">
        <v>21</v>
      </c>
      <c r="L340" s="180"/>
      <c r="M340" s="181" t="s">
        <v>21</v>
      </c>
      <c r="N340" s="182" t="s">
        <v>42</v>
      </c>
      <c r="P340" s="143">
        <f t="shared" si="81"/>
        <v>0</v>
      </c>
      <c r="Q340" s="143">
        <v>0</v>
      </c>
      <c r="R340" s="143">
        <f t="shared" si="82"/>
        <v>0</v>
      </c>
      <c r="S340" s="143">
        <v>0</v>
      </c>
      <c r="T340" s="144">
        <f t="shared" si="83"/>
        <v>0</v>
      </c>
      <c r="AR340" s="145" t="s">
        <v>617</v>
      </c>
      <c r="AT340" s="145" t="s">
        <v>475</v>
      </c>
      <c r="AU340" s="145" t="s">
        <v>80</v>
      </c>
      <c r="AY340" s="18" t="s">
        <v>330</v>
      </c>
      <c r="BE340" s="146">
        <f t="shared" si="84"/>
        <v>15716.1</v>
      </c>
      <c r="BF340" s="146">
        <f t="shared" si="85"/>
        <v>0</v>
      </c>
      <c r="BG340" s="146">
        <f t="shared" si="86"/>
        <v>0</v>
      </c>
      <c r="BH340" s="146">
        <f t="shared" si="87"/>
        <v>0</v>
      </c>
      <c r="BI340" s="146">
        <f t="shared" si="88"/>
        <v>0</v>
      </c>
      <c r="BJ340" s="18" t="s">
        <v>78</v>
      </c>
      <c r="BK340" s="146">
        <f t="shared" si="89"/>
        <v>15716.1</v>
      </c>
      <c r="BL340" s="18" t="s">
        <v>444</v>
      </c>
      <c r="BM340" s="145" t="s">
        <v>4053</v>
      </c>
    </row>
    <row r="341" spans="2:65" s="1" customFormat="1" ht="16.5" customHeight="1">
      <c r="B341" s="33"/>
      <c r="C341" s="134" t="s">
        <v>2926</v>
      </c>
      <c r="D341" s="134" t="s">
        <v>332</v>
      </c>
      <c r="E341" s="135" t="s">
        <v>6313</v>
      </c>
      <c r="F341" s="136" t="s">
        <v>6117</v>
      </c>
      <c r="G341" s="137" t="s">
        <v>2551</v>
      </c>
      <c r="H341" s="138">
        <v>1</v>
      </c>
      <c r="I341" s="139">
        <v>3569.14</v>
      </c>
      <c r="J341" s="140">
        <f t="shared" si="80"/>
        <v>3569.14</v>
      </c>
      <c r="K341" s="136" t="s">
        <v>21</v>
      </c>
      <c r="L341" s="33"/>
      <c r="M341" s="141" t="s">
        <v>21</v>
      </c>
      <c r="N341" s="142" t="s">
        <v>42</v>
      </c>
      <c r="P341" s="143">
        <f t="shared" si="81"/>
        <v>0</v>
      </c>
      <c r="Q341" s="143">
        <v>0</v>
      </c>
      <c r="R341" s="143">
        <f t="shared" si="82"/>
        <v>0</v>
      </c>
      <c r="S341" s="143">
        <v>0</v>
      </c>
      <c r="T341" s="144">
        <f t="shared" si="83"/>
        <v>0</v>
      </c>
      <c r="AR341" s="145" t="s">
        <v>444</v>
      </c>
      <c r="AT341" s="145" t="s">
        <v>332</v>
      </c>
      <c r="AU341" s="145" t="s">
        <v>80</v>
      </c>
      <c r="AY341" s="18" t="s">
        <v>330</v>
      </c>
      <c r="BE341" s="146">
        <f t="shared" si="84"/>
        <v>3569.14</v>
      </c>
      <c r="BF341" s="146">
        <f t="shared" si="85"/>
        <v>0</v>
      </c>
      <c r="BG341" s="146">
        <f t="shared" si="86"/>
        <v>0</v>
      </c>
      <c r="BH341" s="146">
        <f t="shared" si="87"/>
        <v>0</v>
      </c>
      <c r="BI341" s="146">
        <f t="shared" si="88"/>
        <v>0</v>
      </c>
      <c r="BJ341" s="18" t="s">
        <v>78</v>
      </c>
      <c r="BK341" s="146">
        <f t="shared" si="89"/>
        <v>3569.14</v>
      </c>
      <c r="BL341" s="18" t="s">
        <v>444</v>
      </c>
      <c r="BM341" s="145" t="s">
        <v>4059</v>
      </c>
    </row>
    <row r="342" spans="2:65" s="1" customFormat="1" ht="24.2" customHeight="1">
      <c r="B342" s="33"/>
      <c r="C342" s="173" t="s">
        <v>2932</v>
      </c>
      <c r="D342" s="173" t="s">
        <v>475</v>
      </c>
      <c r="E342" s="174" t="s">
        <v>6314</v>
      </c>
      <c r="F342" s="175" t="s">
        <v>6164</v>
      </c>
      <c r="G342" s="176" t="s">
        <v>2551</v>
      </c>
      <c r="H342" s="177">
        <v>2</v>
      </c>
      <c r="I342" s="178">
        <v>15238.71</v>
      </c>
      <c r="J342" s="179">
        <f t="shared" si="80"/>
        <v>30477.42</v>
      </c>
      <c r="K342" s="175" t="s">
        <v>21</v>
      </c>
      <c r="L342" s="180"/>
      <c r="M342" s="181" t="s">
        <v>21</v>
      </c>
      <c r="N342" s="182" t="s">
        <v>42</v>
      </c>
      <c r="P342" s="143">
        <f t="shared" si="81"/>
        <v>0</v>
      </c>
      <c r="Q342" s="143">
        <v>0</v>
      </c>
      <c r="R342" s="143">
        <f t="shared" si="82"/>
        <v>0</v>
      </c>
      <c r="S342" s="143">
        <v>0</v>
      </c>
      <c r="T342" s="144">
        <f t="shared" si="83"/>
        <v>0</v>
      </c>
      <c r="AR342" s="145" t="s">
        <v>617</v>
      </c>
      <c r="AT342" s="145" t="s">
        <v>475</v>
      </c>
      <c r="AU342" s="145" t="s">
        <v>80</v>
      </c>
      <c r="AY342" s="18" t="s">
        <v>330</v>
      </c>
      <c r="BE342" s="146">
        <f t="shared" si="84"/>
        <v>30477.42</v>
      </c>
      <c r="BF342" s="146">
        <f t="shared" si="85"/>
        <v>0</v>
      </c>
      <c r="BG342" s="146">
        <f t="shared" si="86"/>
        <v>0</v>
      </c>
      <c r="BH342" s="146">
        <f t="shared" si="87"/>
        <v>0</v>
      </c>
      <c r="BI342" s="146">
        <f t="shared" si="88"/>
        <v>0</v>
      </c>
      <c r="BJ342" s="18" t="s">
        <v>78</v>
      </c>
      <c r="BK342" s="146">
        <f t="shared" si="89"/>
        <v>30477.42</v>
      </c>
      <c r="BL342" s="18" t="s">
        <v>444</v>
      </c>
      <c r="BM342" s="145" t="s">
        <v>4065</v>
      </c>
    </row>
    <row r="343" spans="2:65" s="1" customFormat="1" ht="16.5" customHeight="1">
      <c r="B343" s="33"/>
      <c r="C343" s="134" t="s">
        <v>2937</v>
      </c>
      <c r="D343" s="134" t="s">
        <v>332</v>
      </c>
      <c r="E343" s="135" t="s">
        <v>6315</v>
      </c>
      <c r="F343" s="136" t="s">
        <v>6146</v>
      </c>
      <c r="G343" s="137" t="s">
        <v>2551</v>
      </c>
      <c r="H343" s="138">
        <v>2</v>
      </c>
      <c r="I343" s="139">
        <v>2285.81</v>
      </c>
      <c r="J343" s="140">
        <f t="shared" si="80"/>
        <v>4571.62</v>
      </c>
      <c r="K343" s="136" t="s">
        <v>21</v>
      </c>
      <c r="L343" s="33"/>
      <c r="M343" s="141" t="s">
        <v>21</v>
      </c>
      <c r="N343" s="142" t="s">
        <v>42</v>
      </c>
      <c r="P343" s="143">
        <f t="shared" si="81"/>
        <v>0</v>
      </c>
      <c r="Q343" s="143">
        <v>0</v>
      </c>
      <c r="R343" s="143">
        <f t="shared" si="82"/>
        <v>0</v>
      </c>
      <c r="S343" s="143">
        <v>0</v>
      </c>
      <c r="T343" s="144">
        <f t="shared" si="83"/>
        <v>0</v>
      </c>
      <c r="AR343" s="145" t="s">
        <v>444</v>
      </c>
      <c r="AT343" s="145" t="s">
        <v>332</v>
      </c>
      <c r="AU343" s="145" t="s">
        <v>80</v>
      </c>
      <c r="AY343" s="18" t="s">
        <v>330</v>
      </c>
      <c r="BE343" s="146">
        <f t="shared" si="84"/>
        <v>4571.62</v>
      </c>
      <c r="BF343" s="146">
        <f t="shared" si="85"/>
        <v>0</v>
      </c>
      <c r="BG343" s="146">
        <f t="shared" si="86"/>
        <v>0</v>
      </c>
      <c r="BH343" s="146">
        <f t="shared" si="87"/>
        <v>0</v>
      </c>
      <c r="BI343" s="146">
        <f t="shared" si="88"/>
        <v>0</v>
      </c>
      <c r="BJ343" s="18" t="s">
        <v>78</v>
      </c>
      <c r="BK343" s="146">
        <f t="shared" si="89"/>
        <v>4571.62</v>
      </c>
      <c r="BL343" s="18" t="s">
        <v>444</v>
      </c>
      <c r="BM343" s="145" t="s">
        <v>4072</v>
      </c>
    </row>
    <row r="344" spans="2:65" s="1" customFormat="1" ht="24.2" customHeight="1">
      <c r="B344" s="33"/>
      <c r="C344" s="173" t="s">
        <v>2943</v>
      </c>
      <c r="D344" s="173" t="s">
        <v>475</v>
      </c>
      <c r="E344" s="174" t="s">
        <v>6316</v>
      </c>
      <c r="F344" s="175" t="s">
        <v>6317</v>
      </c>
      <c r="G344" s="176" t="s">
        <v>2551</v>
      </c>
      <c r="H344" s="177">
        <v>1</v>
      </c>
      <c r="I344" s="178">
        <v>16443.400000000001</v>
      </c>
      <c r="J344" s="179">
        <f t="shared" si="80"/>
        <v>16443.400000000001</v>
      </c>
      <c r="K344" s="175" t="s">
        <v>21</v>
      </c>
      <c r="L344" s="180"/>
      <c r="M344" s="181" t="s">
        <v>21</v>
      </c>
      <c r="N344" s="182" t="s">
        <v>42</v>
      </c>
      <c r="P344" s="143">
        <f t="shared" si="81"/>
        <v>0</v>
      </c>
      <c r="Q344" s="143">
        <v>0</v>
      </c>
      <c r="R344" s="143">
        <f t="shared" si="82"/>
        <v>0</v>
      </c>
      <c r="S344" s="143">
        <v>0</v>
      </c>
      <c r="T344" s="144">
        <f t="shared" si="83"/>
        <v>0</v>
      </c>
      <c r="AR344" s="145" t="s">
        <v>617</v>
      </c>
      <c r="AT344" s="145" t="s">
        <v>475</v>
      </c>
      <c r="AU344" s="145" t="s">
        <v>80</v>
      </c>
      <c r="AY344" s="18" t="s">
        <v>330</v>
      </c>
      <c r="BE344" s="146">
        <f t="shared" si="84"/>
        <v>16443.400000000001</v>
      </c>
      <c r="BF344" s="146">
        <f t="shared" si="85"/>
        <v>0</v>
      </c>
      <c r="BG344" s="146">
        <f t="shared" si="86"/>
        <v>0</v>
      </c>
      <c r="BH344" s="146">
        <f t="shared" si="87"/>
        <v>0</v>
      </c>
      <c r="BI344" s="146">
        <f t="shared" si="88"/>
        <v>0</v>
      </c>
      <c r="BJ344" s="18" t="s">
        <v>78</v>
      </c>
      <c r="BK344" s="146">
        <f t="shared" si="89"/>
        <v>16443.400000000001</v>
      </c>
      <c r="BL344" s="18" t="s">
        <v>444</v>
      </c>
      <c r="BM344" s="145" t="s">
        <v>4079</v>
      </c>
    </row>
    <row r="345" spans="2:65" s="1" customFormat="1" ht="16.5" customHeight="1">
      <c r="B345" s="33"/>
      <c r="C345" s="134" t="s">
        <v>2955</v>
      </c>
      <c r="D345" s="134" t="s">
        <v>332</v>
      </c>
      <c r="E345" s="135" t="s">
        <v>6318</v>
      </c>
      <c r="F345" s="136" t="s">
        <v>6146</v>
      </c>
      <c r="G345" s="137" t="s">
        <v>2551</v>
      </c>
      <c r="H345" s="138">
        <v>1</v>
      </c>
      <c r="I345" s="139">
        <v>2466.5100000000002</v>
      </c>
      <c r="J345" s="140">
        <f t="shared" si="80"/>
        <v>2466.5100000000002</v>
      </c>
      <c r="K345" s="136" t="s">
        <v>21</v>
      </c>
      <c r="L345" s="33"/>
      <c r="M345" s="141" t="s">
        <v>21</v>
      </c>
      <c r="N345" s="142" t="s">
        <v>42</v>
      </c>
      <c r="P345" s="143">
        <f t="shared" si="81"/>
        <v>0</v>
      </c>
      <c r="Q345" s="143">
        <v>0</v>
      </c>
      <c r="R345" s="143">
        <f t="shared" si="82"/>
        <v>0</v>
      </c>
      <c r="S345" s="143">
        <v>0</v>
      </c>
      <c r="T345" s="144">
        <f t="shared" si="83"/>
        <v>0</v>
      </c>
      <c r="AR345" s="145" t="s">
        <v>444</v>
      </c>
      <c r="AT345" s="145" t="s">
        <v>332</v>
      </c>
      <c r="AU345" s="145" t="s">
        <v>80</v>
      </c>
      <c r="AY345" s="18" t="s">
        <v>330</v>
      </c>
      <c r="BE345" s="146">
        <f t="shared" si="84"/>
        <v>2466.5100000000002</v>
      </c>
      <c r="BF345" s="146">
        <f t="shared" si="85"/>
        <v>0</v>
      </c>
      <c r="BG345" s="146">
        <f t="shared" si="86"/>
        <v>0</v>
      </c>
      <c r="BH345" s="146">
        <f t="shared" si="87"/>
        <v>0</v>
      </c>
      <c r="BI345" s="146">
        <f t="shared" si="88"/>
        <v>0</v>
      </c>
      <c r="BJ345" s="18" t="s">
        <v>78</v>
      </c>
      <c r="BK345" s="146">
        <f t="shared" si="89"/>
        <v>2466.5100000000002</v>
      </c>
      <c r="BL345" s="18" t="s">
        <v>444</v>
      </c>
      <c r="BM345" s="145" t="s">
        <v>4086</v>
      </c>
    </row>
    <row r="346" spans="2:65" s="1" customFormat="1" ht="16.5" customHeight="1">
      <c r="B346" s="33"/>
      <c r="C346" s="173" t="s">
        <v>2961</v>
      </c>
      <c r="D346" s="173" t="s">
        <v>475</v>
      </c>
      <c r="E346" s="174" t="s">
        <v>6319</v>
      </c>
      <c r="F346" s="175" t="s">
        <v>6167</v>
      </c>
      <c r="G346" s="176" t="s">
        <v>2551</v>
      </c>
      <c r="H346" s="177">
        <v>7</v>
      </c>
      <c r="I346" s="178">
        <v>8023.82</v>
      </c>
      <c r="J346" s="179">
        <f t="shared" si="80"/>
        <v>56166.74</v>
      </c>
      <c r="K346" s="175" t="s">
        <v>21</v>
      </c>
      <c r="L346" s="180"/>
      <c r="M346" s="181" t="s">
        <v>21</v>
      </c>
      <c r="N346" s="182" t="s">
        <v>42</v>
      </c>
      <c r="P346" s="143">
        <f t="shared" si="81"/>
        <v>0</v>
      </c>
      <c r="Q346" s="143">
        <v>0</v>
      </c>
      <c r="R346" s="143">
        <f t="shared" si="82"/>
        <v>0</v>
      </c>
      <c r="S346" s="143">
        <v>0</v>
      </c>
      <c r="T346" s="144">
        <f t="shared" si="83"/>
        <v>0</v>
      </c>
      <c r="AR346" s="145" t="s">
        <v>617</v>
      </c>
      <c r="AT346" s="145" t="s">
        <v>475</v>
      </c>
      <c r="AU346" s="145" t="s">
        <v>80</v>
      </c>
      <c r="AY346" s="18" t="s">
        <v>330</v>
      </c>
      <c r="BE346" s="146">
        <f t="shared" si="84"/>
        <v>56166.74</v>
      </c>
      <c r="BF346" s="146">
        <f t="shared" si="85"/>
        <v>0</v>
      </c>
      <c r="BG346" s="146">
        <f t="shared" si="86"/>
        <v>0</v>
      </c>
      <c r="BH346" s="146">
        <f t="shared" si="87"/>
        <v>0</v>
      </c>
      <c r="BI346" s="146">
        <f t="shared" si="88"/>
        <v>0</v>
      </c>
      <c r="BJ346" s="18" t="s">
        <v>78</v>
      </c>
      <c r="BK346" s="146">
        <f t="shared" si="89"/>
        <v>56166.74</v>
      </c>
      <c r="BL346" s="18" t="s">
        <v>444</v>
      </c>
      <c r="BM346" s="145" t="s">
        <v>4093</v>
      </c>
    </row>
    <row r="347" spans="2:65" s="1" customFormat="1" ht="16.5" customHeight="1">
      <c r="B347" s="33"/>
      <c r="C347" s="134" t="s">
        <v>2970</v>
      </c>
      <c r="D347" s="134" t="s">
        <v>332</v>
      </c>
      <c r="E347" s="135" t="s">
        <v>6320</v>
      </c>
      <c r="F347" s="136" t="s">
        <v>6150</v>
      </c>
      <c r="G347" s="137" t="s">
        <v>2551</v>
      </c>
      <c r="H347" s="138">
        <v>7</v>
      </c>
      <c r="I347" s="139">
        <v>1203.57</v>
      </c>
      <c r="J347" s="140">
        <f t="shared" ref="J347:J378" si="90">ROUND(I347*H347,2)</f>
        <v>8424.99</v>
      </c>
      <c r="K347" s="136" t="s">
        <v>21</v>
      </c>
      <c r="L347" s="33"/>
      <c r="M347" s="141" t="s">
        <v>21</v>
      </c>
      <c r="N347" s="142" t="s">
        <v>42</v>
      </c>
      <c r="P347" s="143">
        <f t="shared" ref="P347:P378" si="91">O347*H347</f>
        <v>0</v>
      </c>
      <c r="Q347" s="143">
        <v>0</v>
      </c>
      <c r="R347" s="143">
        <f t="shared" ref="R347:R378" si="92">Q347*H347</f>
        <v>0</v>
      </c>
      <c r="S347" s="143">
        <v>0</v>
      </c>
      <c r="T347" s="144">
        <f t="shared" ref="T347:T378" si="93">S347*H347</f>
        <v>0</v>
      </c>
      <c r="AR347" s="145" t="s">
        <v>444</v>
      </c>
      <c r="AT347" s="145" t="s">
        <v>332</v>
      </c>
      <c r="AU347" s="145" t="s">
        <v>80</v>
      </c>
      <c r="AY347" s="18" t="s">
        <v>330</v>
      </c>
      <c r="BE347" s="146">
        <f t="shared" ref="BE347:BE361" si="94">IF(N347="základní",J347,0)</f>
        <v>8424.99</v>
      </c>
      <c r="BF347" s="146">
        <f t="shared" ref="BF347:BF361" si="95">IF(N347="snížená",J347,0)</f>
        <v>0</v>
      </c>
      <c r="BG347" s="146">
        <f t="shared" ref="BG347:BG361" si="96">IF(N347="zákl. přenesená",J347,0)</f>
        <v>0</v>
      </c>
      <c r="BH347" s="146">
        <f t="shared" ref="BH347:BH361" si="97">IF(N347="sníž. přenesená",J347,0)</f>
        <v>0</v>
      </c>
      <c r="BI347" s="146">
        <f t="shared" ref="BI347:BI361" si="98">IF(N347="nulová",J347,0)</f>
        <v>0</v>
      </c>
      <c r="BJ347" s="18" t="s">
        <v>78</v>
      </c>
      <c r="BK347" s="146">
        <f t="shared" ref="BK347:BK361" si="99">ROUND(I347*H347,2)</f>
        <v>8424.99</v>
      </c>
      <c r="BL347" s="18" t="s">
        <v>444</v>
      </c>
      <c r="BM347" s="145" t="s">
        <v>4102</v>
      </c>
    </row>
    <row r="348" spans="2:65" s="1" customFormat="1" ht="16.5" customHeight="1">
      <c r="B348" s="33"/>
      <c r="C348" s="173" t="s">
        <v>2977</v>
      </c>
      <c r="D348" s="173" t="s">
        <v>475</v>
      </c>
      <c r="E348" s="174" t="s">
        <v>6321</v>
      </c>
      <c r="F348" s="175" t="s">
        <v>6148</v>
      </c>
      <c r="G348" s="176" t="s">
        <v>2551</v>
      </c>
      <c r="H348" s="177">
        <v>4</v>
      </c>
      <c r="I348" s="178">
        <v>7893.09</v>
      </c>
      <c r="J348" s="179">
        <f t="shared" si="90"/>
        <v>31572.36</v>
      </c>
      <c r="K348" s="175" t="s">
        <v>21</v>
      </c>
      <c r="L348" s="180"/>
      <c r="M348" s="181" t="s">
        <v>21</v>
      </c>
      <c r="N348" s="182" t="s">
        <v>42</v>
      </c>
      <c r="P348" s="143">
        <f t="shared" si="91"/>
        <v>0</v>
      </c>
      <c r="Q348" s="143">
        <v>0</v>
      </c>
      <c r="R348" s="143">
        <f t="shared" si="92"/>
        <v>0</v>
      </c>
      <c r="S348" s="143">
        <v>0</v>
      </c>
      <c r="T348" s="144">
        <f t="shared" si="93"/>
        <v>0</v>
      </c>
      <c r="AR348" s="145" t="s">
        <v>617</v>
      </c>
      <c r="AT348" s="145" t="s">
        <v>475</v>
      </c>
      <c r="AU348" s="145" t="s">
        <v>80</v>
      </c>
      <c r="AY348" s="18" t="s">
        <v>330</v>
      </c>
      <c r="BE348" s="146">
        <f t="shared" si="94"/>
        <v>31572.36</v>
      </c>
      <c r="BF348" s="146">
        <f t="shared" si="95"/>
        <v>0</v>
      </c>
      <c r="BG348" s="146">
        <f t="shared" si="96"/>
        <v>0</v>
      </c>
      <c r="BH348" s="146">
        <f t="shared" si="97"/>
        <v>0</v>
      </c>
      <c r="BI348" s="146">
        <f t="shared" si="98"/>
        <v>0</v>
      </c>
      <c r="BJ348" s="18" t="s">
        <v>78</v>
      </c>
      <c r="BK348" s="146">
        <f t="shared" si="99"/>
        <v>31572.36</v>
      </c>
      <c r="BL348" s="18" t="s">
        <v>444</v>
      </c>
      <c r="BM348" s="145" t="s">
        <v>4109</v>
      </c>
    </row>
    <row r="349" spans="2:65" s="1" customFormat="1" ht="16.5" customHeight="1">
      <c r="B349" s="33"/>
      <c r="C349" s="134" t="s">
        <v>2982</v>
      </c>
      <c r="D349" s="134" t="s">
        <v>332</v>
      </c>
      <c r="E349" s="135" t="s">
        <v>6322</v>
      </c>
      <c r="F349" s="136" t="s">
        <v>6150</v>
      </c>
      <c r="G349" s="137" t="s">
        <v>2551</v>
      </c>
      <c r="H349" s="138">
        <v>4</v>
      </c>
      <c r="I349" s="139">
        <v>1183.96</v>
      </c>
      <c r="J349" s="140">
        <f t="shared" si="90"/>
        <v>4735.84</v>
      </c>
      <c r="K349" s="136" t="s">
        <v>21</v>
      </c>
      <c r="L349" s="33"/>
      <c r="M349" s="141" t="s">
        <v>21</v>
      </c>
      <c r="N349" s="142" t="s">
        <v>42</v>
      </c>
      <c r="P349" s="143">
        <f t="shared" si="91"/>
        <v>0</v>
      </c>
      <c r="Q349" s="143">
        <v>0</v>
      </c>
      <c r="R349" s="143">
        <f t="shared" si="92"/>
        <v>0</v>
      </c>
      <c r="S349" s="143">
        <v>0</v>
      </c>
      <c r="T349" s="144">
        <f t="shared" si="93"/>
        <v>0</v>
      </c>
      <c r="AR349" s="145" t="s">
        <v>444</v>
      </c>
      <c r="AT349" s="145" t="s">
        <v>332</v>
      </c>
      <c r="AU349" s="145" t="s">
        <v>80</v>
      </c>
      <c r="AY349" s="18" t="s">
        <v>330</v>
      </c>
      <c r="BE349" s="146">
        <f t="shared" si="94"/>
        <v>4735.84</v>
      </c>
      <c r="BF349" s="146">
        <f t="shared" si="95"/>
        <v>0</v>
      </c>
      <c r="BG349" s="146">
        <f t="shared" si="96"/>
        <v>0</v>
      </c>
      <c r="BH349" s="146">
        <f t="shared" si="97"/>
        <v>0</v>
      </c>
      <c r="BI349" s="146">
        <f t="shared" si="98"/>
        <v>0</v>
      </c>
      <c r="BJ349" s="18" t="s">
        <v>78</v>
      </c>
      <c r="BK349" s="146">
        <f t="shared" si="99"/>
        <v>4735.84</v>
      </c>
      <c r="BL349" s="18" t="s">
        <v>444</v>
      </c>
      <c r="BM349" s="145" t="s">
        <v>4117</v>
      </c>
    </row>
    <row r="350" spans="2:65" s="1" customFormat="1" ht="21.75" customHeight="1">
      <c r="B350" s="33"/>
      <c r="C350" s="173" t="s">
        <v>2992</v>
      </c>
      <c r="D350" s="173" t="s">
        <v>475</v>
      </c>
      <c r="E350" s="174" t="s">
        <v>6323</v>
      </c>
      <c r="F350" s="175" t="s">
        <v>6158</v>
      </c>
      <c r="G350" s="176" t="s">
        <v>2551</v>
      </c>
      <c r="H350" s="177">
        <v>1</v>
      </c>
      <c r="I350" s="178">
        <v>8546.1</v>
      </c>
      <c r="J350" s="179">
        <f t="shared" si="90"/>
        <v>8546.1</v>
      </c>
      <c r="K350" s="175" t="s">
        <v>21</v>
      </c>
      <c r="L350" s="180"/>
      <c r="M350" s="181" t="s">
        <v>21</v>
      </c>
      <c r="N350" s="182" t="s">
        <v>42</v>
      </c>
      <c r="P350" s="143">
        <f t="shared" si="91"/>
        <v>0</v>
      </c>
      <c r="Q350" s="143">
        <v>0</v>
      </c>
      <c r="R350" s="143">
        <f t="shared" si="92"/>
        <v>0</v>
      </c>
      <c r="S350" s="143">
        <v>0</v>
      </c>
      <c r="T350" s="144">
        <f t="shared" si="93"/>
        <v>0</v>
      </c>
      <c r="AR350" s="145" t="s">
        <v>617</v>
      </c>
      <c r="AT350" s="145" t="s">
        <v>475</v>
      </c>
      <c r="AU350" s="145" t="s">
        <v>80</v>
      </c>
      <c r="AY350" s="18" t="s">
        <v>330</v>
      </c>
      <c r="BE350" s="146">
        <f t="shared" si="94"/>
        <v>8546.1</v>
      </c>
      <c r="BF350" s="146">
        <f t="shared" si="95"/>
        <v>0</v>
      </c>
      <c r="BG350" s="146">
        <f t="shared" si="96"/>
        <v>0</v>
      </c>
      <c r="BH350" s="146">
        <f t="shared" si="97"/>
        <v>0</v>
      </c>
      <c r="BI350" s="146">
        <f t="shared" si="98"/>
        <v>0</v>
      </c>
      <c r="BJ350" s="18" t="s">
        <v>78</v>
      </c>
      <c r="BK350" s="146">
        <f t="shared" si="99"/>
        <v>8546.1</v>
      </c>
      <c r="BL350" s="18" t="s">
        <v>444</v>
      </c>
      <c r="BM350" s="145" t="s">
        <v>4125</v>
      </c>
    </row>
    <row r="351" spans="2:65" s="1" customFormat="1" ht="16.5" customHeight="1">
      <c r="B351" s="33"/>
      <c r="C351" s="134" t="s">
        <v>2997</v>
      </c>
      <c r="D351" s="134" t="s">
        <v>332</v>
      </c>
      <c r="E351" s="135" t="s">
        <v>6324</v>
      </c>
      <c r="F351" s="136" t="s">
        <v>6150</v>
      </c>
      <c r="G351" s="137" t="s">
        <v>2551</v>
      </c>
      <c r="H351" s="138">
        <v>1</v>
      </c>
      <c r="I351" s="139">
        <v>1281.92</v>
      </c>
      <c r="J351" s="140">
        <f t="shared" si="90"/>
        <v>1281.92</v>
      </c>
      <c r="K351" s="136" t="s">
        <v>21</v>
      </c>
      <c r="L351" s="33"/>
      <c r="M351" s="141" t="s">
        <v>21</v>
      </c>
      <c r="N351" s="142" t="s">
        <v>42</v>
      </c>
      <c r="P351" s="143">
        <f t="shared" si="91"/>
        <v>0</v>
      </c>
      <c r="Q351" s="143">
        <v>0</v>
      </c>
      <c r="R351" s="143">
        <f t="shared" si="92"/>
        <v>0</v>
      </c>
      <c r="S351" s="143">
        <v>0</v>
      </c>
      <c r="T351" s="144">
        <f t="shared" si="93"/>
        <v>0</v>
      </c>
      <c r="AR351" s="145" t="s">
        <v>444</v>
      </c>
      <c r="AT351" s="145" t="s">
        <v>332</v>
      </c>
      <c r="AU351" s="145" t="s">
        <v>80</v>
      </c>
      <c r="AY351" s="18" t="s">
        <v>330</v>
      </c>
      <c r="BE351" s="146">
        <f t="shared" si="94"/>
        <v>1281.92</v>
      </c>
      <c r="BF351" s="146">
        <f t="shared" si="95"/>
        <v>0</v>
      </c>
      <c r="BG351" s="146">
        <f t="shared" si="96"/>
        <v>0</v>
      </c>
      <c r="BH351" s="146">
        <f t="shared" si="97"/>
        <v>0</v>
      </c>
      <c r="BI351" s="146">
        <f t="shared" si="98"/>
        <v>0</v>
      </c>
      <c r="BJ351" s="18" t="s">
        <v>78</v>
      </c>
      <c r="BK351" s="146">
        <f t="shared" si="99"/>
        <v>1281.92</v>
      </c>
      <c r="BL351" s="18" t="s">
        <v>444</v>
      </c>
      <c r="BM351" s="145" t="s">
        <v>4133</v>
      </c>
    </row>
    <row r="352" spans="2:65" s="1" customFormat="1" ht="16.5" customHeight="1">
      <c r="B352" s="33"/>
      <c r="C352" s="173" t="s">
        <v>3009</v>
      </c>
      <c r="D352" s="173" t="s">
        <v>475</v>
      </c>
      <c r="E352" s="174" t="s">
        <v>6325</v>
      </c>
      <c r="F352" s="175" t="s">
        <v>6155</v>
      </c>
      <c r="G352" s="176" t="s">
        <v>2551</v>
      </c>
      <c r="H352" s="177">
        <v>8</v>
      </c>
      <c r="I352" s="178">
        <v>8089.18</v>
      </c>
      <c r="J352" s="179">
        <f t="shared" si="90"/>
        <v>64713.440000000002</v>
      </c>
      <c r="K352" s="175" t="s">
        <v>21</v>
      </c>
      <c r="L352" s="180"/>
      <c r="M352" s="181" t="s">
        <v>21</v>
      </c>
      <c r="N352" s="182" t="s">
        <v>42</v>
      </c>
      <c r="P352" s="143">
        <f t="shared" si="91"/>
        <v>0</v>
      </c>
      <c r="Q352" s="143">
        <v>0</v>
      </c>
      <c r="R352" s="143">
        <f t="shared" si="92"/>
        <v>0</v>
      </c>
      <c r="S352" s="143">
        <v>0</v>
      </c>
      <c r="T352" s="144">
        <f t="shared" si="93"/>
        <v>0</v>
      </c>
      <c r="AR352" s="145" t="s">
        <v>617</v>
      </c>
      <c r="AT352" s="145" t="s">
        <v>475</v>
      </c>
      <c r="AU352" s="145" t="s">
        <v>80</v>
      </c>
      <c r="AY352" s="18" t="s">
        <v>330</v>
      </c>
      <c r="BE352" s="146">
        <f t="shared" si="94"/>
        <v>64713.440000000002</v>
      </c>
      <c r="BF352" s="146">
        <f t="shared" si="95"/>
        <v>0</v>
      </c>
      <c r="BG352" s="146">
        <f t="shared" si="96"/>
        <v>0</v>
      </c>
      <c r="BH352" s="146">
        <f t="shared" si="97"/>
        <v>0</v>
      </c>
      <c r="BI352" s="146">
        <f t="shared" si="98"/>
        <v>0</v>
      </c>
      <c r="BJ352" s="18" t="s">
        <v>78</v>
      </c>
      <c r="BK352" s="146">
        <f t="shared" si="99"/>
        <v>64713.440000000002</v>
      </c>
      <c r="BL352" s="18" t="s">
        <v>444</v>
      </c>
      <c r="BM352" s="145" t="s">
        <v>4140</v>
      </c>
    </row>
    <row r="353" spans="2:65" s="1" customFormat="1" ht="16.5" customHeight="1">
      <c r="B353" s="33"/>
      <c r="C353" s="134" t="s">
        <v>3014</v>
      </c>
      <c r="D353" s="134" t="s">
        <v>332</v>
      </c>
      <c r="E353" s="135" t="s">
        <v>6326</v>
      </c>
      <c r="F353" s="136" t="s">
        <v>6150</v>
      </c>
      <c r="G353" s="137" t="s">
        <v>2551</v>
      </c>
      <c r="H353" s="138">
        <v>8</v>
      </c>
      <c r="I353" s="139">
        <v>1213.3800000000001</v>
      </c>
      <c r="J353" s="140">
        <f t="shared" si="90"/>
        <v>9707.0400000000009</v>
      </c>
      <c r="K353" s="136" t="s">
        <v>21</v>
      </c>
      <c r="L353" s="33"/>
      <c r="M353" s="141" t="s">
        <v>21</v>
      </c>
      <c r="N353" s="142" t="s">
        <v>42</v>
      </c>
      <c r="P353" s="143">
        <f t="shared" si="91"/>
        <v>0</v>
      </c>
      <c r="Q353" s="143">
        <v>0</v>
      </c>
      <c r="R353" s="143">
        <f t="shared" si="92"/>
        <v>0</v>
      </c>
      <c r="S353" s="143">
        <v>0</v>
      </c>
      <c r="T353" s="144">
        <f t="shared" si="93"/>
        <v>0</v>
      </c>
      <c r="AR353" s="145" t="s">
        <v>444</v>
      </c>
      <c r="AT353" s="145" t="s">
        <v>332</v>
      </c>
      <c r="AU353" s="145" t="s">
        <v>80</v>
      </c>
      <c r="AY353" s="18" t="s">
        <v>330</v>
      </c>
      <c r="BE353" s="146">
        <f t="shared" si="94"/>
        <v>9707.0400000000009</v>
      </c>
      <c r="BF353" s="146">
        <f t="shared" si="95"/>
        <v>0</v>
      </c>
      <c r="BG353" s="146">
        <f t="shared" si="96"/>
        <v>0</v>
      </c>
      <c r="BH353" s="146">
        <f t="shared" si="97"/>
        <v>0</v>
      </c>
      <c r="BI353" s="146">
        <f t="shared" si="98"/>
        <v>0</v>
      </c>
      <c r="BJ353" s="18" t="s">
        <v>78</v>
      </c>
      <c r="BK353" s="146">
        <f t="shared" si="99"/>
        <v>9707.0400000000009</v>
      </c>
      <c r="BL353" s="18" t="s">
        <v>444</v>
      </c>
      <c r="BM353" s="145" t="s">
        <v>4147</v>
      </c>
    </row>
    <row r="354" spans="2:65" s="1" customFormat="1" ht="21.75" customHeight="1">
      <c r="B354" s="33"/>
      <c r="C354" s="173" t="s">
        <v>3022</v>
      </c>
      <c r="D354" s="173" t="s">
        <v>475</v>
      </c>
      <c r="E354" s="174" t="s">
        <v>6327</v>
      </c>
      <c r="F354" s="175" t="s">
        <v>6170</v>
      </c>
      <c r="G354" s="176" t="s">
        <v>2551</v>
      </c>
      <c r="H354" s="177">
        <v>1</v>
      </c>
      <c r="I354" s="178">
        <v>9982.84</v>
      </c>
      <c r="J354" s="179">
        <f t="shared" si="90"/>
        <v>9982.84</v>
      </c>
      <c r="K354" s="175" t="s">
        <v>21</v>
      </c>
      <c r="L354" s="180"/>
      <c r="M354" s="181" t="s">
        <v>21</v>
      </c>
      <c r="N354" s="182" t="s">
        <v>42</v>
      </c>
      <c r="P354" s="143">
        <f t="shared" si="91"/>
        <v>0</v>
      </c>
      <c r="Q354" s="143">
        <v>0</v>
      </c>
      <c r="R354" s="143">
        <f t="shared" si="92"/>
        <v>0</v>
      </c>
      <c r="S354" s="143">
        <v>0</v>
      </c>
      <c r="T354" s="144">
        <f t="shared" si="93"/>
        <v>0</v>
      </c>
      <c r="AR354" s="145" t="s">
        <v>617</v>
      </c>
      <c r="AT354" s="145" t="s">
        <v>475</v>
      </c>
      <c r="AU354" s="145" t="s">
        <v>80</v>
      </c>
      <c r="AY354" s="18" t="s">
        <v>330</v>
      </c>
      <c r="BE354" s="146">
        <f t="shared" si="94"/>
        <v>9982.84</v>
      </c>
      <c r="BF354" s="146">
        <f t="shared" si="95"/>
        <v>0</v>
      </c>
      <c r="BG354" s="146">
        <f t="shared" si="96"/>
        <v>0</v>
      </c>
      <c r="BH354" s="146">
        <f t="shared" si="97"/>
        <v>0</v>
      </c>
      <c r="BI354" s="146">
        <f t="shared" si="98"/>
        <v>0</v>
      </c>
      <c r="BJ354" s="18" t="s">
        <v>78</v>
      </c>
      <c r="BK354" s="146">
        <f t="shared" si="99"/>
        <v>9982.84</v>
      </c>
      <c r="BL354" s="18" t="s">
        <v>444</v>
      </c>
      <c r="BM354" s="145" t="s">
        <v>4156</v>
      </c>
    </row>
    <row r="355" spans="2:65" s="1" customFormat="1" ht="16.5" customHeight="1">
      <c r="B355" s="33"/>
      <c r="C355" s="134" t="s">
        <v>3028</v>
      </c>
      <c r="D355" s="134" t="s">
        <v>332</v>
      </c>
      <c r="E355" s="135" t="s">
        <v>6328</v>
      </c>
      <c r="F355" s="136" t="s">
        <v>6146</v>
      </c>
      <c r="G355" s="137" t="s">
        <v>2551</v>
      </c>
      <c r="H355" s="138">
        <v>1</v>
      </c>
      <c r="I355" s="139">
        <v>1497.43</v>
      </c>
      <c r="J355" s="140">
        <f t="shared" si="90"/>
        <v>1497.43</v>
      </c>
      <c r="K355" s="136" t="s">
        <v>21</v>
      </c>
      <c r="L355" s="33"/>
      <c r="M355" s="141" t="s">
        <v>21</v>
      </c>
      <c r="N355" s="142" t="s">
        <v>42</v>
      </c>
      <c r="P355" s="143">
        <f t="shared" si="91"/>
        <v>0</v>
      </c>
      <c r="Q355" s="143">
        <v>0</v>
      </c>
      <c r="R355" s="143">
        <f t="shared" si="92"/>
        <v>0</v>
      </c>
      <c r="S355" s="143">
        <v>0</v>
      </c>
      <c r="T355" s="144">
        <f t="shared" si="93"/>
        <v>0</v>
      </c>
      <c r="AR355" s="145" t="s">
        <v>444</v>
      </c>
      <c r="AT355" s="145" t="s">
        <v>332</v>
      </c>
      <c r="AU355" s="145" t="s">
        <v>80</v>
      </c>
      <c r="AY355" s="18" t="s">
        <v>330</v>
      </c>
      <c r="BE355" s="146">
        <f t="shared" si="94"/>
        <v>1497.43</v>
      </c>
      <c r="BF355" s="146">
        <f t="shared" si="95"/>
        <v>0</v>
      </c>
      <c r="BG355" s="146">
        <f t="shared" si="96"/>
        <v>0</v>
      </c>
      <c r="BH355" s="146">
        <f t="shared" si="97"/>
        <v>0</v>
      </c>
      <c r="BI355" s="146">
        <f t="shared" si="98"/>
        <v>0</v>
      </c>
      <c r="BJ355" s="18" t="s">
        <v>78</v>
      </c>
      <c r="BK355" s="146">
        <f t="shared" si="99"/>
        <v>1497.43</v>
      </c>
      <c r="BL355" s="18" t="s">
        <v>444</v>
      </c>
      <c r="BM355" s="145" t="s">
        <v>4166</v>
      </c>
    </row>
    <row r="356" spans="2:65" s="1" customFormat="1" ht="24.2" customHeight="1">
      <c r="B356" s="33"/>
      <c r="C356" s="173" t="s">
        <v>3034</v>
      </c>
      <c r="D356" s="173" t="s">
        <v>475</v>
      </c>
      <c r="E356" s="174" t="s">
        <v>6329</v>
      </c>
      <c r="F356" s="175" t="s">
        <v>6330</v>
      </c>
      <c r="G356" s="176" t="s">
        <v>2551</v>
      </c>
      <c r="H356" s="177">
        <v>2</v>
      </c>
      <c r="I356" s="178">
        <v>14017.84</v>
      </c>
      <c r="J356" s="179">
        <f t="shared" si="90"/>
        <v>28035.68</v>
      </c>
      <c r="K356" s="175" t="s">
        <v>21</v>
      </c>
      <c r="L356" s="180"/>
      <c r="M356" s="181" t="s">
        <v>21</v>
      </c>
      <c r="N356" s="182" t="s">
        <v>42</v>
      </c>
      <c r="P356" s="143">
        <f t="shared" si="91"/>
        <v>0</v>
      </c>
      <c r="Q356" s="143">
        <v>0</v>
      </c>
      <c r="R356" s="143">
        <f t="shared" si="92"/>
        <v>0</v>
      </c>
      <c r="S356" s="143">
        <v>0</v>
      </c>
      <c r="T356" s="144">
        <f t="shared" si="93"/>
        <v>0</v>
      </c>
      <c r="AR356" s="145" t="s">
        <v>617</v>
      </c>
      <c r="AT356" s="145" t="s">
        <v>475</v>
      </c>
      <c r="AU356" s="145" t="s">
        <v>80</v>
      </c>
      <c r="AY356" s="18" t="s">
        <v>330</v>
      </c>
      <c r="BE356" s="146">
        <f t="shared" si="94"/>
        <v>28035.68</v>
      </c>
      <c r="BF356" s="146">
        <f t="shared" si="95"/>
        <v>0</v>
      </c>
      <c r="BG356" s="146">
        <f t="shared" si="96"/>
        <v>0</v>
      </c>
      <c r="BH356" s="146">
        <f t="shared" si="97"/>
        <v>0</v>
      </c>
      <c r="BI356" s="146">
        <f t="shared" si="98"/>
        <v>0</v>
      </c>
      <c r="BJ356" s="18" t="s">
        <v>78</v>
      </c>
      <c r="BK356" s="146">
        <f t="shared" si="99"/>
        <v>28035.68</v>
      </c>
      <c r="BL356" s="18" t="s">
        <v>444</v>
      </c>
      <c r="BM356" s="145" t="s">
        <v>4175</v>
      </c>
    </row>
    <row r="357" spans="2:65" s="1" customFormat="1" ht="16.5" customHeight="1">
      <c r="B357" s="33"/>
      <c r="C357" s="134" t="s">
        <v>3038</v>
      </c>
      <c r="D357" s="134" t="s">
        <v>332</v>
      </c>
      <c r="E357" s="135" t="s">
        <v>6331</v>
      </c>
      <c r="F357" s="136" t="s">
        <v>6146</v>
      </c>
      <c r="G357" s="137" t="s">
        <v>2551</v>
      </c>
      <c r="H357" s="138">
        <v>2</v>
      </c>
      <c r="I357" s="139">
        <v>2102.6799999999998</v>
      </c>
      <c r="J357" s="140">
        <f t="shared" si="90"/>
        <v>4205.3599999999997</v>
      </c>
      <c r="K357" s="136" t="s">
        <v>21</v>
      </c>
      <c r="L357" s="33"/>
      <c r="M357" s="141" t="s">
        <v>21</v>
      </c>
      <c r="N357" s="142" t="s">
        <v>42</v>
      </c>
      <c r="P357" s="143">
        <f t="shared" si="91"/>
        <v>0</v>
      </c>
      <c r="Q357" s="143">
        <v>0</v>
      </c>
      <c r="R357" s="143">
        <f t="shared" si="92"/>
        <v>0</v>
      </c>
      <c r="S357" s="143">
        <v>0</v>
      </c>
      <c r="T357" s="144">
        <f t="shared" si="93"/>
        <v>0</v>
      </c>
      <c r="AR357" s="145" t="s">
        <v>444</v>
      </c>
      <c r="AT357" s="145" t="s">
        <v>332</v>
      </c>
      <c r="AU357" s="145" t="s">
        <v>80</v>
      </c>
      <c r="AY357" s="18" t="s">
        <v>330</v>
      </c>
      <c r="BE357" s="146">
        <f t="shared" si="94"/>
        <v>4205.3599999999997</v>
      </c>
      <c r="BF357" s="146">
        <f t="shared" si="95"/>
        <v>0</v>
      </c>
      <c r="BG357" s="146">
        <f t="shared" si="96"/>
        <v>0</v>
      </c>
      <c r="BH357" s="146">
        <f t="shared" si="97"/>
        <v>0</v>
      </c>
      <c r="BI357" s="146">
        <f t="shared" si="98"/>
        <v>0</v>
      </c>
      <c r="BJ357" s="18" t="s">
        <v>78</v>
      </c>
      <c r="BK357" s="146">
        <f t="shared" si="99"/>
        <v>4205.3599999999997</v>
      </c>
      <c r="BL357" s="18" t="s">
        <v>444</v>
      </c>
      <c r="BM357" s="145" t="s">
        <v>4184</v>
      </c>
    </row>
    <row r="358" spans="2:65" s="1" customFormat="1" ht="16.5" customHeight="1">
      <c r="B358" s="33"/>
      <c r="C358" s="173" t="s">
        <v>3044</v>
      </c>
      <c r="D358" s="173" t="s">
        <v>475</v>
      </c>
      <c r="E358" s="174" t="s">
        <v>6332</v>
      </c>
      <c r="F358" s="175" t="s">
        <v>6185</v>
      </c>
      <c r="G358" s="176" t="s">
        <v>2551</v>
      </c>
      <c r="H358" s="177">
        <v>7</v>
      </c>
      <c r="I358" s="178">
        <v>354.6</v>
      </c>
      <c r="J358" s="179">
        <f t="shared" si="90"/>
        <v>2482.1999999999998</v>
      </c>
      <c r="K358" s="175" t="s">
        <v>21</v>
      </c>
      <c r="L358" s="180"/>
      <c r="M358" s="181" t="s">
        <v>21</v>
      </c>
      <c r="N358" s="182" t="s">
        <v>42</v>
      </c>
      <c r="P358" s="143">
        <f t="shared" si="91"/>
        <v>0</v>
      </c>
      <c r="Q358" s="143">
        <v>0</v>
      </c>
      <c r="R358" s="143">
        <f t="shared" si="92"/>
        <v>0</v>
      </c>
      <c r="S358" s="143">
        <v>0</v>
      </c>
      <c r="T358" s="144">
        <f t="shared" si="93"/>
        <v>0</v>
      </c>
      <c r="AR358" s="145" t="s">
        <v>617</v>
      </c>
      <c r="AT358" s="145" t="s">
        <v>475</v>
      </c>
      <c r="AU358" s="145" t="s">
        <v>80</v>
      </c>
      <c r="AY358" s="18" t="s">
        <v>330</v>
      </c>
      <c r="BE358" s="146">
        <f t="shared" si="94"/>
        <v>2482.1999999999998</v>
      </c>
      <c r="BF358" s="146">
        <f t="shared" si="95"/>
        <v>0</v>
      </c>
      <c r="BG358" s="146">
        <f t="shared" si="96"/>
        <v>0</v>
      </c>
      <c r="BH358" s="146">
        <f t="shared" si="97"/>
        <v>0</v>
      </c>
      <c r="BI358" s="146">
        <f t="shared" si="98"/>
        <v>0</v>
      </c>
      <c r="BJ358" s="18" t="s">
        <v>78</v>
      </c>
      <c r="BK358" s="146">
        <f t="shared" si="99"/>
        <v>2482.1999999999998</v>
      </c>
      <c r="BL358" s="18" t="s">
        <v>444</v>
      </c>
      <c r="BM358" s="145" t="s">
        <v>4191</v>
      </c>
    </row>
    <row r="359" spans="2:65" s="1" customFormat="1" ht="16.5" customHeight="1">
      <c r="B359" s="33"/>
      <c r="C359" s="134" t="s">
        <v>3048</v>
      </c>
      <c r="D359" s="134" t="s">
        <v>332</v>
      </c>
      <c r="E359" s="135" t="s">
        <v>6186</v>
      </c>
      <c r="F359" s="136" t="s">
        <v>6187</v>
      </c>
      <c r="G359" s="137" t="s">
        <v>2551</v>
      </c>
      <c r="H359" s="138">
        <v>7</v>
      </c>
      <c r="I359" s="139">
        <v>106.38</v>
      </c>
      <c r="J359" s="140">
        <f t="shared" si="90"/>
        <v>744.66</v>
      </c>
      <c r="K359" s="136" t="s">
        <v>6013</v>
      </c>
      <c r="L359" s="33"/>
      <c r="M359" s="141" t="s">
        <v>21</v>
      </c>
      <c r="N359" s="142" t="s">
        <v>42</v>
      </c>
      <c r="P359" s="143">
        <f t="shared" si="91"/>
        <v>0</v>
      </c>
      <c r="Q359" s="143">
        <v>0</v>
      </c>
      <c r="R359" s="143">
        <f t="shared" si="92"/>
        <v>0</v>
      </c>
      <c r="S359" s="143">
        <v>0</v>
      </c>
      <c r="T359" s="144">
        <f t="shared" si="93"/>
        <v>0</v>
      </c>
      <c r="AR359" s="145" t="s">
        <v>444</v>
      </c>
      <c r="AT359" s="145" t="s">
        <v>332</v>
      </c>
      <c r="AU359" s="145" t="s">
        <v>80</v>
      </c>
      <c r="AY359" s="18" t="s">
        <v>330</v>
      </c>
      <c r="BE359" s="146">
        <f t="shared" si="94"/>
        <v>744.66</v>
      </c>
      <c r="BF359" s="146">
        <f t="shared" si="95"/>
        <v>0</v>
      </c>
      <c r="BG359" s="146">
        <f t="shared" si="96"/>
        <v>0</v>
      </c>
      <c r="BH359" s="146">
        <f t="shared" si="97"/>
        <v>0</v>
      </c>
      <c r="BI359" s="146">
        <f t="shared" si="98"/>
        <v>0</v>
      </c>
      <c r="BJ359" s="18" t="s">
        <v>78</v>
      </c>
      <c r="BK359" s="146">
        <f t="shared" si="99"/>
        <v>744.66</v>
      </c>
      <c r="BL359" s="18" t="s">
        <v>444</v>
      </c>
      <c r="BM359" s="145" t="s">
        <v>4198</v>
      </c>
    </row>
    <row r="360" spans="2:65" s="1" customFormat="1" ht="16.5" customHeight="1">
      <c r="B360" s="33"/>
      <c r="C360" s="173" t="s">
        <v>3055</v>
      </c>
      <c r="D360" s="173" t="s">
        <v>475</v>
      </c>
      <c r="E360" s="174" t="s">
        <v>6333</v>
      </c>
      <c r="F360" s="175" t="s">
        <v>6173</v>
      </c>
      <c r="G360" s="176" t="s">
        <v>2551</v>
      </c>
      <c r="H360" s="177">
        <v>3</v>
      </c>
      <c r="I360" s="178">
        <v>363.57</v>
      </c>
      <c r="J360" s="179">
        <f t="shared" si="90"/>
        <v>1090.71</v>
      </c>
      <c r="K360" s="175" t="s">
        <v>21</v>
      </c>
      <c r="L360" s="180"/>
      <c r="M360" s="181" t="s">
        <v>21</v>
      </c>
      <c r="N360" s="182" t="s">
        <v>42</v>
      </c>
      <c r="P360" s="143">
        <f t="shared" si="91"/>
        <v>0</v>
      </c>
      <c r="Q360" s="143">
        <v>0</v>
      </c>
      <c r="R360" s="143">
        <f t="shared" si="92"/>
        <v>0</v>
      </c>
      <c r="S360" s="143">
        <v>0</v>
      </c>
      <c r="T360" s="144">
        <f t="shared" si="93"/>
        <v>0</v>
      </c>
      <c r="AR360" s="145" t="s">
        <v>617</v>
      </c>
      <c r="AT360" s="145" t="s">
        <v>475</v>
      </c>
      <c r="AU360" s="145" t="s">
        <v>80</v>
      </c>
      <c r="AY360" s="18" t="s">
        <v>330</v>
      </c>
      <c r="BE360" s="146">
        <f t="shared" si="94"/>
        <v>1090.71</v>
      </c>
      <c r="BF360" s="146">
        <f t="shared" si="95"/>
        <v>0</v>
      </c>
      <c r="BG360" s="146">
        <f t="shared" si="96"/>
        <v>0</v>
      </c>
      <c r="BH360" s="146">
        <f t="shared" si="97"/>
        <v>0</v>
      </c>
      <c r="BI360" s="146">
        <f t="shared" si="98"/>
        <v>0</v>
      </c>
      <c r="BJ360" s="18" t="s">
        <v>78</v>
      </c>
      <c r="BK360" s="146">
        <f t="shared" si="99"/>
        <v>1090.71</v>
      </c>
      <c r="BL360" s="18" t="s">
        <v>444</v>
      </c>
      <c r="BM360" s="145" t="s">
        <v>4206</v>
      </c>
    </row>
    <row r="361" spans="2:65" s="1" customFormat="1" ht="16.5" customHeight="1">
      <c r="B361" s="33"/>
      <c r="C361" s="134" t="s">
        <v>3062</v>
      </c>
      <c r="D361" s="134" t="s">
        <v>332</v>
      </c>
      <c r="E361" s="135" t="s">
        <v>6186</v>
      </c>
      <c r="F361" s="136" t="s">
        <v>6187</v>
      </c>
      <c r="G361" s="137" t="s">
        <v>2551</v>
      </c>
      <c r="H361" s="138">
        <v>3</v>
      </c>
      <c r="I361" s="139">
        <v>109.07</v>
      </c>
      <c r="J361" s="140">
        <f t="shared" si="90"/>
        <v>327.20999999999998</v>
      </c>
      <c r="K361" s="136" t="s">
        <v>6013</v>
      </c>
      <c r="L361" s="33"/>
      <c r="M361" s="141" t="s">
        <v>21</v>
      </c>
      <c r="N361" s="142" t="s">
        <v>42</v>
      </c>
      <c r="P361" s="143">
        <f t="shared" si="91"/>
        <v>0</v>
      </c>
      <c r="Q361" s="143">
        <v>0</v>
      </c>
      <c r="R361" s="143">
        <f t="shared" si="92"/>
        <v>0</v>
      </c>
      <c r="S361" s="143">
        <v>0</v>
      </c>
      <c r="T361" s="144">
        <f t="shared" si="93"/>
        <v>0</v>
      </c>
      <c r="AR361" s="145" t="s">
        <v>444</v>
      </c>
      <c r="AT361" s="145" t="s">
        <v>332</v>
      </c>
      <c r="AU361" s="145" t="s">
        <v>80</v>
      </c>
      <c r="AY361" s="18" t="s">
        <v>330</v>
      </c>
      <c r="BE361" s="146">
        <f t="shared" si="94"/>
        <v>327.20999999999998</v>
      </c>
      <c r="BF361" s="146">
        <f t="shared" si="95"/>
        <v>0</v>
      </c>
      <c r="BG361" s="146">
        <f t="shared" si="96"/>
        <v>0</v>
      </c>
      <c r="BH361" s="146">
        <f t="shared" si="97"/>
        <v>0</v>
      </c>
      <c r="BI361" s="146">
        <f t="shared" si="98"/>
        <v>0</v>
      </c>
      <c r="BJ361" s="18" t="s">
        <v>78</v>
      </c>
      <c r="BK361" s="146">
        <f t="shared" si="99"/>
        <v>327.20999999999998</v>
      </c>
      <c r="BL361" s="18" t="s">
        <v>444</v>
      </c>
      <c r="BM361" s="145" t="s">
        <v>4214</v>
      </c>
    </row>
    <row r="362" spans="2:65" s="11" customFormat="1" ht="22.9" customHeight="1">
      <c r="B362" s="122"/>
      <c r="D362" s="123" t="s">
        <v>70</v>
      </c>
      <c r="E362" s="132" t="s">
        <v>6334</v>
      </c>
      <c r="F362" s="132" t="s">
        <v>6335</v>
      </c>
      <c r="I362" s="125"/>
      <c r="J362" s="133">
        <f>BK362</f>
        <v>1873570.12</v>
      </c>
      <c r="L362" s="122"/>
      <c r="M362" s="127"/>
      <c r="P362" s="128">
        <f>SUM(P363:P431)</f>
        <v>0</v>
      </c>
      <c r="R362" s="128">
        <f>SUM(R363:R431)</f>
        <v>0</v>
      </c>
      <c r="T362" s="129">
        <f>SUM(T363:T431)</f>
        <v>0</v>
      </c>
      <c r="AR362" s="123" t="s">
        <v>78</v>
      </c>
      <c r="AT362" s="130" t="s">
        <v>70</v>
      </c>
      <c r="AU362" s="130" t="s">
        <v>78</v>
      </c>
      <c r="AY362" s="123" t="s">
        <v>330</v>
      </c>
      <c r="BK362" s="131">
        <f>SUM(BK363:BK431)</f>
        <v>1873570.12</v>
      </c>
    </row>
    <row r="363" spans="2:65" s="1" customFormat="1" ht="37.9" customHeight="1">
      <c r="B363" s="33"/>
      <c r="C363" s="173" t="s">
        <v>3068</v>
      </c>
      <c r="D363" s="173" t="s">
        <v>475</v>
      </c>
      <c r="E363" s="174" t="s">
        <v>6336</v>
      </c>
      <c r="F363" s="175" t="s">
        <v>6337</v>
      </c>
      <c r="G363" s="176" t="s">
        <v>2551</v>
      </c>
      <c r="H363" s="177">
        <v>1</v>
      </c>
      <c r="I363" s="178">
        <v>824884.6</v>
      </c>
      <c r="J363" s="179">
        <f t="shared" ref="J363:J394" si="100">ROUND(I363*H363,2)</f>
        <v>824884.6</v>
      </c>
      <c r="K363" s="175" t="s">
        <v>21</v>
      </c>
      <c r="L363" s="180"/>
      <c r="M363" s="181" t="s">
        <v>21</v>
      </c>
      <c r="N363" s="182" t="s">
        <v>42</v>
      </c>
      <c r="P363" s="143">
        <f t="shared" ref="P363:P394" si="101">O363*H363</f>
        <v>0</v>
      </c>
      <c r="Q363" s="143">
        <v>0</v>
      </c>
      <c r="R363" s="143">
        <f t="shared" ref="R363:R394" si="102">Q363*H363</f>
        <v>0</v>
      </c>
      <c r="S363" s="143">
        <v>0</v>
      </c>
      <c r="T363" s="144">
        <f t="shared" ref="T363:T394" si="103">S363*H363</f>
        <v>0</v>
      </c>
      <c r="AR363" s="145" t="s">
        <v>617</v>
      </c>
      <c r="AT363" s="145" t="s">
        <v>475</v>
      </c>
      <c r="AU363" s="145" t="s">
        <v>80</v>
      </c>
      <c r="AY363" s="18" t="s">
        <v>330</v>
      </c>
      <c r="BE363" s="146">
        <f t="shared" ref="BE363:BE394" si="104">IF(N363="základní",J363,0)</f>
        <v>824884.6</v>
      </c>
      <c r="BF363" s="146">
        <f t="shared" ref="BF363:BF394" si="105">IF(N363="snížená",J363,0)</f>
        <v>0</v>
      </c>
      <c r="BG363" s="146">
        <f t="shared" ref="BG363:BG394" si="106">IF(N363="zákl. přenesená",J363,0)</f>
        <v>0</v>
      </c>
      <c r="BH363" s="146">
        <f t="shared" ref="BH363:BH394" si="107">IF(N363="sníž. přenesená",J363,0)</f>
        <v>0</v>
      </c>
      <c r="BI363" s="146">
        <f t="shared" ref="BI363:BI394" si="108">IF(N363="nulová",J363,0)</f>
        <v>0</v>
      </c>
      <c r="BJ363" s="18" t="s">
        <v>78</v>
      </c>
      <c r="BK363" s="146">
        <f t="shared" ref="BK363:BK394" si="109">ROUND(I363*H363,2)</f>
        <v>824884.6</v>
      </c>
      <c r="BL363" s="18" t="s">
        <v>444</v>
      </c>
      <c r="BM363" s="145" t="s">
        <v>4222</v>
      </c>
    </row>
    <row r="364" spans="2:65" s="1" customFormat="1" ht="16.5" customHeight="1">
      <c r="B364" s="33"/>
      <c r="C364" s="134" t="s">
        <v>3074</v>
      </c>
      <c r="D364" s="134" t="s">
        <v>332</v>
      </c>
      <c r="E364" s="135" t="s">
        <v>6026</v>
      </c>
      <c r="F364" s="136" t="s">
        <v>6027</v>
      </c>
      <c r="G364" s="137" t="s">
        <v>2551</v>
      </c>
      <c r="H364" s="138">
        <v>1</v>
      </c>
      <c r="I364" s="139">
        <v>41244.230000000003</v>
      </c>
      <c r="J364" s="140">
        <f t="shared" si="100"/>
        <v>41244.230000000003</v>
      </c>
      <c r="K364" s="136" t="s">
        <v>6013</v>
      </c>
      <c r="L364" s="33"/>
      <c r="M364" s="141" t="s">
        <v>21</v>
      </c>
      <c r="N364" s="142" t="s">
        <v>42</v>
      </c>
      <c r="P364" s="143">
        <f t="shared" si="101"/>
        <v>0</v>
      </c>
      <c r="Q364" s="143">
        <v>0</v>
      </c>
      <c r="R364" s="143">
        <f t="shared" si="102"/>
        <v>0</v>
      </c>
      <c r="S364" s="143">
        <v>0</v>
      </c>
      <c r="T364" s="144">
        <f t="shared" si="103"/>
        <v>0</v>
      </c>
      <c r="AR364" s="145" t="s">
        <v>444</v>
      </c>
      <c r="AT364" s="145" t="s">
        <v>332</v>
      </c>
      <c r="AU364" s="145" t="s">
        <v>80</v>
      </c>
      <c r="AY364" s="18" t="s">
        <v>330</v>
      </c>
      <c r="BE364" s="146">
        <f t="shared" si="104"/>
        <v>41244.230000000003</v>
      </c>
      <c r="BF364" s="146">
        <f t="shared" si="105"/>
        <v>0</v>
      </c>
      <c r="BG364" s="146">
        <f t="shared" si="106"/>
        <v>0</v>
      </c>
      <c r="BH364" s="146">
        <f t="shared" si="107"/>
        <v>0</v>
      </c>
      <c r="BI364" s="146">
        <f t="shared" si="108"/>
        <v>0</v>
      </c>
      <c r="BJ364" s="18" t="s">
        <v>78</v>
      </c>
      <c r="BK364" s="146">
        <f t="shared" si="109"/>
        <v>41244.230000000003</v>
      </c>
      <c r="BL364" s="18" t="s">
        <v>444</v>
      </c>
      <c r="BM364" s="145" t="s">
        <v>4231</v>
      </c>
    </row>
    <row r="365" spans="2:65" s="1" customFormat="1" ht="16.5" customHeight="1">
      <c r="B365" s="33"/>
      <c r="C365" s="134" t="s">
        <v>3080</v>
      </c>
      <c r="D365" s="134" t="s">
        <v>332</v>
      </c>
      <c r="E365" s="135" t="s">
        <v>6028</v>
      </c>
      <c r="F365" s="136" t="s">
        <v>6029</v>
      </c>
      <c r="G365" s="137" t="s">
        <v>2551</v>
      </c>
      <c r="H365" s="138">
        <v>1</v>
      </c>
      <c r="I365" s="139">
        <v>14026.72</v>
      </c>
      <c r="J365" s="140">
        <f t="shared" si="100"/>
        <v>14026.72</v>
      </c>
      <c r="K365" s="136" t="s">
        <v>6013</v>
      </c>
      <c r="L365" s="33"/>
      <c r="M365" s="141" t="s">
        <v>21</v>
      </c>
      <c r="N365" s="142" t="s">
        <v>42</v>
      </c>
      <c r="P365" s="143">
        <f t="shared" si="101"/>
        <v>0</v>
      </c>
      <c r="Q365" s="143">
        <v>0</v>
      </c>
      <c r="R365" s="143">
        <f t="shared" si="102"/>
        <v>0</v>
      </c>
      <c r="S365" s="143">
        <v>0</v>
      </c>
      <c r="T365" s="144">
        <f t="shared" si="103"/>
        <v>0</v>
      </c>
      <c r="AR365" s="145" t="s">
        <v>444</v>
      </c>
      <c r="AT365" s="145" t="s">
        <v>332</v>
      </c>
      <c r="AU365" s="145" t="s">
        <v>80</v>
      </c>
      <c r="AY365" s="18" t="s">
        <v>330</v>
      </c>
      <c r="BE365" s="146">
        <f t="shared" si="104"/>
        <v>14026.72</v>
      </c>
      <c r="BF365" s="146">
        <f t="shared" si="105"/>
        <v>0</v>
      </c>
      <c r="BG365" s="146">
        <f t="shared" si="106"/>
        <v>0</v>
      </c>
      <c r="BH365" s="146">
        <f t="shared" si="107"/>
        <v>0</v>
      </c>
      <c r="BI365" s="146">
        <f t="shared" si="108"/>
        <v>0</v>
      </c>
      <c r="BJ365" s="18" t="s">
        <v>78</v>
      </c>
      <c r="BK365" s="146">
        <f t="shared" si="109"/>
        <v>14026.72</v>
      </c>
      <c r="BL365" s="18" t="s">
        <v>444</v>
      </c>
      <c r="BM365" s="145" t="s">
        <v>4239</v>
      </c>
    </row>
    <row r="366" spans="2:65" s="1" customFormat="1" ht="21.75" customHeight="1">
      <c r="B366" s="33"/>
      <c r="C366" s="173" t="s">
        <v>3089</v>
      </c>
      <c r="D366" s="173" t="s">
        <v>475</v>
      </c>
      <c r="E366" s="174" t="s">
        <v>6338</v>
      </c>
      <c r="F366" s="175" t="s">
        <v>6339</v>
      </c>
      <c r="G366" s="176" t="s">
        <v>2551</v>
      </c>
      <c r="H366" s="177">
        <v>1</v>
      </c>
      <c r="I366" s="178">
        <v>7378.91</v>
      </c>
      <c r="J366" s="179">
        <f t="shared" si="100"/>
        <v>7378.91</v>
      </c>
      <c r="K366" s="175" t="s">
        <v>21</v>
      </c>
      <c r="L366" s="180"/>
      <c r="M366" s="181" t="s">
        <v>21</v>
      </c>
      <c r="N366" s="182" t="s">
        <v>42</v>
      </c>
      <c r="P366" s="143">
        <f t="shared" si="101"/>
        <v>0</v>
      </c>
      <c r="Q366" s="143">
        <v>0</v>
      </c>
      <c r="R366" s="143">
        <f t="shared" si="102"/>
        <v>0</v>
      </c>
      <c r="S366" s="143">
        <v>0</v>
      </c>
      <c r="T366" s="144">
        <f t="shared" si="103"/>
        <v>0</v>
      </c>
      <c r="AR366" s="145" t="s">
        <v>617</v>
      </c>
      <c r="AT366" s="145" t="s">
        <v>475</v>
      </c>
      <c r="AU366" s="145" t="s">
        <v>80</v>
      </c>
      <c r="AY366" s="18" t="s">
        <v>330</v>
      </c>
      <c r="BE366" s="146">
        <f t="shared" si="104"/>
        <v>7378.91</v>
      </c>
      <c r="BF366" s="146">
        <f t="shared" si="105"/>
        <v>0</v>
      </c>
      <c r="BG366" s="146">
        <f t="shared" si="106"/>
        <v>0</v>
      </c>
      <c r="BH366" s="146">
        <f t="shared" si="107"/>
        <v>0</v>
      </c>
      <c r="BI366" s="146">
        <f t="shared" si="108"/>
        <v>0</v>
      </c>
      <c r="BJ366" s="18" t="s">
        <v>78</v>
      </c>
      <c r="BK366" s="146">
        <f t="shared" si="109"/>
        <v>7378.91</v>
      </c>
      <c r="BL366" s="18" t="s">
        <v>444</v>
      </c>
      <c r="BM366" s="145" t="s">
        <v>4246</v>
      </c>
    </row>
    <row r="367" spans="2:65" s="1" customFormat="1" ht="16.5" customHeight="1">
      <c r="B367" s="33"/>
      <c r="C367" s="134" t="s">
        <v>3094</v>
      </c>
      <c r="D367" s="134" t="s">
        <v>332</v>
      </c>
      <c r="E367" s="135" t="s">
        <v>6032</v>
      </c>
      <c r="F367" s="136" t="s">
        <v>6033</v>
      </c>
      <c r="G367" s="137" t="s">
        <v>2551</v>
      </c>
      <c r="H367" s="138">
        <v>1</v>
      </c>
      <c r="I367" s="139">
        <v>2213.67</v>
      </c>
      <c r="J367" s="140">
        <f t="shared" si="100"/>
        <v>2213.67</v>
      </c>
      <c r="K367" s="136" t="s">
        <v>6013</v>
      </c>
      <c r="L367" s="33"/>
      <c r="M367" s="141" t="s">
        <v>21</v>
      </c>
      <c r="N367" s="142" t="s">
        <v>42</v>
      </c>
      <c r="P367" s="143">
        <f t="shared" si="101"/>
        <v>0</v>
      </c>
      <c r="Q367" s="143">
        <v>0</v>
      </c>
      <c r="R367" s="143">
        <f t="shared" si="102"/>
        <v>0</v>
      </c>
      <c r="S367" s="143">
        <v>0</v>
      </c>
      <c r="T367" s="144">
        <f t="shared" si="103"/>
        <v>0</v>
      </c>
      <c r="AR367" s="145" t="s">
        <v>444</v>
      </c>
      <c r="AT367" s="145" t="s">
        <v>332</v>
      </c>
      <c r="AU367" s="145" t="s">
        <v>80</v>
      </c>
      <c r="AY367" s="18" t="s">
        <v>330</v>
      </c>
      <c r="BE367" s="146">
        <f t="shared" si="104"/>
        <v>2213.67</v>
      </c>
      <c r="BF367" s="146">
        <f t="shared" si="105"/>
        <v>0</v>
      </c>
      <c r="BG367" s="146">
        <f t="shared" si="106"/>
        <v>0</v>
      </c>
      <c r="BH367" s="146">
        <f t="shared" si="107"/>
        <v>0</v>
      </c>
      <c r="BI367" s="146">
        <f t="shared" si="108"/>
        <v>0</v>
      </c>
      <c r="BJ367" s="18" t="s">
        <v>78</v>
      </c>
      <c r="BK367" s="146">
        <f t="shared" si="109"/>
        <v>2213.67</v>
      </c>
      <c r="BL367" s="18" t="s">
        <v>444</v>
      </c>
      <c r="BM367" s="145" t="s">
        <v>4253</v>
      </c>
    </row>
    <row r="368" spans="2:65" s="1" customFormat="1" ht="24.2" customHeight="1">
      <c r="B368" s="33"/>
      <c r="C368" s="173" t="s">
        <v>3099</v>
      </c>
      <c r="D368" s="173" t="s">
        <v>475</v>
      </c>
      <c r="E368" s="174" t="s">
        <v>6340</v>
      </c>
      <c r="F368" s="175" t="s">
        <v>6341</v>
      </c>
      <c r="G368" s="176" t="s">
        <v>2551</v>
      </c>
      <c r="H368" s="177">
        <v>1</v>
      </c>
      <c r="I368" s="178">
        <v>7887.53</v>
      </c>
      <c r="J368" s="179">
        <f t="shared" si="100"/>
        <v>7887.53</v>
      </c>
      <c r="K368" s="175" t="s">
        <v>21</v>
      </c>
      <c r="L368" s="180"/>
      <c r="M368" s="181" t="s">
        <v>21</v>
      </c>
      <c r="N368" s="182" t="s">
        <v>42</v>
      </c>
      <c r="P368" s="143">
        <f t="shared" si="101"/>
        <v>0</v>
      </c>
      <c r="Q368" s="143">
        <v>0</v>
      </c>
      <c r="R368" s="143">
        <f t="shared" si="102"/>
        <v>0</v>
      </c>
      <c r="S368" s="143">
        <v>0</v>
      </c>
      <c r="T368" s="144">
        <f t="shared" si="103"/>
        <v>0</v>
      </c>
      <c r="AR368" s="145" t="s">
        <v>617</v>
      </c>
      <c r="AT368" s="145" t="s">
        <v>475</v>
      </c>
      <c r="AU368" s="145" t="s">
        <v>80</v>
      </c>
      <c r="AY368" s="18" t="s">
        <v>330</v>
      </c>
      <c r="BE368" s="146">
        <f t="shared" si="104"/>
        <v>7887.53</v>
      </c>
      <c r="BF368" s="146">
        <f t="shared" si="105"/>
        <v>0</v>
      </c>
      <c r="BG368" s="146">
        <f t="shared" si="106"/>
        <v>0</v>
      </c>
      <c r="BH368" s="146">
        <f t="shared" si="107"/>
        <v>0</v>
      </c>
      <c r="BI368" s="146">
        <f t="shared" si="108"/>
        <v>0</v>
      </c>
      <c r="BJ368" s="18" t="s">
        <v>78</v>
      </c>
      <c r="BK368" s="146">
        <f t="shared" si="109"/>
        <v>7887.53</v>
      </c>
      <c r="BL368" s="18" t="s">
        <v>444</v>
      </c>
      <c r="BM368" s="145" t="s">
        <v>4261</v>
      </c>
    </row>
    <row r="369" spans="2:65" s="1" customFormat="1" ht="16.5" customHeight="1">
      <c r="B369" s="33"/>
      <c r="C369" s="134" t="s">
        <v>3110</v>
      </c>
      <c r="D369" s="134" t="s">
        <v>332</v>
      </c>
      <c r="E369" s="135" t="s">
        <v>6032</v>
      </c>
      <c r="F369" s="136" t="s">
        <v>6033</v>
      </c>
      <c r="G369" s="137" t="s">
        <v>2551</v>
      </c>
      <c r="H369" s="138">
        <v>1</v>
      </c>
      <c r="I369" s="139">
        <v>2366.2600000000002</v>
      </c>
      <c r="J369" s="140">
        <f t="shared" si="100"/>
        <v>2366.2600000000002</v>
      </c>
      <c r="K369" s="136" t="s">
        <v>6013</v>
      </c>
      <c r="L369" s="33"/>
      <c r="M369" s="141" t="s">
        <v>21</v>
      </c>
      <c r="N369" s="142" t="s">
        <v>42</v>
      </c>
      <c r="P369" s="143">
        <f t="shared" si="101"/>
        <v>0</v>
      </c>
      <c r="Q369" s="143">
        <v>0</v>
      </c>
      <c r="R369" s="143">
        <f t="shared" si="102"/>
        <v>0</v>
      </c>
      <c r="S369" s="143">
        <v>0</v>
      </c>
      <c r="T369" s="144">
        <f t="shared" si="103"/>
        <v>0</v>
      </c>
      <c r="AR369" s="145" t="s">
        <v>444</v>
      </c>
      <c r="AT369" s="145" t="s">
        <v>332</v>
      </c>
      <c r="AU369" s="145" t="s">
        <v>80</v>
      </c>
      <c r="AY369" s="18" t="s">
        <v>330</v>
      </c>
      <c r="BE369" s="146">
        <f t="shared" si="104"/>
        <v>2366.2600000000002</v>
      </c>
      <c r="BF369" s="146">
        <f t="shared" si="105"/>
        <v>0</v>
      </c>
      <c r="BG369" s="146">
        <f t="shared" si="106"/>
        <v>0</v>
      </c>
      <c r="BH369" s="146">
        <f t="shared" si="107"/>
        <v>0</v>
      </c>
      <c r="BI369" s="146">
        <f t="shared" si="108"/>
        <v>0</v>
      </c>
      <c r="BJ369" s="18" t="s">
        <v>78</v>
      </c>
      <c r="BK369" s="146">
        <f t="shared" si="109"/>
        <v>2366.2600000000002</v>
      </c>
      <c r="BL369" s="18" t="s">
        <v>444</v>
      </c>
      <c r="BM369" s="145" t="s">
        <v>4268</v>
      </c>
    </row>
    <row r="370" spans="2:65" s="1" customFormat="1" ht="16.5" customHeight="1">
      <c r="B370" s="33"/>
      <c r="C370" s="173" t="s">
        <v>3115</v>
      </c>
      <c r="D370" s="173" t="s">
        <v>475</v>
      </c>
      <c r="E370" s="174" t="s">
        <v>6342</v>
      </c>
      <c r="F370" s="175" t="s">
        <v>6343</v>
      </c>
      <c r="G370" s="176" t="s">
        <v>2551</v>
      </c>
      <c r="H370" s="177">
        <v>1</v>
      </c>
      <c r="I370" s="178">
        <v>11292.67</v>
      </c>
      <c r="J370" s="179">
        <f t="shared" si="100"/>
        <v>11292.67</v>
      </c>
      <c r="K370" s="175" t="s">
        <v>21</v>
      </c>
      <c r="L370" s="180"/>
      <c r="M370" s="181" t="s">
        <v>21</v>
      </c>
      <c r="N370" s="182" t="s">
        <v>42</v>
      </c>
      <c r="P370" s="143">
        <f t="shared" si="101"/>
        <v>0</v>
      </c>
      <c r="Q370" s="143">
        <v>0</v>
      </c>
      <c r="R370" s="143">
        <f t="shared" si="102"/>
        <v>0</v>
      </c>
      <c r="S370" s="143">
        <v>0</v>
      </c>
      <c r="T370" s="144">
        <f t="shared" si="103"/>
        <v>0</v>
      </c>
      <c r="AR370" s="145" t="s">
        <v>617</v>
      </c>
      <c r="AT370" s="145" t="s">
        <v>475</v>
      </c>
      <c r="AU370" s="145" t="s">
        <v>80</v>
      </c>
      <c r="AY370" s="18" t="s">
        <v>330</v>
      </c>
      <c r="BE370" s="146">
        <f t="shared" si="104"/>
        <v>11292.67</v>
      </c>
      <c r="BF370" s="146">
        <f t="shared" si="105"/>
        <v>0</v>
      </c>
      <c r="BG370" s="146">
        <f t="shared" si="106"/>
        <v>0</v>
      </c>
      <c r="BH370" s="146">
        <f t="shared" si="107"/>
        <v>0</v>
      </c>
      <c r="BI370" s="146">
        <f t="shared" si="108"/>
        <v>0</v>
      </c>
      <c r="BJ370" s="18" t="s">
        <v>78</v>
      </c>
      <c r="BK370" s="146">
        <f t="shared" si="109"/>
        <v>11292.67</v>
      </c>
      <c r="BL370" s="18" t="s">
        <v>444</v>
      </c>
      <c r="BM370" s="145" t="s">
        <v>4276</v>
      </c>
    </row>
    <row r="371" spans="2:65" s="1" customFormat="1" ht="16.5" customHeight="1">
      <c r="B371" s="33"/>
      <c r="C371" s="134" t="s">
        <v>3126</v>
      </c>
      <c r="D371" s="134" t="s">
        <v>332</v>
      </c>
      <c r="E371" s="135" t="s">
        <v>6032</v>
      </c>
      <c r="F371" s="136" t="s">
        <v>6033</v>
      </c>
      <c r="G371" s="137" t="s">
        <v>2551</v>
      </c>
      <c r="H371" s="138">
        <v>1</v>
      </c>
      <c r="I371" s="139">
        <v>3387.8</v>
      </c>
      <c r="J371" s="140">
        <f t="shared" si="100"/>
        <v>3387.8</v>
      </c>
      <c r="K371" s="136" t="s">
        <v>6013</v>
      </c>
      <c r="L371" s="33"/>
      <c r="M371" s="141" t="s">
        <v>21</v>
      </c>
      <c r="N371" s="142" t="s">
        <v>42</v>
      </c>
      <c r="P371" s="143">
        <f t="shared" si="101"/>
        <v>0</v>
      </c>
      <c r="Q371" s="143">
        <v>0</v>
      </c>
      <c r="R371" s="143">
        <f t="shared" si="102"/>
        <v>0</v>
      </c>
      <c r="S371" s="143">
        <v>0</v>
      </c>
      <c r="T371" s="144">
        <f t="shared" si="103"/>
        <v>0</v>
      </c>
      <c r="AR371" s="145" t="s">
        <v>444</v>
      </c>
      <c r="AT371" s="145" t="s">
        <v>332</v>
      </c>
      <c r="AU371" s="145" t="s">
        <v>80</v>
      </c>
      <c r="AY371" s="18" t="s">
        <v>330</v>
      </c>
      <c r="BE371" s="146">
        <f t="shared" si="104"/>
        <v>3387.8</v>
      </c>
      <c r="BF371" s="146">
        <f t="shared" si="105"/>
        <v>0</v>
      </c>
      <c r="BG371" s="146">
        <f t="shared" si="106"/>
        <v>0</v>
      </c>
      <c r="BH371" s="146">
        <f t="shared" si="107"/>
        <v>0</v>
      </c>
      <c r="BI371" s="146">
        <f t="shared" si="108"/>
        <v>0</v>
      </c>
      <c r="BJ371" s="18" t="s">
        <v>78</v>
      </c>
      <c r="BK371" s="146">
        <f t="shared" si="109"/>
        <v>3387.8</v>
      </c>
      <c r="BL371" s="18" t="s">
        <v>444</v>
      </c>
      <c r="BM371" s="145" t="s">
        <v>4283</v>
      </c>
    </row>
    <row r="372" spans="2:65" s="1" customFormat="1" ht="21.75" customHeight="1">
      <c r="B372" s="33"/>
      <c r="C372" s="173" t="s">
        <v>3131</v>
      </c>
      <c r="D372" s="173" t="s">
        <v>475</v>
      </c>
      <c r="E372" s="174" t="s">
        <v>6344</v>
      </c>
      <c r="F372" s="175" t="s">
        <v>6345</v>
      </c>
      <c r="G372" s="176" t="s">
        <v>2551</v>
      </c>
      <c r="H372" s="177">
        <v>1</v>
      </c>
      <c r="I372" s="178">
        <v>18724.36</v>
      </c>
      <c r="J372" s="179">
        <f t="shared" si="100"/>
        <v>18724.36</v>
      </c>
      <c r="K372" s="175" t="s">
        <v>21</v>
      </c>
      <c r="L372" s="180"/>
      <c r="M372" s="181" t="s">
        <v>21</v>
      </c>
      <c r="N372" s="182" t="s">
        <v>42</v>
      </c>
      <c r="P372" s="143">
        <f t="shared" si="101"/>
        <v>0</v>
      </c>
      <c r="Q372" s="143">
        <v>0</v>
      </c>
      <c r="R372" s="143">
        <f t="shared" si="102"/>
        <v>0</v>
      </c>
      <c r="S372" s="143">
        <v>0</v>
      </c>
      <c r="T372" s="144">
        <f t="shared" si="103"/>
        <v>0</v>
      </c>
      <c r="AR372" s="145" t="s">
        <v>617</v>
      </c>
      <c r="AT372" s="145" t="s">
        <v>475</v>
      </c>
      <c r="AU372" s="145" t="s">
        <v>80</v>
      </c>
      <c r="AY372" s="18" t="s">
        <v>330</v>
      </c>
      <c r="BE372" s="146">
        <f t="shared" si="104"/>
        <v>18724.36</v>
      </c>
      <c r="BF372" s="146">
        <f t="shared" si="105"/>
        <v>0</v>
      </c>
      <c r="BG372" s="146">
        <f t="shared" si="106"/>
        <v>0</v>
      </c>
      <c r="BH372" s="146">
        <f t="shared" si="107"/>
        <v>0</v>
      </c>
      <c r="BI372" s="146">
        <f t="shared" si="108"/>
        <v>0</v>
      </c>
      <c r="BJ372" s="18" t="s">
        <v>78</v>
      </c>
      <c r="BK372" s="146">
        <f t="shared" si="109"/>
        <v>18724.36</v>
      </c>
      <c r="BL372" s="18" t="s">
        <v>444</v>
      </c>
      <c r="BM372" s="145" t="s">
        <v>4290</v>
      </c>
    </row>
    <row r="373" spans="2:65" s="1" customFormat="1" ht="16.5" customHeight="1">
      <c r="B373" s="33"/>
      <c r="C373" s="134" t="s">
        <v>3136</v>
      </c>
      <c r="D373" s="134" t="s">
        <v>332</v>
      </c>
      <c r="E373" s="135" t="s">
        <v>6032</v>
      </c>
      <c r="F373" s="136" t="s">
        <v>6033</v>
      </c>
      <c r="G373" s="137" t="s">
        <v>2551</v>
      </c>
      <c r="H373" s="138">
        <v>1</v>
      </c>
      <c r="I373" s="139">
        <v>5617.31</v>
      </c>
      <c r="J373" s="140">
        <f t="shared" si="100"/>
        <v>5617.31</v>
      </c>
      <c r="K373" s="136" t="s">
        <v>6013</v>
      </c>
      <c r="L373" s="33"/>
      <c r="M373" s="141" t="s">
        <v>21</v>
      </c>
      <c r="N373" s="142" t="s">
        <v>42</v>
      </c>
      <c r="P373" s="143">
        <f t="shared" si="101"/>
        <v>0</v>
      </c>
      <c r="Q373" s="143">
        <v>0</v>
      </c>
      <c r="R373" s="143">
        <f t="shared" si="102"/>
        <v>0</v>
      </c>
      <c r="S373" s="143">
        <v>0</v>
      </c>
      <c r="T373" s="144">
        <f t="shared" si="103"/>
        <v>0</v>
      </c>
      <c r="AR373" s="145" t="s">
        <v>444</v>
      </c>
      <c r="AT373" s="145" t="s">
        <v>332</v>
      </c>
      <c r="AU373" s="145" t="s">
        <v>80</v>
      </c>
      <c r="AY373" s="18" t="s">
        <v>330</v>
      </c>
      <c r="BE373" s="146">
        <f t="shared" si="104"/>
        <v>5617.31</v>
      </c>
      <c r="BF373" s="146">
        <f t="shared" si="105"/>
        <v>0</v>
      </c>
      <c r="BG373" s="146">
        <f t="shared" si="106"/>
        <v>0</v>
      </c>
      <c r="BH373" s="146">
        <f t="shared" si="107"/>
        <v>0</v>
      </c>
      <c r="BI373" s="146">
        <f t="shared" si="108"/>
        <v>0</v>
      </c>
      <c r="BJ373" s="18" t="s">
        <v>78</v>
      </c>
      <c r="BK373" s="146">
        <f t="shared" si="109"/>
        <v>5617.31</v>
      </c>
      <c r="BL373" s="18" t="s">
        <v>444</v>
      </c>
      <c r="BM373" s="145" t="s">
        <v>4299</v>
      </c>
    </row>
    <row r="374" spans="2:65" s="1" customFormat="1" ht="21.75" customHeight="1">
      <c r="B374" s="33"/>
      <c r="C374" s="173" t="s">
        <v>3143</v>
      </c>
      <c r="D374" s="173" t="s">
        <v>475</v>
      </c>
      <c r="E374" s="174" t="s">
        <v>6346</v>
      </c>
      <c r="F374" s="175" t="s">
        <v>6347</v>
      </c>
      <c r="G374" s="176" t="s">
        <v>2551</v>
      </c>
      <c r="H374" s="177">
        <v>1</v>
      </c>
      <c r="I374" s="178">
        <v>9654.4500000000007</v>
      </c>
      <c r="J374" s="179">
        <f t="shared" si="100"/>
        <v>9654.4500000000007</v>
      </c>
      <c r="K374" s="175" t="s">
        <v>21</v>
      </c>
      <c r="L374" s="180"/>
      <c r="M374" s="181" t="s">
        <v>21</v>
      </c>
      <c r="N374" s="182" t="s">
        <v>42</v>
      </c>
      <c r="P374" s="143">
        <f t="shared" si="101"/>
        <v>0</v>
      </c>
      <c r="Q374" s="143">
        <v>0</v>
      </c>
      <c r="R374" s="143">
        <f t="shared" si="102"/>
        <v>0</v>
      </c>
      <c r="S374" s="143">
        <v>0</v>
      </c>
      <c r="T374" s="144">
        <f t="shared" si="103"/>
        <v>0</v>
      </c>
      <c r="AR374" s="145" t="s">
        <v>617</v>
      </c>
      <c r="AT374" s="145" t="s">
        <v>475</v>
      </c>
      <c r="AU374" s="145" t="s">
        <v>80</v>
      </c>
      <c r="AY374" s="18" t="s">
        <v>330</v>
      </c>
      <c r="BE374" s="146">
        <f t="shared" si="104"/>
        <v>9654.4500000000007</v>
      </c>
      <c r="BF374" s="146">
        <f t="shared" si="105"/>
        <v>0</v>
      </c>
      <c r="BG374" s="146">
        <f t="shared" si="106"/>
        <v>0</v>
      </c>
      <c r="BH374" s="146">
        <f t="shared" si="107"/>
        <v>0</v>
      </c>
      <c r="BI374" s="146">
        <f t="shared" si="108"/>
        <v>0</v>
      </c>
      <c r="BJ374" s="18" t="s">
        <v>78</v>
      </c>
      <c r="BK374" s="146">
        <f t="shared" si="109"/>
        <v>9654.4500000000007</v>
      </c>
      <c r="BL374" s="18" t="s">
        <v>444</v>
      </c>
      <c r="BM374" s="145" t="s">
        <v>4308</v>
      </c>
    </row>
    <row r="375" spans="2:65" s="1" customFormat="1" ht="16.5" customHeight="1">
      <c r="B375" s="33"/>
      <c r="C375" s="134" t="s">
        <v>3149</v>
      </c>
      <c r="D375" s="134" t="s">
        <v>332</v>
      </c>
      <c r="E375" s="135" t="s">
        <v>6032</v>
      </c>
      <c r="F375" s="136" t="s">
        <v>6033</v>
      </c>
      <c r="G375" s="137" t="s">
        <v>2551</v>
      </c>
      <c r="H375" s="138">
        <v>1</v>
      </c>
      <c r="I375" s="139">
        <v>2896.33</v>
      </c>
      <c r="J375" s="140">
        <f t="shared" si="100"/>
        <v>2896.33</v>
      </c>
      <c r="K375" s="136" t="s">
        <v>6013</v>
      </c>
      <c r="L375" s="33"/>
      <c r="M375" s="141" t="s">
        <v>21</v>
      </c>
      <c r="N375" s="142" t="s">
        <v>42</v>
      </c>
      <c r="P375" s="143">
        <f t="shared" si="101"/>
        <v>0</v>
      </c>
      <c r="Q375" s="143">
        <v>0</v>
      </c>
      <c r="R375" s="143">
        <f t="shared" si="102"/>
        <v>0</v>
      </c>
      <c r="S375" s="143">
        <v>0</v>
      </c>
      <c r="T375" s="144">
        <f t="shared" si="103"/>
        <v>0</v>
      </c>
      <c r="AR375" s="145" t="s">
        <v>444</v>
      </c>
      <c r="AT375" s="145" t="s">
        <v>332</v>
      </c>
      <c r="AU375" s="145" t="s">
        <v>80</v>
      </c>
      <c r="AY375" s="18" t="s">
        <v>330</v>
      </c>
      <c r="BE375" s="146">
        <f t="shared" si="104"/>
        <v>2896.33</v>
      </c>
      <c r="BF375" s="146">
        <f t="shared" si="105"/>
        <v>0</v>
      </c>
      <c r="BG375" s="146">
        <f t="shared" si="106"/>
        <v>0</v>
      </c>
      <c r="BH375" s="146">
        <f t="shared" si="107"/>
        <v>0</v>
      </c>
      <c r="BI375" s="146">
        <f t="shared" si="108"/>
        <v>0</v>
      </c>
      <c r="BJ375" s="18" t="s">
        <v>78</v>
      </c>
      <c r="BK375" s="146">
        <f t="shared" si="109"/>
        <v>2896.33</v>
      </c>
      <c r="BL375" s="18" t="s">
        <v>444</v>
      </c>
      <c r="BM375" s="145" t="s">
        <v>4317</v>
      </c>
    </row>
    <row r="376" spans="2:65" s="1" customFormat="1" ht="16.5" customHeight="1">
      <c r="B376" s="33"/>
      <c r="C376" s="173" t="s">
        <v>3161</v>
      </c>
      <c r="D376" s="173" t="s">
        <v>475</v>
      </c>
      <c r="E376" s="174" t="s">
        <v>6348</v>
      </c>
      <c r="F376" s="175" t="s">
        <v>6349</v>
      </c>
      <c r="G376" s="176" t="s">
        <v>2551</v>
      </c>
      <c r="H376" s="177">
        <v>1</v>
      </c>
      <c r="I376" s="178">
        <v>7536.98</v>
      </c>
      <c r="J376" s="179">
        <f t="shared" si="100"/>
        <v>7536.98</v>
      </c>
      <c r="K376" s="175" t="s">
        <v>21</v>
      </c>
      <c r="L376" s="180"/>
      <c r="M376" s="181" t="s">
        <v>21</v>
      </c>
      <c r="N376" s="182" t="s">
        <v>42</v>
      </c>
      <c r="P376" s="143">
        <f t="shared" si="101"/>
        <v>0</v>
      </c>
      <c r="Q376" s="143">
        <v>0</v>
      </c>
      <c r="R376" s="143">
        <f t="shared" si="102"/>
        <v>0</v>
      </c>
      <c r="S376" s="143">
        <v>0</v>
      </c>
      <c r="T376" s="144">
        <f t="shared" si="103"/>
        <v>0</v>
      </c>
      <c r="AR376" s="145" t="s">
        <v>617</v>
      </c>
      <c r="AT376" s="145" t="s">
        <v>475</v>
      </c>
      <c r="AU376" s="145" t="s">
        <v>80</v>
      </c>
      <c r="AY376" s="18" t="s">
        <v>330</v>
      </c>
      <c r="BE376" s="146">
        <f t="shared" si="104"/>
        <v>7536.98</v>
      </c>
      <c r="BF376" s="146">
        <f t="shared" si="105"/>
        <v>0</v>
      </c>
      <c r="BG376" s="146">
        <f t="shared" si="106"/>
        <v>0</v>
      </c>
      <c r="BH376" s="146">
        <f t="shared" si="107"/>
        <v>0</v>
      </c>
      <c r="BI376" s="146">
        <f t="shared" si="108"/>
        <v>0</v>
      </c>
      <c r="BJ376" s="18" t="s">
        <v>78</v>
      </c>
      <c r="BK376" s="146">
        <f t="shared" si="109"/>
        <v>7536.98</v>
      </c>
      <c r="BL376" s="18" t="s">
        <v>444</v>
      </c>
      <c r="BM376" s="145" t="s">
        <v>4325</v>
      </c>
    </row>
    <row r="377" spans="2:65" s="1" customFormat="1" ht="16.5" customHeight="1">
      <c r="B377" s="33"/>
      <c r="C377" s="134" t="s">
        <v>3165</v>
      </c>
      <c r="D377" s="134" t="s">
        <v>332</v>
      </c>
      <c r="E377" s="135" t="s">
        <v>6044</v>
      </c>
      <c r="F377" s="136" t="s">
        <v>6045</v>
      </c>
      <c r="G377" s="137" t="s">
        <v>2551</v>
      </c>
      <c r="H377" s="138">
        <v>1</v>
      </c>
      <c r="I377" s="139">
        <v>2261.09</v>
      </c>
      <c r="J377" s="140">
        <f t="shared" si="100"/>
        <v>2261.09</v>
      </c>
      <c r="K377" s="136" t="s">
        <v>6013</v>
      </c>
      <c r="L377" s="33"/>
      <c r="M377" s="141" t="s">
        <v>21</v>
      </c>
      <c r="N377" s="142" t="s">
        <v>42</v>
      </c>
      <c r="P377" s="143">
        <f t="shared" si="101"/>
        <v>0</v>
      </c>
      <c r="Q377" s="143">
        <v>0</v>
      </c>
      <c r="R377" s="143">
        <f t="shared" si="102"/>
        <v>0</v>
      </c>
      <c r="S377" s="143">
        <v>0</v>
      </c>
      <c r="T377" s="144">
        <f t="shared" si="103"/>
        <v>0</v>
      </c>
      <c r="AR377" s="145" t="s">
        <v>444</v>
      </c>
      <c r="AT377" s="145" t="s">
        <v>332</v>
      </c>
      <c r="AU377" s="145" t="s">
        <v>80</v>
      </c>
      <c r="AY377" s="18" t="s">
        <v>330</v>
      </c>
      <c r="BE377" s="146">
        <f t="shared" si="104"/>
        <v>2261.09</v>
      </c>
      <c r="BF377" s="146">
        <f t="shared" si="105"/>
        <v>0</v>
      </c>
      <c r="BG377" s="146">
        <f t="shared" si="106"/>
        <v>0</v>
      </c>
      <c r="BH377" s="146">
        <f t="shared" si="107"/>
        <v>0</v>
      </c>
      <c r="BI377" s="146">
        <f t="shared" si="108"/>
        <v>0</v>
      </c>
      <c r="BJ377" s="18" t="s">
        <v>78</v>
      </c>
      <c r="BK377" s="146">
        <f t="shared" si="109"/>
        <v>2261.09</v>
      </c>
      <c r="BL377" s="18" t="s">
        <v>444</v>
      </c>
      <c r="BM377" s="145" t="s">
        <v>4333</v>
      </c>
    </row>
    <row r="378" spans="2:65" s="1" customFormat="1" ht="16.5" customHeight="1">
      <c r="B378" s="33"/>
      <c r="C378" s="173" t="s">
        <v>3178</v>
      </c>
      <c r="D378" s="173" t="s">
        <v>475</v>
      </c>
      <c r="E378" s="174" t="s">
        <v>6350</v>
      </c>
      <c r="F378" s="175" t="s">
        <v>6351</v>
      </c>
      <c r="G378" s="176" t="s">
        <v>2551</v>
      </c>
      <c r="H378" s="177">
        <v>1</v>
      </c>
      <c r="I378" s="178">
        <v>1624.29</v>
      </c>
      <c r="J378" s="179">
        <f t="shared" si="100"/>
        <v>1624.29</v>
      </c>
      <c r="K378" s="175" t="s">
        <v>21</v>
      </c>
      <c r="L378" s="180"/>
      <c r="M378" s="181" t="s">
        <v>21</v>
      </c>
      <c r="N378" s="182" t="s">
        <v>42</v>
      </c>
      <c r="P378" s="143">
        <f t="shared" si="101"/>
        <v>0</v>
      </c>
      <c r="Q378" s="143">
        <v>0</v>
      </c>
      <c r="R378" s="143">
        <f t="shared" si="102"/>
        <v>0</v>
      </c>
      <c r="S378" s="143">
        <v>0</v>
      </c>
      <c r="T378" s="144">
        <f t="shared" si="103"/>
        <v>0</v>
      </c>
      <c r="AR378" s="145" t="s">
        <v>617</v>
      </c>
      <c r="AT378" s="145" t="s">
        <v>475</v>
      </c>
      <c r="AU378" s="145" t="s">
        <v>80</v>
      </c>
      <c r="AY378" s="18" t="s">
        <v>330</v>
      </c>
      <c r="BE378" s="146">
        <f t="shared" si="104"/>
        <v>1624.29</v>
      </c>
      <c r="BF378" s="146">
        <f t="shared" si="105"/>
        <v>0</v>
      </c>
      <c r="BG378" s="146">
        <f t="shared" si="106"/>
        <v>0</v>
      </c>
      <c r="BH378" s="146">
        <f t="shared" si="107"/>
        <v>0</v>
      </c>
      <c r="BI378" s="146">
        <f t="shared" si="108"/>
        <v>0</v>
      </c>
      <c r="BJ378" s="18" t="s">
        <v>78</v>
      </c>
      <c r="BK378" s="146">
        <f t="shared" si="109"/>
        <v>1624.29</v>
      </c>
      <c r="BL378" s="18" t="s">
        <v>444</v>
      </c>
      <c r="BM378" s="145" t="s">
        <v>4340</v>
      </c>
    </row>
    <row r="379" spans="2:65" s="1" customFormat="1" ht="16.5" customHeight="1">
      <c r="B379" s="33"/>
      <c r="C379" s="134" t="s">
        <v>3183</v>
      </c>
      <c r="D379" s="134" t="s">
        <v>332</v>
      </c>
      <c r="E379" s="135" t="s">
        <v>6269</v>
      </c>
      <c r="F379" s="136" t="s">
        <v>6270</v>
      </c>
      <c r="G379" s="137" t="s">
        <v>2551</v>
      </c>
      <c r="H379" s="138">
        <v>1</v>
      </c>
      <c r="I379" s="139">
        <v>487.29</v>
      </c>
      <c r="J379" s="140">
        <f t="shared" si="100"/>
        <v>487.29</v>
      </c>
      <c r="K379" s="136" t="s">
        <v>6013</v>
      </c>
      <c r="L379" s="33"/>
      <c r="M379" s="141" t="s">
        <v>21</v>
      </c>
      <c r="N379" s="142" t="s">
        <v>42</v>
      </c>
      <c r="P379" s="143">
        <f t="shared" si="101"/>
        <v>0</v>
      </c>
      <c r="Q379" s="143">
        <v>0</v>
      </c>
      <c r="R379" s="143">
        <f t="shared" si="102"/>
        <v>0</v>
      </c>
      <c r="S379" s="143">
        <v>0</v>
      </c>
      <c r="T379" s="144">
        <f t="shared" si="103"/>
        <v>0</v>
      </c>
      <c r="AR379" s="145" t="s">
        <v>444</v>
      </c>
      <c r="AT379" s="145" t="s">
        <v>332</v>
      </c>
      <c r="AU379" s="145" t="s">
        <v>80</v>
      </c>
      <c r="AY379" s="18" t="s">
        <v>330</v>
      </c>
      <c r="BE379" s="146">
        <f t="shared" si="104"/>
        <v>487.29</v>
      </c>
      <c r="BF379" s="146">
        <f t="shared" si="105"/>
        <v>0</v>
      </c>
      <c r="BG379" s="146">
        <f t="shared" si="106"/>
        <v>0</v>
      </c>
      <c r="BH379" s="146">
        <f t="shared" si="107"/>
        <v>0</v>
      </c>
      <c r="BI379" s="146">
        <f t="shared" si="108"/>
        <v>0</v>
      </c>
      <c r="BJ379" s="18" t="s">
        <v>78</v>
      </c>
      <c r="BK379" s="146">
        <f t="shared" si="109"/>
        <v>487.29</v>
      </c>
      <c r="BL379" s="18" t="s">
        <v>444</v>
      </c>
      <c r="BM379" s="145" t="s">
        <v>4347</v>
      </c>
    </row>
    <row r="380" spans="2:65" s="1" customFormat="1" ht="16.5" customHeight="1">
      <c r="B380" s="33"/>
      <c r="C380" s="173" t="s">
        <v>3188</v>
      </c>
      <c r="D380" s="173" t="s">
        <v>475</v>
      </c>
      <c r="E380" s="174" t="s">
        <v>6352</v>
      </c>
      <c r="F380" s="175" t="s">
        <v>6353</v>
      </c>
      <c r="G380" s="176" t="s">
        <v>2551</v>
      </c>
      <c r="H380" s="177">
        <v>1</v>
      </c>
      <c r="I380" s="178">
        <v>8794.19</v>
      </c>
      <c r="J380" s="179">
        <f t="shared" si="100"/>
        <v>8794.19</v>
      </c>
      <c r="K380" s="175" t="s">
        <v>21</v>
      </c>
      <c r="L380" s="180"/>
      <c r="M380" s="181" t="s">
        <v>21</v>
      </c>
      <c r="N380" s="182" t="s">
        <v>42</v>
      </c>
      <c r="P380" s="143">
        <f t="shared" si="101"/>
        <v>0</v>
      </c>
      <c r="Q380" s="143">
        <v>0</v>
      </c>
      <c r="R380" s="143">
        <f t="shared" si="102"/>
        <v>0</v>
      </c>
      <c r="S380" s="143">
        <v>0</v>
      </c>
      <c r="T380" s="144">
        <f t="shared" si="103"/>
        <v>0</v>
      </c>
      <c r="AR380" s="145" t="s">
        <v>617</v>
      </c>
      <c r="AT380" s="145" t="s">
        <v>475</v>
      </c>
      <c r="AU380" s="145" t="s">
        <v>80</v>
      </c>
      <c r="AY380" s="18" t="s">
        <v>330</v>
      </c>
      <c r="BE380" s="146">
        <f t="shared" si="104"/>
        <v>8794.19</v>
      </c>
      <c r="BF380" s="146">
        <f t="shared" si="105"/>
        <v>0</v>
      </c>
      <c r="BG380" s="146">
        <f t="shared" si="106"/>
        <v>0</v>
      </c>
      <c r="BH380" s="146">
        <f t="shared" si="107"/>
        <v>0</v>
      </c>
      <c r="BI380" s="146">
        <f t="shared" si="108"/>
        <v>0</v>
      </c>
      <c r="BJ380" s="18" t="s">
        <v>78</v>
      </c>
      <c r="BK380" s="146">
        <f t="shared" si="109"/>
        <v>8794.19</v>
      </c>
      <c r="BL380" s="18" t="s">
        <v>444</v>
      </c>
      <c r="BM380" s="145" t="s">
        <v>4355</v>
      </c>
    </row>
    <row r="381" spans="2:65" s="1" customFormat="1" ht="16.5" customHeight="1">
      <c r="B381" s="33"/>
      <c r="C381" s="134" t="s">
        <v>3193</v>
      </c>
      <c r="D381" s="134" t="s">
        <v>332</v>
      </c>
      <c r="E381" s="135" t="s">
        <v>6052</v>
      </c>
      <c r="F381" s="136" t="s">
        <v>6053</v>
      </c>
      <c r="G381" s="137" t="s">
        <v>2551</v>
      </c>
      <c r="H381" s="138">
        <v>1</v>
      </c>
      <c r="I381" s="139">
        <v>2638.26</v>
      </c>
      <c r="J381" s="140">
        <f t="shared" si="100"/>
        <v>2638.26</v>
      </c>
      <c r="K381" s="136" t="s">
        <v>6013</v>
      </c>
      <c r="L381" s="33"/>
      <c r="M381" s="141" t="s">
        <v>21</v>
      </c>
      <c r="N381" s="142" t="s">
        <v>42</v>
      </c>
      <c r="P381" s="143">
        <f t="shared" si="101"/>
        <v>0</v>
      </c>
      <c r="Q381" s="143">
        <v>0</v>
      </c>
      <c r="R381" s="143">
        <f t="shared" si="102"/>
        <v>0</v>
      </c>
      <c r="S381" s="143">
        <v>0</v>
      </c>
      <c r="T381" s="144">
        <f t="shared" si="103"/>
        <v>0</v>
      </c>
      <c r="AR381" s="145" t="s">
        <v>444</v>
      </c>
      <c r="AT381" s="145" t="s">
        <v>332</v>
      </c>
      <c r="AU381" s="145" t="s">
        <v>80</v>
      </c>
      <c r="AY381" s="18" t="s">
        <v>330</v>
      </c>
      <c r="BE381" s="146">
        <f t="shared" si="104"/>
        <v>2638.26</v>
      </c>
      <c r="BF381" s="146">
        <f t="shared" si="105"/>
        <v>0</v>
      </c>
      <c r="BG381" s="146">
        <f t="shared" si="106"/>
        <v>0</v>
      </c>
      <c r="BH381" s="146">
        <f t="shared" si="107"/>
        <v>0</v>
      </c>
      <c r="BI381" s="146">
        <f t="shared" si="108"/>
        <v>0</v>
      </c>
      <c r="BJ381" s="18" t="s">
        <v>78</v>
      </c>
      <c r="BK381" s="146">
        <f t="shared" si="109"/>
        <v>2638.26</v>
      </c>
      <c r="BL381" s="18" t="s">
        <v>444</v>
      </c>
      <c r="BM381" s="145" t="s">
        <v>4363</v>
      </c>
    </row>
    <row r="382" spans="2:65" s="1" customFormat="1" ht="24.2" customHeight="1">
      <c r="B382" s="33"/>
      <c r="C382" s="173" t="s">
        <v>3195</v>
      </c>
      <c r="D382" s="173" t="s">
        <v>475</v>
      </c>
      <c r="E382" s="174" t="s">
        <v>6354</v>
      </c>
      <c r="F382" s="175" t="s">
        <v>6217</v>
      </c>
      <c r="G382" s="176" t="s">
        <v>2551</v>
      </c>
      <c r="H382" s="177">
        <v>11</v>
      </c>
      <c r="I382" s="178">
        <v>5665.95</v>
      </c>
      <c r="J382" s="179">
        <f t="shared" si="100"/>
        <v>62325.45</v>
      </c>
      <c r="K382" s="175" t="s">
        <v>21</v>
      </c>
      <c r="L382" s="180"/>
      <c r="M382" s="181" t="s">
        <v>21</v>
      </c>
      <c r="N382" s="182" t="s">
        <v>42</v>
      </c>
      <c r="P382" s="143">
        <f t="shared" si="101"/>
        <v>0</v>
      </c>
      <c r="Q382" s="143">
        <v>0</v>
      </c>
      <c r="R382" s="143">
        <f t="shared" si="102"/>
        <v>0</v>
      </c>
      <c r="S382" s="143">
        <v>0</v>
      </c>
      <c r="T382" s="144">
        <f t="shared" si="103"/>
        <v>0</v>
      </c>
      <c r="AR382" s="145" t="s">
        <v>617</v>
      </c>
      <c r="AT382" s="145" t="s">
        <v>475</v>
      </c>
      <c r="AU382" s="145" t="s">
        <v>80</v>
      </c>
      <c r="AY382" s="18" t="s">
        <v>330</v>
      </c>
      <c r="BE382" s="146">
        <f t="shared" si="104"/>
        <v>62325.45</v>
      </c>
      <c r="BF382" s="146">
        <f t="shared" si="105"/>
        <v>0</v>
      </c>
      <c r="BG382" s="146">
        <f t="shared" si="106"/>
        <v>0</v>
      </c>
      <c r="BH382" s="146">
        <f t="shared" si="107"/>
        <v>0</v>
      </c>
      <c r="BI382" s="146">
        <f t="shared" si="108"/>
        <v>0</v>
      </c>
      <c r="BJ382" s="18" t="s">
        <v>78</v>
      </c>
      <c r="BK382" s="146">
        <f t="shared" si="109"/>
        <v>62325.45</v>
      </c>
      <c r="BL382" s="18" t="s">
        <v>444</v>
      </c>
      <c r="BM382" s="145" t="s">
        <v>4370</v>
      </c>
    </row>
    <row r="383" spans="2:65" s="1" customFormat="1" ht="16.5" customHeight="1">
      <c r="B383" s="33"/>
      <c r="C383" s="134" t="s">
        <v>3204</v>
      </c>
      <c r="D383" s="134" t="s">
        <v>332</v>
      </c>
      <c r="E383" s="135" t="s">
        <v>6098</v>
      </c>
      <c r="F383" s="136" t="s">
        <v>6099</v>
      </c>
      <c r="G383" s="137" t="s">
        <v>2551</v>
      </c>
      <c r="H383" s="138">
        <v>11</v>
      </c>
      <c r="I383" s="139">
        <v>1699.79</v>
      </c>
      <c r="J383" s="140">
        <f t="shared" si="100"/>
        <v>18697.689999999999</v>
      </c>
      <c r="K383" s="136" t="s">
        <v>6013</v>
      </c>
      <c r="L383" s="33"/>
      <c r="M383" s="141" t="s">
        <v>21</v>
      </c>
      <c r="N383" s="142" t="s">
        <v>42</v>
      </c>
      <c r="P383" s="143">
        <f t="shared" si="101"/>
        <v>0</v>
      </c>
      <c r="Q383" s="143">
        <v>0</v>
      </c>
      <c r="R383" s="143">
        <f t="shared" si="102"/>
        <v>0</v>
      </c>
      <c r="S383" s="143">
        <v>0</v>
      </c>
      <c r="T383" s="144">
        <f t="shared" si="103"/>
        <v>0</v>
      </c>
      <c r="AR383" s="145" t="s">
        <v>444</v>
      </c>
      <c r="AT383" s="145" t="s">
        <v>332</v>
      </c>
      <c r="AU383" s="145" t="s">
        <v>80</v>
      </c>
      <c r="AY383" s="18" t="s">
        <v>330</v>
      </c>
      <c r="BE383" s="146">
        <f t="shared" si="104"/>
        <v>18697.689999999999</v>
      </c>
      <c r="BF383" s="146">
        <f t="shared" si="105"/>
        <v>0</v>
      </c>
      <c r="BG383" s="146">
        <f t="shared" si="106"/>
        <v>0</v>
      </c>
      <c r="BH383" s="146">
        <f t="shared" si="107"/>
        <v>0</v>
      </c>
      <c r="BI383" s="146">
        <f t="shared" si="108"/>
        <v>0</v>
      </c>
      <c r="BJ383" s="18" t="s">
        <v>78</v>
      </c>
      <c r="BK383" s="146">
        <f t="shared" si="109"/>
        <v>18697.689999999999</v>
      </c>
      <c r="BL383" s="18" t="s">
        <v>444</v>
      </c>
      <c r="BM383" s="145" t="s">
        <v>4377</v>
      </c>
    </row>
    <row r="384" spans="2:65" s="1" customFormat="1" ht="24.2" customHeight="1">
      <c r="B384" s="33"/>
      <c r="C384" s="173" t="s">
        <v>3209</v>
      </c>
      <c r="D384" s="173" t="s">
        <v>475</v>
      </c>
      <c r="E384" s="174" t="s">
        <v>6355</v>
      </c>
      <c r="F384" s="175" t="s">
        <v>6219</v>
      </c>
      <c r="G384" s="176" t="s">
        <v>2551</v>
      </c>
      <c r="H384" s="177">
        <v>10</v>
      </c>
      <c r="I384" s="178">
        <v>5665.95</v>
      </c>
      <c r="J384" s="179">
        <f t="shared" si="100"/>
        <v>56659.5</v>
      </c>
      <c r="K384" s="175" t="s">
        <v>21</v>
      </c>
      <c r="L384" s="180"/>
      <c r="M384" s="181" t="s">
        <v>21</v>
      </c>
      <c r="N384" s="182" t="s">
        <v>42</v>
      </c>
      <c r="P384" s="143">
        <f t="shared" si="101"/>
        <v>0</v>
      </c>
      <c r="Q384" s="143">
        <v>0</v>
      </c>
      <c r="R384" s="143">
        <f t="shared" si="102"/>
        <v>0</v>
      </c>
      <c r="S384" s="143">
        <v>0</v>
      </c>
      <c r="T384" s="144">
        <f t="shared" si="103"/>
        <v>0</v>
      </c>
      <c r="AR384" s="145" t="s">
        <v>617</v>
      </c>
      <c r="AT384" s="145" t="s">
        <v>475</v>
      </c>
      <c r="AU384" s="145" t="s">
        <v>80</v>
      </c>
      <c r="AY384" s="18" t="s">
        <v>330</v>
      </c>
      <c r="BE384" s="146">
        <f t="shared" si="104"/>
        <v>56659.5</v>
      </c>
      <c r="BF384" s="146">
        <f t="shared" si="105"/>
        <v>0</v>
      </c>
      <c r="BG384" s="146">
        <f t="shared" si="106"/>
        <v>0</v>
      </c>
      <c r="BH384" s="146">
        <f t="shared" si="107"/>
        <v>0</v>
      </c>
      <c r="BI384" s="146">
        <f t="shared" si="108"/>
        <v>0</v>
      </c>
      <c r="BJ384" s="18" t="s">
        <v>78</v>
      </c>
      <c r="BK384" s="146">
        <f t="shared" si="109"/>
        <v>56659.5</v>
      </c>
      <c r="BL384" s="18" t="s">
        <v>444</v>
      </c>
      <c r="BM384" s="145" t="s">
        <v>4386</v>
      </c>
    </row>
    <row r="385" spans="2:65" s="1" customFormat="1" ht="16.5" customHeight="1">
      <c r="B385" s="33"/>
      <c r="C385" s="134" t="s">
        <v>3219</v>
      </c>
      <c r="D385" s="134" t="s">
        <v>332</v>
      </c>
      <c r="E385" s="135" t="s">
        <v>6098</v>
      </c>
      <c r="F385" s="136" t="s">
        <v>6099</v>
      </c>
      <c r="G385" s="137" t="s">
        <v>2551</v>
      </c>
      <c r="H385" s="138">
        <v>10</v>
      </c>
      <c r="I385" s="139">
        <v>1699.79</v>
      </c>
      <c r="J385" s="140">
        <f t="shared" si="100"/>
        <v>16997.900000000001</v>
      </c>
      <c r="K385" s="136" t="s">
        <v>6013</v>
      </c>
      <c r="L385" s="33"/>
      <c r="M385" s="141" t="s">
        <v>21</v>
      </c>
      <c r="N385" s="142" t="s">
        <v>42</v>
      </c>
      <c r="P385" s="143">
        <f t="shared" si="101"/>
        <v>0</v>
      </c>
      <c r="Q385" s="143">
        <v>0</v>
      </c>
      <c r="R385" s="143">
        <f t="shared" si="102"/>
        <v>0</v>
      </c>
      <c r="S385" s="143">
        <v>0</v>
      </c>
      <c r="T385" s="144">
        <f t="shared" si="103"/>
        <v>0</v>
      </c>
      <c r="AR385" s="145" t="s">
        <v>444</v>
      </c>
      <c r="AT385" s="145" t="s">
        <v>332</v>
      </c>
      <c r="AU385" s="145" t="s">
        <v>80</v>
      </c>
      <c r="AY385" s="18" t="s">
        <v>330</v>
      </c>
      <c r="BE385" s="146">
        <f t="shared" si="104"/>
        <v>16997.900000000001</v>
      </c>
      <c r="BF385" s="146">
        <f t="shared" si="105"/>
        <v>0</v>
      </c>
      <c r="BG385" s="146">
        <f t="shared" si="106"/>
        <v>0</v>
      </c>
      <c r="BH385" s="146">
        <f t="shared" si="107"/>
        <v>0</v>
      </c>
      <c r="BI385" s="146">
        <f t="shared" si="108"/>
        <v>0</v>
      </c>
      <c r="BJ385" s="18" t="s">
        <v>78</v>
      </c>
      <c r="BK385" s="146">
        <f t="shared" si="109"/>
        <v>16997.900000000001</v>
      </c>
      <c r="BL385" s="18" t="s">
        <v>444</v>
      </c>
      <c r="BM385" s="145" t="s">
        <v>4394</v>
      </c>
    </row>
    <row r="386" spans="2:65" s="1" customFormat="1" ht="24.2" customHeight="1">
      <c r="B386" s="33"/>
      <c r="C386" s="173" t="s">
        <v>3227</v>
      </c>
      <c r="D386" s="173" t="s">
        <v>475</v>
      </c>
      <c r="E386" s="174" t="s">
        <v>6356</v>
      </c>
      <c r="F386" s="175" t="s">
        <v>6061</v>
      </c>
      <c r="G386" s="176" t="s">
        <v>2551</v>
      </c>
      <c r="H386" s="177">
        <v>15</v>
      </c>
      <c r="I386" s="178">
        <v>4785.1500000000005</v>
      </c>
      <c r="J386" s="179">
        <f t="shared" si="100"/>
        <v>71777.25</v>
      </c>
      <c r="K386" s="175" t="s">
        <v>21</v>
      </c>
      <c r="L386" s="180"/>
      <c r="M386" s="181" t="s">
        <v>21</v>
      </c>
      <c r="N386" s="182" t="s">
        <v>42</v>
      </c>
      <c r="P386" s="143">
        <f t="shared" si="101"/>
        <v>0</v>
      </c>
      <c r="Q386" s="143">
        <v>0</v>
      </c>
      <c r="R386" s="143">
        <f t="shared" si="102"/>
        <v>0</v>
      </c>
      <c r="S386" s="143">
        <v>0</v>
      </c>
      <c r="T386" s="144">
        <f t="shared" si="103"/>
        <v>0</v>
      </c>
      <c r="AR386" s="145" t="s">
        <v>617</v>
      </c>
      <c r="AT386" s="145" t="s">
        <v>475</v>
      </c>
      <c r="AU386" s="145" t="s">
        <v>80</v>
      </c>
      <c r="AY386" s="18" t="s">
        <v>330</v>
      </c>
      <c r="BE386" s="146">
        <f t="shared" si="104"/>
        <v>71777.25</v>
      </c>
      <c r="BF386" s="146">
        <f t="shared" si="105"/>
        <v>0</v>
      </c>
      <c r="BG386" s="146">
        <f t="shared" si="106"/>
        <v>0</v>
      </c>
      <c r="BH386" s="146">
        <f t="shared" si="107"/>
        <v>0</v>
      </c>
      <c r="BI386" s="146">
        <f t="shared" si="108"/>
        <v>0</v>
      </c>
      <c r="BJ386" s="18" t="s">
        <v>78</v>
      </c>
      <c r="BK386" s="146">
        <f t="shared" si="109"/>
        <v>71777.25</v>
      </c>
      <c r="BL386" s="18" t="s">
        <v>444</v>
      </c>
      <c r="BM386" s="145" t="s">
        <v>4402</v>
      </c>
    </row>
    <row r="387" spans="2:65" s="1" customFormat="1" ht="16.5" customHeight="1">
      <c r="B387" s="33"/>
      <c r="C387" s="134" t="s">
        <v>3235</v>
      </c>
      <c r="D387" s="134" t="s">
        <v>332</v>
      </c>
      <c r="E387" s="135" t="s">
        <v>6056</v>
      </c>
      <c r="F387" s="136" t="s">
        <v>6057</v>
      </c>
      <c r="G387" s="137" t="s">
        <v>2551</v>
      </c>
      <c r="H387" s="138">
        <v>15</v>
      </c>
      <c r="I387" s="139">
        <v>1435.54</v>
      </c>
      <c r="J387" s="140">
        <f t="shared" si="100"/>
        <v>21533.1</v>
      </c>
      <c r="K387" s="136" t="s">
        <v>6013</v>
      </c>
      <c r="L387" s="33"/>
      <c r="M387" s="141" t="s">
        <v>21</v>
      </c>
      <c r="N387" s="142" t="s">
        <v>42</v>
      </c>
      <c r="P387" s="143">
        <f t="shared" si="101"/>
        <v>0</v>
      </c>
      <c r="Q387" s="143">
        <v>0</v>
      </c>
      <c r="R387" s="143">
        <f t="shared" si="102"/>
        <v>0</v>
      </c>
      <c r="S387" s="143">
        <v>0</v>
      </c>
      <c r="T387" s="144">
        <f t="shared" si="103"/>
        <v>0</v>
      </c>
      <c r="AR387" s="145" t="s">
        <v>444</v>
      </c>
      <c r="AT387" s="145" t="s">
        <v>332</v>
      </c>
      <c r="AU387" s="145" t="s">
        <v>80</v>
      </c>
      <c r="AY387" s="18" t="s">
        <v>330</v>
      </c>
      <c r="BE387" s="146">
        <f t="shared" si="104"/>
        <v>21533.1</v>
      </c>
      <c r="BF387" s="146">
        <f t="shared" si="105"/>
        <v>0</v>
      </c>
      <c r="BG387" s="146">
        <f t="shared" si="106"/>
        <v>0</v>
      </c>
      <c r="BH387" s="146">
        <f t="shared" si="107"/>
        <v>0</v>
      </c>
      <c r="BI387" s="146">
        <f t="shared" si="108"/>
        <v>0</v>
      </c>
      <c r="BJ387" s="18" t="s">
        <v>78</v>
      </c>
      <c r="BK387" s="146">
        <f t="shared" si="109"/>
        <v>21533.1</v>
      </c>
      <c r="BL387" s="18" t="s">
        <v>444</v>
      </c>
      <c r="BM387" s="145" t="s">
        <v>4410</v>
      </c>
    </row>
    <row r="388" spans="2:65" s="1" customFormat="1" ht="24.2" customHeight="1">
      <c r="B388" s="33"/>
      <c r="C388" s="173" t="s">
        <v>3240</v>
      </c>
      <c r="D388" s="173" t="s">
        <v>475</v>
      </c>
      <c r="E388" s="174" t="s">
        <v>6357</v>
      </c>
      <c r="F388" s="175" t="s">
        <v>6063</v>
      </c>
      <c r="G388" s="176" t="s">
        <v>2551</v>
      </c>
      <c r="H388" s="177">
        <v>15</v>
      </c>
      <c r="I388" s="178">
        <v>4785.1500000000005</v>
      </c>
      <c r="J388" s="179">
        <f t="shared" si="100"/>
        <v>71777.25</v>
      </c>
      <c r="K388" s="175" t="s">
        <v>21</v>
      </c>
      <c r="L388" s="180"/>
      <c r="M388" s="181" t="s">
        <v>21</v>
      </c>
      <c r="N388" s="182" t="s">
        <v>42</v>
      </c>
      <c r="P388" s="143">
        <f t="shared" si="101"/>
        <v>0</v>
      </c>
      <c r="Q388" s="143">
        <v>0</v>
      </c>
      <c r="R388" s="143">
        <f t="shared" si="102"/>
        <v>0</v>
      </c>
      <c r="S388" s="143">
        <v>0</v>
      </c>
      <c r="T388" s="144">
        <f t="shared" si="103"/>
        <v>0</v>
      </c>
      <c r="AR388" s="145" t="s">
        <v>617</v>
      </c>
      <c r="AT388" s="145" t="s">
        <v>475</v>
      </c>
      <c r="AU388" s="145" t="s">
        <v>80</v>
      </c>
      <c r="AY388" s="18" t="s">
        <v>330</v>
      </c>
      <c r="BE388" s="146">
        <f t="shared" si="104"/>
        <v>71777.25</v>
      </c>
      <c r="BF388" s="146">
        <f t="shared" si="105"/>
        <v>0</v>
      </c>
      <c r="BG388" s="146">
        <f t="shared" si="106"/>
        <v>0</v>
      </c>
      <c r="BH388" s="146">
        <f t="shared" si="107"/>
        <v>0</v>
      </c>
      <c r="BI388" s="146">
        <f t="shared" si="108"/>
        <v>0</v>
      </c>
      <c r="BJ388" s="18" t="s">
        <v>78</v>
      </c>
      <c r="BK388" s="146">
        <f t="shared" si="109"/>
        <v>71777.25</v>
      </c>
      <c r="BL388" s="18" t="s">
        <v>444</v>
      </c>
      <c r="BM388" s="145" t="s">
        <v>4417</v>
      </c>
    </row>
    <row r="389" spans="2:65" s="1" customFormat="1" ht="16.5" customHeight="1">
      <c r="B389" s="33"/>
      <c r="C389" s="134" t="s">
        <v>3247</v>
      </c>
      <c r="D389" s="134" t="s">
        <v>332</v>
      </c>
      <c r="E389" s="135" t="s">
        <v>6056</v>
      </c>
      <c r="F389" s="136" t="s">
        <v>6057</v>
      </c>
      <c r="G389" s="137" t="s">
        <v>2551</v>
      </c>
      <c r="H389" s="138">
        <v>15</v>
      </c>
      <c r="I389" s="139">
        <v>1435.54</v>
      </c>
      <c r="J389" s="140">
        <f t="shared" si="100"/>
        <v>21533.1</v>
      </c>
      <c r="K389" s="136" t="s">
        <v>6013</v>
      </c>
      <c r="L389" s="33"/>
      <c r="M389" s="141" t="s">
        <v>21</v>
      </c>
      <c r="N389" s="142" t="s">
        <v>42</v>
      </c>
      <c r="P389" s="143">
        <f t="shared" si="101"/>
        <v>0</v>
      </c>
      <c r="Q389" s="143">
        <v>0</v>
      </c>
      <c r="R389" s="143">
        <f t="shared" si="102"/>
        <v>0</v>
      </c>
      <c r="S389" s="143">
        <v>0</v>
      </c>
      <c r="T389" s="144">
        <f t="shared" si="103"/>
        <v>0</v>
      </c>
      <c r="AR389" s="145" t="s">
        <v>444</v>
      </c>
      <c r="AT389" s="145" t="s">
        <v>332</v>
      </c>
      <c r="AU389" s="145" t="s">
        <v>80</v>
      </c>
      <c r="AY389" s="18" t="s">
        <v>330</v>
      </c>
      <c r="BE389" s="146">
        <f t="shared" si="104"/>
        <v>21533.1</v>
      </c>
      <c r="BF389" s="146">
        <f t="shared" si="105"/>
        <v>0</v>
      </c>
      <c r="BG389" s="146">
        <f t="shared" si="106"/>
        <v>0</v>
      </c>
      <c r="BH389" s="146">
        <f t="shared" si="107"/>
        <v>0</v>
      </c>
      <c r="BI389" s="146">
        <f t="shared" si="108"/>
        <v>0</v>
      </c>
      <c r="BJ389" s="18" t="s">
        <v>78</v>
      </c>
      <c r="BK389" s="146">
        <f t="shared" si="109"/>
        <v>21533.1</v>
      </c>
      <c r="BL389" s="18" t="s">
        <v>444</v>
      </c>
      <c r="BM389" s="145" t="s">
        <v>4425</v>
      </c>
    </row>
    <row r="390" spans="2:65" s="1" customFormat="1" ht="24.2" customHeight="1">
      <c r="B390" s="33"/>
      <c r="C390" s="173" t="s">
        <v>3255</v>
      </c>
      <c r="D390" s="173" t="s">
        <v>475</v>
      </c>
      <c r="E390" s="174" t="s">
        <v>6358</v>
      </c>
      <c r="F390" s="175" t="s">
        <v>6101</v>
      </c>
      <c r="G390" s="176" t="s">
        <v>2551</v>
      </c>
      <c r="H390" s="177">
        <v>3</v>
      </c>
      <c r="I390" s="178">
        <v>5162.93</v>
      </c>
      <c r="J390" s="179">
        <f t="shared" si="100"/>
        <v>15488.79</v>
      </c>
      <c r="K390" s="175" t="s">
        <v>21</v>
      </c>
      <c r="L390" s="180"/>
      <c r="M390" s="181" t="s">
        <v>21</v>
      </c>
      <c r="N390" s="182" t="s">
        <v>42</v>
      </c>
      <c r="P390" s="143">
        <f t="shared" si="101"/>
        <v>0</v>
      </c>
      <c r="Q390" s="143">
        <v>0</v>
      </c>
      <c r="R390" s="143">
        <f t="shared" si="102"/>
        <v>0</v>
      </c>
      <c r="S390" s="143">
        <v>0</v>
      </c>
      <c r="T390" s="144">
        <f t="shared" si="103"/>
        <v>0</v>
      </c>
      <c r="AR390" s="145" t="s">
        <v>617</v>
      </c>
      <c r="AT390" s="145" t="s">
        <v>475</v>
      </c>
      <c r="AU390" s="145" t="s">
        <v>80</v>
      </c>
      <c r="AY390" s="18" t="s">
        <v>330</v>
      </c>
      <c r="BE390" s="146">
        <f t="shared" si="104"/>
        <v>15488.79</v>
      </c>
      <c r="BF390" s="146">
        <f t="shared" si="105"/>
        <v>0</v>
      </c>
      <c r="BG390" s="146">
        <f t="shared" si="106"/>
        <v>0</v>
      </c>
      <c r="BH390" s="146">
        <f t="shared" si="107"/>
        <v>0</v>
      </c>
      <c r="BI390" s="146">
        <f t="shared" si="108"/>
        <v>0</v>
      </c>
      <c r="BJ390" s="18" t="s">
        <v>78</v>
      </c>
      <c r="BK390" s="146">
        <f t="shared" si="109"/>
        <v>15488.79</v>
      </c>
      <c r="BL390" s="18" t="s">
        <v>444</v>
      </c>
      <c r="BM390" s="145" t="s">
        <v>4431</v>
      </c>
    </row>
    <row r="391" spans="2:65" s="1" customFormat="1" ht="16.5" customHeight="1">
      <c r="B391" s="33"/>
      <c r="C391" s="134" t="s">
        <v>3261</v>
      </c>
      <c r="D391" s="134" t="s">
        <v>332</v>
      </c>
      <c r="E391" s="135" t="s">
        <v>6098</v>
      </c>
      <c r="F391" s="136" t="s">
        <v>6099</v>
      </c>
      <c r="G391" s="137" t="s">
        <v>2551</v>
      </c>
      <c r="H391" s="138">
        <v>3</v>
      </c>
      <c r="I391" s="139">
        <v>1548.88</v>
      </c>
      <c r="J391" s="140">
        <f t="shared" si="100"/>
        <v>4646.6400000000003</v>
      </c>
      <c r="K391" s="136" t="s">
        <v>6013</v>
      </c>
      <c r="L391" s="33"/>
      <c r="M391" s="141" t="s">
        <v>21</v>
      </c>
      <c r="N391" s="142" t="s">
        <v>42</v>
      </c>
      <c r="P391" s="143">
        <f t="shared" si="101"/>
        <v>0</v>
      </c>
      <c r="Q391" s="143">
        <v>0</v>
      </c>
      <c r="R391" s="143">
        <f t="shared" si="102"/>
        <v>0</v>
      </c>
      <c r="S391" s="143">
        <v>0</v>
      </c>
      <c r="T391" s="144">
        <f t="shared" si="103"/>
        <v>0</v>
      </c>
      <c r="AR391" s="145" t="s">
        <v>444</v>
      </c>
      <c r="AT391" s="145" t="s">
        <v>332</v>
      </c>
      <c r="AU391" s="145" t="s">
        <v>80</v>
      </c>
      <c r="AY391" s="18" t="s">
        <v>330</v>
      </c>
      <c r="BE391" s="146">
        <f t="shared" si="104"/>
        <v>4646.6400000000003</v>
      </c>
      <c r="BF391" s="146">
        <f t="shared" si="105"/>
        <v>0</v>
      </c>
      <c r="BG391" s="146">
        <f t="shared" si="106"/>
        <v>0</v>
      </c>
      <c r="BH391" s="146">
        <f t="shared" si="107"/>
        <v>0</v>
      </c>
      <c r="BI391" s="146">
        <f t="shared" si="108"/>
        <v>0</v>
      </c>
      <c r="BJ391" s="18" t="s">
        <v>78</v>
      </c>
      <c r="BK391" s="146">
        <f t="shared" si="109"/>
        <v>4646.6400000000003</v>
      </c>
      <c r="BL391" s="18" t="s">
        <v>444</v>
      </c>
      <c r="BM391" s="145" t="s">
        <v>4439</v>
      </c>
    </row>
    <row r="392" spans="2:65" s="1" customFormat="1" ht="24.2" customHeight="1">
      <c r="B392" s="33"/>
      <c r="C392" s="173" t="s">
        <v>3268</v>
      </c>
      <c r="D392" s="173" t="s">
        <v>475</v>
      </c>
      <c r="E392" s="174" t="s">
        <v>6359</v>
      </c>
      <c r="F392" s="175" t="s">
        <v>6226</v>
      </c>
      <c r="G392" s="176" t="s">
        <v>2551</v>
      </c>
      <c r="H392" s="177">
        <v>2</v>
      </c>
      <c r="I392" s="178">
        <v>2584.31</v>
      </c>
      <c r="J392" s="179">
        <f t="shared" si="100"/>
        <v>5168.62</v>
      </c>
      <c r="K392" s="175" t="s">
        <v>21</v>
      </c>
      <c r="L392" s="180"/>
      <c r="M392" s="181" t="s">
        <v>21</v>
      </c>
      <c r="N392" s="182" t="s">
        <v>42</v>
      </c>
      <c r="P392" s="143">
        <f t="shared" si="101"/>
        <v>0</v>
      </c>
      <c r="Q392" s="143">
        <v>0</v>
      </c>
      <c r="R392" s="143">
        <f t="shared" si="102"/>
        <v>0</v>
      </c>
      <c r="S392" s="143">
        <v>0</v>
      </c>
      <c r="T392" s="144">
        <f t="shared" si="103"/>
        <v>0</v>
      </c>
      <c r="AR392" s="145" t="s">
        <v>617</v>
      </c>
      <c r="AT392" s="145" t="s">
        <v>475</v>
      </c>
      <c r="AU392" s="145" t="s">
        <v>80</v>
      </c>
      <c r="AY392" s="18" t="s">
        <v>330</v>
      </c>
      <c r="BE392" s="146">
        <f t="shared" si="104"/>
        <v>5168.62</v>
      </c>
      <c r="BF392" s="146">
        <f t="shared" si="105"/>
        <v>0</v>
      </c>
      <c r="BG392" s="146">
        <f t="shared" si="106"/>
        <v>0</v>
      </c>
      <c r="BH392" s="146">
        <f t="shared" si="107"/>
        <v>0</v>
      </c>
      <c r="BI392" s="146">
        <f t="shared" si="108"/>
        <v>0</v>
      </c>
      <c r="BJ392" s="18" t="s">
        <v>78</v>
      </c>
      <c r="BK392" s="146">
        <f t="shared" si="109"/>
        <v>5168.62</v>
      </c>
      <c r="BL392" s="18" t="s">
        <v>444</v>
      </c>
      <c r="BM392" s="145" t="s">
        <v>4447</v>
      </c>
    </row>
    <row r="393" spans="2:65" s="1" customFormat="1" ht="16.5" customHeight="1">
      <c r="B393" s="33"/>
      <c r="C393" s="134" t="s">
        <v>3275</v>
      </c>
      <c r="D393" s="134" t="s">
        <v>332</v>
      </c>
      <c r="E393" s="135" t="s">
        <v>6227</v>
      </c>
      <c r="F393" s="136" t="s">
        <v>6228</v>
      </c>
      <c r="G393" s="137" t="s">
        <v>2551</v>
      </c>
      <c r="H393" s="138">
        <v>2</v>
      </c>
      <c r="I393" s="139">
        <v>775.29</v>
      </c>
      <c r="J393" s="140">
        <f t="shared" si="100"/>
        <v>1550.58</v>
      </c>
      <c r="K393" s="136" t="s">
        <v>6013</v>
      </c>
      <c r="L393" s="33"/>
      <c r="M393" s="141" t="s">
        <v>21</v>
      </c>
      <c r="N393" s="142" t="s">
        <v>42</v>
      </c>
      <c r="P393" s="143">
        <f t="shared" si="101"/>
        <v>0</v>
      </c>
      <c r="Q393" s="143">
        <v>0</v>
      </c>
      <c r="R393" s="143">
        <f t="shared" si="102"/>
        <v>0</v>
      </c>
      <c r="S393" s="143">
        <v>0</v>
      </c>
      <c r="T393" s="144">
        <f t="shared" si="103"/>
        <v>0</v>
      </c>
      <c r="AR393" s="145" t="s">
        <v>444</v>
      </c>
      <c r="AT393" s="145" t="s">
        <v>332</v>
      </c>
      <c r="AU393" s="145" t="s">
        <v>80</v>
      </c>
      <c r="AY393" s="18" t="s">
        <v>330</v>
      </c>
      <c r="BE393" s="146">
        <f t="shared" si="104"/>
        <v>1550.58</v>
      </c>
      <c r="BF393" s="146">
        <f t="shared" si="105"/>
        <v>0</v>
      </c>
      <c r="BG393" s="146">
        <f t="shared" si="106"/>
        <v>0</v>
      </c>
      <c r="BH393" s="146">
        <f t="shared" si="107"/>
        <v>0</v>
      </c>
      <c r="BI393" s="146">
        <f t="shared" si="108"/>
        <v>0</v>
      </c>
      <c r="BJ393" s="18" t="s">
        <v>78</v>
      </c>
      <c r="BK393" s="146">
        <f t="shared" si="109"/>
        <v>1550.58</v>
      </c>
      <c r="BL393" s="18" t="s">
        <v>444</v>
      </c>
      <c r="BM393" s="145" t="s">
        <v>4460</v>
      </c>
    </row>
    <row r="394" spans="2:65" s="1" customFormat="1" ht="24.2" customHeight="1">
      <c r="B394" s="33"/>
      <c r="C394" s="173" t="s">
        <v>3280</v>
      </c>
      <c r="D394" s="173" t="s">
        <v>475</v>
      </c>
      <c r="E394" s="174" t="s">
        <v>6360</v>
      </c>
      <c r="F394" s="175" t="s">
        <v>6073</v>
      </c>
      <c r="G394" s="176" t="s">
        <v>2551</v>
      </c>
      <c r="H394" s="177">
        <v>3</v>
      </c>
      <c r="I394" s="178">
        <v>2039.12</v>
      </c>
      <c r="J394" s="179">
        <f t="shared" si="100"/>
        <v>6117.36</v>
      </c>
      <c r="K394" s="175" t="s">
        <v>21</v>
      </c>
      <c r="L394" s="180"/>
      <c r="M394" s="181" t="s">
        <v>21</v>
      </c>
      <c r="N394" s="182" t="s">
        <v>42</v>
      </c>
      <c r="P394" s="143">
        <f t="shared" si="101"/>
        <v>0</v>
      </c>
      <c r="Q394" s="143">
        <v>0</v>
      </c>
      <c r="R394" s="143">
        <f t="shared" si="102"/>
        <v>0</v>
      </c>
      <c r="S394" s="143">
        <v>0</v>
      </c>
      <c r="T394" s="144">
        <f t="shared" si="103"/>
        <v>0</v>
      </c>
      <c r="AR394" s="145" t="s">
        <v>617</v>
      </c>
      <c r="AT394" s="145" t="s">
        <v>475</v>
      </c>
      <c r="AU394" s="145" t="s">
        <v>80</v>
      </c>
      <c r="AY394" s="18" t="s">
        <v>330</v>
      </c>
      <c r="BE394" s="146">
        <f t="shared" si="104"/>
        <v>6117.36</v>
      </c>
      <c r="BF394" s="146">
        <f t="shared" si="105"/>
        <v>0</v>
      </c>
      <c r="BG394" s="146">
        <f t="shared" si="106"/>
        <v>0</v>
      </c>
      <c r="BH394" s="146">
        <f t="shared" si="107"/>
        <v>0</v>
      </c>
      <c r="BI394" s="146">
        <f t="shared" si="108"/>
        <v>0</v>
      </c>
      <c r="BJ394" s="18" t="s">
        <v>78</v>
      </c>
      <c r="BK394" s="146">
        <f t="shared" si="109"/>
        <v>6117.36</v>
      </c>
      <c r="BL394" s="18" t="s">
        <v>444</v>
      </c>
      <c r="BM394" s="145" t="s">
        <v>4476</v>
      </c>
    </row>
    <row r="395" spans="2:65" s="1" customFormat="1" ht="16.5" customHeight="1">
      <c r="B395" s="33"/>
      <c r="C395" s="134" t="s">
        <v>3285</v>
      </c>
      <c r="D395" s="134" t="s">
        <v>332</v>
      </c>
      <c r="E395" s="135" t="s">
        <v>6070</v>
      </c>
      <c r="F395" s="136" t="s">
        <v>6071</v>
      </c>
      <c r="G395" s="137" t="s">
        <v>2551</v>
      </c>
      <c r="H395" s="138">
        <v>3</v>
      </c>
      <c r="I395" s="139">
        <v>611.74</v>
      </c>
      <c r="J395" s="140">
        <f t="shared" ref="J395:J426" si="110">ROUND(I395*H395,2)</f>
        <v>1835.22</v>
      </c>
      <c r="K395" s="136" t="s">
        <v>6013</v>
      </c>
      <c r="L395" s="33"/>
      <c r="M395" s="141" t="s">
        <v>21</v>
      </c>
      <c r="N395" s="142" t="s">
        <v>42</v>
      </c>
      <c r="P395" s="143">
        <f t="shared" ref="P395:P426" si="111">O395*H395</f>
        <v>0</v>
      </c>
      <c r="Q395" s="143">
        <v>0</v>
      </c>
      <c r="R395" s="143">
        <f t="shared" ref="R395:R426" si="112">Q395*H395</f>
        <v>0</v>
      </c>
      <c r="S395" s="143">
        <v>0</v>
      </c>
      <c r="T395" s="144">
        <f t="shared" ref="T395:T426" si="113">S395*H395</f>
        <v>0</v>
      </c>
      <c r="AR395" s="145" t="s">
        <v>444</v>
      </c>
      <c r="AT395" s="145" t="s">
        <v>332</v>
      </c>
      <c r="AU395" s="145" t="s">
        <v>80</v>
      </c>
      <c r="AY395" s="18" t="s">
        <v>330</v>
      </c>
      <c r="BE395" s="146">
        <f t="shared" ref="BE395:BE431" si="114">IF(N395="základní",J395,0)</f>
        <v>1835.22</v>
      </c>
      <c r="BF395" s="146">
        <f t="shared" ref="BF395:BF431" si="115">IF(N395="snížená",J395,0)</f>
        <v>0</v>
      </c>
      <c r="BG395" s="146">
        <f t="shared" ref="BG395:BG431" si="116">IF(N395="zákl. přenesená",J395,0)</f>
        <v>0</v>
      </c>
      <c r="BH395" s="146">
        <f t="shared" ref="BH395:BH431" si="117">IF(N395="sníž. přenesená",J395,0)</f>
        <v>0</v>
      </c>
      <c r="BI395" s="146">
        <f t="shared" ref="BI395:BI431" si="118">IF(N395="nulová",J395,0)</f>
        <v>0</v>
      </c>
      <c r="BJ395" s="18" t="s">
        <v>78</v>
      </c>
      <c r="BK395" s="146">
        <f t="shared" ref="BK395:BK431" si="119">ROUND(I395*H395,2)</f>
        <v>1835.22</v>
      </c>
      <c r="BL395" s="18" t="s">
        <v>444</v>
      </c>
      <c r="BM395" s="145" t="s">
        <v>4488</v>
      </c>
    </row>
    <row r="396" spans="2:65" s="1" customFormat="1" ht="24.2" customHeight="1">
      <c r="B396" s="33"/>
      <c r="C396" s="173" t="s">
        <v>3305</v>
      </c>
      <c r="D396" s="173" t="s">
        <v>475</v>
      </c>
      <c r="E396" s="174" t="s">
        <v>6361</v>
      </c>
      <c r="F396" s="175" t="s">
        <v>6065</v>
      </c>
      <c r="G396" s="176" t="s">
        <v>2551</v>
      </c>
      <c r="H396" s="177">
        <v>3</v>
      </c>
      <c r="I396" s="178">
        <v>2239.88</v>
      </c>
      <c r="J396" s="179">
        <f t="shared" si="110"/>
        <v>6719.64</v>
      </c>
      <c r="K396" s="175" t="s">
        <v>21</v>
      </c>
      <c r="L396" s="180"/>
      <c r="M396" s="181" t="s">
        <v>21</v>
      </c>
      <c r="N396" s="182" t="s">
        <v>42</v>
      </c>
      <c r="P396" s="143">
        <f t="shared" si="111"/>
        <v>0</v>
      </c>
      <c r="Q396" s="143">
        <v>0</v>
      </c>
      <c r="R396" s="143">
        <f t="shared" si="112"/>
        <v>0</v>
      </c>
      <c r="S396" s="143">
        <v>0</v>
      </c>
      <c r="T396" s="144">
        <f t="shared" si="113"/>
        <v>0</v>
      </c>
      <c r="AR396" s="145" t="s">
        <v>617</v>
      </c>
      <c r="AT396" s="145" t="s">
        <v>475</v>
      </c>
      <c r="AU396" s="145" t="s">
        <v>80</v>
      </c>
      <c r="AY396" s="18" t="s">
        <v>330</v>
      </c>
      <c r="BE396" s="146">
        <f t="shared" si="114"/>
        <v>6719.64</v>
      </c>
      <c r="BF396" s="146">
        <f t="shared" si="115"/>
        <v>0</v>
      </c>
      <c r="BG396" s="146">
        <f t="shared" si="116"/>
        <v>0</v>
      </c>
      <c r="BH396" s="146">
        <f t="shared" si="117"/>
        <v>0</v>
      </c>
      <c r="BI396" s="146">
        <f t="shared" si="118"/>
        <v>0</v>
      </c>
      <c r="BJ396" s="18" t="s">
        <v>78</v>
      </c>
      <c r="BK396" s="146">
        <f t="shared" si="119"/>
        <v>6719.64</v>
      </c>
      <c r="BL396" s="18" t="s">
        <v>444</v>
      </c>
      <c r="BM396" s="145" t="s">
        <v>4502</v>
      </c>
    </row>
    <row r="397" spans="2:65" s="1" customFormat="1" ht="16.5" customHeight="1">
      <c r="B397" s="33"/>
      <c r="C397" s="134" t="s">
        <v>3315</v>
      </c>
      <c r="D397" s="134" t="s">
        <v>332</v>
      </c>
      <c r="E397" s="135" t="s">
        <v>6066</v>
      </c>
      <c r="F397" s="136" t="s">
        <v>6067</v>
      </c>
      <c r="G397" s="137" t="s">
        <v>2551</v>
      </c>
      <c r="H397" s="138">
        <v>3</v>
      </c>
      <c r="I397" s="139">
        <v>671.97</v>
      </c>
      <c r="J397" s="140">
        <f t="shared" si="110"/>
        <v>2015.91</v>
      </c>
      <c r="K397" s="136" t="s">
        <v>6013</v>
      </c>
      <c r="L397" s="33"/>
      <c r="M397" s="141" t="s">
        <v>21</v>
      </c>
      <c r="N397" s="142" t="s">
        <v>42</v>
      </c>
      <c r="P397" s="143">
        <f t="shared" si="111"/>
        <v>0</v>
      </c>
      <c r="Q397" s="143">
        <v>0</v>
      </c>
      <c r="R397" s="143">
        <f t="shared" si="112"/>
        <v>0</v>
      </c>
      <c r="S397" s="143">
        <v>0</v>
      </c>
      <c r="T397" s="144">
        <f t="shared" si="113"/>
        <v>0</v>
      </c>
      <c r="AR397" s="145" t="s">
        <v>444</v>
      </c>
      <c r="AT397" s="145" t="s">
        <v>332</v>
      </c>
      <c r="AU397" s="145" t="s">
        <v>80</v>
      </c>
      <c r="AY397" s="18" t="s">
        <v>330</v>
      </c>
      <c r="BE397" s="146">
        <f t="shared" si="114"/>
        <v>2015.91</v>
      </c>
      <c r="BF397" s="146">
        <f t="shared" si="115"/>
        <v>0</v>
      </c>
      <c r="BG397" s="146">
        <f t="shared" si="116"/>
        <v>0</v>
      </c>
      <c r="BH397" s="146">
        <f t="shared" si="117"/>
        <v>0</v>
      </c>
      <c r="BI397" s="146">
        <f t="shared" si="118"/>
        <v>0</v>
      </c>
      <c r="BJ397" s="18" t="s">
        <v>78</v>
      </c>
      <c r="BK397" s="146">
        <f t="shared" si="119"/>
        <v>2015.91</v>
      </c>
      <c r="BL397" s="18" t="s">
        <v>444</v>
      </c>
      <c r="BM397" s="145" t="s">
        <v>4514</v>
      </c>
    </row>
    <row r="398" spans="2:65" s="1" customFormat="1" ht="24.2" customHeight="1">
      <c r="B398" s="33"/>
      <c r="C398" s="173" t="s">
        <v>3320</v>
      </c>
      <c r="D398" s="173" t="s">
        <v>475</v>
      </c>
      <c r="E398" s="174" t="s">
        <v>6362</v>
      </c>
      <c r="F398" s="175" t="s">
        <v>6288</v>
      </c>
      <c r="G398" s="176" t="s">
        <v>2551</v>
      </c>
      <c r="H398" s="177">
        <v>1</v>
      </c>
      <c r="I398" s="178">
        <v>1866.62</v>
      </c>
      <c r="J398" s="179">
        <f t="shared" si="110"/>
        <v>1866.62</v>
      </c>
      <c r="K398" s="175" t="s">
        <v>21</v>
      </c>
      <c r="L398" s="180"/>
      <c r="M398" s="181" t="s">
        <v>21</v>
      </c>
      <c r="N398" s="182" t="s">
        <v>42</v>
      </c>
      <c r="P398" s="143">
        <f t="shared" si="111"/>
        <v>0</v>
      </c>
      <c r="Q398" s="143">
        <v>0</v>
      </c>
      <c r="R398" s="143">
        <f t="shared" si="112"/>
        <v>0</v>
      </c>
      <c r="S398" s="143">
        <v>0</v>
      </c>
      <c r="T398" s="144">
        <f t="shared" si="113"/>
        <v>0</v>
      </c>
      <c r="AR398" s="145" t="s">
        <v>617</v>
      </c>
      <c r="AT398" s="145" t="s">
        <v>475</v>
      </c>
      <c r="AU398" s="145" t="s">
        <v>80</v>
      </c>
      <c r="AY398" s="18" t="s">
        <v>330</v>
      </c>
      <c r="BE398" s="146">
        <f t="shared" si="114"/>
        <v>1866.62</v>
      </c>
      <c r="BF398" s="146">
        <f t="shared" si="115"/>
        <v>0</v>
      </c>
      <c r="BG398" s="146">
        <f t="shared" si="116"/>
        <v>0</v>
      </c>
      <c r="BH398" s="146">
        <f t="shared" si="117"/>
        <v>0</v>
      </c>
      <c r="BI398" s="146">
        <f t="shared" si="118"/>
        <v>0</v>
      </c>
      <c r="BJ398" s="18" t="s">
        <v>78</v>
      </c>
      <c r="BK398" s="146">
        <f t="shared" si="119"/>
        <v>1866.62</v>
      </c>
      <c r="BL398" s="18" t="s">
        <v>444</v>
      </c>
      <c r="BM398" s="145" t="s">
        <v>4529</v>
      </c>
    </row>
    <row r="399" spans="2:65" s="1" customFormat="1" ht="16.5" customHeight="1">
      <c r="B399" s="33"/>
      <c r="C399" s="134" t="s">
        <v>3326</v>
      </c>
      <c r="D399" s="134" t="s">
        <v>332</v>
      </c>
      <c r="E399" s="135" t="s">
        <v>6066</v>
      </c>
      <c r="F399" s="136" t="s">
        <v>6067</v>
      </c>
      <c r="G399" s="137" t="s">
        <v>2551</v>
      </c>
      <c r="H399" s="138">
        <v>1</v>
      </c>
      <c r="I399" s="139">
        <v>559.99</v>
      </c>
      <c r="J399" s="140">
        <f t="shared" si="110"/>
        <v>559.99</v>
      </c>
      <c r="K399" s="136" t="s">
        <v>6013</v>
      </c>
      <c r="L399" s="33"/>
      <c r="M399" s="141" t="s">
        <v>21</v>
      </c>
      <c r="N399" s="142" t="s">
        <v>42</v>
      </c>
      <c r="P399" s="143">
        <f t="shared" si="111"/>
        <v>0</v>
      </c>
      <c r="Q399" s="143">
        <v>0</v>
      </c>
      <c r="R399" s="143">
        <f t="shared" si="112"/>
        <v>0</v>
      </c>
      <c r="S399" s="143">
        <v>0</v>
      </c>
      <c r="T399" s="144">
        <f t="shared" si="113"/>
        <v>0</v>
      </c>
      <c r="AR399" s="145" t="s">
        <v>444</v>
      </c>
      <c r="AT399" s="145" t="s">
        <v>332</v>
      </c>
      <c r="AU399" s="145" t="s">
        <v>80</v>
      </c>
      <c r="AY399" s="18" t="s">
        <v>330</v>
      </c>
      <c r="BE399" s="146">
        <f t="shared" si="114"/>
        <v>559.99</v>
      </c>
      <c r="BF399" s="146">
        <f t="shared" si="115"/>
        <v>0</v>
      </c>
      <c r="BG399" s="146">
        <f t="shared" si="116"/>
        <v>0</v>
      </c>
      <c r="BH399" s="146">
        <f t="shared" si="117"/>
        <v>0</v>
      </c>
      <c r="BI399" s="146">
        <f t="shared" si="118"/>
        <v>0</v>
      </c>
      <c r="BJ399" s="18" t="s">
        <v>78</v>
      </c>
      <c r="BK399" s="146">
        <f t="shared" si="119"/>
        <v>559.99</v>
      </c>
      <c r="BL399" s="18" t="s">
        <v>444</v>
      </c>
      <c r="BM399" s="145" t="s">
        <v>4540</v>
      </c>
    </row>
    <row r="400" spans="2:65" s="1" customFormat="1" ht="24.2" customHeight="1">
      <c r="B400" s="33"/>
      <c r="C400" s="173" t="s">
        <v>3332</v>
      </c>
      <c r="D400" s="173" t="s">
        <v>475</v>
      </c>
      <c r="E400" s="174" t="s">
        <v>6363</v>
      </c>
      <c r="F400" s="175" t="s">
        <v>6069</v>
      </c>
      <c r="G400" s="176" t="s">
        <v>2551</v>
      </c>
      <c r="H400" s="177">
        <v>1</v>
      </c>
      <c r="I400" s="178">
        <v>2584.59</v>
      </c>
      <c r="J400" s="179">
        <f t="shared" si="110"/>
        <v>2584.59</v>
      </c>
      <c r="K400" s="175" t="s">
        <v>21</v>
      </c>
      <c r="L400" s="180"/>
      <c r="M400" s="181" t="s">
        <v>21</v>
      </c>
      <c r="N400" s="182" t="s">
        <v>42</v>
      </c>
      <c r="P400" s="143">
        <f t="shared" si="111"/>
        <v>0</v>
      </c>
      <c r="Q400" s="143">
        <v>0</v>
      </c>
      <c r="R400" s="143">
        <f t="shared" si="112"/>
        <v>0</v>
      </c>
      <c r="S400" s="143">
        <v>0</v>
      </c>
      <c r="T400" s="144">
        <f t="shared" si="113"/>
        <v>0</v>
      </c>
      <c r="AR400" s="145" t="s">
        <v>617</v>
      </c>
      <c r="AT400" s="145" t="s">
        <v>475</v>
      </c>
      <c r="AU400" s="145" t="s">
        <v>80</v>
      </c>
      <c r="AY400" s="18" t="s">
        <v>330</v>
      </c>
      <c r="BE400" s="146">
        <f t="shared" si="114"/>
        <v>2584.59</v>
      </c>
      <c r="BF400" s="146">
        <f t="shared" si="115"/>
        <v>0</v>
      </c>
      <c r="BG400" s="146">
        <f t="shared" si="116"/>
        <v>0</v>
      </c>
      <c r="BH400" s="146">
        <f t="shared" si="117"/>
        <v>0</v>
      </c>
      <c r="BI400" s="146">
        <f t="shared" si="118"/>
        <v>0</v>
      </c>
      <c r="BJ400" s="18" t="s">
        <v>78</v>
      </c>
      <c r="BK400" s="146">
        <f t="shared" si="119"/>
        <v>2584.59</v>
      </c>
      <c r="BL400" s="18" t="s">
        <v>444</v>
      </c>
      <c r="BM400" s="145" t="s">
        <v>4554</v>
      </c>
    </row>
    <row r="401" spans="2:65" s="1" customFormat="1" ht="16.5" customHeight="1">
      <c r="B401" s="33"/>
      <c r="C401" s="134" t="s">
        <v>3338</v>
      </c>
      <c r="D401" s="134" t="s">
        <v>332</v>
      </c>
      <c r="E401" s="135" t="s">
        <v>6070</v>
      </c>
      <c r="F401" s="136" t="s">
        <v>6071</v>
      </c>
      <c r="G401" s="137" t="s">
        <v>2551</v>
      </c>
      <c r="H401" s="138">
        <v>1</v>
      </c>
      <c r="I401" s="139">
        <v>775.38</v>
      </c>
      <c r="J401" s="140">
        <f t="shared" si="110"/>
        <v>775.38</v>
      </c>
      <c r="K401" s="136" t="s">
        <v>6013</v>
      </c>
      <c r="L401" s="33"/>
      <c r="M401" s="141" t="s">
        <v>21</v>
      </c>
      <c r="N401" s="142" t="s">
        <v>42</v>
      </c>
      <c r="P401" s="143">
        <f t="shared" si="111"/>
        <v>0</v>
      </c>
      <c r="Q401" s="143">
        <v>0</v>
      </c>
      <c r="R401" s="143">
        <f t="shared" si="112"/>
        <v>0</v>
      </c>
      <c r="S401" s="143">
        <v>0</v>
      </c>
      <c r="T401" s="144">
        <f t="shared" si="113"/>
        <v>0</v>
      </c>
      <c r="AR401" s="145" t="s">
        <v>444</v>
      </c>
      <c r="AT401" s="145" t="s">
        <v>332</v>
      </c>
      <c r="AU401" s="145" t="s">
        <v>80</v>
      </c>
      <c r="AY401" s="18" t="s">
        <v>330</v>
      </c>
      <c r="BE401" s="146">
        <f t="shared" si="114"/>
        <v>775.38</v>
      </c>
      <c r="BF401" s="146">
        <f t="shared" si="115"/>
        <v>0</v>
      </c>
      <c r="BG401" s="146">
        <f t="shared" si="116"/>
        <v>0</v>
      </c>
      <c r="BH401" s="146">
        <f t="shared" si="117"/>
        <v>0</v>
      </c>
      <c r="BI401" s="146">
        <f t="shared" si="118"/>
        <v>0</v>
      </c>
      <c r="BJ401" s="18" t="s">
        <v>78</v>
      </c>
      <c r="BK401" s="146">
        <f t="shared" si="119"/>
        <v>775.38</v>
      </c>
      <c r="BL401" s="18" t="s">
        <v>444</v>
      </c>
      <c r="BM401" s="145" t="s">
        <v>4636</v>
      </c>
    </row>
    <row r="402" spans="2:65" s="1" customFormat="1" ht="16.5" customHeight="1">
      <c r="B402" s="33"/>
      <c r="C402" s="173" t="s">
        <v>3343</v>
      </c>
      <c r="D402" s="173" t="s">
        <v>475</v>
      </c>
      <c r="E402" s="174" t="s">
        <v>6364</v>
      </c>
      <c r="F402" s="175" t="s">
        <v>6079</v>
      </c>
      <c r="G402" s="176" t="s">
        <v>2551</v>
      </c>
      <c r="H402" s="177">
        <v>13</v>
      </c>
      <c r="I402" s="178">
        <v>123.44</v>
      </c>
      <c r="J402" s="179">
        <f t="shared" si="110"/>
        <v>1604.72</v>
      </c>
      <c r="K402" s="175" t="s">
        <v>21</v>
      </c>
      <c r="L402" s="180"/>
      <c r="M402" s="181" t="s">
        <v>21</v>
      </c>
      <c r="N402" s="182" t="s">
        <v>42</v>
      </c>
      <c r="P402" s="143">
        <f t="shared" si="111"/>
        <v>0</v>
      </c>
      <c r="Q402" s="143">
        <v>0</v>
      </c>
      <c r="R402" s="143">
        <f t="shared" si="112"/>
        <v>0</v>
      </c>
      <c r="S402" s="143">
        <v>0</v>
      </c>
      <c r="T402" s="144">
        <f t="shared" si="113"/>
        <v>0</v>
      </c>
      <c r="AR402" s="145" t="s">
        <v>617</v>
      </c>
      <c r="AT402" s="145" t="s">
        <v>475</v>
      </c>
      <c r="AU402" s="145" t="s">
        <v>80</v>
      </c>
      <c r="AY402" s="18" t="s">
        <v>330</v>
      </c>
      <c r="BE402" s="146">
        <f t="shared" si="114"/>
        <v>1604.72</v>
      </c>
      <c r="BF402" s="146">
        <f t="shared" si="115"/>
        <v>0</v>
      </c>
      <c r="BG402" s="146">
        <f t="shared" si="116"/>
        <v>0</v>
      </c>
      <c r="BH402" s="146">
        <f t="shared" si="117"/>
        <v>0</v>
      </c>
      <c r="BI402" s="146">
        <f t="shared" si="118"/>
        <v>0</v>
      </c>
      <c r="BJ402" s="18" t="s">
        <v>78</v>
      </c>
      <c r="BK402" s="146">
        <f t="shared" si="119"/>
        <v>1604.72</v>
      </c>
      <c r="BL402" s="18" t="s">
        <v>444</v>
      </c>
      <c r="BM402" s="145" t="s">
        <v>4651</v>
      </c>
    </row>
    <row r="403" spans="2:65" s="1" customFormat="1" ht="16.5" customHeight="1">
      <c r="B403" s="33"/>
      <c r="C403" s="134" t="s">
        <v>3349</v>
      </c>
      <c r="D403" s="134" t="s">
        <v>332</v>
      </c>
      <c r="E403" s="135" t="s">
        <v>6080</v>
      </c>
      <c r="F403" s="136" t="s">
        <v>6081</v>
      </c>
      <c r="G403" s="137" t="s">
        <v>2551</v>
      </c>
      <c r="H403" s="138">
        <v>13</v>
      </c>
      <c r="I403" s="139">
        <v>37.03</v>
      </c>
      <c r="J403" s="140">
        <f t="shared" si="110"/>
        <v>481.39</v>
      </c>
      <c r="K403" s="136" t="s">
        <v>6013</v>
      </c>
      <c r="L403" s="33"/>
      <c r="M403" s="141" t="s">
        <v>21</v>
      </c>
      <c r="N403" s="142" t="s">
        <v>42</v>
      </c>
      <c r="P403" s="143">
        <f t="shared" si="111"/>
        <v>0</v>
      </c>
      <c r="Q403" s="143">
        <v>0</v>
      </c>
      <c r="R403" s="143">
        <f t="shared" si="112"/>
        <v>0</v>
      </c>
      <c r="S403" s="143">
        <v>0</v>
      </c>
      <c r="T403" s="144">
        <f t="shared" si="113"/>
        <v>0</v>
      </c>
      <c r="AR403" s="145" t="s">
        <v>444</v>
      </c>
      <c r="AT403" s="145" t="s">
        <v>332</v>
      </c>
      <c r="AU403" s="145" t="s">
        <v>80</v>
      </c>
      <c r="AY403" s="18" t="s">
        <v>330</v>
      </c>
      <c r="BE403" s="146">
        <f t="shared" si="114"/>
        <v>481.39</v>
      </c>
      <c r="BF403" s="146">
        <f t="shared" si="115"/>
        <v>0</v>
      </c>
      <c r="BG403" s="146">
        <f t="shared" si="116"/>
        <v>0</v>
      </c>
      <c r="BH403" s="146">
        <f t="shared" si="117"/>
        <v>0</v>
      </c>
      <c r="BI403" s="146">
        <f t="shared" si="118"/>
        <v>0</v>
      </c>
      <c r="BJ403" s="18" t="s">
        <v>78</v>
      </c>
      <c r="BK403" s="146">
        <f t="shared" si="119"/>
        <v>481.39</v>
      </c>
      <c r="BL403" s="18" t="s">
        <v>444</v>
      </c>
      <c r="BM403" s="145" t="s">
        <v>4664</v>
      </c>
    </row>
    <row r="404" spans="2:65" s="1" customFormat="1" ht="16.5" customHeight="1">
      <c r="B404" s="33"/>
      <c r="C404" s="173" t="s">
        <v>3357</v>
      </c>
      <c r="D404" s="173" t="s">
        <v>475</v>
      </c>
      <c r="E404" s="174" t="s">
        <v>6365</v>
      </c>
      <c r="F404" s="175" t="s">
        <v>6087</v>
      </c>
      <c r="G404" s="176" t="s">
        <v>2551</v>
      </c>
      <c r="H404" s="177">
        <v>1</v>
      </c>
      <c r="I404" s="178">
        <v>172.53</v>
      </c>
      <c r="J404" s="179">
        <f t="shared" si="110"/>
        <v>172.53</v>
      </c>
      <c r="K404" s="175" t="s">
        <v>21</v>
      </c>
      <c r="L404" s="180"/>
      <c r="M404" s="181" t="s">
        <v>21</v>
      </c>
      <c r="N404" s="182" t="s">
        <v>42</v>
      </c>
      <c r="P404" s="143">
        <f t="shared" si="111"/>
        <v>0</v>
      </c>
      <c r="Q404" s="143">
        <v>0</v>
      </c>
      <c r="R404" s="143">
        <f t="shared" si="112"/>
        <v>0</v>
      </c>
      <c r="S404" s="143">
        <v>0</v>
      </c>
      <c r="T404" s="144">
        <f t="shared" si="113"/>
        <v>0</v>
      </c>
      <c r="AR404" s="145" t="s">
        <v>617</v>
      </c>
      <c r="AT404" s="145" t="s">
        <v>475</v>
      </c>
      <c r="AU404" s="145" t="s">
        <v>80</v>
      </c>
      <c r="AY404" s="18" t="s">
        <v>330</v>
      </c>
      <c r="BE404" s="146">
        <f t="shared" si="114"/>
        <v>172.53</v>
      </c>
      <c r="BF404" s="146">
        <f t="shared" si="115"/>
        <v>0</v>
      </c>
      <c r="BG404" s="146">
        <f t="shared" si="116"/>
        <v>0</v>
      </c>
      <c r="BH404" s="146">
        <f t="shared" si="117"/>
        <v>0</v>
      </c>
      <c r="BI404" s="146">
        <f t="shared" si="118"/>
        <v>0</v>
      </c>
      <c r="BJ404" s="18" t="s">
        <v>78</v>
      </c>
      <c r="BK404" s="146">
        <f t="shared" si="119"/>
        <v>172.53</v>
      </c>
      <c r="BL404" s="18" t="s">
        <v>444</v>
      </c>
      <c r="BM404" s="145" t="s">
        <v>4677</v>
      </c>
    </row>
    <row r="405" spans="2:65" s="1" customFormat="1" ht="16.5" customHeight="1">
      <c r="B405" s="33"/>
      <c r="C405" s="134" t="s">
        <v>3363</v>
      </c>
      <c r="D405" s="134" t="s">
        <v>332</v>
      </c>
      <c r="E405" s="135" t="s">
        <v>6084</v>
      </c>
      <c r="F405" s="136" t="s">
        <v>6085</v>
      </c>
      <c r="G405" s="137" t="s">
        <v>2551</v>
      </c>
      <c r="H405" s="138">
        <v>1</v>
      </c>
      <c r="I405" s="139">
        <v>51.76</v>
      </c>
      <c r="J405" s="140">
        <f t="shared" si="110"/>
        <v>51.76</v>
      </c>
      <c r="K405" s="136" t="s">
        <v>6013</v>
      </c>
      <c r="L405" s="33"/>
      <c r="M405" s="141" t="s">
        <v>21</v>
      </c>
      <c r="N405" s="142" t="s">
        <v>42</v>
      </c>
      <c r="P405" s="143">
        <f t="shared" si="111"/>
        <v>0</v>
      </c>
      <c r="Q405" s="143">
        <v>0</v>
      </c>
      <c r="R405" s="143">
        <f t="shared" si="112"/>
        <v>0</v>
      </c>
      <c r="S405" s="143">
        <v>0</v>
      </c>
      <c r="T405" s="144">
        <f t="shared" si="113"/>
        <v>0</v>
      </c>
      <c r="AR405" s="145" t="s">
        <v>444</v>
      </c>
      <c r="AT405" s="145" t="s">
        <v>332</v>
      </c>
      <c r="AU405" s="145" t="s">
        <v>80</v>
      </c>
      <c r="AY405" s="18" t="s">
        <v>330</v>
      </c>
      <c r="BE405" s="146">
        <f t="shared" si="114"/>
        <v>51.76</v>
      </c>
      <c r="BF405" s="146">
        <f t="shared" si="115"/>
        <v>0</v>
      </c>
      <c r="BG405" s="146">
        <f t="shared" si="116"/>
        <v>0</v>
      </c>
      <c r="BH405" s="146">
        <f t="shared" si="117"/>
        <v>0</v>
      </c>
      <c r="BI405" s="146">
        <f t="shared" si="118"/>
        <v>0</v>
      </c>
      <c r="BJ405" s="18" t="s">
        <v>78</v>
      </c>
      <c r="BK405" s="146">
        <f t="shared" si="119"/>
        <v>51.76</v>
      </c>
      <c r="BL405" s="18" t="s">
        <v>444</v>
      </c>
      <c r="BM405" s="145" t="s">
        <v>4690</v>
      </c>
    </row>
    <row r="406" spans="2:65" s="1" customFormat="1" ht="24.2" customHeight="1">
      <c r="B406" s="33"/>
      <c r="C406" s="173" t="s">
        <v>3369</v>
      </c>
      <c r="D406" s="173" t="s">
        <v>475</v>
      </c>
      <c r="E406" s="174" t="s">
        <v>6366</v>
      </c>
      <c r="F406" s="175" t="s">
        <v>6367</v>
      </c>
      <c r="G406" s="176" t="s">
        <v>2551</v>
      </c>
      <c r="H406" s="177">
        <v>2</v>
      </c>
      <c r="I406" s="178">
        <v>33351.160000000003</v>
      </c>
      <c r="J406" s="179">
        <f t="shared" si="110"/>
        <v>66702.320000000007</v>
      </c>
      <c r="K406" s="175" t="s">
        <v>21</v>
      </c>
      <c r="L406" s="180"/>
      <c r="M406" s="181" t="s">
        <v>21</v>
      </c>
      <c r="N406" s="182" t="s">
        <v>42</v>
      </c>
      <c r="P406" s="143">
        <f t="shared" si="111"/>
        <v>0</v>
      </c>
      <c r="Q406" s="143">
        <v>0</v>
      </c>
      <c r="R406" s="143">
        <f t="shared" si="112"/>
        <v>0</v>
      </c>
      <c r="S406" s="143">
        <v>0</v>
      </c>
      <c r="T406" s="144">
        <f t="shared" si="113"/>
        <v>0</v>
      </c>
      <c r="AR406" s="145" t="s">
        <v>617</v>
      </c>
      <c r="AT406" s="145" t="s">
        <v>475</v>
      </c>
      <c r="AU406" s="145" t="s">
        <v>80</v>
      </c>
      <c r="AY406" s="18" t="s">
        <v>330</v>
      </c>
      <c r="BE406" s="146">
        <f t="shared" si="114"/>
        <v>66702.320000000007</v>
      </c>
      <c r="BF406" s="146">
        <f t="shared" si="115"/>
        <v>0</v>
      </c>
      <c r="BG406" s="146">
        <f t="shared" si="116"/>
        <v>0</v>
      </c>
      <c r="BH406" s="146">
        <f t="shared" si="117"/>
        <v>0</v>
      </c>
      <c r="BI406" s="146">
        <f t="shared" si="118"/>
        <v>0</v>
      </c>
      <c r="BJ406" s="18" t="s">
        <v>78</v>
      </c>
      <c r="BK406" s="146">
        <f t="shared" si="119"/>
        <v>66702.320000000007</v>
      </c>
      <c r="BL406" s="18" t="s">
        <v>444</v>
      </c>
      <c r="BM406" s="145" t="s">
        <v>4704</v>
      </c>
    </row>
    <row r="407" spans="2:65" s="1" customFormat="1" ht="16.5" customHeight="1">
      <c r="B407" s="33"/>
      <c r="C407" s="134" t="s">
        <v>3377</v>
      </c>
      <c r="D407" s="134" t="s">
        <v>332</v>
      </c>
      <c r="E407" s="135" t="s">
        <v>6295</v>
      </c>
      <c r="F407" s="136" t="s">
        <v>6296</v>
      </c>
      <c r="G407" s="137" t="s">
        <v>2551</v>
      </c>
      <c r="H407" s="138">
        <v>2</v>
      </c>
      <c r="I407" s="139">
        <v>5002.67</v>
      </c>
      <c r="J407" s="140">
        <f t="shared" si="110"/>
        <v>10005.34</v>
      </c>
      <c r="K407" s="136" t="s">
        <v>6013</v>
      </c>
      <c r="L407" s="33"/>
      <c r="M407" s="141" t="s">
        <v>21</v>
      </c>
      <c r="N407" s="142" t="s">
        <v>42</v>
      </c>
      <c r="P407" s="143">
        <f t="shared" si="111"/>
        <v>0</v>
      </c>
      <c r="Q407" s="143">
        <v>0</v>
      </c>
      <c r="R407" s="143">
        <f t="shared" si="112"/>
        <v>0</v>
      </c>
      <c r="S407" s="143">
        <v>0</v>
      </c>
      <c r="T407" s="144">
        <f t="shared" si="113"/>
        <v>0</v>
      </c>
      <c r="AR407" s="145" t="s">
        <v>444</v>
      </c>
      <c r="AT407" s="145" t="s">
        <v>332</v>
      </c>
      <c r="AU407" s="145" t="s">
        <v>80</v>
      </c>
      <c r="AY407" s="18" t="s">
        <v>330</v>
      </c>
      <c r="BE407" s="146">
        <f t="shared" si="114"/>
        <v>10005.34</v>
      </c>
      <c r="BF407" s="146">
        <f t="shared" si="115"/>
        <v>0</v>
      </c>
      <c r="BG407" s="146">
        <f t="shared" si="116"/>
        <v>0</v>
      </c>
      <c r="BH407" s="146">
        <f t="shared" si="117"/>
        <v>0</v>
      </c>
      <c r="BI407" s="146">
        <f t="shared" si="118"/>
        <v>0</v>
      </c>
      <c r="BJ407" s="18" t="s">
        <v>78</v>
      </c>
      <c r="BK407" s="146">
        <f t="shared" si="119"/>
        <v>10005.34</v>
      </c>
      <c r="BL407" s="18" t="s">
        <v>444</v>
      </c>
      <c r="BM407" s="145" t="s">
        <v>4716</v>
      </c>
    </row>
    <row r="408" spans="2:65" s="1" customFormat="1" ht="24.2" customHeight="1">
      <c r="B408" s="33"/>
      <c r="C408" s="173" t="s">
        <v>3383</v>
      </c>
      <c r="D408" s="173" t="s">
        <v>475</v>
      </c>
      <c r="E408" s="174" t="s">
        <v>6368</v>
      </c>
      <c r="F408" s="175" t="s">
        <v>6369</v>
      </c>
      <c r="G408" s="176" t="s">
        <v>2551</v>
      </c>
      <c r="H408" s="177">
        <v>2</v>
      </c>
      <c r="I408" s="178">
        <v>31551.54</v>
      </c>
      <c r="J408" s="179">
        <f t="shared" si="110"/>
        <v>63103.08</v>
      </c>
      <c r="K408" s="175" t="s">
        <v>21</v>
      </c>
      <c r="L408" s="180"/>
      <c r="M408" s="181" t="s">
        <v>21</v>
      </c>
      <c r="N408" s="182" t="s">
        <v>42</v>
      </c>
      <c r="P408" s="143">
        <f t="shared" si="111"/>
        <v>0</v>
      </c>
      <c r="Q408" s="143">
        <v>0</v>
      </c>
      <c r="R408" s="143">
        <f t="shared" si="112"/>
        <v>0</v>
      </c>
      <c r="S408" s="143">
        <v>0</v>
      </c>
      <c r="T408" s="144">
        <f t="shared" si="113"/>
        <v>0</v>
      </c>
      <c r="AR408" s="145" t="s">
        <v>617</v>
      </c>
      <c r="AT408" s="145" t="s">
        <v>475</v>
      </c>
      <c r="AU408" s="145" t="s">
        <v>80</v>
      </c>
      <c r="AY408" s="18" t="s">
        <v>330</v>
      </c>
      <c r="BE408" s="146">
        <f t="shared" si="114"/>
        <v>63103.08</v>
      </c>
      <c r="BF408" s="146">
        <f t="shared" si="115"/>
        <v>0</v>
      </c>
      <c r="BG408" s="146">
        <f t="shared" si="116"/>
        <v>0</v>
      </c>
      <c r="BH408" s="146">
        <f t="shared" si="117"/>
        <v>0</v>
      </c>
      <c r="BI408" s="146">
        <f t="shared" si="118"/>
        <v>0</v>
      </c>
      <c r="BJ408" s="18" t="s">
        <v>78</v>
      </c>
      <c r="BK408" s="146">
        <f t="shared" si="119"/>
        <v>63103.08</v>
      </c>
      <c r="BL408" s="18" t="s">
        <v>444</v>
      </c>
      <c r="BM408" s="145" t="s">
        <v>4726</v>
      </c>
    </row>
    <row r="409" spans="2:65" s="1" customFormat="1" ht="16.5" customHeight="1">
      <c r="B409" s="33"/>
      <c r="C409" s="134" t="s">
        <v>3389</v>
      </c>
      <c r="D409" s="134" t="s">
        <v>332</v>
      </c>
      <c r="E409" s="135" t="s">
        <v>6295</v>
      </c>
      <c r="F409" s="136" t="s">
        <v>6296</v>
      </c>
      <c r="G409" s="137" t="s">
        <v>2551</v>
      </c>
      <c r="H409" s="138">
        <v>2</v>
      </c>
      <c r="I409" s="139">
        <v>4732.7300000000005</v>
      </c>
      <c r="J409" s="140">
        <f t="shared" si="110"/>
        <v>9465.4599999999991</v>
      </c>
      <c r="K409" s="136" t="s">
        <v>6013</v>
      </c>
      <c r="L409" s="33"/>
      <c r="M409" s="141" t="s">
        <v>21</v>
      </c>
      <c r="N409" s="142" t="s">
        <v>42</v>
      </c>
      <c r="P409" s="143">
        <f t="shared" si="111"/>
        <v>0</v>
      </c>
      <c r="Q409" s="143">
        <v>0</v>
      </c>
      <c r="R409" s="143">
        <f t="shared" si="112"/>
        <v>0</v>
      </c>
      <c r="S409" s="143">
        <v>0</v>
      </c>
      <c r="T409" s="144">
        <f t="shared" si="113"/>
        <v>0</v>
      </c>
      <c r="AR409" s="145" t="s">
        <v>444</v>
      </c>
      <c r="AT409" s="145" t="s">
        <v>332</v>
      </c>
      <c r="AU409" s="145" t="s">
        <v>80</v>
      </c>
      <c r="AY409" s="18" t="s">
        <v>330</v>
      </c>
      <c r="BE409" s="146">
        <f t="shared" si="114"/>
        <v>9465.4599999999991</v>
      </c>
      <c r="BF409" s="146">
        <f t="shared" si="115"/>
        <v>0</v>
      </c>
      <c r="BG409" s="146">
        <f t="shared" si="116"/>
        <v>0</v>
      </c>
      <c r="BH409" s="146">
        <f t="shared" si="117"/>
        <v>0</v>
      </c>
      <c r="BI409" s="146">
        <f t="shared" si="118"/>
        <v>0</v>
      </c>
      <c r="BJ409" s="18" t="s">
        <v>78</v>
      </c>
      <c r="BK409" s="146">
        <f t="shared" si="119"/>
        <v>9465.4599999999991</v>
      </c>
      <c r="BL409" s="18" t="s">
        <v>444</v>
      </c>
      <c r="BM409" s="145" t="s">
        <v>4739</v>
      </c>
    </row>
    <row r="410" spans="2:65" s="1" customFormat="1" ht="16.5" customHeight="1">
      <c r="B410" s="33"/>
      <c r="C410" s="173" t="s">
        <v>3395</v>
      </c>
      <c r="D410" s="173" t="s">
        <v>475</v>
      </c>
      <c r="E410" s="174" t="s">
        <v>6370</v>
      </c>
      <c r="F410" s="175" t="s">
        <v>6298</v>
      </c>
      <c r="G410" s="176" t="s">
        <v>2551</v>
      </c>
      <c r="H410" s="177">
        <v>1</v>
      </c>
      <c r="I410" s="178">
        <v>5010.34</v>
      </c>
      <c r="J410" s="179">
        <f t="shared" si="110"/>
        <v>5010.34</v>
      </c>
      <c r="K410" s="175" t="s">
        <v>21</v>
      </c>
      <c r="L410" s="180"/>
      <c r="M410" s="181" t="s">
        <v>21</v>
      </c>
      <c r="N410" s="182" t="s">
        <v>42</v>
      </c>
      <c r="P410" s="143">
        <f t="shared" si="111"/>
        <v>0</v>
      </c>
      <c r="Q410" s="143">
        <v>0</v>
      </c>
      <c r="R410" s="143">
        <f t="shared" si="112"/>
        <v>0</v>
      </c>
      <c r="S410" s="143">
        <v>0</v>
      </c>
      <c r="T410" s="144">
        <f t="shared" si="113"/>
        <v>0</v>
      </c>
      <c r="AR410" s="145" t="s">
        <v>617</v>
      </c>
      <c r="AT410" s="145" t="s">
        <v>475</v>
      </c>
      <c r="AU410" s="145" t="s">
        <v>80</v>
      </c>
      <c r="AY410" s="18" t="s">
        <v>330</v>
      </c>
      <c r="BE410" s="146">
        <f t="shared" si="114"/>
        <v>5010.34</v>
      </c>
      <c r="BF410" s="146">
        <f t="shared" si="115"/>
        <v>0</v>
      </c>
      <c r="BG410" s="146">
        <f t="shared" si="116"/>
        <v>0</v>
      </c>
      <c r="BH410" s="146">
        <f t="shared" si="117"/>
        <v>0</v>
      </c>
      <c r="BI410" s="146">
        <f t="shared" si="118"/>
        <v>0</v>
      </c>
      <c r="BJ410" s="18" t="s">
        <v>78</v>
      </c>
      <c r="BK410" s="146">
        <f t="shared" si="119"/>
        <v>5010.34</v>
      </c>
      <c r="BL410" s="18" t="s">
        <v>444</v>
      </c>
      <c r="BM410" s="145" t="s">
        <v>4751</v>
      </c>
    </row>
    <row r="411" spans="2:65" s="1" customFormat="1" ht="16.5" customHeight="1">
      <c r="B411" s="33"/>
      <c r="C411" s="134" t="s">
        <v>3402</v>
      </c>
      <c r="D411" s="134" t="s">
        <v>332</v>
      </c>
      <c r="E411" s="135" t="s">
        <v>6299</v>
      </c>
      <c r="F411" s="136" t="s">
        <v>6300</v>
      </c>
      <c r="G411" s="137" t="s">
        <v>2551</v>
      </c>
      <c r="H411" s="138">
        <v>1</v>
      </c>
      <c r="I411" s="139">
        <v>1002.07</v>
      </c>
      <c r="J411" s="140">
        <f t="shared" si="110"/>
        <v>1002.07</v>
      </c>
      <c r="K411" s="136" t="s">
        <v>6013</v>
      </c>
      <c r="L411" s="33"/>
      <c r="M411" s="141" t="s">
        <v>21</v>
      </c>
      <c r="N411" s="142" t="s">
        <v>42</v>
      </c>
      <c r="P411" s="143">
        <f t="shared" si="111"/>
        <v>0</v>
      </c>
      <c r="Q411" s="143">
        <v>0</v>
      </c>
      <c r="R411" s="143">
        <f t="shared" si="112"/>
        <v>0</v>
      </c>
      <c r="S411" s="143">
        <v>0</v>
      </c>
      <c r="T411" s="144">
        <f t="shared" si="113"/>
        <v>0</v>
      </c>
      <c r="AR411" s="145" t="s">
        <v>444</v>
      </c>
      <c r="AT411" s="145" t="s">
        <v>332</v>
      </c>
      <c r="AU411" s="145" t="s">
        <v>80</v>
      </c>
      <c r="AY411" s="18" t="s">
        <v>330</v>
      </c>
      <c r="BE411" s="146">
        <f t="shared" si="114"/>
        <v>1002.07</v>
      </c>
      <c r="BF411" s="146">
        <f t="shared" si="115"/>
        <v>0</v>
      </c>
      <c r="BG411" s="146">
        <f t="shared" si="116"/>
        <v>0</v>
      </c>
      <c r="BH411" s="146">
        <f t="shared" si="117"/>
        <v>0</v>
      </c>
      <c r="BI411" s="146">
        <f t="shared" si="118"/>
        <v>0</v>
      </c>
      <c r="BJ411" s="18" t="s">
        <v>78</v>
      </c>
      <c r="BK411" s="146">
        <f t="shared" si="119"/>
        <v>1002.07</v>
      </c>
      <c r="BL411" s="18" t="s">
        <v>444</v>
      </c>
      <c r="BM411" s="145" t="s">
        <v>4761</v>
      </c>
    </row>
    <row r="412" spans="2:65" s="1" customFormat="1" ht="24.2" customHeight="1">
      <c r="B412" s="33"/>
      <c r="C412" s="173" t="s">
        <v>3409</v>
      </c>
      <c r="D412" s="173" t="s">
        <v>475</v>
      </c>
      <c r="E412" s="174" t="s">
        <v>6371</v>
      </c>
      <c r="F412" s="175" t="s">
        <v>6236</v>
      </c>
      <c r="G412" s="176" t="s">
        <v>2551</v>
      </c>
      <c r="H412" s="177">
        <v>1</v>
      </c>
      <c r="I412" s="178">
        <v>10573.9</v>
      </c>
      <c r="J412" s="179">
        <f t="shared" si="110"/>
        <v>10573.9</v>
      </c>
      <c r="K412" s="175" t="s">
        <v>21</v>
      </c>
      <c r="L412" s="180"/>
      <c r="M412" s="181" t="s">
        <v>21</v>
      </c>
      <c r="N412" s="182" t="s">
        <v>42</v>
      </c>
      <c r="P412" s="143">
        <f t="shared" si="111"/>
        <v>0</v>
      </c>
      <c r="Q412" s="143">
        <v>0</v>
      </c>
      <c r="R412" s="143">
        <f t="shared" si="112"/>
        <v>0</v>
      </c>
      <c r="S412" s="143">
        <v>0</v>
      </c>
      <c r="T412" s="144">
        <f t="shared" si="113"/>
        <v>0</v>
      </c>
      <c r="AR412" s="145" t="s">
        <v>617</v>
      </c>
      <c r="AT412" s="145" t="s">
        <v>475</v>
      </c>
      <c r="AU412" s="145" t="s">
        <v>80</v>
      </c>
      <c r="AY412" s="18" t="s">
        <v>330</v>
      </c>
      <c r="BE412" s="146">
        <f t="shared" si="114"/>
        <v>10573.9</v>
      </c>
      <c r="BF412" s="146">
        <f t="shared" si="115"/>
        <v>0</v>
      </c>
      <c r="BG412" s="146">
        <f t="shared" si="116"/>
        <v>0</v>
      </c>
      <c r="BH412" s="146">
        <f t="shared" si="117"/>
        <v>0</v>
      </c>
      <c r="BI412" s="146">
        <f t="shared" si="118"/>
        <v>0</v>
      </c>
      <c r="BJ412" s="18" t="s">
        <v>78</v>
      </c>
      <c r="BK412" s="146">
        <f t="shared" si="119"/>
        <v>10573.9</v>
      </c>
      <c r="BL412" s="18" t="s">
        <v>444</v>
      </c>
      <c r="BM412" s="145" t="s">
        <v>4861</v>
      </c>
    </row>
    <row r="413" spans="2:65" s="1" customFormat="1" ht="16.5" customHeight="1">
      <c r="B413" s="33"/>
      <c r="C413" s="134" t="s">
        <v>3416</v>
      </c>
      <c r="D413" s="134" t="s">
        <v>332</v>
      </c>
      <c r="E413" s="135" t="s">
        <v>6372</v>
      </c>
      <c r="F413" s="136" t="s">
        <v>6117</v>
      </c>
      <c r="G413" s="137" t="s">
        <v>2551</v>
      </c>
      <c r="H413" s="138">
        <v>1</v>
      </c>
      <c r="I413" s="139">
        <v>6635.7</v>
      </c>
      <c r="J413" s="140">
        <f t="shared" si="110"/>
        <v>6635.7</v>
      </c>
      <c r="K413" s="136" t="s">
        <v>21</v>
      </c>
      <c r="L413" s="33"/>
      <c r="M413" s="141" t="s">
        <v>21</v>
      </c>
      <c r="N413" s="142" t="s">
        <v>42</v>
      </c>
      <c r="P413" s="143">
        <f t="shared" si="111"/>
        <v>0</v>
      </c>
      <c r="Q413" s="143">
        <v>0</v>
      </c>
      <c r="R413" s="143">
        <f t="shared" si="112"/>
        <v>0</v>
      </c>
      <c r="S413" s="143">
        <v>0</v>
      </c>
      <c r="T413" s="144">
        <f t="shared" si="113"/>
        <v>0</v>
      </c>
      <c r="AR413" s="145" t="s">
        <v>444</v>
      </c>
      <c r="AT413" s="145" t="s">
        <v>332</v>
      </c>
      <c r="AU413" s="145" t="s">
        <v>80</v>
      </c>
      <c r="AY413" s="18" t="s">
        <v>330</v>
      </c>
      <c r="BE413" s="146">
        <f t="shared" si="114"/>
        <v>6635.7</v>
      </c>
      <c r="BF413" s="146">
        <f t="shared" si="115"/>
        <v>0</v>
      </c>
      <c r="BG413" s="146">
        <f t="shared" si="116"/>
        <v>0</v>
      </c>
      <c r="BH413" s="146">
        <f t="shared" si="117"/>
        <v>0</v>
      </c>
      <c r="BI413" s="146">
        <f t="shared" si="118"/>
        <v>0</v>
      </c>
      <c r="BJ413" s="18" t="s">
        <v>78</v>
      </c>
      <c r="BK413" s="146">
        <f t="shared" si="119"/>
        <v>6635.7</v>
      </c>
      <c r="BL413" s="18" t="s">
        <v>444</v>
      </c>
      <c r="BM413" s="145" t="s">
        <v>4884</v>
      </c>
    </row>
    <row r="414" spans="2:65" s="1" customFormat="1" ht="24.2" customHeight="1">
      <c r="B414" s="33"/>
      <c r="C414" s="173" t="s">
        <v>3423</v>
      </c>
      <c r="D414" s="173" t="s">
        <v>475</v>
      </c>
      <c r="E414" s="174" t="s">
        <v>6373</v>
      </c>
      <c r="F414" s="175" t="s">
        <v>6374</v>
      </c>
      <c r="G414" s="176" t="s">
        <v>2551</v>
      </c>
      <c r="H414" s="177">
        <v>1</v>
      </c>
      <c r="I414" s="178">
        <v>10647.63</v>
      </c>
      <c r="J414" s="179">
        <f t="shared" si="110"/>
        <v>10647.63</v>
      </c>
      <c r="K414" s="175" t="s">
        <v>21</v>
      </c>
      <c r="L414" s="180"/>
      <c r="M414" s="181" t="s">
        <v>21</v>
      </c>
      <c r="N414" s="182" t="s">
        <v>42</v>
      </c>
      <c r="P414" s="143">
        <f t="shared" si="111"/>
        <v>0</v>
      </c>
      <c r="Q414" s="143">
        <v>0</v>
      </c>
      <c r="R414" s="143">
        <f t="shared" si="112"/>
        <v>0</v>
      </c>
      <c r="S414" s="143">
        <v>0</v>
      </c>
      <c r="T414" s="144">
        <f t="shared" si="113"/>
        <v>0</v>
      </c>
      <c r="AR414" s="145" t="s">
        <v>617</v>
      </c>
      <c r="AT414" s="145" t="s">
        <v>475</v>
      </c>
      <c r="AU414" s="145" t="s">
        <v>80</v>
      </c>
      <c r="AY414" s="18" t="s">
        <v>330</v>
      </c>
      <c r="BE414" s="146">
        <f t="shared" si="114"/>
        <v>10647.63</v>
      </c>
      <c r="BF414" s="146">
        <f t="shared" si="115"/>
        <v>0</v>
      </c>
      <c r="BG414" s="146">
        <f t="shared" si="116"/>
        <v>0</v>
      </c>
      <c r="BH414" s="146">
        <f t="shared" si="117"/>
        <v>0</v>
      </c>
      <c r="BI414" s="146">
        <f t="shared" si="118"/>
        <v>0</v>
      </c>
      <c r="BJ414" s="18" t="s">
        <v>78</v>
      </c>
      <c r="BK414" s="146">
        <f t="shared" si="119"/>
        <v>10647.63</v>
      </c>
      <c r="BL414" s="18" t="s">
        <v>444</v>
      </c>
      <c r="BM414" s="145" t="s">
        <v>4910</v>
      </c>
    </row>
    <row r="415" spans="2:65" s="1" customFormat="1" ht="16.5" customHeight="1">
      <c r="B415" s="33"/>
      <c r="C415" s="134" t="s">
        <v>3427</v>
      </c>
      <c r="D415" s="134" t="s">
        <v>332</v>
      </c>
      <c r="E415" s="135" t="s">
        <v>6375</v>
      </c>
      <c r="F415" s="136" t="s">
        <v>6117</v>
      </c>
      <c r="G415" s="137" t="s">
        <v>2551</v>
      </c>
      <c r="H415" s="138">
        <v>1</v>
      </c>
      <c r="I415" s="139">
        <v>6646.76</v>
      </c>
      <c r="J415" s="140">
        <f t="shared" si="110"/>
        <v>6646.76</v>
      </c>
      <c r="K415" s="136" t="s">
        <v>21</v>
      </c>
      <c r="L415" s="33"/>
      <c r="M415" s="141" t="s">
        <v>21</v>
      </c>
      <c r="N415" s="142" t="s">
        <v>42</v>
      </c>
      <c r="P415" s="143">
        <f t="shared" si="111"/>
        <v>0</v>
      </c>
      <c r="Q415" s="143">
        <v>0</v>
      </c>
      <c r="R415" s="143">
        <f t="shared" si="112"/>
        <v>0</v>
      </c>
      <c r="S415" s="143">
        <v>0</v>
      </c>
      <c r="T415" s="144">
        <f t="shared" si="113"/>
        <v>0</v>
      </c>
      <c r="AR415" s="145" t="s">
        <v>444</v>
      </c>
      <c r="AT415" s="145" t="s">
        <v>332</v>
      </c>
      <c r="AU415" s="145" t="s">
        <v>80</v>
      </c>
      <c r="AY415" s="18" t="s">
        <v>330</v>
      </c>
      <c r="BE415" s="146">
        <f t="shared" si="114"/>
        <v>6646.76</v>
      </c>
      <c r="BF415" s="146">
        <f t="shared" si="115"/>
        <v>0</v>
      </c>
      <c r="BG415" s="146">
        <f t="shared" si="116"/>
        <v>0</v>
      </c>
      <c r="BH415" s="146">
        <f t="shared" si="117"/>
        <v>0</v>
      </c>
      <c r="BI415" s="146">
        <f t="shared" si="118"/>
        <v>0</v>
      </c>
      <c r="BJ415" s="18" t="s">
        <v>78</v>
      </c>
      <c r="BK415" s="146">
        <f t="shared" si="119"/>
        <v>6646.76</v>
      </c>
      <c r="BL415" s="18" t="s">
        <v>444</v>
      </c>
      <c r="BM415" s="145" t="s">
        <v>4922</v>
      </c>
    </row>
    <row r="416" spans="2:65" s="1" customFormat="1" ht="24.2" customHeight="1">
      <c r="B416" s="33"/>
      <c r="C416" s="173" t="s">
        <v>3431</v>
      </c>
      <c r="D416" s="173" t="s">
        <v>475</v>
      </c>
      <c r="E416" s="174" t="s">
        <v>6376</v>
      </c>
      <c r="F416" s="175" t="s">
        <v>6310</v>
      </c>
      <c r="G416" s="176" t="s">
        <v>2551</v>
      </c>
      <c r="H416" s="177">
        <v>1</v>
      </c>
      <c r="I416" s="178">
        <v>7895.58</v>
      </c>
      <c r="J416" s="179">
        <f t="shared" si="110"/>
        <v>7895.58</v>
      </c>
      <c r="K416" s="175" t="s">
        <v>21</v>
      </c>
      <c r="L416" s="180"/>
      <c r="M416" s="181" t="s">
        <v>21</v>
      </c>
      <c r="N416" s="182" t="s">
        <v>42</v>
      </c>
      <c r="P416" s="143">
        <f t="shared" si="111"/>
        <v>0</v>
      </c>
      <c r="Q416" s="143">
        <v>0</v>
      </c>
      <c r="R416" s="143">
        <f t="shared" si="112"/>
        <v>0</v>
      </c>
      <c r="S416" s="143">
        <v>0</v>
      </c>
      <c r="T416" s="144">
        <f t="shared" si="113"/>
        <v>0</v>
      </c>
      <c r="AR416" s="145" t="s">
        <v>617</v>
      </c>
      <c r="AT416" s="145" t="s">
        <v>475</v>
      </c>
      <c r="AU416" s="145" t="s">
        <v>80</v>
      </c>
      <c r="AY416" s="18" t="s">
        <v>330</v>
      </c>
      <c r="BE416" s="146">
        <f t="shared" si="114"/>
        <v>7895.58</v>
      </c>
      <c r="BF416" s="146">
        <f t="shared" si="115"/>
        <v>0</v>
      </c>
      <c r="BG416" s="146">
        <f t="shared" si="116"/>
        <v>0</v>
      </c>
      <c r="BH416" s="146">
        <f t="shared" si="117"/>
        <v>0</v>
      </c>
      <c r="BI416" s="146">
        <f t="shared" si="118"/>
        <v>0</v>
      </c>
      <c r="BJ416" s="18" t="s">
        <v>78</v>
      </c>
      <c r="BK416" s="146">
        <f t="shared" si="119"/>
        <v>7895.58</v>
      </c>
      <c r="BL416" s="18" t="s">
        <v>444</v>
      </c>
      <c r="BM416" s="145" t="s">
        <v>4941</v>
      </c>
    </row>
    <row r="417" spans="2:65" s="1" customFormat="1" ht="16.5" customHeight="1">
      <c r="B417" s="33"/>
      <c r="C417" s="134" t="s">
        <v>3438</v>
      </c>
      <c r="D417" s="134" t="s">
        <v>332</v>
      </c>
      <c r="E417" s="135" t="s">
        <v>6377</v>
      </c>
      <c r="F417" s="136" t="s">
        <v>6130</v>
      </c>
      <c r="G417" s="137" t="s">
        <v>2551</v>
      </c>
      <c r="H417" s="138">
        <v>1</v>
      </c>
      <c r="I417" s="139">
        <v>2010.58</v>
      </c>
      <c r="J417" s="140">
        <f t="shared" si="110"/>
        <v>2010.58</v>
      </c>
      <c r="K417" s="136" t="s">
        <v>21</v>
      </c>
      <c r="L417" s="33"/>
      <c r="M417" s="141" t="s">
        <v>21</v>
      </c>
      <c r="N417" s="142" t="s">
        <v>42</v>
      </c>
      <c r="P417" s="143">
        <f t="shared" si="111"/>
        <v>0</v>
      </c>
      <c r="Q417" s="143">
        <v>0</v>
      </c>
      <c r="R417" s="143">
        <f t="shared" si="112"/>
        <v>0</v>
      </c>
      <c r="S417" s="143">
        <v>0</v>
      </c>
      <c r="T417" s="144">
        <f t="shared" si="113"/>
        <v>0</v>
      </c>
      <c r="AR417" s="145" t="s">
        <v>444</v>
      </c>
      <c r="AT417" s="145" t="s">
        <v>332</v>
      </c>
      <c r="AU417" s="145" t="s">
        <v>80</v>
      </c>
      <c r="AY417" s="18" t="s">
        <v>330</v>
      </c>
      <c r="BE417" s="146">
        <f t="shared" si="114"/>
        <v>2010.58</v>
      </c>
      <c r="BF417" s="146">
        <f t="shared" si="115"/>
        <v>0</v>
      </c>
      <c r="BG417" s="146">
        <f t="shared" si="116"/>
        <v>0</v>
      </c>
      <c r="BH417" s="146">
        <f t="shared" si="117"/>
        <v>0</v>
      </c>
      <c r="BI417" s="146">
        <f t="shared" si="118"/>
        <v>0</v>
      </c>
      <c r="BJ417" s="18" t="s">
        <v>78</v>
      </c>
      <c r="BK417" s="146">
        <f t="shared" si="119"/>
        <v>2010.58</v>
      </c>
      <c r="BL417" s="18" t="s">
        <v>444</v>
      </c>
      <c r="BM417" s="145" t="s">
        <v>4977</v>
      </c>
    </row>
    <row r="418" spans="2:65" s="1" customFormat="1" ht="24.2" customHeight="1">
      <c r="B418" s="33"/>
      <c r="C418" s="173" t="s">
        <v>3444</v>
      </c>
      <c r="D418" s="173" t="s">
        <v>475</v>
      </c>
      <c r="E418" s="174" t="s">
        <v>6378</v>
      </c>
      <c r="F418" s="175" t="s">
        <v>6138</v>
      </c>
      <c r="G418" s="176" t="s">
        <v>2551</v>
      </c>
      <c r="H418" s="177">
        <v>1</v>
      </c>
      <c r="I418" s="178">
        <v>15716.1</v>
      </c>
      <c r="J418" s="179">
        <f t="shared" si="110"/>
        <v>15716.1</v>
      </c>
      <c r="K418" s="175" t="s">
        <v>21</v>
      </c>
      <c r="L418" s="180"/>
      <c r="M418" s="181" t="s">
        <v>21</v>
      </c>
      <c r="N418" s="182" t="s">
        <v>42</v>
      </c>
      <c r="P418" s="143">
        <f t="shared" si="111"/>
        <v>0</v>
      </c>
      <c r="Q418" s="143">
        <v>0</v>
      </c>
      <c r="R418" s="143">
        <f t="shared" si="112"/>
        <v>0</v>
      </c>
      <c r="S418" s="143">
        <v>0</v>
      </c>
      <c r="T418" s="144">
        <f t="shared" si="113"/>
        <v>0</v>
      </c>
      <c r="AR418" s="145" t="s">
        <v>617</v>
      </c>
      <c r="AT418" s="145" t="s">
        <v>475</v>
      </c>
      <c r="AU418" s="145" t="s">
        <v>80</v>
      </c>
      <c r="AY418" s="18" t="s">
        <v>330</v>
      </c>
      <c r="BE418" s="146">
        <f t="shared" si="114"/>
        <v>15716.1</v>
      </c>
      <c r="BF418" s="146">
        <f t="shared" si="115"/>
        <v>0</v>
      </c>
      <c r="BG418" s="146">
        <f t="shared" si="116"/>
        <v>0</v>
      </c>
      <c r="BH418" s="146">
        <f t="shared" si="117"/>
        <v>0</v>
      </c>
      <c r="BI418" s="146">
        <f t="shared" si="118"/>
        <v>0</v>
      </c>
      <c r="BJ418" s="18" t="s">
        <v>78</v>
      </c>
      <c r="BK418" s="146">
        <f t="shared" si="119"/>
        <v>15716.1</v>
      </c>
      <c r="BL418" s="18" t="s">
        <v>444</v>
      </c>
      <c r="BM418" s="145" t="s">
        <v>4992</v>
      </c>
    </row>
    <row r="419" spans="2:65" s="1" customFormat="1" ht="16.5" customHeight="1">
      <c r="B419" s="33"/>
      <c r="C419" s="134" t="s">
        <v>3448</v>
      </c>
      <c r="D419" s="134" t="s">
        <v>332</v>
      </c>
      <c r="E419" s="135" t="s">
        <v>6379</v>
      </c>
      <c r="F419" s="136" t="s">
        <v>6117</v>
      </c>
      <c r="G419" s="137" t="s">
        <v>2551</v>
      </c>
      <c r="H419" s="138">
        <v>1</v>
      </c>
      <c r="I419" s="139">
        <v>3569.14</v>
      </c>
      <c r="J419" s="140">
        <f t="shared" si="110"/>
        <v>3569.14</v>
      </c>
      <c r="K419" s="136" t="s">
        <v>21</v>
      </c>
      <c r="L419" s="33"/>
      <c r="M419" s="141" t="s">
        <v>21</v>
      </c>
      <c r="N419" s="142" t="s">
        <v>42</v>
      </c>
      <c r="P419" s="143">
        <f t="shared" si="111"/>
        <v>0</v>
      </c>
      <c r="Q419" s="143">
        <v>0</v>
      </c>
      <c r="R419" s="143">
        <f t="shared" si="112"/>
        <v>0</v>
      </c>
      <c r="S419" s="143">
        <v>0</v>
      </c>
      <c r="T419" s="144">
        <f t="shared" si="113"/>
        <v>0</v>
      </c>
      <c r="AR419" s="145" t="s">
        <v>444</v>
      </c>
      <c r="AT419" s="145" t="s">
        <v>332</v>
      </c>
      <c r="AU419" s="145" t="s">
        <v>80</v>
      </c>
      <c r="AY419" s="18" t="s">
        <v>330</v>
      </c>
      <c r="BE419" s="146">
        <f t="shared" si="114"/>
        <v>3569.14</v>
      </c>
      <c r="BF419" s="146">
        <f t="shared" si="115"/>
        <v>0</v>
      </c>
      <c r="BG419" s="146">
        <f t="shared" si="116"/>
        <v>0</v>
      </c>
      <c r="BH419" s="146">
        <f t="shared" si="117"/>
        <v>0</v>
      </c>
      <c r="BI419" s="146">
        <f t="shared" si="118"/>
        <v>0</v>
      </c>
      <c r="BJ419" s="18" t="s">
        <v>78</v>
      </c>
      <c r="BK419" s="146">
        <f t="shared" si="119"/>
        <v>3569.14</v>
      </c>
      <c r="BL419" s="18" t="s">
        <v>444</v>
      </c>
      <c r="BM419" s="145" t="s">
        <v>5004</v>
      </c>
    </row>
    <row r="420" spans="2:65" s="1" customFormat="1" ht="24.2" customHeight="1">
      <c r="B420" s="33"/>
      <c r="C420" s="173" t="s">
        <v>3459</v>
      </c>
      <c r="D420" s="173" t="s">
        <v>475</v>
      </c>
      <c r="E420" s="174" t="s">
        <v>6380</v>
      </c>
      <c r="F420" s="175" t="s">
        <v>6164</v>
      </c>
      <c r="G420" s="176" t="s">
        <v>2551</v>
      </c>
      <c r="H420" s="177">
        <v>4</v>
      </c>
      <c r="I420" s="178">
        <v>15238.71</v>
      </c>
      <c r="J420" s="179">
        <f t="shared" si="110"/>
        <v>60954.84</v>
      </c>
      <c r="K420" s="175" t="s">
        <v>21</v>
      </c>
      <c r="L420" s="180"/>
      <c r="M420" s="181" t="s">
        <v>21</v>
      </c>
      <c r="N420" s="182" t="s">
        <v>42</v>
      </c>
      <c r="P420" s="143">
        <f t="shared" si="111"/>
        <v>0</v>
      </c>
      <c r="Q420" s="143">
        <v>0</v>
      </c>
      <c r="R420" s="143">
        <f t="shared" si="112"/>
        <v>0</v>
      </c>
      <c r="S420" s="143">
        <v>0</v>
      </c>
      <c r="T420" s="144">
        <f t="shared" si="113"/>
        <v>0</v>
      </c>
      <c r="AR420" s="145" t="s">
        <v>617</v>
      </c>
      <c r="AT420" s="145" t="s">
        <v>475</v>
      </c>
      <c r="AU420" s="145" t="s">
        <v>80</v>
      </c>
      <c r="AY420" s="18" t="s">
        <v>330</v>
      </c>
      <c r="BE420" s="146">
        <f t="shared" si="114"/>
        <v>60954.84</v>
      </c>
      <c r="BF420" s="146">
        <f t="shared" si="115"/>
        <v>0</v>
      </c>
      <c r="BG420" s="146">
        <f t="shared" si="116"/>
        <v>0</v>
      </c>
      <c r="BH420" s="146">
        <f t="shared" si="117"/>
        <v>0</v>
      </c>
      <c r="BI420" s="146">
        <f t="shared" si="118"/>
        <v>0</v>
      </c>
      <c r="BJ420" s="18" t="s">
        <v>78</v>
      </c>
      <c r="BK420" s="146">
        <f t="shared" si="119"/>
        <v>60954.84</v>
      </c>
      <c r="BL420" s="18" t="s">
        <v>444</v>
      </c>
      <c r="BM420" s="145" t="s">
        <v>5016</v>
      </c>
    </row>
    <row r="421" spans="2:65" s="1" customFormat="1" ht="16.5" customHeight="1">
      <c r="B421" s="33"/>
      <c r="C421" s="134" t="s">
        <v>3467</v>
      </c>
      <c r="D421" s="134" t="s">
        <v>332</v>
      </c>
      <c r="E421" s="135" t="s">
        <v>6381</v>
      </c>
      <c r="F421" s="136" t="s">
        <v>6146</v>
      </c>
      <c r="G421" s="137" t="s">
        <v>2551</v>
      </c>
      <c r="H421" s="138">
        <v>4</v>
      </c>
      <c r="I421" s="139">
        <v>2285.81</v>
      </c>
      <c r="J421" s="140">
        <f t="shared" si="110"/>
        <v>9143.24</v>
      </c>
      <c r="K421" s="136" t="s">
        <v>21</v>
      </c>
      <c r="L421" s="33"/>
      <c r="M421" s="141" t="s">
        <v>21</v>
      </c>
      <c r="N421" s="142" t="s">
        <v>42</v>
      </c>
      <c r="P421" s="143">
        <f t="shared" si="111"/>
        <v>0</v>
      </c>
      <c r="Q421" s="143">
        <v>0</v>
      </c>
      <c r="R421" s="143">
        <f t="shared" si="112"/>
        <v>0</v>
      </c>
      <c r="S421" s="143">
        <v>0</v>
      </c>
      <c r="T421" s="144">
        <f t="shared" si="113"/>
        <v>0</v>
      </c>
      <c r="AR421" s="145" t="s">
        <v>444</v>
      </c>
      <c r="AT421" s="145" t="s">
        <v>332</v>
      </c>
      <c r="AU421" s="145" t="s">
        <v>80</v>
      </c>
      <c r="AY421" s="18" t="s">
        <v>330</v>
      </c>
      <c r="BE421" s="146">
        <f t="shared" si="114"/>
        <v>9143.24</v>
      </c>
      <c r="BF421" s="146">
        <f t="shared" si="115"/>
        <v>0</v>
      </c>
      <c r="BG421" s="146">
        <f t="shared" si="116"/>
        <v>0</v>
      </c>
      <c r="BH421" s="146">
        <f t="shared" si="117"/>
        <v>0</v>
      </c>
      <c r="BI421" s="146">
        <f t="shared" si="118"/>
        <v>0</v>
      </c>
      <c r="BJ421" s="18" t="s">
        <v>78</v>
      </c>
      <c r="BK421" s="146">
        <f t="shared" si="119"/>
        <v>9143.24</v>
      </c>
      <c r="BL421" s="18" t="s">
        <v>444</v>
      </c>
      <c r="BM421" s="145" t="s">
        <v>5030</v>
      </c>
    </row>
    <row r="422" spans="2:65" s="1" customFormat="1" ht="16.5" customHeight="1">
      <c r="B422" s="33"/>
      <c r="C422" s="173" t="s">
        <v>3472</v>
      </c>
      <c r="D422" s="173" t="s">
        <v>475</v>
      </c>
      <c r="E422" s="174" t="s">
        <v>6382</v>
      </c>
      <c r="F422" s="175" t="s">
        <v>6155</v>
      </c>
      <c r="G422" s="176" t="s">
        <v>2551</v>
      </c>
      <c r="H422" s="177">
        <v>8</v>
      </c>
      <c r="I422" s="178">
        <v>8089.18</v>
      </c>
      <c r="J422" s="179">
        <f t="shared" si="110"/>
        <v>64713.440000000002</v>
      </c>
      <c r="K422" s="175" t="s">
        <v>21</v>
      </c>
      <c r="L422" s="180"/>
      <c r="M422" s="181" t="s">
        <v>21</v>
      </c>
      <c r="N422" s="182" t="s">
        <v>42</v>
      </c>
      <c r="P422" s="143">
        <f t="shared" si="111"/>
        <v>0</v>
      </c>
      <c r="Q422" s="143">
        <v>0</v>
      </c>
      <c r="R422" s="143">
        <f t="shared" si="112"/>
        <v>0</v>
      </c>
      <c r="S422" s="143">
        <v>0</v>
      </c>
      <c r="T422" s="144">
        <f t="shared" si="113"/>
        <v>0</v>
      </c>
      <c r="AR422" s="145" t="s">
        <v>617</v>
      </c>
      <c r="AT422" s="145" t="s">
        <v>475</v>
      </c>
      <c r="AU422" s="145" t="s">
        <v>80</v>
      </c>
      <c r="AY422" s="18" t="s">
        <v>330</v>
      </c>
      <c r="BE422" s="146">
        <f t="shared" si="114"/>
        <v>64713.440000000002</v>
      </c>
      <c r="BF422" s="146">
        <f t="shared" si="115"/>
        <v>0</v>
      </c>
      <c r="BG422" s="146">
        <f t="shared" si="116"/>
        <v>0</v>
      </c>
      <c r="BH422" s="146">
        <f t="shared" si="117"/>
        <v>0</v>
      </c>
      <c r="BI422" s="146">
        <f t="shared" si="118"/>
        <v>0</v>
      </c>
      <c r="BJ422" s="18" t="s">
        <v>78</v>
      </c>
      <c r="BK422" s="146">
        <f t="shared" si="119"/>
        <v>64713.440000000002</v>
      </c>
      <c r="BL422" s="18" t="s">
        <v>444</v>
      </c>
      <c r="BM422" s="145" t="s">
        <v>5320</v>
      </c>
    </row>
    <row r="423" spans="2:65" s="1" customFormat="1" ht="16.5" customHeight="1">
      <c r="B423" s="33"/>
      <c r="C423" s="134" t="s">
        <v>3481</v>
      </c>
      <c r="D423" s="134" t="s">
        <v>332</v>
      </c>
      <c r="E423" s="135" t="s">
        <v>6383</v>
      </c>
      <c r="F423" s="136" t="s">
        <v>6150</v>
      </c>
      <c r="G423" s="137" t="s">
        <v>2551</v>
      </c>
      <c r="H423" s="138">
        <v>8</v>
      </c>
      <c r="I423" s="139">
        <v>1213.3800000000001</v>
      </c>
      <c r="J423" s="140">
        <f t="shared" si="110"/>
        <v>9707.0400000000009</v>
      </c>
      <c r="K423" s="136" t="s">
        <v>21</v>
      </c>
      <c r="L423" s="33"/>
      <c r="M423" s="141" t="s">
        <v>21</v>
      </c>
      <c r="N423" s="142" t="s">
        <v>42</v>
      </c>
      <c r="P423" s="143">
        <f t="shared" si="111"/>
        <v>0</v>
      </c>
      <c r="Q423" s="143">
        <v>0</v>
      </c>
      <c r="R423" s="143">
        <f t="shared" si="112"/>
        <v>0</v>
      </c>
      <c r="S423" s="143">
        <v>0</v>
      </c>
      <c r="T423" s="144">
        <f t="shared" si="113"/>
        <v>0</v>
      </c>
      <c r="AR423" s="145" t="s">
        <v>444</v>
      </c>
      <c r="AT423" s="145" t="s">
        <v>332</v>
      </c>
      <c r="AU423" s="145" t="s">
        <v>80</v>
      </c>
      <c r="AY423" s="18" t="s">
        <v>330</v>
      </c>
      <c r="BE423" s="146">
        <f t="shared" si="114"/>
        <v>9707.0400000000009</v>
      </c>
      <c r="BF423" s="146">
        <f t="shared" si="115"/>
        <v>0</v>
      </c>
      <c r="BG423" s="146">
        <f t="shared" si="116"/>
        <v>0</v>
      </c>
      <c r="BH423" s="146">
        <f t="shared" si="117"/>
        <v>0</v>
      </c>
      <c r="BI423" s="146">
        <f t="shared" si="118"/>
        <v>0</v>
      </c>
      <c r="BJ423" s="18" t="s">
        <v>78</v>
      </c>
      <c r="BK423" s="146">
        <f t="shared" si="119"/>
        <v>9707.0400000000009</v>
      </c>
      <c r="BL423" s="18" t="s">
        <v>444</v>
      </c>
      <c r="BM423" s="145" t="s">
        <v>5336</v>
      </c>
    </row>
    <row r="424" spans="2:65" s="1" customFormat="1" ht="16.5" customHeight="1">
      <c r="B424" s="33"/>
      <c r="C424" s="173" t="s">
        <v>3487</v>
      </c>
      <c r="D424" s="173" t="s">
        <v>475</v>
      </c>
      <c r="E424" s="174" t="s">
        <v>6384</v>
      </c>
      <c r="F424" s="175" t="s">
        <v>6167</v>
      </c>
      <c r="G424" s="176" t="s">
        <v>2551</v>
      </c>
      <c r="H424" s="177">
        <v>13</v>
      </c>
      <c r="I424" s="178">
        <v>8023.82</v>
      </c>
      <c r="J424" s="179">
        <f t="shared" si="110"/>
        <v>104309.66</v>
      </c>
      <c r="K424" s="175" t="s">
        <v>21</v>
      </c>
      <c r="L424" s="180"/>
      <c r="M424" s="181" t="s">
        <v>21</v>
      </c>
      <c r="N424" s="182" t="s">
        <v>42</v>
      </c>
      <c r="P424" s="143">
        <f t="shared" si="111"/>
        <v>0</v>
      </c>
      <c r="Q424" s="143">
        <v>0</v>
      </c>
      <c r="R424" s="143">
        <f t="shared" si="112"/>
        <v>0</v>
      </c>
      <c r="S424" s="143">
        <v>0</v>
      </c>
      <c r="T424" s="144">
        <f t="shared" si="113"/>
        <v>0</v>
      </c>
      <c r="AR424" s="145" t="s">
        <v>617</v>
      </c>
      <c r="AT424" s="145" t="s">
        <v>475</v>
      </c>
      <c r="AU424" s="145" t="s">
        <v>80</v>
      </c>
      <c r="AY424" s="18" t="s">
        <v>330</v>
      </c>
      <c r="BE424" s="146">
        <f t="shared" si="114"/>
        <v>104309.66</v>
      </c>
      <c r="BF424" s="146">
        <f t="shared" si="115"/>
        <v>0</v>
      </c>
      <c r="BG424" s="146">
        <f t="shared" si="116"/>
        <v>0</v>
      </c>
      <c r="BH424" s="146">
        <f t="shared" si="117"/>
        <v>0</v>
      </c>
      <c r="BI424" s="146">
        <f t="shared" si="118"/>
        <v>0</v>
      </c>
      <c r="BJ424" s="18" t="s">
        <v>78</v>
      </c>
      <c r="BK424" s="146">
        <f t="shared" si="119"/>
        <v>104309.66</v>
      </c>
      <c r="BL424" s="18" t="s">
        <v>444</v>
      </c>
      <c r="BM424" s="145" t="s">
        <v>5344</v>
      </c>
    </row>
    <row r="425" spans="2:65" s="1" customFormat="1" ht="16.5" customHeight="1">
      <c r="B425" s="33"/>
      <c r="C425" s="134" t="s">
        <v>3491</v>
      </c>
      <c r="D425" s="134" t="s">
        <v>332</v>
      </c>
      <c r="E425" s="135" t="s">
        <v>6385</v>
      </c>
      <c r="F425" s="136" t="s">
        <v>6150</v>
      </c>
      <c r="G425" s="137" t="s">
        <v>2551</v>
      </c>
      <c r="H425" s="138">
        <v>13</v>
      </c>
      <c r="I425" s="139">
        <v>1203.57</v>
      </c>
      <c r="J425" s="140">
        <f t="shared" si="110"/>
        <v>15646.41</v>
      </c>
      <c r="K425" s="136" t="s">
        <v>21</v>
      </c>
      <c r="L425" s="33"/>
      <c r="M425" s="141" t="s">
        <v>21</v>
      </c>
      <c r="N425" s="142" t="s">
        <v>42</v>
      </c>
      <c r="P425" s="143">
        <f t="shared" si="111"/>
        <v>0</v>
      </c>
      <c r="Q425" s="143">
        <v>0</v>
      </c>
      <c r="R425" s="143">
        <f t="shared" si="112"/>
        <v>0</v>
      </c>
      <c r="S425" s="143">
        <v>0</v>
      </c>
      <c r="T425" s="144">
        <f t="shared" si="113"/>
        <v>0</v>
      </c>
      <c r="AR425" s="145" t="s">
        <v>444</v>
      </c>
      <c r="AT425" s="145" t="s">
        <v>332</v>
      </c>
      <c r="AU425" s="145" t="s">
        <v>80</v>
      </c>
      <c r="AY425" s="18" t="s">
        <v>330</v>
      </c>
      <c r="BE425" s="146">
        <f t="shared" si="114"/>
        <v>15646.41</v>
      </c>
      <c r="BF425" s="146">
        <f t="shared" si="115"/>
        <v>0</v>
      </c>
      <c r="BG425" s="146">
        <f t="shared" si="116"/>
        <v>0</v>
      </c>
      <c r="BH425" s="146">
        <f t="shared" si="117"/>
        <v>0</v>
      </c>
      <c r="BI425" s="146">
        <f t="shared" si="118"/>
        <v>0</v>
      </c>
      <c r="BJ425" s="18" t="s">
        <v>78</v>
      </c>
      <c r="BK425" s="146">
        <f t="shared" si="119"/>
        <v>15646.41</v>
      </c>
      <c r="BL425" s="18" t="s">
        <v>444</v>
      </c>
      <c r="BM425" s="145" t="s">
        <v>5352</v>
      </c>
    </row>
    <row r="426" spans="2:65" s="1" customFormat="1" ht="21.75" customHeight="1">
      <c r="B426" s="33"/>
      <c r="C426" s="173" t="s">
        <v>3495</v>
      </c>
      <c r="D426" s="173" t="s">
        <v>475</v>
      </c>
      <c r="E426" s="174" t="s">
        <v>6386</v>
      </c>
      <c r="F426" s="175" t="s">
        <v>6158</v>
      </c>
      <c r="G426" s="176" t="s">
        <v>2551</v>
      </c>
      <c r="H426" s="177">
        <v>1</v>
      </c>
      <c r="I426" s="178">
        <v>8546.1</v>
      </c>
      <c r="J426" s="179">
        <f t="shared" si="110"/>
        <v>8546.1</v>
      </c>
      <c r="K426" s="175" t="s">
        <v>21</v>
      </c>
      <c r="L426" s="180"/>
      <c r="M426" s="181" t="s">
        <v>21</v>
      </c>
      <c r="N426" s="182" t="s">
        <v>42</v>
      </c>
      <c r="P426" s="143">
        <f t="shared" si="111"/>
        <v>0</v>
      </c>
      <c r="Q426" s="143">
        <v>0</v>
      </c>
      <c r="R426" s="143">
        <f t="shared" si="112"/>
        <v>0</v>
      </c>
      <c r="S426" s="143">
        <v>0</v>
      </c>
      <c r="T426" s="144">
        <f t="shared" si="113"/>
        <v>0</v>
      </c>
      <c r="AR426" s="145" t="s">
        <v>617</v>
      </c>
      <c r="AT426" s="145" t="s">
        <v>475</v>
      </c>
      <c r="AU426" s="145" t="s">
        <v>80</v>
      </c>
      <c r="AY426" s="18" t="s">
        <v>330</v>
      </c>
      <c r="BE426" s="146">
        <f t="shared" si="114"/>
        <v>8546.1</v>
      </c>
      <c r="BF426" s="146">
        <f t="shared" si="115"/>
        <v>0</v>
      </c>
      <c r="BG426" s="146">
        <f t="shared" si="116"/>
        <v>0</v>
      </c>
      <c r="BH426" s="146">
        <f t="shared" si="117"/>
        <v>0</v>
      </c>
      <c r="BI426" s="146">
        <f t="shared" si="118"/>
        <v>0</v>
      </c>
      <c r="BJ426" s="18" t="s">
        <v>78</v>
      </c>
      <c r="BK426" s="146">
        <f t="shared" si="119"/>
        <v>8546.1</v>
      </c>
      <c r="BL426" s="18" t="s">
        <v>444</v>
      </c>
      <c r="BM426" s="145" t="s">
        <v>5360</v>
      </c>
    </row>
    <row r="427" spans="2:65" s="1" customFormat="1" ht="16.5" customHeight="1">
      <c r="B427" s="33"/>
      <c r="C427" s="134" t="s">
        <v>3499</v>
      </c>
      <c r="D427" s="134" t="s">
        <v>332</v>
      </c>
      <c r="E427" s="135" t="s">
        <v>6387</v>
      </c>
      <c r="F427" s="136" t="s">
        <v>6150</v>
      </c>
      <c r="G427" s="137" t="s">
        <v>2551</v>
      </c>
      <c r="H427" s="138">
        <v>1</v>
      </c>
      <c r="I427" s="139">
        <v>1281.92</v>
      </c>
      <c r="J427" s="140">
        <f t="shared" ref="J427:J458" si="120">ROUND(I427*H427,2)</f>
        <v>1281.92</v>
      </c>
      <c r="K427" s="136" t="s">
        <v>21</v>
      </c>
      <c r="L427" s="33"/>
      <c r="M427" s="141" t="s">
        <v>21</v>
      </c>
      <c r="N427" s="142" t="s">
        <v>42</v>
      </c>
      <c r="P427" s="143">
        <f t="shared" ref="P427:P458" si="121">O427*H427</f>
        <v>0</v>
      </c>
      <c r="Q427" s="143">
        <v>0</v>
      </c>
      <c r="R427" s="143">
        <f t="shared" ref="R427:R458" si="122">Q427*H427</f>
        <v>0</v>
      </c>
      <c r="S427" s="143">
        <v>0</v>
      </c>
      <c r="T427" s="144">
        <f t="shared" ref="T427:T458" si="123">S427*H427</f>
        <v>0</v>
      </c>
      <c r="AR427" s="145" t="s">
        <v>444</v>
      </c>
      <c r="AT427" s="145" t="s">
        <v>332</v>
      </c>
      <c r="AU427" s="145" t="s">
        <v>80</v>
      </c>
      <c r="AY427" s="18" t="s">
        <v>330</v>
      </c>
      <c r="BE427" s="146">
        <f t="shared" si="114"/>
        <v>1281.92</v>
      </c>
      <c r="BF427" s="146">
        <f t="shared" si="115"/>
        <v>0</v>
      </c>
      <c r="BG427" s="146">
        <f t="shared" si="116"/>
        <v>0</v>
      </c>
      <c r="BH427" s="146">
        <f t="shared" si="117"/>
        <v>0</v>
      </c>
      <c r="BI427" s="146">
        <f t="shared" si="118"/>
        <v>0</v>
      </c>
      <c r="BJ427" s="18" t="s">
        <v>78</v>
      </c>
      <c r="BK427" s="146">
        <f t="shared" si="119"/>
        <v>1281.92</v>
      </c>
      <c r="BL427" s="18" t="s">
        <v>444</v>
      </c>
      <c r="BM427" s="145" t="s">
        <v>5368</v>
      </c>
    </row>
    <row r="428" spans="2:65" s="1" customFormat="1" ht="21.75" customHeight="1">
      <c r="B428" s="33"/>
      <c r="C428" s="173" t="s">
        <v>3503</v>
      </c>
      <c r="D428" s="173" t="s">
        <v>475</v>
      </c>
      <c r="E428" s="174" t="s">
        <v>6388</v>
      </c>
      <c r="F428" s="175" t="s">
        <v>6170</v>
      </c>
      <c r="G428" s="176" t="s">
        <v>2551</v>
      </c>
      <c r="H428" s="177">
        <v>1</v>
      </c>
      <c r="I428" s="178">
        <v>9982.84</v>
      </c>
      <c r="J428" s="179">
        <f t="shared" si="120"/>
        <v>9982.84</v>
      </c>
      <c r="K428" s="175" t="s">
        <v>21</v>
      </c>
      <c r="L428" s="180"/>
      <c r="M428" s="181" t="s">
        <v>21</v>
      </c>
      <c r="N428" s="182" t="s">
        <v>42</v>
      </c>
      <c r="P428" s="143">
        <f t="shared" si="121"/>
        <v>0</v>
      </c>
      <c r="Q428" s="143">
        <v>0</v>
      </c>
      <c r="R428" s="143">
        <f t="shared" si="122"/>
        <v>0</v>
      </c>
      <c r="S428" s="143">
        <v>0</v>
      </c>
      <c r="T428" s="144">
        <f t="shared" si="123"/>
        <v>0</v>
      </c>
      <c r="AR428" s="145" t="s">
        <v>617</v>
      </c>
      <c r="AT428" s="145" t="s">
        <v>475</v>
      </c>
      <c r="AU428" s="145" t="s">
        <v>80</v>
      </c>
      <c r="AY428" s="18" t="s">
        <v>330</v>
      </c>
      <c r="BE428" s="146">
        <f t="shared" si="114"/>
        <v>9982.84</v>
      </c>
      <c r="BF428" s="146">
        <f t="shared" si="115"/>
        <v>0</v>
      </c>
      <c r="BG428" s="146">
        <f t="shared" si="116"/>
        <v>0</v>
      </c>
      <c r="BH428" s="146">
        <f t="shared" si="117"/>
        <v>0</v>
      </c>
      <c r="BI428" s="146">
        <f t="shared" si="118"/>
        <v>0</v>
      </c>
      <c r="BJ428" s="18" t="s">
        <v>78</v>
      </c>
      <c r="BK428" s="146">
        <f t="shared" si="119"/>
        <v>9982.84</v>
      </c>
      <c r="BL428" s="18" t="s">
        <v>444</v>
      </c>
      <c r="BM428" s="145" t="s">
        <v>5376</v>
      </c>
    </row>
    <row r="429" spans="2:65" s="1" customFormat="1" ht="16.5" customHeight="1">
      <c r="B429" s="33"/>
      <c r="C429" s="134" t="s">
        <v>3507</v>
      </c>
      <c r="D429" s="134" t="s">
        <v>332</v>
      </c>
      <c r="E429" s="135" t="s">
        <v>6389</v>
      </c>
      <c r="F429" s="136" t="s">
        <v>6146</v>
      </c>
      <c r="G429" s="137" t="s">
        <v>2551</v>
      </c>
      <c r="H429" s="138">
        <v>1</v>
      </c>
      <c r="I429" s="139">
        <v>1497.43</v>
      </c>
      <c r="J429" s="140">
        <f t="shared" si="120"/>
        <v>1497.43</v>
      </c>
      <c r="K429" s="136" t="s">
        <v>21</v>
      </c>
      <c r="L429" s="33"/>
      <c r="M429" s="141" t="s">
        <v>21</v>
      </c>
      <c r="N429" s="142" t="s">
        <v>42</v>
      </c>
      <c r="P429" s="143">
        <f t="shared" si="121"/>
        <v>0</v>
      </c>
      <c r="Q429" s="143">
        <v>0</v>
      </c>
      <c r="R429" s="143">
        <f t="shared" si="122"/>
        <v>0</v>
      </c>
      <c r="S429" s="143">
        <v>0</v>
      </c>
      <c r="T429" s="144">
        <f t="shared" si="123"/>
        <v>0</v>
      </c>
      <c r="AR429" s="145" t="s">
        <v>444</v>
      </c>
      <c r="AT429" s="145" t="s">
        <v>332</v>
      </c>
      <c r="AU429" s="145" t="s">
        <v>80</v>
      </c>
      <c r="AY429" s="18" t="s">
        <v>330</v>
      </c>
      <c r="BE429" s="146">
        <f t="shared" si="114"/>
        <v>1497.43</v>
      </c>
      <c r="BF429" s="146">
        <f t="shared" si="115"/>
        <v>0</v>
      </c>
      <c r="BG429" s="146">
        <f t="shared" si="116"/>
        <v>0</v>
      </c>
      <c r="BH429" s="146">
        <f t="shared" si="117"/>
        <v>0</v>
      </c>
      <c r="BI429" s="146">
        <f t="shared" si="118"/>
        <v>0</v>
      </c>
      <c r="BJ429" s="18" t="s">
        <v>78</v>
      </c>
      <c r="BK429" s="146">
        <f t="shared" si="119"/>
        <v>1497.43</v>
      </c>
      <c r="BL429" s="18" t="s">
        <v>444</v>
      </c>
      <c r="BM429" s="145" t="s">
        <v>5384</v>
      </c>
    </row>
    <row r="430" spans="2:65" s="1" customFormat="1" ht="16.5" customHeight="1">
      <c r="B430" s="33"/>
      <c r="C430" s="173" t="s">
        <v>3512</v>
      </c>
      <c r="D430" s="173" t="s">
        <v>475</v>
      </c>
      <c r="E430" s="174" t="s">
        <v>6390</v>
      </c>
      <c r="F430" s="175" t="s">
        <v>6173</v>
      </c>
      <c r="G430" s="176" t="s">
        <v>2551</v>
      </c>
      <c r="H430" s="177">
        <v>2</v>
      </c>
      <c r="I430" s="178">
        <v>363.57</v>
      </c>
      <c r="J430" s="179">
        <f t="shared" si="120"/>
        <v>727.14</v>
      </c>
      <c r="K430" s="175" t="s">
        <v>21</v>
      </c>
      <c r="L430" s="180"/>
      <c r="M430" s="181" t="s">
        <v>21</v>
      </c>
      <c r="N430" s="182" t="s">
        <v>42</v>
      </c>
      <c r="P430" s="143">
        <f t="shared" si="121"/>
        <v>0</v>
      </c>
      <c r="Q430" s="143">
        <v>0</v>
      </c>
      <c r="R430" s="143">
        <f t="shared" si="122"/>
        <v>0</v>
      </c>
      <c r="S430" s="143">
        <v>0</v>
      </c>
      <c r="T430" s="144">
        <f t="shared" si="123"/>
        <v>0</v>
      </c>
      <c r="AR430" s="145" t="s">
        <v>617</v>
      </c>
      <c r="AT430" s="145" t="s">
        <v>475</v>
      </c>
      <c r="AU430" s="145" t="s">
        <v>80</v>
      </c>
      <c r="AY430" s="18" t="s">
        <v>330</v>
      </c>
      <c r="BE430" s="146">
        <f t="shared" si="114"/>
        <v>727.14</v>
      </c>
      <c r="BF430" s="146">
        <f t="shared" si="115"/>
        <v>0</v>
      </c>
      <c r="BG430" s="146">
        <f t="shared" si="116"/>
        <v>0</v>
      </c>
      <c r="BH430" s="146">
        <f t="shared" si="117"/>
        <v>0</v>
      </c>
      <c r="BI430" s="146">
        <f t="shared" si="118"/>
        <v>0</v>
      </c>
      <c r="BJ430" s="18" t="s">
        <v>78</v>
      </c>
      <c r="BK430" s="146">
        <f t="shared" si="119"/>
        <v>727.14</v>
      </c>
      <c r="BL430" s="18" t="s">
        <v>444</v>
      </c>
      <c r="BM430" s="145" t="s">
        <v>5392</v>
      </c>
    </row>
    <row r="431" spans="2:65" s="1" customFormat="1" ht="16.5" customHeight="1">
      <c r="B431" s="33"/>
      <c r="C431" s="134" t="s">
        <v>3516</v>
      </c>
      <c r="D431" s="134" t="s">
        <v>332</v>
      </c>
      <c r="E431" s="135" t="s">
        <v>6186</v>
      </c>
      <c r="F431" s="136" t="s">
        <v>6187</v>
      </c>
      <c r="G431" s="137" t="s">
        <v>2551</v>
      </c>
      <c r="H431" s="138">
        <v>2</v>
      </c>
      <c r="I431" s="139">
        <v>109.07</v>
      </c>
      <c r="J431" s="140">
        <f t="shared" si="120"/>
        <v>218.14</v>
      </c>
      <c r="K431" s="136" t="s">
        <v>6013</v>
      </c>
      <c r="L431" s="33"/>
      <c r="M431" s="141" t="s">
        <v>21</v>
      </c>
      <c r="N431" s="142" t="s">
        <v>42</v>
      </c>
      <c r="P431" s="143">
        <f t="shared" si="121"/>
        <v>0</v>
      </c>
      <c r="Q431" s="143">
        <v>0</v>
      </c>
      <c r="R431" s="143">
        <f t="shared" si="122"/>
        <v>0</v>
      </c>
      <c r="S431" s="143">
        <v>0</v>
      </c>
      <c r="T431" s="144">
        <f t="shared" si="123"/>
        <v>0</v>
      </c>
      <c r="AR431" s="145" t="s">
        <v>444</v>
      </c>
      <c r="AT431" s="145" t="s">
        <v>332</v>
      </c>
      <c r="AU431" s="145" t="s">
        <v>80</v>
      </c>
      <c r="AY431" s="18" t="s">
        <v>330</v>
      </c>
      <c r="BE431" s="146">
        <f t="shared" si="114"/>
        <v>218.14</v>
      </c>
      <c r="BF431" s="146">
        <f t="shared" si="115"/>
        <v>0</v>
      </c>
      <c r="BG431" s="146">
        <f t="shared" si="116"/>
        <v>0</v>
      </c>
      <c r="BH431" s="146">
        <f t="shared" si="117"/>
        <v>0</v>
      </c>
      <c r="BI431" s="146">
        <f t="shared" si="118"/>
        <v>0</v>
      </c>
      <c r="BJ431" s="18" t="s">
        <v>78</v>
      </c>
      <c r="BK431" s="146">
        <f t="shared" si="119"/>
        <v>218.14</v>
      </c>
      <c r="BL431" s="18" t="s">
        <v>444</v>
      </c>
      <c r="BM431" s="145" t="s">
        <v>5400</v>
      </c>
    </row>
    <row r="432" spans="2:65" s="11" customFormat="1" ht="22.9" customHeight="1">
      <c r="B432" s="122"/>
      <c r="D432" s="123" t="s">
        <v>70</v>
      </c>
      <c r="E432" s="132" t="s">
        <v>6391</v>
      </c>
      <c r="F432" s="132" t="s">
        <v>6392</v>
      </c>
      <c r="I432" s="125"/>
      <c r="J432" s="133">
        <f>BK432</f>
        <v>298572.56</v>
      </c>
      <c r="L432" s="122"/>
      <c r="M432" s="127"/>
      <c r="P432" s="128">
        <f>SUM(P433:P434)</f>
        <v>0</v>
      </c>
      <c r="R432" s="128">
        <f>SUM(R433:R434)</f>
        <v>0</v>
      </c>
      <c r="T432" s="129">
        <f>SUM(T433:T434)</f>
        <v>0</v>
      </c>
      <c r="AR432" s="123" t="s">
        <v>78</v>
      </c>
      <c r="AT432" s="130" t="s">
        <v>70</v>
      </c>
      <c r="AU432" s="130" t="s">
        <v>78</v>
      </c>
      <c r="AY432" s="123" t="s">
        <v>330</v>
      </c>
      <c r="BK432" s="131">
        <f>SUM(BK433:BK434)</f>
        <v>298572.56</v>
      </c>
    </row>
    <row r="433" spans="2:65" s="1" customFormat="1" ht="37.9" customHeight="1">
      <c r="B433" s="33"/>
      <c r="C433" s="173" t="s">
        <v>3520</v>
      </c>
      <c r="D433" s="173" t="s">
        <v>475</v>
      </c>
      <c r="E433" s="174" t="s">
        <v>6393</v>
      </c>
      <c r="F433" s="175" t="s">
        <v>6394</v>
      </c>
      <c r="G433" s="176" t="s">
        <v>2551</v>
      </c>
      <c r="H433" s="177">
        <v>1</v>
      </c>
      <c r="I433" s="178">
        <v>269207.96000000002</v>
      </c>
      <c r="J433" s="179">
        <f>ROUND(I433*H433,2)</f>
        <v>269207.96000000002</v>
      </c>
      <c r="K433" s="175" t="s">
        <v>21</v>
      </c>
      <c r="L433" s="180"/>
      <c r="M433" s="181" t="s">
        <v>21</v>
      </c>
      <c r="N433" s="182" t="s">
        <v>42</v>
      </c>
      <c r="P433" s="143">
        <f>O433*H433</f>
        <v>0</v>
      </c>
      <c r="Q433" s="143">
        <v>0</v>
      </c>
      <c r="R433" s="143">
        <f>Q433*H433</f>
        <v>0</v>
      </c>
      <c r="S433" s="143">
        <v>0</v>
      </c>
      <c r="T433" s="144">
        <f>S433*H433</f>
        <v>0</v>
      </c>
      <c r="AR433" s="145" t="s">
        <v>617</v>
      </c>
      <c r="AT433" s="145" t="s">
        <v>475</v>
      </c>
      <c r="AU433" s="145" t="s">
        <v>80</v>
      </c>
      <c r="AY433" s="18" t="s">
        <v>330</v>
      </c>
      <c r="BE433" s="146">
        <f>IF(N433="základní",J433,0)</f>
        <v>269207.96000000002</v>
      </c>
      <c r="BF433" s="146">
        <f>IF(N433="snížená",J433,0)</f>
        <v>0</v>
      </c>
      <c r="BG433" s="146">
        <f>IF(N433="zákl. přenesená",J433,0)</f>
        <v>0</v>
      </c>
      <c r="BH433" s="146">
        <f>IF(N433="sníž. přenesená",J433,0)</f>
        <v>0</v>
      </c>
      <c r="BI433" s="146">
        <f>IF(N433="nulová",J433,0)</f>
        <v>0</v>
      </c>
      <c r="BJ433" s="18" t="s">
        <v>78</v>
      </c>
      <c r="BK433" s="146">
        <f>ROUND(I433*H433,2)</f>
        <v>269207.96000000002</v>
      </c>
      <c r="BL433" s="18" t="s">
        <v>444</v>
      </c>
      <c r="BM433" s="145" t="s">
        <v>5408</v>
      </c>
    </row>
    <row r="434" spans="2:65" s="1" customFormat="1" ht="16.5" customHeight="1">
      <c r="B434" s="33"/>
      <c r="C434" s="134" t="s">
        <v>3524</v>
      </c>
      <c r="D434" s="134" t="s">
        <v>332</v>
      </c>
      <c r="E434" s="135" t="s">
        <v>6395</v>
      </c>
      <c r="F434" s="136" t="s">
        <v>6396</v>
      </c>
      <c r="G434" s="137" t="s">
        <v>2551</v>
      </c>
      <c r="H434" s="138">
        <v>1</v>
      </c>
      <c r="I434" s="139">
        <v>29364.6</v>
      </c>
      <c r="J434" s="140">
        <f>ROUND(I434*H434,2)</f>
        <v>29364.6</v>
      </c>
      <c r="K434" s="136" t="s">
        <v>21</v>
      </c>
      <c r="L434" s="33"/>
      <c r="M434" s="141" t="s">
        <v>21</v>
      </c>
      <c r="N434" s="142" t="s">
        <v>42</v>
      </c>
      <c r="P434" s="143">
        <f>O434*H434</f>
        <v>0</v>
      </c>
      <c r="Q434" s="143">
        <v>0</v>
      </c>
      <c r="R434" s="143">
        <f>Q434*H434</f>
        <v>0</v>
      </c>
      <c r="S434" s="143">
        <v>0</v>
      </c>
      <c r="T434" s="144">
        <f>S434*H434</f>
        <v>0</v>
      </c>
      <c r="AR434" s="145" t="s">
        <v>444</v>
      </c>
      <c r="AT434" s="145" t="s">
        <v>332</v>
      </c>
      <c r="AU434" s="145" t="s">
        <v>80</v>
      </c>
      <c r="AY434" s="18" t="s">
        <v>330</v>
      </c>
      <c r="BE434" s="146">
        <f>IF(N434="základní",J434,0)</f>
        <v>29364.6</v>
      </c>
      <c r="BF434" s="146">
        <f>IF(N434="snížená",J434,0)</f>
        <v>0</v>
      </c>
      <c r="BG434" s="146">
        <f>IF(N434="zákl. přenesená",J434,0)</f>
        <v>0</v>
      </c>
      <c r="BH434" s="146">
        <f>IF(N434="sníž. přenesená",J434,0)</f>
        <v>0</v>
      </c>
      <c r="BI434" s="146">
        <f>IF(N434="nulová",J434,0)</f>
        <v>0</v>
      </c>
      <c r="BJ434" s="18" t="s">
        <v>78</v>
      </c>
      <c r="BK434" s="146">
        <f>ROUND(I434*H434,2)</f>
        <v>29364.6</v>
      </c>
      <c r="BL434" s="18" t="s">
        <v>444</v>
      </c>
      <c r="BM434" s="145" t="s">
        <v>5416</v>
      </c>
    </row>
    <row r="435" spans="2:65" s="11" customFormat="1" ht="22.9" customHeight="1">
      <c r="B435" s="122"/>
      <c r="D435" s="123" t="s">
        <v>70</v>
      </c>
      <c r="E435" s="132" t="s">
        <v>6397</v>
      </c>
      <c r="F435" s="132" t="s">
        <v>6398</v>
      </c>
      <c r="I435" s="125"/>
      <c r="J435" s="133">
        <f>BK435</f>
        <v>248885.42</v>
      </c>
      <c r="L435" s="122"/>
      <c r="M435" s="127"/>
      <c r="P435" s="128">
        <f>SUM(P436:P437)</f>
        <v>0</v>
      </c>
      <c r="R435" s="128">
        <f>SUM(R436:R437)</f>
        <v>0</v>
      </c>
      <c r="T435" s="129">
        <f>SUM(T436:T437)</f>
        <v>0</v>
      </c>
      <c r="AR435" s="123" t="s">
        <v>78</v>
      </c>
      <c r="AT435" s="130" t="s">
        <v>70</v>
      </c>
      <c r="AU435" s="130" t="s">
        <v>78</v>
      </c>
      <c r="AY435" s="123" t="s">
        <v>330</v>
      </c>
      <c r="BK435" s="131">
        <f>SUM(BK436:BK437)</f>
        <v>248885.42</v>
      </c>
    </row>
    <row r="436" spans="2:65" s="1" customFormat="1" ht="37.9" customHeight="1">
      <c r="B436" s="33"/>
      <c r="C436" s="173" t="s">
        <v>3530</v>
      </c>
      <c r="D436" s="173" t="s">
        <v>475</v>
      </c>
      <c r="E436" s="174" t="s">
        <v>6399</v>
      </c>
      <c r="F436" s="175" t="s">
        <v>6400</v>
      </c>
      <c r="G436" s="176" t="s">
        <v>2551</v>
      </c>
      <c r="H436" s="177">
        <v>1</v>
      </c>
      <c r="I436" s="178">
        <v>222771.38</v>
      </c>
      <c r="J436" s="179">
        <f>ROUND(I436*H436,2)</f>
        <v>222771.38</v>
      </c>
      <c r="K436" s="175" t="s">
        <v>21</v>
      </c>
      <c r="L436" s="180"/>
      <c r="M436" s="181" t="s">
        <v>21</v>
      </c>
      <c r="N436" s="182" t="s">
        <v>42</v>
      </c>
      <c r="P436" s="143">
        <f>O436*H436</f>
        <v>0</v>
      </c>
      <c r="Q436" s="143">
        <v>0</v>
      </c>
      <c r="R436" s="143">
        <f>Q436*H436</f>
        <v>0</v>
      </c>
      <c r="S436" s="143">
        <v>0</v>
      </c>
      <c r="T436" s="144">
        <f>S436*H436</f>
        <v>0</v>
      </c>
      <c r="AR436" s="145" t="s">
        <v>617</v>
      </c>
      <c r="AT436" s="145" t="s">
        <v>475</v>
      </c>
      <c r="AU436" s="145" t="s">
        <v>80</v>
      </c>
      <c r="AY436" s="18" t="s">
        <v>330</v>
      </c>
      <c r="BE436" s="146">
        <f>IF(N436="základní",J436,0)</f>
        <v>222771.38</v>
      </c>
      <c r="BF436" s="146">
        <f>IF(N436="snížená",J436,0)</f>
        <v>0</v>
      </c>
      <c r="BG436" s="146">
        <f>IF(N436="zákl. přenesená",J436,0)</f>
        <v>0</v>
      </c>
      <c r="BH436" s="146">
        <f>IF(N436="sníž. přenesená",J436,0)</f>
        <v>0</v>
      </c>
      <c r="BI436" s="146">
        <f>IF(N436="nulová",J436,0)</f>
        <v>0</v>
      </c>
      <c r="BJ436" s="18" t="s">
        <v>78</v>
      </c>
      <c r="BK436" s="146">
        <f>ROUND(I436*H436,2)</f>
        <v>222771.38</v>
      </c>
      <c r="BL436" s="18" t="s">
        <v>444</v>
      </c>
      <c r="BM436" s="145" t="s">
        <v>5424</v>
      </c>
    </row>
    <row r="437" spans="2:65" s="1" customFormat="1" ht="16.5" customHeight="1">
      <c r="B437" s="33"/>
      <c r="C437" s="134" t="s">
        <v>3535</v>
      </c>
      <c r="D437" s="134" t="s">
        <v>332</v>
      </c>
      <c r="E437" s="135" t="s">
        <v>6401</v>
      </c>
      <c r="F437" s="136" t="s">
        <v>6396</v>
      </c>
      <c r="G437" s="137" t="s">
        <v>2551</v>
      </c>
      <c r="H437" s="138">
        <v>1</v>
      </c>
      <c r="I437" s="139">
        <v>26114.04</v>
      </c>
      <c r="J437" s="140">
        <f>ROUND(I437*H437,2)</f>
        <v>26114.04</v>
      </c>
      <c r="K437" s="136" t="s">
        <v>21</v>
      </c>
      <c r="L437" s="33"/>
      <c r="M437" s="141" t="s">
        <v>21</v>
      </c>
      <c r="N437" s="142" t="s">
        <v>42</v>
      </c>
      <c r="P437" s="143">
        <f>O437*H437</f>
        <v>0</v>
      </c>
      <c r="Q437" s="143">
        <v>0</v>
      </c>
      <c r="R437" s="143">
        <f>Q437*H437</f>
        <v>0</v>
      </c>
      <c r="S437" s="143">
        <v>0</v>
      </c>
      <c r="T437" s="144">
        <f>S437*H437</f>
        <v>0</v>
      </c>
      <c r="AR437" s="145" t="s">
        <v>444</v>
      </c>
      <c r="AT437" s="145" t="s">
        <v>332</v>
      </c>
      <c r="AU437" s="145" t="s">
        <v>80</v>
      </c>
      <c r="AY437" s="18" t="s">
        <v>330</v>
      </c>
      <c r="BE437" s="146">
        <f>IF(N437="základní",J437,0)</f>
        <v>26114.04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78</v>
      </c>
      <c r="BK437" s="146">
        <f>ROUND(I437*H437,2)</f>
        <v>26114.04</v>
      </c>
      <c r="BL437" s="18" t="s">
        <v>444</v>
      </c>
      <c r="BM437" s="145" t="s">
        <v>5432</v>
      </c>
    </row>
    <row r="438" spans="2:65" s="11" customFormat="1" ht="22.9" customHeight="1">
      <c r="B438" s="122"/>
      <c r="D438" s="123" t="s">
        <v>70</v>
      </c>
      <c r="E438" s="132" t="s">
        <v>6402</v>
      </c>
      <c r="F438" s="132" t="s">
        <v>6403</v>
      </c>
      <c r="I438" s="125"/>
      <c r="J438" s="133">
        <f>BK438</f>
        <v>248885.42</v>
      </c>
      <c r="L438" s="122"/>
      <c r="M438" s="127"/>
      <c r="P438" s="128">
        <f>SUM(P439:P440)</f>
        <v>0</v>
      </c>
      <c r="R438" s="128">
        <f>SUM(R439:R440)</f>
        <v>0</v>
      </c>
      <c r="T438" s="129">
        <f>SUM(T439:T440)</f>
        <v>0</v>
      </c>
      <c r="AR438" s="123" t="s">
        <v>78</v>
      </c>
      <c r="AT438" s="130" t="s">
        <v>70</v>
      </c>
      <c r="AU438" s="130" t="s">
        <v>78</v>
      </c>
      <c r="AY438" s="123" t="s">
        <v>330</v>
      </c>
      <c r="BK438" s="131">
        <f>SUM(BK439:BK440)</f>
        <v>248885.42</v>
      </c>
    </row>
    <row r="439" spans="2:65" s="1" customFormat="1" ht="37.9" customHeight="1">
      <c r="B439" s="33"/>
      <c r="C439" s="173" t="s">
        <v>3538</v>
      </c>
      <c r="D439" s="173" t="s">
        <v>475</v>
      </c>
      <c r="E439" s="174" t="s">
        <v>6404</v>
      </c>
      <c r="F439" s="175" t="s">
        <v>6405</v>
      </c>
      <c r="G439" s="176" t="s">
        <v>2551</v>
      </c>
      <c r="H439" s="177">
        <v>1</v>
      </c>
      <c r="I439" s="178">
        <v>222771.38</v>
      </c>
      <c r="J439" s="179">
        <f>ROUND(I439*H439,2)</f>
        <v>222771.38</v>
      </c>
      <c r="K439" s="175" t="s">
        <v>21</v>
      </c>
      <c r="L439" s="180"/>
      <c r="M439" s="181" t="s">
        <v>21</v>
      </c>
      <c r="N439" s="182" t="s">
        <v>42</v>
      </c>
      <c r="P439" s="143">
        <f>O439*H439</f>
        <v>0</v>
      </c>
      <c r="Q439" s="143">
        <v>0</v>
      </c>
      <c r="R439" s="143">
        <f>Q439*H439</f>
        <v>0</v>
      </c>
      <c r="S439" s="143">
        <v>0</v>
      </c>
      <c r="T439" s="144">
        <f>S439*H439</f>
        <v>0</v>
      </c>
      <c r="AR439" s="145" t="s">
        <v>617</v>
      </c>
      <c r="AT439" s="145" t="s">
        <v>475</v>
      </c>
      <c r="AU439" s="145" t="s">
        <v>80</v>
      </c>
      <c r="AY439" s="18" t="s">
        <v>330</v>
      </c>
      <c r="BE439" s="146">
        <f>IF(N439="základní",J439,0)</f>
        <v>222771.38</v>
      </c>
      <c r="BF439" s="146">
        <f>IF(N439="snížená",J439,0)</f>
        <v>0</v>
      </c>
      <c r="BG439" s="146">
        <f>IF(N439="zákl. přenesená",J439,0)</f>
        <v>0</v>
      </c>
      <c r="BH439" s="146">
        <f>IF(N439="sníž. přenesená",J439,0)</f>
        <v>0</v>
      </c>
      <c r="BI439" s="146">
        <f>IF(N439="nulová",J439,0)</f>
        <v>0</v>
      </c>
      <c r="BJ439" s="18" t="s">
        <v>78</v>
      </c>
      <c r="BK439" s="146">
        <f>ROUND(I439*H439,2)</f>
        <v>222771.38</v>
      </c>
      <c r="BL439" s="18" t="s">
        <v>444</v>
      </c>
      <c r="BM439" s="145" t="s">
        <v>5442</v>
      </c>
    </row>
    <row r="440" spans="2:65" s="1" customFormat="1" ht="16.5" customHeight="1">
      <c r="B440" s="33"/>
      <c r="C440" s="134" t="s">
        <v>3542</v>
      </c>
      <c r="D440" s="134" t="s">
        <v>332</v>
      </c>
      <c r="E440" s="135" t="s">
        <v>6406</v>
      </c>
      <c r="F440" s="136" t="s">
        <v>6396</v>
      </c>
      <c r="G440" s="137" t="s">
        <v>2551</v>
      </c>
      <c r="H440" s="138">
        <v>1</v>
      </c>
      <c r="I440" s="139">
        <v>26114.04</v>
      </c>
      <c r="J440" s="140">
        <f>ROUND(I440*H440,2)</f>
        <v>26114.04</v>
      </c>
      <c r="K440" s="136" t="s">
        <v>21</v>
      </c>
      <c r="L440" s="33"/>
      <c r="M440" s="141" t="s">
        <v>21</v>
      </c>
      <c r="N440" s="142" t="s">
        <v>42</v>
      </c>
      <c r="P440" s="143">
        <f>O440*H440</f>
        <v>0</v>
      </c>
      <c r="Q440" s="143">
        <v>0</v>
      </c>
      <c r="R440" s="143">
        <f>Q440*H440</f>
        <v>0</v>
      </c>
      <c r="S440" s="143">
        <v>0</v>
      </c>
      <c r="T440" s="144">
        <f>S440*H440</f>
        <v>0</v>
      </c>
      <c r="AR440" s="145" t="s">
        <v>444</v>
      </c>
      <c r="AT440" s="145" t="s">
        <v>332</v>
      </c>
      <c r="AU440" s="145" t="s">
        <v>80</v>
      </c>
      <c r="AY440" s="18" t="s">
        <v>330</v>
      </c>
      <c r="BE440" s="146">
        <f>IF(N440="základní",J440,0)</f>
        <v>26114.04</v>
      </c>
      <c r="BF440" s="146">
        <f>IF(N440="snížená",J440,0)</f>
        <v>0</v>
      </c>
      <c r="BG440" s="146">
        <f>IF(N440="zákl. přenesená",J440,0)</f>
        <v>0</v>
      </c>
      <c r="BH440" s="146">
        <f>IF(N440="sníž. přenesená",J440,0)</f>
        <v>0</v>
      </c>
      <c r="BI440" s="146">
        <f>IF(N440="nulová",J440,0)</f>
        <v>0</v>
      </c>
      <c r="BJ440" s="18" t="s">
        <v>78</v>
      </c>
      <c r="BK440" s="146">
        <f>ROUND(I440*H440,2)</f>
        <v>26114.04</v>
      </c>
      <c r="BL440" s="18" t="s">
        <v>444</v>
      </c>
      <c r="BM440" s="145" t="s">
        <v>525</v>
      </c>
    </row>
    <row r="441" spans="2:65" s="11" customFormat="1" ht="22.9" customHeight="1">
      <c r="B441" s="122"/>
      <c r="D441" s="123" t="s">
        <v>70</v>
      </c>
      <c r="E441" s="132" t="s">
        <v>6407</v>
      </c>
      <c r="F441" s="132" t="s">
        <v>6408</v>
      </c>
      <c r="I441" s="125"/>
      <c r="J441" s="133">
        <f>BK441</f>
        <v>248885.42</v>
      </c>
      <c r="L441" s="122"/>
      <c r="M441" s="127"/>
      <c r="P441" s="128">
        <f>SUM(P442:P443)</f>
        <v>0</v>
      </c>
      <c r="R441" s="128">
        <f>SUM(R442:R443)</f>
        <v>0</v>
      </c>
      <c r="T441" s="129">
        <f>SUM(T442:T443)</f>
        <v>0</v>
      </c>
      <c r="AR441" s="123" t="s">
        <v>78</v>
      </c>
      <c r="AT441" s="130" t="s">
        <v>70</v>
      </c>
      <c r="AU441" s="130" t="s">
        <v>78</v>
      </c>
      <c r="AY441" s="123" t="s">
        <v>330</v>
      </c>
      <c r="BK441" s="131">
        <f>SUM(BK442:BK443)</f>
        <v>248885.42</v>
      </c>
    </row>
    <row r="442" spans="2:65" s="1" customFormat="1" ht="37.9" customHeight="1">
      <c r="B442" s="33"/>
      <c r="C442" s="173" t="s">
        <v>3546</v>
      </c>
      <c r="D442" s="173" t="s">
        <v>475</v>
      </c>
      <c r="E442" s="174" t="s">
        <v>6409</v>
      </c>
      <c r="F442" s="175" t="s">
        <v>6410</v>
      </c>
      <c r="G442" s="176" t="s">
        <v>2551</v>
      </c>
      <c r="H442" s="177">
        <v>1</v>
      </c>
      <c r="I442" s="178">
        <v>222771.38</v>
      </c>
      <c r="J442" s="179">
        <f>ROUND(I442*H442,2)</f>
        <v>222771.38</v>
      </c>
      <c r="K442" s="175" t="s">
        <v>21</v>
      </c>
      <c r="L442" s="180"/>
      <c r="M442" s="181" t="s">
        <v>21</v>
      </c>
      <c r="N442" s="182" t="s">
        <v>42</v>
      </c>
      <c r="P442" s="143">
        <f>O442*H442</f>
        <v>0</v>
      </c>
      <c r="Q442" s="143">
        <v>0</v>
      </c>
      <c r="R442" s="143">
        <f>Q442*H442</f>
        <v>0</v>
      </c>
      <c r="S442" s="143">
        <v>0</v>
      </c>
      <c r="T442" s="144">
        <f>S442*H442</f>
        <v>0</v>
      </c>
      <c r="AR442" s="145" t="s">
        <v>617</v>
      </c>
      <c r="AT442" s="145" t="s">
        <v>475</v>
      </c>
      <c r="AU442" s="145" t="s">
        <v>80</v>
      </c>
      <c r="AY442" s="18" t="s">
        <v>330</v>
      </c>
      <c r="BE442" s="146">
        <f>IF(N442="základní",J442,0)</f>
        <v>222771.38</v>
      </c>
      <c r="BF442" s="146">
        <f>IF(N442="snížená",J442,0)</f>
        <v>0</v>
      </c>
      <c r="BG442" s="146">
        <f>IF(N442="zákl. přenesená",J442,0)</f>
        <v>0</v>
      </c>
      <c r="BH442" s="146">
        <f>IF(N442="sníž. přenesená",J442,0)</f>
        <v>0</v>
      </c>
      <c r="BI442" s="146">
        <f>IF(N442="nulová",J442,0)</f>
        <v>0</v>
      </c>
      <c r="BJ442" s="18" t="s">
        <v>78</v>
      </c>
      <c r="BK442" s="146">
        <f>ROUND(I442*H442,2)</f>
        <v>222771.38</v>
      </c>
      <c r="BL442" s="18" t="s">
        <v>444</v>
      </c>
      <c r="BM442" s="145" t="s">
        <v>535</v>
      </c>
    </row>
    <row r="443" spans="2:65" s="1" customFormat="1" ht="16.5" customHeight="1">
      <c r="B443" s="33"/>
      <c r="C443" s="134" t="s">
        <v>3550</v>
      </c>
      <c r="D443" s="134" t="s">
        <v>332</v>
      </c>
      <c r="E443" s="135" t="s">
        <v>6411</v>
      </c>
      <c r="F443" s="136" t="s">
        <v>6396</v>
      </c>
      <c r="G443" s="137" t="s">
        <v>2551</v>
      </c>
      <c r="H443" s="138">
        <v>1</v>
      </c>
      <c r="I443" s="139">
        <v>26114.04</v>
      </c>
      <c r="J443" s="140">
        <f>ROUND(I443*H443,2)</f>
        <v>26114.04</v>
      </c>
      <c r="K443" s="136" t="s">
        <v>6412</v>
      </c>
      <c r="L443" s="33"/>
      <c r="M443" s="141" t="s">
        <v>21</v>
      </c>
      <c r="N443" s="142" t="s">
        <v>42</v>
      </c>
      <c r="P443" s="143">
        <f>O443*H443</f>
        <v>0</v>
      </c>
      <c r="Q443" s="143">
        <v>0</v>
      </c>
      <c r="R443" s="143">
        <f>Q443*H443</f>
        <v>0</v>
      </c>
      <c r="S443" s="143">
        <v>0</v>
      </c>
      <c r="T443" s="144">
        <f>S443*H443</f>
        <v>0</v>
      </c>
      <c r="AR443" s="145" t="s">
        <v>444</v>
      </c>
      <c r="AT443" s="145" t="s">
        <v>332</v>
      </c>
      <c r="AU443" s="145" t="s">
        <v>80</v>
      </c>
      <c r="AY443" s="18" t="s">
        <v>330</v>
      </c>
      <c r="BE443" s="146">
        <f>IF(N443="základní",J443,0)</f>
        <v>26114.04</v>
      </c>
      <c r="BF443" s="146">
        <f>IF(N443="snížená",J443,0)</f>
        <v>0</v>
      </c>
      <c r="BG443" s="146">
        <f>IF(N443="zákl. přenesená",J443,0)</f>
        <v>0</v>
      </c>
      <c r="BH443" s="146">
        <f>IF(N443="sníž. přenesená",J443,0)</f>
        <v>0</v>
      </c>
      <c r="BI443" s="146">
        <f>IF(N443="nulová",J443,0)</f>
        <v>0</v>
      </c>
      <c r="BJ443" s="18" t="s">
        <v>78</v>
      </c>
      <c r="BK443" s="146">
        <f>ROUND(I443*H443,2)</f>
        <v>26114.04</v>
      </c>
      <c r="BL443" s="18" t="s">
        <v>444</v>
      </c>
      <c r="BM443" s="145" t="s">
        <v>6413</v>
      </c>
    </row>
    <row r="444" spans="2:65" s="11" customFormat="1" ht="22.9" customHeight="1">
      <c r="B444" s="122"/>
      <c r="D444" s="123" t="s">
        <v>70</v>
      </c>
      <c r="E444" s="132" t="s">
        <v>6414</v>
      </c>
      <c r="F444" s="132" t="s">
        <v>6415</v>
      </c>
      <c r="I444" s="125"/>
      <c r="J444" s="133">
        <f>BK444</f>
        <v>296576.24</v>
      </c>
      <c r="L444" s="122"/>
      <c r="M444" s="127"/>
      <c r="P444" s="128">
        <f>SUM(P445:P466)</f>
        <v>0</v>
      </c>
      <c r="R444" s="128">
        <f>SUM(R445:R466)</f>
        <v>0</v>
      </c>
      <c r="T444" s="129">
        <f>SUM(T445:T466)</f>
        <v>0</v>
      </c>
      <c r="AR444" s="123" t="s">
        <v>78</v>
      </c>
      <c r="AT444" s="130" t="s">
        <v>70</v>
      </c>
      <c r="AU444" s="130" t="s">
        <v>78</v>
      </c>
      <c r="AY444" s="123" t="s">
        <v>330</v>
      </c>
      <c r="BK444" s="131">
        <f>SUM(BK445:BK466)</f>
        <v>296576.24</v>
      </c>
    </row>
    <row r="445" spans="2:65" s="1" customFormat="1" ht="24.2" customHeight="1">
      <c r="B445" s="33"/>
      <c r="C445" s="173" t="s">
        <v>3554</v>
      </c>
      <c r="D445" s="173" t="s">
        <v>475</v>
      </c>
      <c r="E445" s="174" t="s">
        <v>6416</v>
      </c>
      <c r="F445" s="175" t="s">
        <v>6417</v>
      </c>
      <c r="G445" s="176" t="s">
        <v>2551</v>
      </c>
      <c r="H445" s="177">
        <v>1</v>
      </c>
      <c r="I445" s="178">
        <v>120223.02</v>
      </c>
      <c r="J445" s="179">
        <f t="shared" ref="J445:J466" si="124">ROUND(I445*H445,2)</f>
        <v>120223.02</v>
      </c>
      <c r="K445" s="175" t="s">
        <v>21</v>
      </c>
      <c r="L445" s="180"/>
      <c r="M445" s="181" t="s">
        <v>21</v>
      </c>
      <c r="N445" s="182" t="s">
        <v>42</v>
      </c>
      <c r="P445" s="143">
        <f t="shared" ref="P445:P466" si="125">O445*H445</f>
        <v>0</v>
      </c>
      <c r="Q445" s="143">
        <v>0</v>
      </c>
      <c r="R445" s="143">
        <f t="shared" ref="R445:R466" si="126">Q445*H445</f>
        <v>0</v>
      </c>
      <c r="S445" s="143">
        <v>0</v>
      </c>
      <c r="T445" s="144">
        <f t="shared" ref="T445:T466" si="127">S445*H445</f>
        <v>0</v>
      </c>
      <c r="AR445" s="145" t="s">
        <v>617</v>
      </c>
      <c r="AT445" s="145" t="s">
        <v>475</v>
      </c>
      <c r="AU445" s="145" t="s">
        <v>80</v>
      </c>
      <c r="AY445" s="18" t="s">
        <v>330</v>
      </c>
      <c r="BE445" s="146">
        <f t="shared" ref="BE445:BE466" si="128">IF(N445="základní",J445,0)</f>
        <v>120223.02</v>
      </c>
      <c r="BF445" s="146">
        <f t="shared" ref="BF445:BF466" si="129">IF(N445="snížená",J445,0)</f>
        <v>0</v>
      </c>
      <c r="BG445" s="146">
        <f t="shared" ref="BG445:BG466" si="130">IF(N445="zákl. přenesená",J445,0)</f>
        <v>0</v>
      </c>
      <c r="BH445" s="146">
        <f t="shared" ref="BH445:BH466" si="131">IF(N445="sníž. přenesená",J445,0)</f>
        <v>0</v>
      </c>
      <c r="BI445" s="146">
        <f t="shared" ref="BI445:BI466" si="132">IF(N445="nulová",J445,0)</f>
        <v>0</v>
      </c>
      <c r="BJ445" s="18" t="s">
        <v>78</v>
      </c>
      <c r="BK445" s="146">
        <f t="shared" ref="BK445:BK466" si="133">ROUND(I445*H445,2)</f>
        <v>120223.02</v>
      </c>
      <c r="BL445" s="18" t="s">
        <v>444</v>
      </c>
      <c r="BM445" s="145" t="s">
        <v>6418</v>
      </c>
    </row>
    <row r="446" spans="2:65" s="1" customFormat="1" ht="16.5" customHeight="1">
      <c r="B446" s="33"/>
      <c r="C446" s="134" t="s">
        <v>3558</v>
      </c>
      <c r="D446" s="134" t="s">
        <v>332</v>
      </c>
      <c r="E446" s="135" t="s">
        <v>6419</v>
      </c>
      <c r="F446" s="136" t="s">
        <v>6420</v>
      </c>
      <c r="G446" s="137" t="s">
        <v>2551</v>
      </c>
      <c r="H446" s="138">
        <v>1</v>
      </c>
      <c r="I446" s="139">
        <v>14426.76</v>
      </c>
      <c r="J446" s="140">
        <f t="shared" si="124"/>
        <v>14426.76</v>
      </c>
      <c r="K446" s="136" t="s">
        <v>6013</v>
      </c>
      <c r="L446" s="33"/>
      <c r="M446" s="141" t="s">
        <v>21</v>
      </c>
      <c r="N446" s="142" t="s">
        <v>42</v>
      </c>
      <c r="P446" s="143">
        <f t="shared" si="125"/>
        <v>0</v>
      </c>
      <c r="Q446" s="143">
        <v>0</v>
      </c>
      <c r="R446" s="143">
        <f t="shared" si="126"/>
        <v>0</v>
      </c>
      <c r="S446" s="143">
        <v>0</v>
      </c>
      <c r="T446" s="144">
        <f t="shared" si="127"/>
        <v>0</v>
      </c>
      <c r="AR446" s="145" t="s">
        <v>444</v>
      </c>
      <c r="AT446" s="145" t="s">
        <v>332</v>
      </c>
      <c r="AU446" s="145" t="s">
        <v>80</v>
      </c>
      <c r="AY446" s="18" t="s">
        <v>330</v>
      </c>
      <c r="BE446" s="146">
        <f t="shared" si="128"/>
        <v>14426.76</v>
      </c>
      <c r="BF446" s="146">
        <f t="shared" si="129"/>
        <v>0</v>
      </c>
      <c r="BG446" s="146">
        <f t="shared" si="130"/>
        <v>0</v>
      </c>
      <c r="BH446" s="146">
        <f t="shared" si="131"/>
        <v>0</v>
      </c>
      <c r="BI446" s="146">
        <f t="shared" si="132"/>
        <v>0</v>
      </c>
      <c r="BJ446" s="18" t="s">
        <v>78</v>
      </c>
      <c r="BK446" s="146">
        <f t="shared" si="133"/>
        <v>14426.76</v>
      </c>
      <c r="BL446" s="18" t="s">
        <v>444</v>
      </c>
      <c r="BM446" s="145" t="s">
        <v>493</v>
      </c>
    </row>
    <row r="447" spans="2:65" s="1" customFormat="1" ht="16.5" customHeight="1">
      <c r="B447" s="33"/>
      <c r="C447" s="173" t="s">
        <v>3562</v>
      </c>
      <c r="D447" s="173" t="s">
        <v>475</v>
      </c>
      <c r="E447" s="174" t="s">
        <v>6421</v>
      </c>
      <c r="F447" s="175" t="s">
        <v>6422</v>
      </c>
      <c r="G447" s="176" t="s">
        <v>2551</v>
      </c>
      <c r="H447" s="177">
        <v>1</v>
      </c>
      <c r="I447" s="178">
        <v>15442.58</v>
      </c>
      <c r="J447" s="179">
        <f t="shared" si="124"/>
        <v>15442.58</v>
      </c>
      <c r="K447" s="175" t="s">
        <v>21</v>
      </c>
      <c r="L447" s="180"/>
      <c r="M447" s="181" t="s">
        <v>21</v>
      </c>
      <c r="N447" s="182" t="s">
        <v>42</v>
      </c>
      <c r="P447" s="143">
        <f t="shared" si="125"/>
        <v>0</v>
      </c>
      <c r="Q447" s="143">
        <v>0</v>
      </c>
      <c r="R447" s="143">
        <f t="shared" si="126"/>
        <v>0</v>
      </c>
      <c r="S447" s="143">
        <v>0</v>
      </c>
      <c r="T447" s="144">
        <f t="shared" si="127"/>
        <v>0</v>
      </c>
      <c r="AR447" s="145" t="s">
        <v>617</v>
      </c>
      <c r="AT447" s="145" t="s">
        <v>475</v>
      </c>
      <c r="AU447" s="145" t="s">
        <v>80</v>
      </c>
      <c r="AY447" s="18" t="s">
        <v>330</v>
      </c>
      <c r="BE447" s="146">
        <f t="shared" si="128"/>
        <v>15442.58</v>
      </c>
      <c r="BF447" s="146">
        <f t="shared" si="129"/>
        <v>0</v>
      </c>
      <c r="BG447" s="146">
        <f t="shared" si="130"/>
        <v>0</v>
      </c>
      <c r="BH447" s="146">
        <f t="shared" si="131"/>
        <v>0</v>
      </c>
      <c r="BI447" s="146">
        <f t="shared" si="132"/>
        <v>0</v>
      </c>
      <c r="BJ447" s="18" t="s">
        <v>78</v>
      </c>
      <c r="BK447" s="146">
        <f t="shared" si="133"/>
        <v>15442.58</v>
      </c>
      <c r="BL447" s="18" t="s">
        <v>444</v>
      </c>
      <c r="BM447" s="145" t="s">
        <v>554</v>
      </c>
    </row>
    <row r="448" spans="2:65" s="1" customFormat="1" ht="16.5" customHeight="1">
      <c r="B448" s="33"/>
      <c r="C448" s="134" t="s">
        <v>3566</v>
      </c>
      <c r="D448" s="134" t="s">
        <v>332</v>
      </c>
      <c r="E448" s="135" t="s">
        <v>6423</v>
      </c>
      <c r="F448" s="136" t="s">
        <v>6424</v>
      </c>
      <c r="G448" s="137" t="s">
        <v>2551</v>
      </c>
      <c r="H448" s="138">
        <v>1</v>
      </c>
      <c r="I448" s="139">
        <v>3088.52</v>
      </c>
      <c r="J448" s="140">
        <f t="shared" si="124"/>
        <v>3088.52</v>
      </c>
      <c r="K448" s="136" t="s">
        <v>6013</v>
      </c>
      <c r="L448" s="33"/>
      <c r="M448" s="141" t="s">
        <v>21</v>
      </c>
      <c r="N448" s="142" t="s">
        <v>42</v>
      </c>
      <c r="P448" s="143">
        <f t="shared" si="125"/>
        <v>0</v>
      </c>
      <c r="Q448" s="143">
        <v>0</v>
      </c>
      <c r="R448" s="143">
        <f t="shared" si="126"/>
        <v>0</v>
      </c>
      <c r="S448" s="143">
        <v>0</v>
      </c>
      <c r="T448" s="144">
        <f t="shared" si="127"/>
        <v>0</v>
      </c>
      <c r="AR448" s="145" t="s">
        <v>444</v>
      </c>
      <c r="AT448" s="145" t="s">
        <v>332</v>
      </c>
      <c r="AU448" s="145" t="s">
        <v>80</v>
      </c>
      <c r="AY448" s="18" t="s">
        <v>330</v>
      </c>
      <c r="BE448" s="146">
        <f t="shared" si="128"/>
        <v>3088.52</v>
      </c>
      <c r="BF448" s="146">
        <f t="shared" si="129"/>
        <v>0</v>
      </c>
      <c r="BG448" s="146">
        <f t="shared" si="130"/>
        <v>0</v>
      </c>
      <c r="BH448" s="146">
        <f t="shared" si="131"/>
        <v>0</v>
      </c>
      <c r="BI448" s="146">
        <f t="shared" si="132"/>
        <v>0</v>
      </c>
      <c r="BJ448" s="18" t="s">
        <v>78</v>
      </c>
      <c r="BK448" s="146">
        <f t="shared" si="133"/>
        <v>3088.52</v>
      </c>
      <c r="BL448" s="18" t="s">
        <v>444</v>
      </c>
      <c r="BM448" s="145" t="s">
        <v>6425</v>
      </c>
    </row>
    <row r="449" spans="2:65" s="1" customFormat="1" ht="16.5" customHeight="1">
      <c r="B449" s="33"/>
      <c r="C449" s="173" t="s">
        <v>3570</v>
      </c>
      <c r="D449" s="173" t="s">
        <v>475</v>
      </c>
      <c r="E449" s="174" t="s">
        <v>6426</v>
      </c>
      <c r="F449" s="175" t="s">
        <v>6427</v>
      </c>
      <c r="G449" s="176" t="s">
        <v>2551</v>
      </c>
      <c r="H449" s="177">
        <v>1</v>
      </c>
      <c r="I449" s="178">
        <v>29792.75</v>
      </c>
      <c r="J449" s="179">
        <f t="shared" si="124"/>
        <v>29792.75</v>
      </c>
      <c r="K449" s="175" t="s">
        <v>21</v>
      </c>
      <c r="L449" s="180"/>
      <c r="M449" s="181" t="s">
        <v>21</v>
      </c>
      <c r="N449" s="182" t="s">
        <v>42</v>
      </c>
      <c r="P449" s="143">
        <f t="shared" si="125"/>
        <v>0</v>
      </c>
      <c r="Q449" s="143">
        <v>0</v>
      </c>
      <c r="R449" s="143">
        <f t="shared" si="126"/>
        <v>0</v>
      </c>
      <c r="S449" s="143">
        <v>0</v>
      </c>
      <c r="T449" s="144">
        <f t="shared" si="127"/>
        <v>0</v>
      </c>
      <c r="AR449" s="145" t="s">
        <v>617</v>
      </c>
      <c r="AT449" s="145" t="s">
        <v>475</v>
      </c>
      <c r="AU449" s="145" t="s">
        <v>80</v>
      </c>
      <c r="AY449" s="18" t="s">
        <v>330</v>
      </c>
      <c r="BE449" s="146">
        <f t="shared" si="128"/>
        <v>29792.75</v>
      </c>
      <c r="BF449" s="146">
        <f t="shared" si="129"/>
        <v>0</v>
      </c>
      <c r="BG449" s="146">
        <f t="shared" si="130"/>
        <v>0</v>
      </c>
      <c r="BH449" s="146">
        <f t="shared" si="131"/>
        <v>0</v>
      </c>
      <c r="BI449" s="146">
        <f t="shared" si="132"/>
        <v>0</v>
      </c>
      <c r="BJ449" s="18" t="s">
        <v>78</v>
      </c>
      <c r="BK449" s="146">
        <f t="shared" si="133"/>
        <v>29792.75</v>
      </c>
      <c r="BL449" s="18" t="s">
        <v>444</v>
      </c>
      <c r="BM449" s="145" t="s">
        <v>6428</v>
      </c>
    </row>
    <row r="450" spans="2:65" s="1" customFormat="1" ht="16.5" customHeight="1">
      <c r="B450" s="33"/>
      <c r="C450" s="134" t="s">
        <v>3574</v>
      </c>
      <c r="D450" s="134" t="s">
        <v>332</v>
      </c>
      <c r="E450" s="135" t="s">
        <v>6423</v>
      </c>
      <c r="F450" s="136" t="s">
        <v>6424</v>
      </c>
      <c r="G450" s="137" t="s">
        <v>2551</v>
      </c>
      <c r="H450" s="138">
        <v>1</v>
      </c>
      <c r="I450" s="139">
        <v>5958.55</v>
      </c>
      <c r="J450" s="140">
        <f t="shared" si="124"/>
        <v>5958.55</v>
      </c>
      <c r="K450" s="136" t="s">
        <v>6013</v>
      </c>
      <c r="L450" s="33"/>
      <c r="M450" s="141" t="s">
        <v>21</v>
      </c>
      <c r="N450" s="142" t="s">
        <v>42</v>
      </c>
      <c r="P450" s="143">
        <f t="shared" si="125"/>
        <v>0</v>
      </c>
      <c r="Q450" s="143">
        <v>0</v>
      </c>
      <c r="R450" s="143">
        <f t="shared" si="126"/>
        <v>0</v>
      </c>
      <c r="S450" s="143">
        <v>0</v>
      </c>
      <c r="T450" s="144">
        <f t="shared" si="127"/>
        <v>0</v>
      </c>
      <c r="AR450" s="145" t="s">
        <v>444</v>
      </c>
      <c r="AT450" s="145" t="s">
        <v>332</v>
      </c>
      <c r="AU450" s="145" t="s">
        <v>80</v>
      </c>
      <c r="AY450" s="18" t="s">
        <v>330</v>
      </c>
      <c r="BE450" s="146">
        <f t="shared" si="128"/>
        <v>5958.55</v>
      </c>
      <c r="BF450" s="146">
        <f t="shared" si="129"/>
        <v>0</v>
      </c>
      <c r="BG450" s="146">
        <f t="shared" si="130"/>
        <v>0</v>
      </c>
      <c r="BH450" s="146">
        <f t="shared" si="131"/>
        <v>0</v>
      </c>
      <c r="BI450" s="146">
        <f t="shared" si="132"/>
        <v>0</v>
      </c>
      <c r="BJ450" s="18" t="s">
        <v>78</v>
      </c>
      <c r="BK450" s="146">
        <f t="shared" si="133"/>
        <v>5958.55</v>
      </c>
      <c r="BL450" s="18" t="s">
        <v>444</v>
      </c>
      <c r="BM450" s="145" t="s">
        <v>6429</v>
      </c>
    </row>
    <row r="451" spans="2:65" s="1" customFormat="1" ht="16.5" customHeight="1">
      <c r="B451" s="33"/>
      <c r="C451" s="173" t="s">
        <v>3578</v>
      </c>
      <c r="D451" s="173" t="s">
        <v>475</v>
      </c>
      <c r="E451" s="174" t="s">
        <v>6430</v>
      </c>
      <c r="F451" s="175" t="s">
        <v>6431</v>
      </c>
      <c r="G451" s="176" t="s">
        <v>2551</v>
      </c>
      <c r="H451" s="177">
        <v>1</v>
      </c>
      <c r="I451" s="178">
        <v>15442.58</v>
      </c>
      <c r="J451" s="179">
        <f t="shared" si="124"/>
        <v>15442.58</v>
      </c>
      <c r="K451" s="175" t="s">
        <v>21</v>
      </c>
      <c r="L451" s="180"/>
      <c r="M451" s="181" t="s">
        <v>21</v>
      </c>
      <c r="N451" s="182" t="s">
        <v>42</v>
      </c>
      <c r="P451" s="143">
        <f t="shared" si="125"/>
        <v>0</v>
      </c>
      <c r="Q451" s="143">
        <v>0</v>
      </c>
      <c r="R451" s="143">
        <f t="shared" si="126"/>
        <v>0</v>
      </c>
      <c r="S451" s="143">
        <v>0</v>
      </c>
      <c r="T451" s="144">
        <f t="shared" si="127"/>
        <v>0</v>
      </c>
      <c r="AR451" s="145" t="s">
        <v>617</v>
      </c>
      <c r="AT451" s="145" t="s">
        <v>475</v>
      </c>
      <c r="AU451" s="145" t="s">
        <v>80</v>
      </c>
      <c r="AY451" s="18" t="s">
        <v>330</v>
      </c>
      <c r="BE451" s="146">
        <f t="shared" si="128"/>
        <v>15442.58</v>
      </c>
      <c r="BF451" s="146">
        <f t="shared" si="129"/>
        <v>0</v>
      </c>
      <c r="BG451" s="146">
        <f t="shared" si="130"/>
        <v>0</v>
      </c>
      <c r="BH451" s="146">
        <f t="shared" si="131"/>
        <v>0</v>
      </c>
      <c r="BI451" s="146">
        <f t="shared" si="132"/>
        <v>0</v>
      </c>
      <c r="BJ451" s="18" t="s">
        <v>78</v>
      </c>
      <c r="BK451" s="146">
        <f t="shared" si="133"/>
        <v>15442.58</v>
      </c>
      <c r="BL451" s="18" t="s">
        <v>444</v>
      </c>
      <c r="BM451" s="145" t="s">
        <v>6432</v>
      </c>
    </row>
    <row r="452" spans="2:65" s="1" customFormat="1" ht="16.5" customHeight="1">
      <c r="B452" s="33"/>
      <c r="C452" s="134" t="s">
        <v>3582</v>
      </c>
      <c r="D452" s="134" t="s">
        <v>332</v>
      </c>
      <c r="E452" s="135" t="s">
        <v>6423</v>
      </c>
      <c r="F452" s="136" t="s">
        <v>6424</v>
      </c>
      <c r="G452" s="137" t="s">
        <v>2551</v>
      </c>
      <c r="H452" s="138">
        <v>1</v>
      </c>
      <c r="I452" s="139">
        <v>3088.52</v>
      </c>
      <c r="J452" s="140">
        <f t="shared" si="124"/>
        <v>3088.52</v>
      </c>
      <c r="K452" s="136" t="s">
        <v>6013</v>
      </c>
      <c r="L452" s="33"/>
      <c r="M452" s="141" t="s">
        <v>21</v>
      </c>
      <c r="N452" s="142" t="s">
        <v>42</v>
      </c>
      <c r="P452" s="143">
        <f t="shared" si="125"/>
        <v>0</v>
      </c>
      <c r="Q452" s="143">
        <v>0</v>
      </c>
      <c r="R452" s="143">
        <f t="shared" si="126"/>
        <v>0</v>
      </c>
      <c r="S452" s="143">
        <v>0</v>
      </c>
      <c r="T452" s="144">
        <f t="shared" si="127"/>
        <v>0</v>
      </c>
      <c r="AR452" s="145" t="s">
        <v>444</v>
      </c>
      <c r="AT452" s="145" t="s">
        <v>332</v>
      </c>
      <c r="AU452" s="145" t="s">
        <v>80</v>
      </c>
      <c r="AY452" s="18" t="s">
        <v>330</v>
      </c>
      <c r="BE452" s="146">
        <f t="shared" si="128"/>
        <v>3088.52</v>
      </c>
      <c r="BF452" s="146">
        <f t="shared" si="129"/>
        <v>0</v>
      </c>
      <c r="BG452" s="146">
        <f t="shared" si="130"/>
        <v>0</v>
      </c>
      <c r="BH452" s="146">
        <f t="shared" si="131"/>
        <v>0</v>
      </c>
      <c r="BI452" s="146">
        <f t="shared" si="132"/>
        <v>0</v>
      </c>
      <c r="BJ452" s="18" t="s">
        <v>78</v>
      </c>
      <c r="BK452" s="146">
        <f t="shared" si="133"/>
        <v>3088.52</v>
      </c>
      <c r="BL452" s="18" t="s">
        <v>444</v>
      </c>
      <c r="BM452" s="145" t="s">
        <v>6433</v>
      </c>
    </row>
    <row r="453" spans="2:65" s="1" customFormat="1" ht="16.5" customHeight="1">
      <c r="B453" s="33"/>
      <c r="C453" s="173" t="s">
        <v>3586</v>
      </c>
      <c r="D453" s="173" t="s">
        <v>475</v>
      </c>
      <c r="E453" s="174" t="s">
        <v>6434</v>
      </c>
      <c r="F453" s="175" t="s">
        <v>6435</v>
      </c>
      <c r="G453" s="176" t="s">
        <v>2551</v>
      </c>
      <c r="H453" s="177">
        <v>2</v>
      </c>
      <c r="I453" s="178">
        <v>3390.82</v>
      </c>
      <c r="J453" s="179">
        <f t="shared" si="124"/>
        <v>6781.64</v>
      </c>
      <c r="K453" s="175" t="s">
        <v>21</v>
      </c>
      <c r="L453" s="180"/>
      <c r="M453" s="181" t="s">
        <v>21</v>
      </c>
      <c r="N453" s="182" t="s">
        <v>42</v>
      </c>
      <c r="P453" s="143">
        <f t="shared" si="125"/>
        <v>0</v>
      </c>
      <c r="Q453" s="143">
        <v>0</v>
      </c>
      <c r="R453" s="143">
        <f t="shared" si="126"/>
        <v>0</v>
      </c>
      <c r="S453" s="143">
        <v>0</v>
      </c>
      <c r="T453" s="144">
        <f t="shared" si="127"/>
        <v>0</v>
      </c>
      <c r="AR453" s="145" t="s">
        <v>617</v>
      </c>
      <c r="AT453" s="145" t="s">
        <v>475</v>
      </c>
      <c r="AU453" s="145" t="s">
        <v>80</v>
      </c>
      <c r="AY453" s="18" t="s">
        <v>330</v>
      </c>
      <c r="BE453" s="146">
        <f t="shared" si="128"/>
        <v>6781.64</v>
      </c>
      <c r="BF453" s="146">
        <f t="shared" si="129"/>
        <v>0</v>
      </c>
      <c r="BG453" s="146">
        <f t="shared" si="130"/>
        <v>0</v>
      </c>
      <c r="BH453" s="146">
        <f t="shared" si="131"/>
        <v>0</v>
      </c>
      <c r="BI453" s="146">
        <f t="shared" si="132"/>
        <v>0</v>
      </c>
      <c r="BJ453" s="18" t="s">
        <v>78</v>
      </c>
      <c r="BK453" s="146">
        <f t="shared" si="133"/>
        <v>6781.64</v>
      </c>
      <c r="BL453" s="18" t="s">
        <v>444</v>
      </c>
      <c r="BM453" s="145" t="s">
        <v>6436</v>
      </c>
    </row>
    <row r="454" spans="2:65" s="1" customFormat="1" ht="16.5" customHeight="1">
      <c r="B454" s="33"/>
      <c r="C454" s="134" t="s">
        <v>3590</v>
      </c>
      <c r="D454" s="134" t="s">
        <v>332</v>
      </c>
      <c r="E454" s="135" t="s">
        <v>6437</v>
      </c>
      <c r="F454" s="136" t="s">
        <v>6438</v>
      </c>
      <c r="G454" s="137" t="s">
        <v>2551</v>
      </c>
      <c r="H454" s="138">
        <v>2</v>
      </c>
      <c r="I454" s="139">
        <v>1017.25</v>
      </c>
      <c r="J454" s="140">
        <f t="shared" si="124"/>
        <v>2034.5</v>
      </c>
      <c r="K454" s="136" t="s">
        <v>6013</v>
      </c>
      <c r="L454" s="33"/>
      <c r="M454" s="141" t="s">
        <v>21</v>
      </c>
      <c r="N454" s="142" t="s">
        <v>42</v>
      </c>
      <c r="P454" s="143">
        <f t="shared" si="125"/>
        <v>0</v>
      </c>
      <c r="Q454" s="143">
        <v>0</v>
      </c>
      <c r="R454" s="143">
        <f t="shared" si="126"/>
        <v>0</v>
      </c>
      <c r="S454" s="143">
        <v>0</v>
      </c>
      <c r="T454" s="144">
        <f t="shared" si="127"/>
        <v>0</v>
      </c>
      <c r="AR454" s="145" t="s">
        <v>444</v>
      </c>
      <c r="AT454" s="145" t="s">
        <v>332</v>
      </c>
      <c r="AU454" s="145" t="s">
        <v>80</v>
      </c>
      <c r="AY454" s="18" t="s">
        <v>330</v>
      </c>
      <c r="BE454" s="146">
        <f t="shared" si="128"/>
        <v>2034.5</v>
      </c>
      <c r="BF454" s="146">
        <f t="shared" si="129"/>
        <v>0</v>
      </c>
      <c r="BG454" s="146">
        <f t="shared" si="130"/>
        <v>0</v>
      </c>
      <c r="BH454" s="146">
        <f t="shared" si="131"/>
        <v>0</v>
      </c>
      <c r="BI454" s="146">
        <f t="shared" si="132"/>
        <v>0</v>
      </c>
      <c r="BJ454" s="18" t="s">
        <v>78</v>
      </c>
      <c r="BK454" s="146">
        <f t="shared" si="133"/>
        <v>2034.5</v>
      </c>
      <c r="BL454" s="18" t="s">
        <v>444</v>
      </c>
      <c r="BM454" s="145" t="s">
        <v>6439</v>
      </c>
    </row>
    <row r="455" spans="2:65" s="1" customFormat="1" ht="16.5" customHeight="1">
      <c r="B455" s="33"/>
      <c r="C455" s="173" t="s">
        <v>3593</v>
      </c>
      <c r="D455" s="173" t="s">
        <v>475</v>
      </c>
      <c r="E455" s="174" t="s">
        <v>6440</v>
      </c>
      <c r="F455" s="175" t="s">
        <v>6441</v>
      </c>
      <c r="G455" s="176" t="s">
        <v>2551</v>
      </c>
      <c r="H455" s="177">
        <v>1</v>
      </c>
      <c r="I455" s="178">
        <v>2115.23</v>
      </c>
      <c r="J455" s="179">
        <f t="shared" si="124"/>
        <v>2115.23</v>
      </c>
      <c r="K455" s="175" t="s">
        <v>21</v>
      </c>
      <c r="L455" s="180"/>
      <c r="M455" s="181" t="s">
        <v>21</v>
      </c>
      <c r="N455" s="182" t="s">
        <v>42</v>
      </c>
      <c r="P455" s="143">
        <f t="shared" si="125"/>
        <v>0</v>
      </c>
      <c r="Q455" s="143">
        <v>0</v>
      </c>
      <c r="R455" s="143">
        <f t="shared" si="126"/>
        <v>0</v>
      </c>
      <c r="S455" s="143">
        <v>0</v>
      </c>
      <c r="T455" s="144">
        <f t="shared" si="127"/>
        <v>0</v>
      </c>
      <c r="AR455" s="145" t="s">
        <v>617</v>
      </c>
      <c r="AT455" s="145" t="s">
        <v>475</v>
      </c>
      <c r="AU455" s="145" t="s">
        <v>80</v>
      </c>
      <c r="AY455" s="18" t="s">
        <v>330</v>
      </c>
      <c r="BE455" s="146">
        <f t="shared" si="128"/>
        <v>2115.23</v>
      </c>
      <c r="BF455" s="146">
        <f t="shared" si="129"/>
        <v>0</v>
      </c>
      <c r="BG455" s="146">
        <f t="shared" si="130"/>
        <v>0</v>
      </c>
      <c r="BH455" s="146">
        <f t="shared" si="131"/>
        <v>0</v>
      </c>
      <c r="BI455" s="146">
        <f t="shared" si="132"/>
        <v>0</v>
      </c>
      <c r="BJ455" s="18" t="s">
        <v>78</v>
      </c>
      <c r="BK455" s="146">
        <f t="shared" si="133"/>
        <v>2115.23</v>
      </c>
      <c r="BL455" s="18" t="s">
        <v>444</v>
      </c>
      <c r="BM455" s="145" t="s">
        <v>6442</v>
      </c>
    </row>
    <row r="456" spans="2:65" s="1" customFormat="1" ht="16.5" customHeight="1">
      <c r="B456" s="33"/>
      <c r="C456" s="134" t="s">
        <v>3596</v>
      </c>
      <c r="D456" s="134" t="s">
        <v>332</v>
      </c>
      <c r="E456" s="135" t="s">
        <v>6443</v>
      </c>
      <c r="F456" s="136" t="s">
        <v>6444</v>
      </c>
      <c r="G456" s="137" t="s">
        <v>2551</v>
      </c>
      <c r="H456" s="138">
        <v>1</v>
      </c>
      <c r="I456" s="139">
        <v>634.57000000000005</v>
      </c>
      <c r="J456" s="140">
        <f t="shared" si="124"/>
        <v>634.57000000000005</v>
      </c>
      <c r="K456" s="136" t="s">
        <v>6013</v>
      </c>
      <c r="L456" s="33"/>
      <c r="M456" s="141" t="s">
        <v>21</v>
      </c>
      <c r="N456" s="142" t="s">
        <v>42</v>
      </c>
      <c r="P456" s="143">
        <f t="shared" si="125"/>
        <v>0</v>
      </c>
      <c r="Q456" s="143">
        <v>0</v>
      </c>
      <c r="R456" s="143">
        <f t="shared" si="126"/>
        <v>0</v>
      </c>
      <c r="S456" s="143">
        <v>0</v>
      </c>
      <c r="T456" s="144">
        <f t="shared" si="127"/>
        <v>0</v>
      </c>
      <c r="AR456" s="145" t="s">
        <v>444</v>
      </c>
      <c r="AT456" s="145" t="s">
        <v>332</v>
      </c>
      <c r="AU456" s="145" t="s">
        <v>80</v>
      </c>
      <c r="AY456" s="18" t="s">
        <v>330</v>
      </c>
      <c r="BE456" s="146">
        <f t="shared" si="128"/>
        <v>634.57000000000005</v>
      </c>
      <c r="BF456" s="146">
        <f t="shared" si="129"/>
        <v>0</v>
      </c>
      <c r="BG456" s="146">
        <f t="shared" si="130"/>
        <v>0</v>
      </c>
      <c r="BH456" s="146">
        <f t="shared" si="131"/>
        <v>0</v>
      </c>
      <c r="BI456" s="146">
        <f t="shared" si="132"/>
        <v>0</v>
      </c>
      <c r="BJ456" s="18" t="s">
        <v>78</v>
      </c>
      <c r="BK456" s="146">
        <f t="shared" si="133"/>
        <v>634.57000000000005</v>
      </c>
      <c r="BL456" s="18" t="s">
        <v>444</v>
      </c>
      <c r="BM456" s="145" t="s">
        <v>6445</v>
      </c>
    </row>
    <row r="457" spans="2:65" s="1" customFormat="1" ht="16.5" customHeight="1">
      <c r="B457" s="33"/>
      <c r="C457" s="173" t="s">
        <v>3599</v>
      </c>
      <c r="D457" s="173" t="s">
        <v>475</v>
      </c>
      <c r="E457" s="174" t="s">
        <v>6446</v>
      </c>
      <c r="F457" s="175" t="s">
        <v>6447</v>
      </c>
      <c r="G457" s="176" t="s">
        <v>2551</v>
      </c>
      <c r="H457" s="177">
        <v>1</v>
      </c>
      <c r="I457" s="178">
        <v>4300.03</v>
      </c>
      <c r="J457" s="179">
        <f t="shared" si="124"/>
        <v>4300.03</v>
      </c>
      <c r="K457" s="175" t="s">
        <v>21</v>
      </c>
      <c r="L457" s="180"/>
      <c r="M457" s="181" t="s">
        <v>21</v>
      </c>
      <c r="N457" s="182" t="s">
        <v>42</v>
      </c>
      <c r="P457" s="143">
        <f t="shared" si="125"/>
        <v>0</v>
      </c>
      <c r="Q457" s="143">
        <v>0</v>
      </c>
      <c r="R457" s="143">
        <f t="shared" si="126"/>
        <v>0</v>
      </c>
      <c r="S457" s="143">
        <v>0</v>
      </c>
      <c r="T457" s="144">
        <f t="shared" si="127"/>
        <v>0</v>
      </c>
      <c r="AR457" s="145" t="s">
        <v>617</v>
      </c>
      <c r="AT457" s="145" t="s">
        <v>475</v>
      </c>
      <c r="AU457" s="145" t="s">
        <v>80</v>
      </c>
      <c r="AY457" s="18" t="s">
        <v>330</v>
      </c>
      <c r="BE457" s="146">
        <f t="shared" si="128"/>
        <v>4300.03</v>
      </c>
      <c r="BF457" s="146">
        <f t="shared" si="129"/>
        <v>0</v>
      </c>
      <c r="BG457" s="146">
        <f t="shared" si="130"/>
        <v>0</v>
      </c>
      <c r="BH457" s="146">
        <f t="shared" si="131"/>
        <v>0</v>
      </c>
      <c r="BI457" s="146">
        <f t="shared" si="132"/>
        <v>0</v>
      </c>
      <c r="BJ457" s="18" t="s">
        <v>78</v>
      </c>
      <c r="BK457" s="146">
        <f t="shared" si="133"/>
        <v>4300.03</v>
      </c>
      <c r="BL457" s="18" t="s">
        <v>444</v>
      </c>
      <c r="BM457" s="145" t="s">
        <v>6448</v>
      </c>
    </row>
    <row r="458" spans="2:65" s="1" customFormat="1" ht="16.5" customHeight="1">
      <c r="B458" s="33"/>
      <c r="C458" s="134" t="s">
        <v>3602</v>
      </c>
      <c r="D458" s="134" t="s">
        <v>332</v>
      </c>
      <c r="E458" s="135" t="s">
        <v>6443</v>
      </c>
      <c r="F458" s="136" t="s">
        <v>6444</v>
      </c>
      <c r="G458" s="137" t="s">
        <v>2551</v>
      </c>
      <c r="H458" s="138">
        <v>1</v>
      </c>
      <c r="I458" s="139">
        <v>1290.01</v>
      </c>
      <c r="J458" s="140">
        <f t="shared" si="124"/>
        <v>1290.01</v>
      </c>
      <c r="K458" s="136" t="s">
        <v>6013</v>
      </c>
      <c r="L458" s="33"/>
      <c r="M458" s="141" t="s">
        <v>21</v>
      </c>
      <c r="N458" s="142" t="s">
        <v>42</v>
      </c>
      <c r="P458" s="143">
        <f t="shared" si="125"/>
        <v>0</v>
      </c>
      <c r="Q458" s="143">
        <v>0</v>
      </c>
      <c r="R458" s="143">
        <f t="shared" si="126"/>
        <v>0</v>
      </c>
      <c r="S458" s="143">
        <v>0</v>
      </c>
      <c r="T458" s="144">
        <f t="shared" si="127"/>
        <v>0</v>
      </c>
      <c r="AR458" s="145" t="s">
        <v>444</v>
      </c>
      <c r="AT458" s="145" t="s">
        <v>332</v>
      </c>
      <c r="AU458" s="145" t="s">
        <v>80</v>
      </c>
      <c r="AY458" s="18" t="s">
        <v>330</v>
      </c>
      <c r="BE458" s="146">
        <f t="shared" si="128"/>
        <v>1290.01</v>
      </c>
      <c r="BF458" s="146">
        <f t="shared" si="129"/>
        <v>0</v>
      </c>
      <c r="BG458" s="146">
        <f t="shared" si="130"/>
        <v>0</v>
      </c>
      <c r="BH458" s="146">
        <f t="shared" si="131"/>
        <v>0</v>
      </c>
      <c r="BI458" s="146">
        <f t="shared" si="132"/>
        <v>0</v>
      </c>
      <c r="BJ458" s="18" t="s">
        <v>78</v>
      </c>
      <c r="BK458" s="146">
        <f t="shared" si="133"/>
        <v>1290.01</v>
      </c>
      <c r="BL458" s="18" t="s">
        <v>444</v>
      </c>
      <c r="BM458" s="145" t="s">
        <v>6449</v>
      </c>
    </row>
    <row r="459" spans="2:65" s="1" customFormat="1" ht="16.5" customHeight="1">
      <c r="B459" s="33"/>
      <c r="C459" s="173" t="s">
        <v>3606</v>
      </c>
      <c r="D459" s="173" t="s">
        <v>475</v>
      </c>
      <c r="E459" s="174" t="s">
        <v>6450</v>
      </c>
      <c r="F459" s="175" t="s">
        <v>6451</v>
      </c>
      <c r="G459" s="176" t="s">
        <v>2551</v>
      </c>
      <c r="H459" s="177">
        <v>1</v>
      </c>
      <c r="I459" s="178">
        <v>10861.1</v>
      </c>
      <c r="J459" s="179">
        <f t="shared" si="124"/>
        <v>10861.1</v>
      </c>
      <c r="K459" s="175" t="s">
        <v>21</v>
      </c>
      <c r="L459" s="180"/>
      <c r="M459" s="181" t="s">
        <v>21</v>
      </c>
      <c r="N459" s="182" t="s">
        <v>42</v>
      </c>
      <c r="P459" s="143">
        <f t="shared" si="125"/>
        <v>0</v>
      </c>
      <c r="Q459" s="143">
        <v>0</v>
      </c>
      <c r="R459" s="143">
        <f t="shared" si="126"/>
        <v>0</v>
      </c>
      <c r="S459" s="143">
        <v>0</v>
      </c>
      <c r="T459" s="144">
        <f t="shared" si="127"/>
        <v>0</v>
      </c>
      <c r="AR459" s="145" t="s">
        <v>617</v>
      </c>
      <c r="AT459" s="145" t="s">
        <v>475</v>
      </c>
      <c r="AU459" s="145" t="s">
        <v>80</v>
      </c>
      <c r="AY459" s="18" t="s">
        <v>330</v>
      </c>
      <c r="BE459" s="146">
        <f t="shared" si="128"/>
        <v>10861.1</v>
      </c>
      <c r="BF459" s="146">
        <f t="shared" si="129"/>
        <v>0</v>
      </c>
      <c r="BG459" s="146">
        <f t="shared" si="130"/>
        <v>0</v>
      </c>
      <c r="BH459" s="146">
        <f t="shared" si="131"/>
        <v>0</v>
      </c>
      <c r="BI459" s="146">
        <f t="shared" si="132"/>
        <v>0</v>
      </c>
      <c r="BJ459" s="18" t="s">
        <v>78</v>
      </c>
      <c r="BK459" s="146">
        <f t="shared" si="133"/>
        <v>10861.1</v>
      </c>
      <c r="BL459" s="18" t="s">
        <v>444</v>
      </c>
      <c r="BM459" s="145" t="s">
        <v>6452</v>
      </c>
    </row>
    <row r="460" spans="2:65" s="1" customFormat="1" ht="16.5" customHeight="1">
      <c r="B460" s="33"/>
      <c r="C460" s="134" t="s">
        <v>3610</v>
      </c>
      <c r="D460" s="134" t="s">
        <v>332</v>
      </c>
      <c r="E460" s="135" t="s">
        <v>6453</v>
      </c>
      <c r="F460" s="136" t="s">
        <v>6454</v>
      </c>
      <c r="G460" s="137" t="s">
        <v>2551</v>
      </c>
      <c r="H460" s="138">
        <v>1</v>
      </c>
      <c r="I460" s="139">
        <v>3258.33</v>
      </c>
      <c r="J460" s="140">
        <f t="shared" si="124"/>
        <v>3258.33</v>
      </c>
      <c r="K460" s="136" t="s">
        <v>6013</v>
      </c>
      <c r="L460" s="33"/>
      <c r="M460" s="141" t="s">
        <v>21</v>
      </c>
      <c r="N460" s="142" t="s">
        <v>42</v>
      </c>
      <c r="P460" s="143">
        <f t="shared" si="125"/>
        <v>0</v>
      </c>
      <c r="Q460" s="143">
        <v>0</v>
      </c>
      <c r="R460" s="143">
        <f t="shared" si="126"/>
        <v>0</v>
      </c>
      <c r="S460" s="143">
        <v>0</v>
      </c>
      <c r="T460" s="144">
        <f t="shared" si="127"/>
        <v>0</v>
      </c>
      <c r="AR460" s="145" t="s">
        <v>444</v>
      </c>
      <c r="AT460" s="145" t="s">
        <v>332</v>
      </c>
      <c r="AU460" s="145" t="s">
        <v>80</v>
      </c>
      <c r="AY460" s="18" t="s">
        <v>330</v>
      </c>
      <c r="BE460" s="146">
        <f t="shared" si="128"/>
        <v>3258.33</v>
      </c>
      <c r="BF460" s="146">
        <f t="shared" si="129"/>
        <v>0</v>
      </c>
      <c r="BG460" s="146">
        <f t="shared" si="130"/>
        <v>0</v>
      </c>
      <c r="BH460" s="146">
        <f t="shared" si="131"/>
        <v>0</v>
      </c>
      <c r="BI460" s="146">
        <f t="shared" si="132"/>
        <v>0</v>
      </c>
      <c r="BJ460" s="18" t="s">
        <v>78</v>
      </c>
      <c r="BK460" s="146">
        <f t="shared" si="133"/>
        <v>3258.33</v>
      </c>
      <c r="BL460" s="18" t="s">
        <v>444</v>
      </c>
      <c r="BM460" s="145" t="s">
        <v>6455</v>
      </c>
    </row>
    <row r="461" spans="2:65" s="1" customFormat="1" ht="16.5" customHeight="1">
      <c r="B461" s="33"/>
      <c r="C461" s="173" t="s">
        <v>3614</v>
      </c>
      <c r="D461" s="173" t="s">
        <v>475</v>
      </c>
      <c r="E461" s="174" t="s">
        <v>6456</v>
      </c>
      <c r="F461" s="175" t="s">
        <v>6457</v>
      </c>
      <c r="G461" s="176" t="s">
        <v>2551</v>
      </c>
      <c r="H461" s="177">
        <v>1</v>
      </c>
      <c r="I461" s="178">
        <v>20830.240000000002</v>
      </c>
      <c r="J461" s="179">
        <f t="shared" si="124"/>
        <v>20830.240000000002</v>
      </c>
      <c r="K461" s="175" t="s">
        <v>21</v>
      </c>
      <c r="L461" s="180"/>
      <c r="M461" s="181" t="s">
        <v>21</v>
      </c>
      <c r="N461" s="182" t="s">
        <v>42</v>
      </c>
      <c r="P461" s="143">
        <f t="shared" si="125"/>
        <v>0</v>
      </c>
      <c r="Q461" s="143">
        <v>0</v>
      </c>
      <c r="R461" s="143">
        <f t="shared" si="126"/>
        <v>0</v>
      </c>
      <c r="S461" s="143">
        <v>0</v>
      </c>
      <c r="T461" s="144">
        <f t="shared" si="127"/>
        <v>0</v>
      </c>
      <c r="AR461" s="145" t="s">
        <v>617</v>
      </c>
      <c r="AT461" s="145" t="s">
        <v>475</v>
      </c>
      <c r="AU461" s="145" t="s">
        <v>80</v>
      </c>
      <c r="AY461" s="18" t="s">
        <v>330</v>
      </c>
      <c r="BE461" s="146">
        <f t="shared" si="128"/>
        <v>20830.240000000002</v>
      </c>
      <c r="BF461" s="146">
        <f t="shared" si="129"/>
        <v>0</v>
      </c>
      <c r="BG461" s="146">
        <f t="shared" si="130"/>
        <v>0</v>
      </c>
      <c r="BH461" s="146">
        <f t="shared" si="131"/>
        <v>0</v>
      </c>
      <c r="BI461" s="146">
        <f t="shared" si="132"/>
        <v>0</v>
      </c>
      <c r="BJ461" s="18" t="s">
        <v>78</v>
      </c>
      <c r="BK461" s="146">
        <f t="shared" si="133"/>
        <v>20830.240000000002</v>
      </c>
      <c r="BL461" s="18" t="s">
        <v>444</v>
      </c>
      <c r="BM461" s="145" t="s">
        <v>6458</v>
      </c>
    </row>
    <row r="462" spans="2:65" s="1" customFormat="1" ht="16.5" customHeight="1">
      <c r="B462" s="33"/>
      <c r="C462" s="134" t="s">
        <v>3618</v>
      </c>
      <c r="D462" s="134" t="s">
        <v>332</v>
      </c>
      <c r="E462" s="135" t="s">
        <v>6453</v>
      </c>
      <c r="F462" s="136" t="s">
        <v>6454</v>
      </c>
      <c r="G462" s="137" t="s">
        <v>2551</v>
      </c>
      <c r="H462" s="138">
        <v>1</v>
      </c>
      <c r="I462" s="139">
        <v>6249.07</v>
      </c>
      <c r="J462" s="140">
        <f t="shared" si="124"/>
        <v>6249.07</v>
      </c>
      <c r="K462" s="136" t="s">
        <v>6013</v>
      </c>
      <c r="L462" s="33"/>
      <c r="M462" s="141" t="s">
        <v>21</v>
      </c>
      <c r="N462" s="142" t="s">
        <v>42</v>
      </c>
      <c r="P462" s="143">
        <f t="shared" si="125"/>
        <v>0</v>
      </c>
      <c r="Q462" s="143">
        <v>0</v>
      </c>
      <c r="R462" s="143">
        <f t="shared" si="126"/>
        <v>0</v>
      </c>
      <c r="S462" s="143">
        <v>0</v>
      </c>
      <c r="T462" s="144">
        <f t="shared" si="127"/>
        <v>0</v>
      </c>
      <c r="AR462" s="145" t="s">
        <v>444</v>
      </c>
      <c r="AT462" s="145" t="s">
        <v>332</v>
      </c>
      <c r="AU462" s="145" t="s">
        <v>80</v>
      </c>
      <c r="AY462" s="18" t="s">
        <v>330</v>
      </c>
      <c r="BE462" s="146">
        <f t="shared" si="128"/>
        <v>6249.07</v>
      </c>
      <c r="BF462" s="146">
        <f t="shared" si="129"/>
        <v>0</v>
      </c>
      <c r="BG462" s="146">
        <f t="shared" si="130"/>
        <v>0</v>
      </c>
      <c r="BH462" s="146">
        <f t="shared" si="131"/>
        <v>0</v>
      </c>
      <c r="BI462" s="146">
        <f t="shared" si="132"/>
        <v>0</v>
      </c>
      <c r="BJ462" s="18" t="s">
        <v>78</v>
      </c>
      <c r="BK462" s="146">
        <f t="shared" si="133"/>
        <v>6249.07</v>
      </c>
      <c r="BL462" s="18" t="s">
        <v>444</v>
      </c>
      <c r="BM462" s="145" t="s">
        <v>6459</v>
      </c>
    </row>
    <row r="463" spans="2:65" s="1" customFormat="1" ht="21.75" customHeight="1">
      <c r="B463" s="33"/>
      <c r="C463" s="173" t="s">
        <v>3625</v>
      </c>
      <c r="D463" s="173" t="s">
        <v>475</v>
      </c>
      <c r="E463" s="174" t="s">
        <v>6460</v>
      </c>
      <c r="F463" s="175" t="s">
        <v>6461</v>
      </c>
      <c r="G463" s="176" t="s">
        <v>2551</v>
      </c>
      <c r="H463" s="177">
        <v>11</v>
      </c>
      <c r="I463" s="178">
        <v>1474.28</v>
      </c>
      <c r="J463" s="179">
        <f t="shared" si="124"/>
        <v>16217.08</v>
      </c>
      <c r="K463" s="175" t="s">
        <v>21</v>
      </c>
      <c r="L463" s="180"/>
      <c r="M463" s="181" t="s">
        <v>21</v>
      </c>
      <c r="N463" s="182" t="s">
        <v>42</v>
      </c>
      <c r="P463" s="143">
        <f t="shared" si="125"/>
        <v>0</v>
      </c>
      <c r="Q463" s="143">
        <v>0</v>
      </c>
      <c r="R463" s="143">
        <f t="shared" si="126"/>
        <v>0</v>
      </c>
      <c r="S463" s="143">
        <v>0</v>
      </c>
      <c r="T463" s="144">
        <f t="shared" si="127"/>
        <v>0</v>
      </c>
      <c r="AR463" s="145" t="s">
        <v>617</v>
      </c>
      <c r="AT463" s="145" t="s">
        <v>475</v>
      </c>
      <c r="AU463" s="145" t="s">
        <v>80</v>
      </c>
      <c r="AY463" s="18" t="s">
        <v>330</v>
      </c>
      <c r="BE463" s="146">
        <f t="shared" si="128"/>
        <v>16217.08</v>
      </c>
      <c r="BF463" s="146">
        <f t="shared" si="129"/>
        <v>0</v>
      </c>
      <c r="BG463" s="146">
        <f t="shared" si="130"/>
        <v>0</v>
      </c>
      <c r="BH463" s="146">
        <f t="shared" si="131"/>
        <v>0</v>
      </c>
      <c r="BI463" s="146">
        <f t="shared" si="132"/>
        <v>0</v>
      </c>
      <c r="BJ463" s="18" t="s">
        <v>78</v>
      </c>
      <c r="BK463" s="146">
        <f t="shared" si="133"/>
        <v>16217.08</v>
      </c>
      <c r="BL463" s="18" t="s">
        <v>444</v>
      </c>
      <c r="BM463" s="145" t="s">
        <v>6462</v>
      </c>
    </row>
    <row r="464" spans="2:65" s="1" customFormat="1" ht="16.5" customHeight="1">
      <c r="B464" s="33"/>
      <c r="C464" s="134" t="s">
        <v>3630</v>
      </c>
      <c r="D464" s="134" t="s">
        <v>332</v>
      </c>
      <c r="E464" s="135" t="s">
        <v>6463</v>
      </c>
      <c r="F464" s="136" t="s">
        <v>6464</v>
      </c>
      <c r="G464" s="137" t="s">
        <v>2551</v>
      </c>
      <c r="H464" s="138">
        <v>11</v>
      </c>
      <c r="I464" s="139">
        <v>442.28</v>
      </c>
      <c r="J464" s="140">
        <f t="shared" si="124"/>
        <v>4865.08</v>
      </c>
      <c r="K464" s="136" t="s">
        <v>6013</v>
      </c>
      <c r="L464" s="33"/>
      <c r="M464" s="141" t="s">
        <v>21</v>
      </c>
      <c r="N464" s="142" t="s">
        <v>42</v>
      </c>
      <c r="P464" s="143">
        <f t="shared" si="125"/>
        <v>0</v>
      </c>
      <c r="Q464" s="143">
        <v>0</v>
      </c>
      <c r="R464" s="143">
        <f t="shared" si="126"/>
        <v>0</v>
      </c>
      <c r="S464" s="143">
        <v>0</v>
      </c>
      <c r="T464" s="144">
        <f t="shared" si="127"/>
        <v>0</v>
      </c>
      <c r="AR464" s="145" t="s">
        <v>444</v>
      </c>
      <c r="AT464" s="145" t="s">
        <v>332</v>
      </c>
      <c r="AU464" s="145" t="s">
        <v>80</v>
      </c>
      <c r="AY464" s="18" t="s">
        <v>330</v>
      </c>
      <c r="BE464" s="146">
        <f t="shared" si="128"/>
        <v>4865.08</v>
      </c>
      <c r="BF464" s="146">
        <f t="shared" si="129"/>
        <v>0</v>
      </c>
      <c r="BG464" s="146">
        <f t="shared" si="130"/>
        <v>0</v>
      </c>
      <c r="BH464" s="146">
        <f t="shared" si="131"/>
        <v>0</v>
      </c>
      <c r="BI464" s="146">
        <f t="shared" si="132"/>
        <v>0</v>
      </c>
      <c r="BJ464" s="18" t="s">
        <v>78</v>
      </c>
      <c r="BK464" s="146">
        <f t="shared" si="133"/>
        <v>4865.08</v>
      </c>
      <c r="BL464" s="18" t="s">
        <v>444</v>
      </c>
      <c r="BM464" s="145" t="s">
        <v>6465</v>
      </c>
    </row>
    <row r="465" spans="2:65" s="1" customFormat="1" ht="21.75" customHeight="1">
      <c r="B465" s="33"/>
      <c r="C465" s="173" t="s">
        <v>3635</v>
      </c>
      <c r="D465" s="173" t="s">
        <v>475</v>
      </c>
      <c r="E465" s="174" t="s">
        <v>6466</v>
      </c>
      <c r="F465" s="175" t="s">
        <v>6467</v>
      </c>
      <c r="G465" s="176" t="s">
        <v>2551</v>
      </c>
      <c r="H465" s="177">
        <v>6</v>
      </c>
      <c r="I465" s="178">
        <v>1240.52</v>
      </c>
      <c r="J465" s="179">
        <f t="shared" si="124"/>
        <v>7443.12</v>
      </c>
      <c r="K465" s="175" t="s">
        <v>21</v>
      </c>
      <c r="L465" s="180"/>
      <c r="M465" s="181" t="s">
        <v>21</v>
      </c>
      <c r="N465" s="182" t="s">
        <v>42</v>
      </c>
      <c r="P465" s="143">
        <f t="shared" si="125"/>
        <v>0</v>
      </c>
      <c r="Q465" s="143">
        <v>0</v>
      </c>
      <c r="R465" s="143">
        <f t="shared" si="126"/>
        <v>0</v>
      </c>
      <c r="S465" s="143">
        <v>0</v>
      </c>
      <c r="T465" s="144">
        <f t="shared" si="127"/>
        <v>0</v>
      </c>
      <c r="AR465" s="145" t="s">
        <v>617</v>
      </c>
      <c r="AT465" s="145" t="s">
        <v>475</v>
      </c>
      <c r="AU465" s="145" t="s">
        <v>80</v>
      </c>
      <c r="AY465" s="18" t="s">
        <v>330</v>
      </c>
      <c r="BE465" s="146">
        <f t="shared" si="128"/>
        <v>7443.12</v>
      </c>
      <c r="BF465" s="146">
        <f t="shared" si="129"/>
        <v>0</v>
      </c>
      <c r="BG465" s="146">
        <f t="shared" si="130"/>
        <v>0</v>
      </c>
      <c r="BH465" s="146">
        <f t="shared" si="131"/>
        <v>0</v>
      </c>
      <c r="BI465" s="146">
        <f t="shared" si="132"/>
        <v>0</v>
      </c>
      <c r="BJ465" s="18" t="s">
        <v>78</v>
      </c>
      <c r="BK465" s="146">
        <f t="shared" si="133"/>
        <v>7443.12</v>
      </c>
      <c r="BL465" s="18" t="s">
        <v>444</v>
      </c>
      <c r="BM465" s="145" t="s">
        <v>6468</v>
      </c>
    </row>
    <row r="466" spans="2:65" s="1" customFormat="1" ht="16.5" customHeight="1">
      <c r="B466" s="33"/>
      <c r="C466" s="134" t="s">
        <v>3640</v>
      </c>
      <c r="D466" s="134" t="s">
        <v>332</v>
      </c>
      <c r="E466" s="135" t="s">
        <v>6463</v>
      </c>
      <c r="F466" s="136" t="s">
        <v>6464</v>
      </c>
      <c r="G466" s="137" t="s">
        <v>2551</v>
      </c>
      <c r="H466" s="138">
        <v>6</v>
      </c>
      <c r="I466" s="139">
        <v>372.16</v>
      </c>
      <c r="J466" s="140">
        <f t="shared" si="124"/>
        <v>2232.96</v>
      </c>
      <c r="K466" s="136" t="s">
        <v>6013</v>
      </c>
      <c r="L466" s="33"/>
      <c r="M466" s="141" t="s">
        <v>21</v>
      </c>
      <c r="N466" s="142" t="s">
        <v>42</v>
      </c>
      <c r="P466" s="143">
        <f t="shared" si="125"/>
        <v>0</v>
      </c>
      <c r="Q466" s="143">
        <v>0</v>
      </c>
      <c r="R466" s="143">
        <f t="shared" si="126"/>
        <v>0</v>
      </c>
      <c r="S466" s="143">
        <v>0</v>
      </c>
      <c r="T466" s="144">
        <f t="shared" si="127"/>
        <v>0</v>
      </c>
      <c r="AR466" s="145" t="s">
        <v>444</v>
      </c>
      <c r="AT466" s="145" t="s">
        <v>332</v>
      </c>
      <c r="AU466" s="145" t="s">
        <v>80</v>
      </c>
      <c r="AY466" s="18" t="s">
        <v>330</v>
      </c>
      <c r="BE466" s="146">
        <f t="shared" si="128"/>
        <v>2232.96</v>
      </c>
      <c r="BF466" s="146">
        <f t="shared" si="129"/>
        <v>0</v>
      </c>
      <c r="BG466" s="146">
        <f t="shared" si="130"/>
        <v>0</v>
      </c>
      <c r="BH466" s="146">
        <f t="shared" si="131"/>
        <v>0</v>
      </c>
      <c r="BI466" s="146">
        <f t="shared" si="132"/>
        <v>0</v>
      </c>
      <c r="BJ466" s="18" t="s">
        <v>78</v>
      </c>
      <c r="BK466" s="146">
        <f t="shared" si="133"/>
        <v>2232.96</v>
      </c>
      <c r="BL466" s="18" t="s">
        <v>444</v>
      </c>
      <c r="BM466" s="145" t="s">
        <v>6469</v>
      </c>
    </row>
    <row r="467" spans="2:65" s="11" customFormat="1" ht="22.9" customHeight="1">
      <c r="B467" s="122"/>
      <c r="D467" s="123" t="s">
        <v>70</v>
      </c>
      <c r="E467" s="132" t="s">
        <v>6470</v>
      </c>
      <c r="F467" s="132" t="s">
        <v>6471</v>
      </c>
      <c r="I467" s="125"/>
      <c r="J467" s="133">
        <f>BK467</f>
        <v>130518.41</v>
      </c>
      <c r="L467" s="122"/>
      <c r="M467" s="127"/>
      <c r="P467" s="128">
        <f>SUM(P468:P479)</f>
        <v>0</v>
      </c>
      <c r="R467" s="128">
        <f>SUM(R468:R479)</f>
        <v>0</v>
      </c>
      <c r="T467" s="129">
        <f>SUM(T468:T479)</f>
        <v>0</v>
      </c>
      <c r="AR467" s="123" t="s">
        <v>78</v>
      </c>
      <c r="AT467" s="130" t="s">
        <v>70</v>
      </c>
      <c r="AU467" s="130" t="s">
        <v>78</v>
      </c>
      <c r="AY467" s="123" t="s">
        <v>330</v>
      </c>
      <c r="BK467" s="131">
        <f>SUM(BK468:BK479)</f>
        <v>130518.41</v>
      </c>
    </row>
    <row r="468" spans="2:65" s="1" customFormat="1" ht="24.2" customHeight="1">
      <c r="B468" s="33"/>
      <c r="C468" s="173" t="s">
        <v>3645</v>
      </c>
      <c r="D468" s="173" t="s">
        <v>475</v>
      </c>
      <c r="E468" s="174" t="s">
        <v>6472</v>
      </c>
      <c r="F468" s="175" t="s">
        <v>6473</v>
      </c>
      <c r="G468" s="176" t="s">
        <v>2551</v>
      </c>
      <c r="H468" s="177">
        <v>1</v>
      </c>
      <c r="I468" s="178">
        <v>32790.54</v>
      </c>
      <c r="J468" s="179">
        <f t="shared" ref="J468:J479" si="134">ROUND(I468*H468,2)</f>
        <v>32790.54</v>
      </c>
      <c r="K468" s="175" t="s">
        <v>21</v>
      </c>
      <c r="L468" s="180"/>
      <c r="M468" s="181" t="s">
        <v>21</v>
      </c>
      <c r="N468" s="182" t="s">
        <v>42</v>
      </c>
      <c r="P468" s="143">
        <f t="shared" ref="P468:P479" si="135">O468*H468</f>
        <v>0</v>
      </c>
      <c r="Q468" s="143">
        <v>0</v>
      </c>
      <c r="R468" s="143">
        <f t="shared" ref="R468:R479" si="136">Q468*H468</f>
        <v>0</v>
      </c>
      <c r="S468" s="143">
        <v>0</v>
      </c>
      <c r="T468" s="144">
        <f t="shared" ref="T468:T479" si="137">S468*H468</f>
        <v>0</v>
      </c>
      <c r="AR468" s="145" t="s">
        <v>617</v>
      </c>
      <c r="AT468" s="145" t="s">
        <v>475</v>
      </c>
      <c r="AU468" s="145" t="s">
        <v>80</v>
      </c>
      <c r="AY468" s="18" t="s">
        <v>330</v>
      </c>
      <c r="BE468" s="146">
        <f t="shared" ref="BE468:BE479" si="138">IF(N468="základní",J468,0)</f>
        <v>32790.54</v>
      </c>
      <c r="BF468" s="146">
        <f t="shared" ref="BF468:BF479" si="139">IF(N468="snížená",J468,0)</f>
        <v>0</v>
      </c>
      <c r="BG468" s="146">
        <f t="shared" ref="BG468:BG479" si="140">IF(N468="zákl. přenesená",J468,0)</f>
        <v>0</v>
      </c>
      <c r="BH468" s="146">
        <f t="shared" ref="BH468:BH479" si="141">IF(N468="sníž. přenesená",J468,0)</f>
        <v>0</v>
      </c>
      <c r="BI468" s="146">
        <f t="shared" ref="BI468:BI479" si="142">IF(N468="nulová",J468,0)</f>
        <v>0</v>
      </c>
      <c r="BJ468" s="18" t="s">
        <v>78</v>
      </c>
      <c r="BK468" s="146">
        <f t="shared" ref="BK468:BK479" si="143">ROUND(I468*H468,2)</f>
        <v>32790.54</v>
      </c>
      <c r="BL468" s="18" t="s">
        <v>444</v>
      </c>
      <c r="BM468" s="145" t="s">
        <v>6474</v>
      </c>
    </row>
    <row r="469" spans="2:65" s="1" customFormat="1" ht="16.5" customHeight="1">
      <c r="B469" s="33"/>
      <c r="C469" s="134" t="s">
        <v>3648</v>
      </c>
      <c r="D469" s="134" t="s">
        <v>332</v>
      </c>
      <c r="E469" s="135" t="s">
        <v>6475</v>
      </c>
      <c r="F469" s="136" t="s">
        <v>6476</v>
      </c>
      <c r="G469" s="137" t="s">
        <v>2551</v>
      </c>
      <c r="H469" s="138">
        <v>1</v>
      </c>
      <c r="I469" s="139">
        <v>4918.58</v>
      </c>
      <c r="J469" s="140">
        <f t="shared" si="134"/>
        <v>4918.58</v>
      </c>
      <c r="K469" s="136" t="s">
        <v>6013</v>
      </c>
      <c r="L469" s="33"/>
      <c r="M469" s="141" t="s">
        <v>21</v>
      </c>
      <c r="N469" s="142" t="s">
        <v>42</v>
      </c>
      <c r="P469" s="143">
        <f t="shared" si="135"/>
        <v>0</v>
      </c>
      <c r="Q469" s="143">
        <v>0</v>
      </c>
      <c r="R469" s="143">
        <f t="shared" si="136"/>
        <v>0</v>
      </c>
      <c r="S469" s="143">
        <v>0</v>
      </c>
      <c r="T469" s="144">
        <f t="shared" si="137"/>
        <v>0</v>
      </c>
      <c r="AR469" s="145" t="s">
        <v>444</v>
      </c>
      <c r="AT469" s="145" t="s">
        <v>332</v>
      </c>
      <c r="AU469" s="145" t="s">
        <v>80</v>
      </c>
      <c r="AY469" s="18" t="s">
        <v>330</v>
      </c>
      <c r="BE469" s="146">
        <f t="shared" si="138"/>
        <v>4918.58</v>
      </c>
      <c r="BF469" s="146">
        <f t="shared" si="139"/>
        <v>0</v>
      </c>
      <c r="BG469" s="146">
        <f t="shared" si="140"/>
        <v>0</v>
      </c>
      <c r="BH469" s="146">
        <f t="shared" si="141"/>
        <v>0</v>
      </c>
      <c r="BI469" s="146">
        <f t="shared" si="142"/>
        <v>0</v>
      </c>
      <c r="BJ469" s="18" t="s">
        <v>78</v>
      </c>
      <c r="BK469" s="146">
        <f t="shared" si="143"/>
        <v>4918.58</v>
      </c>
      <c r="BL469" s="18" t="s">
        <v>444</v>
      </c>
      <c r="BM469" s="145" t="s">
        <v>6477</v>
      </c>
    </row>
    <row r="470" spans="2:65" s="1" customFormat="1" ht="16.5" customHeight="1">
      <c r="B470" s="33"/>
      <c r="C470" s="173" t="s">
        <v>3652</v>
      </c>
      <c r="D470" s="173" t="s">
        <v>475</v>
      </c>
      <c r="E470" s="174" t="s">
        <v>6478</v>
      </c>
      <c r="F470" s="175" t="s">
        <v>6479</v>
      </c>
      <c r="G470" s="176" t="s">
        <v>2551</v>
      </c>
      <c r="H470" s="177">
        <v>1</v>
      </c>
      <c r="I470" s="178">
        <v>2973.38</v>
      </c>
      <c r="J470" s="179">
        <f t="shared" si="134"/>
        <v>2973.38</v>
      </c>
      <c r="K470" s="175" t="s">
        <v>21</v>
      </c>
      <c r="L470" s="180"/>
      <c r="M470" s="181" t="s">
        <v>21</v>
      </c>
      <c r="N470" s="182" t="s">
        <v>42</v>
      </c>
      <c r="P470" s="143">
        <f t="shared" si="135"/>
        <v>0</v>
      </c>
      <c r="Q470" s="143">
        <v>0</v>
      </c>
      <c r="R470" s="143">
        <f t="shared" si="136"/>
        <v>0</v>
      </c>
      <c r="S470" s="143">
        <v>0</v>
      </c>
      <c r="T470" s="144">
        <f t="shared" si="137"/>
        <v>0</v>
      </c>
      <c r="AR470" s="145" t="s">
        <v>617</v>
      </c>
      <c r="AT470" s="145" t="s">
        <v>475</v>
      </c>
      <c r="AU470" s="145" t="s">
        <v>80</v>
      </c>
      <c r="AY470" s="18" t="s">
        <v>330</v>
      </c>
      <c r="BE470" s="146">
        <f t="shared" si="138"/>
        <v>2973.38</v>
      </c>
      <c r="BF470" s="146">
        <f t="shared" si="139"/>
        <v>0</v>
      </c>
      <c r="BG470" s="146">
        <f t="shared" si="140"/>
        <v>0</v>
      </c>
      <c r="BH470" s="146">
        <f t="shared" si="141"/>
        <v>0</v>
      </c>
      <c r="BI470" s="146">
        <f t="shared" si="142"/>
        <v>0</v>
      </c>
      <c r="BJ470" s="18" t="s">
        <v>78</v>
      </c>
      <c r="BK470" s="146">
        <f t="shared" si="143"/>
        <v>2973.38</v>
      </c>
      <c r="BL470" s="18" t="s">
        <v>444</v>
      </c>
      <c r="BM470" s="145" t="s">
        <v>6480</v>
      </c>
    </row>
    <row r="471" spans="2:65" s="1" customFormat="1" ht="16.5" customHeight="1">
      <c r="B471" s="33"/>
      <c r="C471" s="134" t="s">
        <v>3655</v>
      </c>
      <c r="D471" s="134" t="s">
        <v>332</v>
      </c>
      <c r="E471" s="135" t="s">
        <v>6481</v>
      </c>
      <c r="F471" s="136" t="s">
        <v>6482</v>
      </c>
      <c r="G471" s="137" t="s">
        <v>2551</v>
      </c>
      <c r="H471" s="138">
        <v>1</v>
      </c>
      <c r="I471" s="139">
        <v>892.02</v>
      </c>
      <c r="J471" s="140">
        <f t="shared" si="134"/>
        <v>892.02</v>
      </c>
      <c r="K471" s="136" t="s">
        <v>6013</v>
      </c>
      <c r="L471" s="33"/>
      <c r="M471" s="141" t="s">
        <v>21</v>
      </c>
      <c r="N471" s="142" t="s">
        <v>42</v>
      </c>
      <c r="P471" s="143">
        <f t="shared" si="135"/>
        <v>0</v>
      </c>
      <c r="Q471" s="143">
        <v>0</v>
      </c>
      <c r="R471" s="143">
        <f t="shared" si="136"/>
        <v>0</v>
      </c>
      <c r="S471" s="143">
        <v>0</v>
      </c>
      <c r="T471" s="144">
        <f t="shared" si="137"/>
        <v>0</v>
      </c>
      <c r="AR471" s="145" t="s">
        <v>444</v>
      </c>
      <c r="AT471" s="145" t="s">
        <v>332</v>
      </c>
      <c r="AU471" s="145" t="s">
        <v>80</v>
      </c>
      <c r="AY471" s="18" t="s">
        <v>330</v>
      </c>
      <c r="BE471" s="146">
        <f t="shared" si="138"/>
        <v>892.02</v>
      </c>
      <c r="BF471" s="146">
        <f t="shared" si="139"/>
        <v>0</v>
      </c>
      <c r="BG471" s="146">
        <f t="shared" si="140"/>
        <v>0</v>
      </c>
      <c r="BH471" s="146">
        <f t="shared" si="141"/>
        <v>0</v>
      </c>
      <c r="BI471" s="146">
        <f t="shared" si="142"/>
        <v>0</v>
      </c>
      <c r="BJ471" s="18" t="s">
        <v>78</v>
      </c>
      <c r="BK471" s="146">
        <f t="shared" si="143"/>
        <v>892.02</v>
      </c>
      <c r="BL471" s="18" t="s">
        <v>444</v>
      </c>
      <c r="BM471" s="145" t="s">
        <v>2777</v>
      </c>
    </row>
    <row r="472" spans="2:65" s="1" customFormat="1" ht="16.5" customHeight="1">
      <c r="B472" s="33"/>
      <c r="C472" s="173" t="s">
        <v>3659</v>
      </c>
      <c r="D472" s="173" t="s">
        <v>475</v>
      </c>
      <c r="E472" s="174" t="s">
        <v>6483</v>
      </c>
      <c r="F472" s="175" t="s">
        <v>6479</v>
      </c>
      <c r="G472" s="176" t="s">
        <v>2551</v>
      </c>
      <c r="H472" s="177">
        <v>1</v>
      </c>
      <c r="I472" s="178">
        <v>2973.38</v>
      </c>
      <c r="J472" s="179">
        <f t="shared" si="134"/>
        <v>2973.38</v>
      </c>
      <c r="K472" s="175" t="s">
        <v>21</v>
      </c>
      <c r="L472" s="180"/>
      <c r="M472" s="181" t="s">
        <v>21</v>
      </c>
      <c r="N472" s="182" t="s">
        <v>42</v>
      </c>
      <c r="P472" s="143">
        <f t="shared" si="135"/>
        <v>0</v>
      </c>
      <c r="Q472" s="143">
        <v>0</v>
      </c>
      <c r="R472" s="143">
        <f t="shared" si="136"/>
        <v>0</v>
      </c>
      <c r="S472" s="143">
        <v>0</v>
      </c>
      <c r="T472" s="144">
        <f t="shared" si="137"/>
        <v>0</v>
      </c>
      <c r="AR472" s="145" t="s">
        <v>617</v>
      </c>
      <c r="AT472" s="145" t="s">
        <v>475</v>
      </c>
      <c r="AU472" s="145" t="s">
        <v>80</v>
      </c>
      <c r="AY472" s="18" t="s">
        <v>330</v>
      </c>
      <c r="BE472" s="146">
        <f t="shared" si="138"/>
        <v>2973.38</v>
      </c>
      <c r="BF472" s="146">
        <f t="shared" si="139"/>
        <v>0</v>
      </c>
      <c r="BG472" s="146">
        <f t="shared" si="140"/>
        <v>0</v>
      </c>
      <c r="BH472" s="146">
        <f t="shared" si="141"/>
        <v>0</v>
      </c>
      <c r="BI472" s="146">
        <f t="shared" si="142"/>
        <v>0</v>
      </c>
      <c r="BJ472" s="18" t="s">
        <v>78</v>
      </c>
      <c r="BK472" s="146">
        <f t="shared" si="143"/>
        <v>2973.38</v>
      </c>
      <c r="BL472" s="18" t="s">
        <v>444</v>
      </c>
      <c r="BM472" s="145" t="s">
        <v>6484</v>
      </c>
    </row>
    <row r="473" spans="2:65" s="1" customFormat="1" ht="16.5" customHeight="1">
      <c r="B473" s="33"/>
      <c r="C473" s="134" t="s">
        <v>3663</v>
      </c>
      <c r="D473" s="134" t="s">
        <v>332</v>
      </c>
      <c r="E473" s="135" t="s">
        <v>6481</v>
      </c>
      <c r="F473" s="136" t="s">
        <v>6482</v>
      </c>
      <c r="G473" s="137" t="s">
        <v>2551</v>
      </c>
      <c r="H473" s="138">
        <v>1</v>
      </c>
      <c r="I473" s="139">
        <v>892.02</v>
      </c>
      <c r="J473" s="140">
        <f t="shared" si="134"/>
        <v>892.02</v>
      </c>
      <c r="K473" s="136" t="s">
        <v>6013</v>
      </c>
      <c r="L473" s="33"/>
      <c r="M473" s="141" t="s">
        <v>21</v>
      </c>
      <c r="N473" s="142" t="s">
        <v>42</v>
      </c>
      <c r="P473" s="143">
        <f t="shared" si="135"/>
        <v>0</v>
      </c>
      <c r="Q473" s="143">
        <v>0</v>
      </c>
      <c r="R473" s="143">
        <f t="shared" si="136"/>
        <v>0</v>
      </c>
      <c r="S473" s="143">
        <v>0</v>
      </c>
      <c r="T473" s="144">
        <f t="shared" si="137"/>
        <v>0</v>
      </c>
      <c r="AR473" s="145" t="s">
        <v>444</v>
      </c>
      <c r="AT473" s="145" t="s">
        <v>332</v>
      </c>
      <c r="AU473" s="145" t="s">
        <v>80</v>
      </c>
      <c r="AY473" s="18" t="s">
        <v>330</v>
      </c>
      <c r="BE473" s="146">
        <f t="shared" si="138"/>
        <v>892.02</v>
      </c>
      <c r="BF473" s="146">
        <f t="shared" si="139"/>
        <v>0</v>
      </c>
      <c r="BG473" s="146">
        <f t="shared" si="140"/>
        <v>0</v>
      </c>
      <c r="BH473" s="146">
        <f t="shared" si="141"/>
        <v>0</v>
      </c>
      <c r="BI473" s="146">
        <f t="shared" si="142"/>
        <v>0</v>
      </c>
      <c r="BJ473" s="18" t="s">
        <v>78</v>
      </c>
      <c r="BK473" s="146">
        <f t="shared" si="143"/>
        <v>892.02</v>
      </c>
      <c r="BL473" s="18" t="s">
        <v>444</v>
      </c>
      <c r="BM473" s="145" t="s">
        <v>6485</v>
      </c>
    </row>
    <row r="474" spans="2:65" s="1" customFormat="1" ht="21.75" customHeight="1">
      <c r="B474" s="33"/>
      <c r="C474" s="173" t="s">
        <v>3668</v>
      </c>
      <c r="D474" s="173" t="s">
        <v>475</v>
      </c>
      <c r="E474" s="174" t="s">
        <v>6486</v>
      </c>
      <c r="F474" s="175" t="s">
        <v>6487</v>
      </c>
      <c r="G474" s="176" t="s">
        <v>2551</v>
      </c>
      <c r="H474" s="177">
        <v>3</v>
      </c>
      <c r="I474" s="178">
        <v>17952.41</v>
      </c>
      <c r="J474" s="179">
        <f t="shared" si="134"/>
        <v>53857.23</v>
      </c>
      <c r="K474" s="175" t="s">
        <v>21</v>
      </c>
      <c r="L474" s="180"/>
      <c r="M474" s="181" t="s">
        <v>21</v>
      </c>
      <c r="N474" s="182" t="s">
        <v>42</v>
      </c>
      <c r="P474" s="143">
        <f t="shared" si="135"/>
        <v>0</v>
      </c>
      <c r="Q474" s="143">
        <v>0</v>
      </c>
      <c r="R474" s="143">
        <f t="shared" si="136"/>
        <v>0</v>
      </c>
      <c r="S474" s="143">
        <v>0</v>
      </c>
      <c r="T474" s="144">
        <f t="shared" si="137"/>
        <v>0</v>
      </c>
      <c r="AR474" s="145" t="s">
        <v>617</v>
      </c>
      <c r="AT474" s="145" t="s">
        <v>475</v>
      </c>
      <c r="AU474" s="145" t="s">
        <v>80</v>
      </c>
      <c r="AY474" s="18" t="s">
        <v>330</v>
      </c>
      <c r="BE474" s="146">
        <f t="shared" si="138"/>
        <v>53857.23</v>
      </c>
      <c r="BF474" s="146">
        <f t="shared" si="139"/>
        <v>0</v>
      </c>
      <c r="BG474" s="146">
        <f t="shared" si="140"/>
        <v>0</v>
      </c>
      <c r="BH474" s="146">
        <f t="shared" si="141"/>
        <v>0</v>
      </c>
      <c r="BI474" s="146">
        <f t="shared" si="142"/>
        <v>0</v>
      </c>
      <c r="BJ474" s="18" t="s">
        <v>78</v>
      </c>
      <c r="BK474" s="146">
        <f t="shared" si="143"/>
        <v>53857.23</v>
      </c>
      <c r="BL474" s="18" t="s">
        <v>444</v>
      </c>
      <c r="BM474" s="145" t="s">
        <v>6488</v>
      </c>
    </row>
    <row r="475" spans="2:65" s="1" customFormat="1" ht="16.5" customHeight="1">
      <c r="B475" s="33"/>
      <c r="C475" s="134" t="s">
        <v>3673</v>
      </c>
      <c r="D475" s="134" t="s">
        <v>332</v>
      </c>
      <c r="E475" s="135" t="s">
        <v>6489</v>
      </c>
      <c r="F475" s="136" t="s">
        <v>6490</v>
      </c>
      <c r="G475" s="137" t="s">
        <v>2551</v>
      </c>
      <c r="H475" s="138">
        <v>3</v>
      </c>
      <c r="I475" s="139">
        <v>5385.72</v>
      </c>
      <c r="J475" s="140">
        <f t="shared" si="134"/>
        <v>16157.16</v>
      </c>
      <c r="K475" s="136" t="s">
        <v>6013</v>
      </c>
      <c r="L475" s="33"/>
      <c r="M475" s="141" t="s">
        <v>21</v>
      </c>
      <c r="N475" s="142" t="s">
        <v>42</v>
      </c>
      <c r="P475" s="143">
        <f t="shared" si="135"/>
        <v>0</v>
      </c>
      <c r="Q475" s="143">
        <v>0</v>
      </c>
      <c r="R475" s="143">
        <f t="shared" si="136"/>
        <v>0</v>
      </c>
      <c r="S475" s="143">
        <v>0</v>
      </c>
      <c r="T475" s="144">
        <f t="shared" si="137"/>
        <v>0</v>
      </c>
      <c r="AR475" s="145" t="s">
        <v>444</v>
      </c>
      <c r="AT475" s="145" t="s">
        <v>332</v>
      </c>
      <c r="AU475" s="145" t="s">
        <v>80</v>
      </c>
      <c r="AY475" s="18" t="s">
        <v>330</v>
      </c>
      <c r="BE475" s="146">
        <f t="shared" si="138"/>
        <v>16157.16</v>
      </c>
      <c r="BF475" s="146">
        <f t="shared" si="139"/>
        <v>0</v>
      </c>
      <c r="BG475" s="146">
        <f t="shared" si="140"/>
        <v>0</v>
      </c>
      <c r="BH475" s="146">
        <f t="shared" si="141"/>
        <v>0</v>
      </c>
      <c r="BI475" s="146">
        <f t="shared" si="142"/>
        <v>0</v>
      </c>
      <c r="BJ475" s="18" t="s">
        <v>78</v>
      </c>
      <c r="BK475" s="146">
        <f t="shared" si="143"/>
        <v>16157.16</v>
      </c>
      <c r="BL475" s="18" t="s">
        <v>444</v>
      </c>
      <c r="BM475" s="145" t="s">
        <v>6491</v>
      </c>
    </row>
    <row r="476" spans="2:65" s="1" customFormat="1" ht="16.5" customHeight="1">
      <c r="B476" s="33"/>
      <c r="C476" s="173" t="s">
        <v>3676</v>
      </c>
      <c r="D476" s="173" t="s">
        <v>475</v>
      </c>
      <c r="E476" s="174" t="s">
        <v>6492</v>
      </c>
      <c r="F476" s="175" t="s">
        <v>6493</v>
      </c>
      <c r="G476" s="176" t="s">
        <v>2551</v>
      </c>
      <c r="H476" s="177">
        <v>2</v>
      </c>
      <c r="I476" s="178">
        <v>4914.12</v>
      </c>
      <c r="J476" s="179">
        <f t="shared" si="134"/>
        <v>9828.24</v>
      </c>
      <c r="K476" s="175" t="s">
        <v>21</v>
      </c>
      <c r="L476" s="180"/>
      <c r="M476" s="181" t="s">
        <v>21</v>
      </c>
      <c r="N476" s="182" t="s">
        <v>42</v>
      </c>
      <c r="P476" s="143">
        <f t="shared" si="135"/>
        <v>0</v>
      </c>
      <c r="Q476" s="143">
        <v>0</v>
      </c>
      <c r="R476" s="143">
        <f t="shared" si="136"/>
        <v>0</v>
      </c>
      <c r="S476" s="143">
        <v>0</v>
      </c>
      <c r="T476" s="144">
        <f t="shared" si="137"/>
        <v>0</v>
      </c>
      <c r="AR476" s="145" t="s">
        <v>617</v>
      </c>
      <c r="AT476" s="145" t="s">
        <v>475</v>
      </c>
      <c r="AU476" s="145" t="s">
        <v>80</v>
      </c>
      <c r="AY476" s="18" t="s">
        <v>330</v>
      </c>
      <c r="BE476" s="146">
        <f t="shared" si="138"/>
        <v>9828.24</v>
      </c>
      <c r="BF476" s="146">
        <f t="shared" si="139"/>
        <v>0</v>
      </c>
      <c r="BG476" s="146">
        <f t="shared" si="140"/>
        <v>0</v>
      </c>
      <c r="BH476" s="146">
        <f t="shared" si="141"/>
        <v>0</v>
      </c>
      <c r="BI476" s="146">
        <f t="shared" si="142"/>
        <v>0</v>
      </c>
      <c r="BJ476" s="18" t="s">
        <v>78</v>
      </c>
      <c r="BK476" s="146">
        <f t="shared" si="143"/>
        <v>9828.24</v>
      </c>
      <c r="BL476" s="18" t="s">
        <v>444</v>
      </c>
      <c r="BM476" s="145" t="s">
        <v>6494</v>
      </c>
    </row>
    <row r="477" spans="2:65" s="1" customFormat="1" ht="16.5" customHeight="1">
      <c r="B477" s="33"/>
      <c r="C477" s="134" t="s">
        <v>3680</v>
      </c>
      <c r="D477" s="134" t="s">
        <v>332</v>
      </c>
      <c r="E477" s="135" t="s">
        <v>6495</v>
      </c>
      <c r="F477" s="136" t="s">
        <v>6496</v>
      </c>
      <c r="G477" s="137" t="s">
        <v>2551</v>
      </c>
      <c r="H477" s="138">
        <v>2</v>
      </c>
      <c r="I477" s="139">
        <v>1474.24</v>
      </c>
      <c r="J477" s="140">
        <f t="shared" si="134"/>
        <v>2948.48</v>
      </c>
      <c r="K477" s="136" t="s">
        <v>6013</v>
      </c>
      <c r="L477" s="33"/>
      <c r="M477" s="141" t="s">
        <v>21</v>
      </c>
      <c r="N477" s="142" t="s">
        <v>42</v>
      </c>
      <c r="P477" s="143">
        <f t="shared" si="135"/>
        <v>0</v>
      </c>
      <c r="Q477" s="143">
        <v>0</v>
      </c>
      <c r="R477" s="143">
        <f t="shared" si="136"/>
        <v>0</v>
      </c>
      <c r="S477" s="143">
        <v>0</v>
      </c>
      <c r="T477" s="144">
        <f t="shared" si="137"/>
        <v>0</v>
      </c>
      <c r="AR477" s="145" t="s">
        <v>444</v>
      </c>
      <c r="AT477" s="145" t="s">
        <v>332</v>
      </c>
      <c r="AU477" s="145" t="s">
        <v>80</v>
      </c>
      <c r="AY477" s="18" t="s">
        <v>330</v>
      </c>
      <c r="BE477" s="146">
        <f t="shared" si="138"/>
        <v>2948.48</v>
      </c>
      <c r="BF477" s="146">
        <f t="shared" si="139"/>
        <v>0</v>
      </c>
      <c r="BG477" s="146">
        <f t="shared" si="140"/>
        <v>0</v>
      </c>
      <c r="BH477" s="146">
        <f t="shared" si="141"/>
        <v>0</v>
      </c>
      <c r="BI477" s="146">
        <f t="shared" si="142"/>
        <v>0</v>
      </c>
      <c r="BJ477" s="18" t="s">
        <v>78</v>
      </c>
      <c r="BK477" s="146">
        <f t="shared" si="143"/>
        <v>2948.48</v>
      </c>
      <c r="BL477" s="18" t="s">
        <v>444</v>
      </c>
      <c r="BM477" s="145" t="s">
        <v>6497</v>
      </c>
    </row>
    <row r="478" spans="2:65" s="1" customFormat="1" ht="16.5" customHeight="1">
      <c r="B478" s="33"/>
      <c r="C478" s="173" t="s">
        <v>3685</v>
      </c>
      <c r="D478" s="173" t="s">
        <v>475</v>
      </c>
      <c r="E478" s="174" t="s">
        <v>6498</v>
      </c>
      <c r="F478" s="175" t="s">
        <v>6499</v>
      </c>
      <c r="G478" s="176" t="s">
        <v>2551</v>
      </c>
      <c r="H478" s="177">
        <v>2</v>
      </c>
      <c r="I478" s="178">
        <v>879.76</v>
      </c>
      <c r="J478" s="179">
        <f t="shared" si="134"/>
        <v>1759.52</v>
      </c>
      <c r="K478" s="175" t="s">
        <v>21</v>
      </c>
      <c r="L478" s="180"/>
      <c r="M478" s="181" t="s">
        <v>21</v>
      </c>
      <c r="N478" s="182" t="s">
        <v>42</v>
      </c>
      <c r="P478" s="143">
        <f t="shared" si="135"/>
        <v>0</v>
      </c>
      <c r="Q478" s="143">
        <v>0</v>
      </c>
      <c r="R478" s="143">
        <f t="shared" si="136"/>
        <v>0</v>
      </c>
      <c r="S478" s="143">
        <v>0</v>
      </c>
      <c r="T478" s="144">
        <f t="shared" si="137"/>
        <v>0</v>
      </c>
      <c r="AR478" s="145" t="s">
        <v>617</v>
      </c>
      <c r="AT478" s="145" t="s">
        <v>475</v>
      </c>
      <c r="AU478" s="145" t="s">
        <v>80</v>
      </c>
      <c r="AY478" s="18" t="s">
        <v>330</v>
      </c>
      <c r="BE478" s="146">
        <f t="shared" si="138"/>
        <v>1759.52</v>
      </c>
      <c r="BF478" s="146">
        <f t="shared" si="139"/>
        <v>0</v>
      </c>
      <c r="BG478" s="146">
        <f t="shared" si="140"/>
        <v>0</v>
      </c>
      <c r="BH478" s="146">
        <f t="shared" si="141"/>
        <v>0</v>
      </c>
      <c r="BI478" s="146">
        <f t="shared" si="142"/>
        <v>0</v>
      </c>
      <c r="BJ478" s="18" t="s">
        <v>78</v>
      </c>
      <c r="BK478" s="146">
        <f t="shared" si="143"/>
        <v>1759.52</v>
      </c>
      <c r="BL478" s="18" t="s">
        <v>444</v>
      </c>
      <c r="BM478" s="145" t="s">
        <v>6500</v>
      </c>
    </row>
    <row r="479" spans="2:65" s="1" customFormat="1" ht="16.5" customHeight="1">
      <c r="B479" s="33"/>
      <c r="C479" s="134" t="s">
        <v>3689</v>
      </c>
      <c r="D479" s="134" t="s">
        <v>332</v>
      </c>
      <c r="E479" s="135" t="s">
        <v>6443</v>
      </c>
      <c r="F479" s="136" t="s">
        <v>6444</v>
      </c>
      <c r="G479" s="137" t="s">
        <v>2551</v>
      </c>
      <c r="H479" s="138">
        <v>2</v>
      </c>
      <c r="I479" s="139">
        <v>263.93</v>
      </c>
      <c r="J479" s="140">
        <f t="shared" si="134"/>
        <v>527.86</v>
      </c>
      <c r="K479" s="136" t="s">
        <v>6013</v>
      </c>
      <c r="L479" s="33"/>
      <c r="M479" s="141" t="s">
        <v>21</v>
      </c>
      <c r="N479" s="142" t="s">
        <v>42</v>
      </c>
      <c r="P479" s="143">
        <f t="shared" si="135"/>
        <v>0</v>
      </c>
      <c r="Q479" s="143">
        <v>0</v>
      </c>
      <c r="R479" s="143">
        <f t="shared" si="136"/>
        <v>0</v>
      </c>
      <c r="S479" s="143">
        <v>0</v>
      </c>
      <c r="T479" s="144">
        <f t="shared" si="137"/>
        <v>0</v>
      </c>
      <c r="AR479" s="145" t="s">
        <v>444</v>
      </c>
      <c r="AT479" s="145" t="s">
        <v>332</v>
      </c>
      <c r="AU479" s="145" t="s">
        <v>80</v>
      </c>
      <c r="AY479" s="18" t="s">
        <v>330</v>
      </c>
      <c r="BE479" s="146">
        <f t="shared" si="138"/>
        <v>527.86</v>
      </c>
      <c r="BF479" s="146">
        <f t="shared" si="139"/>
        <v>0</v>
      </c>
      <c r="BG479" s="146">
        <f t="shared" si="140"/>
        <v>0</v>
      </c>
      <c r="BH479" s="146">
        <f t="shared" si="141"/>
        <v>0</v>
      </c>
      <c r="BI479" s="146">
        <f t="shared" si="142"/>
        <v>0</v>
      </c>
      <c r="BJ479" s="18" t="s">
        <v>78</v>
      </c>
      <c r="BK479" s="146">
        <f t="shared" si="143"/>
        <v>527.86</v>
      </c>
      <c r="BL479" s="18" t="s">
        <v>444</v>
      </c>
      <c r="BM479" s="145" t="s">
        <v>6501</v>
      </c>
    </row>
    <row r="480" spans="2:65" s="11" customFormat="1" ht="22.9" customHeight="1">
      <c r="B480" s="122"/>
      <c r="D480" s="123" t="s">
        <v>70</v>
      </c>
      <c r="E480" s="132" t="s">
        <v>6502</v>
      </c>
      <c r="F480" s="132" t="s">
        <v>6503</v>
      </c>
      <c r="I480" s="125"/>
      <c r="J480" s="133">
        <f>BK480</f>
        <v>808737.82000000007</v>
      </c>
      <c r="L480" s="122"/>
      <c r="M480" s="127"/>
      <c r="P480" s="128">
        <f>SUM(P481:P502)</f>
        <v>0</v>
      </c>
      <c r="R480" s="128">
        <f>SUM(R481:R502)</f>
        <v>0</v>
      </c>
      <c r="T480" s="129">
        <f>SUM(T481:T502)</f>
        <v>0</v>
      </c>
      <c r="AR480" s="123" t="s">
        <v>78</v>
      </c>
      <c r="AT480" s="130" t="s">
        <v>70</v>
      </c>
      <c r="AU480" s="130" t="s">
        <v>78</v>
      </c>
      <c r="AY480" s="123" t="s">
        <v>330</v>
      </c>
      <c r="BK480" s="131">
        <f>SUM(BK481:BK502)</f>
        <v>808737.82000000007</v>
      </c>
    </row>
    <row r="481" spans="2:65" s="1" customFormat="1" ht="37.9" customHeight="1">
      <c r="B481" s="33"/>
      <c r="C481" s="173" t="s">
        <v>3692</v>
      </c>
      <c r="D481" s="173" t="s">
        <v>475</v>
      </c>
      <c r="E481" s="174" t="s">
        <v>6504</v>
      </c>
      <c r="F481" s="175" t="s">
        <v>6505</v>
      </c>
      <c r="G481" s="176" t="s">
        <v>2551</v>
      </c>
      <c r="H481" s="177">
        <v>4</v>
      </c>
      <c r="I481" s="178">
        <v>28441.26</v>
      </c>
      <c r="J481" s="179">
        <f t="shared" ref="J481:J502" si="144">ROUND(I481*H481,2)</f>
        <v>113765.04</v>
      </c>
      <c r="K481" s="175" t="s">
        <v>21</v>
      </c>
      <c r="L481" s="180"/>
      <c r="M481" s="181" t="s">
        <v>21</v>
      </c>
      <c r="N481" s="182" t="s">
        <v>42</v>
      </c>
      <c r="P481" s="143">
        <f t="shared" ref="P481:P502" si="145">O481*H481</f>
        <v>0</v>
      </c>
      <c r="Q481" s="143">
        <v>0</v>
      </c>
      <c r="R481" s="143">
        <f t="shared" ref="R481:R502" si="146">Q481*H481</f>
        <v>0</v>
      </c>
      <c r="S481" s="143">
        <v>0</v>
      </c>
      <c r="T481" s="144">
        <f t="shared" ref="T481:T502" si="147">S481*H481</f>
        <v>0</v>
      </c>
      <c r="AR481" s="145" t="s">
        <v>617</v>
      </c>
      <c r="AT481" s="145" t="s">
        <v>475</v>
      </c>
      <c r="AU481" s="145" t="s">
        <v>80</v>
      </c>
      <c r="AY481" s="18" t="s">
        <v>330</v>
      </c>
      <c r="BE481" s="146">
        <f t="shared" ref="BE481:BE502" si="148">IF(N481="základní",J481,0)</f>
        <v>113765.04</v>
      </c>
      <c r="BF481" s="146">
        <f t="shared" ref="BF481:BF502" si="149">IF(N481="snížená",J481,0)</f>
        <v>0</v>
      </c>
      <c r="BG481" s="146">
        <f t="shared" ref="BG481:BG502" si="150">IF(N481="zákl. přenesená",J481,0)</f>
        <v>0</v>
      </c>
      <c r="BH481" s="146">
        <f t="shared" ref="BH481:BH502" si="151">IF(N481="sníž. přenesená",J481,0)</f>
        <v>0</v>
      </c>
      <c r="BI481" s="146">
        <f t="shared" ref="BI481:BI502" si="152">IF(N481="nulová",J481,0)</f>
        <v>0</v>
      </c>
      <c r="BJ481" s="18" t="s">
        <v>78</v>
      </c>
      <c r="BK481" s="146">
        <f t="shared" ref="BK481:BK502" si="153">ROUND(I481*H481,2)</f>
        <v>113765.04</v>
      </c>
      <c r="BL481" s="18" t="s">
        <v>444</v>
      </c>
      <c r="BM481" s="145" t="s">
        <v>6506</v>
      </c>
    </row>
    <row r="482" spans="2:65" s="1" customFormat="1" ht="16.5" customHeight="1">
      <c r="B482" s="33"/>
      <c r="C482" s="134" t="s">
        <v>3697</v>
      </c>
      <c r="D482" s="134" t="s">
        <v>332</v>
      </c>
      <c r="E482" s="135" t="s">
        <v>6507</v>
      </c>
      <c r="F482" s="136" t="s">
        <v>6508</v>
      </c>
      <c r="G482" s="137" t="s">
        <v>2551</v>
      </c>
      <c r="H482" s="138">
        <v>4</v>
      </c>
      <c r="I482" s="139">
        <v>7728.72</v>
      </c>
      <c r="J482" s="140">
        <f t="shared" si="144"/>
        <v>30914.880000000001</v>
      </c>
      <c r="K482" s="136" t="s">
        <v>6013</v>
      </c>
      <c r="L482" s="33"/>
      <c r="M482" s="141" t="s">
        <v>21</v>
      </c>
      <c r="N482" s="142" t="s">
        <v>42</v>
      </c>
      <c r="P482" s="143">
        <f t="shared" si="145"/>
        <v>0</v>
      </c>
      <c r="Q482" s="143">
        <v>0</v>
      </c>
      <c r="R482" s="143">
        <f t="shared" si="146"/>
        <v>0</v>
      </c>
      <c r="S482" s="143">
        <v>0</v>
      </c>
      <c r="T482" s="144">
        <f t="shared" si="147"/>
        <v>0</v>
      </c>
      <c r="AR482" s="145" t="s">
        <v>444</v>
      </c>
      <c r="AT482" s="145" t="s">
        <v>332</v>
      </c>
      <c r="AU482" s="145" t="s">
        <v>80</v>
      </c>
      <c r="AY482" s="18" t="s">
        <v>330</v>
      </c>
      <c r="BE482" s="146">
        <f t="shared" si="148"/>
        <v>30914.880000000001</v>
      </c>
      <c r="BF482" s="146">
        <f t="shared" si="149"/>
        <v>0</v>
      </c>
      <c r="BG482" s="146">
        <f t="shared" si="150"/>
        <v>0</v>
      </c>
      <c r="BH482" s="146">
        <f t="shared" si="151"/>
        <v>0</v>
      </c>
      <c r="BI482" s="146">
        <f t="shared" si="152"/>
        <v>0</v>
      </c>
      <c r="BJ482" s="18" t="s">
        <v>78</v>
      </c>
      <c r="BK482" s="146">
        <f t="shared" si="153"/>
        <v>30914.880000000001</v>
      </c>
      <c r="BL482" s="18" t="s">
        <v>444</v>
      </c>
      <c r="BM482" s="145" t="s">
        <v>5482</v>
      </c>
    </row>
    <row r="483" spans="2:65" s="1" customFormat="1" ht="24.2" customHeight="1">
      <c r="B483" s="33"/>
      <c r="C483" s="173" t="s">
        <v>3701</v>
      </c>
      <c r="D483" s="173" t="s">
        <v>475</v>
      </c>
      <c r="E483" s="174" t="s">
        <v>6509</v>
      </c>
      <c r="F483" s="175" t="s">
        <v>6510</v>
      </c>
      <c r="G483" s="176" t="s">
        <v>2551</v>
      </c>
      <c r="H483" s="177">
        <v>4</v>
      </c>
      <c r="I483" s="178">
        <v>18258.27</v>
      </c>
      <c r="J483" s="179">
        <f t="shared" si="144"/>
        <v>73033.08</v>
      </c>
      <c r="K483" s="175" t="s">
        <v>21</v>
      </c>
      <c r="L483" s="180"/>
      <c r="M483" s="181" t="s">
        <v>21</v>
      </c>
      <c r="N483" s="182" t="s">
        <v>42</v>
      </c>
      <c r="P483" s="143">
        <f t="shared" si="145"/>
        <v>0</v>
      </c>
      <c r="Q483" s="143">
        <v>0</v>
      </c>
      <c r="R483" s="143">
        <f t="shared" si="146"/>
        <v>0</v>
      </c>
      <c r="S483" s="143">
        <v>0</v>
      </c>
      <c r="T483" s="144">
        <f t="shared" si="147"/>
        <v>0</v>
      </c>
      <c r="AR483" s="145" t="s">
        <v>617</v>
      </c>
      <c r="AT483" s="145" t="s">
        <v>475</v>
      </c>
      <c r="AU483" s="145" t="s">
        <v>80</v>
      </c>
      <c r="AY483" s="18" t="s">
        <v>330</v>
      </c>
      <c r="BE483" s="146">
        <f t="shared" si="148"/>
        <v>73033.08</v>
      </c>
      <c r="BF483" s="146">
        <f t="shared" si="149"/>
        <v>0</v>
      </c>
      <c r="BG483" s="146">
        <f t="shared" si="150"/>
        <v>0</v>
      </c>
      <c r="BH483" s="146">
        <f t="shared" si="151"/>
        <v>0</v>
      </c>
      <c r="BI483" s="146">
        <f t="shared" si="152"/>
        <v>0</v>
      </c>
      <c r="BJ483" s="18" t="s">
        <v>78</v>
      </c>
      <c r="BK483" s="146">
        <f t="shared" si="153"/>
        <v>73033.08</v>
      </c>
      <c r="BL483" s="18" t="s">
        <v>444</v>
      </c>
      <c r="BM483" s="145" t="s">
        <v>5557</v>
      </c>
    </row>
    <row r="484" spans="2:65" s="1" customFormat="1" ht="16.5" customHeight="1">
      <c r="B484" s="33"/>
      <c r="C484" s="134" t="s">
        <v>3705</v>
      </c>
      <c r="D484" s="134" t="s">
        <v>332</v>
      </c>
      <c r="E484" s="135" t="s">
        <v>6511</v>
      </c>
      <c r="F484" s="136" t="s">
        <v>6512</v>
      </c>
      <c r="G484" s="137" t="s">
        <v>2551</v>
      </c>
      <c r="H484" s="138">
        <v>4</v>
      </c>
      <c r="I484" s="139">
        <v>701.34</v>
      </c>
      <c r="J484" s="140">
        <f t="shared" si="144"/>
        <v>2805.36</v>
      </c>
      <c r="K484" s="136" t="s">
        <v>6013</v>
      </c>
      <c r="L484" s="33"/>
      <c r="M484" s="141" t="s">
        <v>21</v>
      </c>
      <c r="N484" s="142" t="s">
        <v>42</v>
      </c>
      <c r="P484" s="143">
        <f t="shared" si="145"/>
        <v>0</v>
      </c>
      <c r="Q484" s="143">
        <v>0</v>
      </c>
      <c r="R484" s="143">
        <f t="shared" si="146"/>
        <v>0</v>
      </c>
      <c r="S484" s="143">
        <v>0</v>
      </c>
      <c r="T484" s="144">
        <f t="shared" si="147"/>
        <v>0</v>
      </c>
      <c r="AR484" s="145" t="s">
        <v>444</v>
      </c>
      <c r="AT484" s="145" t="s">
        <v>332</v>
      </c>
      <c r="AU484" s="145" t="s">
        <v>80</v>
      </c>
      <c r="AY484" s="18" t="s">
        <v>330</v>
      </c>
      <c r="BE484" s="146">
        <f t="shared" si="148"/>
        <v>2805.36</v>
      </c>
      <c r="BF484" s="146">
        <f t="shared" si="149"/>
        <v>0</v>
      </c>
      <c r="BG484" s="146">
        <f t="shared" si="150"/>
        <v>0</v>
      </c>
      <c r="BH484" s="146">
        <f t="shared" si="151"/>
        <v>0</v>
      </c>
      <c r="BI484" s="146">
        <f t="shared" si="152"/>
        <v>0</v>
      </c>
      <c r="BJ484" s="18" t="s">
        <v>78</v>
      </c>
      <c r="BK484" s="146">
        <f t="shared" si="153"/>
        <v>2805.36</v>
      </c>
      <c r="BL484" s="18" t="s">
        <v>444</v>
      </c>
      <c r="BM484" s="145" t="s">
        <v>6513</v>
      </c>
    </row>
    <row r="485" spans="2:65" s="1" customFormat="1" ht="37.9" customHeight="1">
      <c r="B485" s="33"/>
      <c r="C485" s="173" t="s">
        <v>3709</v>
      </c>
      <c r="D485" s="173" t="s">
        <v>475</v>
      </c>
      <c r="E485" s="174" t="s">
        <v>6514</v>
      </c>
      <c r="F485" s="175" t="s">
        <v>6515</v>
      </c>
      <c r="G485" s="176" t="s">
        <v>2551</v>
      </c>
      <c r="H485" s="177">
        <v>3</v>
      </c>
      <c r="I485" s="178">
        <v>28441.26</v>
      </c>
      <c r="J485" s="179">
        <f t="shared" si="144"/>
        <v>85323.78</v>
      </c>
      <c r="K485" s="175" t="s">
        <v>21</v>
      </c>
      <c r="L485" s="180"/>
      <c r="M485" s="181" t="s">
        <v>21</v>
      </c>
      <c r="N485" s="182" t="s">
        <v>42</v>
      </c>
      <c r="P485" s="143">
        <f t="shared" si="145"/>
        <v>0</v>
      </c>
      <c r="Q485" s="143">
        <v>0</v>
      </c>
      <c r="R485" s="143">
        <f t="shared" si="146"/>
        <v>0</v>
      </c>
      <c r="S485" s="143">
        <v>0</v>
      </c>
      <c r="T485" s="144">
        <f t="shared" si="147"/>
        <v>0</v>
      </c>
      <c r="AR485" s="145" t="s">
        <v>617</v>
      </c>
      <c r="AT485" s="145" t="s">
        <v>475</v>
      </c>
      <c r="AU485" s="145" t="s">
        <v>80</v>
      </c>
      <c r="AY485" s="18" t="s">
        <v>330</v>
      </c>
      <c r="BE485" s="146">
        <f t="shared" si="148"/>
        <v>85323.78</v>
      </c>
      <c r="BF485" s="146">
        <f t="shared" si="149"/>
        <v>0</v>
      </c>
      <c r="BG485" s="146">
        <f t="shared" si="150"/>
        <v>0</v>
      </c>
      <c r="BH485" s="146">
        <f t="shared" si="151"/>
        <v>0</v>
      </c>
      <c r="BI485" s="146">
        <f t="shared" si="152"/>
        <v>0</v>
      </c>
      <c r="BJ485" s="18" t="s">
        <v>78</v>
      </c>
      <c r="BK485" s="146">
        <f t="shared" si="153"/>
        <v>85323.78</v>
      </c>
      <c r="BL485" s="18" t="s">
        <v>444</v>
      </c>
      <c r="BM485" s="145" t="s">
        <v>6516</v>
      </c>
    </row>
    <row r="486" spans="2:65" s="1" customFormat="1" ht="16.5" customHeight="1">
      <c r="B486" s="33"/>
      <c r="C486" s="134" t="s">
        <v>3714</v>
      </c>
      <c r="D486" s="134" t="s">
        <v>332</v>
      </c>
      <c r="E486" s="135" t="s">
        <v>6507</v>
      </c>
      <c r="F486" s="136" t="s">
        <v>6508</v>
      </c>
      <c r="G486" s="137" t="s">
        <v>2551</v>
      </c>
      <c r="H486" s="138">
        <v>3</v>
      </c>
      <c r="I486" s="139">
        <v>7728.72</v>
      </c>
      <c r="J486" s="140">
        <f t="shared" si="144"/>
        <v>23186.16</v>
      </c>
      <c r="K486" s="136" t="s">
        <v>6013</v>
      </c>
      <c r="L486" s="33"/>
      <c r="M486" s="141" t="s">
        <v>21</v>
      </c>
      <c r="N486" s="142" t="s">
        <v>42</v>
      </c>
      <c r="P486" s="143">
        <f t="shared" si="145"/>
        <v>0</v>
      </c>
      <c r="Q486" s="143">
        <v>0</v>
      </c>
      <c r="R486" s="143">
        <f t="shared" si="146"/>
        <v>0</v>
      </c>
      <c r="S486" s="143">
        <v>0</v>
      </c>
      <c r="T486" s="144">
        <f t="shared" si="147"/>
        <v>0</v>
      </c>
      <c r="AR486" s="145" t="s">
        <v>444</v>
      </c>
      <c r="AT486" s="145" t="s">
        <v>332</v>
      </c>
      <c r="AU486" s="145" t="s">
        <v>80</v>
      </c>
      <c r="AY486" s="18" t="s">
        <v>330</v>
      </c>
      <c r="BE486" s="146">
        <f t="shared" si="148"/>
        <v>23186.16</v>
      </c>
      <c r="BF486" s="146">
        <f t="shared" si="149"/>
        <v>0</v>
      </c>
      <c r="BG486" s="146">
        <f t="shared" si="150"/>
        <v>0</v>
      </c>
      <c r="BH486" s="146">
        <f t="shared" si="151"/>
        <v>0</v>
      </c>
      <c r="BI486" s="146">
        <f t="shared" si="152"/>
        <v>0</v>
      </c>
      <c r="BJ486" s="18" t="s">
        <v>78</v>
      </c>
      <c r="BK486" s="146">
        <f t="shared" si="153"/>
        <v>23186.16</v>
      </c>
      <c r="BL486" s="18" t="s">
        <v>444</v>
      </c>
      <c r="BM486" s="145" t="s">
        <v>6517</v>
      </c>
    </row>
    <row r="487" spans="2:65" s="1" customFormat="1" ht="24.2" customHeight="1">
      <c r="B487" s="33"/>
      <c r="C487" s="173" t="s">
        <v>3719</v>
      </c>
      <c r="D487" s="173" t="s">
        <v>475</v>
      </c>
      <c r="E487" s="174" t="s">
        <v>6518</v>
      </c>
      <c r="F487" s="175" t="s">
        <v>6519</v>
      </c>
      <c r="G487" s="176" t="s">
        <v>2551</v>
      </c>
      <c r="H487" s="177">
        <v>3</v>
      </c>
      <c r="I487" s="178">
        <v>18258.27</v>
      </c>
      <c r="J487" s="179">
        <f t="shared" si="144"/>
        <v>54774.81</v>
      </c>
      <c r="K487" s="175" t="s">
        <v>21</v>
      </c>
      <c r="L487" s="180"/>
      <c r="M487" s="181" t="s">
        <v>21</v>
      </c>
      <c r="N487" s="182" t="s">
        <v>42</v>
      </c>
      <c r="P487" s="143">
        <f t="shared" si="145"/>
        <v>0</v>
      </c>
      <c r="Q487" s="143">
        <v>0</v>
      </c>
      <c r="R487" s="143">
        <f t="shared" si="146"/>
        <v>0</v>
      </c>
      <c r="S487" s="143">
        <v>0</v>
      </c>
      <c r="T487" s="144">
        <f t="shared" si="147"/>
        <v>0</v>
      </c>
      <c r="AR487" s="145" t="s">
        <v>617</v>
      </c>
      <c r="AT487" s="145" t="s">
        <v>475</v>
      </c>
      <c r="AU487" s="145" t="s">
        <v>80</v>
      </c>
      <c r="AY487" s="18" t="s">
        <v>330</v>
      </c>
      <c r="BE487" s="146">
        <f t="shared" si="148"/>
        <v>54774.81</v>
      </c>
      <c r="BF487" s="146">
        <f t="shared" si="149"/>
        <v>0</v>
      </c>
      <c r="BG487" s="146">
        <f t="shared" si="150"/>
        <v>0</v>
      </c>
      <c r="BH487" s="146">
        <f t="shared" si="151"/>
        <v>0</v>
      </c>
      <c r="BI487" s="146">
        <f t="shared" si="152"/>
        <v>0</v>
      </c>
      <c r="BJ487" s="18" t="s">
        <v>78</v>
      </c>
      <c r="BK487" s="146">
        <f t="shared" si="153"/>
        <v>54774.81</v>
      </c>
      <c r="BL487" s="18" t="s">
        <v>444</v>
      </c>
      <c r="BM487" s="145" t="s">
        <v>6520</v>
      </c>
    </row>
    <row r="488" spans="2:65" s="1" customFormat="1" ht="16.5" customHeight="1">
      <c r="B488" s="33"/>
      <c r="C488" s="134" t="s">
        <v>3723</v>
      </c>
      <c r="D488" s="134" t="s">
        <v>332</v>
      </c>
      <c r="E488" s="135" t="s">
        <v>6511</v>
      </c>
      <c r="F488" s="136" t="s">
        <v>6512</v>
      </c>
      <c r="G488" s="137" t="s">
        <v>2551</v>
      </c>
      <c r="H488" s="138">
        <v>3</v>
      </c>
      <c r="I488" s="139">
        <v>701.34</v>
      </c>
      <c r="J488" s="140">
        <f t="shared" si="144"/>
        <v>2104.02</v>
      </c>
      <c r="K488" s="136" t="s">
        <v>6013</v>
      </c>
      <c r="L488" s="33"/>
      <c r="M488" s="141" t="s">
        <v>21</v>
      </c>
      <c r="N488" s="142" t="s">
        <v>42</v>
      </c>
      <c r="P488" s="143">
        <f t="shared" si="145"/>
        <v>0</v>
      </c>
      <c r="Q488" s="143">
        <v>0</v>
      </c>
      <c r="R488" s="143">
        <f t="shared" si="146"/>
        <v>0</v>
      </c>
      <c r="S488" s="143">
        <v>0</v>
      </c>
      <c r="T488" s="144">
        <f t="shared" si="147"/>
        <v>0</v>
      </c>
      <c r="AR488" s="145" t="s">
        <v>444</v>
      </c>
      <c r="AT488" s="145" t="s">
        <v>332</v>
      </c>
      <c r="AU488" s="145" t="s">
        <v>80</v>
      </c>
      <c r="AY488" s="18" t="s">
        <v>330</v>
      </c>
      <c r="BE488" s="146">
        <f t="shared" si="148"/>
        <v>2104.02</v>
      </c>
      <c r="BF488" s="146">
        <f t="shared" si="149"/>
        <v>0</v>
      </c>
      <c r="BG488" s="146">
        <f t="shared" si="150"/>
        <v>0</v>
      </c>
      <c r="BH488" s="146">
        <f t="shared" si="151"/>
        <v>0</v>
      </c>
      <c r="BI488" s="146">
        <f t="shared" si="152"/>
        <v>0</v>
      </c>
      <c r="BJ488" s="18" t="s">
        <v>78</v>
      </c>
      <c r="BK488" s="146">
        <f t="shared" si="153"/>
        <v>2104.02</v>
      </c>
      <c r="BL488" s="18" t="s">
        <v>444</v>
      </c>
      <c r="BM488" s="145" t="s">
        <v>6521</v>
      </c>
    </row>
    <row r="489" spans="2:65" s="1" customFormat="1" ht="16.5" customHeight="1">
      <c r="B489" s="33"/>
      <c r="C489" s="173" t="s">
        <v>3727</v>
      </c>
      <c r="D489" s="173" t="s">
        <v>475</v>
      </c>
      <c r="E489" s="174" t="s">
        <v>6522</v>
      </c>
      <c r="F489" s="175" t="s">
        <v>6523</v>
      </c>
      <c r="G489" s="176" t="s">
        <v>353</v>
      </c>
      <c r="H489" s="177">
        <v>105</v>
      </c>
      <c r="I489" s="178">
        <v>154.29</v>
      </c>
      <c r="J489" s="179">
        <f t="shared" si="144"/>
        <v>16200.45</v>
      </c>
      <c r="K489" s="175" t="s">
        <v>21</v>
      </c>
      <c r="L489" s="180"/>
      <c r="M489" s="181" t="s">
        <v>21</v>
      </c>
      <c r="N489" s="182" t="s">
        <v>42</v>
      </c>
      <c r="P489" s="143">
        <f t="shared" si="145"/>
        <v>0</v>
      </c>
      <c r="Q489" s="143">
        <v>0</v>
      </c>
      <c r="R489" s="143">
        <f t="shared" si="146"/>
        <v>0</v>
      </c>
      <c r="S489" s="143">
        <v>0</v>
      </c>
      <c r="T489" s="144">
        <f t="shared" si="147"/>
        <v>0</v>
      </c>
      <c r="AR489" s="145" t="s">
        <v>617</v>
      </c>
      <c r="AT489" s="145" t="s">
        <v>475</v>
      </c>
      <c r="AU489" s="145" t="s">
        <v>80</v>
      </c>
      <c r="AY489" s="18" t="s">
        <v>330</v>
      </c>
      <c r="BE489" s="146">
        <f t="shared" si="148"/>
        <v>16200.45</v>
      </c>
      <c r="BF489" s="146">
        <f t="shared" si="149"/>
        <v>0</v>
      </c>
      <c r="BG489" s="146">
        <f t="shared" si="150"/>
        <v>0</v>
      </c>
      <c r="BH489" s="146">
        <f t="shared" si="151"/>
        <v>0</v>
      </c>
      <c r="BI489" s="146">
        <f t="shared" si="152"/>
        <v>0</v>
      </c>
      <c r="BJ489" s="18" t="s">
        <v>78</v>
      </c>
      <c r="BK489" s="146">
        <f t="shared" si="153"/>
        <v>16200.45</v>
      </c>
      <c r="BL489" s="18" t="s">
        <v>444</v>
      </c>
      <c r="BM489" s="145" t="s">
        <v>6524</v>
      </c>
    </row>
    <row r="490" spans="2:65" s="1" customFormat="1" ht="16.5" customHeight="1">
      <c r="B490" s="33"/>
      <c r="C490" s="134" t="s">
        <v>3731</v>
      </c>
      <c r="D490" s="134" t="s">
        <v>332</v>
      </c>
      <c r="E490" s="135" t="s">
        <v>6525</v>
      </c>
      <c r="F490" s="136" t="s">
        <v>6526</v>
      </c>
      <c r="G490" s="137" t="s">
        <v>353</v>
      </c>
      <c r="H490" s="138">
        <v>105</v>
      </c>
      <c r="I490" s="139">
        <v>280.53000000000003</v>
      </c>
      <c r="J490" s="140">
        <f t="shared" si="144"/>
        <v>29455.65</v>
      </c>
      <c r="K490" s="136" t="s">
        <v>6013</v>
      </c>
      <c r="L490" s="33"/>
      <c r="M490" s="141" t="s">
        <v>21</v>
      </c>
      <c r="N490" s="142" t="s">
        <v>42</v>
      </c>
      <c r="P490" s="143">
        <f t="shared" si="145"/>
        <v>0</v>
      </c>
      <c r="Q490" s="143">
        <v>0</v>
      </c>
      <c r="R490" s="143">
        <f t="shared" si="146"/>
        <v>0</v>
      </c>
      <c r="S490" s="143">
        <v>0</v>
      </c>
      <c r="T490" s="144">
        <f t="shared" si="147"/>
        <v>0</v>
      </c>
      <c r="AR490" s="145" t="s">
        <v>444</v>
      </c>
      <c r="AT490" s="145" t="s">
        <v>332</v>
      </c>
      <c r="AU490" s="145" t="s">
        <v>80</v>
      </c>
      <c r="AY490" s="18" t="s">
        <v>330</v>
      </c>
      <c r="BE490" s="146">
        <f t="shared" si="148"/>
        <v>29455.65</v>
      </c>
      <c r="BF490" s="146">
        <f t="shared" si="149"/>
        <v>0</v>
      </c>
      <c r="BG490" s="146">
        <f t="shared" si="150"/>
        <v>0</v>
      </c>
      <c r="BH490" s="146">
        <f t="shared" si="151"/>
        <v>0</v>
      </c>
      <c r="BI490" s="146">
        <f t="shared" si="152"/>
        <v>0</v>
      </c>
      <c r="BJ490" s="18" t="s">
        <v>78</v>
      </c>
      <c r="BK490" s="146">
        <f t="shared" si="153"/>
        <v>29455.65</v>
      </c>
      <c r="BL490" s="18" t="s">
        <v>444</v>
      </c>
      <c r="BM490" s="145" t="s">
        <v>6527</v>
      </c>
    </row>
    <row r="491" spans="2:65" s="1" customFormat="1" ht="16.5" customHeight="1">
      <c r="B491" s="33"/>
      <c r="C491" s="173" t="s">
        <v>3735</v>
      </c>
      <c r="D491" s="173" t="s">
        <v>475</v>
      </c>
      <c r="E491" s="174" t="s">
        <v>6528</v>
      </c>
      <c r="F491" s="175" t="s">
        <v>6529</v>
      </c>
      <c r="G491" s="176" t="s">
        <v>353</v>
      </c>
      <c r="H491" s="177">
        <v>105</v>
      </c>
      <c r="I491" s="178">
        <v>231.44</v>
      </c>
      <c r="J491" s="179">
        <f t="shared" si="144"/>
        <v>24301.200000000001</v>
      </c>
      <c r="K491" s="175" t="s">
        <v>21</v>
      </c>
      <c r="L491" s="180"/>
      <c r="M491" s="181" t="s">
        <v>21</v>
      </c>
      <c r="N491" s="182" t="s">
        <v>42</v>
      </c>
      <c r="P491" s="143">
        <f t="shared" si="145"/>
        <v>0</v>
      </c>
      <c r="Q491" s="143">
        <v>0</v>
      </c>
      <c r="R491" s="143">
        <f t="shared" si="146"/>
        <v>0</v>
      </c>
      <c r="S491" s="143">
        <v>0</v>
      </c>
      <c r="T491" s="144">
        <f t="shared" si="147"/>
        <v>0</v>
      </c>
      <c r="AR491" s="145" t="s">
        <v>617</v>
      </c>
      <c r="AT491" s="145" t="s">
        <v>475</v>
      </c>
      <c r="AU491" s="145" t="s">
        <v>80</v>
      </c>
      <c r="AY491" s="18" t="s">
        <v>330</v>
      </c>
      <c r="BE491" s="146">
        <f t="shared" si="148"/>
        <v>24301.200000000001</v>
      </c>
      <c r="BF491" s="146">
        <f t="shared" si="149"/>
        <v>0</v>
      </c>
      <c r="BG491" s="146">
        <f t="shared" si="150"/>
        <v>0</v>
      </c>
      <c r="BH491" s="146">
        <f t="shared" si="151"/>
        <v>0</v>
      </c>
      <c r="BI491" s="146">
        <f t="shared" si="152"/>
        <v>0</v>
      </c>
      <c r="BJ491" s="18" t="s">
        <v>78</v>
      </c>
      <c r="BK491" s="146">
        <f t="shared" si="153"/>
        <v>24301.200000000001</v>
      </c>
      <c r="BL491" s="18" t="s">
        <v>444</v>
      </c>
      <c r="BM491" s="145" t="s">
        <v>6530</v>
      </c>
    </row>
    <row r="492" spans="2:65" s="1" customFormat="1" ht="16.5" customHeight="1">
      <c r="B492" s="33"/>
      <c r="C492" s="134" t="s">
        <v>3739</v>
      </c>
      <c r="D492" s="134" t="s">
        <v>332</v>
      </c>
      <c r="E492" s="135" t="s">
        <v>6531</v>
      </c>
      <c r="F492" s="136" t="s">
        <v>6532</v>
      </c>
      <c r="G492" s="137" t="s">
        <v>353</v>
      </c>
      <c r="H492" s="138">
        <v>105</v>
      </c>
      <c r="I492" s="139">
        <v>280.53000000000003</v>
      </c>
      <c r="J492" s="140">
        <f t="shared" si="144"/>
        <v>29455.65</v>
      </c>
      <c r="K492" s="136" t="s">
        <v>6013</v>
      </c>
      <c r="L492" s="33"/>
      <c r="M492" s="141" t="s">
        <v>21</v>
      </c>
      <c r="N492" s="142" t="s">
        <v>42</v>
      </c>
      <c r="P492" s="143">
        <f t="shared" si="145"/>
        <v>0</v>
      </c>
      <c r="Q492" s="143">
        <v>0</v>
      </c>
      <c r="R492" s="143">
        <f t="shared" si="146"/>
        <v>0</v>
      </c>
      <c r="S492" s="143">
        <v>0</v>
      </c>
      <c r="T492" s="144">
        <f t="shared" si="147"/>
        <v>0</v>
      </c>
      <c r="AR492" s="145" t="s">
        <v>444</v>
      </c>
      <c r="AT492" s="145" t="s">
        <v>332</v>
      </c>
      <c r="AU492" s="145" t="s">
        <v>80</v>
      </c>
      <c r="AY492" s="18" t="s">
        <v>330</v>
      </c>
      <c r="BE492" s="146">
        <f t="shared" si="148"/>
        <v>29455.65</v>
      </c>
      <c r="BF492" s="146">
        <f t="shared" si="149"/>
        <v>0</v>
      </c>
      <c r="BG492" s="146">
        <f t="shared" si="150"/>
        <v>0</v>
      </c>
      <c r="BH492" s="146">
        <f t="shared" si="151"/>
        <v>0</v>
      </c>
      <c r="BI492" s="146">
        <f t="shared" si="152"/>
        <v>0</v>
      </c>
      <c r="BJ492" s="18" t="s">
        <v>78</v>
      </c>
      <c r="BK492" s="146">
        <f t="shared" si="153"/>
        <v>29455.65</v>
      </c>
      <c r="BL492" s="18" t="s">
        <v>444</v>
      </c>
      <c r="BM492" s="145" t="s">
        <v>6533</v>
      </c>
    </row>
    <row r="493" spans="2:65" s="1" customFormat="1" ht="16.5" customHeight="1">
      <c r="B493" s="33"/>
      <c r="C493" s="173" t="s">
        <v>3743</v>
      </c>
      <c r="D493" s="173" t="s">
        <v>475</v>
      </c>
      <c r="E493" s="174" t="s">
        <v>6534</v>
      </c>
      <c r="F493" s="175" t="s">
        <v>6535</v>
      </c>
      <c r="G493" s="176" t="s">
        <v>2551</v>
      </c>
      <c r="H493" s="177">
        <v>1</v>
      </c>
      <c r="I493" s="178">
        <v>1262.4000000000001</v>
      </c>
      <c r="J493" s="179">
        <f t="shared" si="144"/>
        <v>1262.4000000000001</v>
      </c>
      <c r="K493" s="175" t="s">
        <v>21</v>
      </c>
      <c r="L493" s="180"/>
      <c r="M493" s="181" t="s">
        <v>21</v>
      </c>
      <c r="N493" s="182" t="s">
        <v>42</v>
      </c>
      <c r="P493" s="143">
        <f t="shared" si="145"/>
        <v>0</v>
      </c>
      <c r="Q493" s="143">
        <v>0</v>
      </c>
      <c r="R493" s="143">
        <f t="shared" si="146"/>
        <v>0</v>
      </c>
      <c r="S493" s="143">
        <v>0</v>
      </c>
      <c r="T493" s="144">
        <f t="shared" si="147"/>
        <v>0</v>
      </c>
      <c r="AR493" s="145" t="s">
        <v>617</v>
      </c>
      <c r="AT493" s="145" t="s">
        <v>475</v>
      </c>
      <c r="AU493" s="145" t="s">
        <v>80</v>
      </c>
      <c r="AY493" s="18" t="s">
        <v>330</v>
      </c>
      <c r="BE493" s="146">
        <f t="shared" si="148"/>
        <v>1262.4000000000001</v>
      </c>
      <c r="BF493" s="146">
        <f t="shared" si="149"/>
        <v>0</v>
      </c>
      <c r="BG493" s="146">
        <f t="shared" si="150"/>
        <v>0</v>
      </c>
      <c r="BH493" s="146">
        <f t="shared" si="151"/>
        <v>0</v>
      </c>
      <c r="BI493" s="146">
        <f t="shared" si="152"/>
        <v>0</v>
      </c>
      <c r="BJ493" s="18" t="s">
        <v>78</v>
      </c>
      <c r="BK493" s="146">
        <f t="shared" si="153"/>
        <v>1262.4000000000001</v>
      </c>
      <c r="BL493" s="18" t="s">
        <v>444</v>
      </c>
      <c r="BM493" s="145" t="s">
        <v>6536</v>
      </c>
    </row>
    <row r="494" spans="2:65" s="1" customFormat="1" ht="16.5" customHeight="1">
      <c r="B494" s="33"/>
      <c r="C494" s="134" t="s">
        <v>3746</v>
      </c>
      <c r="D494" s="134" t="s">
        <v>332</v>
      </c>
      <c r="E494" s="135" t="s">
        <v>6537</v>
      </c>
      <c r="F494" s="136" t="s">
        <v>6538</v>
      </c>
      <c r="G494" s="137" t="s">
        <v>2511</v>
      </c>
      <c r="H494" s="138">
        <v>1</v>
      </c>
      <c r="I494" s="139">
        <v>995.07</v>
      </c>
      <c r="J494" s="140">
        <f t="shared" si="144"/>
        <v>995.07</v>
      </c>
      <c r="K494" s="136" t="s">
        <v>6013</v>
      </c>
      <c r="L494" s="33"/>
      <c r="M494" s="141" t="s">
        <v>21</v>
      </c>
      <c r="N494" s="142" t="s">
        <v>42</v>
      </c>
      <c r="P494" s="143">
        <f t="shared" si="145"/>
        <v>0</v>
      </c>
      <c r="Q494" s="143">
        <v>0</v>
      </c>
      <c r="R494" s="143">
        <f t="shared" si="146"/>
        <v>0</v>
      </c>
      <c r="S494" s="143">
        <v>0</v>
      </c>
      <c r="T494" s="144">
        <f t="shared" si="147"/>
        <v>0</v>
      </c>
      <c r="AR494" s="145" t="s">
        <v>444</v>
      </c>
      <c r="AT494" s="145" t="s">
        <v>332</v>
      </c>
      <c r="AU494" s="145" t="s">
        <v>80</v>
      </c>
      <c r="AY494" s="18" t="s">
        <v>330</v>
      </c>
      <c r="BE494" s="146">
        <f t="shared" si="148"/>
        <v>995.07</v>
      </c>
      <c r="BF494" s="146">
        <f t="shared" si="149"/>
        <v>0</v>
      </c>
      <c r="BG494" s="146">
        <f t="shared" si="150"/>
        <v>0</v>
      </c>
      <c r="BH494" s="146">
        <f t="shared" si="151"/>
        <v>0</v>
      </c>
      <c r="BI494" s="146">
        <f t="shared" si="152"/>
        <v>0</v>
      </c>
      <c r="BJ494" s="18" t="s">
        <v>78</v>
      </c>
      <c r="BK494" s="146">
        <f t="shared" si="153"/>
        <v>995.07</v>
      </c>
      <c r="BL494" s="18" t="s">
        <v>444</v>
      </c>
      <c r="BM494" s="145" t="s">
        <v>6539</v>
      </c>
    </row>
    <row r="495" spans="2:65" s="1" customFormat="1" ht="16.5" customHeight="1">
      <c r="B495" s="33"/>
      <c r="C495" s="173" t="s">
        <v>6540</v>
      </c>
      <c r="D495" s="173" t="s">
        <v>475</v>
      </c>
      <c r="E495" s="174" t="s">
        <v>6541</v>
      </c>
      <c r="F495" s="175" t="s">
        <v>6542</v>
      </c>
      <c r="G495" s="176" t="s">
        <v>353</v>
      </c>
      <c r="H495" s="177">
        <v>105</v>
      </c>
      <c r="I495" s="178">
        <v>36.47</v>
      </c>
      <c r="J495" s="179">
        <f t="shared" si="144"/>
        <v>3829.35</v>
      </c>
      <c r="K495" s="175" t="s">
        <v>21</v>
      </c>
      <c r="L495" s="180"/>
      <c r="M495" s="181" t="s">
        <v>21</v>
      </c>
      <c r="N495" s="182" t="s">
        <v>42</v>
      </c>
      <c r="P495" s="143">
        <f t="shared" si="145"/>
        <v>0</v>
      </c>
      <c r="Q495" s="143">
        <v>0</v>
      </c>
      <c r="R495" s="143">
        <f t="shared" si="146"/>
        <v>0</v>
      </c>
      <c r="S495" s="143">
        <v>0</v>
      </c>
      <c r="T495" s="144">
        <f t="shared" si="147"/>
        <v>0</v>
      </c>
      <c r="AR495" s="145" t="s">
        <v>617</v>
      </c>
      <c r="AT495" s="145" t="s">
        <v>475</v>
      </c>
      <c r="AU495" s="145" t="s">
        <v>80</v>
      </c>
      <c r="AY495" s="18" t="s">
        <v>330</v>
      </c>
      <c r="BE495" s="146">
        <f t="shared" si="148"/>
        <v>3829.35</v>
      </c>
      <c r="BF495" s="146">
        <f t="shared" si="149"/>
        <v>0</v>
      </c>
      <c r="BG495" s="146">
        <f t="shared" si="150"/>
        <v>0</v>
      </c>
      <c r="BH495" s="146">
        <f t="shared" si="151"/>
        <v>0</v>
      </c>
      <c r="BI495" s="146">
        <f t="shared" si="152"/>
        <v>0</v>
      </c>
      <c r="BJ495" s="18" t="s">
        <v>78</v>
      </c>
      <c r="BK495" s="146">
        <f t="shared" si="153"/>
        <v>3829.35</v>
      </c>
      <c r="BL495" s="18" t="s">
        <v>444</v>
      </c>
      <c r="BM495" s="145" t="s">
        <v>6543</v>
      </c>
    </row>
    <row r="496" spans="2:65" s="1" customFormat="1" ht="16.5" customHeight="1">
      <c r="B496" s="33"/>
      <c r="C496" s="134" t="s">
        <v>3750</v>
      </c>
      <c r="D496" s="134" t="s">
        <v>332</v>
      </c>
      <c r="E496" s="135" t="s">
        <v>6544</v>
      </c>
      <c r="F496" s="136" t="s">
        <v>6545</v>
      </c>
      <c r="G496" s="137" t="s">
        <v>353</v>
      </c>
      <c r="H496" s="138">
        <v>105</v>
      </c>
      <c r="I496" s="139">
        <v>56.11</v>
      </c>
      <c r="J496" s="140">
        <f t="shared" si="144"/>
        <v>5891.55</v>
      </c>
      <c r="K496" s="136" t="s">
        <v>6013</v>
      </c>
      <c r="L496" s="33"/>
      <c r="M496" s="141" t="s">
        <v>21</v>
      </c>
      <c r="N496" s="142" t="s">
        <v>42</v>
      </c>
      <c r="P496" s="143">
        <f t="shared" si="145"/>
        <v>0</v>
      </c>
      <c r="Q496" s="143">
        <v>0</v>
      </c>
      <c r="R496" s="143">
        <f t="shared" si="146"/>
        <v>0</v>
      </c>
      <c r="S496" s="143">
        <v>0</v>
      </c>
      <c r="T496" s="144">
        <f t="shared" si="147"/>
        <v>0</v>
      </c>
      <c r="AR496" s="145" t="s">
        <v>444</v>
      </c>
      <c r="AT496" s="145" t="s">
        <v>332</v>
      </c>
      <c r="AU496" s="145" t="s">
        <v>80</v>
      </c>
      <c r="AY496" s="18" t="s">
        <v>330</v>
      </c>
      <c r="BE496" s="146">
        <f t="shared" si="148"/>
        <v>5891.55</v>
      </c>
      <c r="BF496" s="146">
        <f t="shared" si="149"/>
        <v>0</v>
      </c>
      <c r="BG496" s="146">
        <f t="shared" si="150"/>
        <v>0</v>
      </c>
      <c r="BH496" s="146">
        <f t="shared" si="151"/>
        <v>0</v>
      </c>
      <c r="BI496" s="146">
        <f t="shared" si="152"/>
        <v>0</v>
      </c>
      <c r="BJ496" s="18" t="s">
        <v>78</v>
      </c>
      <c r="BK496" s="146">
        <f t="shared" si="153"/>
        <v>5891.55</v>
      </c>
      <c r="BL496" s="18" t="s">
        <v>444</v>
      </c>
      <c r="BM496" s="145" t="s">
        <v>6546</v>
      </c>
    </row>
    <row r="497" spans="2:65" s="1" customFormat="1" ht="16.5" customHeight="1">
      <c r="B497" s="33"/>
      <c r="C497" s="173" t="s">
        <v>3754</v>
      </c>
      <c r="D497" s="173" t="s">
        <v>475</v>
      </c>
      <c r="E497" s="174" t="s">
        <v>6547</v>
      </c>
      <c r="F497" s="175" t="s">
        <v>6548</v>
      </c>
      <c r="G497" s="176" t="s">
        <v>2551</v>
      </c>
      <c r="H497" s="177">
        <v>7</v>
      </c>
      <c r="I497" s="178">
        <v>2104.0100000000002</v>
      </c>
      <c r="J497" s="179">
        <f t="shared" si="144"/>
        <v>14728.07</v>
      </c>
      <c r="K497" s="175" t="s">
        <v>21</v>
      </c>
      <c r="L497" s="180"/>
      <c r="M497" s="181" t="s">
        <v>21</v>
      </c>
      <c r="N497" s="182" t="s">
        <v>42</v>
      </c>
      <c r="P497" s="143">
        <f t="shared" si="145"/>
        <v>0</v>
      </c>
      <c r="Q497" s="143">
        <v>0</v>
      </c>
      <c r="R497" s="143">
        <f t="shared" si="146"/>
        <v>0</v>
      </c>
      <c r="S497" s="143">
        <v>0</v>
      </c>
      <c r="T497" s="144">
        <f t="shared" si="147"/>
        <v>0</v>
      </c>
      <c r="AR497" s="145" t="s">
        <v>617</v>
      </c>
      <c r="AT497" s="145" t="s">
        <v>475</v>
      </c>
      <c r="AU497" s="145" t="s">
        <v>80</v>
      </c>
      <c r="AY497" s="18" t="s">
        <v>330</v>
      </c>
      <c r="BE497" s="146">
        <f t="shared" si="148"/>
        <v>14728.07</v>
      </c>
      <c r="BF497" s="146">
        <f t="shared" si="149"/>
        <v>0</v>
      </c>
      <c r="BG497" s="146">
        <f t="shared" si="150"/>
        <v>0</v>
      </c>
      <c r="BH497" s="146">
        <f t="shared" si="151"/>
        <v>0</v>
      </c>
      <c r="BI497" s="146">
        <f t="shared" si="152"/>
        <v>0</v>
      </c>
      <c r="BJ497" s="18" t="s">
        <v>78</v>
      </c>
      <c r="BK497" s="146">
        <f t="shared" si="153"/>
        <v>14728.07</v>
      </c>
      <c r="BL497" s="18" t="s">
        <v>444</v>
      </c>
      <c r="BM497" s="145" t="s">
        <v>3245</v>
      </c>
    </row>
    <row r="498" spans="2:65" s="1" customFormat="1" ht="16.5" customHeight="1">
      <c r="B498" s="33"/>
      <c r="C498" s="134" t="s">
        <v>3757</v>
      </c>
      <c r="D498" s="134" t="s">
        <v>332</v>
      </c>
      <c r="E498" s="135" t="s">
        <v>6549</v>
      </c>
      <c r="F498" s="136" t="s">
        <v>6550</v>
      </c>
      <c r="G498" s="137" t="s">
        <v>2551</v>
      </c>
      <c r="H498" s="138">
        <v>7</v>
      </c>
      <c r="I498" s="139">
        <v>701.34</v>
      </c>
      <c r="J498" s="140">
        <f t="shared" si="144"/>
        <v>4909.38</v>
      </c>
      <c r="K498" s="136" t="s">
        <v>6013</v>
      </c>
      <c r="L498" s="33"/>
      <c r="M498" s="141" t="s">
        <v>21</v>
      </c>
      <c r="N498" s="142" t="s">
        <v>42</v>
      </c>
      <c r="P498" s="143">
        <f t="shared" si="145"/>
        <v>0</v>
      </c>
      <c r="Q498" s="143">
        <v>0</v>
      </c>
      <c r="R498" s="143">
        <f t="shared" si="146"/>
        <v>0</v>
      </c>
      <c r="S498" s="143">
        <v>0</v>
      </c>
      <c r="T498" s="144">
        <f t="shared" si="147"/>
        <v>0</v>
      </c>
      <c r="AR498" s="145" t="s">
        <v>444</v>
      </c>
      <c r="AT498" s="145" t="s">
        <v>332</v>
      </c>
      <c r="AU498" s="145" t="s">
        <v>80</v>
      </c>
      <c r="AY498" s="18" t="s">
        <v>330</v>
      </c>
      <c r="BE498" s="146">
        <f t="shared" si="148"/>
        <v>4909.38</v>
      </c>
      <c r="BF498" s="146">
        <f t="shared" si="149"/>
        <v>0</v>
      </c>
      <c r="BG498" s="146">
        <f t="shared" si="150"/>
        <v>0</v>
      </c>
      <c r="BH498" s="146">
        <f t="shared" si="151"/>
        <v>0</v>
      </c>
      <c r="BI498" s="146">
        <f t="shared" si="152"/>
        <v>0</v>
      </c>
      <c r="BJ498" s="18" t="s">
        <v>78</v>
      </c>
      <c r="BK498" s="146">
        <f t="shared" si="153"/>
        <v>4909.38</v>
      </c>
      <c r="BL498" s="18" t="s">
        <v>444</v>
      </c>
      <c r="BM498" s="145" t="s">
        <v>3407</v>
      </c>
    </row>
    <row r="499" spans="2:65" s="1" customFormat="1" ht="24.2" customHeight="1">
      <c r="B499" s="33"/>
      <c r="C499" s="173" t="s">
        <v>3760</v>
      </c>
      <c r="D499" s="173" t="s">
        <v>475</v>
      </c>
      <c r="E499" s="174" t="s">
        <v>6551</v>
      </c>
      <c r="F499" s="175" t="s">
        <v>6552</v>
      </c>
      <c r="G499" s="176" t="s">
        <v>2551</v>
      </c>
      <c r="H499" s="177">
        <v>4</v>
      </c>
      <c r="I499" s="178">
        <v>485.25</v>
      </c>
      <c r="J499" s="179">
        <f t="shared" si="144"/>
        <v>1941</v>
      </c>
      <c r="K499" s="175" t="s">
        <v>21</v>
      </c>
      <c r="L499" s="180"/>
      <c r="M499" s="181" t="s">
        <v>21</v>
      </c>
      <c r="N499" s="182" t="s">
        <v>42</v>
      </c>
      <c r="P499" s="143">
        <f t="shared" si="145"/>
        <v>0</v>
      </c>
      <c r="Q499" s="143">
        <v>0</v>
      </c>
      <c r="R499" s="143">
        <f t="shared" si="146"/>
        <v>0</v>
      </c>
      <c r="S499" s="143">
        <v>0</v>
      </c>
      <c r="T499" s="144">
        <f t="shared" si="147"/>
        <v>0</v>
      </c>
      <c r="AR499" s="145" t="s">
        <v>617</v>
      </c>
      <c r="AT499" s="145" t="s">
        <v>475</v>
      </c>
      <c r="AU499" s="145" t="s">
        <v>80</v>
      </c>
      <c r="AY499" s="18" t="s">
        <v>330</v>
      </c>
      <c r="BE499" s="146">
        <f t="shared" si="148"/>
        <v>1941</v>
      </c>
      <c r="BF499" s="146">
        <f t="shared" si="149"/>
        <v>0</v>
      </c>
      <c r="BG499" s="146">
        <f t="shared" si="150"/>
        <v>0</v>
      </c>
      <c r="BH499" s="146">
        <f t="shared" si="151"/>
        <v>0</v>
      </c>
      <c r="BI499" s="146">
        <f t="shared" si="152"/>
        <v>0</v>
      </c>
      <c r="BJ499" s="18" t="s">
        <v>78</v>
      </c>
      <c r="BK499" s="146">
        <f t="shared" si="153"/>
        <v>1941</v>
      </c>
      <c r="BL499" s="18" t="s">
        <v>444</v>
      </c>
      <c r="BM499" s="145" t="s">
        <v>3421</v>
      </c>
    </row>
    <row r="500" spans="2:65" s="1" customFormat="1" ht="16.5" customHeight="1">
      <c r="B500" s="33"/>
      <c r="C500" s="134" t="s">
        <v>3763</v>
      </c>
      <c r="D500" s="134" t="s">
        <v>332</v>
      </c>
      <c r="E500" s="135" t="s">
        <v>6553</v>
      </c>
      <c r="F500" s="136" t="s">
        <v>6554</v>
      </c>
      <c r="G500" s="137" t="s">
        <v>2551</v>
      </c>
      <c r="H500" s="138">
        <v>4</v>
      </c>
      <c r="I500" s="139">
        <v>145.58000000000001</v>
      </c>
      <c r="J500" s="140">
        <f t="shared" si="144"/>
        <v>582.32000000000005</v>
      </c>
      <c r="K500" s="136" t="s">
        <v>6013</v>
      </c>
      <c r="L500" s="33"/>
      <c r="M500" s="141" t="s">
        <v>21</v>
      </c>
      <c r="N500" s="142" t="s">
        <v>42</v>
      </c>
      <c r="P500" s="143">
        <f t="shared" si="145"/>
        <v>0</v>
      </c>
      <c r="Q500" s="143">
        <v>0</v>
      </c>
      <c r="R500" s="143">
        <f t="shared" si="146"/>
        <v>0</v>
      </c>
      <c r="S500" s="143">
        <v>0</v>
      </c>
      <c r="T500" s="144">
        <f t="shared" si="147"/>
        <v>0</v>
      </c>
      <c r="AR500" s="145" t="s">
        <v>444</v>
      </c>
      <c r="AT500" s="145" t="s">
        <v>332</v>
      </c>
      <c r="AU500" s="145" t="s">
        <v>80</v>
      </c>
      <c r="AY500" s="18" t="s">
        <v>330</v>
      </c>
      <c r="BE500" s="146">
        <f t="shared" si="148"/>
        <v>582.32000000000005</v>
      </c>
      <c r="BF500" s="146">
        <f t="shared" si="149"/>
        <v>0</v>
      </c>
      <c r="BG500" s="146">
        <f t="shared" si="150"/>
        <v>0</v>
      </c>
      <c r="BH500" s="146">
        <f t="shared" si="151"/>
        <v>0</v>
      </c>
      <c r="BI500" s="146">
        <f t="shared" si="152"/>
        <v>0</v>
      </c>
      <c r="BJ500" s="18" t="s">
        <v>78</v>
      </c>
      <c r="BK500" s="146">
        <f t="shared" si="153"/>
        <v>582.32000000000005</v>
      </c>
      <c r="BL500" s="18" t="s">
        <v>444</v>
      </c>
      <c r="BM500" s="145" t="s">
        <v>3623</v>
      </c>
    </row>
    <row r="501" spans="2:65" s="1" customFormat="1" ht="24.2" customHeight="1">
      <c r="B501" s="33"/>
      <c r="C501" s="173" t="s">
        <v>3766</v>
      </c>
      <c r="D501" s="173" t="s">
        <v>475</v>
      </c>
      <c r="E501" s="174" t="s">
        <v>6555</v>
      </c>
      <c r="F501" s="175" t="s">
        <v>6138</v>
      </c>
      <c r="G501" s="176" t="s">
        <v>2551</v>
      </c>
      <c r="H501" s="177">
        <v>15</v>
      </c>
      <c r="I501" s="178">
        <v>15716.1</v>
      </c>
      <c r="J501" s="179">
        <f t="shared" si="144"/>
        <v>235741.5</v>
      </c>
      <c r="K501" s="175" t="s">
        <v>21</v>
      </c>
      <c r="L501" s="180"/>
      <c r="M501" s="181" t="s">
        <v>21</v>
      </c>
      <c r="N501" s="182" t="s">
        <v>42</v>
      </c>
      <c r="P501" s="143">
        <f t="shared" si="145"/>
        <v>0</v>
      </c>
      <c r="Q501" s="143">
        <v>0</v>
      </c>
      <c r="R501" s="143">
        <f t="shared" si="146"/>
        <v>0</v>
      </c>
      <c r="S501" s="143">
        <v>0</v>
      </c>
      <c r="T501" s="144">
        <f t="shared" si="147"/>
        <v>0</v>
      </c>
      <c r="AR501" s="145" t="s">
        <v>617</v>
      </c>
      <c r="AT501" s="145" t="s">
        <v>475</v>
      </c>
      <c r="AU501" s="145" t="s">
        <v>80</v>
      </c>
      <c r="AY501" s="18" t="s">
        <v>330</v>
      </c>
      <c r="BE501" s="146">
        <f t="shared" si="148"/>
        <v>235741.5</v>
      </c>
      <c r="BF501" s="146">
        <f t="shared" si="149"/>
        <v>0</v>
      </c>
      <c r="BG501" s="146">
        <f t="shared" si="150"/>
        <v>0</v>
      </c>
      <c r="BH501" s="146">
        <f t="shared" si="151"/>
        <v>0</v>
      </c>
      <c r="BI501" s="146">
        <f t="shared" si="152"/>
        <v>0</v>
      </c>
      <c r="BJ501" s="18" t="s">
        <v>78</v>
      </c>
      <c r="BK501" s="146">
        <f t="shared" si="153"/>
        <v>235741.5</v>
      </c>
      <c r="BL501" s="18" t="s">
        <v>444</v>
      </c>
      <c r="BM501" s="145" t="s">
        <v>4145</v>
      </c>
    </row>
    <row r="502" spans="2:65" s="1" customFormat="1" ht="16.5" customHeight="1">
      <c r="B502" s="33"/>
      <c r="C502" s="134" t="s">
        <v>3770</v>
      </c>
      <c r="D502" s="134" t="s">
        <v>332</v>
      </c>
      <c r="E502" s="135" t="s">
        <v>6556</v>
      </c>
      <c r="F502" s="136" t="s">
        <v>6117</v>
      </c>
      <c r="G502" s="137" t="s">
        <v>2551</v>
      </c>
      <c r="H502" s="138">
        <v>15</v>
      </c>
      <c r="I502" s="139">
        <v>3569.14</v>
      </c>
      <c r="J502" s="140">
        <f t="shared" si="144"/>
        <v>53537.1</v>
      </c>
      <c r="K502" s="136" t="s">
        <v>21</v>
      </c>
      <c r="L502" s="33"/>
      <c r="M502" s="141" t="s">
        <v>21</v>
      </c>
      <c r="N502" s="142" t="s">
        <v>42</v>
      </c>
      <c r="P502" s="143">
        <f t="shared" si="145"/>
        <v>0</v>
      </c>
      <c r="Q502" s="143">
        <v>0</v>
      </c>
      <c r="R502" s="143">
        <f t="shared" si="146"/>
        <v>0</v>
      </c>
      <c r="S502" s="143">
        <v>0</v>
      </c>
      <c r="T502" s="144">
        <f t="shared" si="147"/>
        <v>0</v>
      </c>
      <c r="AR502" s="145" t="s">
        <v>444</v>
      </c>
      <c r="AT502" s="145" t="s">
        <v>332</v>
      </c>
      <c r="AU502" s="145" t="s">
        <v>80</v>
      </c>
      <c r="AY502" s="18" t="s">
        <v>330</v>
      </c>
      <c r="BE502" s="146">
        <f t="shared" si="148"/>
        <v>53537.1</v>
      </c>
      <c r="BF502" s="146">
        <f t="shared" si="149"/>
        <v>0</v>
      </c>
      <c r="BG502" s="146">
        <f t="shared" si="150"/>
        <v>0</v>
      </c>
      <c r="BH502" s="146">
        <f t="shared" si="151"/>
        <v>0</v>
      </c>
      <c r="BI502" s="146">
        <f t="shared" si="152"/>
        <v>0</v>
      </c>
      <c r="BJ502" s="18" t="s">
        <v>78</v>
      </c>
      <c r="BK502" s="146">
        <f t="shared" si="153"/>
        <v>53537.1</v>
      </c>
      <c r="BL502" s="18" t="s">
        <v>444</v>
      </c>
      <c r="BM502" s="145" t="s">
        <v>6557</v>
      </c>
    </row>
    <row r="503" spans="2:65" s="11" customFormat="1" ht="22.9" customHeight="1">
      <c r="B503" s="122"/>
      <c r="D503" s="123" t="s">
        <v>70</v>
      </c>
      <c r="E503" s="132" t="s">
        <v>6558</v>
      </c>
      <c r="F503" s="132" t="s">
        <v>6559</v>
      </c>
      <c r="I503" s="125"/>
      <c r="J503" s="133">
        <f>BK503</f>
        <v>76281.840000000011</v>
      </c>
      <c r="L503" s="122"/>
      <c r="M503" s="127"/>
      <c r="P503" s="128">
        <f>SUM(P504:P515)</f>
        <v>0</v>
      </c>
      <c r="R503" s="128">
        <f>SUM(R504:R515)</f>
        <v>0</v>
      </c>
      <c r="T503" s="129">
        <f>SUM(T504:T515)</f>
        <v>0</v>
      </c>
      <c r="AR503" s="123" t="s">
        <v>78</v>
      </c>
      <c r="AT503" s="130" t="s">
        <v>70</v>
      </c>
      <c r="AU503" s="130" t="s">
        <v>78</v>
      </c>
      <c r="AY503" s="123" t="s">
        <v>330</v>
      </c>
      <c r="BK503" s="131">
        <f>SUM(BK504:BK515)</f>
        <v>76281.840000000011</v>
      </c>
    </row>
    <row r="504" spans="2:65" s="1" customFormat="1" ht="24.2" customHeight="1">
      <c r="B504" s="33"/>
      <c r="C504" s="173" t="s">
        <v>3773</v>
      </c>
      <c r="D504" s="173" t="s">
        <v>475</v>
      </c>
      <c r="E504" s="174" t="s">
        <v>6560</v>
      </c>
      <c r="F504" s="175" t="s">
        <v>6561</v>
      </c>
      <c r="G504" s="176" t="s">
        <v>2551</v>
      </c>
      <c r="H504" s="177">
        <v>1</v>
      </c>
      <c r="I504" s="178">
        <v>13861.2</v>
      </c>
      <c r="J504" s="179">
        <f t="shared" ref="J504:J515" si="154">ROUND(I504*H504,2)</f>
        <v>13861.2</v>
      </c>
      <c r="K504" s="175" t="s">
        <v>21</v>
      </c>
      <c r="L504" s="180"/>
      <c r="M504" s="181" t="s">
        <v>21</v>
      </c>
      <c r="N504" s="182" t="s">
        <v>42</v>
      </c>
      <c r="P504" s="143">
        <f t="shared" ref="P504:P515" si="155">O504*H504</f>
        <v>0</v>
      </c>
      <c r="Q504" s="143">
        <v>0</v>
      </c>
      <c r="R504" s="143">
        <f t="shared" ref="R504:R515" si="156">Q504*H504</f>
        <v>0</v>
      </c>
      <c r="S504" s="143">
        <v>0</v>
      </c>
      <c r="T504" s="144">
        <f t="shared" ref="T504:T515" si="157">S504*H504</f>
        <v>0</v>
      </c>
      <c r="AR504" s="145" t="s">
        <v>617</v>
      </c>
      <c r="AT504" s="145" t="s">
        <v>475</v>
      </c>
      <c r="AU504" s="145" t="s">
        <v>80</v>
      </c>
      <c r="AY504" s="18" t="s">
        <v>330</v>
      </c>
      <c r="BE504" s="146">
        <f t="shared" ref="BE504:BE515" si="158">IF(N504="základní",J504,0)</f>
        <v>13861.2</v>
      </c>
      <c r="BF504" s="146">
        <f t="shared" ref="BF504:BF515" si="159">IF(N504="snížená",J504,0)</f>
        <v>0</v>
      </c>
      <c r="BG504" s="146">
        <f t="shared" ref="BG504:BG515" si="160">IF(N504="zákl. přenesená",J504,0)</f>
        <v>0</v>
      </c>
      <c r="BH504" s="146">
        <f t="shared" ref="BH504:BH515" si="161">IF(N504="sníž. přenesená",J504,0)</f>
        <v>0</v>
      </c>
      <c r="BI504" s="146">
        <f t="shared" ref="BI504:BI515" si="162">IF(N504="nulová",J504,0)</f>
        <v>0</v>
      </c>
      <c r="BJ504" s="18" t="s">
        <v>78</v>
      </c>
      <c r="BK504" s="146">
        <f t="shared" ref="BK504:BK515" si="163">ROUND(I504*H504,2)</f>
        <v>13861.2</v>
      </c>
      <c r="BL504" s="18" t="s">
        <v>444</v>
      </c>
      <c r="BM504" s="145" t="s">
        <v>6562</v>
      </c>
    </row>
    <row r="505" spans="2:65" s="1" customFormat="1" ht="16.5" customHeight="1">
      <c r="B505" s="33"/>
      <c r="C505" s="134" t="s">
        <v>3776</v>
      </c>
      <c r="D505" s="134" t="s">
        <v>332</v>
      </c>
      <c r="E505" s="135" t="s">
        <v>6563</v>
      </c>
      <c r="F505" s="136" t="s">
        <v>6564</v>
      </c>
      <c r="G505" s="137" t="s">
        <v>2551</v>
      </c>
      <c r="H505" s="138">
        <v>1</v>
      </c>
      <c r="I505" s="139">
        <v>2772.24</v>
      </c>
      <c r="J505" s="140">
        <f t="shared" si="154"/>
        <v>2772.24</v>
      </c>
      <c r="K505" s="136" t="s">
        <v>6013</v>
      </c>
      <c r="L505" s="33"/>
      <c r="M505" s="141" t="s">
        <v>21</v>
      </c>
      <c r="N505" s="142" t="s">
        <v>42</v>
      </c>
      <c r="P505" s="143">
        <f t="shared" si="155"/>
        <v>0</v>
      </c>
      <c r="Q505" s="143">
        <v>0</v>
      </c>
      <c r="R505" s="143">
        <f t="shared" si="156"/>
        <v>0</v>
      </c>
      <c r="S505" s="143">
        <v>0</v>
      </c>
      <c r="T505" s="144">
        <f t="shared" si="157"/>
        <v>0</v>
      </c>
      <c r="AR505" s="145" t="s">
        <v>444</v>
      </c>
      <c r="AT505" s="145" t="s">
        <v>332</v>
      </c>
      <c r="AU505" s="145" t="s">
        <v>80</v>
      </c>
      <c r="AY505" s="18" t="s">
        <v>330</v>
      </c>
      <c r="BE505" s="146">
        <f t="shared" si="158"/>
        <v>2772.24</v>
      </c>
      <c r="BF505" s="146">
        <f t="shared" si="159"/>
        <v>0</v>
      </c>
      <c r="BG505" s="146">
        <f t="shared" si="160"/>
        <v>0</v>
      </c>
      <c r="BH505" s="146">
        <f t="shared" si="161"/>
        <v>0</v>
      </c>
      <c r="BI505" s="146">
        <f t="shared" si="162"/>
        <v>0</v>
      </c>
      <c r="BJ505" s="18" t="s">
        <v>78</v>
      </c>
      <c r="BK505" s="146">
        <f t="shared" si="163"/>
        <v>2772.24</v>
      </c>
      <c r="BL505" s="18" t="s">
        <v>444</v>
      </c>
      <c r="BM505" s="145" t="s">
        <v>4512</v>
      </c>
    </row>
    <row r="506" spans="2:65" s="1" customFormat="1" ht="16.5" customHeight="1">
      <c r="B506" s="33"/>
      <c r="C506" s="173" t="s">
        <v>3781</v>
      </c>
      <c r="D506" s="173" t="s">
        <v>475</v>
      </c>
      <c r="E506" s="174" t="s">
        <v>6565</v>
      </c>
      <c r="F506" s="175" t="s">
        <v>6566</v>
      </c>
      <c r="G506" s="176" t="s">
        <v>2551</v>
      </c>
      <c r="H506" s="177">
        <v>1</v>
      </c>
      <c r="I506" s="178">
        <v>2406.9900000000002</v>
      </c>
      <c r="J506" s="179">
        <f t="shared" si="154"/>
        <v>2406.9899999999998</v>
      </c>
      <c r="K506" s="175" t="s">
        <v>21</v>
      </c>
      <c r="L506" s="180"/>
      <c r="M506" s="181" t="s">
        <v>21</v>
      </c>
      <c r="N506" s="182" t="s">
        <v>42</v>
      </c>
      <c r="P506" s="143">
        <f t="shared" si="155"/>
        <v>0</v>
      </c>
      <c r="Q506" s="143">
        <v>0</v>
      </c>
      <c r="R506" s="143">
        <f t="shared" si="156"/>
        <v>0</v>
      </c>
      <c r="S506" s="143">
        <v>0</v>
      </c>
      <c r="T506" s="144">
        <f t="shared" si="157"/>
        <v>0</v>
      </c>
      <c r="AR506" s="145" t="s">
        <v>617</v>
      </c>
      <c r="AT506" s="145" t="s">
        <v>475</v>
      </c>
      <c r="AU506" s="145" t="s">
        <v>80</v>
      </c>
      <c r="AY506" s="18" t="s">
        <v>330</v>
      </c>
      <c r="BE506" s="146">
        <f t="shared" si="158"/>
        <v>2406.9899999999998</v>
      </c>
      <c r="BF506" s="146">
        <f t="shared" si="159"/>
        <v>0</v>
      </c>
      <c r="BG506" s="146">
        <f t="shared" si="160"/>
        <v>0</v>
      </c>
      <c r="BH506" s="146">
        <f t="shared" si="161"/>
        <v>0</v>
      </c>
      <c r="BI506" s="146">
        <f t="shared" si="162"/>
        <v>0</v>
      </c>
      <c r="BJ506" s="18" t="s">
        <v>78</v>
      </c>
      <c r="BK506" s="146">
        <f t="shared" si="163"/>
        <v>2406.9899999999998</v>
      </c>
      <c r="BL506" s="18" t="s">
        <v>444</v>
      </c>
      <c r="BM506" s="145" t="s">
        <v>6567</v>
      </c>
    </row>
    <row r="507" spans="2:65" s="1" customFormat="1" ht="16.5" customHeight="1">
      <c r="B507" s="33"/>
      <c r="C507" s="134" t="s">
        <v>3784</v>
      </c>
      <c r="D507" s="134" t="s">
        <v>332</v>
      </c>
      <c r="E507" s="135" t="s">
        <v>6568</v>
      </c>
      <c r="F507" s="136" t="s">
        <v>6569</v>
      </c>
      <c r="G507" s="137" t="s">
        <v>2551</v>
      </c>
      <c r="H507" s="138">
        <v>1</v>
      </c>
      <c r="I507" s="139">
        <v>722.1</v>
      </c>
      <c r="J507" s="140">
        <f t="shared" si="154"/>
        <v>722.1</v>
      </c>
      <c r="K507" s="136" t="s">
        <v>6013</v>
      </c>
      <c r="L507" s="33"/>
      <c r="M507" s="141" t="s">
        <v>21</v>
      </c>
      <c r="N507" s="142" t="s">
        <v>42</v>
      </c>
      <c r="P507" s="143">
        <f t="shared" si="155"/>
        <v>0</v>
      </c>
      <c r="Q507" s="143">
        <v>0</v>
      </c>
      <c r="R507" s="143">
        <f t="shared" si="156"/>
        <v>0</v>
      </c>
      <c r="S507" s="143">
        <v>0</v>
      </c>
      <c r="T507" s="144">
        <f t="shared" si="157"/>
        <v>0</v>
      </c>
      <c r="AR507" s="145" t="s">
        <v>444</v>
      </c>
      <c r="AT507" s="145" t="s">
        <v>332</v>
      </c>
      <c r="AU507" s="145" t="s">
        <v>80</v>
      </c>
      <c r="AY507" s="18" t="s">
        <v>330</v>
      </c>
      <c r="BE507" s="146">
        <f t="shared" si="158"/>
        <v>722.1</v>
      </c>
      <c r="BF507" s="146">
        <f t="shared" si="159"/>
        <v>0</v>
      </c>
      <c r="BG507" s="146">
        <f t="shared" si="160"/>
        <v>0</v>
      </c>
      <c r="BH507" s="146">
        <f t="shared" si="161"/>
        <v>0</v>
      </c>
      <c r="BI507" s="146">
        <f t="shared" si="162"/>
        <v>0</v>
      </c>
      <c r="BJ507" s="18" t="s">
        <v>78</v>
      </c>
      <c r="BK507" s="146">
        <f t="shared" si="163"/>
        <v>722.1</v>
      </c>
      <c r="BL507" s="18" t="s">
        <v>444</v>
      </c>
      <c r="BM507" s="145" t="s">
        <v>6570</v>
      </c>
    </row>
    <row r="508" spans="2:65" s="1" customFormat="1" ht="16.5" customHeight="1">
      <c r="B508" s="33"/>
      <c r="C508" s="173" t="s">
        <v>3787</v>
      </c>
      <c r="D508" s="173" t="s">
        <v>475</v>
      </c>
      <c r="E508" s="174" t="s">
        <v>6571</v>
      </c>
      <c r="F508" s="175" t="s">
        <v>6566</v>
      </c>
      <c r="G508" s="176" t="s">
        <v>2551</v>
      </c>
      <c r="H508" s="177">
        <v>1</v>
      </c>
      <c r="I508" s="178">
        <v>2406.9900000000002</v>
      </c>
      <c r="J508" s="179">
        <f t="shared" si="154"/>
        <v>2406.9899999999998</v>
      </c>
      <c r="K508" s="175" t="s">
        <v>21</v>
      </c>
      <c r="L508" s="180"/>
      <c r="M508" s="181" t="s">
        <v>21</v>
      </c>
      <c r="N508" s="182" t="s">
        <v>42</v>
      </c>
      <c r="P508" s="143">
        <f t="shared" si="155"/>
        <v>0</v>
      </c>
      <c r="Q508" s="143">
        <v>0</v>
      </c>
      <c r="R508" s="143">
        <f t="shared" si="156"/>
        <v>0</v>
      </c>
      <c r="S508" s="143">
        <v>0</v>
      </c>
      <c r="T508" s="144">
        <f t="shared" si="157"/>
        <v>0</v>
      </c>
      <c r="AR508" s="145" t="s">
        <v>617</v>
      </c>
      <c r="AT508" s="145" t="s">
        <v>475</v>
      </c>
      <c r="AU508" s="145" t="s">
        <v>80</v>
      </c>
      <c r="AY508" s="18" t="s">
        <v>330</v>
      </c>
      <c r="BE508" s="146">
        <f t="shared" si="158"/>
        <v>2406.9899999999998</v>
      </c>
      <c r="BF508" s="146">
        <f t="shared" si="159"/>
        <v>0</v>
      </c>
      <c r="BG508" s="146">
        <f t="shared" si="160"/>
        <v>0</v>
      </c>
      <c r="BH508" s="146">
        <f t="shared" si="161"/>
        <v>0</v>
      </c>
      <c r="BI508" s="146">
        <f t="shared" si="162"/>
        <v>0</v>
      </c>
      <c r="BJ508" s="18" t="s">
        <v>78</v>
      </c>
      <c r="BK508" s="146">
        <f t="shared" si="163"/>
        <v>2406.9899999999998</v>
      </c>
      <c r="BL508" s="18" t="s">
        <v>444</v>
      </c>
      <c r="BM508" s="145" t="s">
        <v>6572</v>
      </c>
    </row>
    <row r="509" spans="2:65" s="1" customFormat="1" ht="16.5" customHeight="1">
      <c r="B509" s="33"/>
      <c r="C509" s="134" t="s">
        <v>3792</v>
      </c>
      <c r="D509" s="134" t="s">
        <v>332</v>
      </c>
      <c r="E509" s="135" t="s">
        <v>6568</v>
      </c>
      <c r="F509" s="136" t="s">
        <v>6569</v>
      </c>
      <c r="G509" s="137" t="s">
        <v>2551</v>
      </c>
      <c r="H509" s="138">
        <v>1</v>
      </c>
      <c r="I509" s="139">
        <v>722.1</v>
      </c>
      <c r="J509" s="140">
        <f t="shared" si="154"/>
        <v>722.1</v>
      </c>
      <c r="K509" s="136" t="s">
        <v>6013</v>
      </c>
      <c r="L509" s="33"/>
      <c r="M509" s="141" t="s">
        <v>21</v>
      </c>
      <c r="N509" s="142" t="s">
        <v>42</v>
      </c>
      <c r="P509" s="143">
        <f t="shared" si="155"/>
        <v>0</v>
      </c>
      <c r="Q509" s="143">
        <v>0</v>
      </c>
      <c r="R509" s="143">
        <f t="shared" si="156"/>
        <v>0</v>
      </c>
      <c r="S509" s="143">
        <v>0</v>
      </c>
      <c r="T509" s="144">
        <f t="shared" si="157"/>
        <v>0</v>
      </c>
      <c r="AR509" s="145" t="s">
        <v>444</v>
      </c>
      <c r="AT509" s="145" t="s">
        <v>332</v>
      </c>
      <c r="AU509" s="145" t="s">
        <v>80</v>
      </c>
      <c r="AY509" s="18" t="s">
        <v>330</v>
      </c>
      <c r="BE509" s="146">
        <f t="shared" si="158"/>
        <v>722.1</v>
      </c>
      <c r="BF509" s="146">
        <f t="shared" si="159"/>
        <v>0</v>
      </c>
      <c r="BG509" s="146">
        <f t="shared" si="160"/>
        <v>0</v>
      </c>
      <c r="BH509" s="146">
        <f t="shared" si="161"/>
        <v>0</v>
      </c>
      <c r="BI509" s="146">
        <f t="shared" si="162"/>
        <v>0</v>
      </c>
      <c r="BJ509" s="18" t="s">
        <v>78</v>
      </c>
      <c r="BK509" s="146">
        <f t="shared" si="163"/>
        <v>722.1</v>
      </c>
      <c r="BL509" s="18" t="s">
        <v>444</v>
      </c>
      <c r="BM509" s="145" t="s">
        <v>4990</v>
      </c>
    </row>
    <row r="510" spans="2:65" s="1" customFormat="1" ht="21.75" customHeight="1">
      <c r="B510" s="33"/>
      <c r="C510" s="173" t="s">
        <v>3796</v>
      </c>
      <c r="D510" s="173" t="s">
        <v>475</v>
      </c>
      <c r="E510" s="174" t="s">
        <v>6573</v>
      </c>
      <c r="F510" s="175" t="s">
        <v>6574</v>
      </c>
      <c r="G510" s="176" t="s">
        <v>2551</v>
      </c>
      <c r="H510" s="177">
        <v>3</v>
      </c>
      <c r="I510" s="178">
        <v>11048.57</v>
      </c>
      <c r="J510" s="179">
        <f t="shared" si="154"/>
        <v>33145.71</v>
      </c>
      <c r="K510" s="175" t="s">
        <v>21</v>
      </c>
      <c r="L510" s="180"/>
      <c r="M510" s="181" t="s">
        <v>21</v>
      </c>
      <c r="N510" s="182" t="s">
        <v>42</v>
      </c>
      <c r="P510" s="143">
        <f t="shared" si="155"/>
        <v>0</v>
      </c>
      <c r="Q510" s="143">
        <v>0</v>
      </c>
      <c r="R510" s="143">
        <f t="shared" si="156"/>
        <v>0</v>
      </c>
      <c r="S510" s="143">
        <v>0</v>
      </c>
      <c r="T510" s="144">
        <f t="shared" si="157"/>
        <v>0</v>
      </c>
      <c r="AR510" s="145" t="s">
        <v>617</v>
      </c>
      <c r="AT510" s="145" t="s">
        <v>475</v>
      </c>
      <c r="AU510" s="145" t="s">
        <v>80</v>
      </c>
      <c r="AY510" s="18" t="s">
        <v>330</v>
      </c>
      <c r="BE510" s="146">
        <f t="shared" si="158"/>
        <v>33145.71</v>
      </c>
      <c r="BF510" s="146">
        <f t="shared" si="159"/>
        <v>0</v>
      </c>
      <c r="BG510" s="146">
        <f t="shared" si="160"/>
        <v>0</v>
      </c>
      <c r="BH510" s="146">
        <f t="shared" si="161"/>
        <v>0</v>
      </c>
      <c r="BI510" s="146">
        <f t="shared" si="162"/>
        <v>0</v>
      </c>
      <c r="BJ510" s="18" t="s">
        <v>78</v>
      </c>
      <c r="BK510" s="146">
        <f t="shared" si="163"/>
        <v>33145.71</v>
      </c>
      <c r="BL510" s="18" t="s">
        <v>444</v>
      </c>
      <c r="BM510" s="145" t="s">
        <v>5318</v>
      </c>
    </row>
    <row r="511" spans="2:65" s="1" customFormat="1" ht="16.5" customHeight="1">
      <c r="B511" s="33"/>
      <c r="C511" s="134" t="s">
        <v>3801</v>
      </c>
      <c r="D511" s="134" t="s">
        <v>332</v>
      </c>
      <c r="E511" s="135" t="s">
        <v>6575</v>
      </c>
      <c r="F511" s="136" t="s">
        <v>6576</v>
      </c>
      <c r="G511" s="137" t="s">
        <v>2551</v>
      </c>
      <c r="H511" s="138">
        <v>3</v>
      </c>
      <c r="I511" s="139">
        <v>3314.57</v>
      </c>
      <c r="J511" s="140">
        <f t="shared" si="154"/>
        <v>9943.7099999999991</v>
      </c>
      <c r="K511" s="136" t="s">
        <v>6013</v>
      </c>
      <c r="L511" s="33"/>
      <c r="M511" s="141" t="s">
        <v>21</v>
      </c>
      <c r="N511" s="142" t="s">
        <v>42</v>
      </c>
      <c r="P511" s="143">
        <f t="shared" si="155"/>
        <v>0</v>
      </c>
      <c r="Q511" s="143">
        <v>0</v>
      </c>
      <c r="R511" s="143">
        <f t="shared" si="156"/>
        <v>0</v>
      </c>
      <c r="S511" s="143">
        <v>0</v>
      </c>
      <c r="T511" s="144">
        <f t="shared" si="157"/>
        <v>0</v>
      </c>
      <c r="AR511" s="145" t="s">
        <v>444</v>
      </c>
      <c r="AT511" s="145" t="s">
        <v>332</v>
      </c>
      <c r="AU511" s="145" t="s">
        <v>80</v>
      </c>
      <c r="AY511" s="18" t="s">
        <v>330</v>
      </c>
      <c r="BE511" s="146">
        <f t="shared" si="158"/>
        <v>9943.7099999999991</v>
      </c>
      <c r="BF511" s="146">
        <f t="shared" si="159"/>
        <v>0</v>
      </c>
      <c r="BG511" s="146">
        <f t="shared" si="160"/>
        <v>0</v>
      </c>
      <c r="BH511" s="146">
        <f t="shared" si="161"/>
        <v>0</v>
      </c>
      <c r="BI511" s="146">
        <f t="shared" si="162"/>
        <v>0</v>
      </c>
      <c r="BJ511" s="18" t="s">
        <v>78</v>
      </c>
      <c r="BK511" s="146">
        <f t="shared" si="163"/>
        <v>9943.7099999999991</v>
      </c>
      <c r="BL511" s="18" t="s">
        <v>444</v>
      </c>
      <c r="BM511" s="145" t="s">
        <v>6577</v>
      </c>
    </row>
    <row r="512" spans="2:65" s="1" customFormat="1" ht="16.5" customHeight="1">
      <c r="B512" s="33"/>
      <c r="C512" s="173" t="s">
        <v>3804</v>
      </c>
      <c r="D512" s="173" t="s">
        <v>475</v>
      </c>
      <c r="E512" s="174" t="s">
        <v>6578</v>
      </c>
      <c r="F512" s="175" t="s">
        <v>6579</v>
      </c>
      <c r="G512" s="176" t="s">
        <v>2551</v>
      </c>
      <c r="H512" s="177">
        <v>2</v>
      </c>
      <c r="I512" s="178">
        <v>3420.98</v>
      </c>
      <c r="J512" s="179">
        <f t="shared" si="154"/>
        <v>6841.96</v>
      </c>
      <c r="K512" s="175" t="s">
        <v>21</v>
      </c>
      <c r="L512" s="180"/>
      <c r="M512" s="181" t="s">
        <v>21</v>
      </c>
      <c r="N512" s="182" t="s">
        <v>42</v>
      </c>
      <c r="P512" s="143">
        <f t="shared" si="155"/>
        <v>0</v>
      </c>
      <c r="Q512" s="143">
        <v>0</v>
      </c>
      <c r="R512" s="143">
        <f t="shared" si="156"/>
        <v>0</v>
      </c>
      <c r="S512" s="143">
        <v>0</v>
      </c>
      <c r="T512" s="144">
        <f t="shared" si="157"/>
        <v>0</v>
      </c>
      <c r="AR512" s="145" t="s">
        <v>617</v>
      </c>
      <c r="AT512" s="145" t="s">
        <v>475</v>
      </c>
      <c r="AU512" s="145" t="s">
        <v>80</v>
      </c>
      <c r="AY512" s="18" t="s">
        <v>330</v>
      </c>
      <c r="BE512" s="146">
        <f t="shared" si="158"/>
        <v>6841.96</v>
      </c>
      <c r="BF512" s="146">
        <f t="shared" si="159"/>
        <v>0</v>
      </c>
      <c r="BG512" s="146">
        <f t="shared" si="160"/>
        <v>0</v>
      </c>
      <c r="BH512" s="146">
        <f t="shared" si="161"/>
        <v>0</v>
      </c>
      <c r="BI512" s="146">
        <f t="shared" si="162"/>
        <v>0</v>
      </c>
      <c r="BJ512" s="18" t="s">
        <v>78</v>
      </c>
      <c r="BK512" s="146">
        <f t="shared" si="163"/>
        <v>6841.96</v>
      </c>
      <c r="BL512" s="18" t="s">
        <v>444</v>
      </c>
      <c r="BM512" s="145" t="s">
        <v>6580</v>
      </c>
    </row>
    <row r="513" spans="2:65" s="1" customFormat="1" ht="16.5" customHeight="1">
      <c r="B513" s="33"/>
      <c r="C513" s="134" t="s">
        <v>3809</v>
      </c>
      <c r="D513" s="134" t="s">
        <v>332</v>
      </c>
      <c r="E513" s="135" t="s">
        <v>6581</v>
      </c>
      <c r="F513" s="136" t="s">
        <v>6582</v>
      </c>
      <c r="G513" s="137" t="s">
        <v>2551</v>
      </c>
      <c r="H513" s="138">
        <v>2</v>
      </c>
      <c r="I513" s="139">
        <v>1026.29</v>
      </c>
      <c r="J513" s="140">
        <f t="shared" si="154"/>
        <v>2052.58</v>
      </c>
      <c r="K513" s="136" t="s">
        <v>6013</v>
      </c>
      <c r="L513" s="33"/>
      <c r="M513" s="141" t="s">
        <v>21</v>
      </c>
      <c r="N513" s="142" t="s">
        <v>42</v>
      </c>
      <c r="P513" s="143">
        <f t="shared" si="155"/>
        <v>0</v>
      </c>
      <c r="Q513" s="143">
        <v>0</v>
      </c>
      <c r="R513" s="143">
        <f t="shared" si="156"/>
        <v>0</v>
      </c>
      <c r="S513" s="143">
        <v>0</v>
      </c>
      <c r="T513" s="144">
        <f t="shared" si="157"/>
        <v>0</v>
      </c>
      <c r="AR513" s="145" t="s">
        <v>444</v>
      </c>
      <c r="AT513" s="145" t="s">
        <v>332</v>
      </c>
      <c r="AU513" s="145" t="s">
        <v>80</v>
      </c>
      <c r="AY513" s="18" t="s">
        <v>330</v>
      </c>
      <c r="BE513" s="146">
        <f t="shared" si="158"/>
        <v>2052.58</v>
      </c>
      <c r="BF513" s="146">
        <f t="shared" si="159"/>
        <v>0</v>
      </c>
      <c r="BG513" s="146">
        <f t="shared" si="160"/>
        <v>0</v>
      </c>
      <c r="BH513" s="146">
        <f t="shared" si="161"/>
        <v>0</v>
      </c>
      <c r="BI513" s="146">
        <f t="shared" si="162"/>
        <v>0</v>
      </c>
      <c r="BJ513" s="18" t="s">
        <v>78</v>
      </c>
      <c r="BK513" s="146">
        <f t="shared" si="163"/>
        <v>2052.58</v>
      </c>
      <c r="BL513" s="18" t="s">
        <v>444</v>
      </c>
      <c r="BM513" s="145" t="s">
        <v>6583</v>
      </c>
    </row>
    <row r="514" spans="2:65" s="1" customFormat="1" ht="16.5" customHeight="1">
      <c r="B514" s="33"/>
      <c r="C514" s="173" t="s">
        <v>3814</v>
      </c>
      <c r="D514" s="173" t="s">
        <v>475</v>
      </c>
      <c r="E514" s="174" t="s">
        <v>6584</v>
      </c>
      <c r="F514" s="175" t="s">
        <v>6585</v>
      </c>
      <c r="G514" s="176" t="s">
        <v>2551</v>
      </c>
      <c r="H514" s="177">
        <v>2</v>
      </c>
      <c r="I514" s="178">
        <v>540.87</v>
      </c>
      <c r="J514" s="179">
        <f t="shared" si="154"/>
        <v>1081.74</v>
      </c>
      <c r="K514" s="175" t="s">
        <v>21</v>
      </c>
      <c r="L514" s="180"/>
      <c r="M514" s="181" t="s">
        <v>21</v>
      </c>
      <c r="N514" s="182" t="s">
        <v>42</v>
      </c>
      <c r="P514" s="143">
        <f t="shared" si="155"/>
        <v>0</v>
      </c>
      <c r="Q514" s="143">
        <v>0</v>
      </c>
      <c r="R514" s="143">
        <f t="shared" si="156"/>
        <v>0</v>
      </c>
      <c r="S514" s="143">
        <v>0</v>
      </c>
      <c r="T514" s="144">
        <f t="shared" si="157"/>
        <v>0</v>
      </c>
      <c r="AR514" s="145" t="s">
        <v>617</v>
      </c>
      <c r="AT514" s="145" t="s">
        <v>475</v>
      </c>
      <c r="AU514" s="145" t="s">
        <v>80</v>
      </c>
      <c r="AY514" s="18" t="s">
        <v>330</v>
      </c>
      <c r="BE514" s="146">
        <f t="shared" si="158"/>
        <v>1081.74</v>
      </c>
      <c r="BF514" s="146">
        <f t="shared" si="159"/>
        <v>0</v>
      </c>
      <c r="BG514" s="146">
        <f t="shared" si="160"/>
        <v>0</v>
      </c>
      <c r="BH514" s="146">
        <f t="shared" si="161"/>
        <v>0</v>
      </c>
      <c r="BI514" s="146">
        <f t="shared" si="162"/>
        <v>0</v>
      </c>
      <c r="BJ514" s="18" t="s">
        <v>78</v>
      </c>
      <c r="BK514" s="146">
        <f t="shared" si="163"/>
        <v>1081.74</v>
      </c>
      <c r="BL514" s="18" t="s">
        <v>444</v>
      </c>
      <c r="BM514" s="145" t="s">
        <v>6586</v>
      </c>
    </row>
    <row r="515" spans="2:65" s="1" customFormat="1" ht="16.5" customHeight="1">
      <c r="B515" s="33"/>
      <c r="C515" s="134" t="s">
        <v>3818</v>
      </c>
      <c r="D515" s="134" t="s">
        <v>332</v>
      </c>
      <c r="E515" s="135" t="s">
        <v>6587</v>
      </c>
      <c r="F515" s="136" t="s">
        <v>6588</v>
      </c>
      <c r="G515" s="137" t="s">
        <v>2551</v>
      </c>
      <c r="H515" s="138">
        <v>2</v>
      </c>
      <c r="I515" s="139">
        <v>162.26</v>
      </c>
      <c r="J515" s="140">
        <f t="shared" si="154"/>
        <v>324.52</v>
      </c>
      <c r="K515" s="136" t="s">
        <v>6013</v>
      </c>
      <c r="L515" s="33"/>
      <c r="M515" s="141" t="s">
        <v>21</v>
      </c>
      <c r="N515" s="142" t="s">
        <v>42</v>
      </c>
      <c r="P515" s="143">
        <f t="shared" si="155"/>
        <v>0</v>
      </c>
      <c r="Q515" s="143">
        <v>0</v>
      </c>
      <c r="R515" s="143">
        <f t="shared" si="156"/>
        <v>0</v>
      </c>
      <c r="S515" s="143">
        <v>0</v>
      </c>
      <c r="T515" s="144">
        <f t="shared" si="157"/>
        <v>0</v>
      </c>
      <c r="AR515" s="145" t="s">
        <v>444</v>
      </c>
      <c r="AT515" s="145" t="s">
        <v>332</v>
      </c>
      <c r="AU515" s="145" t="s">
        <v>80</v>
      </c>
      <c r="AY515" s="18" t="s">
        <v>330</v>
      </c>
      <c r="BE515" s="146">
        <f t="shared" si="158"/>
        <v>324.52</v>
      </c>
      <c r="BF515" s="146">
        <f t="shared" si="159"/>
        <v>0</v>
      </c>
      <c r="BG515" s="146">
        <f t="shared" si="160"/>
        <v>0</v>
      </c>
      <c r="BH515" s="146">
        <f t="shared" si="161"/>
        <v>0</v>
      </c>
      <c r="BI515" s="146">
        <f t="shared" si="162"/>
        <v>0</v>
      </c>
      <c r="BJ515" s="18" t="s">
        <v>78</v>
      </c>
      <c r="BK515" s="146">
        <f t="shared" si="163"/>
        <v>324.52</v>
      </c>
      <c r="BL515" s="18" t="s">
        <v>444</v>
      </c>
      <c r="BM515" s="145" t="s">
        <v>6589</v>
      </c>
    </row>
    <row r="516" spans="2:65" s="11" customFormat="1" ht="22.9" customHeight="1">
      <c r="B516" s="122"/>
      <c r="D516" s="123" t="s">
        <v>70</v>
      </c>
      <c r="E516" s="132" t="s">
        <v>6590</v>
      </c>
      <c r="F516" s="132" t="s">
        <v>6591</v>
      </c>
      <c r="I516" s="125"/>
      <c r="J516" s="133">
        <f>BK516</f>
        <v>145448.10999999999</v>
      </c>
      <c r="L516" s="122"/>
      <c r="M516" s="127"/>
      <c r="P516" s="128">
        <f>SUM(P517:P520)</f>
        <v>0</v>
      </c>
      <c r="R516" s="128">
        <f>SUM(R517:R520)</f>
        <v>0</v>
      </c>
      <c r="T516" s="129">
        <f>SUM(T517:T520)</f>
        <v>0</v>
      </c>
      <c r="AR516" s="123" t="s">
        <v>78</v>
      </c>
      <c r="AT516" s="130" t="s">
        <v>70</v>
      </c>
      <c r="AU516" s="130" t="s">
        <v>78</v>
      </c>
      <c r="AY516" s="123" t="s">
        <v>330</v>
      </c>
      <c r="BK516" s="131">
        <f>SUM(BK517:BK520)</f>
        <v>145448.10999999999</v>
      </c>
    </row>
    <row r="517" spans="2:65" s="1" customFormat="1" ht="33" customHeight="1">
      <c r="B517" s="33"/>
      <c r="C517" s="173" t="s">
        <v>3823</v>
      </c>
      <c r="D517" s="173" t="s">
        <v>475</v>
      </c>
      <c r="E517" s="174" t="s">
        <v>6592</v>
      </c>
      <c r="F517" s="175" t="s">
        <v>6593</v>
      </c>
      <c r="G517" s="176" t="s">
        <v>2551</v>
      </c>
      <c r="H517" s="177">
        <v>1</v>
      </c>
      <c r="I517" s="178">
        <v>62741.18</v>
      </c>
      <c r="J517" s="179">
        <f>ROUND(I517*H517,2)</f>
        <v>62741.18</v>
      </c>
      <c r="K517" s="175" t="s">
        <v>21</v>
      </c>
      <c r="L517" s="180"/>
      <c r="M517" s="181" t="s">
        <v>21</v>
      </c>
      <c r="N517" s="182" t="s">
        <v>42</v>
      </c>
      <c r="P517" s="143">
        <f>O517*H517</f>
        <v>0</v>
      </c>
      <c r="Q517" s="143">
        <v>0</v>
      </c>
      <c r="R517" s="143">
        <f>Q517*H517</f>
        <v>0</v>
      </c>
      <c r="S517" s="143">
        <v>0</v>
      </c>
      <c r="T517" s="144">
        <f>S517*H517</f>
        <v>0</v>
      </c>
      <c r="AR517" s="145" t="s">
        <v>617</v>
      </c>
      <c r="AT517" s="145" t="s">
        <v>475</v>
      </c>
      <c r="AU517" s="145" t="s">
        <v>80</v>
      </c>
      <c r="AY517" s="18" t="s">
        <v>330</v>
      </c>
      <c r="BE517" s="146">
        <f>IF(N517="základní",J517,0)</f>
        <v>62741.18</v>
      </c>
      <c r="BF517" s="146">
        <f>IF(N517="snížená",J517,0)</f>
        <v>0</v>
      </c>
      <c r="BG517" s="146">
        <f>IF(N517="zákl. přenesená",J517,0)</f>
        <v>0</v>
      </c>
      <c r="BH517" s="146">
        <f>IF(N517="sníž. přenesená",J517,0)</f>
        <v>0</v>
      </c>
      <c r="BI517" s="146">
        <f>IF(N517="nulová",J517,0)</f>
        <v>0</v>
      </c>
      <c r="BJ517" s="18" t="s">
        <v>78</v>
      </c>
      <c r="BK517" s="146">
        <f>ROUND(I517*H517,2)</f>
        <v>62741.18</v>
      </c>
      <c r="BL517" s="18" t="s">
        <v>444</v>
      </c>
      <c r="BM517" s="145" t="s">
        <v>6594</v>
      </c>
    </row>
    <row r="518" spans="2:65" s="1" customFormat="1" ht="16.5" customHeight="1">
      <c r="B518" s="33"/>
      <c r="C518" s="134" t="s">
        <v>3827</v>
      </c>
      <c r="D518" s="134" t="s">
        <v>332</v>
      </c>
      <c r="E518" s="135" t="s">
        <v>6595</v>
      </c>
      <c r="F518" s="136" t="s">
        <v>6596</v>
      </c>
      <c r="G518" s="137" t="s">
        <v>2551</v>
      </c>
      <c r="H518" s="138">
        <v>1</v>
      </c>
      <c r="I518" s="139">
        <v>7013.36</v>
      </c>
      <c r="J518" s="140">
        <f>ROUND(I518*H518,2)</f>
        <v>7013.36</v>
      </c>
      <c r="K518" s="136" t="s">
        <v>6013</v>
      </c>
      <c r="L518" s="33"/>
      <c r="M518" s="141" t="s">
        <v>21</v>
      </c>
      <c r="N518" s="142" t="s">
        <v>42</v>
      </c>
      <c r="P518" s="143">
        <f>O518*H518</f>
        <v>0</v>
      </c>
      <c r="Q518" s="143">
        <v>0</v>
      </c>
      <c r="R518" s="143">
        <f>Q518*H518</f>
        <v>0</v>
      </c>
      <c r="S518" s="143">
        <v>0</v>
      </c>
      <c r="T518" s="144">
        <f>S518*H518</f>
        <v>0</v>
      </c>
      <c r="AR518" s="145" t="s">
        <v>444</v>
      </c>
      <c r="AT518" s="145" t="s">
        <v>332</v>
      </c>
      <c r="AU518" s="145" t="s">
        <v>80</v>
      </c>
      <c r="AY518" s="18" t="s">
        <v>330</v>
      </c>
      <c r="BE518" s="146">
        <f>IF(N518="základní",J518,0)</f>
        <v>7013.36</v>
      </c>
      <c r="BF518" s="146">
        <f>IF(N518="snížená",J518,0)</f>
        <v>0</v>
      </c>
      <c r="BG518" s="146">
        <f>IF(N518="zákl. přenesená",J518,0)</f>
        <v>0</v>
      </c>
      <c r="BH518" s="146">
        <f>IF(N518="sníž. přenesená",J518,0)</f>
        <v>0</v>
      </c>
      <c r="BI518" s="146">
        <f>IF(N518="nulová",J518,0)</f>
        <v>0</v>
      </c>
      <c r="BJ518" s="18" t="s">
        <v>78</v>
      </c>
      <c r="BK518" s="146">
        <f>ROUND(I518*H518,2)</f>
        <v>7013.36</v>
      </c>
      <c r="BL518" s="18" t="s">
        <v>444</v>
      </c>
      <c r="BM518" s="145" t="s">
        <v>6597</v>
      </c>
    </row>
    <row r="519" spans="2:65" s="1" customFormat="1" ht="33" customHeight="1">
      <c r="B519" s="33"/>
      <c r="C519" s="173" t="s">
        <v>3830</v>
      </c>
      <c r="D519" s="173" t="s">
        <v>475</v>
      </c>
      <c r="E519" s="174" t="s">
        <v>6598</v>
      </c>
      <c r="F519" s="175" t="s">
        <v>6599</v>
      </c>
      <c r="G519" s="176" t="s">
        <v>2551</v>
      </c>
      <c r="H519" s="177">
        <v>1</v>
      </c>
      <c r="I519" s="178">
        <v>68680.210000000006</v>
      </c>
      <c r="J519" s="179">
        <f>ROUND(I519*H519,2)</f>
        <v>68680.210000000006</v>
      </c>
      <c r="K519" s="175" t="s">
        <v>21</v>
      </c>
      <c r="L519" s="180"/>
      <c r="M519" s="181" t="s">
        <v>21</v>
      </c>
      <c r="N519" s="182" t="s">
        <v>42</v>
      </c>
      <c r="P519" s="143">
        <f>O519*H519</f>
        <v>0</v>
      </c>
      <c r="Q519" s="143">
        <v>0</v>
      </c>
      <c r="R519" s="143">
        <f>Q519*H519</f>
        <v>0</v>
      </c>
      <c r="S519" s="143">
        <v>0</v>
      </c>
      <c r="T519" s="144">
        <f>S519*H519</f>
        <v>0</v>
      </c>
      <c r="AR519" s="145" t="s">
        <v>617</v>
      </c>
      <c r="AT519" s="145" t="s">
        <v>475</v>
      </c>
      <c r="AU519" s="145" t="s">
        <v>80</v>
      </c>
      <c r="AY519" s="18" t="s">
        <v>330</v>
      </c>
      <c r="BE519" s="146">
        <f>IF(N519="základní",J519,0)</f>
        <v>68680.210000000006</v>
      </c>
      <c r="BF519" s="146">
        <f>IF(N519="snížená",J519,0)</f>
        <v>0</v>
      </c>
      <c r="BG519" s="146">
        <f>IF(N519="zákl. přenesená",J519,0)</f>
        <v>0</v>
      </c>
      <c r="BH519" s="146">
        <f>IF(N519="sníž. přenesená",J519,0)</f>
        <v>0</v>
      </c>
      <c r="BI519" s="146">
        <f>IF(N519="nulová",J519,0)</f>
        <v>0</v>
      </c>
      <c r="BJ519" s="18" t="s">
        <v>78</v>
      </c>
      <c r="BK519" s="146">
        <f>ROUND(I519*H519,2)</f>
        <v>68680.210000000006</v>
      </c>
      <c r="BL519" s="18" t="s">
        <v>444</v>
      </c>
      <c r="BM519" s="145" t="s">
        <v>6600</v>
      </c>
    </row>
    <row r="520" spans="2:65" s="1" customFormat="1" ht="16.5" customHeight="1">
      <c r="B520" s="33"/>
      <c r="C520" s="134" t="s">
        <v>3833</v>
      </c>
      <c r="D520" s="134" t="s">
        <v>332</v>
      </c>
      <c r="E520" s="135" t="s">
        <v>6595</v>
      </c>
      <c r="F520" s="136" t="s">
        <v>6596</v>
      </c>
      <c r="G520" s="137" t="s">
        <v>2551</v>
      </c>
      <c r="H520" s="138">
        <v>1</v>
      </c>
      <c r="I520" s="139">
        <v>7013.36</v>
      </c>
      <c r="J520" s="140">
        <f>ROUND(I520*H520,2)</f>
        <v>7013.36</v>
      </c>
      <c r="K520" s="136" t="s">
        <v>6013</v>
      </c>
      <c r="L520" s="33"/>
      <c r="M520" s="141" t="s">
        <v>21</v>
      </c>
      <c r="N520" s="142" t="s">
        <v>42</v>
      </c>
      <c r="P520" s="143">
        <f>O520*H520</f>
        <v>0</v>
      </c>
      <c r="Q520" s="143">
        <v>0</v>
      </c>
      <c r="R520" s="143">
        <f>Q520*H520</f>
        <v>0</v>
      </c>
      <c r="S520" s="143">
        <v>0</v>
      </c>
      <c r="T520" s="144">
        <f>S520*H520</f>
        <v>0</v>
      </c>
      <c r="AR520" s="145" t="s">
        <v>444</v>
      </c>
      <c r="AT520" s="145" t="s">
        <v>332</v>
      </c>
      <c r="AU520" s="145" t="s">
        <v>80</v>
      </c>
      <c r="AY520" s="18" t="s">
        <v>330</v>
      </c>
      <c r="BE520" s="146">
        <f>IF(N520="základní",J520,0)</f>
        <v>7013.36</v>
      </c>
      <c r="BF520" s="146">
        <f>IF(N520="snížená",J520,0)</f>
        <v>0</v>
      </c>
      <c r="BG520" s="146">
        <f>IF(N520="zákl. přenesená",J520,0)</f>
        <v>0</v>
      </c>
      <c r="BH520" s="146">
        <f>IF(N520="sníž. přenesená",J520,0)</f>
        <v>0</v>
      </c>
      <c r="BI520" s="146">
        <f>IF(N520="nulová",J520,0)</f>
        <v>0</v>
      </c>
      <c r="BJ520" s="18" t="s">
        <v>78</v>
      </c>
      <c r="BK520" s="146">
        <f>ROUND(I520*H520,2)</f>
        <v>7013.36</v>
      </c>
      <c r="BL520" s="18" t="s">
        <v>444</v>
      </c>
      <c r="BM520" s="145" t="s">
        <v>6601</v>
      </c>
    </row>
    <row r="521" spans="2:65" s="11" customFormat="1" ht="22.9" customHeight="1">
      <c r="B521" s="122"/>
      <c r="D521" s="123" t="s">
        <v>70</v>
      </c>
      <c r="E521" s="132" t="s">
        <v>6602</v>
      </c>
      <c r="F521" s="132" t="s">
        <v>6603</v>
      </c>
      <c r="I521" s="125"/>
      <c r="J521" s="133">
        <f>BK521</f>
        <v>2309833.4400000004</v>
      </c>
      <c r="L521" s="122"/>
      <c r="M521" s="127"/>
      <c r="P521" s="128">
        <f>SUM(P522:P562)</f>
        <v>0</v>
      </c>
      <c r="R521" s="128">
        <f>SUM(R522:R562)</f>
        <v>0</v>
      </c>
      <c r="T521" s="129">
        <f>SUM(T522:T562)</f>
        <v>0</v>
      </c>
      <c r="AR521" s="123" t="s">
        <v>78</v>
      </c>
      <c r="AT521" s="130" t="s">
        <v>70</v>
      </c>
      <c r="AU521" s="130" t="s">
        <v>78</v>
      </c>
      <c r="AY521" s="123" t="s">
        <v>330</v>
      </c>
      <c r="BK521" s="131">
        <f>SUM(BK522:BK562)</f>
        <v>2309833.4400000004</v>
      </c>
    </row>
    <row r="522" spans="2:65" s="1" customFormat="1" ht="16.5" customHeight="1">
      <c r="B522" s="33"/>
      <c r="C522" s="173" t="s">
        <v>3836</v>
      </c>
      <c r="D522" s="173" t="s">
        <v>475</v>
      </c>
      <c r="E522" s="174" t="s">
        <v>6604</v>
      </c>
      <c r="F522" s="175" t="s">
        <v>6605</v>
      </c>
      <c r="G522" s="176" t="s">
        <v>353</v>
      </c>
      <c r="H522" s="177">
        <v>120</v>
      </c>
      <c r="I522" s="178">
        <v>244.06</v>
      </c>
      <c r="J522" s="179">
        <f t="shared" ref="J522:J562" si="164">ROUND(I522*H522,2)</f>
        <v>29287.200000000001</v>
      </c>
      <c r="K522" s="175" t="s">
        <v>21</v>
      </c>
      <c r="L522" s="180"/>
      <c r="M522" s="181" t="s">
        <v>21</v>
      </c>
      <c r="N522" s="182" t="s">
        <v>42</v>
      </c>
      <c r="P522" s="143">
        <f t="shared" ref="P522:P562" si="165">O522*H522</f>
        <v>0</v>
      </c>
      <c r="Q522" s="143">
        <v>0</v>
      </c>
      <c r="R522" s="143">
        <f t="shared" ref="R522:R562" si="166">Q522*H522</f>
        <v>0</v>
      </c>
      <c r="S522" s="143">
        <v>0</v>
      </c>
      <c r="T522" s="144">
        <f t="shared" ref="T522:T562" si="167">S522*H522</f>
        <v>0</v>
      </c>
      <c r="AR522" s="145" t="s">
        <v>617</v>
      </c>
      <c r="AT522" s="145" t="s">
        <v>475</v>
      </c>
      <c r="AU522" s="145" t="s">
        <v>80</v>
      </c>
      <c r="AY522" s="18" t="s">
        <v>330</v>
      </c>
      <c r="BE522" s="146">
        <f t="shared" ref="BE522:BE562" si="168">IF(N522="základní",J522,0)</f>
        <v>29287.200000000001</v>
      </c>
      <c r="BF522" s="146">
        <f t="shared" ref="BF522:BF562" si="169">IF(N522="snížená",J522,0)</f>
        <v>0</v>
      </c>
      <c r="BG522" s="146">
        <f t="shared" ref="BG522:BG562" si="170">IF(N522="zákl. přenesená",J522,0)</f>
        <v>0</v>
      </c>
      <c r="BH522" s="146">
        <f t="shared" ref="BH522:BH562" si="171">IF(N522="sníž. přenesená",J522,0)</f>
        <v>0</v>
      </c>
      <c r="BI522" s="146">
        <f t="shared" ref="BI522:BI562" si="172">IF(N522="nulová",J522,0)</f>
        <v>0</v>
      </c>
      <c r="BJ522" s="18" t="s">
        <v>78</v>
      </c>
      <c r="BK522" s="146">
        <f t="shared" ref="BK522:BK562" si="173">ROUND(I522*H522,2)</f>
        <v>29287.200000000001</v>
      </c>
      <c r="BL522" s="18" t="s">
        <v>444</v>
      </c>
      <c r="BM522" s="145" t="s">
        <v>6606</v>
      </c>
    </row>
    <row r="523" spans="2:65" s="1" customFormat="1" ht="16.5" customHeight="1">
      <c r="B523" s="33"/>
      <c r="C523" s="134" t="s">
        <v>3839</v>
      </c>
      <c r="D523" s="134" t="s">
        <v>332</v>
      </c>
      <c r="E523" s="135" t="s">
        <v>6607</v>
      </c>
      <c r="F523" s="136" t="s">
        <v>6608</v>
      </c>
      <c r="G523" s="137" t="s">
        <v>353</v>
      </c>
      <c r="H523" s="138">
        <v>120</v>
      </c>
      <c r="I523" s="139">
        <v>122.03</v>
      </c>
      <c r="J523" s="140">
        <f t="shared" si="164"/>
        <v>14643.6</v>
      </c>
      <c r="K523" s="136" t="s">
        <v>6013</v>
      </c>
      <c r="L523" s="33"/>
      <c r="M523" s="141" t="s">
        <v>21</v>
      </c>
      <c r="N523" s="142" t="s">
        <v>42</v>
      </c>
      <c r="P523" s="143">
        <f t="shared" si="165"/>
        <v>0</v>
      </c>
      <c r="Q523" s="143">
        <v>0</v>
      </c>
      <c r="R523" s="143">
        <f t="shared" si="166"/>
        <v>0</v>
      </c>
      <c r="S523" s="143">
        <v>0</v>
      </c>
      <c r="T523" s="144">
        <f t="shared" si="167"/>
        <v>0</v>
      </c>
      <c r="AR523" s="145" t="s">
        <v>444</v>
      </c>
      <c r="AT523" s="145" t="s">
        <v>332</v>
      </c>
      <c r="AU523" s="145" t="s">
        <v>80</v>
      </c>
      <c r="AY523" s="18" t="s">
        <v>330</v>
      </c>
      <c r="BE523" s="146">
        <f t="shared" si="168"/>
        <v>14643.6</v>
      </c>
      <c r="BF523" s="146">
        <f t="shared" si="169"/>
        <v>0</v>
      </c>
      <c r="BG523" s="146">
        <f t="shared" si="170"/>
        <v>0</v>
      </c>
      <c r="BH523" s="146">
        <f t="shared" si="171"/>
        <v>0</v>
      </c>
      <c r="BI523" s="146">
        <f t="shared" si="172"/>
        <v>0</v>
      </c>
      <c r="BJ523" s="18" t="s">
        <v>78</v>
      </c>
      <c r="BK523" s="146">
        <f t="shared" si="173"/>
        <v>14643.6</v>
      </c>
      <c r="BL523" s="18" t="s">
        <v>444</v>
      </c>
      <c r="BM523" s="145" t="s">
        <v>6609</v>
      </c>
    </row>
    <row r="524" spans="2:65" s="1" customFormat="1" ht="16.5" customHeight="1">
      <c r="B524" s="33"/>
      <c r="C524" s="173" t="s">
        <v>3842</v>
      </c>
      <c r="D524" s="173" t="s">
        <v>475</v>
      </c>
      <c r="E524" s="174" t="s">
        <v>6610</v>
      </c>
      <c r="F524" s="175" t="s">
        <v>6611</v>
      </c>
      <c r="G524" s="176" t="s">
        <v>353</v>
      </c>
      <c r="H524" s="177">
        <v>136</v>
      </c>
      <c r="I524" s="178">
        <v>339.8</v>
      </c>
      <c r="J524" s="179">
        <f t="shared" si="164"/>
        <v>46212.800000000003</v>
      </c>
      <c r="K524" s="175" t="s">
        <v>21</v>
      </c>
      <c r="L524" s="180"/>
      <c r="M524" s="181" t="s">
        <v>21</v>
      </c>
      <c r="N524" s="182" t="s">
        <v>42</v>
      </c>
      <c r="P524" s="143">
        <f t="shared" si="165"/>
        <v>0</v>
      </c>
      <c r="Q524" s="143">
        <v>0</v>
      </c>
      <c r="R524" s="143">
        <f t="shared" si="166"/>
        <v>0</v>
      </c>
      <c r="S524" s="143">
        <v>0</v>
      </c>
      <c r="T524" s="144">
        <f t="shared" si="167"/>
        <v>0</v>
      </c>
      <c r="AR524" s="145" t="s">
        <v>617</v>
      </c>
      <c r="AT524" s="145" t="s">
        <v>475</v>
      </c>
      <c r="AU524" s="145" t="s">
        <v>80</v>
      </c>
      <c r="AY524" s="18" t="s">
        <v>330</v>
      </c>
      <c r="BE524" s="146">
        <f t="shared" si="168"/>
        <v>46212.800000000003</v>
      </c>
      <c r="BF524" s="146">
        <f t="shared" si="169"/>
        <v>0</v>
      </c>
      <c r="BG524" s="146">
        <f t="shared" si="170"/>
        <v>0</v>
      </c>
      <c r="BH524" s="146">
        <f t="shared" si="171"/>
        <v>0</v>
      </c>
      <c r="BI524" s="146">
        <f t="shared" si="172"/>
        <v>0</v>
      </c>
      <c r="BJ524" s="18" t="s">
        <v>78</v>
      </c>
      <c r="BK524" s="146">
        <f t="shared" si="173"/>
        <v>46212.800000000003</v>
      </c>
      <c r="BL524" s="18" t="s">
        <v>444</v>
      </c>
      <c r="BM524" s="145" t="s">
        <v>6612</v>
      </c>
    </row>
    <row r="525" spans="2:65" s="1" customFormat="1" ht="16.5" customHeight="1">
      <c r="B525" s="33"/>
      <c r="C525" s="173" t="s">
        <v>3846</v>
      </c>
      <c r="D525" s="173" t="s">
        <v>475</v>
      </c>
      <c r="E525" s="174" t="s">
        <v>6613</v>
      </c>
      <c r="F525" s="175" t="s">
        <v>6614</v>
      </c>
      <c r="G525" s="176" t="s">
        <v>353</v>
      </c>
      <c r="H525" s="177">
        <v>238</v>
      </c>
      <c r="I525" s="178">
        <v>426.06</v>
      </c>
      <c r="J525" s="179">
        <f t="shared" si="164"/>
        <v>101402.28</v>
      </c>
      <c r="K525" s="175" t="s">
        <v>21</v>
      </c>
      <c r="L525" s="180"/>
      <c r="M525" s="181" t="s">
        <v>21</v>
      </c>
      <c r="N525" s="182" t="s">
        <v>42</v>
      </c>
      <c r="P525" s="143">
        <f t="shared" si="165"/>
        <v>0</v>
      </c>
      <c r="Q525" s="143">
        <v>0</v>
      </c>
      <c r="R525" s="143">
        <f t="shared" si="166"/>
        <v>0</v>
      </c>
      <c r="S525" s="143">
        <v>0</v>
      </c>
      <c r="T525" s="144">
        <f t="shared" si="167"/>
        <v>0</v>
      </c>
      <c r="AR525" s="145" t="s">
        <v>617</v>
      </c>
      <c r="AT525" s="145" t="s">
        <v>475</v>
      </c>
      <c r="AU525" s="145" t="s">
        <v>80</v>
      </c>
      <c r="AY525" s="18" t="s">
        <v>330</v>
      </c>
      <c r="BE525" s="146">
        <f t="shared" si="168"/>
        <v>101402.28</v>
      </c>
      <c r="BF525" s="146">
        <f t="shared" si="169"/>
        <v>0</v>
      </c>
      <c r="BG525" s="146">
        <f t="shared" si="170"/>
        <v>0</v>
      </c>
      <c r="BH525" s="146">
        <f t="shared" si="171"/>
        <v>0</v>
      </c>
      <c r="BI525" s="146">
        <f t="shared" si="172"/>
        <v>0</v>
      </c>
      <c r="BJ525" s="18" t="s">
        <v>78</v>
      </c>
      <c r="BK525" s="146">
        <f t="shared" si="173"/>
        <v>101402.28</v>
      </c>
      <c r="BL525" s="18" t="s">
        <v>444</v>
      </c>
      <c r="BM525" s="145" t="s">
        <v>6615</v>
      </c>
    </row>
    <row r="526" spans="2:65" s="1" customFormat="1" ht="16.5" customHeight="1">
      <c r="B526" s="33"/>
      <c r="C526" s="173" t="s">
        <v>3849</v>
      </c>
      <c r="D526" s="173" t="s">
        <v>475</v>
      </c>
      <c r="E526" s="174" t="s">
        <v>6616</v>
      </c>
      <c r="F526" s="175" t="s">
        <v>6617</v>
      </c>
      <c r="G526" s="176" t="s">
        <v>353</v>
      </c>
      <c r="H526" s="177">
        <v>28</v>
      </c>
      <c r="I526" s="178">
        <v>381.88</v>
      </c>
      <c r="J526" s="179">
        <f t="shared" si="164"/>
        <v>10692.64</v>
      </c>
      <c r="K526" s="175" t="s">
        <v>21</v>
      </c>
      <c r="L526" s="180"/>
      <c r="M526" s="181" t="s">
        <v>21</v>
      </c>
      <c r="N526" s="182" t="s">
        <v>42</v>
      </c>
      <c r="P526" s="143">
        <f t="shared" si="165"/>
        <v>0</v>
      </c>
      <c r="Q526" s="143">
        <v>0</v>
      </c>
      <c r="R526" s="143">
        <f t="shared" si="166"/>
        <v>0</v>
      </c>
      <c r="S526" s="143">
        <v>0</v>
      </c>
      <c r="T526" s="144">
        <f t="shared" si="167"/>
        <v>0</v>
      </c>
      <c r="AR526" s="145" t="s">
        <v>617</v>
      </c>
      <c r="AT526" s="145" t="s">
        <v>475</v>
      </c>
      <c r="AU526" s="145" t="s">
        <v>80</v>
      </c>
      <c r="AY526" s="18" t="s">
        <v>330</v>
      </c>
      <c r="BE526" s="146">
        <f t="shared" si="168"/>
        <v>10692.64</v>
      </c>
      <c r="BF526" s="146">
        <f t="shared" si="169"/>
        <v>0</v>
      </c>
      <c r="BG526" s="146">
        <f t="shared" si="170"/>
        <v>0</v>
      </c>
      <c r="BH526" s="146">
        <f t="shared" si="171"/>
        <v>0</v>
      </c>
      <c r="BI526" s="146">
        <f t="shared" si="172"/>
        <v>0</v>
      </c>
      <c r="BJ526" s="18" t="s">
        <v>78</v>
      </c>
      <c r="BK526" s="146">
        <f t="shared" si="173"/>
        <v>10692.64</v>
      </c>
      <c r="BL526" s="18" t="s">
        <v>444</v>
      </c>
      <c r="BM526" s="145" t="s">
        <v>6618</v>
      </c>
    </row>
    <row r="527" spans="2:65" s="1" customFormat="1" ht="16.5" customHeight="1">
      <c r="B527" s="33"/>
      <c r="C527" s="173" t="s">
        <v>3852</v>
      </c>
      <c r="D527" s="173" t="s">
        <v>475</v>
      </c>
      <c r="E527" s="174" t="s">
        <v>6619</v>
      </c>
      <c r="F527" s="175" t="s">
        <v>6620</v>
      </c>
      <c r="G527" s="176" t="s">
        <v>353</v>
      </c>
      <c r="H527" s="177">
        <v>420</v>
      </c>
      <c r="I527" s="178">
        <v>518.64</v>
      </c>
      <c r="J527" s="179">
        <f t="shared" si="164"/>
        <v>217828.8</v>
      </c>
      <c r="K527" s="175" t="s">
        <v>21</v>
      </c>
      <c r="L527" s="180"/>
      <c r="M527" s="181" t="s">
        <v>21</v>
      </c>
      <c r="N527" s="182" t="s">
        <v>42</v>
      </c>
      <c r="P527" s="143">
        <f t="shared" si="165"/>
        <v>0</v>
      </c>
      <c r="Q527" s="143">
        <v>0</v>
      </c>
      <c r="R527" s="143">
        <f t="shared" si="166"/>
        <v>0</v>
      </c>
      <c r="S527" s="143">
        <v>0</v>
      </c>
      <c r="T527" s="144">
        <f t="shared" si="167"/>
        <v>0</v>
      </c>
      <c r="AR527" s="145" t="s">
        <v>617</v>
      </c>
      <c r="AT527" s="145" t="s">
        <v>475</v>
      </c>
      <c r="AU527" s="145" t="s">
        <v>80</v>
      </c>
      <c r="AY527" s="18" t="s">
        <v>330</v>
      </c>
      <c r="BE527" s="146">
        <f t="shared" si="168"/>
        <v>217828.8</v>
      </c>
      <c r="BF527" s="146">
        <f t="shared" si="169"/>
        <v>0</v>
      </c>
      <c r="BG527" s="146">
        <f t="shared" si="170"/>
        <v>0</v>
      </c>
      <c r="BH527" s="146">
        <f t="shared" si="171"/>
        <v>0</v>
      </c>
      <c r="BI527" s="146">
        <f t="shared" si="172"/>
        <v>0</v>
      </c>
      <c r="BJ527" s="18" t="s">
        <v>78</v>
      </c>
      <c r="BK527" s="146">
        <f t="shared" si="173"/>
        <v>217828.8</v>
      </c>
      <c r="BL527" s="18" t="s">
        <v>444</v>
      </c>
      <c r="BM527" s="145" t="s">
        <v>6621</v>
      </c>
    </row>
    <row r="528" spans="2:65" s="1" customFormat="1" ht="16.5" customHeight="1">
      <c r="B528" s="33"/>
      <c r="C528" s="134" t="s">
        <v>3856</v>
      </c>
      <c r="D528" s="134" t="s">
        <v>332</v>
      </c>
      <c r="E528" s="135" t="s">
        <v>6622</v>
      </c>
      <c r="F528" s="136" t="s">
        <v>6623</v>
      </c>
      <c r="G528" s="137" t="s">
        <v>353</v>
      </c>
      <c r="H528" s="138">
        <v>822</v>
      </c>
      <c r="I528" s="139">
        <v>228.79</v>
      </c>
      <c r="J528" s="140">
        <f t="shared" si="164"/>
        <v>188065.38</v>
      </c>
      <c r="K528" s="136" t="s">
        <v>6013</v>
      </c>
      <c r="L528" s="33"/>
      <c r="M528" s="141" t="s">
        <v>21</v>
      </c>
      <c r="N528" s="142" t="s">
        <v>42</v>
      </c>
      <c r="P528" s="143">
        <f t="shared" si="165"/>
        <v>0</v>
      </c>
      <c r="Q528" s="143">
        <v>0</v>
      </c>
      <c r="R528" s="143">
        <f t="shared" si="166"/>
        <v>0</v>
      </c>
      <c r="S528" s="143">
        <v>0</v>
      </c>
      <c r="T528" s="144">
        <f t="shared" si="167"/>
        <v>0</v>
      </c>
      <c r="AR528" s="145" t="s">
        <v>444</v>
      </c>
      <c r="AT528" s="145" t="s">
        <v>332</v>
      </c>
      <c r="AU528" s="145" t="s">
        <v>80</v>
      </c>
      <c r="AY528" s="18" t="s">
        <v>330</v>
      </c>
      <c r="BE528" s="146">
        <f t="shared" si="168"/>
        <v>188065.38</v>
      </c>
      <c r="BF528" s="146">
        <f t="shared" si="169"/>
        <v>0</v>
      </c>
      <c r="BG528" s="146">
        <f t="shared" si="170"/>
        <v>0</v>
      </c>
      <c r="BH528" s="146">
        <f t="shared" si="171"/>
        <v>0</v>
      </c>
      <c r="BI528" s="146">
        <f t="shared" si="172"/>
        <v>0</v>
      </c>
      <c r="BJ528" s="18" t="s">
        <v>78</v>
      </c>
      <c r="BK528" s="146">
        <f t="shared" si="173"/>
        <v>188065.38</v>
      </c>
      <c r="BL528" s="18" t="s">
        <v>444</v>
      </c>
      <c r="BM528" s="145" t="s">
        <v>6624</v>
      </c>
    </row>
    <row r="529" spans="2:65" s="1" customFormat="1" ht="16.5" customHeight="1">
      <c r="B529" s="33"/>
      <c r="C529" s="173" t="s">
        <v>3860</v>
      </c>
      <c r="D529" s="173" t="s">
        <v>475</v>
      </c>
      <c r="E529" s="174" t="s">
        <v>6625</v>
      </c>
      <c r="F529" s="175" t="s">
        <v>6626</v>
      </c>
      <c r="G529" s="176" t="s">
        <v>353</v>
      </c>
      <c r="H529" s="177">
        <v>7</v>
      </c>
      <c r="I529" s="178">
        <v>532.31000000000006</v>
      </c>
      <c r="J529" s="179">
        <f t="shared" si="164"/>
        <v>3726.17</v>
      </c>
      <c r="K529" s="175" t="s">
        <v>21</v>
      </c>
      <c r="L529" s="180"/>
      <c r="M529" s="181" t="s">
        <v>21</v>
      </c>
      <c r="N529" s="182" t="s">
        <v>42</v>
      </c>
      <c r="P529" s="143">
        <f t="shared" si="165"/>
        <v>0</v>
      </c>
      <c r="Q529" s="143">
        <v>0</v>
      </c>
      <c r="R529" s="143">
        <f t="shared" si="166"/>
        <v>0</v>
      </c>
      <c r="S529" s="143">
        <v>0</v>
      </c>
      <c r="T529" s="144">
        <f t="shared" si="167"/>
        <v>0</v>
      </c>
      <c r="AR529" s="145" t="s">
        <v>617</v>
      </c>
      <c r="AT529" s="145" t="s">
        <v>475</v>
      </c>
      <c r="AU529" s="145" t="s">
        <v>80</v>
      </c>
      <c r="AY529" s="18" t="s">
        <v>330</v>
      </c>
      <c r="BE529" s="146">
        <f t="shared" si="168"/>
        <v>3726.17</v>
      </c>
      <c r="BF529" s="146">
        <f t="shared" si="169"/>
        <v>0</v>
      </c>
      <c r="BG529" s="146">
        <f t="shared" si="170"/>
        <v>0</v>
      </c>
      <c r="BH529" s="146">
        <f t="shared" si="171"/>
        <v>0</v>
      </c>
      <c r="BI529" s="146">
        <f t="shared" si="172"/>
        <v>0</v>
      </c>
      <c r="BJ529" s="18" t="s">
        <v>78</v>
      </c>
      <c r="BK529" s="146">
        <f t="shared" si="173"/>
        <v>3726.17</v>
      </c>
      <c r="BL529" s="18" t="s">
        <v>444</v>
      </c>
      <c r="BM529" s="145" t="s">
        <v>6627</v>
      </c>
    </row>
    <row r="530" spans="2:65" s="1" customFormat="1" ht="16.5" customHeight="1">
      <c r="B530" s="33"/>
      <c r="C530" s="173" t="s">
        <v>3863</v>
      </c>
      <c r="D530" s="173" t="s">
        <v>475</v>
      </c>
      <c r="E530" s="174" t="s">
        <v>6628</v>
      </c>
      <c r="F530" s="175" t="s">
        <v>6629</v>
      </c>
      <c r="G530" s="176" t="s">
        <v>353</v>
      </c>
      <c r="H530" s="177">
        <v>39</v>
      </c>
      <c r="I530" s="178">
        <v>573.34</v>
      </c>
      <c r="J530" s="179">
        <f t="shared" si="164"/>
        <v>22360.26</v>
      </c>
      <c r="K530" s="175" t="s">
        <v>21</v>
      </c>
      <c r="L530" s="180"/>
      <c r="M530" s="181" t="s">
        <v>21</v>
      </c>
      <c r="N530" s="182" t="s">
        <v>42</v>
      </c>
      <c r="P530" s="143">
        <f t="shared" si="165"/>
        <v>0</v>
      </c>
      <c r="Q530" s="143">
        <v>0</v>
      </c>
      <c r="R530" s="143">
        <f t="shared" si="166"/>
        <v>0</v>
      </c>
      <c r="S530" s="143">
        <v>0</v>
      </c>
      <c r="T530" s="144">
        <f t="shared" si="167"/>
        <v>0</v>
      </c>
      <c r="AR530" s="145" t="s">
        <v>617</v>
      </c>
      <c r="AT530" s="145" t="s">
        <v>475</v>
      </c>
      <c r="AU530" s="145" t="s">
        <v>80</v>
      </c>
      <c r="AY530" s="18" t="s">
        <v>330</v>
      </c>
      <c r="BE530" s="146">
        <f t="shared" si="168"/>
        <v>22360.26</v>
      </c>
      <c r="BF530" s="146">
        <f t="shared" si="169"/>
        <v>0</v>
      </c>
      <c r="BG530" s="146">
        <f t="shared" si="170"/>
        <v>0</v>
      </c>
      <c r="BH530" s="146">
        <f t="shared" si="171"/>
        <v>0</v>
      </c>
      <c r="BI530" s="146">
        <f t="shared" si="172"/>
        <v>0</v>
      </c>
      <c r="BJ530" s="18" t="s">
        <v>78</v>
      </c>
      <c r="BK530" s="146">
        <f t="shared" si="173"/>
        <v>22360.26</v>
      </c>
      <c r="BL530" s="18" t="s">
        <v>444</v>
      </c>
      <c r="BM530" s="145" t="s">
        <v>6630</v>
      </c>
    </row>
    <row r="531" spans="2:65" s="1" customFormat="1" ht="16.5" customHeight="1">
      <c r="B531" s="33"/>
      <c r="C531" s="134" t="s">
        <v>3866</v>
      </c>
      <c r="D531" s="134" t="s">
        <v>332</v>
      </c>
      <c r="E531" s="135" t="s">
        <v>6631</v>
      </c>
      <c r="F531" s="136" t="s">
        <v>6632</v>
      </c>
      <c r="G531" s="137" t="s">
        <v>353</v>
      </c>
      <c r="H531" s="138">
        <v>46</v>
      </c>
      <c r="I531" s="139">
        <v>283.55</v>
      </c>
      <c r="J531" s="140">
        <f t="shared" si="164"/>
        <v>13043.3</v>
      </c>
      <c r="K531" s="136" t="s">
        <v>6013</v>
      </c>
      <c r="L531" s="33"/>
      <c r="M531" s="141" t="s">
        <v>21</v>
      </c>
      <c r="N531" s="142" t="s">
        <v>42</v>
      </c>
      <c r="P531" s="143">
        <f t="shared" si="165"/>
        <v>0</v>
      </c>
      <c r="Q531" s="143">
        <v>0</v>
      </c>
      <c r="R531" s="143">
        <f t="shared" si="166"/>
        <v>0</v>
      </c>
      <c r="S531" s="143">
        <v>0</v>
      </c>
      <c r="T531" s="144">
        <f t="shared" si="167"/>
        <v>0</v>
      </c>
      <c r="AR531" s="145" t="s">
        <v>444</v>
      </c>
      <c r="AT531" s="145" t="s">
        <v>332</v>
      </c>
      <c r="AU531" s="145" t="s">
        <v>80</v>
      </c>
      <c r="AY531" s="18" t="s">
        <v>330</v>
      </c>
      <c r="BE531" s="146">
        <f t="shared" si="168"/>
        <v>13043.3</v>
      </c>
      <c r="BF531" s="146">
        <f t="shared" si="169"/>
        <v>0</v>
      </c>
      <c r="BG531" s="146">
        <f t="shared" si="170"/>
        <v>0</v>
      </c>
      <c r="BH531" s="146">
        <f t="shared" si="171"/>
        <v>0</v>
      </c>
      <c r="BI531" s="146">
        <f t="shared" si="172"/>
        <v>0</v>
      </c>
      <c r="BJ531" s="18" t="s">
        <v>78</v>
      </c>
      <c r="BK531" s="146">
        <f t="shared" si="173"/>
        <v>13043.3</v>
      </c>
      <c r="BL531" s="18" t="s">
        <v>444</v>
      </c>
      <c r="BM531" s="145" t="s">
        <v>6633</v>
      </c>
    </row>
    <row r="532" spans="2:65" s="1" customFormat="1" ht="16.5" customHeight="1">
      <c r="B532" s="33"/>
      <c r="C532" s="173" t="s">
        <v>3869</v>
      </c>
      <c r="D532" s="173" t="s">
        <v>475</v>
      </c>
      <c r="E532" s="174" t="s">
        <v>6634</v>
      </c>
      <c r="F532" s="175" t="s">
        <v>6635</v>
      </c>
      <c r="G532" s="176" t="s">
        <v>353</v>
      </c>
      <c r="H532" s="177">
        <v>48</v>
      </c>
      <c r="I532" s="178">
        <v>92.11</v>
      </c>
      <c r="J532" s="179">
        <f t="shared" si="164"/>
        <v>4421.28</v>
      </c>
      <c r="K532" s="175" t="s">
        <v>6013</v>
      </c>
      <c r="L532" s="180"/>
      <c r="M532" s="181" t="s">
        <v>21</v>
      </c>
      <c r="N532" s="182" t="s">
        <v>42</v>
      </c>
      <c r="P532" s="143">
        <f t="shared" si="165"/>
        <v>0</v>
      </c>
      <c r="Q532" s="143">
        <v>0</v>
      </c>
      <c r="R532" s="143">
        <f t="shared" si="166"/>
        <v>0</v>
      </c>
      <c r="S532" s="143">
        <v>0</v>
      </c>
      <c r="T532" s="144">
        <f t="shared" si="167"/>
        <v>0</v>
      </c>
      <c r="AR532" s="145" t="s">
        <v>617</v>
      </c>
      <c r="AT532" s="145" t="s">
        <v>475</v>
      </c>
      <c r="AU532" s="145" t="s">
        <v>80</v>
      </c>
      <c r="AY532" s="18" t="s">
        <v>330</v>
      </c>
      <c r="BE532" s="146">
        <f t="shared" si="168"/>
        <v>4421.28</v>
      </c>
      <c r="BF532" s="146">
        <f t="shared" si="169"/>
        <v>0</v>
      </c>
      <c r="BG532" s="146">
        <f t="shared" si="170"/>
        <v>0</v>
      </c>
      <c r="BH532" s="146">
        <f t="shared" si="171"/>
        <v>0</v>
      </c>
      <c r="BI532" s="146">
        <f t="shared" si="172"/>
        <v>0</v>
      </c>
      <c r="BJ532" s="18" t="s">
        <v>78</v>
      </c>
      <c r="BK532" s="146">
        <f t="shared" si="173"/>
        <v>4421.28</v>
      </c>
      <c r="BL532" s="18" t="s">
        <v>444</v>
      </c>
      <c r="BM532" s="145" t="s">
        <v>6636</v>
      </c>
    </row>
    <row r="533" spans="2:65" s="1" customFormat="1" ht="16.5" customHeight="1">
      <c r="B533" s="33"/>
      <c r="C533" s="134" t="s">
        <v>3874</v>
      </c>
      <c r="D533" s="134" t="s">
        <v>332</v>
      </c>
      <c r="E533" s="135" t="s">
        <v>6637</v>
      </c>
      <c r="F533" s="136" t="s">
        <v>6638</v>
      </c>
      <c r="G533" s="137" t="s">
        <v>353</v>
      </c>
      <c r="H533" s="138">
        <v>48</v>
      </c>
      <c r="I533" s="139">
        <v>46.06</v>
      </c>
      <c r="J533" s="140">
        <f t="shared" si="164"/>
        <v>2210.88</v>
      </c>
      <c r="K533" s="136" t="s">
        <v>6013</v>
      </c>
      <c r="L533" s="33"/>
      <c r="M533" s="141" t="s">
        <v>21</v>
      </c>
      <c r="N533" s="142" t="s">
        <v>42</v>
      </c>
      <c r="P533" s="143">
        <f t="shared" si="165"/>
        <v>0</v>
      </c>
      <c r="Q533" s="143">
        <v>0</v>
      </c>
      <c r="R533" s="143">
        <f t="shared" si="166"/>
        <v>0</v>
      </c>
      <c r="S533" s="143">
        <v>0</v>
      </c>
      <c r="T533" s="144">
        <f t="shared" si="167"/>
        <v>0</v>
      </c>
      <c r="AR533" s="145" t="s">
        <v>444</v>
      </c>
      <c r="AT533" s="145" t="s">
        <v>332</v>
      </c>
      <c r="AU533" s="145" t="s">
        <v>80</v>
      </c>
      <c r="AY533" s="18" t="s">
        <v>330</v>
      </c>
      <c r="BE533" s="146">
        <f t="shared" si="168"/>
        <v>2210.88</v>
      </c>
      <c r="BF533" s="146">
        <f t="shared" si="169"/>
        <v>0</v>
      </c>
      <c r="BG533" s="146">
        <f t="shared" si="170"/>
        <v>0</v>
      </c>
      <c r="BH533" s="146">
        <f t="shared" si="171"/>
        <v>0</v>
      </c>
      <c r="BI533" s="146">
        <f t="shared" si="172"/>
        <v>0</v>
      </c>
      <c r="BJ533" s="18" t="s">
        <v>78</v>
      </c>
      <c r="BK533" s="146">
        <f t="shared" si="173"/>
        <v>2210.88</v>
      </c>
      <c r="BL533" s="18" t="s">
        <v>444</v>
      </c>
      <c r="BM533" s="145" t="s">
        <v>6639</v>
      </c>
    </row>
    <row r="534" spans="2:65" s="1" customFormat="1" ht="16.5" customHeight="1">
      <c r="B534" s="33"/>
      <c r="C534" s="173" t="s">
        <v>3878</v>
      </c>
      <c r="D534" s="173" t="s">
        <v>475</v>
      </c>
      <c r="E534" s="174" t="s">
        <v>6640</v>
      </c>
      <c r="F534" s="175" t="s">
        <v>6641</v>
      </c>
      <c r="G534" s="176" t="s">
        <v>353</v>
      </c>
      <c r="H534" s="177">
        <v>15</v>
      </c>
      <c r="I534" s="178">
        <v>102.91</v>
      </c>
      <c r="J534" s="179">
        <f t="shared" si="164"/>
        <v>1543.65</v>
      </c>
      <c r="K534" s="175" t="s">
        <v>6013</v>
      </c>
      <c r="L534" s="180"/>
      <c r="M534" s="181" t="s">
        <v>21</v>
      </c>
      <c r="N534" s="182" t="s">
        <v>42</v>
      </c>
      <c r="P534" s="143">
        <f t="shared" si="165"/>
        <v>0</v>
      </c>
      <c r="Q534" s="143">
        <v>0</v>
      </c>
      <c r="R534" s="143">
        <f t="shared" si="166"/>
        <v>0</v>
      </c>
      <c r="S534" s="143">
        <v>0</v>
      </c>
      <c r="T534" s="144">
        <f t="shared" si="167"/>
        <v>0</v>
      </c>
      <c r="AR534" s="145" t="s">
        <v>617</v>
      </c>
      <c r="AT534" s="145" t="s">
        <v>475</v>
      </c>
      <c r="AU534" s="145" t="s">
        <v>80</v>
      </c>
      <c r="AY534" s="18" t="s">
        <v>330</v>
      </c>
      <c r="BE534" s="146">
        <f t="shared" si="168"/>
        <v>1543.65</v>
      </c>
      <c r="BF534" s="146">
        <f t="shared" si="169"/>
        <v>0</v>
      </c>
      <c r="BG534" s="146">
        <f t="shared" si="170"/>
        <v>0</v>
      </c>
      <c r="BH534" s="146">
        <f t="shared" si="171"/>
        <v>0</v>
      </c>
      <c r="BI534" s="146">
        <f t="shared" si="172"/>
        <v>0</v>
      </c>
      <c r="BJ534" s="18" t="s">
        <v>78</v>
      </c>
      <c r="BK534" s="146">
        <f t="shared" si="173"/>
        <v>1543.65</v>
      </c>
      <c r="BL534" s="18" t="s">
        <v>444</v>
      </c>
      <c r="BM534" s="145" t="s">
        <v>6642</v>
      </c>
    </row>
    <row r="535" spans="2:65" s="1" customFormat="1" ht="16.5" customHeight="1">
      <c r="B535" s="33"/>
      <c r="C535" s="134" t="s">
        <v>3881</v>
      </c>
      <c r="D535" s="134" t="s">
        <v>332</v>
      </c>
      <c r="E535" s="135" t="s">
        <v>6643</v>
      </c>
      <c r="F535" s="136" t="s">
        <v>6644</v>
      </c>
      <c r="G535" s="137" t="s">
        <v>353</v>
      </c>
      <c r="H535" s="138">
        <v>15</v>
      </c>
      <c r="I535" s="139">
        <v>51.46</v>
      </c>
      <c r="J535" s="140">
        <f t="shared" si="164"/>
        <v>771.9</v>
      </c>
      <c r="K535" s="136" t="s">
        <v>6013</v>
      </c>
      <c r="L535" s="33"/>
      <c r="M535" s="141" t="s">
        <v>21</v>
      </c>
      <c r="N535" s="142" t="s">
        <v>42</v>
      </c>
      <c r="P535" s="143">
        <f t="shared" si="165"/>
        <v>0</v>
      </c>
      <c r="Q535" s="143">
        <v>0</v>
      </c>
      <c r="R535" s="143">
        <f t="shared" si="166"/>
        <v>0</v>
      </c>
      <c r="S535" s="143">
        <v>0</v>
      </c>
      <c r="T535" s="144">
        <f t="shared" si="167"/>
        <v>0</v>
      </c>
      <c r="AR535" s="145" t="s">
        <v>444</v>
      </c>
      <c r="AT535" s="145" t="s">
        <v>332</v>
      </c>
      <c r="AU535" s="145" t="s">
        <v>80</v>
      </c>
      <c r="AY535" s="18" t="s">
        <v>330</v>
      </c>
      <c r="BE535" s="146">
        <f t="shared" si="168"/>
        <v>771.9</v>
      </c>
      <c r="BF535" s="146">
        <f t="shared" si="169"/>
        <v>0</v>
      </c>
      <c r="BG535" s="146">
        <f t="shared" si="170"/>
        <v>0</v>
      </c>
      <c r="BH535" s="146">
        <f t="shared" si="171"/>
        <v>0</v>
      </c>
      <c r="BI535" s="146">
        <f t="shared" si="172"/>
        <v>0</v>
      </c>
      <c r="BJ535" s="18" t="s">
        <v>78</v>
      </c>
      <c r="BK535" s="146">
        <f t="shared" si="173"/>
        <v>771.9</v>
      </c>
      <c r="BL535" s="18" t="s">
        <v>444</v>
      </c>
      <c r="BM535" s="145" t="s">
        <v>6645</v>
      </c>
    </row>
    <row r="536" spans="2:65" s="1" customFormat="1" ht="16.5" customHeight="1">
      <c r="B536" s="33"/>
      <c r="C536" s="173" t="s">
        <v>3885</v>
      </c>
      <c r="D536" s="173" t="s">
        <v>475</v>
      </c>
      <c r="E536" s="174" t="s">
        <v>6646</v>
      </c>
      <c r="F536" s="175" t="s">
        <v>6647</v>
      </c>
      <c r="G536" s="176" t="s">
        <v>353</v>
      </c>
      <c r="H536" s="177">
        <v>78</v>
      </c>
      <c r="I536" s="178">
        <v>117.49</v>
      </c>
      <c r="J536" s="179">
        <f t="shared" si="164"/>
        <v>9164.2199999999993</v>
      </c>
      <c r="K536" s="175" t="s">
        <v>6013</v>
      </c>
      <c r="L536" s="180"/>
      <c r="M536" s="181" t="s">
        <v>21</v>
      </c>
      <c r="N536" s="182" t="s">
        <v>42</v>
      </c>
      <c r="P536" s="143">
        <f t="shared" si="165"/>
        <v>0</v>
      </c>
      <c r="Q536" s="143">
        <v>0</v>
      </c>
      <c r="R536" s="143">
        <f t="shared" si="166"/>
        <v>0</v>
      </c>
      <c r="S536" s="143">
        <v>0</v>
      </c>
      <c r="T536" s="144">
        <f t="shared" si="167"/>
        <v>0</v>
      </c>
      <c r="AR536" s="145" t="s">
        <v>617</v>
      </c>
      <c r="AT536" s="145" t="s">
        <v>475</v>
      </c>
      <c r="AU536" s="145" t="s">
        <v>80</v>
      </c>
      <c r="AY536" s="18" t="s">
        <v>330</v>
      </c>
      <c r="BE536" s="146">
        <f t="shared" si="168"/>
        <v>9164.2199999999993</v>
      </c>
      <c r="BF536" s="146">
        <f t="shared" si="169"/>
        <v>0</v>
      </c>
      <c r="BG536" s="146">
        <f t="shared" si="170"/>
        <v>0</v>
      </c>
      <c r="BH536" s="146">
        <f t="shared" si="171"/>
        <v>0</v>
      </c>
      <c r="BI536" s="146">
        <f t="shared" si="172"/>
        <v>0</v>
      </c>
      <c r="BJ536" s="18" t="s">
        <v>78</v>
      </c>
      <c r="BK536" s="146">
        <f t="shared" si="173"/>
        <v>9164.2199999999993</v>
      </c>
      <c r="BL536" s="18" t="s">
        <v>444</v>
      </c>
      <c r="BM536" s="145" t="s">
        <v>6648</v>
      </c>
    </row>
    <row r="537" spans="2:65" s="1" customFormat="1" ht="16.5" customHeight="1">
      <c r="B537" s="33"/>
      <c r="C537" s="134" t="s">
        <v>3890</v>
      </c>
      <c r="D537" s="134" t="s">
        <v>332</v>
      </c>
      <c r="E537" s="135" t="s">
        <v>6649</v>
      </c>
      <c r="F537" s="136" t="s">
        <v>6650</v>
      </c>
      <c r="G537" s="137" t="s">
        <v>353</v>
      </c>
      <c r="H537" s="138">
        <v>78</v>
      </c>
      <c r="I537" s="139">
        <v>58.75</v>
      </c>
      <c r="J537" s="140">
        <f t="shared" si="164"/>
        <v>4582.5</v>
      </c>
      <c r="K537" s="136" t="s">
        <v>6013</v>
      </c>
      <c r="L537" s="33"/>
      <c r="M537" s="141" t="s">
        <v>21</v>
      </c>
      <c r="N537" s="142" t="s">
        <v>42</v>
      </c>
      <c r="P537" s="143">
        <f t="shared" si="165"/>
        <v>0</v>
      </c>
      <c r="Q537" s="143">
        <v>0</v>
      </c>
      <c r="R537" s="143">
        <f t="shared" si="166"/>
        <v>0</v>
      </c>
      <c r="S537" s="143">
        <v>0</v>
      </c>
      <c r="T537" s="144">
        <f t="shared" si="167"/>
        <v>0</v>
      </c>
      <c r="AR537" s="145" t="s">
        <v>444</v>
      </c>
      <c r="AT537" s="145" t="s">
        <v>332</v>
      </c>
      <c r="AU537" s="145" t="s">
        <v>80</v>
      </c>
      <c r="AY537" s="18" t="s">
        <v>330</v>
      </c>
      <c r="BE537" s="146">
        <f t="shared" si="168"/>
        <v>4582.5</v>
      </c>
      <c r="BF537" s="146">
        <f t="shared" si="169"/>
        <v>0</v>
      </c>
      <c r="BG537" s="146">
        <f t="shared" si="170"/>
        <v>0</v>
      </c>
      <c r="BH537" s="146">
        <f t="shared" si="171"/>
        <v>0</v>
      </c>
      <c r="BI537" s="146">
        <f t="shared" si="172"/>
        <v>0</v>
      </c>
      <c r="BJ537" s="18" t="s">
        <v>78</v>
      </c>
      <c r="BK537" s="146">
        <f t="shared" si="173"/>
        <v>4582.5</v>
      </c>
      <c r="BL537" s="18" t="s">
        <v>444</v>
      </c>
      <c r="BM537" s="145" t="s">
        <v>6651</v>
      </c>
    </row>
    <row r="538" spans="2:65" s="1" customFormat="1" ht="16.5" customHeight="1">
      <c r="B538" s="33"/>
      <c r="C538" s="173" t="s">
        <v>3895</v>
      </c>
      <c r="D538" s="173" t="s">
        <v>475</v>
      </c>
      <c r="E538" s="174" t="s">
        <v>6652</v>
      </c>
      <c r="F538" s="175" t="s">
        <v>6653</v>
      </c>
      <c r="G538" s="176" t="s">
        <v>353</v>
      </c>
      <c r="H538" s="177">
        <v>72</v>
      </c>
      <c r="I538" s="178">
        <v>133</v>
      </c>
      <c r="J538" s="179">
        <f t="shared" si="164"/>
        <v>9576</v>
      </c>
      <c r="K538" s="175" t="s">
        <v>6013</v>
      </c>
      <c r="L538" s="180"/>
      <c r="M538" s="181" t="s">
        <v>21</v>
      </c>
      <c r="N538" s="182" t="s">
        <v>42</v>
      </c>
      <c r="P538" s="143">
        <f t="shared" si="165"/>
        <v>0</v>
      </c>
      <c r="Q538" s="143">
        <v>0</v>
      </c>
      <c r="R538" s="143">
        <f t="shared" si="166"/>
        <v>0</v>
      </c>
      <c r="S538" s="143">
        <v>0</v>
      </c>
      <c r="T538" s="144">
        <f t="shared" si="167"/>
        <v>0</v>
      </c>
      <c r="AR538" s="145" t="s">
        <v>617</v>
      </c>
      <c r="AT538" s="145" t="s">
        <v>475</v>
      </c>
      <c r="AU538" s="145" t="s">
        <v>80</v>
      </c>
      <c r="AY538" s="18" t="s">
        <v>330</v>
      </c>
      <c r="BE538" s="146">
        <f t="shared" si="168"/>
        <v>9576</v>
      </c>
      <c r="BF538" s="146">
        <f t="shared" si="169"/>
        <v>0</v>
      </c>
      <c r="BG538" s="146">
        <f t="shared" si="170"/>
        <v>0</v>
      </c>
      <c r="BH538" s="146">
        <f t="shared" si="171"/>
        <v>0</v>
      </c>
      <c r="BI538" s="146">
        <f t="shared" si="172"/>
        <v>0</v>
      </c>
      <c r="BJ538" s="18" t="s">
        <v>78</v>
      </c>
      <c r="BK538" s="146">
        <f t="shared" si="173"/>
        <v>9576</v>
      </c>
      <c r="BL538" s="18" t="s">
        <v>444</v>
      </c>
      <c r="BM538" s="145" t="s">
        <v>6654</v>
      </c>
    </row>
    <row r="539" spans="2:65" s="1" customFormat="1" ht="16.5" customHeight="1">
      <c r="B539" s="33"/>
      <c r="C539" s="173" t="s">
        <v>3898</v>
      </c>
      <c r="D539" s="173" t="s">
        <v>475</v>
      </c>
      <c r="E539" s="174" t="s">
        <v>6655</v>
      </c>
      <c r="F539" s="175" t="s">
        <v>6656</v>
      </c>
      <c r="G539" s="176" t="s">
        <v>353</v>
      </c>
      <c r="H539" s="177">
        <v>12</v>
      </c>
      <c r="I539" s="178">
        <v>172.96</v>
      </c>
      <c r="J539" s="179">
        <f t="shared" si="164"/>
        <v>2075.52</v>
      </c>
      <c r="K539" s="175" t="s">
        <v>6013</v>
      </c>
      <c r="L539" s="180"/>
      <c r="M539" s="181" t="s">
        <v>21</v>
      </c>
      <c r="N539" s="182" t="s">
        <v>42</v>
      </c>
      <c r="P539" s="143">
        <f t="shared" si="165"/>
        <v>0</v>
      </c>
      <c r="Q539" s="143">
        <v>0</v>
      </c>
      <c r="R539" s="143">
        <f t="shared" si="166"/>
        <v>0</v>
      </c>
      <c r="S539" s="143">
        <v>0</v>
      </c>
      <c r="T539" s="144">
        <f t="shared" si="167"/>
        <v>0</v>
      </c>
      <c r="AR539" s="145" t="s">
        <v>617</v>
      </c>
      <c r="AT539" s="145" t="s">
        <v>475</v>
      </c>
      <c r="AU539" s="145" t="s">
        <v>80</v>
      </c>
      <c r="AY539" s="18" t="s">
        <v>330</v>
      </c>
      <c r="BE539" s="146">
        <f t="shared" si="168"/>
        <v>2075.52</v>
      </c>
      <c r="BF539" s="146">
        <f t="shared" si="169"/>
        <v>0</v>
      </c>
      <c r="BG539" s="146">
        <f t="shared" si="170"/>
        <v>0</v>
      </c>
      <c r="BH539" s="146">
        <f t="shared" si="171"/>
        <v>0</v>
      </c>
      <c r="BI539" s="146">
        <f t="shared" si="172"/>
        <v>0</v>
      </c>
      <c r="BJ539" s="18" t="s">
        <v>78</v>
      </c>
      <c r="BK539" s="146">
        <f t="shared" si="173"/>
        <v>2075.52</v>
      </c>
      <c r="BL539" s="18" t="s">
        <v>444</v>
      </c>
      <c r="BM539" s="145" t="s">
        <v>6657</v>
      </c>
    </row>
    <row r="540" spans="2:65" s="1" customFormat="1" ht="16.5" customHeight="1">
      <c r="B540" s="33"/>
      <c r="C540" s="134" t="s">
        <v>3903</v>
      </c>
      <c r="D540" s="134" t="s">
        <v>332</v>
      </c>
      <c r="E540" s="135" t="s">
        <v>6658</v>
      </c>
      <c r="F540" s="136" t="s">
        <v>6659</v>
      </c>
      <c r="G540" s="137" t="s">
        <v>2551</v>
      </c>
      <c r="H540" s="138">
        <v>84</v>
      </c>
      <c r="I540" s="139">
        <v>69.36</v>
      </c>
      <c r="J540" s="140">
        <f t="shared" si="164"/>
        <v>5826.24</v>
      </c>
      <c r="K540" s="136" t="s">
        <v>6013</v>
      </c>
      <c r="L540" s="33"/>
      <c r="M540" s="141" t="s">
        <v>21</v>
      </c>
      <c r="N540" s="142" t="s">
        <v>42</v>
      </c>
      <c r="P540" s="143">
        <f t="shared" si="165"/>
        <v>0</v>
      </c>
      <c r="Q540" s="143">
        <v>0</v>
      </c>
      <c r="R540" s="143">
        <f t="shared" si="166"/>
        <v>0</v>
      </c>
      <c r="S540" s="143">
        <v>0</v>
      </c>
      <c r="T540" s="144">
        <f t="shared" si="167"/>
        <v>0</v>
      </c>
      <c r="AR540" s="145" t="s">
        <v>444</v>
      </c>
      <c r="AT540" s="145" t="s">
        <v>332</v>
      </c>
      <c r="AU540" s="145" t="s">
        <v>80</v>
      </c>
      <c r="AY540" s="18" t="s">
        <v>330</v>
      </c>
      <c r="BE540" s="146">
        <f t="shared" si="168"/>
        <v>5826.24</v>
      </c>
      <c r="BF540" s="146">
        <f t="shared" si="169"/>
        <v>0</v>
      </c>
      <c r="BG540" s="146">
        <f t="shared" si="170"/>
        <v>0</v>
      </c>
      <c r="BH540" s="146">
        <f t="shared" si="171"/>
        <v>0</v>
      </c>
      <c r="BI540" s="146">
        <f t="shared" si="172"/>
        <v>0</v>
      </c>
      <c r="BJ540" s="18" t="s">
        <v>78</v>
      </c>
      <c r="BK540" s="146">
        <f t="shared" si="173"/>
        <v>5826.24</v>
      </c>
      <c r="BL540" s="18" t="s">
        <v>444</v>
      </c>
      <c r="BM540" s="145" t="s">
        <v>6660</v>
      </c>
    </row>
    <row r="541" spans="2:65" s="1" customFormat="1" ht="16.5" customHeight="1">
      <c r="B541" s="33"/>
      <c r="C541" s="173" t="s">
        <v>3908</v>
      </c>
      <c r="D541" s="173" t="s">
        <v>475</v>
      </c>
      <c r="E541" s="174" t="s">
        <v>6661</v>
      </c>
      <c r="F541" s="175" t="s">
        <v>6662</v>
      </c>
      <c r="G541" s="176" t="s">
        <v>353</v>
      </c>
      <c r="H541" s="177">
        <v>151</v>
      </c>
      <c r="I541" s="178">
        <v>584.41</v>
      </c>
      <c r="J541" s="179">
        <f t="shared" si="164"/>
        <v>88245.91</v>
      </c>
      <c r="K541" s="175" t="s">
        <v>21</v>
      </c>
      <c r="L541" s="180"/>
      <c r="M541" s="181" t="s">
        <v>21</v>
      </c>
      <c r="N541" s="182" t="s">
        <v>42</v>
      </c>
      <c r="P541" s="143">
        <f t="shared" si="165"/>
        <v>0</v>
      </c>
      <c r="Q541" s="143">
        <v>0</v>
      </c>
      <c r="R541" s="143">
        <f t="shared" si="166"/>
        <v>0</v>
      </c>
      <c r="S541" s="143">
        <v>0</v>
      </c>
      <c r="T541" s="144">
        <f t="shared" si="167"/>
        <v>0</v>
      </c>
      <c r="AR541" s="145" t="s">
        <v>617</v>
      </c>
      <c r="AT541" s="145" t="s">
        <v>475</v>
      </c>
      <c r="AU541" s="145" t="s">
        <v>80</v>
      </c>
      <c r="AY541" s="18" t="s">
        <v>330</v>
      </c>
      <c r="BE541" s="146">
        <f t="shared" si="168"/>
        <v>88245.91</v>
      </c>
      <c r="BF541" s="146">
        <f t="shared" si="169"/>
        <v>0</v>
      </c>
      <c r="BG541" s="146">
        <f t="shared" si="170"/>
        <v>0</v>
      </c>
      <c r="BH541" s="146">
        <f t="shared" si="171"/>
        <v>0</v>
      </c>
      <c r="BI541" s="146">
        <f t="shared" si="172"/>
        <v>0</v>
      </c>
      <c r="BJ541" s="18" t="s">
        <v>78</v>
      </c>
      <c r="BK541" s="146">
        <f t="shared" si="173"/>
        <v>88245.91</v>
      </c>
      <c r="BL541" s="18" t="s">
        <v>444</v>
      </c>
      <c r="BM541" s="145" t="s">
        <v>6663</v>
      </c>
    </row>
    <row r="542" spans="2:65" s="1" customFormat="1" ht="16.5" customHeight="1">
      <c r="B542" s="33"/>
      <c r="C542" s="173" t="s">
        <v>3912</v>
      </c>
      <c r="D542" s="173" t="s">
        <v>475</v>
      </c>
      <c r="E542" s="174" t="s">
        <v>6664</v>
      </c>
      <c r="F542" s="175" t="s">
        <v>6665</v>
      </c>
      <c r="G542" s="176" t="s">
        <v>353</v>
      </c>
      <c r="H542" s="177">
        <v>39</v>
      </c>
      <c r="I542" s="178">
        <v>759.97</v>
      </c>
      <c r="J542" s="179">
        <f t="shared" si="164"/>
        <v>29638.83</v>
      </c>
      <c r="K542" s="175" t="s">
        <v>21</v>
      </c>
      <c r="L542" s="180"/>
      <c r="M542" s="181" t="s">
        <v>21</v>
      </c>
      <c r="N542" s="182" t="s">
        <v>42</v>
      </c>
      <c r="P542" s="143">
        <f t="shared" si="165"/>
        <v>0</v>
      </c>
      <c r="Q542" s="143">
        <v>0</v>
      </c>
      <c r="R542" s="143">
        <f t="shared" si="166"/>
        <v>0</v>
      </c>
      <c r="S542" s="143">
        <v>0</v>
      </c>
      <c r="T542" s="144">
        <f t="shared" si="167"/>
        <v>0</v>
      </c>
      <c r="AR542" s="145" t="s">
        <v>617</v>
      </c>
      <c r="AT542" s="145" t="s">
        <v>475</v>
      </c>
      <c r="AU542" s="145" t="s">
        <v>80</v>
      </c>
      <c r="AY542" s="18" t="s">
        <v>330</v>
      </c>
      <c r="BE542" s="146">
        <f t="shared" si="168"/>
        <v>29638.83</v>
      </c>
      <c r="BF542" s="146">
        <f t="shared" si="169"/>
        <v>0</v>
      </c>
      <c r="BG542" s="146">
        <f t="shared" si="170"/>
        <v>0</v>
      </c>
      <c r="BH542" s="146">
        <f t="shared" si="171"/>
        <v>0</v>
      </c>
      <c r="BI542" s="146">
        <f t="shared" si="172"/>
        <v>0</v>
      </c>
      <c r="BJ542" s="18" t="s">
        <v>78</v>
      </c>
      <c r="BK542" s="146">
        <f t="shared" si="173"/>
        <v>29638.83</v>
      </c>
      <c r="BL542" s="18" t="s">
        <v>444</v>
      </c>
      <c r="BM542" s="145" t="s">
        <v>6666</v>
      </c>
    </row>
    <row r="543" spans="2:65" s="1" customFormat="1" ht="16.5" customHeight="1">
      <c r="B543" s="33"/>
      <c r="C543" s="134" t="s">
        <v>3917</v>
      </c>
      <c r="D543" s="134" t="s">
        <v>332</v>
      </c>
      <c r="E543" s="135" t="s">
        <v>6667</v>
      </c>
      <c r="F543" s="136" t="s">
        <v>6668</v>
      </c>
      <c r="G543" s="137" t="s">
        <v>353</v>
      </c>
      <c r="H543" s="138">
        <v>190</v>
      </c>
      <c r="I543" s="139">
        <v>310.22000000000003</v>
      </c>
      <c r="J543" s="140">
        <f t="shared" si="164"/>
        <v>58941.8</v>
      </c>
      <c r="K543" s="136" t="s">
        <v>6013</v>
      </c>
      <c r="L543" s="33"/>
      <c r="M543" s="141" t="s">
        <v>21</v>
      </c>
      <c r="N543" s="142" t="s">
        <v>42</v>
      </c>
      <c r="P543" s="143">
        <f t="shared" si="165"/>
        <v>0</v>
      </c>
      <c r="Q543" s="143">
        <v>0</v>
      </c>
      <c r="R543" s="143">
        <f t="shared" si="166"/>
        <v>0</v>
      </c>
      <c r="S543" s="143">
        <v>0</v>
      </c>
      <c r="T543" s="144">
        <f t="shared" si="167"/>
        <v>0</v>
      </c>
      <c r="AR543" s="145" t="s">
        <v>444</v>
      </c>
      <c r="AT543" s="145" t="s">
        <v>332</v>
      </c>
      <c r="AU543" s="145" t="s">
        <v>80</v>
      </c>
      <c r="AY543" s="18" t="s">
        <v>330</v>
      </c>
      <c r="BE543" s="146">
        <f t="shared" si="168"/>
        <v>58941.8</v>
      </c>
      <c r="BF543" s="146">
        <f t="shared" si="169"/>
        <v>0</v>
      </c>
      <c r="BG543" s="146">
        <f t="shared" si="170"/>
        <v>0</v>
      </c>
      <c r="BH543" s="146">
        <f t="shared" si="171"/>
        <v>0</v>
      </c>
      <c r="BI543" s="146">
        <f t="shared" si="172"/>
        <v>0</v>
      </c>
      <c r="BJ543" s="18" t="s">
        <v>78</v>
      </c>
      <c r="BK543" s="146">
        <f t="shared" si="173"/>
        <v>58941.8</v>
      </c>
      <c r="BL543" s="18" t="s">
        <v>444</v>
      </c>
      <c r="BM543" s="145" t="s">
        <v>6669</v>
      </c>
    </row>
    <row r="544" spans="2:65" s="1" customFormat="1" ht="16.5" customHeight="1">
      <c r="B544" s="33"/>
      <c r="C544" s="173" t="s">
        <v>3924</v>
      </c>
      <c r="D544" s="173" t="s">
        <v>475</v>
      </c>
      <c r="E544" s="174" t="s">
        <v>6670</v>
      </c>
      <c r="F544" s="175" t="s">
        <v>6671</v>
      </c>
      <c r="G544" s="176" t="s">
        <v>353</v>
      </c>
      <c r="H544" s="177">
        <v>151</v>
      </c>
      <c r="I544" s="178">
        <v>807.04</v>
      </c>
      <c r="J544" s="179">
        <f t="shared" si="164"/>
        <v>121863.03999999999</v>
      </c>
      <c r="K544" s="175" t="s">
        <v>21</v>
      </c>
      <c r="L544" s="180"/>
      <c r="M544" s="181" t="s">
        <v>21</v>
      </c>
      <c r="N544" s="182" t="s">
        <v>42</v>
      </c>
      <c r="P544" s="143">
        <f t="shared" si="165"/>
        <v>0</v>
      </c>
      <c r="Q544" s="143">
        <v>0</v>
      </c>
      <c r="R544" s="143">
        <f t="shared" si="166"/>
        <v>0</v>
      </c>
      <c r="S544" s="143">
        <v>0</v>
      </c>
      <c r="T544" s="144">
        <f t="shared" si="167"/>
        <v>0</v>
      </c>
      <c r="AR544" s="145" t="s">
        <v>617</v>
      </c>
      <c r="AT544" s="145" t="s">
        <v>475</v>
      </c>
      <c r="AU544" s="145" t="s">
        <v>80</v>
      </c>
      <c r="AY544" s="18" t="s">
        <v>330</v>
      </c>
      <c r="BE544" s="146">
        <f t="shared" si="168"/>
        <v>121863.03999999999</v>
      </c>
      <c r="BF544" s="146">
        <f t="shared" si="169"/>
        <v>0</v>
      </c>
      <c r="BG544" s="146">
        <f t="shared" si="170"/>
        <v>0</v>
      </c>
      <c r="BH544" s="146">
        <f t="shared" si="171"/>
        <v>0</v>
      </c>
      <c r="BI544" s="146">
        <f t="shared" si="172"/>
        <v>0</v>
      </c>
      <c r="BJ544" s="18" t="s">
        <v>78</v>
      </c>
      <c r="BK544" s="146">
        <f t="shared" si="173"/>
        <v>121863.03999999999</v>
      </c>
      <c r="BL544" s="18" t="s">
        <v>444</v>
      </c>
      <c r="BM544" s="145" t="s">
        <v>6672</v>
      </c>
    </row>
    <row r="545" spans="2:65" s="1" customFormat="1" ht="16.5" customHeight="1">
      <c r="B545" s="33"/>
      <c r="C545" s="173" t="s">
        <v>3928</v>
      </c>
      <c r="D545" s="173" t="s">
        <v>475</v>
      </c>
      <c r="E545" s="174" t="s">
        <v>6673</v>
      </c>
      <c r="F545" s="175" t="s">
        <v>6674</v>
      </c>
      <c r="G545" s="176" t="s">
        <v>353</v>
      </c>
      <c r="H545" s="177">
        <v>43</v>
      </c>
      <c r="I545" s="178">
        <v>1049.48</v>
      </c>
      <c r="J545" s="179">
        <f t="shared" si="164"/>
        <v>45127.64</v>
      </c>
      <c r="K545" s="175" t="s">
        <v>21</v>
      </c>
      <c r="L545" s="180"/>
      <c r="M545" s="181" t="s">
        <v>21</v>
      </c>
      <c r="N545" s="182" t="s">
        <v>42</v>
      </c>
      <c r="P545" s="143">
        <f t="shared" si="165"/>
        <v>0</v>
      </c>
      <c r="Q545" s="143">
        <v>0</v>
      </c>
      <c r="R545" s="143">
        <f t="shared" si="166"/>
        <v>0</v>
      </c>
      <c r="S545" s="143">
        <v>0</v>
      </c>
      <c r="T545" s="144">
        <f t="shared" si="167"/>
        <v>0</v>
      </c>
      <c r="AR545" s="145" t="s">
        <v>617</v>
      </c>
      <c r="AT545" s="145" t="s">
        <v>475</v>
      </c>
      <c r="AU545" s="145" t="s">
        <v>80</v>
      </c>
      <c r="AY545" s="18" t="s">
        <v>330</v>
      </c>
      <c r="BE545" s="146">
        <f t="shared" si="168"/>
        <v>45127.64</v>
      </c>
      <c r="BF545" s="146">
        <f t="shared" si="169"/>
        <v>0</v>
      </c>
      <c r="BG545" s="146">
        <f t="shared" si="170"/>
        <v>0</v>
      </c>
      <c r="BH545" s="146">
        <f t="shared" si="171"/>
        <v>0</v>
      </c>
      <c r="BI545" s="146">
        <f t="shared" si="172"/>
        <v>0</v>
      </c>
      <c r="BJ545" s="18" t="s">
        <v>78</v>
      </c>
      <c r="BK545" s="146">
        <f t="shared" si="173"/>
        <v>45127.64</v>
      </c>
      <c r="BL545" s="18" t="s">
        <v>444</v>
      </c>
      <c r="BM545" s="145" t="s">
        <v>6675</v>
      </c>
    </row>
    <row r="546" spans="2:65" s="1" customFormat="1" ht="16.5" customHeight="1">
      <c r="B546" s="33"/>
      <c r="C546" s="134" t="s">
        <v>3931</v>
      </c>
      <c r="D546" s="134" t="s">
        <v>332</v>
      </c>
      <c r="E546" s="135" t="s">
        <v>6676</v>
      </c>
      <c r="F546" s="136" t="s">
        <v>6677</v>
      </c>
      <c r="G546" s="137" t="s">
        <v>353</v>
      </c>
      <c r="H546" s="138">
        <v>194</v>
      </c>
      <c r="I546" s="139">
        <v>430.39</v>
      </c>
      <c r="J546" s="140">
        <f t="shared" si="164"/>
        <v>83495.66</v>
      </c>
      <c r="K546" s="136" t="s">
        <v>6013</v>
      </c>
      <c r="L546" s="33"/>
      <c r="M546" s="141" t="s">
        <v>21</v>
      </c>
      <c r="N546" s="142" t="s">
        <v>42</v>
      </c>
      <c r="P546" s="143">
        <f t="shared" si="165"/>
        <v>0</v>
      </c>
      <c r="Q546" s="143">
        <v>0</v>
      </c>
      <c r="R546" s="143">
        <f t="shared" si="166"/>
        <v>0</v>
      </c>
      <c r="S546" s="143">
        <v>0</v>
      </c>
      <c r="T546" s="144">
        <f t="shared" si="167"/>
        <v>0</v>
      </c>
      <c r="AR546" s="145" t="s">
        <v>444</v>
      </c>
      <c r="AT546" s="145" t="s">
        <v>332</v>
      </c>
      <c r="AU546" s="145" t="s">
        <v>80</v>
      </c>
      <c r="AY546" s="18" t="s">
        <v>330</v>
      </c>
      <c r="BE546" s="146">
        <f t="shared" si="168"/>
        <v>83495.66</v>
      </c>
      <c r="BF546" s="146">
        <f t="shared" si="169"/>
        <v>0</v>
      </c>
      <c r="BG546" s="146">
        <f t="shared" si="170"/>
        <v>0</v>
      </c>
      <c r="BH546" s="146">
        <f t="shared" si="171"/>
        <v>0</v>
      </c>
      <c r="BI546" s="146">
        <f t="shared" si="172"/>
        <v>0</v>
      </c>
      <c r="BJ546" s="18" t="s">
        <v>78</v>
      </c>
      <c r="BK546" s="146">
        <f t="shared" si="173"/>
        <v>83495.66</v>
      </c>
      <c r="BL546" s="18" t="s">
        <v>444</v>
      </c>
      <c r="BM546" s="145" t="s">
        <v>6678</v>
      </c>
    </row>
    <row r="547" spans="2:65" s="1" customFormat="1" ht="16.5" customHeight="1">
      <c r="B547" s="33"/>
      <c r="C547" s="173" t="s">
        <v>3935</v>
      </c>
      <c r="D547" s="173" t="s">
        <v>475</v>
      </c>
      <c r="E547" s="174" t="s">
        <v>6679</v>
      </c>
      <c r="F547" s="175" t="s">
        <v>6680</v>
      </c>
      <c r="G547" s="176" t="s">
        <v>353</v>
      </c>
      <c r="H547" s="177">
        <v>189</v>
      </c>
      <c r="I547" s="178">
        <v>1174.3800000000001</v>
      </c>
      <c r="J547" s="179">
        <f t="shared" si="164"/>
        <v>221957.82</v>
      </c>
      <c r="K547" s="175" t="s">
        <v>21</v>
      </c>
      <c r="L547" s="180"/>
      <c r="M547" s="181" t="s">
        <v>21</v>
      </c>
      <c r="N547" s="182" t="s">
        <v>42</v>
      </c>
      <c r="P547" s="143">
        <f t="shared" si="165"/>
        <v>0</v>
      </c>
      <c r="Q547" s="143">
        <v>0</v>
      </c>
      <c r="R547" s="143">
        <f t="shared" si="166"/>
        <v>0</v>
      </c>
      <c r="S547" s="143">
        <v>0</v>
      </c>
      <c r="T547" s="144">
        <f t="shared" si="167"/>
        <v>0</v>
      </c>
      <c r="AR547" s="145" t="s">
        <v>617</v>
      </c>
      <c r="AT547" s="145" t="s">
        <v>475</v>
      </c>
      <c r="AU547" s="145" t="s">
        <v>80</v>
      </c>
      <c r="AY547" s="18" t="s">
        <v>330</v>
      </c>
      <c r="BE547" s="146">
        <f t="shared" si="168"/>
        <v>221957.82</v>
      </c>
      <c r="BF547" s="146">
        <f t="shared" si="169"/>
        <v>0</v>
      </c>
      <c r="BG547" s="146">
        <f t="shared" si="170"/>
        <v>0</v>
      </c>
      <c r="BH547" s="146">
        <f t="shared" si="171"/>
        <v>0</v>
      </c>
      <c r="BI547" s="146">
        <f t="shared" si="172"/>
        <v>0</v>
      </c>
      <c r="BJ547" s="18" t="s">
        <v>78</v>
      </c>
      <c r="BK547" s="146">
        <f t="shared" si="173"/>
        <v>221957.82</v>
      </c>
      <c r="BL547" s="18" t="s">
        <v>444</v>
      </c>
      <c r="BM547" s="145" t="s">
        <v>6681</v>
      </c>
    </row>
    <row r="548" spans="2:65" s="1" customFormat="1" ht="16.5" customHeight="1">
      <c r="B548" s="33"/>
      <c r="C548" s="173" t="s">
        <v>3939</v>
      </c>
      <c r="D548" s="173" t="s">
        <v>475</v>
      </c>
      <c r="E548" s="174" t="s">
        <v>6682</v>
      </c>
      <c r="F548" s="175" t="s">
        <v>6683</v>
      </c>
      <c r="G548" s="176" t="s">
        <v>353</v>
      </c>
      <c r="H548" s="177">
        <v>51</v>
      </c>
      <c r="I548" s="178">
        <v>1527.17</v>
      </c>
      <c r="J548" s="179">
        <f t="shared" si="164"/>
        <v>77885.67</v>
      </c>
      <c r="K548" s="175" t="s">
        <v>21</v>
      </c>
      <c r="L548" s="180"/>
      <c r="M548" s="181" t="s">
        <v>21</v>
      </c>
      <c r="N548" s="182" t="s">
        <v>42</v>
      </c>
      <c r="P548" s="143">
        <f t="shared" si="165"/>
        <v>0</v>
      </c>
      <c r="Q548" s="143">
        <v>0</v>
      </c>
      <c r="R548" s="143">
        <f t="shared" si="166"/>
        <v>0</v>
      </c>
      <c r="S548" s="143">
        <v>0</v>
      </c>
      <c r="T548" s="144">
        <f t="shared" si="167"/>
        <v>0</v>
      </c>
      <c r="AR548" s="145" t="s">
        <v>617</v>
      </c>
      <c r="AT548" s="145" t="s">
        <v>475</v>
      </c>
      <c r="AU548" s="145" t="s">
        <v>80</v>
      </c>
      <c r="AY548" s="18" t="s">
        <v>330</v>
      </c>
      <c r="BE548" s="146">
        <f t="shared" si="168"/>
        <v>77885.67</v>
      </c>
      <c r="BF548" s="146">
        <f t="shared" si="169"/>
        <v>0</v>
      </c>
      <c r="BG548" s="146">
        <f t="shared" si="170"/>
        <v>0</v>
      </c>
      <c r="BH548" s="146">
        <f t="shared" si="171"/>
        <v>0</v>
      </c>
      <c r="BI548" s="146">
        <f t="shared" si="172"/>
        <v>0</v>
      </c>
      <c r="BJ548" s="18" t="s">
        <v>78</v>
      </c>
      <c r="BK548" s="146">
        <f t="shared" si="173"/>
        <v>77885.67</v>
      </c>
      <c r="BL548" s="18" t="s">
        <v>444</v>
      </c>
      <c r="BM548" s="145" t="s">
        <v>6684</v>
      </c>
    </row>
    <row r="549" spans="2:65" s="1" customFormat="1" ht="16.5" customHeight="1">
      <c r="B549" s="33"/>
      <c r="C549" s="134" t="s">
        <v>3942</v>
      </c>
      <c r="D549" s="134" t="s">
        <v>332</v>
      </c>
      <c r="E549" s="135" t="s">
        <v>6685</v>
      </c>
      <c r="F549" s="136" t="s">
        <v>6686</v>
      </c>
      <c r="G549" s="137" t="s">
        <v>353</v>
      </c>
      <c r="H549" s="138">
        <v>240</v>
      </c>
      <c r="I549" s="139">
        <v>624.67999999999995</v>
      </c>
      <c r="J549" s="140">
        <f t="shared" si="164"/>
        <v>149923.20000000001</v>
      </c>
      <c r="K549" s="136" t="s">
        <v>6013</v>
      </c>
      <c r="L549" s="33"/>
      <c r="M549" s="141" t="s">
        <v>21</v>
      </c>
      <c r="N549" s="142" t="s">
        <v>42</v>
      </c>
      <c r="P549" s="143">
        <f t="shared" si="165"/>
        <v>0</v>
      </c>
      <c r="Q549" s="143">
        <v>0</v>
      </c>
      <c r="R549" s="143">
        <f t="shared" si="166"/>
        <v>0</v>
      </c>
      <c r="S549" s="143">
        <v>0</v>
      </c>
      <c r="T549" s="144">
        <f t="shared" si="167"/>
        <v>0</v>
      </c>
      <c r="AR549" s="145" t="s">
        <v>444</v>
      </c>
      <c r="AT549" s="145" t="s">
        <v>332</v>
      </c>
      <c r="AU549" s="145" t="s">
        <v>80</v>
      </c>
      <c r="AY549" s="18" t="s">
        <v>330</v>
      </c>
      <c r="BE549" s="146">
        <f t="shared" si="168"/>
        <v>149923.20000000001</v>
      </c>
      <c r="BF549" s="146">
        <f t="shared" si="169"/>
        <v>0</v>
      </c>
      <c r="BG549" s="146">
        <f t="shared" si="170"/>
        <v>0</v>
      </c>
      <c r="BH549" s="146">
        <f t="shared" si="171"/>
        <v>0</v>
      </c>
      <c r="BI549" s="146">
        <f t="shared" si="172"/>
        <v>0</v>
      </c>
      <c r="BJ549" s="18" t="s">
        <v>78</v>
      </c>
      <c r="BK549" s="146">
        <f t="shared" si="173"/>
        <v>149923.20000000001</v>
      </c>
      <c r="BL549" s="18" t="s">
        <v>444</v>
      </c>
      <c r="BM549" s="145" t="s">
        <v>6687</v>
      </c>
    </row>
    <row r="550" spans="2:65" s="1" customFormat="1" ht="16.5" customHeight="1">
      <c r="B550" s="33"/>
      <c r="C550" s="173" t="s">
        <v>3945</v>
      </c>
      <c r="D550" s="173" t="s">
        <v>475</v>
      </c>
      <c r="E550" s="174" t="s">
        <v>6688</v>
      </c>
      <c r="F550" s="175" t="s">
        <v>6689</v>
      </c>
      <c r="G550" s="176" t="s">
        <v>353</v>
      </c>
      <c r="H550" s="177">
        <v>121</v>
      </c>
      <c r="I550" s="178">
        <v>1586.25</v>
      </c>
      <c r="J550" s="179">
        <f t="shared" si="164"/>
        <v>191936.25</v>
      </c>
      <c r="K550" s="175" t="s">
        <v>21</v>
      </c>
      <c r="L550" s="180"/>
      <c r="M550" s="181" t="s">
        <v>21</v>
      </c>
      <c r="N550" s="182" t="s">
        <v>42</v>
      </c>
      <c r="P550" s="143">
        <f t="shared" si="165"/>
        <v>0</v>
      </c>
      <c r="Q550" s="143">
        <v>0</v>
      </c>
      <c r="R550" s="143">
        <f t="shared" si="166"/>
        <v>0</v>
      </c>
      <c r="S550" s="143">
        <v>0</v>
      </c>
      <c r="T550" s="144">
        <f t="shared" si="167"/>
        <v>0</v>
      </c>
      <c r="AR550" s="145" t="s">
        <v>617</v>
      </c>
      <c r="AT550" s="145" t="s">
        <v>475</v>
      </c>
      <c r="AU550" s="145" t="s">
        <v>80</v>
      </c>
      <c r="AY550" s="18" t="s">
        <v>330</v>
      </c>
      <c r="BE550" s="146">
        <f t="shared" si="168"/>
        <v>191936.25</v>
      </c>
      <c r="BF550" s="146">
        <f t="shared" si="169"/>
        <v>0</v>
      </c>
      <c r="BG550" s="146">
        <f t="shared" si="170"/>
        <v>0</v>
      </c>
      <c r="BH550" s="146">
        <f t="shared" si="171"/>
        <v>0</v>
      </c>
      <c r="BI550" s="146">
        <f t="shared" si="172"/>
        <v>0</v>
      </c>
      <c r="BJ550" s="18" t="s">
        <v>78</v>
      </c>
      <c r="BK550" s="146">
        <f t="shared" si="173"/>
        <v>191936.25</v>
      </c>
      <c r="BL550" s="18" t="s">
        <v>444</v>
      </c>
      <c r="BM550" s="145" t="s">
        <v>6690</v>
      </c>
    </row>
    <row r="551" spans="2:65" s="1" customFormat="1" ht="16.5" customHeight="1">
      <c r="B551" s="33"/>
      <c r="C551" s="173" t="s">
        <v>3948</v>
      </c>
      <c r="D551" s="173" t="s">
        <v>475</v>
      </c>
      <c r="E551" s="174" t="s">
        <v>6691</v>
      </c>
      <c r="F551" s="175" t="s">
        <v>6692</v>
      </c>
      <c r="G551" s="176" t="s">
        <v>353</v>
      </c>
      <c r="H551" s="177">
        <v>51</v>
      </c>
      <c r="I551" s="178">
        <v>2062.77</v>
      </c>
      <c r="J551" s="179">
        <f t="shared" si="164"/>
        <v>105201.27</v>
      </c>
      <c r="K551" s="175" t="s">
        <v>21</v>
      </c>
      <c r="L551" s="180"/>
      <c r="M551" s="181" t="s">
        <v>21</v>
      </c>
      <c r="N551" s="182" t="s">
        <v>42</v>
      </c>
      <c r="P551" s="143">
        <f t="shared" si="165"/>
        <v>0</v>
      </c>
      <c r="Q551" s="143">
        <v>0</v>
      </c>
      <c r="R551" s="143">
        <f t="shared" si="166"/>
        <v>0</v>
      </c>
      <c r="S551" s="143">
        <v>0</v>
      </c>
      <c r="T551" s="144">
        <f t="shared" si="167"/>
        <v>0</v>
      </c>
      <c r="AR551" s="145" t="s">
        <v>617</v>
      </c>
      <c r="AT551" s="145" t="s">
        <v>475</v>
      </c>
      <c r="AU551" s="145" t="s">
        <v>80</v>
      </c>
      <c r="AY551" s="18" t="s">
        <v>330</v>
      </c>
      <c r="BE551" s="146">
        <f t="shared" si="168"/>
        <v>105201.27</v>
      </c>
      <c r="BF551" s="146">
        <f t="shared" si="169"/>
        <v>0</v>
      </c>
      <c r="BG551" s="146">
        <f t="shared" si="170"/>
        <v>0</v>
      </c>
      <c r="BH551" s="146">
        <f t="shared" si="171"/>
        <v>0</v>
      </c>
      <c r="BI551" s="146">
        <f t="shared" si="172"/>
        <v>0</v>
      </c>
      <c r="BJ551" s="18" t="s">
        <v>78</v>
      </c>
      <c r="BK551" s="146">
        <f t="shared" si="173"/>
        <v>105201.27</v>
      </c>
      <c r="BL551" s="18" t="s">
        <v>444</v>
      </c>
      <c r="BM551" s="145" t="s">
        <v>6693</v>
      </c>
    </row>
    <row r="552" spans="2:65" s="1" customFormat="1" ht="16.5" customHeight="1">
      <c r="B552" s="33"/>
      <c r="C552" s="134" t="s">
        <v>3951</v>
      </c>
      <c r="D552" s="134" t="s">
        <v>332</v>
      </c>
      <c r="E552" s="135" t="s">
        <v>6694</v>
      </c>
      <c r="F552" s="136" t="s">
        <v>6695</v>
      </c>
      <c r="G552" s="137" t="s">
        <v>353</v>
      </c>
      <c r="H552" s="138">
        <v>172</v>
      </c>
      <c r="I552" s="139">
        <v>863.77</v>
      </c>
      <c r="J552" s="140">
        <f t="shared" si="164"/>
        <v>148568.44</v>
      </c>
      <c r="K552" s="136" t="s">
        <v>6013</v>
      </c>
      <c r="L552" s="33"/>
      <c r="M552" s="141" t="s">
        <v>21</v>
      </c>
      <c r="N552" s="142" t="s">
        <v>42</v>
      </c>
      <c r="P552" s="143">
        <f t="shared" si="165"/>
        <v>0</v>
      </c>
      <c r="Q552" s="143">
        <v>0</v>
      </c>
      <c r="R552" s="143">
        <f t="shared" si="166"/>
        <v>0</v>
      </c>
      <c r="S552" s="143">
        <v>0</v>
      </c>
      <c r="T552" s="144">
        <f t="shared" si="167"/>
        <v>0</v>
      </c>
      <c r="AR552" s="145" t="s">
        <v>444</v>
      </c>
      <c r="AT552" s="145" t="s">
        <v>332</v>
      </c>
      <c r="AU552" s="145" t="s">
        <v>80</v>
      </c>
      <c r="AY552" s="18" t="s">
        <v>330</v>
      </c>
      <c r="BE552" s="146">
        <f t="shared" si="168"/>
        <v>148568.44</v>
      </c>
      <c r="BF552" s="146">
        <f t="shared" si="169"/>
        <v>0</v>
      </c>
      <c r="BG552" s="146">
        <f t="shared" si="170"/>
        <v>0</v>
      </c>
      <c r="BH552" s="146">
        <f t="shared" si="171"/>
        <v>0</v>
      </c>
      <c r="BI552" s="146">
        <f t="shared" si="172"/>
        <v>0</v>
      </c>
      <c r="BJ552" s="18" t="s">
        <v>78</v>
      </c>
      <c r="BK552" s="146">
        <f t="shared" si="173"/>
        <v>148568.44</v>
      </c>
      <c r="BL552" s="18" t="s">
        <v>444</v>
      </c>
      <c r="BM552" s="145" t="s">
        <v>6696</v>
      </c>
    </row>
    <row r="553" spans="2:65" s="1" customFormat="1" ht="16.5" customHeight="1">
      <c r="B553" s="33"/>
      <c r="C553" s="173" t="s">
        <v>3954</v>
      </c>
      <c r="D553" s="173" t="s">
        <v>475</v>
      </c>
      <c r="E553" s="174" t="s">
        <v>6697</v>
      </c>
      <c r="F553" s="175" t="s">
        <v>6698</v>
      </c>
      <c r="G553" s="176" t="s">
        <v>353</v>
      </c>
      <c r="H553" s="177">
        <v>11</v>
      </c>
      <c r="I553" s="178">
        <v>2569.41</v>
      </c>
      <c r="J553" s="179">
        <f t="shared" si="164"/>
        <v>28263.51</v>
      </c>
      <c r="K553" s="175" t="s">
        <v>21</v>
      </c>
      <c r="L553" s="180"/>
      <c r="M553" s="181" t="s">
        <v>21</v>
      </c>
      <c r="N553" s="182" t="s">
        <v>42</v>
      </c>
      <c r="P553" s="143">
        <f t="shared" si="165"/>
        <v>0</v>
      </c>
      <c r="Q553" s="143">
        <v>0</v>
      </c>
      <c r="R553" s="143">
        <f t="shared" si="166"/>
        <v>0</v>
      </c>
      <c r="S553" s="143">
        <v>0</v>
      </c>
      <c r="T553" s="144">
        <f t="shared" si="167"/>
        <v>0</v>
      </c>
      <c r="AR553" s="145" t="s">
        <v>617</v>
      </c>
      <c r="AT553" s="145" t="s">
        <v>475</v>
      </c>
      <c r="AU553" s="145" t="s">
        <v>80</v>
      </c>
      <c r="AY553" s="18" t="s">
        <v>330</v>
      </c>
      <c r="BE553" s="146">
        <f t="shared" si="168"/>
        <v>28263.51</v>
      </c>
      <c r="BF553" s="146">
        <f t="shared" si="169"/>
        <v>0</v>
      </c>
      <c r="BG553" s="146">
        <f t="shared" si="170"/>
        <v>0</v>
      </c>
      <c r="BH553" s="146">
        <f t="shared" si="171"/>
        <v>0</v>
      </c>
      <c r="BI553" s="146">
        <f t="shared" si="172"/>
        <v>0</v>
      </c>
      <c r="BJ553" s="18" t="s">
        <v>78</v>
      </c>
      <c r="BK553" s="146">
        <f t="shared" si="173"/>
        <v>28263.51</v>
      </c>
      <c r="BL553" s="18" t="s">
        <v>444</v>
      </c>
      <c r="BM553" s="145" t="s">
        <v>6699</v>
      </c>
    </row>
    <row r="554" spans="2:65" s="1" customFormat="1" ht="16.5" customHeight="1">
      <c r="B554" s="33"/>
      <c r="C554" s="134" t="s">
        <v>3958</v>
      </c>
      <c r="D554" s="134" t="s">
        <v>332</v>
      </c>
      <c r="E554" s="135" t="s">
        <v>6700</v>
      </c>
      <c r="F554" s="136" t="s">
        <v>6701</v>
      </c>
      <c r="G554" s="137" t="s">
        <v>353</v>
      </c>
      <c r="H554" s="138">
        <v>11</v>
      </c>
      <c r="I554" s="139">
        <v>1284.71</v>
      </c>
      <c r="J554" s="140">
        <f t="shared" si="164"/>
        <v>14131.81</v>
      </c>
      <c r="K554" s="136" t="s">
        <v>6013</v>
      </c>
      <c r="L554" s="33"/>
      <c r="M554" s="141" t="s">
        <v>21</v>
      </c>
      <c r="N554" s="142" t="s">
        <v>42</v>
      </c>
      <c r="P554" s="143">
        <f t="shared" si="165"/>
        <v>0</v>
      </c>
      <c r="Q554" s="143">
        <v>0</v>
      </c>
      <c r="R554" s="143">
        <f t="shared" si="166"/>
        <v>0</v>
      </c>
      <c r="S554" s="143">
        <v>0</v>
      </c>
      <c r="T554" s="144">
        <f t="shared" si="167"/>
        <v>0</v>
      </c>
      <c r="AR554" s="145" t="s">
        <v>444</v>
      </c>
      <c r="AT554" s="145" t="s">
        <v>332</v>
      </c>
      <c r="AU554" s="145" t="s">
        <v>80</v>
      </c>
      <c r="AY554" s="18" t="s">
        <v>330</v>
      </c>
      <c r="BE554" s="146">
        <f t="shared" si="168"/>
        <v>14131.81</v>
      </c>
      <c r="BF554" s="146">
        <f t="shared" si="169"/>
        <v>0</v>
      </c>
      <c r="BG554" s="146">
        <f t="shared" si="170"/>
        <v>0</v>
      </c>
      <c r="BH554" s="146">
        <f t="shared" si="171"/>
        <v>0</v>
      </c>
      <c r="BI554" s="146">
        <f t="shared" si="172"/>
        <v>0</v>
      </c>
      <c r="BJ554" s="18" t="s">
        <v>78</v>
      </c>
      <c r="BK554" s="146">
        <f t="shared" si="173"/>
        <v>14131.81</v>
      </c>
      <c r="BL554" s="18" t="s">
        <v>444</v>
      </c>
      <c r="BM554" s="145" t="s">
        <v>6702</v>
      </c>
    </row>
    <row r="555" spans="2:65" s="1" customFormat="1" ht="16.5" customHeight="1">
      <c r="B555" s="33"/>
      <c r="C555" s="173" t="s">
        <v>3961</v>
      </c>
      <c r="D555" s="173" t="s">
        <v>475</v>
      </c>
      <c r="E555" s="174" t="s">
        <v>6703</v>
      </c>
      <c r="F555" s="175" t="s">
        <v>6704</v>
      </c>
      <c r="G555" s="176" t="s">
        <v>353</v>
      </c>
      <c r="H555" s="177">
        <v>28</v>
      </c>
      <c r="I555" s="178">
        <v>2365.4700000000003</v>
      </c>
      <c r="J555" s="179">
        <f t="shared" si="164"/>
        <v>66233.16</v>
      </c>
      <c r="K555" s="175" t="s">
        <v>21</v>
      </c>
      <c r="L555" s="180"/>
      <c r="M555" s="181" t="s">
        <v>21</v>
      </c>
      <c r="N555" s="182" t="s">
        <v>42</v>
      </c>
      <c r="P555" s="143">
        <f t="shared" si="165"/>
        <v>0</v>
      </c>
      <c r="Q555" s="143">
        <v>0</v>
      </c>
      <c r="R555" s="143">
        <f t="shared" si="166"/>
        <v>0</v>
      </c>
      <c r="S555" s="143">
        <v>0</v>
      </c>
      <c r="T555" s="144">
        <f t="shared" si="167"/>
        <v>0</v>
      </c>
      <c r="AR555" s="145" t="s">
        <v>617</v>
      </c>
      <c r="AT555" s="145" t="s">
        <v>475</v>
      </c>
      <c r="AU555" s="145" t="s">
        <v>80</v>
      </c>
      <c r="AY555" s="18" t="s">
        <v>330</v>
      </c>
      <c r="BE555" s="146">
        <f t="shared" si="168"/>
        <v>66233.16</v>
      </c>
      <c r="BF555" s="146">
        <f t="shared" si="169"/>
        <v>0</v>
      </c>
      <c r="BG555" s="146">
        <f t="shared" si="170"/>
        <v>0</v>
      </c>
      <c r="BH555" s="146">
        <f t="shared" si="171"/>
        <v>0</v>
      </c>
      <c r="BI555" s="146">
        <f t="shared" si="172"/>
        <v>0</v>
      </c>
      <c r="BJ555" s="18" t="s">
        <v>78</v>
      </c>
      <c r="BK555" s="146">
        <f t="shared" si="173"/>
        <v>66233.16</v>
      </c>
      <c r="BL555" s="18" t="s">
        <v>444</v>
      </c>
      <c r="BM555" s="145" t="s">
        <v>6705</v>
      </c>
    </row>
    <row r="556" spans="2:65" s="1" customFormat="1" ht="16.5" customHeight="1">
      <c r="B556" s="33"/>
      <c r="C556" s="173" t="s">
        <v>3964</v>
      </c>
      <c r="D556" s="173" t="s">
        <v>475</v>
      </c>
      <c r="E556" s="174" t="s">
        <v>6706</v>
      </c>
      <c r="F556" s="175" t="s">
        <v>6707</v>
      </c>
      <c r="G556" s="176" t="s">
        <v>353</v>
      </c>
      <c r="H556" s="177">
        <v>13</v>
      </c>
      <c r="I556" s="178">
        <v>3076.06</v>
      </c>
      <c r="J556" s="179">
        <f t="shared" si="164"/>
        <v>39988.78</v>
      </c>
      <c r="K556" s="175" t="s">
        <v>21</v>
      </c>
      <c r="L556" s="180"/>
      <c r="M556" s="181" t="s">
        <v>21</v>
      </c>
      <c r="N556" s="182" t="s">
        <v>42</v>
      </c>
      <c r="P556" s="143">
        <f t="shared" si="165"/>
        <v>0</v>
      </c>
      <c r="Q556" s="143">
        <v>0</v>
      </c>
      <c r="R556" s="143">
        <f t="shared" si="166"/>
        <v>0</v>
      </c>
      <c r="S556" s="143">
        <v>0</v>
      </c>
      <c r="T556" s="144">
        <f t="shared" si="167"/>
        <v>0</v>
      </c>
      <c r="AR556" s="145" t="s">
        <v>617</v>
      </c>
      <c r="AT556" s="145" t="s">
        <v>475</v>
      </c>
      <c r="AU556" s="145" t="s">
        <v>80</v>
      </c>
      <c r="AY556" s="18" t="s">
        <v>330</v>
      </c>
      <c r="BE556" s="146">
        <f t="shared" si="168"/>
        <v>39988.78</v>
      </c>
      <c r="BF556" s="146">
        <f t="shared" si="169"/>
        <v>0</v>
      </c>
      <c r="BG556" s="146">
        <f t="shared" si="170"/>
        <v>0</v>
      </c>
      <c r="BH556" s="146">
        <f t="shared" si="171"/>
        <v>0</v>
      </c>
      <c r="BI556" s="146">
        <f t="shared" si="172"/>
        <v>0</v>
      </c>
      <c r="BJ556" s="18" t="s">
        <v>78</v>
      </c>
      <c r="BK556" s="146">
        <f t="shared" si="173"/>
        <v>39988.78</v>
      </c>
      <c r="BL556" s="18" t="s">
        <v>444</v>
      </c>
      <c r="BM556" s="145" t="s">
        <v>6708</v>
      </c>
    </row>
    <row r="557" spans="2:65" s="1" customFormat="1" ht="16.5" customHeight="1">
      <c r="B557" s="33"/>
      <c r="C557" s="134" t="s">
        <v>3968</v>
      </c>
      <c r="D557" s="134" t="s">
        <v>332</v>
      </c>
      <c r="E557" s="135" t="s">
        <v>6709</v>
      </c>
      <c r="F557" s="136" t="s">
        <v>6710</v>
      </c>
      <c r="G557" s="137" t="s">
        <v>353</v>
      </c>
      <c r="H557" s="138">
        <v>41</v>
      </c>
      <c r="I557" s="139">
        <v>1295.3900000000001</v>
      </c>
      <c r="J557" s="140">
        <f t="shared" si="164"/>
        <v>53110.99</v>
      </c>
      <c r="K557" s="136" t="s">
        <v>6013</v>
      </c>
      <c r="L557" s="33"/>
      <c r="M557" s="141" t="s">
        <v>21</v>
      </c>
      <c r="N557" s="142" t="s">
        <v>42</v>
      </c>
      <c r="P557" s="143">
        <f t="shared" si="165"/>
        <v>0</v>
      </c>
      <c r="Q557" s="143">
        <v>0</v>
      </c>
      <c r="R557" s="143">
        <f t="shared" si="166"/>
        <v>0</v>
      </c>
      <c r="S557" s="143">
        <v>0</v>
      </c>
      <c r="T557" s="144">
        <f t="shared" si="167"/>
        <v>0</v>
      </c>
      <c r="AR557" s="145" t="s">
        <v>444</v>
      </c>
      <c r="AT557" s="145" t="s">
        <v>332</v>
      </c>
      <c r="AU557" s="145" t="s">
        <v>80</v>
      </c>
      <c r="AY557" s="18" t="s">
        <v>330</v>
      </c>
      <c r="BE557" s="146">
        <f t="shared" si="168"/>
        <v>53110.99</v>
      </c>
      <c r="BF557" s="146">
        <f t="shared" si="169"/>
        <v>0</v>
      </c>
      <c r="BG557" s="146">
        <f t="shared" si="170"/>
        <v>0</v>
      </c>
      <c r="BH557" s="146">
        <f t="shared" si="171"/>
        <v>0</v>
      </c>
      <c r="BI557" s="146">
        <f t="shared" si="172"/>
        <v>0</v>
      </c>
      <c r="BJ557" s="18" t="s">
        <v>78</v>
      </c>
      <c r="BK557" s="146">
        <f t="shared" si="173"/>
        <v>53110.99</v>
      </c>
      <c r="BL557" s="18" t="s">
        <v>444</v>
      </c>
      <c r="BM557" s="145" t="s">
        <v>6711</v>
      </c>
    </row>
    <row r="558" spans="2:65" s="1" customFormat="1" ht="16.5" customHeight="1">
      <c r="B558" s="33"/>
      <c r="C558" s="173" t="s">
        <v>3971</v>
      </c>
      <c r="D558" s="173" t="s">
        <v>475</v>
      </c>
      <c r="E558" s="174" t="s">
        <v>6712</v>
      </c>
      <c r="F558" s="175" t="s">
        <v>6713</v>
      </c>
      <c r="G558" s="176" t="s">
        <v>353</v>
      </c>
      <c r="H558" s="177">
        <v>11</v>
      </c>
      <c r="I558" s="178">
        <v>2755.07</v>
      </c>
      <c r="J558" s="179">
        <f t="shared" si="164"/>
        <v>30305.77</v>
      </c>
      <c r="K558" s="175" t="s">
        <v>21</v>
      </c>
      <c r="L558" s="180"/>
      <c r="M558" s="181" t="s">
        <v>21</v>
      </c>
      <c r="N558" s="182" t="s">
        <v>42</v>
      </c>
      <c r="P558" s="143">
        <f t="shared" si="165"/>
        <v>0</v>
      </c>
      <c r="Q558" s="143">
        <v>0</v>
      </c>
      <c r="R558" s="143">
        <f t="shared" si="166"/>
        <v>0</v>
      </c>
      <c r="S558" s="143">
        <v>0</v>
      </c>
      <c r="T558" s="144">
        <f t="shared" si="167"/>
        <v>0</v>
      </c>
      <c r="AR558" s="145" t="s">
        <v>617</v>
      </c>
      <c r="AT558" s="145" t="s">
        <v>475</v>
      </c>
      <c r="AU558" s="145" t="s">
        <v>80</v>
      </c>
      <c r="AY558" s="18" t="s">
        <v>330</v>
      </c>
      <c r="BE558" s="146">
        <f t="shared" si="168"/>
        <v>30305.77</v>
      </c>
      <c r="BF558" s="146">
        <f t="shared" si="169"/>
        <v>0</v>
      </c>
      <c r="BG558" s="146">
        <f t="shared" si="170"/>
        <v>0</v>
      </c>
      <c r="BH558" s="146">
        <f t="shared" si="171"/>
        <v>0</v>
      </c>
      <c r="BI558" s="146">
        <f t="shared" si="172"/>
        <v>0</v>
      </c>
      <c r="BJ558" s="18" t="s">
        <v>78</v>
      </c>
      <c r="BK558" s="146">
        <f t="shared" si="173"/>
        <v>30305.77</v>
      </c>
      <c r="BL558" s="18" t="s">
        <v>444</v>
      </c>
      <c r="BM558" s="145" t="s">
        <v>6714</v>
      </c>
    </row>
    <row r="559" spans="2:65" s="1" customFormat="1" ht="16.5" customHeight="1">
      <c r="B559" s="33"/>
      <c r="C559" s="173" t="s">
        <v>3974</v>
      </c>
      <c r="D559" s="173" t="s">
        <v>475</v>
      </c>
      <c r="E559" s="174" t="s">
        <v>6715</v>
      </c>
      <c r="F559" s="175" t="s">
        <v>6716</v>
      </c>
      <c r="G559" s="176" t="s">
        <v>353</v>
      </c>
      <c r="H559" s="177">
        <v>8</v>
      </c>
      <c r="I559" s="178">
        <v>3582.7</v>
      </c>
      <c r="J559" s="179">
        <f t="shared" si="164"/>
        <v>28661.599999999999</v>
      </c>
      <c r="K559" s="175" t="s">
        <v>21</v>
      </c>
      <c r="L559" s="180"/>
      <c r="M559" s="181" t="s">
        <v>21</v>
      </c>
      <c r="N559" s="182" t="s">
        <v>42</v>
      </c>
      <c r="P559" s="143">
        <f t="shared" si="165"/>
        <v>0</v>
      </c>
      <c r="Q559" s="143">
        <v>0</v>
      </c>
      <c r="R559" s="143">
        <f t="shared" si="166"/>
        <v>0</v>
      </c>
      <c r="S559" s="143">
        <v>0</v>
      </c>
      <c r="T559" s="144">
        <f t="shared" si="167"/>
        <v>0</v>
      </c>
      <c r="AR559" s="145" t="s">
        <v>617</v>
      </c>
      <c r="AT559" s="145" t="s">
        <v>475</v>
      </c>
      <c r="AU559" s="145" t="s">
        <v>80</v>
      </c>
      <c r="AY559" s="18" t="s">
        <v>330</v>
      </c>
      <c r="BE559" s="146">
        <f t="shared" si="168"/>
        <v>28661.599999999999</v>
      </c>
      <c r="BF559" s="146">
        <f t="shared" si="169"/>
        <v>0</v>
      </c>
      <c r="BG559" s="146">
        <f t="shared" si="170"/>
        <v>0</v>
      </c>
      <c r="BH559" s="146">
        <f t="shared" si="171"/>
        <v>0</v>
      </c>
      <c r="BI559" s="146">
        <f t="shared" si="172"/>
        <v>0</v>
      </c>
      <c r="BJ559" s="18" t="s">
        <v>78</v>
      </c>
      <c r="BK559" s="146">
        <f t="shared" si="173"/>
        <v>28661.599999999999</v>
      </c>
      <c r="BL559" s="18" t="s">
        <v>444</v>
      </c>
      <c r="BM559" s="145" t="s">
        <v>6717</v>
      </c>
    </row>
    <row r="560" spans="2:65" s="1" customFormat="1" ht="16.5" customHeight="1">
      <c r="B560" s="33"/>
      <c r="C560" s="134" t="s">
        <v>3977</v>
      </c>
      <c r="D560" s="134" t="s">
        <v>332</v>
      </c>
      <c r="E560" s="135" t="s">
        <v>6718</v>
      </c>
      <c r="F560" s="136" t="s">
        <v>6719</v>
      </c>
      <c r="G560" s="137" t="s">
        <v>353</v>
      </c>
      <c r="H560" s="138">
        <v>19</v>
      </c>
      <c r="I560" s="139">
        <v>1551.77</v>
      </c>
      <c r="J560" s="140">
        <f t="shared" si="164"/>
        <v>29483.63</v>
      </c>
      <c r="K560" s="136" t="s">
        <v>6013</v>
      </c>
      <c r="L560" s="33"/>
      <c r="M560" s="141" t="s">
        <v>21</v>
      </c>
      <c r="N560" s="142" t="s">
        <v>42</v>
      </c>
      <c r="P560" s="143">
        <f t="shared" si="165"/>
        <v>0</v>
      </c>
      <c r="Q560" s="143">
        <v>0</v>
      </c>
      <c r="R560" s="143">
        <f t="shared" si="166"/>
        <v>0</v>
      </c>
      <c r="S560" s="143">
        <v>0</v>
      </c>
      <c r="T560" s="144">
        <f t="shared" si="167"/>
        <v>0</v>
      </c>
      <c r="AR560" s="145" t="s">
        <v>444</v>
      </c>
      <c r="AT560" s="145" t="s">
        <v>332</v>
      </c>
      <c r="AU560" s="145" t="s">
        <v>80</v>
      </c>
      <c r="AY560" s="18" t="s">
        <v>330</v>
      </c>
      <c r="BE560" s="146">
        <f t="shared" si="168"/>
        <v>29483.63</v>
      </c>
      <c r="BF560" s="146">
        <f t="shared" si="169"/>
        <v>0</v>
      </c>
      <c r="BG560" s="146">
        <f t="shared" si="170"/>
        <v>0</v>
      </c>
      <c r="BH560" s="146">
        <f t="shared" si="171"/>
        <v>0</v>
      </c>
      <c r="BI560" s="146">
        <f t="shared" si="172"/>
        <v>0</v>
      </c>
      <c r="BJ560" s="18" t="s">
        <v>78</v>
      </c>
      <c r="BK560" s="146">
        <f t="shared" si="173"/>
        <v>29483.63</v>
      </c>
      <c r="BL560" s="18" t="s">
        <v>444</v>
      </c>
      <c r="BM560" s="145" t="s">
        <v>6720</v>
      </c>
    </row>
    <row r="561" spans="2:65" s="1" customFormat="1" ht="16.5" customHeight="1">
      <c r="B561" s="33"/>
      <c r="C561" s="173" t="s">
        <v>3981</v>
      </c>
      <c r="D561" s="173" t="s">
        <v>475</v>
      </c>
      <c r="E561" s="174" t="s">
        <v>6721</v>
      </c>
      <c r="F561" s="175" t="s">
        <v>6722</v>
      </c>
      <c r="G561" s="176" t="s">
        <v>353</v>
      </c>
      <c r="H561" s="177">
        <v>2</v>
      </c>
      <c r="I561" s="178">
        <v>3144.68</v>
      </c>
      <c r="J561" s="179">
        <f t="shared" si="164"/>
        <v>6289.36</v>
      </c>
      <c r="K561" s="175" t="s">
        <v>21</v>
      </c>
      <c r="L561" s="180"/>
      <c r="M561" s="181" t="s">
        <v>21</v>
      </c>
      <c r="N561" s="182" t="s">
        <v>42</v>
      </c>
      <c r="P561" s="143">
        <f t="shared" si="165"/>
        <v>0</v>
      </c>
      <c r="Q561" s="143">
        <v>0</v>
      </c>
      <c r="R561" s="143">
        <f t="shared" si="166"/>
        <v>0</v>
      </c>
      <c r="S561" s="143">
        <v>0</v>
      </c>
      <c r="T561" s="144">
        <f t="shared" si="167"/>
        <v>0</v>
      </c>
      <c r="AR561" s="145" t="s">
        <v>617</v>
      </c>
      <c r="AT561" s="145" t="s">
        <v>475</v>
      </c>
      <c r="AU561" s="145" t="s">
        <v>80</v>
      </c>
      <c r="AY561" s="18" t="s">
        <v>330</v>
      </c>
      <c r="BE561" s="146">
        <f t="shared" si="168"/>
        <v>6289.36</v>
      </c>
      <c r="BF561" s="146">
        <f t="shared" si="169"/>
        <v>0</v>
      </c>
      <c r="BG561" s="146">
        <f t="shared" si="170"/>
        <v>0</v>
      </c>
      <c r="BH561" s="146">
        <f t="shared" si="171"/>
        <v>0</v>
      </c>
      <c r="BI561" s="146">
        <f t="shared" si="172"/>
        <v>0</v>
      </c>
      <c r="BJ561" s="18" t="s">
        <v>78</v>
      </c>
      <c r="BK561" s="146">
        <f t="shared" si="173"/>
        <v>6289.36</v>
      </c>
      <c r="BL561" s="18" t="s">
        <v>444</v>
      </c>
      <c r="BM561" s="145" t="s">
        <v>6723</v>
      </c>
    </row>
    <row r="562" spans="2:65" s="1" customFormat="1" ht="16.5" customHeight="1">
      <c r="B562" s="33"/>
      <c r="C562" s="134" t="s">
        <v>3984</v>
      </c>
      <c r="D562" s="134" t="s">
        <v>332</v>
      </c>
      <c r="E562" s="135" t="s">
        <v>6724</v>
      </c>
      <c r="F562" s="136" t="s">
        <v>6725</v>
      </c>
      <c r="G562" s="137" t="s">
        <v>353</v>
      </c>
      <c r="H562" s="138">
        <v>2</v>
      </c>
      <c r="I562" s="139">
        <v>1572.34</v>
      </c>
      <c r="J562" s="140">
        <f t="shared" si="164"/>
        <v>3144.68</v>
      </c>
      <c r="K562" s="136" t="s">
        <v>6013</v>
      </c>
      <c r="L562" s="33"/>
      <c r="M562" s="141" t="s">
        <v>21</v>
      </c>
      <c r="N562" s="142" t="s">
        <v>42</v>
      </c>
      <c r="P562" s="143">
        <f t="shared" si="165"/>
        <v>0</v>
      </c>
      <c r="Q562" s="143">
        <v>0</v>
      </c>
      <c r="R562" s="143">
        <f t="shared" si="166"/>
        <v>0</v>
      </c>
      <c r="S562" s="143">
        <v>0</v>
      </c>
      <c r="T562" s="144">
        <f t="shared" si="167"/>
        <v>0</v>
      </c>
      <c r="AR562" s="145" t="s">
        <v>444</v>
      </c>
      <c r="AT562" s="145" t="s">
        <v>332</v>
      </c>
      <c r="AU562" s="145" t="s">
        <v>80</v>
      </c>
      <c r="AY562" s="18" t="s">
        <v>330</v>
      </c>
      <c r="BE562" s="146">
        <f t="shared" si="168"/>
        <v>3144.68</v>
      </c>
      <c r="BF562" s="146">
        <f t="shared" si="169"/>
        <v>0</v>
      </c>
      <c r="BG562" s="146">
        <f t="shared" si="170"/>
        <v>0</v>
      </c>
      <c r="BH562" s="146">
        <f t="shared" si="171"/>
        <v>0</v>
      </c>
      <c r="BI562" s="146">
        <f t="shared" si="172"/>
        <v>0</v>
      </c>
      <c r="BJ562" s="18" t="s">
        <v>78</v>
      </c>
      <c r="BK562" s="146">
        <f t="shared" si="173"/>
        <v>3144.68</v>
      </c>
      <c r="BL562" s="18" t="s">
        <v>444</v>
      </c>
      <c r="BM562" s="145" t="s">
        <v>6726</v>
      </c>
    </row>
    <row r="563" spans="2:65" s="11" customFormat="1" ht="22.9" customHeight="1">
      <c r="B563" s="122"/>
      <c r="D563" s="123" t="s">
        <v>70</v>
      </c>
      <c r="E563" s="132" t="s">
        <v>6727</v>
      </c>
      <c r="F563" s="132" t="s">
        <v>6728</v>
      </c>
      <c r="I563" s="125"/>
      <c r="J563" s="133">
        <f>BK563</f>
        <v>140938.38999999998</v>
      </c>
      <c r="L563" s="122"/>
      <c r="M563" s="127"/>
      <c r="P563" s="128">
        <f>SUM(P564:P569)</f>
        <v>0</v>
      </c>
      <c r="R563" s="128">
        <f>SUM(R564:R569)</f>
        <v>0</v>
      </c>
      <c r="T563" s="129">
        <f>SUM(T564:T569)</f>
        <v>0</v>
      </c>
      <c r="AR563" s="123" t="s">
        <v>78</v>
      </c>
      <c r="AT563" s="130" t="s">
        <v>70</v>
      </c>
      <c r="AU563" s="130" t="s">
        <v>78</v>
      </c>
      <c r="AY563" s="123" t="s">
        <v>330</v>
      </c>
      <c r="BK563" s="131">
        <f>SUM(BK564:BK569)</f>
        <v>140938.38999999998</v>
      </c>
    </row>
    <row r="564" spans="2:65" s="1" customFormat="1" ht="16.5" customHeight="1">
      <c r="B564" s="33"/>
      <c r="C564" s="134" t="s">
        <v>3988</v>
      </c>
      <c r="D564" s="134" t="s">
        <v>332</v>
      </c>
      <c r="E564" s="135" t="s">
        <v>6729</v>
      </c>
      <c r="F564" s="136" t="s">
        <v>6730</v>
      </c>
      <c r="G564" s="137" t="s">
        <v>2551</v>
      </c>
      <c r="H564" s="138">
        <v>22</v>
      </c>
      <c r="I564" s="139">
        <v>2104.0100000000002</v>
      </c>
      <c r="J564" s="140">
        <f t="shared" ref="J564:J569" si="174">ROUND(I564*H564,2)</f>
        <v>46288.22</v>
      </c>
      <c r="K564" s="136" t="s">
        <v>6013</v>
      </c>
      <c r="L564" s="33"/>
      <c r="M564" s="141" t="s">
        <v>21</v>
      </c>
      <c r="N564" s="142" t="s">
        <v>42</v>
      </c>
      <c r="P564" s="143">
        <f t="shared" ref="P564:P569" si="175">O564*H564</f>
        <v>0</v>
      </c>
      <c r="Q564" s="143">
        <v>0</v>
      </c>
      <c r="R564" s="143">
        <f t="shared" ref="R564:R569" si="176">Q564*H564</f>
        <v>0</v>
      </c>
      <c r="S564" s="143">
        <v>0</v>
      </c>
      <c r="T564" s="144">
        <f t="shared" ref="T564:T569" si="177">S564*H564</f>
        <v>0</v>
      </c>
      <c r="AR564" s="145" t="s">
        <v>444</v>
      </c>
      <c r="AT564" s="145" t="s">
        <v>332</v>
      </c>
      <c r="AU564" s="145" t="s">
        <v>80</v>
      </c>
      <c r="AY564" s="18" t="s">
        <v>330</v>
      </c>
      <c r="BE564" s="146">
        <f t="shared" ref="BE564:BE569" si="178">IF(N564="základní",J564,0)</f>
        <v>46288.22</v>
      </c>
      <c r="BF564" s="146">
        <f t="shared" ref="BF564:BF569" si="179">IF(N564="snížená",J564,0)</f>
        <v>0</v>
      </c>
      <c r="BG564" s="146">
        <f t="shared" ref="BG564:BG569" si="180">IF(N564="zákl. přenesená",J564,0)</f>
        <v>0</v>
      </c>
      <c r="BH564" s="146">
        <f t="shared" ref="BH564:BH569" si="181">IF(N564="sníž. přenesená",J564,0)</f>
        <v>0</v>
      </c>
      <c r="BI564" s="146">
        <f t="shared" ref="BI564:BI569" si="182">IF(N564="nulová",J564,0)</f>
        <v>0</v>
      </c>
      <c r="BJ564" s="18" t="s">
        <v>78</v>
      </c>
      <c r="BK564" s="146">
        <f t="shared" ref="BK564:BK569" si="183">ROUND(I564*H564,2)</f>
        <v>46288.22</v>
      </c>
      <c r="BL564" s="18" t="s">
        <v>444</v>
      </c>
      <c r="BM564" s="145" t="s">
        <v>6731</v>
      </c>
    </row>
    <row r="565" spans="2:65" s="1" customFormat="1" ht="16.5" customHeight="1">
      <c r="B565" s="33"/>
      <c r="C565" s="134" t="s">
        <v>3992</v>
      </c>
      <c r="D565" s="134" t="s">
        <v>332</v>
      </c>
      <c r="E565" s="135" t="s">
        <v>6732</v>
      </c>
      <c r="F565" s="136" t="s">
        <v>6733</v>
      </c>
      <c r="G565" s="137" t="s">
        <v>2551</v>
      </c>
      <c r="H565" s="138">
        <v>6</v>
      </c>
      <c r="I565" s="139">
        <v>2945.61</v>
      </c>
      <c r="J565" s="140">
        <f t="shared" si="174"/>
        <v>17673.66</v>
      </c>
      <c r="K565" s="136" t="s">
        <v>6013</v>
      </c>
      <c r="L565" s="33"/>
      <c r="M565" s="141" t="s">
        <v>21</v>
      </c>
      <c r="N565" s="142" t="s">
        <v>42</v>
      </c>
      <c r="P565" s="143">
        <f t="shared" si="175"/>
        <v>0</v>
      </c>
      <c r="Q565" s="143">
        <v>0</v>
      </c>
      <c r="R565" s="143">
        <f t="shared" si="176"/>
        <v>0</v>
      </c>
      <c r="S565" s="143">
        <v>0</v>
      </c>
      <c r="T565" s="144">
        <f t="shared" si="177"/>
        <v>0</v>
      </c>
      <c r="AR565" s="145" t="s">
        <v>444</v>
      </c>
      <c r="AT565" s="145" t="s">
        <v>332</v>
      </c>
      <c r="AU565" s="145" t="s">
        <v>80</v>
      </c>
      <c r="AY565" s="18" t="s">
        <v>330</v>
      </c>
      <c r="BE565" s="146">
        <f t="shared" si="178"/>
        <v>17673.66</v>
      </c>
      <c r="BF565" s="146">
        <f t="shared" si="179"/>
        <v>0</v>
      </c>
      <c r="BG565" s="146">
        <f t="shared" si="180"/>
        <v>0</v>
      </c>
      <c r="BH565" s="146">
        <f t="shared" si="181"/>
        <v>0</v>
      </c>
      <c r="BI565" s="146">
        <f t="shared" si="182"/>
        <v>0</v>
      </c>
      <c r="BJ565" s="18" t="s">
        <v>78</v>
      </c>
      <c r="BK565" s="146">
        <f t="shared" si="183"/>
        <v>17673.66</v>
      </c>
      <c r="BL565" s="18" t="s">
        <v>444</v>
      </c>
      <c r="BM565" s="145" t="s">
        <v>6734</v>
      </c>
    </row>
    <row r="566" spans="2:65" s="1" customFormat="1" ht="16.5" customHeight="1">
      <c r="B566" s="33"/>
      <c r="C566" s="134" t="s">
        <v>3995</v>
      </c>
      <c r="D566" s="134" t="s">
        <v>332</v>
      </c>
      <c r="E566" s="135" t="s">
        <v>6735</v>
      </c>
      <c r="F566" s="136" t="s">
        <v>6736</v>
      </c>
      <c r="G566" s="137" t="s">
        <v>2551</v>
      </c>
      <c r="H566" s="138">
        <v>9</v>
      </c>
      <c r="I566" s="139">
        <v>4208.0200000000004</v>
      </c>
      <c r="J566" s="140">
        <f t="shared" si="174"/>
        <v>37872.18</v>
      </c>
      <c r="K566" s="136" t="s">
        <v>6013</v>
      </c>
      <c r="L566" s="33"/>
      <c r="M566" s="141" t="s">
        <v>21</v>
      </c>
      <c r="N566" s="142" t="s">
        <v>42</v>
      </c>
      <c r="P566" s="143">
        <f t="shared" si="175"/>
        <v>0</v>
      </c>
      <c r="Q566" s="143">
        <v>0</v>
      </c>
      <c r="R566" s="143">
        <f t="shared" si="176"/>
        <v>0</v>
      </c>
      <c r="S566" s="143">
        <v>0</v>
      </c>
      <c r="T566" s="144">
        <f t="shared" si="177"/>
        <v>0</v>
      </c>
      <c r="AR566" s="145" t="s">
        <v>444</v>
      </c>
      <c r="AT566" s="145" t="s">
        <v>332</v>
      </c>
      <c r="AU566" s="145" t="s">
        <v>80</v>
      </c>
      <c r="AY566" s="18" t="s">
        <v>330</v>
      </c>
      <c r="BE566" s="146">
        <f t="shared" si="178"/>
        <v>37872.18</v>
      </c>
      <c r="BF566" s="146">
        <f t="shared" si="179"/>
        <v>0</v>
      </c>
      <c r="BG566" s="146">
        <f t="shared" si="180"/>
        <v>0</v>
      </c>
      <c r="BH566" s="146">
        <f t="shared" si="181"/>
        <v>0</v>
      </c>
      <c r="BI566" s="146">
        <f t="shared" si="182"/>
        <v>0</v>
      </c>
      <c r="BJ566" s="18" t="s">
        <v>78</v>
      </c>
      <c r="BK566" s="146">
        <f t="shared" si="183"/>
        <v>37872.18</v>
      </c>
      <c r="BL566" s="18" t="s">
        <v>444</v>
      </c>
      <c r="BM566" s="145" t="s">
        <v>6737</v>
      </c>
    </row>
    <row r="567" spans="2:65" s="1" customFormat="1" ht="16.5" customHeight="1">
      <c r="B567" s="33"/>
      <c r="C567" s="134" t="s">
        <v>3999</v>
      </c>
      <c r="D567" s="134" t="s">
        <v>332</v>
      </c>
      <c r="E567" s="135" t="s">
        <v>6738</v>
      </c>
      <c r="F567" s="136" t="s">
        <v>6739</v>
      </c>
      <c r="G567" s="137" t="s">
        <v>2551</v>
      </c>
      <c r="H567" s="138">
        <v>4</v>
      </c>
      <c r="I567" s="139">
        <v>5975.38</v>
      </c>
      <c r="J567" s="140">
        <f t="shared" si="174"/>
        <v>23901.52</v>
      </c>
      <c r="K567" s="136" t="s">
        <v>6013</v>
      </c>
      <c r="L567" s="33"/>
      <c r="M567" s="141" t="s">
        <v>21</v>
      </c>
      <c r="N567" s="142" t="s">
        <v>42</v>
      </c>
      <c r="P567" s="143">
        <f t="shared" si="175"/>
        <v>0</v>
      </c>
      <c r="Q567" s="143">
        <v>0</v>
      </c>
      <c r="R567" s="143">
        <f t="shared" si="176"/>
        <v>0</v>
      </c>
      <c r="S567" s="143">
        <v>0</v>
      </c>
      <c r="T567" s="144">
        <f t="shared" si="177"/>
        <v>0</v>
      </c>
      <c r="AR567" s="145" t="s">
        <v>444</v>
      </c>
      <c r="AT567" s="145" t="s">
        <v>332</v>
      </c>
      <c r="AU567" s="145" t="s">
        <v>80</v>
      </c>
      <c r="AY567" s="18" t="s">
        <v>330</v>
      </c>
      <c r="BE567" s="146">
        <f t="shared" si="178"/>
        <v>23901.52</v>
      </c>
      <c r="BF567" s="146">
        <f t="shared" si="179"/>
        <v>0</v>
      </c>
      <c r="BG567" s="146">
        <f t="shared" si="180"/>
        <v>0</v>
      </c>
      <c r="BH567" s="146">
        <f t="shared" si="181"/>
        <v>0</v>
      </c>
      <c r="BI567" s="146">
        <f t="shared" si="182"/>
        <v>0</v>
      </c>
      <c r="BJ567" s="18" t="s">
        <v>78</v>
      </c>
      <c r="BK567" s="146">
        <f t="shared" si="183"/>
        <v>23901.52</v>
      </c>
      <c r="BL567" s="18" t="s">
        <v>444</v>
      </c>
      <c r="BM567" s="145" t="s">
        <v>6740</v>
      </c>
    </row>
    <row r="568" spans="2:65" s="1" customFormat="1" ht="16.5" customHeight="1">
      <c r="B568" s="33"/>
      <c r="C568" s="134" t="s">
        <v>4002</v>
      </c>
      <c r="D568" s="134" t="s">
        <v>332</v>
      </c>
      <c r="E568" s="135" t="s">
        <v>6741</v>
      </c>
      <c r="F568" s="136" t="s">
        <v>6742</v>
      </c>
      <c r="G568" s="137" t="s">
        <v>2551</v>
      </c>
      <c r="H568" s="138">
        <v>15</v>
      </c>
      <c r="I568" s="139">
        <v>660.99</v>
      </c>
      <c r="J568" s="140">
        <f t="shared" si="174"/>
        <v>9914.85</v>
      </c>
      <c r="K568" s="136" t="s">
        <v>6013</v>
      </c>
      <c r="L568" s="33"/>
      <c r="M568" s="141" t="s">
        <v>21</v>
      </c>
      <c r="N568" s="142" t="s">
        <v>42</v>
      </c>
      <c r="P568" s="143">
        <f t="shared" si="175"/>
        <v>0</v>
      </c>
      <c r="Q568" s="143">
        <v>0</v>
      </c>
      <c r="R568" s="143">
        <f t="shared" si="176"/>
        <v>0</v>
      </c>
      <c r="S568" s="143">
        <v>0</v>
      </c>
      <c r="T568" s="144">
        <f t="shared" si="177"/>
        <v>0</v>
      </c>
      <c r="AR568" s="145" t="s">
        <v>444</v>
      </c>
      <c r="AT568" s="145" t="s">
        <v>332</v>
      </c>
      <c r="AU568" s="145" t="s">
        <v>80</v>
      </c>
      <c r="AY568" s="18" t="s">
        <v>330</v>
      </c>
      <c r="BE568" s="146">
        <f t="shared" si="178"/>
        <v>9914.85</v>
      </c>
      <c r="BF568" s="146">
        <f t="shared" si="179"/>
        <v>0</v>
      </c>
      <c r="BG568" s="146">
        <f t="shared" si="180"/>
        <v>0</v>
      </c>
      <c r="BH568" s="146">
        <f t="shared" si="181"/>
        <v>0</v>
      </c>
      <c r="BI568" s="146">
        <f t="shared" si="182"/>
        <v>0</v>
      </c>
      <c r="BJ568" s="18" t="s">
        <v>78</v>
      </c>
      <c r="BK568" s="146">
        <f t="shared" si="183"/>
        <v>9914.85</v>
      </c>
      <c r="BL568" s="18" t="s">
        <v>444</v>
      </c>
      <c r="BM568" s="145" t="s">
        <v>6743</v>
      </c>
    </row>
    <row r="569" spans="2:65" s="1" customFormat="1" ht="16.5" customHeight="1">
      <c r="B569" s="33"/>
      <c r="C569" s="134" t="s">
        <v>4005</v>
      </c>
      <c r="D569" s="134" t="s">
        <v>332</v>
      </c>
      <c r="E569" s="135" t="s">
        <v>6744</v>
      </c>
      <c r="F569" s="136" t="s">
        <v>6745</v>
      </c>
      <c r="G569" s="137" t="s">
        <v>2551</v>
      </c>
      <c r="H569" s="138">
        <v>4</v>
      </c>
      <c r="I569" s="139">
        <v>1321.99</v>
      </c>
      <c r="J569" s="140">
        <f t="shared" si="174"/>
        <v>5287.96</v>
      </c>
      <c r="K569" s="136" t="s">
        <v>6013</v>
      </c>
      <c r="L569" s="33"/>
      <c r="M569" s="141" t="s">
        <v>21</v>
      </c>
      <c r="N569" s="142" t="s">
        <v>42</v>
      </c>
      <c r="P569" s="143">
        <f t="shared" si="175"/>
        <v>0</v>
      </c>
      <c r="Q569" s="143">
        <v>0</v>
      </c>
      <c r="R569" s="143">
        <f t="shared" si="176"/>
        <v>0</v>
      </c>
      <c r="S569" s="143">
        <v>0</v>
      </c>
      <c r="T569" s="144">
        <f t="shared" si="177"/>
        <v>0</v>
      </c>
      <c r="AR569" s="145" t="s">
        <v>444</v>
      </c>
      <c r="AT569" s="145" t="s">
        <v>332</v>
      </c>
      <c r="AU569" s="145" t="s">
        <v>80</v>
      </c>
      <c r="AY569" s="18" t="s">
        <v>330</v>
      </c>
      <c r="BE569" s="146">
        <f t="shared" si="178"/>
        <v>5287.96</v>
      </c>
      <c r="BF569" s="146">
        <f t="shared" si="179"/>
        <v>0</v>
      </c>
      <c r="BG569" s="146">
        <f t="shared" si="180"/>
        <v>0</v>
      </c>
      <c r="BH569" s="146">
        <f t="shared" si="181"/>
        <v>0</v>
      </c>
      <c r="BI569" s="146">
        <f t="shared" si="182"/>
        <v>0</v>
      </c>
      <c r="BJ569" s="18" t="s">
        <v>78</v>
      </c>
      <c r="BK569" s="146">
        <f t="shared" si="183"/>
        <v>5287.96</v>
      </c>
      <c r="BL569" s="18" t="s">
        <v>444</v>
      </c>
      <c r="BM569" s="145" t="s">
        <v>6746</v>
      </c>
    </row>
    <row r="570" spans="2:65" s="11" customFormat="1" ht="25.9" customHeight="1">
      <c r="B570" s="122"/>
      <c r="D570" s="123" t="s">
        <v>70</v>
      </c>
      <c r="E570" s="124" t="s">
        <v>6747</v>
      </c>
      <c r="F570" s="124" t="s">
        <v>6748</v>
      </c>
      <c r="I570" s="125"/>
      <c r="J570" s="126">
        <f>BK570</f>
        <v>828085.78</v>
      </c>
      <c r="L570" s="122"/>
      <c r="M570" s="127"/>
      <c r="P570" s="128">
        <f>SUM(P571:P579)</f>
        <v>0</v>
      </c>
      <c r="R570" s="128">
        <f>SUM(R571:R579)</f>
        <v>0</v>
      </c>
      <c r="T570" s="129">
        <f>SUM(T571:T579)</f>
        <v>0</v>
      </c>
      <c r="AR570" s="123" t="s">
        <v>78</v>
      </c>
      <c r="AT570" s="130" t="s">
        <v>70</v>
      </c>
      <c r="AU570" s="130" t="s">
        <v>71</v>
      </c>
      <c r="AY570" s="123" t="s">
        <v>330</v>
      </c>
      <c r="BK570" s="131">
        <f>SUM(BK571:BK579)</f>
        <v>828085.78</v>
      </c>
    </row>
    <row r="571" spans="2:65" s="1" customFormat="1" ht="16.5" customHeight="1">
      <c r="B571" s="33"/>
      <c r="C571" s="134" t="s">
        <v>4008</v>
      </c>
      <c r="D571" s="134" t="s">
        <v>332</v>
      </c>
      <c r="E571" s="135" t="s">
        <v>6749</v>
      </c>
      <c r="F571" s="136" t="s">
        <v>6750</v>
      </c>
      <c r="G571" s="137" t="s">
        <v>2551</v>
      </c>
      <c r="H571" s="138">
        <v>1</v>
      </c>
      <c r="I571" s="139">
        <v>120062.36</v>
      </c>
      <c r="J571" s="140">
        <f t="shared" ref="J571:J579" si="184">ROUND(I571*H571,2)</f>
        <v>120062.36</v>
      </c>
      <c r="K571" s="136" t="s">
        <v>21</v>
      </c>
      <c r="L571" s="33"/>
      <c r="M571" s="141" t="s">
        <v>21</v>
      </c>
      <c r="N571" s="142" t="s">
        <v>42</v>
      </c>
      <c r="P571" s="143">
        <f t="shared" ref="P571:P579" si="185">O571*H571</f>
        <v>0</v>
      </c>
      <c r="Q571" s="143">
        <v>0</v>
      </c>
      <c r="R571" s="143">
        <f t="shared" ref="R571:R579" si="186">Q571*H571</f>
        <v>0</v>
      </c>
      <c r="S571" s="143">
        <v>0</v>
      </c>
      <c r="T571" s="144">
        <f t="shared" ref="T571:T579" si="187">S571*H571</f>
        <v>0</v>
      </c>
      <c r="AR571" s="145" t="s">
        <v>6751</v>
      </c>
      <c r="AT571" s="145" t="s">
        <v>332</v>
      </c>
      <c r="AU571" s="145" t="s">
        <v>78</v>
      </c>
      <c r="AY571" s="18" t="s">
        <v>330</v>
      </c>
      <c r="BE571" s="146">
        <f t="shared" ref="BE571:BE579" si="188">IF(N571="základní",J571,0)</f>
        <v>120062.36</v>
      </c>
      <c r="BF571" s="146">
        <f t="shared" ref="BF571:BF579" si="189">IF(N571="snížená",J571,0)</f>
        <v>0</v>
      </c>
      <c r="BG571" s="146">
        <f t="shared" ref="BG571:BG579" si="190">IF(N571="zákl. přenesená",J571,0)</f>
        <v>0</v>
      </c>
      <c r="BH571" s="146">
        <f t="shared" ref="BH571:BH579" si="191">IF(N571="sníž. přenesená",J571,0)</f>
        <v>0</v>
      </c>
      <c r="BI571" s="146">
        <f t="shared" ref="BI571:BI579" si="192">IF(N571="nulová",J571,0)</f>
        <v>0</v>
      </c>
      <c r="BJ571" s="18" t="s">
        <v>78</v>
      </c>
      <c r="BK571" s="146">
        <f t="shared" ref="BK571:BK579" si="193">ROUND(I571*H571,2)</f>
        <v>120062.36</v>
      </c>
      <c r="BL571" s="18" t="s">
        <v>6751</v>
      </c>
      <c r="BM571" s="145" t="s">
        <v>6752</v>
      </c>
    </row>
    <row r="572" spans="2:65" s="1" customFormat="1" ht="16.5" customHeight="1">
      <c r="B572" s="33"/>
      <c r="C572" s="134" t="s">
        <v>4011</v>
      </c>
      <c r="D572" s="134" t="s">
        <v>332</v>
      </c>
      <c r="E572" s="135" t="s">
        <v>6753</v>
      </c>
      <c r="F572" s="136" t="s">
        <v>6754</v>
      </c>
      <c r="G572" s="137" t="s">
        <v>2551</v>
      </c>
      <c r="H572" s="138">
        <v>1</v>
      </c>
      <c r="I572" s="139">
        <v>140267.20000000001</v>
      </c>
      <c r="J572" s="140">
        <f t="shared" si="184"/>
        <v>140267.20000000001</v>
      </c>
      <c r="K572" s="136" t="s">
        <v>21</v>
      </c>
      <c r="L572" s="33"/>
      <c r="M572" s="141" t="s">
        <v>21</v>
      </c>
      <c r="N572" s="142" t="s">
        <v>42</v>
      </c>
      <c r="P572" s="143">
        <f t="shared" si="185"/>
        <v>0</v>
      </c>
      <c r="Q572" s="143">
        <v>0</v>
      </c>
      <c r="R572" s="143">
        <f t="shared" si="186"/>
        <v>0</v>
      </c>
      <c r="S572" s="143">
        <v>0</v>
      </c>
      <c r="T572" s="144">
        <f t="shared" si="187"/>
        <v>0</v>
      </c>
      <c r="AR572" s="145" t="s">
        <v>6751</v>
      </c>
      <c r="AT572" s="145" t="s">
        <v>332</v>
      </c>
      <c r="AU572" s="145" t="s">
        <v>78</v>
      </c>
      <c r="AY572" s="18" t="s">
        <v>330</v>
      </c>
      <c r="BE572" s="146">
        <f t="shared" si="188"/>
        <v>140267.20000000001</v>
      </c>
      <c r="BF572" s="146">
        <f t="shared" si="189"/>
        <v>0</v>
      </c>
      <c r="BG572" s="146">
        <f t="shared" si="190"/>
        <v>0</v>
      </c>
      <c r="BH572" s="146">
        <f t="shared" si="191"/>
        <v>0</v>
      </c>
      <c r="BI572" s="146">
        <f t="shared" si="192"/>
        <v>0</v>
      </c>
      <c r="BJ572" s="18" t="s">
        <v>78</v>
      </c>
      <c r="BK572" s="146">
        <f t="shared" si="193"/>
        <v>140267.20000000001</v>
      </c>
      <c r="BL572" s="18" t="s">
        <v>6751</v>
      </c>
      <c r="BM572" s="145" t="s">
        <v>6755</v>
      </c>
    </row>
    <row r="573" spans="2:65" s="1" customFormat="1" ht="16.5" customHeight="1">
      <c r="B573" s="33"/>
      <c r="C573" s="134" t="s">
        <v>4014</v>
      </c>
      <c r="D573" s="134" t="s">
        <v>332</v>
      </c>
      <c r="E573" s="135" t="s">
        <v>6756</v>
      </c>
      <c r="F573" s="136" t="s">
        <v>6757</v>
      </c>
      <c r="G573" s="137" t="s">
        <v>6758</v>
      </c>
      <c r="H573" s="138">
        <v>124</v>
      </c>
      <c r="I573" s="139">
        <v>336.64</v>
      </c>
      <c r="J573" s="140">
        <f t="shared" si="184"/>
        <v>41743.360000000001</v>
      </c>
      <c r="K573" s="136" t="s">
        <v>21</v>
      </c>
      <c r="L573" s="33"/>
      <c r="M573" s="141" t="s">
        <v>21</v>
      </c>
      <c r="N573" s="142" t="s">
        <v>42</v>
      </c>
      <c r="P573" s="143">
        <f t="shared" si="185"/>
        <v>0</v>
      </c>
      <c r="Q573" s="143">
        <v>0</v>
      </c>
      <c r="R573" s="143">
        <f t="shared" si="186"/>
        <v>0</v>
      </c>
      <c r="S573" s="143">
        <v>0</v>
      </c>
      <c r="T573" s="144">
        <f t="shared" si="187"/>
        <v>0</v>
      </c>
      <c r="AR573" s="145" t="s">
        <v>6751</v>
      </c>
      <c r="AT573" s="145" t="s">
        <v>332</v>
      </c>
      <c r="AU573" s="145" t="s">
        <v>78</v>
      </c>
      <c r="AY573" s="18" t="s">
        <v>330</v>
      </c>
      <c r="BE573" s="146">
        <f t="shared" si="188"/>
        <v>41743.360000000001</v>
      </c>
      <c r="BF573" s="146">
        <f t="shared" si="189"/>
        <v>0</v>
      </c>
      <c r="BG573" s="146">
        <f t="shared" si="190"/>
        <v>0</v>
      </c>
      <c r="BH573" s="146">
        <f t="shared" si="191"/>
        <v>0</v>
      </c>
      <c r="BI573" s="146">
        <f t="shared" si="192"/>
        <v>0</v>
      </c>
      <c r="BJ573" s="18" t="s">
        <v>78</v>
      </c>
      <c r="BK573" s="146">
        <f t="shared" si="193"/>
        <v>41743.360000000001</v>
      </c>
      <c r="BL573" s="18" t="s">
        <v>6751</v>
      </c>
      <c r="BM573" s="145" t="s">
        <v>6759</v>
      </c>
    </row>
    <row r="574" spans="2:65" s="1" customFormat="1" ht="16.5" customHeight="1">
      <c r="B574" s="33"/>
      <c r="C574" s="134" t="s">
        <v>4017</v>
      </c>
      <c r="D574" s="134" t="s">
        <v>332</v>
      </c>
      <c r="E574" s="135" t="s">
        <v>6760</v>
      </c>
      <c r="F574" s="136" t="s">
        <v>6761</v>
      </c>
      <c r="G574" s="137" t="s">
        <v>6758</v>
      </c>
      <c r="H574" s="138">
        <v>192</v>
      </c>
      <c r="I574" s="139">
        <v>336.64</v>
      </c>
      <c r="J574" s="140">
        <f t="shared" si="184"/>
        <v>64634.879999999997</v>
      </c>
      <c r="K574" s="136" t="s">
        <v>21</v>
      </c>
      <c r="L574" s="33"/>
      <c r="M574" s="141" t="s">
        <v>21</v>
      </c>
      <c r="N574" s="142" t="s">
        <v>42</v>
      </c>
      <c r="P574" s="143">
        <f t="shared" si="185"/>
        <v>0</v>
      </c>
      <c r="Q574" s="143">
        <v>0</v>
      </c>
      <c r="R574" s="143">
        <f t="shared" si="186"/>
        <v>0</v>
      </c>
      <c r="S574" s="143">
        <v>0</v>
      </c>
      <c r="T574" s="144">
        <f t="shared" si="187"/>
        <v>0</v>
      </c>
      <c r="AR574" s="145" t="s">
        <v>6751</v>
      </c>
      <c r="AT574" s="145" t="s">
        <v>332</v>
      </c>
      <c r="AU574" s="145" t="s">
        <v>78</v>
      </c>
      <c r="AY574" s="18" t="s">
        <v>330</v>
      </c>
      <c r="BE574" s="146">
        <f t="shared" si="188"/>
        <v>64634.879999999997</v>
      </c>
      <c r="BF574" s="146">
        <f t="shared" si="189"/>
        <v>0</v>
      </c>
      <c r="BG574" s="146">
        <f t="shared" si="190"/>
        <v>0</v>
      </c>
      <c r="BH574" s="146">
        <f t="shared" si="191"/>
        <v>0</v>
      </c>
      <c r="BI574" s="146">
        <f t="shared" si="192"/>
        <v>0</v>
      </c>
      <c r="BJ574" s="18" t="s">
        <v>78</v>
      </c>
      <c r="BK574" s="146">
        <f t="shared" si="193"/>
        <v>64634.879999999997</v>
      </c>
      <c r="BL574" s="18" t="s">
        <v>6751</v>
      </c>
      <c r="BM574" s="145" t="s">
        <v>6762</v>
      </c>
    </row>
    <row r="575" spans="2:65" s="1" customFormat="1" ht="16.5" customHeight="1">
      <c r="B575" s="33"/>
      <c r="C575" s="134" t="s">
        <v>4020</v>
      </c>
      <c r="D575" s="134" t="s">
        <v>332</v>
      </c>
      <c r="E575" s="135" t="s">
        <v>6763</v>
      </c>
      <c r="F575" s="136" t="s">
        <v>6764</v>
      </c>
      <c r="G575" s="137" t="s">
        <v>6758</v>
      </c>
      <c r="H575" s="138">
        <v>96</v>
      </c>
      <c r="I575" s="139">
        <v>336.64</v>
      </c>
      <c r="J575" s="140">
        <f t="shared" si="184"/>
        <v>32317.439999999999</v>
      </c>
      <c r="K575" s="136" t="s">
        <v>21</v>
      </c>
      <c r="L575" s="33"/>
      <c r="M575" s="141" t="s">
        <v>21</v>
      </c>
      <c r="N575" s="142" t="s">
        <v>42</v>
      </c>
      <c r="P575" s="143">
        <f t="shared" si="185"/>
        <v>0</v>
      </c>
      <c r="Q575" s="143">
        <v>0</v>
      </c>
      <c r="R575" s="143">
        <f t="shared" si="186"/>
        <v>0</v>
      </c>
      <c r="S575" s="143">
        <v>0</v>
      </c>
      <c r="T575" s="144">
        <f t="shared" si="187"/>
        <v>0</v>
      </c>
      <c r="AR575" s="145" t="s">
        <v>6751</v>
      </c>
      <c r="AT575" s="145" t="s">
        <v>332</v>
      </c>
      <c r="AU575" s="145" t="s">
        <v>78</v>
      </c>
      <c r="AY575" s="18" t="s">
        <v>330</v>
      </c>
      <c r="BE575" s="146">
        <f t="shared" si="188"/>
        <v>32317.439999999999</v>
      </c>
      <c r="BF575" s="146">
        <f t="shared" si="189"/>
        <v>0</v>
      </c>
      <c r="BG575" s="146">
        <f t="shared" si="190"/>
        <v>0</v>
      </c>
      <c r="BH575" s="146">
        <f t="shared" si="191"/>
        <v>0</v>
      </c>
      <c r="BI575" s="146">
        <f t="shared" si="192"/>
        <v>0</v>
      </c>
      <c r="BJ575" s="18" t="s">
        <v>78</v>
      </c>
      <c r="BK575" s="146">
        <f t="shared" si="193"/>
        <v>32317.439999999999</v>
      </c>
      <c r="BL575" s="18" t="s">
        <v>6751</v>
      </c>
      <c r="BM575" s="145" t="s">
        <v>6765</v>
      </c>
    </row>
    <row r="576" spans="2:65" s="1" customFormat="1" ht="16.5" customHeight="1">
      <c r="B576" s="33"/>
      <c r="C576" s="134" t="s">
        <v>4023</v>
      </c>
      <c r="D576" s="134" t="s">
        <v>332</v>
      </c>
      <c r="E576" s="135" t="s">
        <v>6766</v>
      </c>
      <c r="F576" s="136" t="s">
        <v>6767</v>
      </c>
      <c r="G576" s="137" t="s">
        <v>2551</v>
      </c>
      <c r="H576" s="138">
        <v>1</v>
      </c>
      <c r="I576" s="139">
        <v>148170.80000000002</v>
      </c>
      <c r="J576" s="140">
        <f t="shared" si="184"/>
        <v>148170.79999999999</v>
      </c>
      <c r="K576" s="136" t="s">
        <v>21</v>
      </c>
      <c r="L576" s="33"/>
      <c r="M576" s="141" t="s">
        <v>21</v>
      </c>
      <c r="N576" s="142" t="s">
        <v>42</v>
      </c>
      <c r="P576" s="143">
        <f t="shared" si="185"/>
        <v>0</v>
      </c>
      <c r="Q576" s="143">
        <v>0</v>
      </c>
      <c r="R576" s="143">
        <f t="shared" si="186"/>
        <v>0</v>
      </c>
      <c r="S576" s="143">
        <v>0</v>
      </c>
      <c r="T576" s="144">
        <f t="shared" si="187"/>
        <v>0</v>
      </c>
      <c r="AR576" s="145" t="s">
        <v>6751</v>
      </c>
      <c r="AT576" s="145" t="s">
        <v>332</v>
      </c>
      <c r="AU576" s="145" t="s">
        <v>78</v>
      </c>
      <c r="AY576" s="18" t="s">
        <v>330</v>
      </c>
      <c r="BE576" s="146">
        <f t="shared" si="188"/>
        <v>148170.79999999999</v>
      </c>
      <c r="BF576" s="146">
        <f t="shared" si="189"/>
        <v>0</v>
      </c>
      <c r="BG576" s="146">
        <f t="shared" si="190"/>
        <v>0</v>
      </c>
      <c r="BH576" s="146">
        <f t="shared" si="191"/>
        <v>0</v>
      </c>
      <c r="BI576" s="146">
        <f t="shared" si="192"/>
        <v>0</v>
      </c>
      <c r="BJ576" s="18" t="s">
        <v>78</v>
      </c>
      <c r="BK576" s="146">
        <f t="shared" si="193"/>
        <v>148170.79999999999</v>
      </c>
      <c r="BL576" s="18" t="s">
        <v>6751</v>
      </c>
      <c r="BM576" s="145" t="s">
        <v>6768</v>
      </c>
    </row>
    <row r="577" spans="2:65" s="1" customFormat="1" ht="16.5" customHeight="1">
      <c r="B577" s="33"/>
      <c r="C577" s="134" t="s">
        <v>4026</v>
      </c>
      <c r="D577" s="134" t="s">
        <v>332</v>
      </c>
      <c r="E577" s="135" t="s">
        <v>6769</v>
      </c>
      <c r="F577" s="136" t="s">
        <v>6770</v>
      </c>
      <c r="G577" s="137" t="s">
        <v>2551</v>
      </c>
      <c r="H577" s="138">
        <v>1</v>
      </c>
      <c r="I577" s="139">
        <v>11221.38</v>
      </c>
      <c r="J577" s="140">
        <f t="shared" si="184"/>
        <v>11221.38</v>
      </c>
      <c r="K577" s="136" t="s">
        <v>21</v>
      </c>
      <c r="L577" s="33"/>
      <c r="M577" s="141" t="s">
        <v>21</v>
      </c>
      <c r="N577" s="142" t="s">
        <v>42</v>
      </c>
      <c r="P577" s="143">
        <f t="shared" si="185"/>
        <v>0</v>
      </c>
      <c r="Q577" s="143">
        <v>0</v>
      </c>
      <c r="R577" s="143">
        <f t="shared" si="186"/>
        <v>0</v>
      </c>
      <c r="S577" s="143">
        <v>0</v>
      </c>
      <c r="T577" s="144">
        <f t="shared" si="187"/>
        <v>0</v>
      </c>
      <c r="AR577" s="145" t="s">
        <v>6751</v>
      </c>
      <c r="AT577" s="145" t="s">
        <v>332</v>
      </c>
      <c r="AU577" s="145" t="s">
        <v>78</v>
      </c>
      <c r="AY577" s="18" t="s">
        <v>330</v>
      </c>
      <c r="BE577" s="146">
        <f t="shared" si="188"/>
        <v>11221.38</v>
      </c>
      <c r="BF577" s="146">
        <f t="shared" si="189"/>
        <v>0</v>
      </c>
      <c r="BG577" s="146">
        <f t="shared" si="190"/>
        <v>0</v>
      </c>
      <c r="BH577" s="146">
        <f t="shared" si="191"/>
        <v>0</v>
      </c>
      <c r="BI577" s="146">
        <f t="shared" si="192"/>
        <v>0</v>
      </c>
      <c r="BJ577" s="18" t="s">
        <v>78</v>
      </c>
      <c r="BK577" s="146">
        <f t="shared" si="193"/>
        <v>11221.38</v>
      </c>
      <c r="BL577" s="18" t="s">
        <v>6751</v>
      </c>
      <c r="BM577" s="145" t="s">
        <v>6771</v>
      </c>
    </row>
    <row r="578" spans="2:65" s="1" customFormat="1" ht="16.5" customHeight="1">
      <c r="B578" s="33"/>
      <c r="C578" s="134" t="s">
        <v>4029</v>
      </c>
      <c r="D578" s="134" t="s">
        <v>332</v>
      </c>
      <c r="E578" s="135" t="s">
        <v>6772</v>
      </c>
      <c r="F578" s="136" t="s">
        <v>6773</v>
      </c>
      <c r="G578" s="137" t="s">
        <v>6758</v>
      </c>
      <c r="H578" s="138">
        <v>124</v>
      </c>
      <c r="I578" s="139">
        <v>336.64</v>
      </c>
      <c r="J578" s="140">
        <f t="shared" si="184"/>
        <v>41743.360000000001</v>
      </c>
      <c r="K578" s="136" t="s">
        <v>21</v>
      </c>
      <c r="L578" s="33"/>
      <c r="M578" s="141" t="s">
        <v>21</v>
      </c>
      <c r="N578" s="142" t="s">
        <v>42</v>
      </c>
      <c r="P578" s="143">
        <f t="shared" si="185"/>
        <v>0</v>
      </c>
      <c r="Q578" s="143">
        <v>0</v>
      </c>
      <c r="R578" s="143">
        <f t="shared" si="186"/>
        <v>0</v>
      </c>
      <c r="S578" s="143">
        <v>0</v>
      </c>
      <c r="T578" s="144">
        <f t="shared" si="187"/>
        <v>0</v>
      </c>
      <c r="AR578" s="145" t="s">
        <v>6751</v>
      </c>
      <c r="AT578" s="145" t="s">
        <v>332</v>
      </c>
      <c r="AU578" s="145" t="s">
        <v>78</v>
      </c>
      <c r="AY578" s="18" t="s">
        <v>330</v>
      </c>
      <c r="BE578" s="146">
        <f t="shared" si="188"/>
        <v>41743.360000000001</v>
      </c>
      <c r="BF578" s="146">
        <f t="shared" si="189"/>
        <v>0</v>
      </c>
      <c r="BG578" s="146">
        <f t="shared" si="190"/>
        <v>0</v>
      </c>
      <c r="BH578" s="146">
        <f t="shared" si="191"/>
        <v>0</v>
      </c>
      <c r="BI578" s="146">
        <f t="shared" si="192"/>
        <v>0</v>
      </c>
      <c r="BJ578" s="18" t="s">
        <v>78</v>
      </c>
      <c r="BK578" s="146">
        <f t="shared" si="193"/>
        <v>41743.360000000001</v>
      </c>
      <c r="BL578" s="18" t="s">
        <v>6751</v>
      </c>
      <c r="BM578" s="145" t="s">
        <v>6774</v>
      </c>
    </row>
    <row r="579" spans="2:65" s="1" customFormat="1" ht="16.5" customHeight="1">
      <c r="B579" s="33"/>
      <c r="C579" s="134" t="s">
        <v>4033</v>
      </c>
      <c r="D579" s="134" t="s">
        <v>332</v>
      </c>
      <c r="E579" s="135" t="s">
        <v>6775</v>
      </c>
      <c r="F579" s="136" t="s">
        <v>6776</v>
      </c>
      <c r="G579" s="137" t="s">
        <v>2511</v>
      </c>
      <c r="H579" s="138">
        <v>2500</v>
      </c>
      <c r="I579" s="139">
        <v>91.17</v>
      </c>
      <c r="J579" s="140">
        <f t="shared" si="184"/>
        <v>227925</v>
      </c>
      <c r="K579" s="136" t="s">
        <v>21</v>
      </c>
      <c r="L579" s="33"/>
      <c r="M579" s="194" t="s">
        <v>21</v>
      </c>
      <c r="N579" s="195" t="s">
        <v>42</v>
      </c>
      <c r="O579" s="191"/>
      <c r="P579" s="196">
        <f t="shared" si="185"/>
        <v>0</v>
      </c>
      <c r="Q579" s="196">
        <v>0</v>
      </c>
      <c r="R579" s="196">
        <f t="shared" si="186"/>
        <v>0</v>
      </c>
      <c r="S579" s="196">
        <v>0</v>
      </c>
      <c r="T579" s="197">
        <f t="shared" si="187"/>
        <v>0</v>
      </c>
      <c r="AR579" s="145" t="s">
        <v>6751</v>
      </c>
      <c r="AT579" s="145" t="s">
        <v>332</v>
      </c>
      <c r="AU579" s="145" t="s">
        <v>78</v>
      </c>
      <c r="AY579" s="18" t="s">
        <v>330</v>
      </c>
      <c r="BE579" s="146">
        <f t="shared" si="188"/>
        <v>227925</v>
      </c>
      <c r="BF579" s="146">
        <f t="shared" si="189"/>
        <v>0</v>
      </c>
      <c r="BG579" s="146">
        <f t="shared" si="190"/>
        <v>0</v>
      </c>
      <c r="BH579" s="146">
        <f t="shared" si="191"/>
        <v>0</v>
      </c>
      <c r="BI579" s="146">
        <f t="shared" si="192"/>
        <v>0</v>
      </c>
      <c r="BJ579" s="18" t="s">
        <v>78</v>
      </c>
      <c r="BK579" s="146">
        <f t="shared" si="193"/>
        <v>227925</v>
      </c>
      <c r="BL579" s="18" t="s">
        <v>6751</v>
      </c>
      <c r="BM579" s="145" t="s">
        <v>6777</v>
      </c>
    </row>
    <row r="580" spans="2:65" s="1" customFormat="1" ht="6.95" customHeight="1">
      <c r="B580" s="41"/>
      <c r="C580" s="42"/>
      <c r="D580" s="42"/>
      <c r="E580" s="42"/>
      <c r="F580" s="42"/>
      <c r="G580" s="42"/>
      <c r="H580" s="42"/>
      <c r="I580" s="42"/>
      <c r="J580" s="42"/>
      <c r="K580" s="42"/>
      <c r="L580" s="33"/>
    </row>
  </sheetData>
  <sheetProtection algorithmName="SHA-512" hashValue="eP2FP/6pjw1NFNOGjXEPKsV9/jYOs2s4uZ6oYXMSCYtYkDOE29lF9VfKGRnQjRilh5hd8wtpC5gYjUoJJ3F/YA==" saltValue="E3juxKr6KcAMgOSiDy1dI+9OB1NeyY06pe/whhpmUjAkEUnDgF18xn84LKll6FlyFNsLOCBD9ZcPaAh/A/V4wQ==" spinCount="100000" sheet="1" objects="1" scenarios="1" formatColumns="0" formatRows="0" autoFilter="0"/>
  <autoFilter ref="C102:K579" xr:uid="{00000000-0009-0000-0000-000004000000}"/>
  <mergeCells count="12">
    <mergeCell ref="E95:H95"/>
    <mergeCell ref="L2:V2"/>
    <mergeCell ref="E50:H50"/>
    <mergeCell ref="E52:H52"/>
    <mergeCell ref="E54:H54"/>
    <mergeCell ref="E91:H91"/>
    <mergeCell ref="E93:H93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2:BM420"/>
  <sheetViews>
    <sheetView showGridLines="0" topLeftCell="A73" workbookViewId="0">
      <selection activeCell="I92" sqref="I92:I418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97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6778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ROUND(J90, 2)</f>
        <v>12415507.779999999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ROUND((SUM(BE90:BE419)),  2)</f>
        <v>12415507.779999999</v>
      </c>
      <c r="I35" s="96">
        <v>0.21</v>
      </c>
      <c r="J35" s="82">
        <f>ROUND(((SUM(BE90:BE419))*I35),  2)</f>
        <v>2607256.63</v>
      </c>
      <c r="L35" s="33"/>
    </row>
    <row r="36" spans="2:12" s="1" customFormat="1" ht="14.45" customHeight="1">
      <c r="B36" s="33"/>
      <c r="E36" s="28" t="s">
        <v>43</v>
      </c>
      <c r="F36" s="82">
        <f>ROUND((SUM(BF90:BF419)),  2)</f>
        <v>0</v>
      </c>
      <c r="I36" s="96">
        <v>0.12</v>
      </c>
      <c r="J36" s="82">
        <f>ROUND(((SUM(BF90:BF419))*I36),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ROUND((SUM(BG90:BG419)),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ROUND((SUM(BH90:BH419)),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ROUND((SUM(BI90:BI419)),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15022764.41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D.1.4.D - Měření a regulace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J90</f>
        <v>12415507.780000001</v>
      </c>
      <c r="L63" s="33"/>
      <c r="AU63" s="18" t="s">
        <v>273</v>
      </c>
    </row>
    <row r="64" spans="2:47" s="8" customFormat="1" ht="24.95" customHeight="1">
      <c r="B64" s="106"/>
      <c r="D64" s="107" t="s">
        <v>6779</v>
      </c>
      <c r="E64" s="108"/>
      <c r="F64" s="108"/>
      <c r="G64" s="108"/>
      <c r="H64" s="108"/>
      <c r="I64" s="108"/>
      <c r="J64" s="109">
        <f>J91</f>
        <v>2881048.9000000004</v>
      </c>
      <c r="L64" s="106"/>
    </row>
    <row r="65" spans="2:12" s="8" customFormat="1" ht="24.95" customHeight="1">
      <c r="B65" s="106"/>
      <c r="D65" s="107" t="s">
        <v>6780</v>
      </c>
      <c r="E65" s="108"/>
      <c r="F65" s="108"/>
      <c r="G65" s="108"/>
      <c r="H65" s="108"/>
      <c r="I65" s="108"/>
      <c r="J65" s="109">
        <f>J132</f>
        <v>1908810.6400000001</v>
      </c>
      <c r="L65" s="106"/>
    </row>
    <row r="66" spans="2:12" s="8" customFormat="1" ht="24.95" customHeight="1">
      <c r="B66" s="106"/>
      <c r="D66" s="107" t="s">
        <v>6781</v>
      </c>
      <c r="E66" s="108"/>
      <c r="F66" s="108"/>
      <c r="G66" s="108"/>
      <c r="H66" s="108"/>
      <c r="I66" s="108"/>
      <c r="J66" s="109">
        <f>J209</f>
        <v>1477983.1799999995</v>
      </c>
      <c r="L66" s="106"/>
    </row>
    <row r="67" spans="2:12" s="8" customFormat="1" ht="24.95" customHeight="1">
      <c r="B67" s="106"/>
      <c r="D67" s="107" t="s">
        <v>6782</v>
      </c>
      <c r="E67" s="108"/>
      <c r="F67" s="108"/>
      <c r="G67" s="108"/>
      <c r="H67" s="108"/>
      <c r="I67" s="108"/>
      <c r="J67" s="109">
        <f>J264</f>
        <v>2252657.4500000002</v>
      </c>
      <c r="L67" s="106"/>
    </row>
    <row r="68" spans="2:12" s="8" customFormat="1" ht="24.95" customHeight="1">
      <c r="B68" s="106"/>
      <c r="D68" s="107" t="s">
        <v>6783</v>
      </c>
      <c r="E68" s="108"/>
      <c r="F68" s="108"/>
      <c r="G68" s="108"/>
      <c r="H68" s="108"/>
      <c r="I68" s="108"/>
      <c r="J68" s="109">
        <f>J301</f>
        <v>3895007.6100000003</v>
      </c>
      <c r="L68" s="106"/>
    </row>
    <row r="69" spans="2:12" s="1" customFormat="1" ht="21.75" customHeight="1">
      <c r="B69" s="33"/>
      <c r="L69" s="33"/>
    </row>
    <row r="70" spans="2:12" s="1" customFormat="1" ht="6.95" customHeight="1"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33"/>
    </row>
    <row r="74" spans="2:12" s="1" customFormat="1" ht="6.95" customHeight="1">
      <c r="B74" s="43"/>
      <c r="C74" s="44"/>
      <c r="D74" s="44"/>
      <c r="E74" s="44"/>
      <c r="F74" s="44"/>
      <c r="G74" s="44"/>
      <c r="H74" s="44"/>
      <c r="I74" s="44"/>
      <c r="J74" s="44"/>
      <c r="K74" s="44"/>
      <c r="L74" s="33"/>
    </row>
    <row r="75" spans="2:12" s="1" customFormat="1" ht="24.95" customHeight="1">
      <c r="B75" s="33"/>
      <c r="C75" s="22" t="s">
        <v>315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16.5" customHeight="1">
      <c r="B78" s="33"/>
      <c r="E78" s="336" t="str">
        <f>E7</f>
        <v>Novostavba Onkologické kliniky P4 - Novostavba budovy P4</v>
      </c>
      <c r="F78" s="337"/>
      <c r="G78" s="337"/>
      <c r="H78" s="337"/>
      <c r="L78" s="33"/>
    </row>
    <row r="79" spans="2:12" ht="12" customHeight="1">
      <c r="B79" s="21"/>
      <c r="C79" s="28" t="s">
        <v>188</v>
      </c>
      <c r="L79" s="21"/>
    </row>
    <row r="80" spans="2:12" s="1" customFormat="1" ht="16.5" customHeight="1">
      <c r="B80" s="33"/>
      <c r="E80" s="336" t="s">
        <v>192</v>
      </c>
      <c r="F80" s="335"/>
      <c r="G80" s="335"/>
      <c r="H80" s="335"/>
      <c r="L80" s="33"/>
    </row>
    <row r="81" spans="2:65" s="1" customFormat="1" ht="12" customHeight="1">
      <c r="B81" s="33"/>
      <c r="C81" s="28" t="s">
        <v>196</v>
      </c>
      <c r="L81" s="33"/>
    </row>
    <row r="82" spans="2:65" s="1" customFormat="1" ht="16.5" customHeight="1">
      <c r="B82" s="33"/>
      <c r="E82" s="305" t="str">
        <f>E11</f>
        <v>D.1.4.D - Měření a regulace</v>
      </c>
      <c r="F82" s="335"/>
      <c r="G82" s="335"/>
      <c r="H82" s="335"/>
      <c r="L82" s="33"/>
    </row>
    <row r="83" spans="2:65" s="1" customFormat="1" ht="6.95" customHeight="1">
      <c r="B83" s="33"/>
      <c r="L83" s="33"/>
    </row>
    <row r="84" spans="2:65" s="1" customFormat="1" ht="12" customHeight="1">
      <c r="B84" s="33"/>
      <c r="C84" s="28" t="s">
        <v>22</v>
      </c>
      <c r="F84" s="26" t="str">
        <f>F14</f>
        <v>Olomouc</v>
      </c>
      <c r="I84" s="28" t="s">
        <v>24</v>
      </c>
      <c r="J84" s="49">
        <f>IF(J14="","",J14)</f>
        <v>45470</v>
      </c>
      <c r="L84" s="33"/>
    </row>
    <row r="85" spans="2:65" s="1" customFormat="1" ht="6.95" customHeight="1">
      <c r="B85" s="33"/>
      <c r="L85" s="33"/>
    </row>
    <row r="86" spans="2:65" s="1" customFormat="1" ht="25.7" customHeight="1">
      <c r="B86" s="33"/>
      <c r="C86" s="28" t="s">
        <v>25</v>
      </c>
      <c r="F86" s="26" t="str">
        <f>E17</f>
        <v>Fakultní nemocnice Olomouc</v>
      </c>
      <c r="I86" s="28" t="s">
        <v>30</v>
      </c>
      <c r="J86" s="31" t="str">
        <f>E23</f>
        <v>Adam Rujbr Architects</v>
      </c>
      <c r="L86" s="33"/>
    </row>
    <row r="87" spans="2:65" s="1" customFormat="1" ht="15.2" customHeight="1">
      <c r="B87" s="33"/>
      <c r="C87" s="28" t="s">
        <v>29</v>
      </c>
      <c r="F87" s="26" t="str">
        <f>IF(E20="","",E20)</f>
        <v>Sdružení firem VW WACHAL a.s., YUCON CZ s.r.o. a STANTER, a.s. zkratkou S-VWYUST</v>
      </c>
      <c r="I87" s="28" t="s">
        <v>33</v>
      </c>
      <c r="J87" s="31" t="str">
        <f>E26</f>
        <v xml:space="preserve"> </v>
      </c>
      <c r="L87" s="33"/>
    </row>
    <row r="88" spans="2:65" s="1" customFormat="1" ht="10.35" customHeight="1">
      <c r="B88" s="33"/>
      <c r="L88" s="33"/>
    </row>
    <row r="89" spans="2:65" s="10" customFormat="1" ht="29.25" customHeight="1">
      <c r="B89" s="114"/>
      <c r="C89" s="115" t="s">
        <v>316</v>
      </c>
      <c r="D89" s="116" t="s">
        <v>56</v>
      </c>
      <c r="E89" s="116" t="s">
        <v>52</v>
      </c>
      <c r="F89" s="116" t="s">
        <v>53</v>
      </c>
      <c r="G89" s="116" t="s">
        <v>317</v>
      </c>
      <c r="H89" s="116" t="s">
        <v>318</v>
      </c>
      <c r="I89" s="116" t="s">
        <v>319</v>
      </c>
      <c r="J89" s="116" t="s">
        <v>272</v>
      </c>
      <c r="K89" s="117" t="s">
        <v>320</v>
      </c>
      <c r="L89" s="114"/>
      <c r="M89" s="55" t="s">
        <v>21</v>
      </c>
      <c r="N89" s="56" t="s">
        <v>41</v>
      </c>
      <c r="O89" s="56" t="s">
        <v>321</v>
      </c>
      <c r="P89" s="56" t="s">
        <v>322</v>
      </c>
      <c r="Q89" s="56" t="s">
        <v>323</v>
      </c>
      <c r="R89" s="56" t="s">
        <v>324</v>
      </c>
      <c r="S89" s="56" t="s">
        <v>325</v>
      </c>
      <c r="T89" s="57" t="s">
        <v>326</v>
      </c>
    </row>
    <row r="90" spans="2:65" s="1" customFormat="1" ht="22.9" customHeight="1">
      <c r="B90" s="33"/>
      <c r="C90" s="60" t="s">
        <v>327</v>
      </c>
      <c r="J90" s="118">
        <f>BK90</f>
        <v>12415507.780000001</v>
      </c>
      <c r="L90" s="33"/>
      <c r="M90" s="58"/>
      <c r="N90" s="50"/>
      <c r="O90" s="50"/>
      <c r="P90" s="119">
        <f>P91+P132+P209+P264+P301</f>
        <v>0</v>
      </c>
      <c r="Q90" s="50"/>
      <c r="R90" s="119">
        <f>R91+R132+R209+R264+R301</f>
        <v>0</v>
      </c>
      <c r="S90" s="50"/>
      <c r="T90" s="120">
        <f>T91+T132+T209+T264+T301</f>
        <v>0</v>
      </c>
      <c r="AT90" s="18" t="s">
        <v>70</v>
      </c>
      <c r="AU90" s="18" t="s">
        <v>273</v>
      </c>
      <c r="BK90" s="121">
        <f>BK91+BK132+BK209+BK264+BK301</f>
        <v>12415507.780000001</v>
      </c>
    </row>
    <row r="91" spans="2:65" s="11" customFormat="1" ht="25.9" customHeight="1">
      <c r="B91" s="122"/>
      <c r="D91" s="123" t="s">
        <v>70</v>
      </c>
      <c r="E91" s="124" t="s">
        <v>6784</v>
      </c>
      <c r="F91" s="124" t="s">
        <v>6785</v>
      </c>
      <c r="I91" s="125"/>
      <c r="J91" s="126">
        <f>BK91</f>
        <v>2881048.9000000004</v>
      </c>
      <c r="L91" s="122"/>
      <c r="M91" s="127"/>
      <c r="P91" s="128">
        <f>SUM(P92:P131)</f>
        <v>0</v>
      </c>
      <c r="R91" s="128">
        <f>SUM(R92:R131)</f>
        <v>0</v>
      </c>
      <c r="T91" s="129">
        <f>SUM(T92:T131)</f>
        <v>0</v>
      </c>
      <c r="AR91" s="123" t="s">
        <v>78</v>
      </c>
      <c r="AT91" s="130" t="s">
        <v>70</v>
      </c>
      <c r="AU91" s="130" t="s">
        <v>71</v>
      </c>
      <c r="AY91" s="123" t="s">
        <v>330</v>
      </c>
      <c r="BK91" s="131">
        <f>SUM(BK92:BK131)</f>
        <v>2881048.9000000004</v>
      </c>
    </row>
    <row r="92" spans="2:65" s="1" customFormat="1" ht="24.2" customHeight="1">
      <c r="B92" s="33"/>
      <c r="C92" s="134" t="s">
        <v>78</v>
      </c>
      <c r="D92" s="134" t="s">
        <v>332</v>
      </c>
      <c r="E92" s="135" t="s">
        <v>6786</v>
      </c>
      <c r="F92" s="136" t="s">
        <v>6787</v>
      </c>
      <c r="G92" s="137" t="s">
        <v>2551</v>
      </c>
      <c r="H92" s="138">
        <v>5</v>
      </c>
      <c r="I92" s="139">
        <v>62893.21</v>
      </c>
      <c r="J92" s="140">
        <f>ROUND(I92*H92,2)</f>
        <v>314466.05</v>
      </c>
      <c r="K92" s="136" t="s">
        <v>6788</v>
      </c>
      <c r="L92" s="33"/>
      <c r="M92" s="141" t="s">
        <v>21</v>
      </c>
      <c r="N92" s="142" t="s">
        <v>42</v>
      </c>
      <c r="P92" s="143">
        <f>O92*H92</f>
        <v>0</v>
      </c>
      <c r="Q92" s="143">
        <v>0</v>
      </c>
      <c r="R92" s="143">
        <f>Q92*H92</f>
        <v>0</v>
      </c>
      <c r="S92" s="143">
        <v>0</v>
      </c>
      <c r="T92" s="144">
        <f>S92*H92</f>
        <v>0</v>
      </c>
      <c r="AR92" s="145" t="s">
        <v>1050</v>
      </c>
      <c r="AT92" s="145" t="s">
        <v>332</v>
      </c>
      <c r="AU92" s="145" t="s">
        <v>78</v>
      </c>
      <c r="AY92" s="18" t="s">
        <v>330</v>
      </c>
      <c r="BE92" s="146">
        <f>IF(N92="základní",J92,0)</f>
        <v>314466.05</v>
      </c>
      <c r="BF92" s="146">
        <f>IF(N92="snížená",J92,0)</f>
        <v>0</v>
      </c>
      <c r="BG92" s="146">
        <f>IF(N92="zákl. přenesená",J92,0)</f>
        <v>0</v>
      </c>
      <c r="BH92" s="146">
        <f>IF(N92="sníž. přenesená",J92,0)</f>
        <v>0</v>
      </c>
      <c r="BI92" s="146">
        <f>IF(N92="nulová",J92,0)</f>
        <v>0</v>
      </c>
      <c r="BJ92" s="18" t="s">
        <v>78</v>
      </c>
      <c r="BK92" s="146">
        <f>ROUND(I92*H92,2)</f>
        <v>314466.05</v>
      </c>
      <c r="BL92" s="18" t="s">
        <v>1050</v>
      </c>
      <c r="BM92" s="145" t="s">
        <v>80</v>
      </c>
    </row>
    <row r="93" spans="2:65" s="1" customFormat="1" ht="19.5">
      <c r="B93" s="33"/>
      <c r="D93" s="152" t="s">
        <v>375</v>
      </c>
      <c r="F93" s="165" t="s">
        <v>6789</v>
      </c>
      <c r="I93" s="149"/>
      <c r="L93" s="33"/>
      <c r="M93" s="150"/>
      <c r="T93" s="52"/>
      <c r="AT93" s="18" t="s">
        <v>375</v>
      </c>
      <c r="AU93" s="18" t="s">
        <v>78</v>
      </c>
    </row>
    <row r="94" spans="2:65" s="1" customFormat="1" ht="16.5" customHeight="1">
      <c r="B94" s="33"/>
      <c r="C94" s="134" t="s">
        <v>80</v>
      </c>
      <c r="D94" s="134" t="s">
        <v>332</v>
      </c>
      <c r="E94" s="135" t="s">
        <v>6790</v>
      </c>
      <c r="F94" s="136" t="s">
        <v>6791</v>
      </c>
      <c r="G94" s="137" t="s">
        <v>2551</v>
      </c>
      <c r="H94" s="138">
        <v>5</v>
      </c>
      <c r="I94" s="139">
        <v>7937.33</v>
      </c>
      <c r="J94" s="140">
        <f>ROUND(I94*H94,2)</f>
        <v>39686.65</v>
      </c>
      <c r="K94" s="136" t="s">
        <v>6788</v>
      </c>
      <c r="L94" s="33"/>
      <c r="M94" s="141" t="s">
        <v>21</v>
      </c>
      <c r="N94" s="142" t="s">
        <v>42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1050</v>
      </c>
      <c r="AT94" s="145" t="s">
        <v>332</v>
      </c>
      <c r="AU94" s="145" t="s">
        <v>78</v>
      </c>
      <c r="AY94" s="18" t="s">
        <v>330</v>
      </c>
      <c r="BE94" s="146">
        <f>IF(N94="základní",J94,0)</f>
        <v>39686.65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78</v>
      </c>
      <c r="BK94" s="146">
        <f>ROUND(I94*H94,2)</f>
        <v>39686.65</v>
      </c>
      <c r="BL94" s="18" t="s">
        <v>1050</v>
      </c>
      <c r="BM94" s="145" t="s">
        <v>336</v>
      </c>
    </row>
    <row r="95" spans="2:65" s="1" customFormat="1" ht="19.5">
      <c r="B95" s="33"/>
      <c r="D95" s="152" t="s">
        <v>375</v>
      </c>
      <c r="F95" s="165" t="s">
        <v>6789</v>
      </c>
      <c r="I95" s="149"/>
      <c r="L95" s="33"/>
      <c r="M95" s="150"/>
      <c r="T95" s="52"/>
      <c r="AT95" s="18" t="s">
        <v>375</v>
      </c>
      <c r="AU95" s="18" t="s">
        <v>78</v>
      </c>
    </row>
    <row r="96" spans="2:65" s="1" customFormat="1" ht="16.5" customHeight="1">
      <c r="B96" s="33"/>
      <c r="C96" s="134" t="s">
        <v>171</v>
      </c>
      <c r="D96" s="134" t="s">
        <v>332</v>
      </c>
      <c r="E96" s="135" t="s">
        <v>6792</v>
      </c>
      <c r="F96" s="136" t="s">
        <v>6793</v>
      </c>
      <c r="G96" s="137" t="s">
        <v>2551</v>
      </c>
      <c r="H96" s="138">
        <v>5</v>
      </c>
      <c r="I96" s="139">
        <v>3897.27</v>
      </c>
      <c r="J96" s="140">
        <f>ROUND(I96*H96,2)</f>
        <v>19486.349999999999</v>
      </c>
      <c r="K96" s="136" t="s">
        <v>6788</v>
      </c>
      <c r="L96" s="33"/>
      <c r="M96" s="141" t="s">
        <v>21</v>
      </c>
      <c r="N96" s="142" t="s">
        <v>42</v>
      </c>
      <c r="P96" s="143">
        <f>O96*H96</f>
        <v>0</v>
      </c>
      <c r="Q96" s="143">
        <v>0</v>
      </c>
      <c r="R96" s="143">
        <f>Q96*H96</f>
        <v>0</v>
      </c>
      <c r="S96" s="143">
        <v>0</v>
      </c>
      <c r="T96" s="144">
        <f>S96*H96</f>
        <v>0</v>
      </c>
      <c r="AR96" s="145" t="s">
        <v>1050</v>
      </c>
      <c r="AT96" s="145" t="s">
        <v>332</v>
      </c>
      <c r="AU96" s="145" t="s">
        <v>78</v>
      </c>
      <c r="AY96" s="18" t="s">
        <v>330</v>
      </c>
      <c r="BE96" s="146">
        <f>IF(N96="základní",J96,0)</f>
        <v>19486.349999999999</v>
      </c>
      <c r="BF96" s="146">
        <f>IF(N96="snížená",J96,0)</f>
        <v>0</v>
      </c>
      <c r="BG96" s="146">
        <f>IF(N96="zákl. přenesená",J96,0)</f>
        <v>0</v>
      </c>
      <c r="BH96" s="146">
        <f>IF(N96="sníž. přenesená",J96,0)</f>
        <v>0</v>
      </c>
      <c r="BI96" s="146">
        <f>IF(N96="nulová",J96,0)</f>
        <v>0</v>
      </c>
      <c r="BJ96" s="18" t="s">
        <v>78</v>
      </c>
      <c r="BK96" s="146">
        <f>ROUND(I96*H96,2)</f>
        <v>19486.349999999999</v>
      </c>
      <c r="BL96" s="18" t="s">
        <v>1050</v>
      </c>
      <c r="BM96" s="145" t="s">
        <v>370</v>
      </c>
    </row>
    <row r="97" spans="2:65" s="1" customFormat="1" ht="19.5">
      <c r="B97" s="33"/>
      <c r="D97" s="152" t="s">
        <v>375</v>
      </c>
      <c r="F97" s="165" t="s">
        <v>6789</v>
      </c>
      <c r="I97" s="149"/>
      <c r="L97" s="33"/>
      <c r="M97" s="150"/>
      <c r="T97" s="52"/>
      <c r="AT97" s="18" t="s">
        <v>375</v>
      </c>
      <c r="AU97" s="18" t="s">
        <v>78</v>
      </c>
    </row>
    <row r="98" spans="2:65" s="1" customFormat="1" ht="16.5" customHeight="1">
      <c r="B98" s="33"/>
      <c r="C98" s="134" t="s">
        <v>336</v>
      </c>
      <c r="D98" s="134" t="s">
        <v>332</v>
      </c>
      <c r="E98" s="135" t="s">
        <v>6794</v>
      </c>
      <c r="F98" s="136" t="s">
        <v>6795</v>
      </c>
      <c r="G98" s="137" t="s">
        <v>2551</v>
      </c>
      <c r="H98" s="138">
        <v>5</v>
      </c>
      <c r="I98" s="139">
        <v>262.33</v>
      </c>
      <c r="J98" s="140">
        <f>ROUND(I98*H98,2)</f>
        <v>1311.65</v>
      </c>
      <c r="K98" s="136" t="s">
        <v>6788</v>
      </c>
      <c r="L98" s="33"/>
      <c r="M98" s="141" t="s">
        <v>21</v>
      </c>
      <c r="N98" s="142" t="s">
        <v>42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1050</v>
      </c>
      <c r="AT98" s="145" t="s">
        <v>332</v>
      </c>
      <c r="AU98" s="145" t="s">
        <v>78</v>
      </c>
      <c r="AY98" s="18" t="s">
        <v>330</v>
      </c>
      <c r="BE98" s="146">
        <f>IF(N98="základní",J98,0)</f>
        <v>1311.65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78</v>
      </c>
      <c r="BK98" s="146">
        <f>ROUND(I98*H98,2)</f>
        <v>1311.65</v>
      </c>
      <c r="BL98" s="18" t="s">
        <v>1050</v>
      </c>
      <c r="BM98" s="145" t="s">
        <v>388</v>
      </c>
    </row>
    <row r="99" spans="2:65" s="1" customFormat="1" ht="19.5">
      <c r="B99" s="33"/>
      <c r="D99" s="152" t="s">
        <v>375</v>
      </c>
      <c r="F99" s="165" t="s">
        <v>6789</v>
      </c>
      <c r="I99" s="149"/>
      <c r="L99" s="33"/>
      <c r="M99" s="150"/>
      <c r="T99" s="52"/>
      <c r="AT99" s="18" t="s">
        <v>375</v>
      </c>
      <c r="AU99" s="18" t="s">
        <v>78</v>
      </c>
    </row>
    <row r="100" spans="2:65" s="1" customFormat="1" ht="16.5" customHeight="1">
      <c r="B100" s="33"/>
      <c r="C100" s="134" t="s">
        <v>364</v>
      </c>
      <c r="D100" s="134" t="s">
        <v>332</v>
      </c>
      <c r="E100" s="135" t="s">
        <v>6796</v>
      </c>
      <c r="F100" s="136" t="s">
        <v>6797</v>
      </c>
      <c r="G100" s="137" t="s">
        <v>2551</v>
      </c>
      <c r="H100" s="138">
        <v>31</v>
      </c>
      <c r="I100" s="139">
        <v>7421.53</v>
      </c>
      <c r="J100" s="140">
        <f>ROUND(I100*H100,2)</f>
        <v>230067.43</v>
      </c>
      <c r="K100" s="136" t="s">
        <v>6788</v>
      </c>
      <c r="L100" s="33"/>
      <c r="M100" s="141" t="s">
        <v>21</v>
      </c>
      <c r="N100" s="142" t="s">
        <v>42</v>
      </c>
      <c r="P100" s="143">
        <f>O100*H100</f>
        <v>0</v>
      </c>
      <c r="Q100" s="143">
        <v>0</v>
      </c>
      <c r="R100" s="143">
        <f>Q100*H100</f>
        <v>0</v>
      </c>
      <c r="S100" s="143">
        <v>0</v>
      </c>
      <c r="T100" s="144">
        <f>S100*H100</f>
        <v>0</v>
      </c>
      <c r="AR100" s="145" t="s">
        <v>1050</v>
      </c>
      <c r="AT100" s="145" t="s">
        <v>332</v>
      </c>
      <c r="AU100" s="145" t="s">
        <v>78</v>
      </c>
      <c r="AY100" s="18" t="s">
        <v>330</v>
      </c>
      <c r="BE100" s="146">
        <f>IF(N100="základní",J100,0)</f>
        <v>230067.43</v>
      </c>
      <c r="BF100" s="146">
        <f>IF(N100="snížená",J100,0)</f>
        <v>0</v>
      </c>
      <c r="BG100" s="146">
        <f>IF(N100="zákl. přenesená",J100,0)</f>
        <v>0</v>
      </c>
      <c r="BH100" s="146">
        <f>IF(N100="sníž. přenesená",J100,0)</f>
        <v>0</v>
      </c>
      <c r="BI100" s="146">
        <f>IF(N100="nulová",J100,0)</f>
        <v>0</v>
      </c>
      <c r="BJ100" s="18" t="s">
        <v>78</v>
      </c>
      <c r="BK100" s="146">
        <f>ROUND(I100*H100,2)</f>
        <v>230067.43</v>
      </c>
      <c r="BL100" s="18" t="s">
        <v>1050</v>
      </c>
      <c r="BM100" s="145" t="s">
        <v>404</v>
      </c>
    </row>
    <row r="101" spans="2:65" s="1" customFormat="1" ht="19.5">
      <c r="B101" s="33"/>
      <c r="D101" s="152" t="s">
        <v>375</v>
      </c>
      <c r="F101" s="165" t="s">
        <v>6789</v>
      </c>
      <c r="I101" s="149"/>
      <c r="L101" s="33"/>
      <c r="M101" s="150"/>
      <c r="T101" s="52"/>
      <c r="AT101" s="18" t="s">
        <v>375</v>
      </c>
      <c r="AU101" s="18" t="s">
        <v>78</v>
      </c>
    </row>
    <row r="102" spans="2:65" s="1" customFormat="1" ht="16.5" customHeight="1">
      <c r="B102" s="33"/>
      <c r="C102" s="134" t="s">
        <v>370</v>
      </c>
      <c r="D102" s="134" t="s">
        <v>332</v>
      </c>
      <c r="E102" s="135" t="s">
        <v>6798</v>
      </c>
      <c r="F102" s="136" t="s">
        <v>6799</v>
      </c>
      <c r="G102" s="137" t="s">
        <v>2551</v>
      </c>
      <c r="H102" s="138">
        <v>41</v>
      </c>
      <c r="I102" s="139">
        <v>5475.66</v>
      </c>
      <c r="J102" s="140">
        <f>ROUND(I102*H102,2)</f>
        <v>224502.06</v>
      </c>
      <c r="K102" s="136" t="s">
        <v>6788</v>
      </c>
      <c r="L102" s="33"/>
      <c r="M102" s="141" t="s">
        <v>21</v>
      </c>
      <c r="N102" s="142" t="s">
        <v>42</v>
      </c>
      <c r="P102" s="143">
        <f>O102*H102</f>
        <v>0</v>
      </c>
      <c r="Q102" s="143">
        <v>0</v>
      </c>
      <c r="R102" s="143">
        <f>Q102*H102</f>
        <v>0</v>
      </c>
      <c r="S102" s="143">
        <v>0</v>
      </c>
      <c r="T102" s="144">
        <f>S102*H102</f>
        <v>0</v>
      </c>
      <c r="AR102" s="145" t="s">
        <v>1050</v>
      </c>
      <c r="AT102" s="145" t="s">
        <v>332</v>
      </c>
      <c r="AU102" s="145" t="s">
        <v>78</v>
      </c>
      <c r="AY102" s="18" t="s">
        <v>330</v>
      </c>
      <c r="BE102" s="146">
        <f>IF(N102="základní",J102,0)</f>
        <v>224502.06</v>
      </c>
      <c r="BF102" s="146">
        <f>IF(N102="snížená",J102,0)</f>
        <v>0</v>
      </c>
      <c r="BG102" s="146">
        <f>IF(N102="zákl. přenesená",J102,0)</f>
        <v>0</v>
      </c>
      <c r="BH102" s="146">
        <f>IF(N102="sníž. přenesená",J102,0)</f>
        <v>0</v>
      </c>
      <c r="BI102" s="146">
        <f>IF(N102="nulová",J102,0)</f>
        <v>0</v>
      </c>
      <c r="BJ102" s="18" t="s">
        <v>78</v>
      </c>
      <c r="BK102" s="146">
        <f>ROUND(I102*H102,2)</f>
        <v>224502.06</v>
      </c>
      <c r="BL102" s="18" t="s">
        <v>1050</v>
      </c>
      <c r="BM102" s="145" t="s">
        <v>8</v>
      </c>
    </row>
    <row r="103" spans="2:65" s="1" customFormat="1" ht="19.5">
      <c r="B103" s="33"/>
      <c r="D103" s="152" t="s">
        <v>375</v>
      </c>
      <c r="F103" s="165" t="s">
        <v>6789</v>
      </c>
      <c r="I103" s="149"/>
      <c r="L103" s="33"/>
      <c r="M103" s="150"/>
      <c r="T103" s="52"/>
      <c r="AT103" s="18" t="s">
        <v>375</v>
      </c>
      <c r="AU103" s="18" t="s">
        <v>78</v>
      </c>
    </row>
    <row r="104" spans="2:65" s="1" customFormat="1" ht="16.5" customHeight="1">
      <c r="B104" s="33"/>
      <c r="C104" s="134" t="s">
        <v>378</v>
      </c>
      <c r="D104" s="134" t="s">
        <v>332</v>
      </c>
      <c r="E104" s="135" t="s">
        <v>6800</v>
      </c>
      <c r="F104" s="136" t="s">
        <v>6801</v>
      </c>
      <c r="G104" s="137" t="s">
        <v>2551</v>
      </c>
      <c r="H104" s="138">
        <v>25</v>
      </c>
      <c r="I104" s="139">
        <v>5159.1000000000004</v>
      </c>
      <c r="J104" s="140">
        <f>ROUND(I104*H104,2)</f>
        <v>128977.5</v>
      </c>
      <c r="K104" s="136" t="s">
        <v>6788</v>
      </c>
      <c r="L104" s="33"/>
      <c r="M104" s="141" t="s">
        <v>21</v>
      </c>
      <c r="N104" s="142" t="s">
        <v>42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1050</v>
      </c>
      <c r="AT104" s="145" t="s">
        <v>332</v>
      </c>
      <c r="AU104" s="145" t="s">
        <v>78</v>
      </c>
      <c r="AY104" s="18" t="s">
        <v>330</v>
      </c>
      <c r="BE104" s="146">
        <f>IF(N104="základní",J104,0)</f>
        <v>128977.5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78</v>
      </c>
      <c r="BK104" s="146">
        <f>ROUND(I104*H104,2)</f>
        <v>128977.5</v>
      </c>
      <c r="BL104" s="18" t="s">
        <v>1050</v>
      </c>
      <c r="BM104" s="145" t="s">
        <v>429</v>
      </c>
    </row>
    <row r="105" spans="2:65" s="1" customFormat="1" ht="19.5">
      <c r="B105" s="33"/>
      <c r="D105" s="152" t="s">
        <v>375</v>
      </c>
      <c r="F105" s="165" t="s">
        <v>6789</v>
      </c>
      <c r="I105" s="149"/>
      <c r="L105" s="33"/>
      <c r="M105" s="150"/>
      <c r="T105" s="52"/>
      <c r="AT105" s="18" t="s">
        <v>375</v>
      </c>
      <c r="AU105" s="18" t="s">
        <v>78</v>
      </c>
    </row>
    <row r="106" spans="2:65" s="1" customFormat="1" ht="16.5" customHeight="1">
      <c r="B106" s="33"/>
      <c r="C106" s="134" t="s">
        <v>388</v>
      </c>
      <c r="D106" s="134" t="s">
        <v>332</v>
      </c>
      <c r="E106" s="135" t="s">
        <v>6802</v>
      </c>
      <c r="F106" s="136" t="s">
        <v>6803</v>
      </c>
      <c r="G106" s="137" t="s">
        <v>2551</v>
      </c>
      <c r="H106" s="138">
        <v>18</v>
      </c>
      <c r="I106" s="139">
        <v>5804.4</v>
      </c>
      <c r="J106" s="140">
        <f>ROUND(I106*H106,2)</f>
        <v>104479.2</v>
      </c>
      <c r="K106" s="136" t="s">
        <v>6788</v>
      </c>
      <c r="L106" s="33"/>
      <c r="M106" s="141" t="s">
        <v>21</v>
      </c>
      <c r="N106" s="142" t="s">
        <v>42</v>
      </c>
      <c r="P106" s="143">
        <f>O106*H106</f>
        <v>0</v>
      </c>
      <c r="Q106" s="143">
        <v>0</v>
      </c>
      <c r="R106" s="143">
        <f>Q106*H106</f>
        <v>0</v>
      </c>
      <c r="S106" s="143">
        <v>0</v>
      </c>
      <c r="T106" s="144">
        <f>S106*H106</f>
        <v>0</v>
      </c>
      <c r="AR106" s="145" t="s">
        <v>1050</v>
      </c>
      <c r="AT106" s="145" t="s">
        <v>332</v>
      </c>
      <c r="AU106" s="145" t="s">
        <v>78</v>
      </c>
      <c r="AY106" s="18" t="s">
        <v>330</v>
      </c>
      <c r="BE106" s="146">
        <f>IF(N106="základní",J106,0)</f>
        <v>104479.2</v>
      </c>
      <c r="BF106" s="146">
        <f>IF(N106="snížená",J106,0)</f>
        <v>0</v>
      </c>
      <c r="BG106" s="146">
        <f>IF(N106="zákl. přenesená",J106,0)</f>
        <v>0</v>
      </c>
      <c r="BH106" s="146">
        <f>IF(N106="sníž. přenesená",J106,0)</f>
        <v>0</v>
      </c>
      <c r="BI106" s="146">
        <f>IF(N106="nulová",J106,0)</f>
        <v>0</v>
      </c>
      <c r="BJ106" s="18" t="s">
        <v>78</v>
      </c>
      <c r="BK106" s="146">
        <f>ROUND(I106*H106,2)</f>
        <v>104479.2</v>
      </c>
      <c r="BL106" s="18" t="s">
        <v>1050</v>
      </c>
      <c r="BM106" s="145" t="s">
        <v>444</v>
      </c>
    </row>
    <row r="107" spans="2:65" s="1" customFormat="1" ht="19.5">
      <c r="B107" s="33"/>
      <c r="D107" s="152" t="s">
        <v>375</v>
      </c>
      <c r="F107" s="165" t="s">
        <v>6789</v>
      </c>
      <c r="I107" s="149"/>
      <c r="L107" s="33"/>
      <c r="M107" s="150"/>
      <c r="T107" s="52"/>
      <c r="AT107" s="18" t="s">
        <v>375</v>
      </c>
      <c r="AU107" s="18" t="s">
        <v>78</v>
      </c>
    </row>
    <row r="108" spans="2:65" s="1" customFormat="1" ht="33" customHeight="1">
      <c r="B108" s="33"/>
      <c r="C108" s="134" t="s">
        <v>396</v>
      </c>
      <c r="D108" s="134" t="s">
        <v>332</v>
      </c>
      <c r="E108" s="135" t="s">
        <v>6804</v>
      </c>
      <c r="F108" s="136" t="s">
        <v>6805</v>
      </c>
      <c r="G108" s="137" t="s">
        <v>2551</v>
      </c>
      <c r="H108" s="138">
        <v>111</v>
      </c>
      <c r="I108" s="139">
        <v>7899.7</v>
      </c>
      <c r="J108" s="140">
        <f>ROUND(I108*H108,2)</f>
        <v>876866.7</v>
      </c>
      <c r="K108" s="136" t="s">
        <v>6788</v>
      </c>
      <c r="L108" s="33"/>
      <c r="M108" s="141" t="s">
        <v>21</v>
      </c>
      <c r="N108" s="142" t="s">
        <v>42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1050</v>
      </c>
      <c r="AT108" s="145" t="s">
        <v>332</v>
      </c>
      <c r="AU108" s="145" t="s">
        <v>78</v>
      </c>
      <c r="AY108" s="18" t="s">
        <v>330</v>
      </c>
      <c r="BE108" s="146">
        <f>IF(N108="základní",J108,0)</f>
        <v>876866.7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78</v>
      </c>
      <c r="BK108" s="146">
        <f>ROUND(I108*H108,2)</f>
        <v>876866.7</v>
      </c>
      <c r="BL108" s="18" t="s">
        <v>1050</v>
      </c>
      <c r="BM108" s="145" t="s">
        <v>459</v>
      </c>
    </row>
    <row r="109" spans="2:65" s="1" customFormat="1" ht="19.5">
      <c r="B109" s="33"/>
      <c r="D109" s="152" t="s">
        <v>375</v>
      </c>
      <c r="F109" s="165" t="s">
        <v>6789</v>
      </c>
      <c r="I109" s="149"/>
      <c r="L109" s="33"/>
      <c r="M109" s="150"/>
      <c r="T109" s="52"/>
      <c r="AT109" s="18" t="s">
        <v>375</v>
      </c>
      <c r="AU109" s="18" t="s">
        <v>78</v>
      </c>
    </row>
    <row r="110" spans="2:65" s="1" customFormat="1" ht="16.5" customHeight="1">
      <c r="B110" s="33"/>
      <c r="C110" s="134" t="s">
        <v>404</v>
      </c>
      <c r="D110" s="134" t="s">
        <v>332</v>
      </c>
      <c r="E110" s="135" t="s">
        <v>6806</v>
      </c>
      <c r="F110" s="136" t="s">
        <v>6807</v>
      </c>
      <c r="G110" s="137" t="s">
        <v>2551</v>
      </c>
      <c r="H110" s="138">
        <v>2</v>
      </c>
      <c r="I110" s="139">
        <v>3716.85</v>
      </c>
      <c r="J110" s="140">
        <f>ROUND(I110*H110,2)</f>
        <v>7433.7</v>
      </c>
      <c r="K110" s="136" t="s">
        <v>6788</v>
      </c>
      <c r="L110" s="33"/>
      <c r="M110" s="141" t="s">
        <v>21</v>
      </c>
      <c r="N110" s="142" t="s">
        <v>42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1050</v>
      </c>
      <c r="AT110" s="145" t="s">
        <v>332</v>
      </c>
      <c r="AU110" s="145" t="s">
        <v>78</v>
      </c>
      <c r="AY110" s="18" t="s">
        <v>330</v>
      </c>
      <c r="BE110" s="146">
        <f>IF(N110="základní",J110,0)</f>
        <v>7433.7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78</v>
      </c>
      <c r="BK110" s="146">
        <f>ROUND(I110*H110,2)</f>
        <v>7433.7</v>
      </c>
      <c r="BL110" s="18" t="s">
        <v>1050</v>
      </c>
      <c r="BM110" s="145" t="s">
        <v>474</v>
      </c>
    </row>
    <row r="111" spans="2:65" s="1" customFormat="1" ht="19.5">
      <c r="B111" s="33"/>
      <c r="D111" s="152" t="s">
        <v>375</v>
      </c>
      <c r="F111" s="165" t="s">
        <v>6789</v>
      </c>
      <c r="I111" s="149"/>
      <c r="L111" s="33"/>
      <c r="M111" s="150"/>
      <c r="T111" s="52"/>
      <c r="AT111" s="18" t="s">
        <v>375</v>
      </c>
      <c r="AU111" s="18" t="s">
        <v>78</v>
      </c>
    </row>
    <row r="112" spans="2:65" s="1" customFormat="1" ht="16.5" customHeight="1">
      <c r="B112" s="33"/>
      <c r="C112" s="134" t="s">
        <v>410</v>
      </c>
      <c r="D112" s="134" t="s">
        <v>332</v>
      </c>
      <c r="E112" s="135" t="s">
        <v>6808</v>
      </c>
      <c r="F112" s="136" t="s">
        <v>6809</v>
      </c>
      <c r="G112" s="137" t="s">
        <v>2551</v>
      </c>
      <c r="H112" s="138">
        <v>19</v>
      </c>
      <c r="I112" s="139">
        <v>4924.4400000000005</v>
      </c>
      <c r="J112" s="140">
        <f>ROUND(I112*H112,2)</f>
        <v>93564.36</v>
      </c>
      <c r="K112" s="136" t="s">
        <v>6788</v>
      </c>
      <c r="L112" s="33"/>
      <c r="M112" s="141" t="s">
        <v>21</v>
      </c>
      <c r="N112" s="142" t="s">
        <v>42</v>
      </c>
      <c r="P112" s="143">
        <f>O112*H112</f>
        <v>0</v>
      </c>
      <c r="Q112" s="143">
        <v>0</v>
      </c>
      <c r="R112" s="143">
        <f>Q112*H112</f>
        <v>0</v>
      </c>
      <c r="S112" s="143">
        <v>0</v>
      </c>
      <c r="T112" s="144">
        <f>S112*H112</f>
        <v>0</v>
      </c>
      <c r="AR112" s="145" t="s">
        <v>1050</v>
      </c>
      <c r="AT112" s="145" t="s">
        <v>332</v>
      </c>
      <c r="AU112" s="145" t="s">
        <v>78</v>
      </c>
      <c r="AY112" s="18" t="s">
        <v>330</v>
      </c>
      <c r="BE112" s="146">
        <f>IF(N112="základní",J112,0)</f>
        <v>93564.36</v>
      </c>
      <c r="BF112" s="146">
        <f>IF(N112="snížená",J112,0)</f>
        <v>0</v>
      </c>
      <c r="BG112" s="146">
        <f>IF(N112="zákl. přenesená",J112,0)</f>
        <v>0</v>
      </c>
      <c r="BH112" s="146">
        <f>IF(N112="sníž. přenesená",J112,0)</f>
        <v>0</v>
      </c>
      <c r="BI112" s="146">
        <f>IF(N112="nulová",J112,0)</f>
        <v>0</v>
      </c>
      <c r="BJ112" s="18" t="s">
        <v>78</v>
      </c>
      <c r="BK112" s="146">
        <f>ROUND(I112*H112,2)</f>
        <v>93564.36</v>
      </c>
      <c r="BL112" s="18" t="s">
        <v>1050</v>
      </c>
      <c r="BM112" s="145" t="s">
        <v>484</v>
      </c>
    </row>
    <row r="113" spans="2:65" s="1" customFormat="1" ht="19.5">
      <c r="B113" s="33"/>
      <c r="D113" s="152" t="s">
        <v>375</v>
      </c>
      <c r="F113" s="165" t="s">
        <v>6789</v>
      </c>
      <c r="I113" s="149"/>
      <c r="L113" s="33"/>
      <c r="M113" s="150"/>
      <c r="T113" s="52"/>
      <c r="AT113" s="18" t="s">
        <v>375</v>
      </c>
      <c r="AU113" s="18" t="s">
        <v>78</v>
      </c>
    </row>
    <row r="114" spans="2:65" s="1" customFormat="1" ht="16.5" customHeight="1">
      <c r="B114" s="33"/>
      <c r="C114" s="134" t="s">
        <v>8</v>
      </c>
      <c r="D114" s="134" t="s">
        <v>332</v>
      </c>
      <c r="E114" s="135" t="s">
        <v>6810</v>
      </c>
      <c r="F114" s="136" t="s">
        <v>6811</v>
      </c>
      <c r="G114" s="137" t="s">
        <v>2551</v>
      </c>
      <c r="H114" s="138">
        <v>5</v>
      </c>
      <c r="I114" s="139">
        <v>3716.85</v>
      </c>
      <c r="J114" s="140">
        <f>ROUND(I114*H114,2)</f>
        <v>18584.25</v>
      </c>
      <c r="K114" s="136" t="s">
        <v>6788</v>
      </c>
      <c r="L114" s="33"/>
      <c r="M114" s="141" t="s">
        <v>21</v>
      </c>
      <c r="N114" s="142" t="s">
        <v>42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1050</v>
      </c>
      <c r="AT114" s="145" t="s">
        <v>332</v>
      </c>
      <c r="AU114" s="145" t="s">
        <v>78</v>
      </c>
      <c r="AY114" s="18" t="s">
        <v>330</v>
      </c>
      <c r="BE114" s="146">
        <f>IF(N114="základní",J114,0)</f>
        <v>18584.25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78</v>
      </c>
      <c r="BK114" s="146">
        <f>ROUND(I114*H114,2)</f>
        <v>18584.25</v>
      </c>
      <c r="BL114" s="18" t="s">
        <v>1050</v>
      </c>
      <c r="BM114" s="145" t="s">
        <v>5488</v>
      </c>
    </row>
    <row r="115" spans="2:65" s="1" customFormat="1" ht="19.5">
      <c r="B115" s="33"/>
      <c r="D115" s="152" t="s">
        <v>375</v>
      </c>
      <c r="F115" s="165" t="s">
        <v>6789</v>
      </c>
      <c r="I115" s="149"/>
      <c r="L115" s="33"/>
      <c r="M115" s="150"/>
      <c r="T115" s="52"/>
      <c r="AT115" s="18" t="s">
        <v>375</v>
      </c>
      <c r="AU115" s="18" t="s">
        <v>78</v>
      </c>
    </row>
    <row r="116" spans="2:65" s="1" customFormat="1" ht="37.9" customHeight="1">
      <c r="B116" s="33"/>
      <c r="C116" s="134" t="s">
        <v>422</v>
      </c>
      <c r="D116" s="134" t="s">
        <v>332</v>
      </c>
      <c r="E116" s="135" t="s">
        <v>6812</v>
      </c>
      <c r="F116" s="136" t="s">
        <v>6813</v>
      </c>
      <c r="G116" s="137" t="s">
        <v>2551</v>
      </c>
      <c r="H116" s="138">
        <v>2</v>
      </c>
      <c r="I116" s="139">
        <v>36646.1</v>
      </c>
      <c r="J116" s="140">
        <f>ROUND(I116*H116,2)</f>
        <v>73292.2</v>
      </c>
      <c r="K116" s="136" t="s">
        <v>6788</v>
      </c>
      <c r="L116" s="33"/>
      <c r="M116" s="141" t="s">
        <v>21</v>
      </c>
      <c r="N116" s="142" t="s">
        <v>42</v>
      </c>
      <c r="P116" s="143">
        <f>O116*H116</f>
        <v>0</v>
      </c>
      <c r="Q116" s="143">
        <v>0</v>
      </c>
      <c r="R116" s="143">
        <f>Q116*H116</f>
        <v>0</v>
      </c>
      <c r="S116" s="143">
        <v>0</v>
      </c>
      <c r="T116" s="144">
        <f>S116*H116</f>
        <v>0</v>
      </c>
      <c r="AR116" s="145" t="s">
        <v>1050</v>
      </c>
      <c r="AT116" s="145" t="s">
        <v>332</v>
      </c>
      <c r="AU116" s="145" t="s">
        <v>78</v>
      </c>
      <c r="AY116" s="18" t="s">
        <v>330</v>
      </c>
      <c r="BE116" s="146">
        <f>IF(N116="základní",J116,0)</f>
        <v>73292.2</v>
      </c>
      <c r="BF116" s="146">
        <f>IF(N116="snížená",J116,0)</f>
        <v>0</v>
      </c>
      <c r="BG116" s="146">
        <f>IF(N116="zákl. přenesená",J116,0)</f>
        <v>0</v>
      </c>
      <c r="BH116" s="146">
        <f>IF(N116="sníž. přenesená",J116,0)</f>
        <v>0</v>
      </c>
      <c r="BI116" s="146">
        <f>IF(N116="nulová",J116,0)</f>
        <v>0</v>
      </c>
      <c r="BJ116" s="18" t="s">
        <v>78</v>
      </c>
      <c r="BK116" s="146">
        <f>ROUND(I116*H116,2)</f>
        <v>73292.2</v>
      </c>
      <c r="BL116" s="18" t="s">
        <v>1050</v>
      </c>
      <c r="BM116" s="145" t="s">
        <v>571</v>
      </c>
    </row>
    <row r="117" spans="2:65" s="1" customFormat="1" ht="19.5">
      <c r="B117" s="33"/>
      <c r="D117" s="152" t="s">
        <v>375</v>
      </c>
      <c r="F117" s="165" t="s">
        <v>6789</v>
      </c>
      <c r="I117" s="149"/>
      <c r="L117" s="33"/>
      <c r="M117" s="150"/>
      <c r="T117" s="52"/>
      <c r="AT117" s="18" t="s">
        <v>375</v>
      </c>
      <c r="AU117" s="18" t="s">
        <v>78</v>
      </c>
    </row>
    <row r="118" spans="2:65" s="1" customFormat="1" ht="16.5" customHeight="1">
      <c r="B118" s="33"/>
      <c r="C118" s="134" t="s">
        <v>429</v>
      </c>
      <c r="D118" s="134" t="s">
        <v>332</v>
      </c>
      <c r="E118" s="135" t="s">
        <v>6814</v>
      </c>
      <c r="F118" s="136" t="s">
        <v>6815</v>
      </c>
      <c r="G118" s="137" t="s">
        <v>2551</v>
      </c>
      <c r="H118" s="138">
        <v>2</v>
      </c>
      <c r="I118" s="139">
        <v>4468.42</v>
      </c>
      <c r="J118" s="140">
        <f>ROUND(I118*H118,2)</f>
        <v>8936.84</v>
      </c>
      <c r="K118" s="136" t="s">
        <v>6788</v>
      </c>
      <c r="L118" s="33"/>
      <c r="M118" s="141" t="s">
        <v>21</v>
      </c>
      <c r="N118" s="142" t="s">
        <v>42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1050</v>
      </c>
      <c r="AT118" s="145" t="s">
        <v>332</v>
      </c>
      <c r="AU118" s="145" t="s">
        <v>78</v>
      </c>
      <c r="AY118" s="18" t="s">
        <v>330</v>
      </c>
      <c r="BE118" s="146">
        <f>IF(N118="základní",J118,0)</f>
        <v>8936.84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78</v>
      </c>
      <c r="BK118" s="146">
        <f>ROUND(I118*H118,2)</f>
        <v>8936.84</v>
      </c>
      <c r="BL118" s="18" t="s">
        <v>1050</v>
      </c>
      <c r="BM118" s="145" t="s">
        <v>585</v>
      </c>
    </row>
    <row r="119" spans="2:65" s="1" customFormat="1" ht="19.5">
      <c r="B119" s="33"/>
      <c r="D119" s="152" t="s">
        <v>375</v>
      </c>
      <c r="F119" s="165" t="s">
        <v>6789</v>
      </c>
      <c r="I119" s="149"/>
      <c r="L119" s="33"/>
      <c r="M119" s="150"/>
      <c r="T119" s="52"/>
      <c r="AT119" s="18" t="s">
        <v>375</v>
      </c>
      <c r="AU119" s="18" t="s">
        <v>78</v>
      </c>
    </row>
    <row r="120" spans="2:65" s="1" customFormat="1" ht="16.5" customHeight="1">
      <c r="B120" s="33"/>
      <c r="C120" s="134" t="s">
        <v>435</v>
      </c>
      <c r="D120" s="134" t="s">
        <v>332</v>
      </c>
      <c r="E120" s="135" t="s">
        <v>6816</v>
      </c>
      <c r="F120" s="136" t="s">
        <v>6817</v>
      </c>
      <c r="G120" s="137" t="s">
        <v>2551</v>
      </c>
      <c r="H120" s="138">
        <v>3</v>
      </c>
      <c r="I120" s="139">
        <v>11467.13</v>
      </c>
      <c r="J120" s="140">
        <f>ROUND(I120*H120,2)</f>
        <v>34401.39</v>
      </c>
      <c r="K120" s="136" t="s">
        <v>6788</v>
      </c>
      <c r="L120" s="33"/>
      <c r="M120" s="141" t="s">
        <v>21</v>
      </c>
      <c r="N120" s="142" t="s">
        <v>42</v>
      </c>
      <c r="P120" s="143">
        <f>O120*H120</f>
        <v>0</v>
      </c>
      <c r="Q120" s="143">
        <v>0</v>
      </c>
      <c r="R120" s="143">
        <f>Q120*H120</f>
        <v>0</v>
      </c>
      <c r="S120" s="143">
        <v>0</v>
      </c>
      <c r="T120" s="144">
        <f>S120*H120</f>
        <v>0</v>
      </c>
      <c r="AR120" s="145" t="s">
        <v>1050</v>
      </c>
      <c r="AT120" s="145" t="s">
        <v>332</v>
      </c>
      <c r="AU120" s="145" t="s">
        <v>78</v>
      </c>
      <c r="AY120" s="18" t="s">
        <v>330</v>
      </c>
      <c r="BE120" s="146">
        <f>IF(N120="základní",J120,0)</f>
        <v>34401.39</v>
      </c>
      <c r="BF120" s="146">
        <f>IF(N120="snížená",J120,0)</f>
        <v>0</v>
      </c>
      <c r="BG120" s="146">
        <f>IF(N120="zákl. přenesená",J120,0)</f>
        <v>0</v>
      </c>
      <c r="BH120" s="146">
        <f>IF(N120="sníž. přenesená",J120,0)</f>
        <v>0</v>
      </c>
      <c r="BI120" s="146">
        <f>IF(N120="nulová",J120,0)</f>
        <v>0</v>
      </c>
      <c r="BJ120" s="18" t="s">
        <v>78</v>
      </c>
      <c r="BK120" s="146">
        <f>ROUND(I120*H120,2)</f>
        <v>34401.39</v>
      </c>
      <c r="BL120" s="18" t="s">
        <v>1050</v>
      </c>
      <c r="BM120" s="145" t="s">
        <v>600</v>
      </c>
    </row>
    <row r="121" spans="2:65" s="1" customFormat="1" ht="19.5">
      <c r="B121" s="33"/>
      <c r="D121" s="152" t="s">
        <v>375</v>
      </c>
      <c r="F121" s="165" t="s">
        <v>6789</v>
      </c>
      <c r="I121" s="149"/>
      <c r="L121" s="33"/>
      <c r="M121" s="150"/>
      <c r="T121" s="52"/>
      <c r="AT121" s="18" t="s">
        <v>375</v>
      </c>
      <c r="AU121" s="18" t="s">
        <v>78</v>
      </c>
    </row>
    <row r="122" spans="2:65" s="1" customFormat="1" ht="16.5" customHeight="1">
      <c r="B122" s="33"/>
      <c r="C122" s="134" t="s">
        <v>444</v>
      </c>
      <c r="D122" s="134" t="s">
        <v>332</v>
      </c>
      <c r="E122" s="135" t="s">
        <v>6818</v>
      </c>
      <c r="F122" s="136" t="s">
        <v>6819</v>
      </c>
      <c r="G122" s="137" t="s">
        <v>2551</v>
      </c>
      <c r="H122" s="138">
        <v>1</v>
      </c>
      <c r="I122" s="139">
        <v>235891.87</v>
      </c>
      <c r="J122" s="140">
        <f>ROUND(I122*H122,2)</f>
        <v>235891.87</v>
      </c>
      <c r="K122" s="136" t="s">
        <v>6788</v>
      </c>
      <c r="L122" s="33"/>
      <c r="M122" s="141" t="s">
        <v>21</v>
      </c>
      <c r="N122" s="142" t="s">
        <v>42</v>
      </c>
      <c r="P122" s="143">
        <f>O122*H122</f>
        <v>0</v>
      </c>
      <c r="Q122" s="143">
        <v>0</v>
      </c>
      <c r="R122" s="143">
        <f>Q122*H122</f>
        <v>0</v>
      </c>
      <c r="S122" s="143">
        <v>0</v>
      </c>
      <c r="T122" s="144">
        <f>S122*H122</f>
        <v>0</v>
      </c>
      <c r="AR122" s="145" t="s">
        <v>1050</v>
      </c>
      <c r="AT122" s="145" t="s">
        <v>332</v>
      </c>
      <c r="AU122" s="145" t="s">
        <v>78</v>
      </c>
      <c r="AY122" s="18" t="s">
        <v>330</v>
      </c>
      <c r="BE122" s="146">
        <f>IF(N122="základní",J122,0)</f>
        <v>235891.87</v>
      </c>
      <c r="BF122" s="146">
        <f>IF(N122="snížená",J122,0)</f>
        <v>0</v>
      </c>
      <c r="BG122" s="146">
        <f>IF(N122="zákl. přenesená",J122,0)</f>
        <v>0</v>
      </c>
      <c r="BH122" s="146">
        <f>IF(N122="sníž. přenesená",J122,0)</f>
        <v>0</v>
      </c>
      <c r="BI122" s="146">
        <f>IF(N122="nulová",J122,0)</f>
        <v>0</v>
      </c>
      <c r="BJ122" s="18" t="s">
        <v>78</v>
      </c>
      <c r="BK122" s="146">
        <f>ROUND(I122*H122,2)</f>
        <v>235891.87</v>
      </c>
      <c r="BL122" s="18" t="s">
        <v>1050</v>
      </c>
      <c r="BM122" s="145" t="s">
        <v>617</v>
      </c>
    </row>
    <row r="123" spans="2:65" s="1" customFormat="1" ht="19.5">
      <c r="B123" s="33"/>
      <c r="D123" s="152" t="s">
        <v>375</v>
      </c>
      <c r="F123" s="165" t="s">
        <v>6789</v>
      </c>
      <c r="I123" s="149"/>
      <c r="L123" s="33"/>
      <c r="M123" s="150"/>
      <c r="T123" s="52"/>
      <c r="AT123" s="18" t="s">
        <v>375</v>
      </c>
      <c r="AU123" s="18" t="s">
        <v>78</v>
      </c>
    </row>
    <row r="124" spans="2:65" s="1" customFormat="1" ht="16.5" customHeight="1">
      <c r="B124" s="33"/>
      <c r="C124" s="134" t="s">
        <v>452</v>
      </c>
      <c r="D124" s="134" t="s">
        <v>332</v>
      </c>
      <c r="E124" s="135" t="s">
        <v>6820</v>
      </c>
      <c r="F124" s="136" t="s">
        <v>6821</v>
      </c>
      <c r="G124" s="137" t="s">
        <v>2551</v>
      </c>
      <c r="H124" s="138">
        <v>2</v>
      </c>
      <c r="I124" s="139">
        <v>382.98</v>
      </c>
      <c r="J124" s="140">
        <f>ROUND(I124*H124,2)</f>
        <v>765.96</v>
      </c>
      <c r="K124" s="136" t="s">
        <v>6788</v>
      </c>
      <c r="L124" s="33"/>
      <c r="M124" s="141" t="s">
        <v>21</v>
      </c>
      <c r="N124" s="142" t="s">
        <v>42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1050</v>
      </c>
      <c r="AT124" s="145" t="s">
        <v>332</v>
      </c>
      <c r="AU124" s="145" t="s">
        <v>78</v>
      </c>
      <c r="AY124" s="18" t="s">
        <v>330</v>
      </c>
      <c r="BE124" s="146">
        <f>IF(N124="základní",J124,0)</f>
        <v>765.96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78</v>
      </c>
      <c r="BK124" s="146">
        <f>ROUND(I124*H124,2)</f>
        <v>765.96</v>
      </c>
      <c r="BL124" s="18" t="s">
        <v>1050</v>
      </c>
      <c r="BM124" s="145" t="s">
        <v>636</v>
      </c>
    </row>
    <row r="125" spans="2:65" s="1" customFormat="1" ht="19.5">
      <c r="B125" s="33"/>
      <c r="D125" s="152" t="s">
        <v>375</v>
      </c>
      <c r="F125" s="165" t="s">
        <v>6789</v>
      </c>
      <c r="I125" s="149"/>
      <c r="L125" s="33"/>
      <c r="M125" s="150"/>
      <c r="T125" s="52"/>
      <c r="AT125" s="18" t="s">
        <v>375</v>
      </c>
      <c r="AU125" s="18" t="s">
        <v>78</v>
      </c>
    </row>
    <row r="126" spans="2:65" s="1" customFormat="1" ht="16.5" customHeight="1">
      <c r="B126" s="33"/>
      <c r="C126" s="134" t="s">
        <v>459</v>
      </c>
      <c r="D126" s="134" t="s">
        <v>332</v>
      </c>
      <c r="E126" s="135" t="s">
        <v>6822</v>
      </c>
      <c r="F126" s="136" t="s">
        <v>6823</v>
      </c>
      <c r="G126" s="137" t="s">
        <v>2551</v>
      </c>
      <c r="H126" s="138">
        <v>1</v>
      </c>
      <c r="I126" s="139">
        <v>92361.29</v>
      </c>
      <c r="J126" s="140">
        <f>ROUND(I126*H126,2)</f>
        <v>92361.29</v>
      </c>
      <c r="K126" s="136" t="s">
        <v>6788</v>
      </c>
      <c r="L126" s="33"/>
      <c r="M126" s="141" t="s">
        <v>21</v>
      </c>
      <c r="N126" s="142" t="s">
        <v>42</v>
      </c>
      <c r="P126" s="143">
        <f>O126*H126</f>
        <v>0</v>
      </c>
      <c r="Q126" s="143">
        <v>0</v>
      </c>
      <c r="R126" s="143">
        <f>Q126*H126</f>
        <v>0</v>
      </c>
      <c r="S126" s="143">
        <v>0</v>
      </c>
      <c r="T126" s="144">
        <f>S126*H126</f>
        <v>0</v>
      </c>
      <c r="AR126" s="145" t="s">
        <v>1050</v>
      </c>
      <c r="AT126" s="145" t="s">
        <v>332</v>
      </c>
      <c r="AU126" s="145" t="s">
        <v>78</v>
      </c>
      <c r="AY126" s="18" t="s">
        <v>330</v>
      </c>
      <c r="BE126" s="146">
        <f>IF(N126="základní",J126,0)</f>
        <v>92361.29</v>
      </c>
      <c r="BF126" s="146">
        <f>IF(N126="snížená",J126,0)</f>
        <v>0</v>
      </c>
      <c r="BG126" s="146">
        <f>IF(N126="zákl. přenesená",J126,0)</f>
        <v>0</v>
      </c>
      <c r="BH126" s="146">
        <f>IF(N126="sníž. přenesená",J126,0)</f>
        <v>0</v>
      </c>
      <c r="BI126" s="146">
        <f>IF(N126="nulová",J126,0)</f>
        <v>0</v>
      </c>
      <c r="BJ126" s="18" t="s">
        <v>78</v>
      </c>
      <c r="BK126" s="146">
        <f>ROUND(I126*H126,2)</f>
        <v>92361.29</v>
      </c>
      <c r="BL126" s="18" t="s">
        <v>1050</v>
      </c>
      <c r="BM126" s="145" t="s">
        <v>649</v>
      </c>
    </row>
    <row r="127" spans="2:65" s="1" customFormat="1" ht="19.5">
      <c r="B127" s="33"/>
      <c r="D127" s="152" t="s">
        <v>375</v>
      </c>
      <c r="F127" s="165" t="s">
        <v>6789</v>
      </c>
      <c r="I127" s="149"/>
      <c r="L127" s="33"/>
      <c r="M127" s="150"/>
      <c r="T127" s="52"/>
      <c r="AT127" s="18" t="s">
        <v>375</v>
      </c>
      <c r="AU127" s="18" t="s">
        <v>78</v>
      </c>
    </row>
    <row r="128" spans="2:65" s="1" customFormat="1" ht="16.5" customHeight="1">
      <c r="B128" s="33"/>
      <c r="C128" s="134" t="s">
        <v>465</v>
      </c>
      <c r="D128" s="134" t="s">
        <v>332</v>
      </c>
      <c r="E128" s="135" t="s">
        <v>6824</v>
      </c>
      <c r="F128" s="136" t="s">
        <v>6825</v>
      </c>
      <c r="G128" s="137" t="s">
        <v>2551</v>
      </c>
      <c r="H128" s="138">
        <v>1</v>
      </c>
      <c r="I128" s="139">
        <v>64350.95</v>
      </c>
      <c r="J128" s="140">
        <f>ROUND(I128*H128,2)</f>
        <v>64350.95</v>
      </c>
      <c r="K128" s="136" t="s">
        <v>6788</v>
      </c>
      <c r="L128" s="33"/>
      <c r="M128" s="141" t="s">
        <v>21</v>
      </c>
      <c r="N128" s="142" t="s">
        <v>42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1050</v>
      </c>
      <c r="AT128" s="145" t="s">
        <v>332</v>
      </c>
      <c r="AU128" s="145" t="s">
        <v>78</v>
      </c>
      <c r="AY128" s="18" t="s">
        <v>330</v>
      </c>
      <c r="BE128" s="146">
        <f>IF(N128="základní",J128,0)</f>
        <v>64350.95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78</v>
      </c>
      <c r="BK128" s="146">
        <f>ROUND(I128*H128,2)</f>
        <v>64350.95</v>
      </c>
      <c r="BL128" s="18" t="s">
        <v>1050</v>
      </c>
      <c r="BM128" s="145" t="s">
        <v>665</v>
      </c>
    </row>
    <row r="129" spans="2:65" s="1" customFormat="1" ht="19.5">
      <c r="B129" s="33"/>
      <c r="D129" s="152" t="s">
        <v>375</v>
      </c>
      <c r="F129" s="165" t="s">
        <v>6789</v>
      </c>
      <c r="I129" s="149"/>
      <c r="L129" s="33"/>
      <c r="M129" s="150"/>
      <c r="T129" s="52"/>
      <c r="AT129" s="18" t="s">
        <v>375</v>
      </c>
      <c r="AU129" s="18" t="s">
        <v>78</v>
      </c>
    </row>
    <row r="130" spans="2:65" s="1" customFormat="1" ht="16.5" customHeight="1">
      <c r="B130" s="33"/>
      <c r="C130" s="134" t="s">
        <v>474</v>
      </c>
      <c r="D130" s="134" t="s">
        <v>332</v>
      </c>
      <c r="E130" s="135" t="s">
        <v>6826</v>
      </c>
      <c r="F130" s="136" t="s">
        <v>6827</v>
      </c>
      <c r="G130" s="137" t="s">
        <v>2551</v>
      </c>
      <c r="H130" s="138">
        <v>1</v>
      </c>
      <c r="I130" s="139">
        <v>311622.5</v>
      </c>
      <c r="J130" s="140">
        <f>ROUND(I130*H130,2)</f>
        <v>311622.5</v>
      </c>
      <c r="K130" s="136" t="s">
        <v>6788</v>
      </c>
      <c r="L130" s="33"/>
      <c r="M130" s="141" t="s">
        <v>21</v>
      </c>
      <c r="N130" s="142" t="s">
        <v>42</v>
      </c>
      <c r="P130" s="143">
        <f>O130*H130</f>
        <v>0</v>
      </c>
      <c r="Q130" s="143">
        <v>0</v>
      </c>
      <c r="R130" s="143">
        <f>Q130*H130</f>
        <v>0</v>
      </c>
      <c r="S130" s="143">
        <v>0</v>
      </c>
      <c r="T130" s="144">
        <f>S130*H130</f>
        <v>0</v>
      </c>
      <c r="AR130" s="145" t="s">
        <v>1050</v>
      </c>
      <c r="AT130" s="145" t="s">
        <v>332</v>
      </c>
      <c r="AU130" s="145" t="s">
        <v>78</v>
      </c>
      <c r="AY130" s="18" t="s">
        <v>330</v>
      </c>
      <c r="BE130" s="146">
        <f>IF(N130="základní",J130,0)</f>
        <v>311622.5</v>
      </c>
      <c r="BF130" s="146">
        <f>IF(N130="snížená",J130,0)</f>
        <v>0</v>
      </c>
      <c r="BG130" s="146">
        <f>IF(N130="zákl. přenesená",J130,0)</f>
        <v>0</v>
      </c>
      <c r="BH130" s="146">
        <f>IF(N130="sníž. přenesená",J130,0)</f>
        <v>0</v>
      </c>
      <c r="BI130" s="146">
        <f>IF(N130="nulová",J130,0)</f>
        <v>0</v>
      </c>
      <c r="BJ130" s="18" t="s">
        <v>78</v>
      </c>
      <c r="BK130" s="146">
        <f>ROUND(I130*H130,2)</f>
        <v>311622.5</v>
      </c>
      <c r="BL130" s="18" t="s">
        <v>1050</v>
      </c>
      <c r="BM130" s="145" t="s">
        <v>677</v>
      </c>
    </row>
    <row r="131" spans="2:65" s="1" customFormat="1" ht="19.5">
      <c r="B131" s="33"/>
      <c r="D131" s="152" t="s">
        <v>375</v>
      </c>
      <c r="F131" s="165" t="s">
        <v>6789</v>
      </c>
      <c r="I131" s="149"/>
      <c r="L131" s="33"/>
      <c r="M131" s="150"/>
      <c r="T131" s="52"/>
      <c r="AT131" s="18" t="s">
        <v>375</v>
      </c>
      <c r="AU131" s="18" t="s">
        <v>78</v>
      </c>
    </row>
    <row r="132" spans="2:65" s="11" customFormat="1" ht="25.9" customHeight="1">
      <c r="B132" s="122"/>
      <c r="D132" s="123" t="s">
        <v>70</v>
      </c>
      <c r="E132" s="124" t="s">
        <v>6828</v>
      </c>
      <c r="F132" s="124" t="s">
        <v>6829</v>
      </c>
      <c r="I132" s="125"/>
      <c r="J132" s="126">
        <f>BK132</f>
        <v>1908810.6400000001</v>
      </c>
      <c r="L132" s="122"/>
      <c r="M132" s="127"/>
      <c r="P132" s="128">
        <f>SUM(P133:P208)</f>
        <v>0</v>
      </c>
      <c r="R132" s="128">
        <f>SUM(R133:R208)</f>
        <v>0</v>
      </c>
      <c r="T132" s="129">
        <f>SUM(T133:T208)</f>
        <v>0</v>
      </c>
      <c r="AR132" s="123" t="s">
        <v>78</v>
      </c>
      <c r="AT132" s="130" t="s">
        <v>70</v>
      </c>
      <c r="AU132" s="130" t="s">
        <v>71</v>
      </c>
      <c r="AY132" s="123" t="s">
        <v>330</v>
      </c>
      <c r="BK132" s="131">
        <f>SUM(BK133:BK208)</f>
        <v>1908810.6400000001</v>
      </c>
    </row>
    <row r="133" spans="2:65" s="1" customFormat="1" ht="16.5" customHeight="1">
      <c r="B133" s="33"/>
      <c r="C133" s="134" t="s">
        <v>7</v>
      </c>
      <c r="D133" s="134" t="s">
        <v>332</v>
      </c>
      <c r="E133" s="135" t="s">
        <v>6830</v>
      </c>
      <c r="F133" s="136" t="s">
        <v>6831</v>
      </c>
      <c r="G133" s="137" t="s">
        <v>2551</v>
      </c>
      <c r="H133" s="138">
        <v>10</v>
      </c>
      <c r="I133" s="139">
        <v>612.1</v>
      </c>
      <c r="J133" s="140">
        <f>ROUND(I133*H133,2)</f>
        <v>6121</v>
      </c>
      <c r="K133" s="136" t="s">
        <v>6788</v>
      </c>
      <c r="L133" s="33"/>
      <c r="M133" s="141" t="s">
        <v>21</v>
      </c>
      <c r="N133" s="14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1050</v>
      </c>
      <c r="AT133" s="145" t="s">
        <v>332</v>
      </c>
      <c r="AU133" s="145" t="s">
        <v>78</v>
      </c>
      <c r="AY133" s="18" t="s">
        <v>330</v>
      </c>
      <c r="BE133" s="146">
        <f>IF(N133="základní",J133,0)</f>
        <v>6121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78</v>
      </c>
      <c r="BK133" s="146">
        <f>ROUND(I133*H133,2)</f>
        <v>6121</v>
      </c>
      <c r="BL133" s="18" t="s">
        <v>1050</v>
      </c>
      <c r="BM133" s="145" t="s">
        <v>714</v>
      </c>
    </row>
    <row r="134" spans="2:65" s="1" customFormat="1" ht="19.5">
      <c r="B134" s="33"/>
      <c r="D134" s="152" t="s">
        <v>375</v>
      </c>
      <c r="F134" s="165" t="s">
        <v>6832</v>
      </c>
      <c r="I134" s="149"/>
      <c r="L134" s="33"/>
      <c r="M134" s="150"/>
      <c r="T134" s="52"/>
      <c r="AT134" s="18" t="s">
        <v>375</v>
      </c>
      <c r="AU134" s="18" t="s">
        <v>78</v>
      </c>
    </row>
    <row r="135" spans="2:65" s="1" customFormat="1" ht="16.5" customHeight="1">
      <c r="B135" s="33"/>
      <c r="C135" s="134" t="s">
        <v>484</v>
      </c>
      <c r="D135" s="134" t="s">
        <v>332</v>
      </c>
      <c r="E135" s="135" t="s">
        <v>6833</v>
      </c>
      <c r="F135" s="136" t="s">
        <v>6834</v>
      </c>
      <c r="G135" s="137" t="s">
        <v>2551</v>
      </c>
      <c r="H135" s="138">
        <v>14</v>
      </c>
      <c r="I135" s="139">
        <v>1069.23</v>
      </c>
      <c r="J135" s="140">
        <f>ROUND(I135*H135,2)</f>
        <v>14969.22</v>
      </c>
      <c r="K135" s="136" t="s">
        <v>6788</v>
      </c>
      <c r="L135" s="33"/>
      <c r="M135" s="141" t="s">
        <v>21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1050</v>
      </c>
      <c r="AT135" s="145" t="s">
        <v>332</v>
      </c>
      <c r="AU135" s="145" t="s">
        <v>78</v>
      </c>
      <c r="AY135" s="18" t="s">
        <v>330</v>
      </c>
      <c r="BE135" s="146">
        <f>IF(N135="základní",J135,0)</f>
        <v>14969.22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78</v>
      </c>
      <c r="BK135" s="146">
        <f>ROUND(I135*H135,2)</f>
        <v>14969.22</v>
      </c>
      <c r="BL135" s="18" t="s">
        <v>1050</v>
      </c>
      <c r="BM135" s="145" t="s">
        <v>728</v>
      </c>
    </row>
    <row r="136" spans="2:65" s="1" customFormat="1" ht="19.5">
      <c r="B136" s="33"/>
      <c r="D136" s="152" t="s">
        <v>375</v>
      </c>
      <c r="F136" s="165" t="s">
        <v>6832</v>
      </c>
      <c r="I136" s="149"/>
      <c r="L136" s="33"/>
      <c r="M136" s="150"/>
      <c r="T136" s="52"/>
      <c r="AT136" s="18" t="s">
        <v>375</v>
      </c>
      <c r="AU136" s="18" t="s">
        <v>78</v>
      </c>
    </row>
    <row r="137" spans="2:65" s="1" customFormat="1" ht="16.5" customHeight="1">
      <c r="B137" s="33"/>
      <c r="C137" s="134" t="s">
        <v>491</v>
      </c>
      <c r="D137" s="134" t="s">
        <v>332</v>
      </c>
      <c r="E137" s="135" t="s">
        <v>6835</v>
      </c>
      <c r="F137" s="136" t="s">
        <v>6836</v>
      </c>
      <c r="G137" s="137" t="s">
        <v>2551</v>
      </c>
      <c r="H137" s="138">
        <v>1</v>
      </c>
      <c r="I137" s="139">
        <v>961.87</v>
      </c>
      <c r="J137" s="140">
        <f>ROUND(I137*H137,2)</f>
        <v>961.87</v>
      </c>
      <c r="K137" s="136" t="s">
        <v>6788</v>
      </c>
      <c r="L137" s="33"/>
      <c r="M137" s="141" t="s">
        <v>21</v>
      </c>
      <c r="N137" s="142" t="s">
        <v>42</v>
      </c>
      <c r="P137" s="143">
        <f>O137*H137</f>
        <v>0</v>
      </c>
      <c r="Q137" s="143">
        <v>0</v>
      </c>
      <c r="R137" s="143">
        <f>Q137*H137</f>
        <v>0</v>
      </c>
      <c r="S137" s="143">
        <v>0</v>
      </c>
      <c r="T137" s="144">
        <f>S137*H137</f>
        <v>0</v>
      </c>
      <c r="AR137" s="145" t="s">
        <v>1050</v>
      </c>
      <c r="AT137" s="145" t="s">
        <v>332</v>
      </c>
      <c r="AU137" s="145" t="s">
        <v>78</v>
      </c>
      <c r="AY137" s="18" t="s">
        <v>330</v>
      </c>
      <c r="BE137" s="146">
        <f>IF(N137="základní",J137,0)</f>
        <v>961.87</v>
      </c>
      <c r="BF137" s="146">
        <f>IF(N137="snížená",J137,0)</f>
        <v>0</v>
      </c>
      <c r="BG137" s="146">
        <f>IF(N137="zákl. přenesená",J137,0)</f>
        <v>0</v>
      </c>
      <c r="BH137" s="146">
        <f>IF(N137="sníž. přenesená",J137,0)</f>
        <v>0</v>
      </c>
      <c r="BI137" s="146">
        <f>IF(N137="nulová",J137,0)</f>
        <v>0</v>
      </c>
      <c r="BJ137" s="18" t="s">
        <v>78</v>
      </c>
      <c r="BK137" s="146">
        <f>ROUND(I137*H137,2)</f>
        <v>961.87</v>
      </c>
      <c r="BL137" s="18" t="s">
        <v>1050</v>
      </c>
      <c r="BM137" s="145" t="s">
        <v>742</v>
      </c>
    </row>
    <row r="138" spans="2:65" s="1" customFormat="1" ht="19.5">
      <c r="B138" s="33"/>
      <c r="D138" s="152" t="s">
        <v>375</v>
      </c>
      <c r="F138" s="165" t="s">
        <v>6832</v>
      </c>
      <c r="I138" s="149"/>
      <c r="L138" s="33"/>
      <c r="M138" s="150"/>
      <c r="T138" s="52"/>
      <c r="AT138" s="18" t="s">
        <v>375</v>
      </c>
      <c r="AU138" s="18" t="s">
        <v>78</v>
      </c>
    </row>
    <row r="139" spans="2:65" s="1" customFormat="1" ht="21.75" customHeight="1">
      <c r="B139" s="33"/>
      <c r="C139" s="134" t="s">
        <v>5488</v>
      </c>
      <c r="D139" s="134" t="s">
        <v>332</v>
      </c>
      <c r="E139" s="135" t="s">
        <v>6837</v>
      </c>
      <c r="F139" s="136" t="s">
        <v>6838</v>
      </c>
      <c r="G139" s="137" t="s">
        <v>2551</v>
      </c>
      <c r="H139" s="138">
        <v>12</v>
      </c>
      <c r="I139" s="139">
        <v>6228.33</v>
      </c>
      <c r="J139" s="140">
        <f>ROUND(I139*H139,2)</f>
        <v>74739.960000000006</v>
      </c>
      <c r="K139" s="136" t="s">
        <v>6788</v>
      </c>
      <c r="L139" s="33"/>
      <c r="M139" s="141" t="s">
        <v>21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1050</v>
      </c>
      <c r="AT139" s="145" t="s">
        <v>332</v>
      </c>
      <c r="AU139" s="145" t="s">
        <v>78</v>
      </c>
      <c r="AY139" s="18" t="s">
        <v>330</v>
      </c>
      <c r="BE139" s="146">
        <f>IF(N139="základní",J139,0)</f>
        <v>74739.960000000006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78</v>
      </c>
      <c r="BK139" s="146">
        <f>ROUND(I139*H139,2)</f>
        <v>74739.960000000006</v>
      </c>
      <c r="BL139" s="18" t="s">
        <v>1050</v>
      </c>
      <c r="BM139" s="145" t="s">
        <v>759</v>
      </c>
    </row>
    <row r="140" spans="2:65" s="1" customFormat="1" ht="19.5">
      <c r="B140" s="33"/>
      <c r="D140" s="152" t="s">
        <v>375</v>
      </c>
      <c r="F140" s="165" t="s">
        <v>6832</v>
      </c>
      <c r="I140" s="149"/>
      <c r="L140" s="33"/>
      <c r="M140" s="150"/>
      <c r="T140" s="52"/>
      <c r="AT140" s="18" t="s">
        <v>375</v>
      </c>
      <c r="AU140" s="18" t="s">
        <v>78</v>
      </c>
    </row>
    <row r="141" spans="2:65" s="1" customFormat="1" ht="16.5" customHeight="1">
      <c r="B141" s="33"/>
      <c r="C141" s="134" t="s">
        <v>561</v>
      </c>
      <c r="D141" s="134" t="s">
        <v>332</v>
      </c>
      <c r="E141" s="135" t="s">
        <v>6839</v>
      </c>
      <c r="F141" s="136" t="s">
        <v>6840</v>
      </c>
      <c r="G141" s="137" t="s">
        <v>2551</v>
      </c>
      <c r="H141" s="138">
        <v>1</v>
      </c>
      <c r="I141" s="139">
        <v>2677.51</v>
      </c>
      <c r="J141" s="140">
        <f>ROUND(I141*H141,2)</f>
        <v>2677.51</v>
      </c>
      <c r="K141" s="136" t="s">
        <v>6788</v>
      </c>
      <c r="L141" s="33"/>
      <c r="M141" s="141" t="s">
        <v>21</v>
      </c>
      <c r="N141" s="142" t="s">
        <v>42</v>
      </c>
      <c r="P141" s="143">
        <f>O141*H141</f>
        <v>0</v>
      </c>
      <c r="Q141" s="143">
        <v>0</v>
      </c>
      <c r="R141" s="143">
        <f>Q141*H141</f>
        <v>0</v>
      </c>
      <c r="S141" s="143">
        <v>0</v>
      </c>
      <c r="T141" s="144">
        <f>S141*H141</f>
        <v>0</v>
      </c>
      <c r="AR141" s="145" t="s">
        <v>1050</v>
      </c>
      <c r="AT141" s="145" t="s">
        <v>332</v>
      </c>
      <c r="AU141" s="145" t="s">
        <v>78</v>
      </c>
      <c r="AY141" s="18" t="s">
        <v>330</v>
      </c>
      <c r="BE141" s="146">
        <f>IF(N141="základní",J141,0)</f>
        <v>2677.51</v>
      </c>
      <c r="BF141" s="146">
        <f>IF(N141="snížená",J141,0)</f>
        <v>0</v>
      </c>
      <c r="BG141" s="146">
        <f>IF(N141="zákl. přenesená",J141,0)</f>
        <v>0</v>
      </c>
      <c r="BH141" s="146">
        <f>IF(N141="sníž. přenesená",J141,0)</f>
        <v>0</v>
      </c>
      <c r="BI141" s="146">
        <f>IF(N141="nulová",J141,0)</f>
        <v>0</v>
      </c>
      <c r="BJ141" s="18" t="s">
        <v>78</v>
      </c>
      <c r="BK141" s="146">
        <f>ROUND(I141*H141,2)</f>
        <v>2677.51</v>
      </c>
      <c r="BL141" s="18" t="s">
        <v>1050</v>
      </c>
      <c r="BM141" s="145" t="s">
        <v>941</v>
      </c>
    </row>
    <row r="142" spans="2:65" s="1" customFormat="1" ht="19.5">
      <c r="B142" s="33"/>
      <c r="D142" s="152" t="s">
        <v>375</v>
      </c>
      <c r="F142" s="165" t="s">
        <v>6832</v>
      </c>
      <c r="I142" s="149"/>
      <c r="L142" s="33"/>
      <c r="M142" s="150"/>
      <c r="T142" s="52"/>
      <c r="AT142" s="18" t="s">
        <v>375</v>
      </c>
      <c r="AU142" s="18" t="s">
        <v>78</v>
      </c>
    </row>
    <row r="143" spans="2:65" s="1" customFormat="1" ht="16.5" customHeight="1">
      <c r="B143" s="33"/>
      <c r="C143" s="134" t="s">
        <v>571</v>
      </c>
      <c r="D143" s="134" t="s">
        <v>332</v>
      </c>
      <c r="E143" s="135" t="s">
        <v>6841</v>
      </c>
      <c r="F143" s="136" t="s">
        <v>6842</v>
      </c>
      <c r="G143" s="137" t="s">
        <v>2551</v>
      </c>
      <c r="H143" s="138">
        <v>2</v>
      </c>
      <c r="I143" s="139">
        <v>20647.47</v>
      </c>
      <c r="J143" s="140">
        <f>ROUND(I143*H143,2)</f>
        <v>41294.94</v>
      </c>
      <c r="K143" s="136" t="s">
        <v>6788</v>
      </c>
      <c r="L143" s="33"/>
      <c r="M143" s="141" t="s">
        <v>21</v>
      </c>
      <c r="N143" s="14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1050</v>
      </c>
      <c r="AT143" s="145" t="s">
        <v>332</v>
      </c>
      <c r="AU143" s="145" t="s">
        <v>78</v>
      </c>
      <c r="AY143" s="18" t="s">
        <v>330</v>
      </c>
      <c r="BE143" s="146">
        <f>IF(N143="základní",J143,0)</f>
        <v>41294.94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78</v>
      </c>
      <c r="BK143" s="146">
        <f>ROUND(I143*H143,2)</f>
        <v>41294.94</v>
      </c>
      <c r="BL143" s="18" t="s">
        <v>1050</v>
      </c>
      <c r="BM143" s="145" t="s">
        <v>963</v>
      </c>
    </row>
    <row r="144" spans="2:65" s="1" customFormat="1" ht="19.5">
      <c r="B144" s="33"/>
      <c r="D144" s="152" t="s">
        <v>375</v>
      </c>
      <c r="F144" s="165" t="s">
        <v>6832</v>
      </c>
      <c r="I144" s="149"/>
      <c r="L144" s="33"/>
      <c r="M144" s="150"/>
      <c r="T144" s="52"/>
      <c r="AT144" s="18" t="s">
        <v>375</v>
      </c>
      <c r="AU144" s="18" t="s">
        <v>78</v>
      </c>
    </row>
    <row r="145" spans="2:65" s="1" customFormat="1" ht="16.5" customHeight="1">
      <c r="B145" s="33"/>
      <c r="C145" s="134" t="s">
        <v>559</v>
      </c>
      <c r="D145" s="134" t="s">
        <v>332</v>
      </c>
      <c r="E145" s="135" t="s">
        <v>6843</v>
      </c>
      <c r="F145" s="136" t="s">
        <v>6844</v>
      </c>
      <c r="G145" s="137" t="s">
        <v>2551</v>
      </c>
      <c r="H145" s="138">
        <v>28</v>
      </c>
      <c r="I145" s="139">
        <v>4535.9400000000005</v>
      </c>
      <c r="J145" s="140">
        <f>ROUND(I145*H145,2)</f>
        <v>127006.32</v>
      </c>
      <c r="K145" s="136" t="s">
        <v>6788</v>
      </c>
      <c r="L145" s="33"/>
      <c r="M145" s="141" t="s">
        <v>21</v>
      </c>
      <c r="N145" s="142" t="s">
        <v>42</v>
      </c>
      <c r="P145" s="143">
        <f>O145*H145</f>
        <v>0</v>
      </c>
      <c r="Q145" s="143">
        <v>0</v>
      </c>
      <c r="R145" s="143">
        <f>Q145*H145</f>
        <v>0</v>
      </c>
      <c r="S145" s="143">
        <v>0</v>
      </c>
      <c r="T145" s="144">
        <f>S145*H145</f>
        <v>0</v>
      </c>
      <c r="AR145" s="145" t="s">
        <v>1050</v>
      </c>
      <c r="AT145" s="145" t="s">
        <v>332</v>
      </c>
      <c r="AU145" s="145" t="s">
        <v>78</v>
      </c>
      <c r="AY145" s="18" t="s">
        <v>330</v>
      </c>
      <c r="BE145" s="146">
        <f>IF(N145="základní",J145,0)</f>
        <v>127006.32</v>
      </c>
      <c r="BF145" s="146">
        <f>IF(N145="snížená",J145,0)</f>
        <v>0</v>
      </c>
      <c r="BG145" s="146">
        <f>IF(N145="zákl. přenesená",J145,0)</f>
        <v>0</v>
      </c>
      <c r="BH145" s="146">
        <f>IF(N145="sníž. přenesená",J145,0)</f>
        <v>0</v>
      </c>
      <c r="BI145" s="146">
        <f>IF(N145="nulová",J145,0)</f>
        <v>0</v>
      </c>
      <c r="BJ145" s="18" t="s">
        <v>78</v>
      </c>
      <c r="BK145" s="146">
        <f>ROUND(I145*H145,2)</f>
        <v>127006.32</v>
      </c>
      <c r="BL145" s="18" t="s">
        <v>1050</v>
      </c>
      <c r="BM145" s="145" t="s">
        <v>977</v>
      </c>
    </row>
    <row r="146" spans="2:65" s="1" customFormat="1" ht="19.5">
      <c r="B146" s="33"/>
      <c r="D146" s="152" t="s">
        <v>375</v>
      </c>
      <c r="F146" s="165" t="s">
        <v>6832</v>
      </c>
      <c r="I146" s="149"/>
      <c r="L146" s="33"/>
      <c r="M146" s="150"/>
      <c r="T146" s="52"/>
      <c r="AT146" s="18" t="s">
        <v>375</v>
      </c>
      <c r="AU146" s="18" t="s">
        <v>78</v>
      </c>
    </row>
    <row r="147" spans="2:65" s="1" customFormat="1" ht="16.5" customHeight="1">
      <c r="B147" s="33"/>
      <c r="C147" s="134" t="s">
        <v>585</v>
      </c>
      <c r="D147" s="134" t="s">
        <v>332</v>
      </c>
      <c r="E147" s="135" t="s">
        <v>6845</v>
      </c>
      <c r="F147" s="136" t="s">
        <v>6846</v>
      </c>
      <c r="G147" s="137" t="s">
        <v>2551</v>
      </c>
      <c r="H147" s="138">
        <v>1</v>
      </c>
      <c r="I147" s="139">
        <v>6273.71</v>
      </c>
      <c r="J147" s="140">
        <f>ROUND(I147*H147,2)</f>
        <v>6273.71</v>
      </c>
      <c r="K147" s="136" t="s">
        <v>6788</v>
      </c>
      <c r="L147" s="33"/>
      <c r="M147" s="141" t="s">
        <v>21</v>
      </c>
      <c r="N147" s="142" t="s">
        <v>42</v>
      </c>
      <c r="P147" s="143">
        <f>O147*H147</f>
        <v>0</v>
      </c>
      <c r="Q147" s="143">
        <v>0</v>
      </c>
      <c r="R147" s="143">
        <f>Q147*H147</f>
        <v>0</v>
      </c>
      <c r="S147" s="143">
        <v>0</v>
      </c>
      <c r="T147" s="144">
        <f>S147*H147</f>
        <v>0</v>
      </c>
      <c r="AR147" s="145" t="s">
        <v>1050</v>
      </c>
      <c r="AT147" s="145" t="s">
        <v>332</v>
      </c>
      <c r="AU147" s="145" t="s">
        <v>78</v>
      </c>
      <c r="AY147" s="18" t="s">
        <v>330</v>
      </c>
      <c r="BE147" s="146">
        <f>IF(N147="základní",J147,0)</f>
        <v>6273.71</v>
      </c>
      <c r="BF147" s="146">
        <f>IF(N147="snížená",J147,0)</f>
        <v>0</v>
      </c>
      <c r="BG147" s="146">
        <f>IF(N147="zákl. přenesená",J147,0)</f>
        <v>0</v>
      </c>
      <c r="BH147" s="146">
        <f>IF(N147="sníž. přenesená",J147,0)</f>
        <v>0</v>
      </c>
      <c r="BI147" s="146">
        <f>IF(N147="nulová",J147,0)</f>
        <v>0</v>
      </c>
      <c r="BJ147" s="18" t="s">
        <v>78</v>
      </c>
      <c r="BK147" s="146">
        <f>ROUND(I147*H147,2)</f>
        <v>6273.71</v>
      </c>
      <c r="BL147" s="18" t="s">
        <v>1050</v>
      </c>
      <c r="BM147" s="145" t="s">
        <v>987</v>
      </c>
    </row>
    <row r="148" spans="2:65" s="1" customFormat="1" ht="19.5">
      <c r="B148" s="33"/>
      <c r="D148" s="152" t="s">
        <v>375</v>
      </c>
      <c r="F148" s="165" t="s">
        <v>6832</v>
      </c>
      <c r="I148" s="149"/>
      <c r="L148" s="33"/>
      <c r="M148" s="150"/>
      <c r="T148" s="52"/>
      <c r="AT148" s="18" t="s">
        <v>375</v>
      </c>
      <c r="AU148" s="18" t="s">
        <v>78</v>
      </c>
    </row>
    <row r="149" spans="2:65" s="1" customFormat="1" ht="16.5" customHeight="1">
      <c r="B149" s="33"/>
      <c r="C149" s="134" t="s">
        <v>594</v>
      </c>
      <c r="D149" s="134" t="s">
        <v>332</v>
      </c>
      <c r="E149" s="135" t="s">
        <v>6847</v>
      </c>
      <c r="F149" s="136" t="s">
        <v>6848</v>
      </c>
      <c r="G149" s="137" t="s">
        <v>2551</v>
      </c>
      <c r="H149" s="138">
        <v>1</v>
      </c>
      <c r="I149" s="139">
        <v>10788.62</v>
      </c>
      <c r="J149" s="140">
        <f>ROUND(I149*H149,2)</f>
        <v>10788.62</v>
      </c>
      <c r="K149" s="136" t="s">
        <v>6788</v>
      </c>
      <c r="L149" s="33"/>
      <c r="M149" s="141" t="s">
        <v>21</v>
      </c>
      <c r="N149" s="14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1050</v>
      </c>
      <c r="AT149" s="145" t="s">
        <v>332</v>
      </c>
      <c r="AU149" s="145" t="s">
        <v>78</v>
      </c>
      <c r="AY149" s="18" t="s">
        <v>330</v>
      </c>
      <c r="BE149" s="146">
        <f>IF(N149="základní",J149,0)</f>
        <v>10788.62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78</v>
      </c>
      <c r="BK149" s="146">
        <f>ROUND(I149*H149,2)</f>
        <v>10788.62</v>
      </c>
      <c r="BL149" s="18" t="s">
        <v>1050</v>
      </c>
      <c r="BM149" s="145" t="s">
        <v>998</v>
      </c>
    </row>
    <row r="150" spans="2:65" s="1" customFormat="1" ht="19.5">
      <c r="B150" s="33"/>
      <c r="D150" s="152" t="s">
        <v>375</v>
      </c>
      <c r="F150" s="165" t="s">
        <v>6832</v>
      </c>
      <c r="I150" s="149"/>
      <c r="L150" s="33"/>
      <c r="M150" s="150"/>
      <c r="T150" s="52"/>
      <c r="AT150" s="18" t="s">
        <v>375</v>
      </c>
      <c r="AU150" s="18" t="s">
        <v>78</v>
      </c>
    </row>
    <row r="151" spans="2:65" s="1" customFormat="1" ht="16.5" customHeight="1">
      <c r="B151" s="33"/>
      <c r="C151" s="134" t="s">
        <v>600</v>
      </c>
      <c r="D151" s="134" t="s">
        <v>332</v>
      </c>
      <c r="E151" s="135" t="s">
        <v>6849</v>
      </c>
      <c r="F151" s="136" t="s">
        <v>6850</v>
      </c>
      <c r="G151" s="137" t="s">
        <v>2551</v>
      </c>
      <c r="H151" s="138">
        <v>2</v>
      </c>
      <c r="I151" s="139">
        <v>13083.15</v>
      </c>
      <c r="J151" s="140">
        <f>ROUND(I151*H151,2)</f>
        <v>26166.3</v>
      </c>
      <c r="K151" s="136" t="s">
        <v>6788</v>
      </c>
      <c r="L151" s="33"/>
      <c r="M151" s="141" t="s">
        <v>21</v>
      </c>
      <c r="N151" s="142" t="s">
        <v>42</v>
      </c>
      <c r="P151" s="143">
        <f>O151*H151</f>
        <v>0</v>
      </c>
      <c r="Q151" s="143">
        <v>0</v>
      </c>
      <c r="R151" s="143">
        <f>Q151*H151</f>
        <v>0</v>
      </c>
      <c r="S151" s="143">
        <v>0</v>
      </c>
      <c r="T151" s="144">
        <f>S151*H151</f>
        <v>0</v>
      </c>
      <c r="AR151" s="145" t="s">
        <v>1050</v>
      </c>
      <c r="AT151" s="145" t="s">
        <v>332</v>
      </c>
      <c r="AU151" s="145" t="s">
        <v>78</v>
      </c>
      <c r="AY151" s="18" t="s">
        <v>330</v>
      </c>
      <c r="BE151" s="146">
        <f>IF(N151="základní",J151,0)</f>
        <v>26166.3</v>
      </c>
      <c r="BF151" s="146">
        <f>IF(N151="snížená",J151,0)</f>
        <v>0</v>
      </c>
      <c r="BG151" s="146">
        <f>IF(N151="zákl. přenesená",J151,0)</f>
        <v>0</v>
      </c>
      <c r="BH151" s="146">
        <f>IF(N151="sníž. přenesená",J151,0)</f>
        <v>0</v>
      </c>
      <c r="BI151" s="146">
        <f>IF(N151="nulová",J151,0)</f>
        <v>0</v>
      </c>
      <c r="BJ151" s="18" t="s">
        <v>78</v>
      </c>
      <c r="BK151" s="146">
        <f>ROUND(I151*H151,2)</f>
        <v>26166.3</v>
      </c>
      <c r="BL151" s="18" t="s">
        <v>1050</v>
      </c>
      <c r="BM151" s="145" t="s">
        <v>1022</v>
      </c>
    </row>
    <row r="152" spans="2:65" s="1" customFormat="1" ht="19.5">
      <c r="B152" s="33"/>
      <c r="D152" s="152" t="s">
        <v>375</v>
      </c>
      <c r="F152" s="165" t="s">
        <v>6832</v>
      </c>
      <c r="I152" s="149"/>
      <c r="L152" s="33"/>
      <c r="M152" s="150"/>
      <c r="T152" s="52"/>
      <c r="AT152" s="18" t="s">
        <v>375</v>
      </c>
      <c r="AU152" s="18" t="s">
        <v>78</v>
      </c>
    </row>
    <row r="153" spans="2:65" s="1" customFormat="1" ht="16.5" customHeight="1">
      <c r="B153" s="33"/>
      <c r="C153" s="134" t="s">
        <v>611</v>
      </c>
      <c r="D153" s="134" t="s">
        <v>332</v>
      </c>
      <c r="E153" s="135" t="s">
        <v>6851</v>
      </c>
      <c r="F153" s="136" t="s">
        <v>6852</v>
      </c>
      <c r="G153" s="137" t="s">
        <v>2551</v>
      </c>
      <c r="H153" s="138">
        <v>27</v>
      </c>
      <c r="I153" s="139">
        <v>1486.52</v>
      </c>
      <c r="J153" s="140">
        <f>ROUND(I153*H153,2)</f>
        <v>40136.04</v>
      </c>
      <c r="K153" s="136" t="s">
        <v>6788</v>
      </c>
      <c r="L153" s="33"/>
      <c r="M153" s="141" t="s">
        <v>21</v>
      </c>
      <c r="N153" s="142" t="s">
        <v>42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1050</v>
      </c>
      <c r="AT153" s="145" t="s">
        <v>332</v>
      </c>
      <c r="AU153" s="145" t="s">
        <v>78</v>
      </c>
      <c r="AY153" s="18" t="s">
        <v>330</v>
      </c>
      <c r="BE153" s="146">
        <f>IF(N153="základní",J153,0)</f>
        <v>40136.04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78</v>
      </c>
      <c r="BK153" s="146">
        <f>ROUND(I153*H153,2)</f>
        <v>40136.04</v>
      </c>
      <c r="BL153" s="18" t="s">
        <v>1050</v>
      </c>
      <c r="BM153" s="145" t="s">
        <v>1035</v>
      </c>
    </row>
    <row r="154" spans="2:65" s="1" customFormat="1" ht="19.5">
      <c r="B154" s="33"/>
      <c r="D154" s="152" t="s">
        <v>375</v>
      </c>
      <c r="F154" s="165" t="s">
        <v>6832</v>
      </c>
      <c r="I154" s="149"/>
      <c r="L154" s="33"/>
      <c r="M154" s="150"/>
      <c r="T154" s="52"/>
      <c r="AT154" s="18" t="s">
        <v>375</v>
      </c>
      <c r="AU154" s="18" t="s">
        <v>78</v>
      </c>
    </row>
    <row r="155" spans="2:65" s="1" customFormat="1" ht="16.5" customHeight="1">
      <c r="B155" s="33"/>
      <c r="C155" s="134" t="s">
        <v>617</v>
      </c>
      <c r="D155" s="134" t="s">
        <v>332</v>
      </c>
      <c r="E155" s="135" t="s">
        <v>6853</v>
      </c>
      <c r="F155" s="136" t="s">
        <v>6854</v>
      </c>
      <c r="G155" s="137" t="s">
        <v>2551</v>
      </c>
      <c r="H155" s="138">
        <v>27</v>
      </c>
      <c r="I155" s="139">
        <v>136.14000000000001</v>
      </c>
      <c r="J155" s="140">
        <f>ROUND(I155*H155,2)</f>
        <v>3675.78</v>
      </c>
      <c r="K155" s="136" t="s">
        <v>6788</v>
      </c>
      <c r="L155" s="33"/>
      <c r="M155" s="141" t="s">
        <v>21</v>
      </c>
      <c r="N155" s="142" t="s">
        <v>42</v>
      </c>
      <c r="P155" s="143">
        <f>O155*H155</f>
        <v>0</v>
      </c>
      <c r="Q155" s="143">
        <v>0</v>
      </c>
      <c r="R155" s="143">
        <f>Q155*H155</f>
        <v>0</v>
      </c>
      <c r="S155" s="143">
        <v>0</v>
      </c>
      <c r="T155" s="144">
        <f>S155*H155</f>
        <v>0</v>
      </c>
      <c r="AR155" s="145" t="s">
        <v>1050</v>
      </c>
      <c r="AT155" s="145" t="s">
        <v>332</v>
      </c>
      <c r="AU155" s="145" t="s">
        <v>78</v>
      </c>
      <c r="AY155" s="18" t="s">
        <v>330</v>
      </c>
      <c r="BE155" s="146">
        <f>IF(N155="základní",J155,0)</f>
        <v>3675.78</v>
      </c>
      <c r="BF155" s="146">
        <f>IF(N155="snížená",J155,0)</f>
        <v>0</v>
      </c>
      <c r="BG155" s="146">
        <f>IF(N155="zákl. přenesená",J155,0)</f>
        <v>0</v>
      </c>
      <c r="BH155" s="146">
        <f>IF(N155="sníž. přenesená",J155,0)</f>
        <v>0</v>
      </c>
      <c r="BI155" s="146">
        <f>IF(N155="nulová",J155,0)</f>
        <v>0</v>
      </c>
      <c r="BJ155" s="18" t="s">
        <v>78</v>
      </c>
      <c r="BK155" s="146">
        <f>ROUND(I155*H155,2)</f>
        <v>3675.78</v>
      </c>
      <c r="BL155" s="18" t="s">
        <v>1050</v>
      </c>
      <c r="BM155" s="145" t="s">
        <v>1050</v>
      </c>
    </row>
    <row r="156" spans="2:65" s="1" customFormat="1" ht="19.5">
      <c r="B156" s="33"/>
      <c r="D156" s="152" t="s">
        <v>375</v>
      </c>
      <c r="F156" s="165" t="s">
        <v>6832</v>
      </c>
      <c r="I156" s="149"/>
      <c r="L156" s="33"/>
      <c r="M156" s="150"/>
      <c r="T156" s="52"/>
      <c r="AT156" s="18" t="s">
        <v>375</v>
      </c>
      <c r="AU156" s="18" t="s">
        <v>78</v>
      </c>
    </row>
    <row r="157" spans="2:65" s="1" customFormat="1" ht="16.5" customHeight="1">
      <c r="B157" s="33"/>
      <c r="C157" s="134" t="s">
        <v>627</v>
      </c>
      <c r="D157" s="134" t="s">
        <v>332</v>
      </c>
      <c r="E157" s="135" t="s">
        <v>6855</v>
      </c>
      <c r="F157" s="136" t="s">
        <v>6856</v>
      </c>
      <c r="G157" s="137" t="s">
        <v>2551</v>
      </c>
      <c r="H157" s="138">
        <v>5</v>
      </c>
      <c r="I157" s="139">
        <v>5028.49</v>
      </c>
      <c r="J157" s="140">
        <f>ROUND(I157*H157,2)</f>
        <v>25142.45</v>
      </c>
      <c r="K157" s="136" t="s">
        <v>6788</v>
      </c>
      <c r="L157" s="33"/>
      <c r="M157" s="141" t="s">
        <v>21</v>
      </c>
      <c r="N157" s="142" t="s">
        <v>42</v>
      </c>
      <c r="P157" s="143">
        <f>O157*H157</f>
        <v>0</v>
      </c>
      <c r="Q157" s="143">
        <v>0</v>
      </c>
      <c r="R157" s="143">
        <f>Q157*H157</f>
        <v>0</v>
      </c>
      <c r="S157" s="143">
        <v>0</v>
      </c>
      <c r="T157" s="144">
        <f>S157*H157</f>
        <v>0</v>
      </c>
      <c r="AR157" s="145" t="s">
        <v>1050</v>
      </c>
      <c r="AT157" s="145" t="s">
        <v>332</v>
      </c>
      <c r="AU157" s="145" t="s">
        <v>78</v>
      </c>
      <c r="AY157" s="18" t="s">
        <v>330</v>
      </c>
      <c r="BE157" s="146">
        <f>IF(N157="základní",J157,0)</f>
        <v>25142.45</v>
      </c>
      <c r="BF157" s="146">
        <f>IF(N157="snížená",J157,0)</f>
        <v>0</v>
      </c>
      <c r="BG157" s="146">
        <f>IF(N157="zákl. přenesená",J157,0)</f>
        <v>0</v>
      </c>
      <c r="BH157" s="146">
        <f>IF(N157="sníž. přenesená",J157,0)</f>
        <v>0</v>
      </c>
      <c r="BI157" s="146">
        <f>IF(N157="nulová",J157,0)</f>
        <v>0</v>
      </c>
      <c r="BJ157" s="18" t="s">
        <v>78</v>
      </c>
      <c r="BK157" s="146">
        <f>ROUND(I157*H157,2)</f>
        <v>25142.45</v>
      </c>
      <c r="BL157" s="18" t="s">
        <v>1050</v>
      </c>
      <c r="BM157" s="145" t="s">
        <v>1064</v>
      </c>
    </row>
    <row r="158" spans="2:65" s="1" customFormat="1" ht="19.5">
      <c r="B158" s="33"/>
      <c r="D158" s="152" t="s">
        <v>375</v>
      </c>
      <c r="F158" s="165" t="s">
        <v>6832</v>
      </c>
      <c r="I158" s="149"/>
      <c r="L158" s="33"/>
      <c r="M158" s="150"/>
      <c r="T158" s="52"/>
      <c r="AT158" s="18" t="s">
        <v>375</v>
      </c>
      <c r="AU158" s="18" t="s">
        <v>78</v>
      </c>
    </row>
    <row r="159" spans="2:65" s="1" customFormat="1" ht="16.5" customHeight="1">
      <c r="B159" s="33"/>
      <c r="C159" s="134" t="s">
        <v>636</v>
      </c>
      <c r="D159" s="134" t="s">
        <v>332</v>
      </c>
      <c r="E159" s="135" t="s">
        <v>6857</v>
      </c>
      <c r="F159" s="136" t="s">
        <v>6858</v>
      </c>
      <c r="G159" s="137" t="s">
        <v>2551</v>
      </c>
      <c r="H159" s="138">
        <v>7</v>
      </c>
      <c r="I159" s="139">
        <v>6329.06</v>
      </c>
      <c r="J159" s="140">
        <f>ROUND(I159*H159,2)</f>
        <v>44303.42</v>
      </c>
      <c r="K159" s="136" t="s">
        <v>6788</v>
      </c>
      <c r="L159" s="33"/>
      <c r="M159" s="141" t="s">
        <v>21</v>
      </c>
      <c r="N159" s="142" t="s">
        <v>42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1050</v>
      </c>
      <c r="AT159" s="145" t="s">
        <v>332</v>
      </c>
      <c r="AU159" s="145" t="s">
        <v>78</v>
      </c>
      <c r="AY159" s="18" t="s">
        <v>330</v>
      </c>
      <c r="BE159" s="146">
        <f>IF(N159="základní",J159,0)</f>
        <v>44303.42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78</v>
      </c>
      <c r="BK159" s="146">
        <f>ROUND(I159*H159,2)</f>
        <v>44303.42</v>
      </c>
      <c r="BL159" s="18" t="s">
        <v>1050</v>
      </c>
      <c r="BM159" s="145" t="s">
        <v>1087</v>
      </c>
    </row>
    <row r="160" spans="2:65" s="1" customFormat="1" ht="19.5">
      <c r="B160" s="33"/>
      <c r="D160" s="152" t="s">
        <v>375</v>
      </c>
      <c r="F160" s="165" t="s">
        <v>6832</v>
      </c>
      <c r="I160" s="149"/>
      <c r="L160" s="33"/>
      <c r="M160" s="150"/>
      <c r="T160" s="52"/>
      <c r="AT160" s="18" t="s">
        <v>375</v>
      </c>
      <c r="AU160" s="18" t="s">
        <v>78</v>
      </c>
    </row>
    <row r="161" spans="2:65" s="1" customFormat="1" ht="16.5" customHeight="1">
      <c r="B161" s="33"/>
      <c r="C161" s="134" t="s">
        <v>642</v>
      </c>
      <c r="D161" s="134" t="s">
        <v>332</v>
      </c>
      <c r="E161" s="135" t="s">
        <v>6859</v>
      </c>
      <c r="F161" s="136" t="s">
        <v>6860</v>
      </c>
      <c r="G161" s="137" t="s">
        <v>2551</v>
      </c>
      <c r="H161" s="138">
        <v>5</v>
      </c>
      <c r="I161" s="139">
        <v>4481.7</v>
      </c>
      <c r="J161" s="140">
        <f>ROUND(I161*H161,2)</f>
        <v>22408.5</v>
      </c>
      <c r="K161" s="136" t="s">
        <v>6788</v>
      </c>
      <c r="L161" s="33"/>
      <c r="M161" s="141" t="s">
        <v>21</v>
      </c>
      <c r="N161" s="142" t="s">
        <v>42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1050</v>
      </c>
      <c r="AT161" s="145" t="s">
        <v>332</v>
      </c>
      <c r="AU161" s="145" t="s">
        <v>78</v>
      </c>
      <c r="AY161" s="18" t="s">
        <v>330</v>
      </c>
      <c r="BE161" s="146">
        <f>IF(N161="základní",J161,0)</f>
        <v>22408.5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78</v>
      </c>
      <c r="BK161" s="146">
        <f>ROUND(I161*H161,2)</f>
        <v>22408.5</v>
      </c>
      <c r="BL161" s="18" t="s">
        <v>1050</v>
      </c>
      <c r="BM161" s="145" t="s">
        <v>1103</v>
      </c>
    </row>
    <row r="162" spans="2:65" s="1" customFormat="1" ht="19.5">
      <c r="B162" s="33"/>
      <c r="D162" s="152" t="s">
        <v>375</v>
      </c>
      <c r="F162" s="165" t="s">
        <v>6832</v>
      </c>
      <c r="I162" s="149"/>
      <c r="L162" s="33"/>
      <c r="M162" s="150"/>
      <c r="T162" s="52"/>
      <c r="AT162" s="18" t="s">
        <v>375</v>
      </c>
      <c r="AU162" s="18" t="s">
        <v>78</v>
      </c>
    </row>
    <row r="163" spans="2:65" s="1" customFormat="1" ht="16.5" customHeight="1">
      <c r="B163" s="33"/>
      <c r="C163" s="134" t="s">
        <v>649</v>
      </c>
      <c r="D163" s="134" t="s">
        <v>332</v>
      </c>
      <c r="E163" s="135" t="s">
        <v>6861</v>
      </c>
      <c r="F163" s="136" t="s">
        <v>6862</v>
      </c>
      <c r="G163" s="137" t="s">
        <v>2551</v>
      </c>
      <c r="H163" s="138">
        <v>4</v>
      </c>
      <c r="I163" s="139">
        <v>4601.24</v>
      </c>
      <c r="J163" s="140">
        <f>ROUND(I163*H163,2)</f>
        <v>18404.96</v>
      </c>
      <c r="K163" s="136" t="s">
        <v>6788</v>
      </c>
      <c r="L163" s="33"/>
      <c r="M163" s="141" t="s">
        <v>21</v>
      </c>
      <c r="N163" s="142" t="s">
        <v>42</v>
      </c>
      <c r="P163" s="143">
        <f>O163*H163</f>
        <v>0</v>
      </c>
      <c r="Q163" s="143">
        <v>0</v>
      </c>
      <c r="R163" s="143">
        <f>Q163*H163</f>
        <v>0</v>
      </c>
      <c r="S163" s="143">
        <v>0</v>
      </c>
      <c r="T163" s="144">
        <f>S163*H163</f>
        <v>0</v>
      </c>
      <c r="AR163" s="145" t="s">
        <v>1050</v>
      </c>
      <c r="AT163" s="145" t="s">
        <v>332</v>
      </c>
      <c r="AU163" s="145" t="s">
        <v>78</v>
      </c>
      <c r="AY163" s="18" t="s">
        <v>330</v>
      </c>
      <c r="BE163" s="146">
        <f>IF(N163="základní",J163,0)</f>
        <v>18404.96</v>
      </c>
      <c r="BF163" s="146">
        <f>IF(N163="snížená",J163,0)</f>
        <v>0</v>
      </c>
      <c r="BG163" s="146">
        <f>IF(N163="zákl. přenesená",J163,0)</f>
        <v>0</v>
      </c>
      <c r="BH163" s="146">
        <f>IF(N163="sníž. přenesená",J163,0)</f>
        <v>0</v>
      </c>
      <c r="BI163" s="146">
        <f>IF(N163="nulová",J163,0)</f>
        <v>0</v>
      </c>
      <c r="BJ163" s="18" t="s">
        <v>78</v>
      </c>
      <c r="BK163" s="146">
        <f>ROUND(I163*H163,2)</f>
        <v>18404.96</v>
      </c>
      <c r="BL163" s="18" t="s">
        <v>1050</v>
      </c>
      <c r="BM163" s="145" t="s">
        <v>1116</v>
      </c>
    </row>
    <row r="164" spans="2:65" s="1" customFormat="1" ht="19.5">
      <c r="B164" s="33"/>
      <c r="D164" s="152" t="s">
        <v>375</v>
      </c>
      <c r="F164" s="165" t="s">
        <v>6832</v>
      </c>
      <c r="I164" s="149"/>
      <c r="L164" s="33"/>
      <c r="M164" s="150"/>
      <c r="T164" s="52"/>
      <c r="AT164" s="18" t="s">
        <v>375</v>
      </c>
      <c r="AU164" s="18" t="s">
        <v>78</v>
      </c>
    </row>
    <row r="165" spans="2:65" s="1" customFormat="1" ht="16.5" customHeight="1">
      <c r="B165" s="33"/>
      <c r="C165" s="134" t="s">
        <v>658</v>
      </c>
      <c r="D165" s="134" t="s">
        <v>332</v>
      </c>
      <c r="E165" s="135" t="s">
        <v>6863</v>
      </c>
      <c r="F165" s="136" t="s">
        <v>6864</v>
      </c>
      <c r="G165" s="137" t="s">
        <v>2551</v>
      </c>
      <c r="H165" s="138">
        <v>21</v>
      </c>
      <c r="I165" s="139">
        <v>578.89</v>
      </c>
      <c r="J165" s="140">
        <f>ROUND(I165*H165,2)</f>
        <v>12156.69</v>
      </c>
      <c r="K165" s="136" t="s">
        <v>6788</v>
      </c>
      <c r="L165" s="33"/>
      <c r="M165" s="141" t="s">
        <v>21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1050</v>
      </c>
      <c r="AT165" s="145" t="s">
        <v>332</v>
      </c>
      <c r="AU165" s="145" t="s">
        <v>78</v>
      </c>
      <c r="AY165" s="18" t="s">
        <v>330</v>
      </c>
      <c r="BE165" s="146">
        <f>IF(N165="základní",J165,0)</f>
        <v>12156.69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78</v>
      </c>
      <c r="BK165" s="146">
        <f>ROUND(I165*H165,2)</f>
        <v>12156.69</v>
      </c>
      <c r="BL165" s="18" t="s">
        <v>1050</v>
      </c>
      <c r="BM165" s="145" t="s">
        <v>1134</v>
      </c>
    </row>
    <row r="166" spans="2:65" s="1" customFormat="1" ht="19.5">
      <c r="B166" s="33"/>
      <c r="D166" s="152" t="s">
        <v>375</v>
      </c>
      <c r="F166" s="165" t="s">
        <v>6832</v>
      </c>
      <c r="I166" s="149"/>
      <c r="L166" s="33"/>
      <c r="M166" s="150"/>
      <c r="T166" s="52"/>
      <c r="AT166" s="18" t="s">
        <v>375</v>
      </c>
      <c r="AU166" s="18" t="s">
        <v>78</v>
      </c>
    </row>
    <row r="167" spans="2:65" s="1" customFormat="1" ht="16.5" customHeight="1">
      <c r="B167" s="33"/>
      <c r="C167" s="134" t="s">
        <v>665</v>
      </c>
      <c r="D167" s="134" t="s">
        <v>332</v>
      </c>
      <c r="E167" s="135" t="s">
        <v>6865</v>
      </c>
      <c r="F167" s="136" t="s">
        <v>6866</v>
      </c>
      <c r="G167" s="137" t="s">
        <v>2551</v>
      </c>
      <c r="H167" s="138">
        <v>23</v>
      </c>
      <c r="I167" s="139">
        <v>1003.93</v>
      </c>
      <c r="J167" s="140">
        <f>ROUND(I167*H167,2)</f>
        <v>23090.39</v>
      </c>
      <c r="K167" s="136" t="s">
        <v>6788</v>
      </c>
      <c r="L167" s="33"/>
      <c r="M167" s="141" t="s">
        <v>21</v>
      </c>
      <c r="N167" s="142" t="s">
        <v>42</v>
      </c>
      <c r="P167" s="143">
        <f>O167*H167</f>
        <v>0</v>
      </c>
      <c r="Q167" s="143">
        <v>0</v>
      </c>
      <c r="R167" s="143">
        <f>Q167*H167</f>
        <v>0</v>
      </c>
      <c r="S167" s="143">
        <v>0</v>
      </c>
      <c r="T167" s="144">
        <f>S167*H167</f>
        <v>0</v>
      </c>
      <c r="AR167" s="145" t="s">
        <v>1050</v>
      </c>
      <c r="AT167" s="145" t="s">
        <v>332</v>
      </c>
      <c r="AU167" s="145" t="s">
        <v>78</v>
      </c>
      <c r="AY167" s="18" t="s">
        <v>330</v>
      </c>
      <c r="BE167" s="146">
        <f>IF(N167="základní",J167,0)</f>
        <v>23090.39</v>
      </c>
      <c r="BF167" s="146">
        <f>IF(N167="snížená",J167,0)</f>
        <v>0</v>
      </c>
      <c r="BG167" s="146">
        <f>IF(N167="zákl. přenesená",J167,0)</f>
        <v>0</v>
      </c>
      <c r="BH167" s="146">
        <f>IF(N167="sníž. přenesená",J167,0)</f>
        <v>0</v>
      </c>
      <c r="BI167" s="146">
        <f>IF(N167="nulová",J167,0)</f>
        <v>0</v>
      </c>
      <c r="BJ167" s="18" t="s">
        <v>78</v>
      </c>
      <c r="BK167" s="146">
        <f>ROUND(I167*H167,2)</f>
        <v>23090.39</v>
      </c>
      <c r="BL167" s="18" t="s">
        <v>1050</v>
      </c>
      <c r="BM167" s="145" t="s">
        <v>1149</v>
      </c>
    </row>
    <row r="168" spans="2:65" s="1" customFormat="1" ht="19.5">
      <c r="B168" s="33"/>
      <c r="D168" s="152" t="s">
        <v>375</v>
      </c>
      <c r="F168" s="165" t="s">
        <v>6832</v>
      </c>
      <c r="I168" s="149"/>
      <c r="L168" s="33"/>
      <c r="M168" s="150"/>
      <c r="T168" s="52"/>
      <c r="AT168" s="18" t="s">
        <v>375</v>
      </c>
      <c r="AU168" s="18" t="s">
        <v>78</v>
      </c>
    </row>
    <row r="169" spans="2:65" s="1" customFormat="1" ht="16.5" customHeight="1">
      <c r="B169" s="33"/>
      <c r="C169" s="134" t="s">
        <v>671</v>
      </c>
      <c r="D169" s="134" t="s">
        <v>332</v>
      </c>
      <c r="E169" s="135" t="s">
        <v>6867</v>
      </c>
      <c r="F169" s="136" t="s">
        <v>6868</v>
      </c>
      <c r="G169" s="137" t="s">
        <v>2551</v>
      </c>
      <c r="H169" s="138">
        <v>4</v>
      </c>
      <c r="I169" s="139">
        <v>3468.92</v>
      </c>
      <c r="J169" s="140">
        <f>ROUND(I169*H169,2)</f>
        <v>13875.68</v>
      </c>
      <c r="K169" s="136" t="s">
        <v>6788</v>
      </c>
      <c r="L169" s="33"/>
      <c r="M169" s="141" t="s">
        <v>21</v>
      </c>
      <c r="N169" s="142" t="s">
        <v>42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1050</v>
      </c>
      <c r="AT169" s="145" t="s">
        <v>332</v>
      </c>
      <c r="AU169" s="145" t="s">
        <v>78</v>
      </c>
      <c r="AY169" s="18" t="s">
        <v>330</v>
      </c>
      <c r="BE169" s="146">
        <f>IF(N169="základní",J169,0)</f>
        <v>13875.68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78</v>
      </c>
      <c r="BK169" s="146">
        <f>ROUND(I169*H169,2)</f>
        <v>13875.68</v>
      </c>
      <c r="BL169" s="18" t="s">
        <v>1050</v>
      </c>
      <c r="BM169" s="145" t="s">
        <v>1160</v>
      </c>
    </row>
    <row r="170" spans="2:65" s="1" customFormat="1" ht="19.5">
      <c r="B170" s="33"/>
      <c r="D170" s="152" t="s">
        <v>375</v>
      </c>
      <c r="F170" s="165" t="s">
        <v>6832</v>
      </c>
      <c r="I170" s="149"/>
      <c r="L170" s="33"/>
      <c r="M170" s="150"/>
      <c r="T170" s="52"/>
      <c r="AT170" s="18" t="s">
        <v>375</v>
      </c>
      <c r="AU170" s="18" t="s">
        <v>78</v>
      </c>
    </row>
    <row r="171" spans="2:65" s="1" customFormat="1" ht="16.5" customHeight="1">
      <c r="B171" s="33"/>
      <c r="C171" s="134" t="s">
        <v>677</v>
      </c>
      <c r="D171" s="134" t="s">
        <v>332</v>
      </c>
      <c r="E171" s="135" t="s">
        <v>6869</v>
      </c>
      <c r="F171" s="136" t="s">
        <v>6870</v>
      </c>
      <c r="G171" s="137" t="s">
        <v>2551</v>
      </c>
      <c r="H171" s="138">
        <v>2</v>
      </c>
      <c r="I171" s="139">
        <v>800.26</v>
      </c>
      <c r="J171" s="140">
        <f>ROUND(I171*H171,2)</f>
        <v>1600.52</v>
      </c>
      <c r="K171" s="136" t="s">
        <v>6788</v>
      </c>
      <c r="L171" s="33"/>
      <c r="M171" s="141" t="s">
        <v>21</v>
      </c>
      <c r="N171" s="142" t="s">
        <v>42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1050</v>
      </c>
      <c r="AT171" s="145" t="s">
        <v>332</v>
      </c>
      <c r="AU171" s="145" t="s">
        <v>78</v>
      </c>
      <c r="AY171" s="18" t="s">
        <v>330</v>
      </c>
      <c r="BE171" s="146">
        <f>IF(N171="základní",J171,0)</f>
        <v>1600.52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78</v>
      </c>
      <c r="BK171" s="146">
        <f>ROUND(I171*H171,2)</f>
        <v>1600.52</v>
      </c>
      <c r="BL171" s="18" t="s">
        <v>1050</v>
      </c>
      <c r="BM171" s="145" t="s">
        <v>1176</v>
      </c>
    </row>
    <row r="172" spans="2:65" s="1" customFormat="1" ht="19.5">
      <c r="B172" s="33"/>
      <c r="D172" s="152" t="s">
        <v>375</v>
      </c>
      <c r="F172" s="165" t="s">
        <v>6832</v>
      </c>
      <c r="I172" s="149"/>
      <c r="L172" s="33"/>
      <c r="M172" s="150"/>
      <c r="T172" s="52"/>
      <c r="AT172" s="18" t="s">
        <v>375</v>
      </c>
      <c r="AU172" s="18" t="s">
        <v>78</v>
      </c>
    </row>
    <row r="173" spans="2:65" s="1" customFormat="1" ht="16.5" customHeight="1">
      <c r="B173" s="33"/>
      <c r="C173" s="134" t="s">
        <v>692</v>
      </c>
      <c r="D173" s="134" t="s">
        <v>332</v>
      </c>
      <c r="E173" s="135" t="s">
        <v>6871</v>
      </c>
      <c r="F173" s="136" t="s">
        <v>6872</v>
      </c>
      <c r="G173" s="137" t="s">
        <v>2551</v>
      </c>
      <c r="H173" s="138">
        <v>5</v>
      </c>
      <c r="I173" s="139">
        <v>1038.24</v>
      </c>
      <c r="J173" s="140">
        <f>ROUND(I173*H173,2)</f>
        <v>5191.2</v>
      </c>
      <c r="K173" s="136" t="s">
        <v>6788</v>
      </c>
      <c r="L173" s="33"/>
      <c r="M173" s="141" t="s">
        <v>21</v>
      </c>
      <c r="N173" s="142" t="s">
        <v>42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1050</v>
      </c>
      <c r="AT173" s="145" t="s">
        <v>332</v>
      </c>
      <c r="AU173" s="145" t="s">
        <v>78</v>
      </c>
      <c r="AY173" s="18" t="s">
        <v>330</v>
      </c>
      <c r="BE173" s="146">
        <f>IF(N173="základní",J173,0)</f>
        <v>5191.2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78</v>
      </c>
      <c r="BK173" s="146">
        <f>ROUND(I173*H173,2)</f>
        <v>5191.2</v>
      </c>
      <c r="BL173" s="18" t="s">
        <v>1050</v>
      </c>
      <c r="BM173" s="145" t="s">
        <v>1228</v>
      </c>
    </row>
    <row r="174" spans="2:65" s="1" customFormat="1" ht="19.5">
      <c r="B174" s="33"/>
      <c r="D174" s="152" t="s">
        <v>375</v>
      </c>
      <c r="F174" s="165" t="s">
        <v>6832</v>
      </c>
      <c r="I174" s="149"/>
      <c r="L174" s="33"/>
      <c r="M174" s="150"/>
      <c r="T174" s="52"/>
      <c r="AT174" s="18" t="s">
        <v>375</v>
      </c>
      <c r="AU174" s="18" t="s">
        <v>78</v>
      </c>
    </row>
    <row r="175" spans="2:65" s="1" customFormat="1" ht="16.5" customHeight="1">
      <c r="B175" s="33"/>
      <c r="C175" s="134" t="s">
        <v>714</v>
      </c>
      <c r="D175" s="134" t="s">
        <v>332</v>
      </c>
      <c r="E175" s="135" t="s">
        <v>6873</v>
      </c>
      <c r="F175" s="136" t="s">
        <v>6874</v>
      </c>
      <c r="G175" s="137" t="s">
        <v>2551</v>
      </c>
      <c r="H175" s="138">
        <v>5</v>
      </c>
      <c r="I175" s="139">
        <v>17935.650000000001</v>
      </c>
      <c r="J175" s="140">
        <f>ROUND(I175*H175,2)</f>
        <v>89678.25</v>
      </c>
      <c r="K175" s="136" t="s">
        <v>6788</v>
      </c>
      <c r="L175" s="33"/>
      <c r="M175" s="141" t="s">
        <v>21</v>
      </c>
      <c r="N175" s="142" t="s">
        <v>42</v>
      </c>
      <c r="P175" s="143">
        <f>O175*H175</f>
        <v>0</v>
      </c>
      <c r="Q175" s="143">
        <v>0</v>
      </c>
      <c r="R175" s="143">
        <f>Q175*H175</f>
        <v>0</v>
      </c>
      <c r="S175" s="143">
        <v>0</v>
      </c>
      <c r="T175" s="144">
        <f>S175*H175</f>
        <v>0</v>
      </c>
      <c r="AR175" s="145" t="s">
        <v>1050</v>
      </c>
      <c r="AT175" s="145" t="s">
        <v>332</v>
      </c>
      <c r="AU175" s="145" t="s">
        <v>78</v>
      </c>
      <c r="AY175" s="18" t="s">
        <v>330</v>
      </c>
      <c r="BE175" s="146">
        <f>IF(N175="základní",J175,0)</f>
        <v>89678.25</v>
      </c>
      <c r="BF175" s="146">
        <f>IF(N175="snížená",J175,0)</f>
        <v>0</v>
      </c>
      <c r="BG175" s="146">
        <f>IF(N175="zákl. přenesená",J175,0)</f>
        <v>0</v>
      </c>
      <c r="BH175" s="146">
        <f>IF(N175="sníž. přenesená",J175,0)</f>
        <v>0</v>
      </c>
      <c r="BI175" s="146">
        <f>IF(N175="nulová",J175,0)</f>
        <v>0</v>
      </c>
      <c r="BJ175" s="18" t="s">
        <v>78</v>
      </c>
      <c r="BK175" s="146">
        <f>ROUND(I175*H175,2)</f>
        <v>89678.25</v>
      </c>
      <c r="BL175" s="18" t="s">
        <v>1050</v>
      </c>
      <c r="BM175" s="145" t="s">
        <v>1255</v>
      </c>
    </row>
    <row r="176" spans="2:65" s="1" customFormat="1" ht="19.5">
      <c r="B176" s="33"/>
      <c r="D176" s="152" t="s">
        <v>375</v>
      </c>
      <c r="F176" s="165" t="s">
        <v>6832</v>
      </c>
      <c r="I176" s="149"/>
      <c r="L176" s="33"/>
      <c r="M176" s="150"/>
      <c r="T176" s="52"/>
      <c r="AT176" s="18" t="s">
        <v>375</v>
      </c>
      <c r="AU176" s="18" t="s">
        <v>78</v>
      </c>
    </row>
    <row r="177" spans="2:65" s="1" customFormat="1" ht="24.2" customHeight="1">
      <c r="B177" s="33"/>
      <c r="C177" s="134" t="s">
        <v>720</v>
      </c>
      <c r="D177" s="134" t="s">
        <v>332</v>
      </c>
      <c r="E177" s="135" t="s">
        <v>6875</v>
      </c>
      <c r="F177" s="136" t="s">
        <v>6876</v>
      </c>
      <c r="G177" s="137" t="s">
        <v>2551</v>
      </c>
      <c r="H177" s="138">
        <v>54</v>
      </c>
      <c r="I177" s="139">
        <v>6175.2</v>
      </c>
      <c r="J177" s="140">
        <f>ROUND(I177*H177,2)</f>
        <v>333460.8</v>
      </c>
      <c r="K177" s="136" t="s">
        <v>6788</v>
      </c>
      <c r="L177" s="33"/>
      <c r="M177" s="141" t="s">
        <v>21</v>
      </c>
      <c r="N177" s="142" t="s">
        <v>42</v>
      </c>
      <c r="P177" s="143">
        <f>O177*H177</f>
        <v>0</v>
      </c>
      <c r="Q177" s="143">
        <v>0</v>
      </c>
      <c r="R177" s="143">
        <f>Q177*H177</f>
        <v>0</v>
      </c>
      <c r="S177" s="143">
        <v>0</v>
      </c>
      <c r="T177" s="144">
        <f>S177*H177</f>
        <v>0</v>
      </c>
      <c r="AR177" s="145" t="s">
        <v>1050</v>
      </c>
      <c r="AT177" s="145" t="s">
        <v>332</v>
      </c>
      <c r="AU177" s="145" t="s">
        <v>78</v>
      </c>
      <c r="AY177" s="18" t="s">
        <v>330</v>
      </c>
      <c r="BE177" s="146">
        <f>IF(N177="základní",J177,0)</f>
        <v>333460.8</v>
      </c>
      <c r="BF177" s="146">
        <f>IF(N177="snížená",J177,0)</f>
        <v>0</v>
      </c>
      <c r="BG177" s="146">
        <f>IF(N177="zákl. přenesená",J177,0)</f>
        <v>0</v>
      </c>
      <c r="BH177" s="146">
        <f>IF(N177="sníž. přenesená",J177,0)</f>
        <v>0</v>
      </c>
      <c r="BI177" s="146">
        <f>IF(N177="nulová",J177,0)</f>
        <v>0</v>
      </c>
      <c r="BJ177" s="18" t="s">
        <v>78</v>
      </c>
      <c r="BK177" s="146">
        <f>ROUND(I177*H177,2)</f>
        <v>333460.8</v>
      </c>
      <c r="BL177" s="18" t="s">
        <v>1050</v>
      </c>
      <c r="BM177" s="145" t="s">
        <v>1276</v>
      </c>
    </row>
    <row r="178" spans="2:65" s="1" customFormat="1" ht="19.5">
      <c r="B178" s="33"/>
      <c r="D178" s="152" t="s">
        <v>375</v>
      </c>
      <c r="F178" s="165" t="s">
        <v>6832</v>
      </c>
      <c r="I178" s="149"/>
      <c r="L178" s="33"/>
      <c r="M178" s="150"/>
      <c r="T178" s="52"/>
      <c r="AT178" s="18" t="s">
        <v>375</v>
      </c>
      <c r="AU178" s="18" t="s">
        <v>78</v>
      </c>
    </row>
    <row r="179" spans="2:65" s="1" customFormat="1" ht="16.5" customHeight="1">
      <c r="B179" s="33"/>
      <c r="C179" s="134" t="s">
        <v>728</v>
      </c>
      <c r="D179" s="134" t="s">
        <v>332</v>
      </c>
      <c r="E179" s="135" t="s">
        <v>6877</v>
      </c>
      <c r="F179" s="136" t="s">
        <v>6878</v>
      </c>
      <c r="G179" s="137" t="s">
        <v>2551</v>
      </c>
      <c r="H179" s="138">
        <v>35</v>
      </c>
      <c r="I179" s="139">
        <v>5367.19</v>
      </c>
      <c r="J179" s="140">
        <f>ROUND(I179*H179,2)</f>
        <v>187851.65</v>
      </c>
      <c r="K179" s="136" t="s">
        <v>6788</v>
      </c>
      <c r="L179" s="33"/>
      <c r="M179" s="141" t="s">
        <v>21</v>
      </c>
      <c r="N179" s="142" t="s">
        <v>42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1050</v>
      </c>
      <c r="AT179" s="145" t="s">
        <v>332</v>
      </c>
      <c r="AU179" s="145" t="s">
        <v>78</v>
      </c>
      <c r="AY179" s="18" t="s">
        <v>330</v>
      </c>
      <c r="BE179" s="146">
        <f>IF(N179="základní",J179,0)</f>
        <v>187851.65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78</v>
      </c>
      <c r="BK179" s="146">
        <f>ROUND(I179*H179,2)</f>
        <v>187851.65</v>
      </c>
      <c r="BL179" s="18" t="s">
        <v>1050</v>
      </c>
      <c r="BM179" s="145" t="s">
        <v>1293</v>
      </c>
    </row>
    <row r="180" spans="2:65" s="1" customFormat="1" ht="19.5">
      <c r="B180" s="33"/>
      <c r="D180" s="152" t="s">
        <v>375</v>
      </c>
      <c r="F180" s="165" t="s">
        <v>6832</v>
      </c>
      <c r="I180" s="149"/>
      <c r="L180" s="33"/>
      <c r="M180" s="150"/>
      <c r="T180" s="52"/>
      <c r="AT180" s="18" t="s">
        <v>375</v>
      </c>
      <c r="AU180" s="18" t="s">
        <v>78</v>
      </c>
    </row>
    <row r="181" spans="2:65" s="1" customFormat="1" ht="24.2" customHeight="1">
      <c r="B181" s="33"/>
      <c r="C181" s="134" t="s">
        <v>734</v>
      </c>
      <c r="D181" s="134" t="s">
        <v>332</v>
      </c>
      <c r="E181" s="135" t="s">
        <v>6879</v>
      </c>
      <c r="F181" s="136" t="s">
        <v>6880</v>
      </c>
      <c r="G181" s="137" t="s">
        <v>2551</v>
      </c>
      <c r="H181" s="138">
        <v>4</v>
      </c>
      <c r="I181" s="139">
        <v>1257.4000000000001</v>
      </c>
      <c r="J181" s="140">
        <f>ROUND(I181*H181,2)</f>
        <v>5029.6000000000004</v>
      </c>
      <c r="K181" s="136" t="s">
        <v>6788</v>
      </c>
      <c r="L181" s="33"/>
      <c r="M181" s="141" t="s">
        <v>21</v>
      </c>
      <c r="N181" s="142" t="s">
        <v>42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1050</v>
      </c>
      <c r="AT181" s="145" t="s">
        <v>332</v>
      </c>
      <c r="AU181" s="145" t="s">
        <v>78</v>
      </c>
      <c r="AY181" s="18" t="s">
        <v>330</v>
      </c>
      <c r="BE181" s="146">
        <f>IF(N181="základní",J181,0)</f>
        <v>5029.6000000000004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78</v>
      </c>
      <c r="BK181" s="146">
        <f>ROUND(I181*H181,2)</f>
        <v>5029.6000000000004</v>
      </c>
      <c r="BL181" s="18" t="s">
        <v>1050</v>
      </c>
      <c r="BM181" s="145" t="s">
        <v>1320</v>
      </c>
    </row>
    <row r="182" spans="2:65" s="1" customFormat="1" ht="19.5">
      <c r="B182" s="33"/>
      <c r="D182" s="152" t="s">
        <v>375</v>
      </c>
      <c r="F182" s="165" t="s">
        <v>6832</v>
      </c>
      <c r="I182" s="149"/>
      <c r="L182" s="33"/>
      <c r="M182" s="150"/>
      <c r="T182" s="52"/>
      <c r="AT182" s="18" t="s">
        <v>375</v>
      </c>
      <c r="AU182" s="18" t="s">
        <v>78</v>
      </c>
    </row>
    <row r="183" spans="2:65" s="1" customFormat="1" ht="21.75" customHeight="1">
      <c r="B183" s="33"/>
      <c r="C183" s="134" t="s">
        <v>742</v>
      </c>
      <c r="D183" s="134" t="s">
        <v>332</v>
      </c>
      <c r="E183" s="135" t="s">
        <v>6881</v>
      </c>
      <c r="F183" s="136" t="s">
        <v>6882</v>
      </c>
      <c r="G183" s="137" t="s">
        <v>2551</v>
      </c>
      <c r="H183" s="138">
        <v>1</v>
      </c>
      <c r="I183" s="139">
        <v>27315.23</v>
      </c>
      <c r="J183" s="140">
        <f>ROUND(I183*H183,2)</f>
        <v>27315.23</v>
      </c>
      <c r="K183" s="136" t="s">
        <v>6788</v>
      </c>
      <c r="L183" s="33"/>
      <c r="M183" s="141" t="s">
        <v>21</v>
      </c>
      <c r="N183" s="142" t="s">
        <v>42</v>
      </c>
      <c r="P183" s="143">
        <f>O183*H183</f>
        <v>0</v>
      </c>
      <c r="Q183" s="143">
        <v>0</v>
      </c>
      <c r="R183" s="143">
        <f>Q183*H183</f>
        <v>0</v>
      </c>
      <c r="S183" s="143">
        <v>0</v>
      </c>
      <c r="T183" s="144">
        <f>S183*H183</f>
        <v>0</v>
      </c>
      <c r="AR183" s="145" t="s">
        <v>1050</v>
      </c>
      <c r="AT183" s="145" t="s">
        <v>332</v>
      </c>
      <c r="AU183" s="145" t="s">
        <v>78</v>
      </c>
      <c r="AY183" s="18" t="s">
        <v>330</v>
      </c>
      <c r="BE183" s="146">
        <f>IF(N183="základní",J183,0)</f>
        <v>27315.23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78</v>
      </c>
      <c r="BK183" s="146">
        <f>ROUND(I183*H183,2)</f>
        <v>27315.23</v>
      </c>
      <c r="BL183" s="18" t="s">
        <v>1050</v>
      </c>
      <c r="BM183" s="145" t="s">
        <v>1339</v>
      </c>
    </row>
    <row r="184" spans="2:65" s="1" customFormat="1" ht="19.5">
      <c r="B184" s="33"/>
      <c r="D184" s="152" t="s">
        <v>375</v>
      </c>
      <c r="F184" s="165" t="s">
        <v>6832</v>
      </c>
      <c r="I184" s="149"/>
      <c r="L184" s="33"/>
      <c r="M184" s="150"/>
      <c r="T184" s="52"/>
      <c r="AT184" s="18" t="s">
        <v>375</v>
      </c>
      <c r="AU184" s="18" t="s">
        <v>78</v>
      </c>
    </row>
    <row r="185" spans="2:65" s="1" customFormat="1" ht="16.5" customHeight="1">
      <c r="B185" s="33"/>
      <c r="C185" s="134" t="s">
        <v>753</v>
      </c>
      <c r="D185" s="134" t="s">
        <v>332</v>
      </c>
      <c r="E185" s="135" t="s">
        <v>6883</v>
      </c>
      <c r="F185" s="136" t="s">
        <v>6884</v>
      </c>
      <c r="G185" s="137" t="s">
        <v>2551</v>
      </c>
      <c r="H185" s="138">
        <v>7</v>
      </c>
      <c r="I185" s="139">
        <v>19663.47</v>
      </c>
      <c r="J185" s="140">
        <f>ROUND(I185*H185,2)</f>
        <v>137644.29</v>
      </c>
      <c r="K185" s="136" t="s">
        <v>6788</v>
      </c>
      <c r="L185" s="33"/>
      <c r="M185" s="141" t="s">
        <v>21</v>
      </c>
      <c r="N185" s="142" t="s">
        <v>42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1050</v>
      </c>
      <c r="AT185" s="145" t="s">
        <v>332</v>
      </c>
      <c r="AU185" s="145" t="s">
        <v>78</v>
      </c>
      <c r="AY185" s="18" t="s">
        <v>330</v>
      </c>
      <c r="BE185" s="146">
        <f>IF(N185="základní",J185,0)</f>
        <v>137644.29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78</v>
      </c>
      <c r="BK185" s="146">
        <f>ROUND(I185*H185,2)</f>
        <v>137644.29</v>
      </c>
      <c r="BL185" s="18" t="s">
        <v>1050</v>
      </c>
      <c r="BM185" s="145" t="s">
        <v>1360</v>
      </c>
    </row>
    <row r="186" spans="2:65" s="1" customFormat="1" ht="19.5">
      <c r="B186" s="33"/>
      <c r="D186" s="152" t="s">
        <v>375</v>
      </c>
      <c r="F186" s="165" t="s">
        <v>6832</v>
      </c>
      <c r="I186" s="149"/>
      <c r="L186" s="33"/>
      <c r="M186" s="150"/>
      <c r="T186" s="52"/>
      <c r="AT186" s="18" t="s">
        <v>375</v>
      </c>
      <c r="AU186" s="18" t="s">
        <v>78</v>
      </c>
    </row>
    <row r="187" spans="2:65" s="1" customFormat="1" ht="16.5" customHeight="1">
      <c r="B187" s="33"/>
      <c r="C187" s="134" t="s">
        <v>759</v>
      </c>
      <c r="D187" s="134" t="s">
        <v>332</v>
      </c>
      <c r="E187" s="135" t="s">
        <v>6885</v>
      </c>
      <c r="F187" s="136" t="s">
        <v>6886</v>
      </c>
      <c r="G187" s="137" t="s">
        <v>2551</v>
      </c>
      <c r="H187" s="138">
        <v>1</v>
      </c>
      <c r="I187" s="139">
        <v>2656.48</v>
      </c>
      <c r="J187" s="140">
        <f>ROUND(I187*H187,2)</f>
        <v>2656.48</v>
      </c>
      <c r="K187" s="136" t="s">
        <v>6788</v>
      </c>
      <c r="L187" s="33"/>
      <c r="M187" s="141" t="s">
        <v>21</v>
      </c>
      <c r="N187" s="142" t="s">
        <v>42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1050</v>
      </c>
      <c r="AT187" s="145" t="s">
        <v>332</v>
      </c>
      <c r="AU187" s="145" t="s">
        <v>78</v>
      </c>
      <c r="AY187" s="18" t="s">
        <v>330</v>
      </c>
      <c r="BE187" s="146">
        <f>IF(N187="základní",J187,0)</f>
        <v>2656.48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78</v>
      </c>
      <c r="BK187" s="146">
        <f>ROUND(I187*H187,2)</f>
        <v>2656.48</v>
      </c>
      <c r="BL187" s="18" t="s">
        <v>1050</v>
      </c>
      <c r="BM187" s="145" t="s">
        <v>1374</v>
      </c>
    </row>
    <row r="188" spans="2:65" s="1" customFormat="1" ht="19.5">
      <c r="B188" s="33"/>
      <c r="D188" s="152" t="s">
        <v>375</v>
      </c>
      <c r="F188" s="165" t="s">
        <v>6832</v>
      </c>
      <c r="I188" s="149"/>
      <c r="L188" s="33"/>
      <c r="M188" s="150"/>
      <c r="T188" s="52"/>
      <c r="AT188" s="18" t="s">
        <v>375</v>
      </c>
      <c r="AU188" s="18" t="s">
        <v>78</v>
      </c>
    </row>
    <row r="189" spans="2:65" s="1" customFormat="1" ht="16.5" customHeight="1">
      <c r="B189" s="33"/>
      <c r="C189" s="134" t="s">
        <v>833</v>
      </c>
      <c r="D189" s="134" t="s">
        <v>332</v>
      </c>
      <c r="E189" s="135" t="s">
        <v>6887</v>
      </c>
      <c r="F189" s="136" t="s">
        <v>6888</v>
      </c>
      <c r="G189" s="137" t="s">
        <v>2551</v>
      </c>
      <c r="H189" s="138">
        <v>6</v>
      </c>
      <c r="I189" s="139">
        <v>3060.48</v>
      </c>
      <c r="J189" s="140">
        <f>ROUND(I189*H189,2)</f>
        <v>18362.88</v>
      </c>
      <c r="K189" s="136" t="s">
        <v>6788</v>
      </c>
      <c r="L189" s="33"/>
      <c r="M189" s="141" t="s">
        <v>21</v>
      </c>
      <c r="N189" s="142" t="s">
        <v>42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1050</v>
      </c>
      <c r="AT189" s="145" t="s">
        <v>332</v>
      </c>
      <c r="AU189" s="145" t="s">
        <v>78</v>
      </c>
      <c r="AY189" s="18" t="s">
        <v>330</v>
      </c>
      <c r="BE189" s="146">
        <f>IF(N189="základní",J189,0)</f>
        <v>18362.88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78</v>
      </c>
      <c r="BK189" s="146">
        <f>ROUND(I189*H189,2)</f>
        <v>18362.88</v>
      </c>
      <c r="BL189" s="18" t="s">
        <v>1050</v>
      </c>
      <c r="BM189" s="145" t="s">
        <v>1387</v>
      </c>
    </row>
    <row r="190" spans="2:65" s="1" customFormat="1" ht="19.5">
      <c r="B190" s="33"/>
      <c r="D190" s="152" t="s">
        <v>375</v>
      </c>
      <c r="F190" s="165" t="s">
        <v>6832</v>
      </c>
      <c r="I190" s="149"/>
      <c r="L190" s="33"/>
      <c r="M190" s="150"/>
      <c r="T190" s="52"/>
      <c r="AT190" s="18" t="s">
        <v>375</v>
      </c>
      <c r="AU190" s="18" t="s">
        <v>78</v>
      </c>
    </row>
    <row r="191" spans="2:65" s="1" customFormat="1" ht="16.5" customHeight="1">
      <c r="B191" s="33"/>
      <c r="C191" s="134" t="s">
        <v>941</v>
      </c>
      <c r="D191" s="134" t="s">
        <v>332</v>
      </c>
      <c r="E191" s="135" t="s">
        <v>6889</v>
      </c>
      <c r="F191" s="136" t="s">
        <v>6890</v>
      </c>
      <c r="G191" s="137" t="s">
        <v>2551</v>
      </c>
      <c r="H191" s="138">
        <v>2</v>
      </c>
      <c r="I191" s="139">
        <v>5367.19</v>
      </c>
      <c r="J191" s="140">
        <f>ROUND(I191*H191,2)</f>
        <v>10734.38</v>
      </c>
      <c r="K191" s="136" t="s">
        <v>6788</v>
      </c>
      <c r="L191" s="33"/>
      <c r="M191" s="141" t="s">
        <v>21</v>
      </c>
      <c r="N191" s="142" t="s">
        <v>42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1050</v>
      </c>
      <c r="AT191" s="145" t="s">
        <v>332</v>
      </c>
      <c r="AU191" s="145" t="s">
        <v>78</v>
      </c>
      <c r="AY191" s="18" t="s">
        <v>330</v>
      </c>
      <c r="BE191" s="146">
        <f>IF(N191="základní",J191,0)</f>
        <v>10734.38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78</v>
      </c>
      <c r="BK191" s="146">
        <f>ROUND(I191*H191,2)</f>
        <v>10734.38</v>
      </c>
      <c r="BL191" s="18" t="s">
        <v>1050</v>
      </c>
      <c r="BM191" s="145" t="s">
        <v>1402</v>
      </c>
    </row>
    <row r="192" spans="2:65" s="1" customFormat="1" ht="19.5">
      <c r="B192" s="33"/>
      <c r="D192" s="152" t="s">
        <v>375</v>
      </c>
      <c r="F192" s="165" t="s">
        <v>6832</v>
      </c>
      <c r="I192" s="149"/>
      <c r="L192" s="33"/>
      <c r="M192" s="150"/>
      <c r="T192" s="52"/>
      <c r="AT192" s="18" t="s">
        <v>375</v>
      </c>
      <c r="AU192" s="18" t="s">
        <v>78</v>
      </c>
    </row>
    <row r="193" spans="2:65" s="1" customFormat="1" ht="16.5" customHeight="1">
      <c r="B193" s="33"/>
      <c r="C193" s="134" t="s">
        <v>947</v>
      </c>
      <c r="D193" s="134" t="s">
        <v>332</v>
      </c>
      <c r="E193" s="135" t="s">
        <v>6891</v>
      </c>
      <c r="F193" s="136" t="s">
        <v>6892</v>
      </c>
      <c r="G193" s="137" t="s">
        <v>2551</v>
      </c>
      <c r="H193" s="138">
        <v>1</v>
      </c>
      <c r="I193" s="139">
        <v>8186.38</v>
      </c>
      <c r="J193" s="140">
        <f>ROUND(I193*H193,2)</f>
        <v>8186.38</v>
      </c>
      <c r="K193" s="136" t="s">
        <v>6788</v>
      </c>
      <c r="L193" s="33"/>
      <c r="M193" s="141" t="s">
        <v>21</v>
      </c>
      <c r="N193" s="142" t="s">
        <v>42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1050</v>
      </c>
      <c r="AT193" s="145" t="s">
        <v>332</v>
      </c>
      <c r="AU193" s="145" t="s">
        <v>78</v>
      </c>
      <c r="AY193" s="18" t="s">
        <v>330</v>
      </c>
      <c r="BE193" s="146">
        <f>IF(N193="základní",J193,0)</f>
        <v>8186.38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78</v>
      </c>
      <c r="BK193" s="146">
        <f>ROUND(I193*H193,2)</f>
        <v>8186.38</v>
      </c>
      <c r="BL193" s="18" t="s">
        <v>1050</v>
      </c>
      <c r="BM193" s="145" t="s">
        <v>1416</v>
      </c>
    </row>
    <row r="194" spans="2:65" s="1" customFormat="1" ht="19.5">
      <c r="B194" s="33"/>
      <c r="D194" s="152" t="s">
        <v>375</v>
      </c>
      <c r="F194" s="165" t="s">
        <v>6832</v>
      </c>
      <c r="I194" s="149"/>
      <c r="L194" s="33"/>
      <c r="M194" s="150"/>
      <c r="T194" s="52"/>
      <c r="AT194" s="18" t="s">
        <v>375</v>
      </c>
      <c r="AU194" s="18" t="s">
        <v>78</v>
      </c>
    </row>
    <row r="195" spans="2:65" s="1" customFormat="1" ht="24.2" customHeight="1">
      <c r="B195" s="33"/>
      <c r="C195" s="134" t="s">
        <v>963</v>
      </c>
      <c r="D195" s="134" t="s">
        <v>332</v>
      </c>
      <c r="E195" s="135" t="s">
        <v>6893</v>
      </c>
      <c r="F195" s="136" t="s">
        <v>6894</v>
      </c>
      <c r="G195" s="137" t="s">
        <v>2551</v>
      </c>
      <c r="H195" s="138">
        <v>6</v>
      </c>
      <c r="I195" s="139">
        <v>743.81</v>
      </c>
      <c r="J195" s="140">
        <f>ROUND(I195*H195,2)</f>
        <v>4462.8599999999997</v>
      </c>
      <c r="K195" s="136" t="s">
        <v>6788</v>
      </c>
      <c r="L195" s="33"/>
      <c r="M195" s="141" t="s">
        <v>21</v>
      </c>
      <c r="N195" s="142" t="s">
        <v>42</v>
      </c>
      <c r="P195" s="143">
        <f>O195*H195</f>
        <v>0</v>
      </c>
      <c r="Q195" s="143">
        <v>0</v>
      </c>
      <c r="R195" s="143">
        <f>Q195*H195</f>
        <v>0</v>
      </c>
      <c r="S195" s="143">
        <v>0</v>
      </c>
      <c r="T195" s="144">
        <f>S195*H195</f>
        <v>0</v>
      </c>
      <c r="AR195" s="145" t="s">
        <v>1050</v>
      </c>
      <c r="AT195" s="145" t="s">
        <v>332</v>
      </c>
      <c r="AU195" s="145" t="s">
        <v>78</v>
      </c>
      <c r="AY195" s="18" t="s">
        <v>330</v>
      </c>
      <c r="BE195" s="146">
        <f>IF(N195="základní",J195,0)</f>
        <v>4462.8599999999997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78</v>
      </c>
      <c r="BK195" s="146">
        <f>ROUND(I195*H195,2)</f>
        <v>4462.8599999999997</v>
      </c>
      <c r="BL195" s="18" t="s">
        <v>1050</v>
      </c>
      <c r="BM195" s="145" t="s">
        <v>1430</v>
      </c>
    </row>
    <row r="196" spans="2:65" s="1" customFormat="1" ht="19.5">
      <c r="B196" s="33"/>
      <c r="D196" s="152" t="s">
        <v>375</v>
      </c>
      <c r="F196" s="165" t="s">
        <v>6832</v>
      </c>
      <c r="I196" s="149"/>
      <c r="L196" s="33"/>
      <c r="M196" s="150"/>
      <c r="T196" s="52"/>
      <c r="AT196" s="18" t="s">
        <v>375</v>
      </c>
      <c r="AU196" s="18" t="s">
        <v>78</v>
      </c>
    </row>
    <row r="197" spans="2:65" s="1" customFormat="1" ht="16.5" customHeight="1">
      <c r="B197" s="33"/>
      <c r="C197" s="134" t="s">
        <v>970</v>
      </c>
      <c r="D197" s="134" t="s">
        <v>332</v>
      </c>
      <c r="E197" s="135" t="s">
        <v>6895</v>
      </c>
      <c r="F197" s="136" t="s">
        <v>6896</v>
      </c>
      <c r="G197" s="137" t="s">
        <v>2551</v>
      </c>
      <c r="H197" s="138">
        <v>15</v>
      </c>
      <c r="I197" s="139">
        <v>2533.62</v>
      </c>
      <c r="J197" s="140">
        <f>ROUND(I197*H197,2)</f>
        <v>38004.300000000003</v>
      </c>
      <c r="K197" s="136" t="s">
        <v>6788</v>
      </c>
      <c r="L197" s="33"/>
      <c r="M197" s="141" t="s">
        <v>21</v>
      </c>
      <c r="N197" s="142" t="s">
        <v>42</v>
      </c>
      <c r="P197" s="143">
        <f>O197*H197</f>
        <v>0</v>
      </c>
      <c r="Q197" s="143">
        <v>0</v>
      </c>
      <c r="R197" s="143">
        <f>Q197*H197</f>
        <v>0</v>
      </c>
      <c r="S197" s="143">
        <v>0</v>
      </c>
      <c r="T197" s="144">
        <f>S197*H197</f>
        <v>0</v>
      </c>
      <c r="AR197" s="145" t="s">
        <v>1050</v>
      </c>
      <c r="AT197" s="145" t="s">
        <v>332</v>
      </c>
      <c r="AU197" s="145" t="s">
        <v>78</v>
      </c>
      <c r="AY197" s="18" t="s">
        <v>330</v>
      </c>
      <c r="BE197" s="146">
        <f>IF(N197="základní",J197,0)</f>
        <v>38004.300000000003</v>
      </c>
      <c r="BF197" s="146">
        <f>IF(N197="snížená",J197,0)</f>
        <v>0</v>
      </c>
      <c r="BG197" s="146">
        <f>IF(N197="zákl. přenesená",J197,0)</f>
        <v>0</v>
      </c>
      <c r="BH197" s="146">
        <f>IF(N197="sníž. přenesená",J197,0)</f>
        <v>0</v>
      </c>
      <c r="BI197" s="146">
        <f>IF(N197="nulová",J197,0)</f>
        <v>0</v>
      </c>
      <c r="BJ197" s="18" t="s">
        <v>78</v>
      </c>
      <c r="BK197" s="146">
        <f>ROUND(I197*H197,2)</f>
        <v>38004.300000000003</v>
      </c>
      <c r="BL197" s="18" t="s">
        <v>1050</v>
      </c>
      <c r="BM197" s="145" t="s">
        <v>1442</v>
      </c>
    </row>
    <row r="198" spans="2:65" s="1" customFormat="1" ht="19.5">
      <c r="B198" s="33"/>
      <c r="D198" s="152" t="s">
        <v>375</v>
      </c>
      <c r="F198" s="165" t="s">
        <v>6832</v>
      </c>
      <c r="I198" s="149"/>
      <c r="L198" s="33"/>
      <c r="M198" s="150"/>
      <c r="T198" s="52"/>
      <c r="AT198" s="18" t="s">
        <v>375</v>
      </c>
      <c r="AU198" s="18" t="s">
        <v>78</v>
      </c>
    </row>
    <row r="199" spans="2:65" s="1" customFormat="1" ht="16.5" customHeight="1">
      <c r="B199" s="33"/>
      <c r="C199" s="134" t="s">
        <v>977</v>
      </c>
      <c r="D199" s="134" t="s">
        <v>332</v>
      </c>
      <c r="E199" s="135" t="s">
        <v>6897</v>
      </c>
      <c r="F199" s="136" t="s">
        <v>6898</v>
      </c>
      <c r="G199" s="137" t="s">
        <v>2551</v>
      </c>
      <c r="H199" s="138">
        <v>2</v>
      </c>
      <c r="I199" s="139">
        <v>1683.54</v>
      </c>
      <c r="J199" s="140">
        <f>ROUND(I199*H199,2)</f>
        <v>3367.08</v>
      </c>
      <c r="K199" s="136" t="s">
        <v>6788</v>
      </c>
      <c r="L199" s="33"/>
      <c r="M199" s="141" t="s">
        <v>21</v>
      </c>
      <c r="N199" s="142" t="s">
        <v>42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1050</v>
      </c>
      <c r="AT199" s="145" t="s">
        <v>332</v>
      </c>
      <c r="AU199" s="145" t="s">
        <v>78</v>
      </c>
      <c r="AY199" s="18" t="s">
        <v>330</v>
      </c>
      <c r="BE199" s="146">
        <f>IF(N199="základní",J199,0)</f>
        <v>3367.08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78</v>
      </c>
      <c r="BK199" s="146">
        <f>ROUND(I199*H199,2)</f>
        <v>3367.08</v>
      </c>
      <c r="BL199" s="18" t="s">
        <v>1050</v>
      </c>
      <c r="BM199" s="145" t="s">
        <v>1736</v>
      </c>
    </row>
    <row r="200" spans="2:65" s="1" customFormat="1" ht="19.5">
      <c r="B200" s="33"/>
      <c r="D200" s="152" t="s">
        <v>375</v>
      </c>
      <c r="F200" s="165" t="s">
        <v>6832</v>
      </c>
      <c r="I200" s="149"/>
      <c r="L200" s="33"/>
      <c r="M200" s="150"/>
      <c r="T200" s="52"/>
      <c r="AT200" s="18" t="s">
        <v>375</v>
      </c>
      <c r="AU200" s="18" t="s">
        <v>78</v>
      </c>
    </row>
    <row r="201" spans="2:65" s="1" customFormat="1" ht="16.5" customHeight="1">
      <c r="B201" s="33"/>
      <c r="C201" s="134" t="s">
        <v>982</v>
      </c>
      <c r="D201" s="134" t="s">
        <v>332</v>
      </c>
      <c r="E201" s="135" t="s">
        <v>6899</v>
      </c>
      <c r="F201" s="136" t="s">
        <v>6900</v>
      </c>
      <c r="G201" s="137" t="s">
        <v>2551</v>
      </c>
      <c r="H201" s="138">
        <v>8</v>
      </c>
      <c r="I201" s="139">
        <v>371.91</v>
      </c>
      <c r="J201" s="140">
        <f>ROUND(I201*H201,2)</f>
        <v>2975.28</v>
      </c>
      <c r="K201" s="136" t="s">
        <v>6788</v>
      </c>
      <c r="L201" s="33"/>
      <c r="M201" s="141" t="s">
        <v>21</v>
      </c>
      <c r="N201" s="142" t="s">
        <v>42</v>
      </c>
      <c r="P201" s="143">
        <f>O201*H201</f>
        <v>0</v>
      </c>
      <c r="Q201" s="143">
        <v>0</v>
      </c>
      <c r="R201" s="143">
        <f>Q201*H201</f>
        <v>0</v>
      </c>
      <c r="S201" s="143">
        <v>0</v>
      </c>
      <c r="T201" s="144">
        <f>S201*H201</f>
        <v>0</v>
      </c>
      <c r="AR201" s="145" t="s">
        <v>1050</v>
      </c>
      <c r="AT201" s="145" t="s">
        <v>332</v>
      </c>
      <c r="AU201" s="145" t="s">
        <v>78</v>
      </c>
      <c r="AY201" s="18" t="s">
        <v>330</v>
      </c>
      <c r="BE201" s="146">
        <f>IF(N201="základní",J201,0)</f>
        <v>2975.28</v>
      </c>
      <c r="BF201" s="146">
        <f>IF(N201="snížená",J201,0)</f>
        <v>0</v>
      </c>
      <c r="BG201" s="146">
        <f>IF(N201="zákl. přenesená",J201,0)</f>
        <v>0</v>
      </c>
      <c r="BH201" s="146">
        <f>IF(N201="sníž. přenesená",J201,0)</f>
        <v>0</v>
      </c>
      <c r="BI201" s="146">
        <f>IF(N201="nulová",J201,0)</f>
        <v>0</v>
      </c>
      <c r="BJ201" s="18" t="s">
        <v>78</v>
      </c>
      <c r="BK201" s="146">
        <f>ROUND(I201*H201,2)</f>
        <v>2975.28</v>
      </c>
      <c r="BL201" s="18" t="s">
        <v>1050</v>
      </c>
      <c r="BM201" s="145" t="s">
        <v>1753</v>
      </c>
    </row>
    <row r="202" spans="2:65" s="1" customFormat="1" ht="19.5">
      <c r="B202" s="33"/>
      <c r="D202" s="152" t="s">
        <v>375</v>
      </c>
      <c r="F202" s="165" t="s">
        <v>6832</v>
      </c>
      <c r="I202" s="149"/>
      <c r="L202" s="33"/>
      <c r="M202" s="150"/>
      <c r="T202" s="52"/>
      <c r="AT202" s="18" t="s">
        <v>375</v>
      </c>
      <c r="AU202" s="18" t="s">
        <v>78</v>
      </c>
    </row>
    <row r="203" spans="2:65" s="1" customFormat="1" ht="16.5" customHeight="1">
      <c r="B203" s="33"/>
      <c r="C203" s="134" t="s">
        <v>987</v>
      </c>
      <c r="D203" s="134" t="s">
        <v>332</v>
      </c>
      <c r="E203" s="135" t="s">
        <v>6901</v>
      </c>
      <c r="F203" s="136" t="s">
        <v>6902</v>
      </c>
      <c r="G203" s="137" t="s">
        <v>2551</v>
      </c>
      <c r="H203" s="138">
        <v>1</v>
      </c>
      <c r="I203" s="139">
        <v>100995.95</v>
      </c>
      <c r="J203" s="140">
        <f>ROUND(I203*H203,2)</f>
        <v>100995.95</v>
      </c>
      <c r="K203" s="136" t="s">
        <v>6788</v>
      </c>
      <c r="L203" s="33"/>
      <c r="M203" s="141" t="s">
        <v>21</v>
      </c>
      <c r="N203" s="142" t="s">
        <v>42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1050</v>
      </c>
      <c r="AT203" s="145" t="s">
        <v>332</v>
      </c>
      <c r="AU203" s="145" t="s">
        <v>78</v>
      </c>
      <c r="AY203" s="18" t="s">
        <v>330</v>
      </c>
      <c r="BE203" s="146">
        <f>IF(N203="základní",J203,0)</f>
        <v>100995.95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78</v>
      </c>
      <c r="BK203" s="146">
        <f>ROUND(I203*H203,2)</f>
        <v>100995.95</v>
      </c>
      <c r="BL203" s="18" t="s">
        <v>1050</v>
      </c>
      <c r="BM203" s="145" t="s">
        <v>1868</v>
      </c>
    </row>
    <row r="204" spans="2:65" s="1" customFormat="1" ht="19.5">
      <c r="B204" s="33"/>
      <c r="D204" s="152" t="s">
        <v>375</v>
      </c>
      <c r="F204" s="165" t="s">
        <v>6903</v>
      </c>
      <c r="I204" s="149"/>
      <c r="L204" s="33"/>
      <c r="M204" s="150"/>
      <c r="T204" s="52"/>
      <c r="AT204" s="18" t="s">
        <v>375</v>
      </c>
      <c r="AU204" s="18" t="s">
        <v>78</v>
      </c>
    </row>
    <row r="205" spans="2:65" s="1" customFormat="1" ht="16.5" customHeight="1">
      <c r="B205" s="33"/>
      <c r="C205" s="134" t="s">
        <v>993</v>
      </c>
      <c r="D205" s="134" t="s">
        <v>332</v>
      </c>
      <c r="E205" s="135" t="s">
        <v>6904</v>
      </c>
      <c r="F205" s="136" t="s">
        <v>6905</v>
      </c>
      <c r="G205" s="137" t="s">
        <v>2551</v>
      </c>
      <c r="H205" s="138">
        <v>1</v>
      </c>
      <c r="I205" s="139">
        <v>338948.8</v>
      </c>
      <c r="J205" s="140">
        <f>ROUND(I205*H205,2)</f>
        <v>338948.8</v>
      </c>
      <c r="K205" s="136" t="s">
        <v>6788</v>
      </c>
      <c r="L205" s="33"/>
      <c r="M205" s="141" t="s">
        <v>21</v>
      </c>
      <c r="N205" s="142" t="s">
        <v>42</v>
      </c>
      <c r="P205" s="143">
        <f>O205*H205</f>
        <v>0</v>
      </c>
      <c r="Q205" s="143">
        <v>0</v>
      </c>
      <c r="R205" s="143">
        <f>Q205*H205</f>
        <v>0</v>
      </c>
      <c r="S205" s="143">
        <v>0</v>
      </c>
      <c r="T205" s="144">
        <f>S205*H205</f>
        <v>0</v>
      </c>
      <c r="AR205" s="145" t="s">
        <v>1050</v>
      </c>
      <c r="AT205" s="145" t="s">
        <v>332</v>
      </c>
      <c r="AU205" s="145" t="s">
        <v>78</v>
      </c>
      <c r="AY205" s="18" t="s">
        <v>330</v>
      </c>
      <c r="BE205" s="146">
        <f>IF(N205="základní",J205,0)</f>
        <v>338948.8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78</v>
      </c>
      <c r="BK205" s="146">
        <f>ROUND(I205*H205,2)</f>
        <v>338948.8</v>
      </c>
      <c r="BL205" s="18" t="s">
        <v>1050</v>
      </c>
      <c r="BM205" s="145" t="s">
        <v>1880</v>
      </c>
    </row>
    <row r="206" spans="2:65" s="1" customFormat="1" ht="19.5">
      <c r="B206" s="33"/>
      <c r="D206" s="152" t="s">
        <v>375</v>
      </c>
      <c r="F206" s="165" t="s">
        <v>6906</v>
      </c>
      <c r="I206" s="149"/>
      <c r="L206" s="33"/>
      <c r="M206" s="150"/>
      <c r="T206" s="52"/>
      <c r="AT206" s="18" t="s">
        <v>375</v>
      </c>
      <c r="AU206" s="18" t="s">
        <v>78</v>
      </c>
    </row>
    <row r="207" spans="2:65" s="1" customFormat="1" ht="16.5" customHeight="1">
      <c r="B207" s="33"/>
      <c r="C207" s="134" t="s">
        <v>998</v>
      </c>
      <c r="D207" s="134" t="s">
        <v>332</v>
      </c>
      <c r="E207" s="135" t="s">
        <v>6907</v>
      </c>
      <c r="F207" s="136" t="s">
        <v>6902</v>
      </c>
      <c r="G207" s="137" t="s">
        <v>2551</v>
      </c>
      <c r="H207" s="138">
        <v>1</v>
      </c>
      <c r="I207" s="139">
        <v>78151.350000000006</v>
      </c>
      <c r="J207" s="140">
        <f>ROUND(I207*H207,2)</f>
        <v>78151.350000000006</v>
      </c>
      <c r="K207" s="136" t="s">
        <v>6788</v>
      </c>
      <c r="L207" s="33"/>
      <c r="M207" s="141" t="s">
        <v>21</v>
      </c>
      <c r="N207" s="142" t="s">
        <v>42</v>
      </c>
      <c r="P207" s="143">
        <f>O207*H207</f>
        <v>0</v>
      </c>
      <c r="Q207" s="143">
        <v>0</v>
      </c>
      <c r="R207" s="143">
        <f>Q207*H207</f>
        <v>0</v>
      </c>
      <c r="S207" s="143">
        <v>0</v>
      </c>
      <c r="T207" s="144">
        <f>S207*H207</f>
        <v>0</v>
      </c>
      <c r="AR207" s="145" t="s">
        <v>1050</v>
      </c>
      <c r="AT207" s="145" t="s">
        <v>332</v>
      </c>
      <c r="AU207" s="145" t="s">
        <v>78</v>
      </c>
      <c r="AY207" s="18" t="s">
        <v>330</v>
      </c>
      <c r="BE207" s="146">
        <f>IF(N207="základní",J207,0)</f>
        <v>78151.350000000006</v>
      </c>
      <c r="BF207" s="146">
        <f>IF(N207="snížená",J207,0)</f>
        <v>0</v>
      </c>
      <c r="BG207" s="146">
        <f>IF(N207="zákl. přenesená",J207,0)</f>
        <v>0</v>
      </c>
      <c r="BH207" s="146">
        <f>IF(N207="sníž. přenesená",J207,0)</f>
        <v>0</v>
      </c>
      <c r="BI207" s="146">
        <f>IF(N207="nulová",J207,0)</f>
        <v>0</v>
      </c>
      <c r="BJ207" s="18" t="s">
        <v>78</v>
      </c>
      <c r="BK207" s="146">
        <f>ROUND(I207*H207,2)</f>
        <v>78151.350000000006</v>
      </c>
      <c r="BL207" s="18" t="s">
        <v>1050</v>
      </c>
      <c r="BM207" s="145" t="s">
        <v>1893</v>
      </c>
    </row>
    <row r="208" spans="2:65" s="1" customFormat="1" ht="19.5">
      <c r="B208" s="33"/>
      <c r="D208" s="152" t="s">
        <v>375</v>
      </c>
      <c r="F208" s="165" t="s">
        <v>6906</v>
      </c>
      <c r="I208" s="149"/>
      <c r="L208" s="33"/>
      <c r="M208" s="150"/>
      <c r="T208" s="52"/>
      <c r="AT208" s="18" t="s">
        <v>375</v>
      </c>
      <c r="AU208" s="18" t="s">
        <v>78</v>
      </c>
    </row>
    <row r="209" spans="2:65" s="11" customFormat="1" ht="25.9" customHeight="1">
      <c r="B209" s="122"/>
      <c r="D209" s="123" t="s">
        <v>70</v>
      </c>
      <c r="E209" s="124" t="s">
        <v>6908</v>
      </c>
      <c r="F209" s="124" t="s">
        <v>6909</v>
      </c>
      <c r="I209" s="125"/>
      <c r="J209" s="126">
        <f>BK209</f>
        <v>1477983.1799999995</v>
      </c>
      <c r="L209" s="122"/>
      <c r="M209" s="127"/>
      <c r="P209" s="128">
        <f>SUM(P210:P263)</f>
        <v>0</v>
      </c>
      <c r="R209" s="128">
        <f>SUM(R210:R263)</f>
        <v>0</v>
      </c>
      <c r="T209" s="129">
        <f>SUM(T210:T263)</f>
        <v>0</v>
      </c>
      <c r="AR209" s="123" t="s">
        <v>78</v>
      </c>
      <c r="AT209" s="130" t="s">
        <v>70</v>
      </c>
      <c r="AU209" s="130" t="s">
        <v>71</v>
      </c>
      <c r="AY209" s="123" t="s">
        <v>330</v>
      </c>
      <c r="BK209" s="131">
        <f>SUM(BK210:BK263)</f>
        <v>1477983.1799999995</v>
      </c>
    </row>
    <row r="210" spans="2:65" s="1" customFormat="1" ht="16.5" customHeight="1">
      <c r="B210" s="33"/>
      <c r="C210" s="134" t="s">
        <v>1013</v>
      </c>
      <c r="D210" s="134" t="s">
        <v>332</v>
      </c>
      <c r="E210" s="135" t="s">
        <v>6910</v>
      </c>
      <c r="F210" s="136" t="s">
        <v>6911</v>
      </c>
      <c r="G210" s="137" t="s">
        <v>353</v>
      </c>
      <c r="H210" s="138">
        <v>2254</v>
      </c>
      <c r="I210" s="139">
        <v>13.13</v>
      </c>
      <c r="J210" s="140">
        <f>ROUND(I210*H210,2)</f>
        <v>29595.02</v>
      </c>
      <c r="K210" s="136" t="s">
        <v>6788</v>
      </c>
      <c r="L210" s="33"/>
      <c r="M210" s="141" t="s">
        <v>21</v>
      </c>
      <c r="N210" s="142" t="s">
        <v>42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1050</v>
      </c>
      <c r="AT210" s="145" t="s">
        <v>332</v>
      </c>
      <c r="AU210" s="145" t="s">
        <v>78</v>
      </c>
      <c r="AY210" s="18" t="s">
        <v>330</v>
      </c>
      <c r="BE210" s="146">
        <f>IF(N210="základní",J210,0)</f>
        <v>29595.02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78</v>
      </c>
      <c r="BK210" s="146">
        <f>ROUND(I210*H210,2)</f>
        <v>29595.02</v>
      </c>
      <c r="BL210" s="18" t="s">
        <v>1050</v>
      </c>
      <c r="BM210" s="145" t="s">
        <v>1904</v>
      </c>
    </row>
    <row r="211" spans="2:65" s="1" customFormat="1" ht="19.5">
      <c r="B211" s="33"/>
      <c r="D211" s="152" t="s">
        <v>375</v>
      </c>
      <c r="F211" s="165" t="s">
        <v>6912</v>
      </c>
      <c r="I211" s="149"/>
      <c r="L211" s="33"/>
      <c r="M211" s="150"/>
      <c r="T211" s="52"/>
      <c r="AT211" s="18" t="s">
        <v>375</v>
      </c>
      <c r="AU211" s="18" t="s">
        <v>78</v>
      </c>
    </row>
    <row r="212" spans="2:65" s="1" customFormat="1" ht="16.5" customHeight="1">
      <c r="B212" s="33"/>
      <c r="C212" s="134" t="s">
        <v>1022</v>
      </c>
      <c r="D212" s="134" t="s">
        <v>332</v>
      </c>
      <c r="E212" s="135" t="s">
        <v>6913</v>
      </c>
      <c r="F212" s="136" t="s">
        <v>6914</v>
      </c>
      <c r="G212" s="137" t="s">
        <v>353</v>
      </c>
      <c r="H212" s="138">
        <v>2552</v>
      </c>
      <c r="I212" s="139">
        <v>21.43</v>
      </c>
      <c r="J212" s="140">
        <f>ROUND(I212*H212,2)</f>
        <v>54689.36</v>
      </c>
      <c r="K212" s="136" t="s">
        <v>6788</v>
      </c>
      <c r="L212" s="33"/>
      <c r="M212" s="141" t="s">
        <v>21</v>
      </c>
      <c r="N212" s="142" t="s">
        <v>42</v>
      </c>
      <c r="P212" s="143">
        <f>O212*H212</f>
        <v>0</v>
      </c>
      <c r="Q212" s="143">
        <v>0</v>
      </c>
      <c r="R212" s="143">
        <f>Q212*H212</f>
        <v>0</v>
      </c>
      <c r="S212" s="143">
        <v>0</v>
      </c>
      <c r="T212" s="144">
        <f>S212*H212</f>
        <v>0</v>
      </c>
      <c r="AR212" s="145" t="s">
        <v>1050</v>
      </c>
      <c r="AT212" s="145" t="s">
        <v>332</v>
      </c>
      <c r="AU212" s="145" t="s">
        <v>78</v>
      </c>
      <c r="AY212" s="18" t="s">
        <v>330</v>
      </c>
      <c r="BE212" s="146">
        <f>IF(N212="základní",J212,0)</f>
        <v>54689.36</v>
      </c>
      <c r="BF212" s="146">
        <f>IF(N212="snížená",J212,0)</f>
        <v>0</v>
      </c>
      <c r="BG212" s="146">
        <f>IF(N212="zákl. přenesená",J212,0)</f>
        <v>0</v>
      </c>
      <c r="BH212" s="146">
        <f>IF(N212="sníž. přenesená",J212,0)</f>
        <v>0</v>
      </c>
      <c r="BI212" s="146">
        <f>IF(N212="nulová",J212,0)</f>
        <v>0</v>
      </c>
      <c r="BJ212" s="18" t="s">
        <v>78</v>
      </c>
      <c r="BK212" s="146">
        <f>ROUND(I212*H212,2)</f>
        <v>54689.36</v>
      </c>
      <c r="BL212" s="18" t="s">
        <v>1050</v>
      </c>
      <c r="BM212" s="145" t="s">
        <v>1917</v>
      </c>
    </row>
    <row r="213" spans="2:65" s="1" customFormat="1" ht="19.5">
      <c r="B213" s="33"/>
      <c r="D213" s="152" t="s">
        <v>375</v>
      </c>
      <c r="F213" s="165" t="s">
        <v>6912</v>
      </c>
      <c r="I213" s="149"/>
      <c r="L213" s="33"/>
      <c r="M213" s="150"/>
      <c r="T213" s="52"/>
      <c r="AT213" s="18" t="s">
        <v>375</v>
      </c>
      <c r="AU213" s="18" t="s">
        <v>78</v>
      </c>
    </row>
    <row r="214" spans="2:65" s="1" customFormat="1" ht="16.5" customHeight="1">
      <c r="B214" s="33"/>
      <c r="C214" s="134" t="s">
        <v>1028</v>
      </c>
      <c r="D214" s="134" t="s">
        <v>332</v>
      </c>
      <c r="E214" s="135" t="s">
        <v>6915</v>
      </c>
      <c r="F214" s="136" t="s">
        <v>6916</v>
      </c>
      <c r="G214" s="137" t="s">
        <v>353</v>
      </c>
      <c r="H214" s="138">
        <v>13835</v>
      </c>
      <c r="I214" s="139">
        <v>17.82</v>
      </c>
      <c r="J214" s="140">
        <f>ROUND(I214*H214,2)</f>
        <v>246539.7</v>
      </c>
      <c r="K214" s="136" t="s">
        <v>6788</v>
      </c>
      <c r="L214" s="33"/>
      <c r="M214" s="141" t="s">
        <v>21</v>
      </c>
      <c r="N214" s="142" t="s">
        <v>42</v>
      </c>
      <c r="P214" s="143">
        <f>O214*H214</f>
        <v>0</v>
      </c>
      <c r="Q214" s="143">
        <v>0</v>
      </c>
      <c r="R214" s="143">
        <f>Q214*H214</f>
        <v>0</v>
      </c>
      <c r="S214" s="143">
        <v>0</v>
      </c>
      <c r="T214" s="144">
        <f>S214*H214</f>
        <v>0</v>
      </c>
      <c r="AR214" s="145" t="s">
        <v>1050</v>
      </c>
      <c r="AT214" s="145" t="s">
        <v>332</v>
      </c>
      <c r="AU214" s="145" t="s">
        <v>78</v>
      </c>
      <c r="AY214" s="18" t="s">
        <v>330</v>
      </c>
      <c r="BE214" s="146">
        <f>IF(N214="základní",J214,0)</f>
        <v>246539.7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78</v>
      </c>
      <c r="BK214" s="146">
        <f>ROUND(I214*H214,2)</f>
        <v>246539.7</v>
      </c>
      <c r="BL214" s="18" t="s">
        <v>1050</v>
      </c>
      <c r="BM214" s="145" t="s">
        <v>1926</v>
      </c>
    </row>
    <row r="215" spans="2:65" s="1" customFormat="1" ht="19.5">
      <c r="B215" s="33"/>
      <c r="D215" s="152" t="s">
        <v>375</v>
      </c>
      <c r="F215" s="165" t="s">
        <v>6912</v>
      </c>
      <c r="I215" s="149"/>
      <c r="L215" s="33"/>
      <c r="M215" s="150"/>
      <c r="T215" s="52"/>
      <c r="AT215" s="18" t="s">
        <v>375</v>
      </c>
      <c r="AU215" s="18" t="s">
        <v>78</v>
      </c>
    </row>
    <row r="216" spans="2:65" s="1" customFormat="1" ht="16.5" customHeight="1">
      <c r="B216" s="33"/>
      <c r="C216" s="134" t="s">
        <v>1035</v>
      </c>
      <c r="D216" s="134" t="s">
        <v>332</v>
      </c>
      <c r="E216" s="135" t="s">
        <v>6917</v>
      </c>
      <c r="F216" s="136" t="s">
        <v>6918</v>
      </c>
      <c r="G216" s="137" t="s">
        <v>353</v>
      </c>
      <c r="H216" s="138">
        <v>11192</v>
      </c>
      <c r="I216" s="139">
        <v>27.11</v>
      </c>
      <c r="J216" s="140">
        <f>ROUND(I216*H216,2)</f>
        <v>303415.12</v>
      </c>
      <c r="K216" s="136" t="s">
        <v>6788</v>
      </c>
      <c r="L216" s="33"/>
      <c r="M216" s="141" t="s">
        <v>21</v>
      </c>
      <c r="N216" s="142" t="s">
        <v>42</v>
      </c>
      <c r="P216" s="143">
        <f>O216*H216</f>
        <v>0</v>
      </c>
      <c r="Q216" s="143">
        <v>0</v>
      </c>
      <c r="R216" s="143">
        <f>Q216*H216</f>
        <v>0</v>
      </c>
      <c r="S216" s="143">
        <v>0</v>
      </c>
      <c r="T216" s="144">
        <f>S216*H216</f>
        <v>0</v>
      </c>
      <c r="AR216" s="145" t="s">
        <v>1050</v>
      </c>
      <c r="AT216" s="145" t="s">
        <v>332</v>
      </c>
      <c r="AU216" s="145" t="s">
        <v>78</v>
      </c>
      <c r="AY216" s="18" t="s">
        <v>330</v>
      </c>
      <c r="BE216" s="146">
        <f>IF(N216="základní",J216,0)</f>
        <v>303415.12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78</v>
      </c>
      <c r="BK216" s="146">
        <f>ROUND(I216*H216,2)</f>
        <v>303415.12</v>
      </c>
      <c r="BL216" s="18" t="s">
        <v>1050</v>
      </c>
      <c r="BM216" s="145" t="s">
        <v>1942</v>
      </c>
    </row>
    <row r="217" spans="2:65" s="1" customFormat="1" ht="19.5">
      <c r="B217" s="33"/>
      <c r="D217" s="152" t="s">
        <v>375</v>
      </c>
      <c r="F217" s="165" t="s">
        <v>6912</v>
      </c>
      <c r="I217" s="149"/>
      <c r="L217" s="33"/>
      <c r="M217" s="150"/>
      <c r="T217" s="52"/>
      <c r="AT217" s="18" t="s">
        <v>375</v>
      </c>
      <c r="AU217" s="18" t="s">
        <v>78</v>
      </c>
    </row>
    <row r="218" spans="2:65" s="1" customFormat="1" ht="16.5" customHeight="1">
      <c r="B218" s="33"/>
      <c r="C218" s="134" t="s">
        <v>1044</v>
      </c>
      <c r="D218" s="134" t="s">
        <v>332</v>
      </c>
      <c r="E218" s="135" t="s">
        <v>6919</v>
      </c>
      <c r="F218" s="136" t="s">
        <v>6920</v>
      </c>
      <c r="G218" s="137" t="s">
        <v>353</v>
      </c>
      <c r="H218" s="138">
        <v>450</v>
      </c>
      <c r="I218" s="139">
        <v>44.89</v>
      </c>
      <c r="J218" s="140">
        <f>ROUND(I218*H218,2)</f>
        <v>20200.5</v>
      </c>
      <c r="K218" s="136" t="s">
        <v>6788</v>
      </c>
      <c r="L218" s="33"/>
      <c r="M218" s="141" t="s">
        <v>21</v>
      </c>
      <c r="N218" s="142" t="s">
        <v>42</v>
      </c>
      <c r="P218" s="143">
        <f>O218*H218</f>
        <v>0</v>
      </c>
      <c r="Q218" s="143">
        <v>0</v>
      </c>
      <c r="R218" s="143">
        <f>Q218*H218</f>
        <v>0</v>
      </c>
      <c r="S218" s="143">
        <v>0</v>
      </c>
      <c r="T218" s="144">
        <f>S218*H218</f>
        <v>0</v>
      </c>
      <c r="AR218" s="145" t="s">
        <v>1050</v>
      </c>
      <c r="AT218" s="145" t="s">
        <v>332</v>
      </c>
      <c r="AU218" s="145" t="s">
        <v>78</v>
      </c>
      <c r="AY218" s="18" t="s">
        <v>330</v>
      </c>
      <c r="BE218" s="146">
        <f>IF(N218="základní",J218,0)</f>
        <v>20200.5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78</v>
      </c>
      <c r="BK218" s="146">
        <f>ROUND(I218*H218,2)</f>
        <v>20200.5</v>
      </c>
      <c r="BL218" s="18" t="s">
        <v>1050</v>
      </c>
      <c r="BM218" s="145" t="s">
        <v>1968</v>
      </c>
    </row>
    <row r="219" spans="2:65" s="1" customFormat="1" ht="19.5">
      <c r="B219" s="33"/>
      <c r="D219" s="152" t="s">
        <v>375</v>
      </c>
      <c r="F219" s="165" t="s">
        <v>6912</v>
      </c>
      <c r="I219" s="149"/>
      <c r="L219" s="33"/>
      <c r="M219" s="150"/>
      <c r="T219" s="52"/>
      <c r="AT219" s="18" t="s">
        <v>375</v>
      </c>
      <c r="AU219" s="18" t="s">
        <v>78</v>
      </c>
    </row>
    <row r="220" spans="2:65" s="1" customFormat="1" ht="16.5" customHeight="1">
      <c r="B220" s="33"/>
      <c r="C220" s="134" t="s">
        <v>1050</v>
      </c>
      <c r="D220" s="134" t="s">
        <v>332</v>
      </c>
      <c r="E220" s="135" t="s">
        <v>6921</v>
      </c>
      <c r="F220" s="136" t="s">
        <v>6922</v>
      </c>
      <c r="G220" s="137" t="s">
        <v>353</v>
      </c>
      <c r="H220" s="138">
        <v>3690</v>
      </c>
      <c r="I220" s="139">
        <v>27.65</v>
      </c>
      <c r="J220" s="140">
        <f>ROUND(I220*H220,2)</f>
        <v>102028.5</v>
      </c>
      <c r="K220" s="136" t="s">
        <v>6788</v>
      </c>
      <c r="L220" s="33"/>
      <c r="M220" s="141" t="s">
        <v>21</v>
      </c>
      <c r="N220" s="142" t="s">
        <v>42</v>
      </c>
      <c r="P220" s="143">
        <f>O220*H220</f>
        <v>0</v>
      </c>
      <c r="Q220" s="143">
        <v>0</v>
      </c>
      <c r="R220" s="143">
        <f>Q220*H220</f>
        <v>0</v>
      </c>
      <c r="S220" s="143">
        <v>0</v>
      </c>
      <c r="T220" s="144">
        <f>S220*H220</f>
        <v>0</v>
      </c>
      <c r="AR220" s="145" t="s">
        <v>1050</v>
      </c>
      <c r="AT220" s="145" t="s">
        <v>332</v>
      </c>
      <c r="AU220" s="145" t="s">
        <v>78</v>
      </c>
      <c r="AY220" s="18" t="s">
        <v>330</v>
      </c>
      <c r="BE220" s="146">
        <f>IF(N220="základní",J220,0)</f>
        <v>102028.5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78</v>
      </c>
      <c r="BK220" s="146">
        <f>ROUND(I220*H220,2)</f>
        <v>102028.5</v>
      </c>
      <c r="BL220" s="18" t="s">
        <v>1050</v>
      </c>
      <c r="BM220" s="145" t="s">
        <v>1979</v>
      </c>
    </row>
    <row r="221" spans="2:65" s="1" customFormat="1" ht="19.5">
      <c r="B221" s="33"/>
      <c r="D221" s="152" t="s">
        <v>375</v>
      </c>
      <c r="F221" s="165" t="s">
        <v>6912</v>
      </c>
      <c r="I221" s="149"/>
      <c r="L221" s="33"/>
      <c r="M221" s="150"/>
      <c r="T221" s="52"/>
      <c r="AT221" s="18" t="s">
        <v>375</v>
      </c>
      <c r="AU221" s="18" t="s">
        <v>78</v>
      </c>
    </row>
    <row r="222" spans="2:65" s="1" customFormat="1" ht="16.5" customHeight="1">
      <c r="B222" s="33"/>
      <c r="C222" s="134" t="s">
        <v>1057</v>
      </c>
      <c r="D222" s="134" t="s">
        <v>332</v>
      </c>
      <c r="E222" s="135" t="s">
        <v>6923</v>
      </c>
      <c r="F222" s="136" t="s">
        <v>6924</v>
      </c>
      <c r="G222" s="137" t="s">
        <v>353</v>
      </c>
      <c r="H222" s="138">
        <v>281</v>
      </c>
      <c r="I222" s="139">
        <v>15.52</v>
      </c>
      <c r="J222" s="140">
        <f>ROUND(I222*H222,2)</f>
        <v>4361.12</v>
      </c>
      <c r="K222" s="136" t="s">
        <v>6788</v>
      </c>
      <c r="L222" s="33"/>
      <c r="M222" s="141" t="s">
        <v>21</v>
      </c>
      <c r="N222" s="142" t="s">
        <v>42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1050</v>
      </c>
      <c r="AT222" s="145" t="s">
        <v>332</v>
      </c>
      <c r="AU222" s="145" t="s">
        <v>78</v>
      </c>
      <c r="AY222" s="18" t="s">
        <v>330</v>
      </c>
      <c r="BE222" s="146">
        <f>IF(N222="základní",J222,0)</f>
        <v>4361.12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78</v>
      </c>
      <c r="BK222" s="146">
        <f>ROUND(I222*H222,2)</f>
        <v>4361.12</v>
      </c>
      <c r="BL222" s="18" t="s">
        <v>1050</v>
      </c>
      <c r="BM222" s="145" t="s">
        <v>1994</v>
      </c>
    </row>
    <row r="223" spans="2:65" s="1" customFormat="1" ht="19.5">
      <c r="B223" s="33"/>
      <c r="D223" s="152" t="s">
        <v>375</v>
      </c>
      <c r="F223" s="165" t="s">
        <v>6912</v>
      </c>
      <c r="I223" s="149"/>
      <c r="L223" s="33"/>
      <c r="M223" s="150"/>
      <c r="T223" s="52"/>
      <c r="AT223" s="18" t="s">
        <v>375</v>
      </c>
      <c r="AU223" s="18" t="s">
        <v>78</v>
      </c>
    </row>
    <row r="224" spans="2:65" s="1" customFormat="1" ht="16.5" customHeight="1">
      <c r="B224" s="33"/>
      <c r="C224" s="134" t="s">
        <v>1064</v>
      </c>
      <c r="D224" s="134" t="s">
        <v>332</v>
      </c>
      <c r="E224" s="135" t="s">
        <v>6925</v>
      </c>
      <c r="F224" s="136" t="s">
        <v>6926</v>
      </c>
      <c r="G224" s="137" t="s">
        <v>353</v>
      </c>
      <c r="H224" s="138">
        <v>746</v>
      </c>
      <c r="I224" s="139">
        <v>19.25</v>
      </c>
      <c r="J224" s="140">
        <f>ROUND(I224*H224,2)</f>
        <v>14360.5</v>
      </c>
      <c r="K224" s="136" t="s">
        <v>6788</v>
      </c>
      <c r="L224" s="33"/>
      <c r="M224" s="141" t="s">
        <v>21</v>
      </c>
      <c r="N224" s="142" t="s">
        <v>42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1050</v>
      </c>
      <c r="AT224" s="145" t="s">
        <v>332</v>
      </c>
      <c r="AU224" s="145" t="s">
        <v>78</v>
      </c>
      <c r="AY224" s="18" t="s">
        <v>330</v>
      </c>
      <c r="BE224" s="146">
        <f>IF(N224="základní",J224,0)</f>
        <v>14360.5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78</v>
      </c>
      <c r="BK224" s="146">
        <f>ROUND(I224*H224,2)</f>
        <v>14360.5</v>
      </c>
      <c r="BL224" s="18" t="s">
        <v>1050</v>
      </c>
      <c r="BM224" s="145" t="s">
        <v>2050</v>
      </c>
    </row>
    <row r="225" spans="2:65" s="1" customFormat="1" ht="19.5">
      <c r="B225" s="33"/>
      <c r="D225" s="152" t="s">
        <v>375</v>
      </c>
      <c r="F225" s="165" t="s">
        <v>6912</v>
      </c>
      <c r="I225" s="149"/>
      <c r="L225" s="33"/>
      <c r="M225" s="150"/>
      <c r="T225" s="52"/>
      <c r="AT225" s="18" t="s">
        <v>375</v>
      </c>
      <c r="AU225" s="18" t="s">
        <v>78</v>
      </c>
    </row>
    <row r="226" spans="2:65" s="1" customFormat="1" ht="16.5" customHeight="1">
      <c r="B226" s="33"/>
      <c r="C226" s="134" t="s">
        <v>1072</v>
      </c>
      <c r="D226" s="134" t="s">
        <v>332</v>
      </c>
      <c r="E226" s="135" t="s">
        <v>6927</v>
      </c>
      <c r="F226" s="136" t="s">
        <v>6928</v>
      </c>
      <c r="G226" s="137" t="s">
        <v>353</v>
      </c>
      <c r="H226" s="138">
        <v>340</v>
      </c>
      <c r="I226" s="139">
        <v>33.28</v>
      </c>
      <c r="J226" s="140">
        <f>ROUND(I226*H226,2)</f>
        <v>11315.2</v>
      </c>
      <c r="K226" s="136" t="s">
        <v>6788</v>
      </c>
      <c r="L226" s="33"/>
      <c r="M226" s="141" t="s">
        <v>21</v>
      </c>
      <c r="N226" s="142" t="s">
        <v>42</v>
      </c>
      <c r="P226" s="143">
        <f>O226*H226</f>
        <v>0</v>
      </c>
      <c r="Q226" s="143">
        <v>0</v>
      </c>
      <c r="R226" s="143">
        <f>Q226*H226</f>
        <v>0</v>
      </c>
      <c r="S226" s="143">
        <v>0</v>
      </c>
      <c r="T226" s="144">
        <f>S226*H226</f>
        <v>0</v>
      </c>
      <c r="AR226" s="145" t="s">
        <v>1050</v>
      </c>
      <c r="AT226" s="145" t="s">
        <v>332</v>
      </c>
      <c r="AU226" s="145" t="s">
        <v>78</v>
      </c>
      <c r="AY226" s="18" t="s">
        <v>330</v>
      </c>
      <c r="BE226" s="146">
        <f>IF(N226="základní",J226,0)</f>
        <v>11315.2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78</v>
      </c>
      <c r="BK226" s="146">
        <f>ROUND(I226*H226,2)</f>
        <v>11315.2</v>
      </c>
      <c r="BL226" s="18" t="s">
        <v>1050</v>
      </c>
      <c r="BM226" s="145" t="s">
        <v>2058</v>
      </c>
    </row>
    <row r="227" spans="2:65" s="1" customFormat="1" ht="19.5">
      <c r="B227" s="33"/>
      <c r="D227" s="152" t="s">
        <v>375</v>
      </c>
      <c r="F227" s="165" t="s">
        <v>6912</v>
      </c>
      <c r="I227" s="149"/>
      <c r="L227" s="33"/>
      <c r="M227" s="150"/>
      <c r="T227" s="52"/>
      <c r="AT227" s="18" t="s">
        <v>375</v>
      </c>
      <c r="AU227" s="18" t="s">
        <v>78</v>
      </c>
    </row>
    <row r="228" spans="2:65" s="1" customFormat="1" ht="16.5" customHeight="1">
      <c r="B228" s="33"/>
      <c r="C228" s="134" t="s">
        <v>1087</v>
      </c>
      <c r="D228" s="134" t="s">
        <v>332</v>
      </c>
      <c r="E228" s="135" t="s">
        <v>6929</v>
      </c>
      <c r="F228" s="136" t="s">
        <v>6930</v>
      </c>
      <c r="G228" s="137" t="s">
        <v>353</v>
      </c>
      <c r="H228" s="138">
        <v>1500</v>
      </c>
      <c r="I228" s="139">
        <v>25.36</v>
      </c>
      <c r="J228" s="140">
        <f>ROUND(I228*H228,2)</f>
        <v>38040</v>
      </c>
      <c r="K228" s="136" t="s">
        <v>6788</v>
      </c>
      <c r="L228" s="33"/>
      <c r="M228" s="141" t="s">
        <v>21</v>
      </c>
      <c r="N228" s="142" t="s">
        <v>42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1050</v>
      </c>
      <c r="AT228" s="145" t="s">
        <v>332</v>
      </c>
      <c r="AU228" s="145" t="s">
        <v>78</v>
      </c>
      <c r="AY228" s="18" t="s">
        <v>330</v>
      </c>
      <c r="BE228" s="146">
        <f>IF(N228="základní",J228,0)</f>
        <v>38040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78</v>
      </c>
      <c r="BK228" s="146">
        <f>ROUND(I228*H228,2)</f>
        <v>38040</v>
      </c>
      <c r="BL228" s="18" t="s">
        <v>1050</v>
      </c>
      <c r="BM228" s="145" t="s">
        <v>2072</v>
      </c>
    </row>
    <row r="229" spans="2:65" s="1" customFormat="1" ht="19.5">
      <c r="B229" s="33"/>
      <c r="D229" s="152" t="s">
        <v>375</v>
      </c>
      <c r="F229" s="165" t="s">
        <v>6912</v>
      </c>
      <c r="I229" s="149"/>
      <c r="L229" s="33"/>
      <c r="M229" s="150"/>
      <c r="T229" s="52"/>
      <c r="AT229" s="18" t="s">
        <v>375</v>
      </c>
      <c r="AU229" s="18" t="s">
        <v>78</v>
      </c>
    </row>
    <row r="230" spans="2:65" s="1" customFormat="1" ht="16.5" customHeight="1">
      <c r="B230" s="33"/>
      <c r="C230" s="134" t="s">
        <v>1095</v>
      </c>
      <c r="D230" s="134" t="s">
        <v>332</v>
      </c>
      <c r="E230" s="135" t="s">
        <v>6931</v>
      </c>
      <c r="F230" s="136" t="s">
        <v>6932</v>
      </c>
      <c r="G230" s="137" t="s">
        <v>353</v>
      </c>
      <c r="H230" s="138">
        <v>2900</v>
      </c>
      <c r="I230" s="139">
        <v>34.36</v>
      </c>
      <c r="J230" s="140">
        <f>ROUND(I230*H230,2)</f>
        <v>99644</v>
      </c>
      <c r="K230" s="136" t="s">
        <v>6788</v>
      </c>
      <c r="L230" s="33"/>
      <c r="M230" s="141" t="s">
        <v>21</v>
      </c>
      <c r="N230" s="142" t="s">
        <v>42</v>
      </c>
      <c r="P230" s="143">
        <f>O230*H230</f>
        <v>0</v>
      </c>
      <c r="Q230" s="143">
        <v>0</v>
      </c>
      <c r="R230" s="143">
        <f>Q230*H230</f>
        <v>0</v>
      </c>
      <c r="S230" s="143">
        <v>0</v>
      </c>
      <c r="T230" s="144">
        <f>S230*H230</f>
        <v>0</v>
      </c>
      <c r="AR230" s="145" t="s">
        <v>1050</v>
      </c>
      <c r="AT230" s="145" t="s">
        <v>332</v>
      </c>
      <c r="AU230" s="145" t="s">
        <v>78</v>
      </c>
      <c r="AY230" s="18" t="s">
        <v>330</v>
      </c>
      <c r="BE230" s="146">
        <f>IF(N230="základní",J230,0)</f>
        <v>99644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78</v>
      </c>
      <c r="BK230" s="146">
        <f>ROUND(I230*H230,2)</f>
        <v>99644</v>
      </c>
      <c r="BL230" s="18" t="s">
        <v>1050</v>
      </c>
      <c r="BM230" s="145" t="s">
        <v>2081</v>
      </c>
    </row>
    <row r="231" spans="2:65" s="1" customFormat="1" ht="19.5">
      <c r="B231" s="33"/>
      <c r="D231" s="152" t="s">
        <v>375</v>
      </c>
      <c r="F231" s="165" t="s">
        <v>6912</v>
      </c>
      <c r="I231" s="149"/>
      <c r="L231" s="33"/>
      <c r="M231" s="150"/>
      <c r="T231" s="52"/>
      <c r="AT231" s="18" t="s">
        <v>375</v>
      </c>
      <c r="AU231" s="18" t="s">
        <v>78</v>
      </c>
    </row>
    <row r="232" spans="2:65" s="1" customFormat="1" ht="16.5" customHeight="1">
      <c r="B232" s="33"/>
      <c r="C232" s="134" t="s">
        <v>1103</v>
      </c>
      <c r="D232" s="134" t="s">
        <v>332</v>
      </c>
      <c r="E232" s="135" t="s">
        <v>6933</v>
      </c>
      <c r="F232" s="136" t="s">
        <v>6934</v>
      </c>
      <c r="G232" s="137" t="s">
        <v>353</v>
      </c>
      <c r="H232" s="138">
        <v>200</v>
      </c>
      <c r="I232" s="139">
        <v>33.869999999999997</v>
      </c>
      <c r="J232" s="140">
        <f>ROUND(I232*H232,2)</f>
        <v>6774</v>
      </c>
      <c r="K232" s="136" t="s">
        <v>6788</v>
      </c>
      <c r="L232" s="33"/>
      <c r="M232" s="141" t="s">
        <v>21</v>
      </c>
      <c r="N232" s="142" t="s">
        <v>42</v>
      </c>
      <c r="P232" s="143">
        <f>O232*H232</f>
        <v>0</v>
      </c>
      <c r="Q232" s="143">
        <v>0</v>
      </c>
      <c r="R232" s="143">
        <f>Q232*H232</f>
        <v>0</v>
      </c>
      <c r="S232" s="143">
        <v>0</v>
      </c>
      <c r="T232" s="144">
        <f>S232*H232</f>
        <v>0</v>
      </c>
      <c r="AR232" s="145" t="s">
        <v>1050</v>
      </c>
      <c r="AT232" s="145" t="s">
        <v>332</v>
      </c>
      <c r="AU232" s="145" t="s">
        <v>78</v>
      </c>
      <c r="AY232" s="18" t="s">
        <v>330</v>
      </c>
      <c r="BE232" s="146">
        <f>IF(N232="základní",J232,0)</f>
        <v>6774</v>
      </c>
      <c r="BF232" s="146">
        <f>IF(N232="snížená",J232,0)</f>
        <v>0</v>
      </c>
      <c r="BG232" s="146">
        <f>IF(N232="zákl. přenesená",J232,0)</f>
        <v>0</v>
      </c>
      <c r="BH232" s="146">
        <f>IF(N232="sníž. přenesená",J232,0)</f>
        <v>0</v>
      </c>
      <c r="BI232" s="146">
        <f>IF(N232="nulová",J232,0)</f>
        <v>0</v>
      </c>
      <c r="BJ232" s="18" t="s">
        <v>78</v>
      </c>
      <c r="BK232" s="146">
        <f>ROUND(I232*H232,2)</f>
        <v>6774</v>
      </c>
      <c r="BL232" s="18" t="s">
        <v>1050</v>
      </c>
      <c r="BM232" s="145" t="s">
        <v>2094</v>
      </c>
    </row>
    <row r="233" spans="2:65" s="1" customFormat="1" ht="19.5">
      <c r="B233" s="33"/>
      <c r="D233" s="152" t="s">
        <v>375</v>
      </c>
      <c r="F233" s="165" t="s">
        <v>6912</v>
      </c>
      <c r="I233" s="149"/>
      <c r="L233" s="33"/>
      <c r="M233" s="150"/>
      <c r="T233" s="52"/>
      <c r="AT233" s="18" t="s">
        <v>375</v>
      </c>
      <c r="AU233" s="18" t="s">
        <v>78</v>
      </c>
    </row>
    <row r="234" spans="2:65" s="1" customFormat="1" ht="16.5" customHeight="1">
      <c r="B234" s="33"/>
      <c r="C234" s="134" t="s">
        <v>1108</v>
      </c>
      <c r="D234" s="134" t="s">
        <v>332</v>
      </c>
      <c r="E234" s="135" t="s">
        <v>6935</v>
      </c>
      <c r="F234" s="136" t="s">
        <v>6936</v>
      </c>
      <c r="G234" s="137" t="s">
        <v>353</v>
      </c>
      <c r="H234" s="138">
        <v>60</v>
      </c>
      <c r="I234" s="139">
        <v>288.56</v>
      </c>
      <c r="J234" s="140">
        <f>ROUND(I234*H234,2)</f>
        <v>17313.599999999999</v>
      </c>
      <c r="K234" s="136" t="s">
        <v>6788</v>
      </c>
      <c r="L234" s="33"/>
      <c r="M234" s="141" t="s">
        <v>21</v>
      </c>
      <c r="N234" s="142" t="s">
        <v>42</v>
      </c>
      <c r="P234" s="143">
        <f>O234*H234</f>
        <v>0</v>
      </c>
      <c r="Q234" s="143">
        <v>0</v>
      </c>
      <c r="R234" s="143">
        <f>Q234*H234</f>
        <v>0</v>
      </c>
      <c r="S234" s="143">
        <v>0</v>
      </c>
      <c r="T234" s="144">
        <f>S234*H234</f>
        <v>0</v>
      </c>
      <c r="AR234" s="145" t="s">
        <v>1050</v>
      </c>
      <c r="AT234" s="145" t="s">
        <v>332</v>
      </c>
      <c r="AU234" s="145" t="s">
        <v>78</v>
      </c>
      <c r="AY234" s="18" t="s">
        <v>330</v>
      </c>
      <c r="BE234" s="146">
        <f>IF(N234="základní",J234,0)</f>
        <v>17313.599999999999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78</v>
      </c>
      <c r="BK234" s="146">
        <f>ROUND(I234*H234,2)</f>
        <v>17313.599999999999</v>
      </c>
      <c r="BL234" s="18" t="s">
        <v>1050</v>
      </c>
      <c r="BM234" s="145" t="s">
        <v>2105</v>
      </c>
    </row>
    <row r="235" spans="2:65" s="1" customFormat="1" ht="19.5">
      <c r="B235" s="33"/>
      <c r="D235" s="152" t="s">
        <v>375</v>
      </c>
      <c r="F235" s="165" t="s">
        <v>6937</v>
      </c>
      <c r="I235" s="149"/>
      <c r="L235" s="33"/>
      <c r="M235" s="150"/>
      <c r="T235" s="52"/>
      <c r="AT235" s="18" t="s">
        <v>375</v>
      </c>
      <c r="AU235" s="18" t="s">
        <v>78</v>
      </c>
    </row>
    <row r="236" spans="2:65" s="1" customFormat="1" ht="16.5" customHeight="1">
      <c r="B236" s="33"/>
      <c r="C236" s="134" t="s">
        <v>1116</v>
      </c>
      <c r="D236" s="134" t="s">
        <v>332</v>
      </c>
      <c r="E236" s="135" t="s">
        <v>6938</v>
      </c>
      <c r="F236" s="136" t="s">
        <v>6939</v>
      </c>
      <c r="G236" s="137" t="s">
        <v>2551</v>
      </c>
      <c r="H236" s="138">
        <v>12</v>
      </c>
      <c r="I236" s="139">
        <v>219.71</v>
      </c>
      <c r="J236" s="140">
        <f>ROUND(I236*H236,2)</f>
        <v>2636.52</v>
      </c>
      <c r="K236" s="136" t="s">
        <v>6788</v>
      </c>
      <c r="L236" s="33"/>
      <c r="M236" s="141" t="s">
        <v>21</v>
      </c>
      <c r="N236" s="142" t="s">
        <v>42</v>
      </c>
      <c r="P236" s="143">
        <f>O236*H236</f>
        <v>0</v>
      </c>
      <c r="Q236" s="143">
        <v>0</v>
      </c>
      <c r="R236" s="143">
        <f>Q236*H236</f>
        <v>0</v>
      </c>
      <c r="S236" s="143">
        <v>0</v>
      </c>
      <c r="T236" s="144">
        <f>S236*H236</f>
        <v>0</v>
      </c>
      <c r="AR236" s="145" t="s">
        <v>1050</v>
      </c>
      <c r="AT236" s="145" t="s">
        <v>332</v>
      </c>
      <c r="AU236" s="145" t="s">
        <v>78</v>
      </c>
      <c r="AY236" s="18" t="s">
        <v>330</v>
      </c>
      <c r="BE236" s="146">
        <f>IF(N236="základní",J236,0)</f>
        <v>2636.52</v>
      </c>
      <c r="BF236" s="146">
        <f>IF(N236="snížená",J236,0)</f>
        <v>0</v>
      </c>
      <c r="BG236" s="146">
        <f>IF(N236="zákl. přenesená",J236,0)</f>
        <v>0</v>
      </c>
      <c r="BH236" s="146">
        <f>IF(N236="sníž. přenesená",J236,0)</f>
        <v>0</v>
      </c>
      <c r="BI236" s="146">
        <f>IF(N236="nulová",J236,0)</f>
        <v>0</v>
      </c>
      <c r="BJ236" s="18" t="s">
        <v>78</v>
      </c>
      <c r="BK236" s="146">
        <f>ROUND(I236*H236,2)</f>
        <v>2636.52</v>
      </c>
      <c r="BL236" s="18" t="s">
        <v>1050</v>
      </c>
      <c r="BM236" s="145" t="s">
        <v>2153</v>
      </c>
    </row>
    <row r="237" spans="2:65" s="1" customFormat="1" ht="19.5">
      <c r="B237" s="33"/>
      <c r="D237" s="152" t="s">
        <v>375</v>
      </c>
      <c r="F237" s="165" t="s">
        <v>6937</v>
      </c>
      <c r="I237" s="149"/>
      <c r="L237" s="33"/>
      <c r="M237" s="150"/>
      <c r="T237" s="52"/>
      <c r="AT237" s="18" t="s">
        <v>375</v>
      </c>
      <c r="AU237" s="18" t="s">
        <v>78</v>
      </c>
    </row>
    <row r="238" spans="2:65" s="1" customFormat="1" ht="16.5" customHeight="1">
      <c r="B238" s="33"/>
      <c r="C238" s="134" t="s">
        <v>1125</v>
      </c>
      <c r="D238" s="134" t="s">
        <v>332</v>
      </c>
      <c r="E238" s="135" t="s">
        <v>6940</v>
      </c>
      <c r="F238" s="136" t="s">
        <v>6941</v>
      </c>
      <c r="G238" s="137" t="s">
        <v>2551</v>
      </c>
      <c r="H238" s="138">
        <v>6</v>
      </c>
      <c r="I238" s="139">
        <v>284.24</v>
      </c>
      <c r="J238" s="140">
        <f>ROUND(I238*H238,2)</f>
        <v>1705.44</v>
      </c>
      <c r="K238" s="136" t="s">
        <v>6788</v>
      </c>
      <c r="L238" s="33"/>
      <c r="M238" s="141" t="s">
        <v>21</v>
      </c>
      <c r="N238" s="142" t="s">
        <v>42</v>
      </c>
      <c r="P238" s="143">
        <f>O238*H238</f>
        <v>0</v>
      </c>
      <c r="Q238" s="143">
        <v>0</v>
      </c>
      <c r="R238" s="143">
        <f>Q238*H238</f>
        <v>0</v>
      </c>
      <c r="S238" s="143">
        <v>0</v>
      </c>
      <c r="T238" s="144">
        <f>S238*H238</f>
        <v>0</v>
      </c>
      <c r="AR238" s="145" t="s">
        <v>1050</v>
      </c>
      <c r="AT238" s="145" t="s">
        <v>332</v>
      </c>
      <c r="AU238" s="145" t="s">
        <v>78</v>
      </c>
      <c r="AY238" s="18" t="s">
        <v>330</v>
      </c>
      <c r="BE238" s="146">
        <f>IF(N238="základní",J238,0)</f>
        <v>1705.44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78</v>
      </c>
      <c r="BK238" s="146">
        <f>ROUND(I238*H238,2)</f>
        <v>1705.44</v>
      </c>
      <c r="BL238" s="18" t="s">
        <v>1050</v>
      </c>
      <c r="BM238" s="145" t="s">
        <v>2164</v>
      </c>
    </row>
    <row r="239" spans="2:65" s="1" customFormat="1" ht="19.5">
      <c r="B239" s="33"/>
      <c r="D239" s="152" t="s">
        <v>375</v>
      </c>
      <c r="F239" s="165" t="s">
        <v>6937</v>
      </c>
      <c r="I239" s="149"/>
      <c r="L239" s="33"/>
      <c r="M239" s="150"/>
      <c r="T239" s="52"/>
      <c r="AT239" s="18" t="s">
        <v>375</v>
      </c>
      <c r="AU239" s="18" t="s">
        <v>78</v>
      </c>
    </row>
    <row r="240" spans="2:65" s="1" customFormat="1" ht="16.5" customHeight="1">
      <c r="B240" s="33"/>
      <c r="C240" s="134" t="s">
        <v>1134</v>
      </c>
      <c r="D240" s="134" t="s">
        <v>332</v>
      </c>
      <c r="E240" s="135" t="s">
        <v>6942</v>
      </c>
      <c r="F240" s="136" t="s">
        <v>6943</v>
      </c>
      <c r="G240" s="137" t="s">
        <v>353</v>
      </c>
      <c r="H240" s="138">
        <v>86</v>
      </c>
      <c r="I240" s="139">
        <v>25.13</v>
      </c>
      <c r="J240" s="140">
        <f>ROUND(I240*H240,2)</f>
        <v>2161.1799999999998</v>
      </c>
      <c r="K240" s="136" t="s">
        <v>6788</v>
      </c>
      <c r="L240" s="33"/>
      <c r="M240" s="141" t="s">
        <v>21</v>
      </c>
      <c r="N240" s="142" t="s">
        <v>42</v>
      </c>
      <c r="P240" s="143">
        <f>O240*H240</f>
        <v>0</v>
      </c>
      <c r="Q240" s="143">
        <v>0</v>
      </c>
      <c r="R240" s="143">
        <f>Q240*H240</f>
        <v>0</v>
      </c>
      <c r="S240" s="143">
        <v>0</v>
      </c>
      <c r="T240" s="144">
        <f>S240*H240</f>
        <v>0</v>
      </c>
      <c r="AR240" s="145" t="s">
        <v>1050</v>
      </c>
      <c r="AT240" s="145" t="s">
        <v>332</v>
      </c>
      <c r="AU240" s="145" t="s">
        <v>78</v>
      </c>
      <c r="AY240" s="18" t="s">
        <v>330</v>
      </c>
      <c r="BE240" s="146">
        <f>IF(N240="základní",J240,0)</f>
        <v>2161.1799999999998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78</v>
      </c>
      <c r="BK240" s="146">
        <f>ROUND(I240*H240,2)</f>
        <v>2161.1799999999998</v>
      </c>
      <c r="BL240" s="18" t="s">
        <v>1050</v>
      </c>
      <c r="BM240" s="145" t="s">
        <v>2175</v>
      </c>
    </row>
    <row r="241" spans="2:65" s="1" customFormat="1" ht="19.5">
      <c r="B241" s="33"/>
      <c r="D241" s="152" t="s">
        <v>375</v>
      </c>
      <c r="F241" s="165" t="s">
        <v>6937</v>
      </c>
      <c r="I241" s="149"/>
      <c r="L241" s="33"/>
      <c r="M241" s="150"/>
      <c r="T241" s="52"/>
      <c r="AT241" s="18" t="s">
        <v>375</v>
      </c>
      <c r="AU241" s="18" t="s">
        <v>78</v>
      </c>
    </row>
    <row r="242" spans="2:65" s="1" customFormat="1" ht="16.5" customHeight="1">
      <c r="B242" s="33"/>
      <c r="C242" s="134" t="s">
        <v>1143</v>
      </c>
      <c r="D242" s="134" t="s">
        <v>332</v>
      </c>
      <c r="E242" s="135" t="s">
        <v>6944</v>
      </c>
      <c r="F242" s="136" t="s">
        <v>6945</v>
      </c>
      <c r="G242" s="137" t="s">
        <v>353</v>
      </c>
      <c r="H242" s="138">
        <v>340</v>
      </c>
      <c r="I242" s="139">
        <v>4.43</v>
      </c>
      <c r="J242" s="140">
        <f>ROUND(I242*H242,2)</f>
        <v>1506.2</v>
      </c>
      <c r="K242" s="136" t="s">
        <v>6788</v>
      </c>
      <c r="L242" s="33"/>
      <c r="M242" s="141" t="s">
        <v>21</v>
      </c>
      <c r="N242" s="142" t="s">
        <v>42</v>
      </c>
      <c r="P242" s="143">
        <f>O242*H242</f>
        <v>0</v>
      </c>
      <c r="Q242" s="143">
        <v>0</v>
      </c>
      <c r="R242" s="143">
        <f>Q242*H242</f>
        <v>0</v>
      </c>
      <c r="S242" s="143">
        <v>0</v>
      </c>
      <c r="T242" s="144">
        <f>S242*H242</f>
        <v>0</v>
      </c>
      <c r="AR242" s="145" t="s">
        <v>1050</v>
      </c>
      <c r="AT242" s="145" t="s">
        <v>332</v>
      </c>
      <c r="AU242" s="145" t="s">
        <v>78</v>
      </c>
      <c r="AY242" s="18" t="s">
        <v>330</v>
      </c>
      <c r="BE242" s="146">
        <f>IF(N242="základní",J242,0)</f>
        <v>1506.2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78</v>
      </c>
      <c r="BK242" s="146">
        <f>ROUND(I242*H242,2)</f>
        <v>1506.2</v>
      </c>
      <c r="BL242" s="18" t="s">
        <v>1050</v>
      </c>
      <c r="BM242" s="145" t="s">
        <v>2188</v>
      </c>
    </row>
    <row r="243" spans="2:65" s="1" customFormat="1" ht="19.5">
      <c r="B243" s="33"/>
      <c r="D243" s="152" t="s">
        <v>375</v>
      </c>
      <c r="F243" s="165" t="s">
        <v>6937</v>
      </c>
      <c r="I243" s="149"/>
      <c r="L243" s="33"/>
      <c r="M243" s="150"/>
      <c r="T243" s="52"/>
      <c r="AT243" s="18" t="s">
        <v>375</v>
      </c>
      <c r="AU243" s="18" t="s">
        <v>78</v>
      </c>
    </row>
    <row r="244" spans="2:65" s="1" customFormat="1" ht="16.5" customHeight="1">
      <c r="B244" s="33"/>
      <c r="C244" s="134" t="s">
        <v>1149</v>
      </c>
      <c r="D244" s="134" t="s">
        <v>332</v>
      </c>
      <c r="E244" s="135" t="s">
        <v>6946</v>
      </c>
      <c r="F244" s="136" t="s">
        <v>6947</v>
      </c>
      <c r="G244" s="137" t="s">
        <v>2551</v>
      </c>
      <c r="H244" s="138">
        <v>480</v>
      </c>
      <c r="I244" s="139">
        <v>27.34</v>
      </c>
      <c r="J244" s="140">
        <f>ROUND(I244*H244,2)</f>
        <v>13123.2</v>
      </c>
      <c r="K244" s="136" t="s">
        <v>6788</v>
      </c>
      <c r="L244" s="33"/>
      <c r="M244" s="141" t="s">
        <v>21</v>
      </c>
      <c r="N244" s="142" t="s">
        <v>42</v>
      </c>
      <c r="P244" s="143">
        <f>O244*H244</f>
        <v>0</v>
      </c>
      <c r="Q244" s="143">
        <v>0</v>
      </c>
      <c r="R244" s="143">
        <f>Q244*H244</f>
        <v>0</v>
      </c>
      <c r="S244" s="143">
        <v>0</v>
      </c>
      <c r="T244" s="144">
        <f>S244*H244</f>
        <v>0</v>
      </c>
      <c r="AR244" s="145" t="s">
        <v>1050</v>
      </c>
      <c r="AT244" s="145" t="s">
        <v>332</v>
      </c>
      <c r="AU244" s="145" t="s">
        <v>78</v>
      </c>
      <c r="AY244" s="18" t="s">
        <v>330</v>
      </c>
      <c r="BE244" s="146">
        <f>IF(N244="základní",J244,0)</f>
        <v>13123.2</v>
      </c>
      <c r="BF244" s="146">
        <f>IF(N244="snížená",J244,0)</f>
        <v>0</v>
      </c>
      <c r="BG244" s="146">
        <f>IF(N244="zákl. přenesená",J244,0)</f>
        <v>0</v>
      </c>
      <c r="BH244" s="146">
        <f>IF(N244="sníž. přenesená",J244,0)</f>
        <v>0</v>
      </c>
      <c r="BI244" s="146">
        <f>IF(N244="nulová",J244,0)</f>
        <v>0</v>
      </c>
      <c r="BJ244" s="18" t="s">
        <v>78</v>
      </c>
      <c r="BK244" s="146">
        <f>ROUND(I244*H244,2)</f>
        <v>13123.2</v>
      </c>
      <c r="BL244" s="18" t="s">
        <v>1050</v>
      </c>
      <c r="BM244" s="145" t="s">
        <v>2198</v>
      </c>
    </row>
    <row r="245" spans="2:65" s="1" customFormat="1" ht="19.5">
      <c r="B245" s="33"/>
      <c r="D245" s="152" t="s">
        <v>375</v>
      </c>
      <c r="F245" s="165" t="s">
        <v>6937</v>
      </c>
      <c r="I245" s="149"/>
      <c r="L245" s="33"/>
      <c r="M245" s="150"/>
      <c r="T245" s="52"/>
      <c r="AT245" s="18" t="s">
        <v>375</v>
      </c>
      <c r="AU245" s="18" t="s">
        <v>78</v>
      </c>
    </row>
    <row r="246" spans="2:65" s="1" customFormat="1" ht="16.5" customHeight="1">
      <c r="B246" s="33"/>
      <c r="C246" s="134" t="s">
        <v>1154</v>
      </c>
      <c r="D246" s="134" t="s">
        <v>332</v>
      </c>
      <c r="E246" s="135" t="s">
        <v>6948</v>
      </c>
      <c r="F246" s="136" t="s">
        <v>6949</v>
      </c>
      <c r="G246" s="137" t="s">
        <v>2551</v>
      </c>
      <c r="H246" s="138">
        <v>480</v>
      </c>
      <c r="I246" s="139">
        <v>14.17</v>
      </c>
      <c r="J246" s="140">
        <f>ROUND(I246*H246,2)</f>
        <v>6801.6</v>
      </c>
      <c r="K246" s="136" t="s">
        <v>6788</v>
      </c>
      <c r="L246" s="33"/>
      <c r="M246" s="141" t="s">
        <v>21</v>
      </c>
      <c r="N246" s="142" t="s">
        <v>42</v>
      </c>
      <c r="P246" s="143">
        <f>O246*H246</f>
        <v>0</v>
      </c>
      <c r="Q246" s="143">
        <v>0</v>
      </c>
      <c r="R246" s="143">
        <f>Q246*H246</f>
        <v>0</v>
      </c>
      <c r="S246" s="143">
        <v>0</v>
      </c>
      <c r="T246" s="144">
        <f>S246*H246</f>
        <v>0</v>
      </c>
      <c r="AR246" s="145" t="s">
        <v>1050</v>
      </c>
      <c r="AT246" s="145" t="s">
        <v>332</v>
      </c>
      <c r="AU246" s="145" t="s">
        <v>78</v>
      </c>
      <c r="AY246" s="18" t="s">
        <v>330</v>
      </c>
      <c r="BE246" s="146">
        <f>IF(N246="základní",J246,0)</f>
        <v>6801.6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78</v>
      </c>
      <c r="BK246" s="146">
        <f>ROUND(I246*H246,2)</f>
        <v>6801.6</v>
      </c>
      <c r="BL246" s="18" t="s">
        <v>1050</v>
      </c>
      <c r="BM246" s="145" t="s">
        <v>2222</v>
      </c>
    </row>
    <row r="247" spans="2:65" s="1" customFormat="1" ht="19.5">
      <c r="B247" s="33"/>
      <c r="D247" s="152" t="s">
        <v>375</v>
      </c>
      <c r="F247" s="165" t="s">
        <v>6937</v>
      </c>
      <c r="I247" s="149"/>
      <c r="L247" s="33"/>
      <c r="M247" s="150"/>
      <c r="T247" s="52"/>
      <c r="AT247" s="18" t="s">
        <v>375</v>
      </c>
      <c r="AU247" s="18" t="s">
        <v>78</v>
      </c>
    </row>
    <row r="248" spans="2:65" s="1" customFormat="1" ht="16.5" customHeight="1">
      <c r="B248" s="33"/>
      <c r="C248" s="134" t="s">
        <v>1160</v>
      </c>
      <c r="D248" s="134" t="s">
        <v>332</v>
      </c>
      <c r="E248" s="135" t="s">
        <v>6950</v>
      </c>
      <c r="F248" s="136" t="s">
        <v>6951</v>
      </c>
      <c r="G248" s="137" t="s">
        <v>2551</v>
      </c>
      <c r="H248" s="138">
        <v>1128</v>
      </c>
      <c r="I248" s="139">
        <v>47.04</v>
      </c>
      <c r="J248" s="140">
        <f>ROUND(I248*H248,2)</f>
        <v>53061.120000000003</v>
      </c>
      <c r="K248" s="136" t="s">
        <v>6788</v>
      </c>
      <c r="L248" s="33"/>
      <c r="M248" s="141" t="s">
        <v>21</v>
      </c>
      <c r="N248" s="142" t="s">
        <v>42</v>
      </c>
      <c r="P248" s="143">
        <f>O248*H248</f>
        <v>0</v>
      </c>
      <c r="Q248" s="143">
        <v>0</v>
      </c>
      <c r="R248" s="143">
        <f>Q248*H248</f>
        <v>0</v>
      </c>
      <c r="S248" s="143">
        <v>0</v>
      </c>
      <c r="T248" s="144">
        <f>S248*H248</f>
        <v>0</v>
      </c>
      <c r="AR248" s="145" t="s">
        <v>1050</v>
      </c>
      <c r="AT248" s="145" t="s">
        <v>332</v>
      </c>
      <c r="AU248" s="145" t="s">
        <v>78</v>
      </c>
      <c r="AY248" s="18" t="s">
        <v>330</v>
      </c>
      <c r="BE248" s="146">
        <f>IF(N248="základní",J248,0)</f>
        <v>53061.120000000003</v>
      </c>
      <c r="BF248" s="146">
        <f>IF(N248="snížená",J248,0)</f>
        <v>0</v>
      </c>
      <c r="BG248" s="146">
        <f>IF(N248="zákl. přenesená",J248,0)</f>
        <v>0</v>
      </c>
      <c r="BH248" s="146">
        <f>IF(N248="sníž. přenesená",J248,0)</f>
        <v>0</v>
      </c>
      <c r="BI248" s="146">
        <f>IF(N248="nulová",J248,0)</f>
        <v>0</v>
      </c>
      <c r="BJ248" s="18" t="s">
        <v>78</v>
      </c>
      <c r="BK248" s="146">
        <f>ROUND(I248*H248,2)</f>
        <v>53061.120000000003</v>
      </c>
      <c r="BL248" s="18" t="s">
        <v>1050</v>
      </c>
      <c r="BM248" s="145" t="s">
        <v>2374</v>
      </c>
    </row>
    <row r="249" spans="2:65" s="1" customFormat="1" ht="19.5">
      <c r="B249" s="33"/>
      <c r="D249" s="152" t="s">
        <v>375</v>
      </c>
      <c r="F249" s="165" t="s">
        <v>6937</v>
      </c>
      <c r="I249" s="149"/>
      <c r="L249" s="33"/>
      <c r="M249" s="150"/>
      <c r="T249" s="52"/>
      <c r="AT249" s="18" t="s">
        <v>375</v>
      </c>
      <c r="AU249" s="18" t="s">
        <v>78</v>
      </c>
    </row>
    <row r="250" spans="2:65" s="1" customFormat="1" ht="16.5" customHeight="1">
      <c r="B250" s="33"/>
      <c r="C250" s="134" t="s">
        <v>1170</v>
      </c>
      <c r="D250" s="134" t="s">
        <v>332</v>
      </c>
      <c r="E250" s="135" t="s">
        <v>6952</v>
      </c>
      <c r="F250" s="136" t="s">
        <v>6953</v>
      </c>
      <c r="G250" s="137" t="s">
        <v>353</v>
      </c>
      <c r="H250" s="138">
        <v>682</v>
      </c>
      <c r="I250" s="139">
        <v>377.11</v>
      </c>
      <c r="J250" s="140">
        <f>ROUND(I250*H250,2)</f>
        <v>257189.02</v>
      </c>
      <c r="K250" s="136" t="s">
        <v>6788</v>
      </c>
      <c r="L250" s="33"/>
      <c r="M250" s="141" t="s">
        <v>21</v>
      </c>
      <c r="N250" s="142" t="s">
        <v>42</v>
      </c>
      <c r="P250" s="143">
        <f>O250*H250</f>
        <v>0</v>
      </c>
      <c r="Q250" s="143">
        <v>0</v>
      </c>
      <c r="R250" s="143">
        <f>Q250*H250</f>
        <v>0</v>
      </c>
      <c r="S250" s="143">
        <v>0</v>
      </c>
      <c r="T250" s="144">
        <f>S250*H250</f>
        <v>0</v>
      </c>
      <c r="AR250" s="145" t="s">
        <v>1050</v>
      </c>
      <c r="AT250" s="145" t="s">
        <v>332</v>
      </c>
      <c r="AU250" s="145" t="s">
        <v>78</v>
      </c>
      <c r="AY250" s="18" t="s">
        <v>330</v>
      </c>
      <c r="BE250" s="146">
        <f>IF(N250="základní",J250,0)</f>
        <v>257189.02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78</v>
      </c>
      <c r="BK250" s="146">
        <f>ROUND(I250*H250,2)</f>
        <v>257189.02</v>
      </c>
      <c r="BL250" s="18" t="s">
        <v>1050</v>
      </c>
      <c r="BM250" s="145" t="s">
        <v>2392</v>
      </c>
    </row>
    <row r="251" spans="2:65" s="1" customFormat="1" ht="19.5">
      <c r="B251" s="33"/>
      <c r="D251" s="152" t="s">
        <v>375</v>
      </c>
      <c r="F251" s="165" t="s">
        <v>6937</v>
      </c>
      <c r="I251" s="149"/>
      <c r="L251" s="33"/>
      <c r="M251" s="150"/>
      <c r="T251" s="52"/>
      <c r="AT251" s="18" t="s">
        <v>375</v>
      </c>
      <c r="AU251" s="18" t="s">
        <v>78</v>
      </c>
    </row>
    <row r="252" spans="2:65" s="1" customFormat="1" ht="16.5" customHeight="1">
      <c r="B252" s="33"/>
      <c r="C252" s="134" t="s">
        <v>1176</v>
      </c>
      <c r="D252" s="134" t="s">
        <v>332</v>
      </c>
      <c r="E252" s="135" t="s">
        <v>6954</v>
      </c>
      <c r="F252" s="136" t="s">
        <v>6955</v>
      </c>
      <c r="G252" s="137" t="s">
        <v>2551</v>
      </c>
      <c r="H252" s="138">
        <v>74</v>
      </c>
      <c r="I252" s="139">
        <v>360.73</v>
      </c>
      <c r="J252" s="140">
        <f>ROUND(I252*H252,2)</f>
        <v>26694.02</v>
      </c>
      <c r="K252" s="136" t="s">
        <v>6788</v>
      </c>
      <c r="L252" s="33"/>
      <c r="M252" s="141" t="s">
        <v>21</v>
      </c>
      <c r="N252" s="142" t="s">
        <v>42</v>
      </c>
      <c r="P252" s="143">
        <f>O252*H252</f>
        <v>0</v>
      </c>
      <c r="Q252" s="143">
        <v>0</v>
      </c>
      <c r="R252" s="143">
        <f>Q252*H252</f>
        <v>0</v>
      </c>
      <c r="S252" s="143">
        <v>0</v>
      </c>
      <c r="T252" s="144">
        <f>S252*H252</f>
        <v>0</v>
      </c>
      <c r="AR252" s="145" t="s">
        <v>1050</v>
      </c>
      <c r="AT252" s="145" t="s">
        <v>332</v>
      </c>
      <c r="AU252" s="145" t="s">
        <v>78</v>
      </c>
      <c r="AY252" s="18" t="s">
        <v>330</v>
      </c>
      <c r="BE252" s="146">
        <f>IF(N252="základní",J252,0)</f>
        <v>26694.02</v>
      </c>
      <c r="BF252" s="146">
        <f>IF(N252="snížená",J252,0)</f>
        <v>0</v>
      </c>
      <c r="BG252" s="146">
        <f>IF(N252="zákl. přenesená",J252,0)</f>
        <v>0</v>
      </c>
      <c r="BH252" s="146">
        <f>IF(N252="sníž. přenesená",J252,0)</f>
        <v>0</v>
      </c>
      <c r="BI252" s="146">
        <f>IF(N252="nulová",J252,0)</f>
        <v>0</v>
      </c>
      <c r="BJ252" s="18" t="s">
        <v>78</v>
      </c>
      <c r="BK252" s="146">
        <f>ROUND(I252*H252,2)</f>
        <v>26694.02</v>
      </c>
      <c r="BL252" s="18" t="s">
        <v>1050</v>
      </c>
      <c r="BM252" s="145" t="s">
        <v>2404</v>
      </c>
    </row>
    <row r="253" spans="2:65" s="1" customFormat="1" ht="19.5">
      <c r="B253" s="33"/>
      <c r="D253" s="152" t="s">
        <v>375</v>
      </c>
      <c r="F253" s="165" t="s">
        <v>6937</v>
      </c>
      <c r="I253" s="149"/>
      <c r="L253" s="33"/>
      <c r="M253" s="150"/>
      <c r="T253" s="52"/>
      <c r="AT253" s="18" t="s">
        <v>375</v>
      </c>
      <c r="AU253" s="18" t="s">
        <v>78</v>
      </c>
    </row>
    <row r="254" spans="2:65" s="1" customFormat="1" ht="16.5" customHeight="1">
      <c r="B254" s="33"/>
      <c r="C254" s="134" t="s">
        <v>1206</v>
      </c>
      <c r="D254" s="134" t="s">
        <v>332</v>
      </c>
      <c r="E254" s="135" t="s">
        <v>6956</v>
      </c>
      <c r="F254" s="136" t="s">
        <v>6957</v>
      </c>
      <c r="G254" s="137" t="s">
        <v>2551</v>
      </c>
      <c r="H254" s="138">
        <v>18</v>
      </c>
      <c r="I254" s="139">
        <v>366.15</v>
      </c>
      <c r="J254" s="140">
        <f>ROUND(I254*H254,2)</f>
        <v>6590.7</v>
      </c>
      <c r="K254" s="136" t="s">
        <v>6788</v>
      </c>
      <c r="L254" s="33"/>
      <c r="M254" s="141" t="s">
        <v>21</v>
      </c>
      <c r="N254" s="142" t="s">
        <v>42</v>
      </c>
      <c r="P254" s="143">
        <f>O254*H254</f>
        <v>0</v>
      </c>
      <c r="Q254" s="143">
        <v>0</v>
      </c>
      <c r="R254" s="143">
        <f>Q254*H254</f>
        <v>0</v>
      </c>
      <c r="S254" s="143">
        <v>0</v>
      </c>
      <c r="T254" s="144">
        <f>S254*H254</f>
        <v>0</v>
      </c>
      <c r="AR254" s="145" t="s">
        <v>1050</v>
      </c>
      <c r="AT254" s="145" t="s">
        <v>332</v>
      </c>
      <c r="AU254" s="145" t="s">
        <v>78</v>
      </c>
      <c r="AY254" s="18" t="s">
        <v>330</v>
      </c>
      <c r="BE254" s="146">
        <f>IF(N254="základní",J254,0)</f>
        <v>6590.7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78</v>
      </c>
      <c r="BK254" s="146">
        <f>ROUND(I254*H254,2)</f>
        <v>6590.7</v>
      </c>
      <c r="BL254" s="18" t="s">
        <v>1050</v>
      </c>
      <c r="BM254" s="145" t="s">
        <v>2416</v>
      </c>
    </row>
    <row r="255" spans="2:65" s="1" customFormat="1" ht="19.5">
      <c r="B255" s="33"/>
      <c r="D255" s="152" t="s">
        <v>375</v>
      </c>
      <c r="F255" s="165" t="s">
        <v>6937</v>
      </c>
      <c r="I255" s="149"/>
      <c r="L255" s="33"/>
      <c r="M255" s="150"/>
      <c r="T255" s="52"/>
      <c r="AT255" s="18" t="s">
        <v>375</v>
      </c>
      <c r="AU255" s="18" t="s">
        <v>78</v>
      </c>
    </row>
    <row r="256" spans="2:65" s="1" customFormat="1" ht="16.5" customHeight="1">
      <c r="B256" s="33"/>
      <c r="C256" s="134" t="s">
        <v>1228</v>
      </c>
      <c r="D256" s="134" t="s">
        <v>332</v>
      </c>
      <c r="E256" s="135" t="s">
        <v>6958</v>
      </c>
      <c r="F256" s="136" t="s">
        <v>6959</v>
      </c>
      <c r="G256" s="137" t="s">
        <v>2551</v>
      </c>
      <c r="H256" s="138">
        <v>1364</v>
      </c>
      <c r="I256" s="139">
        <v>73.27</v>
      </c>
      <c r="J256" s="140">
        <f>ROUND(I256*H256,2)</f>
        <v>99940.28</v>
      </c>
      <c r="K256" s="136" t="s">
        <v>6788</v>
      </c>
      <c r="L256" s="33"/>
      <c r="M256" s="141" t="s">
        <v>21</v>
      </c>
      <c r="N256" s="142" t="s">
        <v>42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1050</v>
      </c>
      <c r="AT256" s="145" t="s">
        <v>332</v>
      </c>
      <c r="AU256" s="145" t="s">
        <v>78</v>
      </c>
      <c r="AY256" s="18" t="s">
        <v>330</v>
      </c>
      <c r="BE256" s="146">
        <f>IF(N256="základní",J256,0)</f>
        <v>99940.28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78</v>
      </c>
      <c r="BK256" s="146">
        <f>ROUND(I256*H256,2)</f>
        <v>99940.28</v>
      </c>
      <c r="BL256" s="18" t="s">
        <v>1050</v>
      </c>
      <c r="BM256" s="145" t="s">
        <v>2426</v>
      </c>
    </row>
    <row r="257" spans="2:65" s="1" customFormat="1" ht="19.5">
      <c r="B257" s="33"/>
      <c r="D257" s="152" t="s">
        <v>375</v>
      </c>
      <c r="F257" s="165" t="s">
        <v>6937</v>
      </c>
      <c r="I257" s="149"/>
      <c r="L257" s="33"/>
      <c r="M257" s="150"/>
      <c r="T257" s="52"/>
      <c r="AT257" s="18" t="s">
        <v>375</v>
      </c>
      <c r="AU257" s="18" t="s">
        <v>78</v>
      </c>
    </row>
    <row r="258" spans="2:65" s="1" customFormat="1" ht="16.5" customHeight="1">
      <c r="B258" s="33"/>
      <c r="C258" s="134" t="s">
        <v>1234</v>
      </c>
      <c r="D258" s="134" t="s">
        <v>332</v>
      </c>
      <c r="E258" s="135" t="s">
        <v>6960</v>
      </c>
      <c r="F258" s="136" t="s">
        <v>6961</v>
      </c>
      <c r="G258" s="137" t="s">
        <v>2551</v>
      </c>
      <c r="H258" s="138">
        <v>120</v>
      </c>
      <c r="I258" s="139">
        <v>142.12</v>
      </c>
      <c r="J258" s="140">
        <f>ROUND(I258*H258,2)</f>
        <v>17054.400000000001</v>
      </c>
      <c r="K258" s="136" t="s">
        <v>6788</v>
      </c>
      <c r="L258" s="33"/>
      <c r="M258" s="141" t="s">
        <v>21</v>
      </c>
      <c r="N258" s="142" t="s">
        <v>42</v>
      </c>
      <c r="P258" s="143">
        <f>O258*H258</f>
        <v>0</v>
      </c>
      <c r="Q258" s="143">
        <v>0</v>
      </c>
      <c r="R258" s="143">
        <f>Q258*H258</f>
        <v>0</v>
      </c>
      <c r="S258" s="143">
        <v>0</v>
      </c>
      <c r="T258" s="144">
        <f>S258*H258</f>
        <v>0</v>
      </c>
      <c r="AR258" s="145" t="s">
        <v>1050</v>
      </c>
      <c r="AT258" s="145" t="s">
        <v>332</v>
      </c>
      <c r="AU258" s="145" t="s">
        <v>78</v>
      </c>
      <c r="AY258" s="18" t="s">
        <v>330</v>
      </c>
      <c r="BE258" s="146">
        <f>IF(N258="základní",J258,0)</f>
        <v>17054.400000000001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78</v>
      </c>
      <c r="BK258" s="146">
        <f>ROUND(I258*H258,2)</f>
        <v>17054.400000000001</v>
      </c>
      <c r="BL258" s="18" t="s">
        <v>1050</v>
      </c>
      <c r="BM258" s="145" t="s">
        <v>2445</v>
      </c>
    </row>
    <row r="259" spans="2:65" s="1" customFormat="1" ht="19.5">
      <c r="B259" s="33"/>
      <c r="D259" s="152" t="s">
        <v>375</v>
      </c>
      <c r="F259" s="165" t="s">
        <v>6937</v>
      </c>
      <c r="I259" s="149"/>
      <c r="L259" s="33"/>
      <c r="M259" s="150"/>
      <c r="T259" s="52"/>
      <c r="AT259" s="18" t="s">
        <v>375</v>
      </c>
      <c r="AU259" s="18" t="s">
        <v>78</v>
      </c>
    </row>
    <row r="260" spans="2:65" s="1" customFormat="1" ht="16.5" customHeight="1">
      <c r="B260" s="33"/>
      <c r="C260" s="134" t="s">
        <v>1255</v>
      </c>
      <c r="D260" s="134" t="s">
        <v>332</v>
      </c>
      <c r="E260" s="135" t="s">
        <v>6962</v>
      </c>
      <c r="F260" s="136" t="s">
        <v>6963</v>
      </c>
      <c r="G260" s="137" t="s">
        <v>6964</v>
      </c>
      <c r="H260" s="138">
        <v>1</v>
      </c>
      <c r="I260" s="139">
        <v>9236.130000000001</v>
      </c>
      <c r="J260" s="140">
        <f>ROUND(I260*H260,2)</f>
        <v>9236.1299999999992</v>
      </c>
      <c r="K260" s="136" t="s">
        <v>6788</v>
      </c>
      <c r="L260" s="33"/>
      <c r="M260" s="141" t="s">
        <v>21</v>
      </c>
      <c r="N260" s="142" t="s">
        <v>42</v>
      </c>
      <c r="P260" s="143">
        <f>O260*H260</f>
        <v>0</v>
      </c>
      <c r="Q260" s="143">
        <v>0</v>
      </c>
      <c r="R260" s="143">
        <f>Q260*H260</f>
        <v>0</v>
      </c>
      <c r="S260" s="143">
        <v>0</v>
      </c>
      <c r="T260" s="144">
        <f>S260*H260</f>
        <v>0</v>
      </c>
      <c r="AR260" s="145" t="s">
        <v>1050</v>
      </c>
      <c r="AT260" s="145" t="s">
        <v>332</v>
      </c>
      <c r="AU260" s="145" t="s">
        <v>78</v>
      </c>
      <c r="AY260" s="18" t="s">
        <v>330</v>
      </c>
      <c r="BE260" s="146">
        <f>IF(N260="základní",J260,0)</f>
        <v>9236.1299999999992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78</v>
      </c>
      <c r="BK260" s="146">
        <f>ROUND(I260*H260,2)</f>
        <v>9236.1299999999992</v>
      </c>
      <c r="BL260" s="18" t="s">
        <v>1050</v>
      </c>
      <c r="BM260" s="145" t="s">
        <v>2456</v>
      </c>
    </row>
    <row r="261" spans="2:65" s="1" customFormat="1" ht="19.5">
      <c r="B261" s="33"/>
      <c r="D261" s="152" t="s">
        <v>375</v>
      </c>
      <c r="F261" s="165" t="s">
        <v>6937</v>
      </c>
      <c r="I261" s="149"/>
      <c r="L261" s="33"/>
      <c r="M261" s="150"/>
      <c r="T261" s="52"/>
      <c r="AT261" s="18" t="s">
        <v>375</v>
      </c>
      <c r="AU261" s="18" t="s">
        <v>78</v>
      </c>
    </row>
    <row r="262" spans="2:65" s="1" customFormat="1" ht="16.5" customHeight="1">
      <c r="B262" s="33"/>
      <c r="C262" s="134" t="s">
        <v>1262</v>
      </c>
      <c r="D262" s="134" t="s">
        <v>332</v>
      </c>
      <c r="E262" s="135" t="s">
        <v>6965</v>
      </c>
      <c r="F262" s="136" t="s">
        <v>6966</v>
      </c>
      <c r="G262" s="137" t="s">
        <v>2551</v>
      </c>
      <c r="H262" s="138">
        <v>7225</v>
      </c>
      <c r="I262" s="139">
        <v>4.43</v>
      </c>
      <c r="J262" s="140">
        <f>ROUND(I262*H262,2)</f>
        <v>32006.75</v>
      </c>
      <c r="K262" s="136" t="s">
        <v>6788</v>
      </c>
      <c r="L262" s="33"/>
      <c r="M262" s="141" t="s">
        <v>21</v>
      </c>
      <c r="N262" s="142" t="s">
        <v>42</v>
      </c>
      <c r="P262" s="143">
        <f>O262*H262</f>
        <v>0</v>
      </c>
      <c r="Q262" s="143">
        <v>0</v>
      </c>
      <c r="R262" s="143">
        <f>Q262*H262</f>
        <v>0</v>
      </c>
      <c r="S262" s="143">
        <v>0</v>
      </c>
      <c r="T262" s="144">
        <f>S262*H262</f>
        <v>0</v>
      </c>
      <c r="AR262" s="145" t="s">
        <v>1050</v>
      </c>
      <c r="AT262" s="145" t="s">
        <v>332</v>
      </c>
      <c r="AU262" s="145" t="s">
        <v>78</v>
      </c>
      <c r="AY262" s="18" t="s">
        <v>330</v>
      </c>
      <c r="BE262" s="146">
        <f>IF(N262="základní",J262,0)</f>
        <v>32006.75</v>
      </c>
      <c r="BF262" s="146">
        <f>IF(N262="snížená",J262,0)</f>
        <v>0</v>
      </c>
      <c r="BG262" s="146">
        <f>IF(N262="zákl. přenesená",J262,0)</f>
        <v>0</v>
      </c>
      <c r="BH262" s="146">
        <f>IF(N262="sníž. přenesená",J262,0)</f>
        <v>0</v>
      </c>
      <c r="BI262" s="146">
        <f>IF(N262="nulová",J262,0)</f>
        <v>0</v>
      </c>
      <c r="BJ262" s="18" t="s">
        <v>78</v>
      </c>
      <c r="BK262" s="146">
        <f>ROUND(I262*H262,2)</f>
        <v>32006.75</v>
      </c>
      <c r="BL262" s="18" t="s">
        <v>1050</v>
      </c>
      <c r="BM262" s="145" t="s">
        <v>2466</v>
      </c>
    </row>
    <row r="263" spans="2:65" s="1" customFormat="1" ht="19.5">
      <c r="B263" s="33"/>
      <c r="D263" s="152" t="s">
        <v>375</v>
      </c>
      <c r="F263" s="165" t="s">
        <v>6912</v>
      </c>
      <c r="I263" s="149"/>
      <c r="L263" s="33"/>
      <c r="M263" s="150"/>
      <c r="T263" s="52"/>
      <c r="AT263" s="18" t="s">
        <v>375</v>
      </c>
      <c r="AU263" s="18" t="s">
        <v>78</v>
      </c>
    </row>
    <row r="264" spans="2:65" s="11" customFormat="1" ht="25.9" customHeight="1">
      <c r="B264" s="122"/>
      <c r="D264" s="123" t="s">
        <v>70</v>
      </c>
      <c r="E264" s="124" t="s">
        <v>6967</v>
      </c>
      <c r="F264" s="124" t="s">
        <v>6968</v>
      </c>
      <c r="I264" s="125"/>
      <c r="J264" s="126">
        <f>BK264</f>
        <v>2252657.4500000002</v>
      </c>
      <c r="L264" s="122"/>
      <c r="M264" s="127"/>
      <c r="P264" s="128">
        <f>SUM(P265:P300)</f>
        <v>0</v>
      </c>
      <c r="R264" s="128">
        <f>SUM(R265:R300)</f>
        <v>0</v>
      </c>
      <c r="T264" s="129">
        <f>SUM(T265:T300)</f>
        <v>0</v>
      </c>
      <c r="AR264" s="123" t="s">
        <v>78</v>
      </c>
      <c r="AT264" s="130" t="s">
        <v>70</v>
      </c>
      <c r="AU264" s="130" t="s">
        <v>71</v>
      </c>
      <c r="AY264" s="123" t="s">
        <v>330</v>
      </c>
      <c r="BK264" s="131">
        <f>SUM(BK265:BK300)</f>
        <v>2252657.4500000002</v>
      </c>
    </row>
    <row r="265" spans="2:65" s="1" customFormat="1" ht="16.5" customHeight="1">
      <c r="B265" s="33"/>
      <c r="C265" s="134" t="s">
        <v>1276</v>
      </c>
      <c r="D265" s="134" t="s">
        <v>332</v>
      </c>
      <c r="E265" s="135" t="s">
        <v>6969</v>
      </c>
      <c r="F265" s="136" t="s">
        <v>6936</v>
      </c>
      <c r="G265" s="137" t="s">
        <v>353</v>
      </c>
      <c r="H265" s="138">
        <v>742</v>
      </c>
      <c r="I265" s="139">
        <v>131.72</v>
      </c>
      <c r="J265" s="140">
        <f>ROUND(I265*H265,2)</f>
        <v>97736.24</v>
      </c>
      <c r="K265" s="136" t="s">
        <v>6788</v>
      </c>
      <c r="L265" s="33"/>
      <c r="M265" s="141" t="s">
        <v>21</v>
      </c>
      <c r="N265" s="142" t="s">
        <v>42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1050</v>
      </c>
      <c r="AT265" s="145" t="s">
        <v>332</v>
      </c>
      <c r="AU265" s="145" t="s">
        <v>78</v>
      </c>
      <c r="AY265" s="18" t="s">
        <v>330</v>
      </c>
      <c r="BE265" s="146">
        <f>IF(N265="základní",J265,0)</f>
        <v>97736.24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78</v>
      </c>
      <c r="BK265" s="146">
        <f>ROUND(I265*H265,2)</f>
        <v>97736.24</v>
      </c>
      <c r="BL265" s="18" t="s">
        <v>1050</v>
      </c>
      <c r="BM265" s="145" t="s">
        <v>2478</v>
      </c>
    </row>
    <row r="266" spans="2:65" s="1" customFormat="1" ht="19.5">
      <c r="B266" s="33"/>
      <c r="D266" s="152" t="s">
        <v>375</v>
      </c>
      <c r="F266" s="165" t="s">
        <v>6937</v>
      </c>
      <c r="I266" s="149"/>
      <c r="L266" s="33"/>
      <c r="M266" s="150"/>
      <c r="T266" s="52"/>
      <c r="AT266" s="18" t="s">
        <v>375</v>
      </c>
      <c r="AU266" s="18" t="s">
        <v>78</v>
      </c>
    </row>
    <row r="267" spans="2:65" s="1" customFormat="1" ht="16.5" customHeight="1">
      <c r="B267" s="33"/>
      <c r="C267" s="134" t="s">
        <v>1282</v>
      </c>
      <c r="D267" s="134" t="s">
        <v>332</v>
      </c>
      <c r="E267" s="135" t="s">
        <v>6970</v>
      </c>
      <c r="F267" s="136" t="s">
        <v>6971</v>
      </c>
      <c r="G267" s="137" t="s">
        <v>2551</v>
      </c>
      <c r="H267" s="138">
        <v>80</v>
      </c>
      <c r="I267" s="139">
        <v>131.72</v>
      </c>
      <c r="J267" s="140">
        <f>ROUND(I267*H267,2)</f>
        <v>10537.6</v>
      </c>
      <c r="K267" s="136" t="s">
        <v>6788</v>
      </c>
      <c r="L267" s="33"/>
      <c r="M267" s="141" t="s">
        <v>21</v>
      </c>
      <c r="N267" s="142" t="s">
        <v>42</v>
      </c>
      <c r="P267" s="143">
        <f>O267*H267</f>
        <v>0</v>
      </c>
      <c r="Q267" s="143">
        <v>0</v>
      </c>
      <c r="R267" s="143">
        <f>Q267*H267</f>
        <v>0</v>
      </c>
      <c r="S267" s="143">
        <v>0</v>
      </c>
      <c r="T267" s="144">
        <f>S267*H267</f>
        <v>0</v>
      </c>
      <c r="AR267" s="145" t="s">
        <v>1050</v>
      </c>
      <c r="AT267" s="145" t="s">
        <v>332</v>
      </c>
      <c r="AU267" s="145" t="s">
        <v>78</v>
      </c>
      <c r="AY267" s="18" t="s">
        <v>330</v>
      </c>
      <c r="BE267" s="146">
        <f>IF(N267="základní",J267,0)</f>
        <v>10537.6</v>
      </c>
      <c r="BF267" s="146">
        <f>IF(N267="snížená",J267,0)</f>
        <v>0</v>
      </c>
      <c r="BG267" s="146">
        <f>IF(N267="zákl. přenesená",J267,0)</f>
        <v>0</v>
      </c>
      <c r="BH267" s="146">
        <f>IF(N267="sníž. přenesená",J267,0)</f>
        <v>0</v>
      </c>
      <c r="BI267" s="146">
        <f>IF(N267="nulová",J267,0)</f>
        <v>0</v>
      </c>
      <c r="BJ267" s="18" t="s">
        <v>78</v>
      </c>
      <c r="BK267" s="146">
        <f>ROUND(I267*H267,2)</f>
        <v>10537.6</v>
      </c>
      <c r="BL267" s="18" t="s">
        <v>1050</v>
      </c>
      <c r="BM267" s="145" t="s">
        <v>2486</v>
      </c>
    </row>
    <row r="268" spans="2:65" s="1" customFormat="1" ht="19.5">
      <c r="B268" s="33"/>
      <c r="D268" s="152" t="s">
        <v>375</v>
      </c>
      <c r="F268" s="165" t="s">
        <v>6937</v>
      </c>
      <c r="I268" s="149"/>
      <c r="L268" s="33"/>
      <c r="M268" s="150"/>
      <c r="T268" s="52"/>
      <c r="AT268" s="18" t="s">
        <v>375</v>
      </c>
      <c r="AU268" s="18" t="s">
        <v>78</v>
      </c>
    </row>
    <row r="269" spans="2:65" s="1" customFormat="1" ht="16.5" customHeight="1">
      <c r="B269" s="33"/>
      <c r="C269" s="134" t="s">
        <v>1293</v>
      </c>
      <c r="D269" s="134" t="s">
        <v>332</v>
      </c>
      <c r="E269" s="135" t="s">
        <v>6972</v>
      </c>
      <c r="F269" s="136" t="s">
        <v>6973</v>
      </c>
      <c r="G269" s="137" t="s">
        <v>2551</v>
      </c>
      <c r="H269" s="138">
        <v>24</v>
      </c>
      <c r="I269" s="139">
        <v>131.72</v>
      </c>
      <c r="J269" s="140">
        <f>ROUND(I269*H269,2)</f>
        <v>3161.28</v>
      </c>
      <c r="K269" s="136" t="s">
        <v>6788</v>
      </c>
      <c r="L269" s="33"/>
      <c r="M269" s="141" t="s">
        <v>21</v>
      </c>
      <c r="N269" s="142" t="s">
        <v>42</v>
      </c>
      <c r="P269" s="143">
        <f>O269*H269</f>
        <v>0</v>
      </c>
      <c r="Q269" s="143">
        <v>0</v>
      </c>
      <c r="R269" s="143">
        <f>Q269*H269</f>
        <v>0</v>
      </c>
      <c r="S269" s="143">
        <v>0</v>
      </c>
      <c r="T269" s="144">
        <f>S269*H269</f>
        <v>0</v>
      </c>
      <c r="AR269" s="145" t="s">
        <v>1050</v>
      </c>
      <c r="AT269" s="145" t="s">
        <v>332</v>
      </c>
      <c r="AU269" s="145" t="s">
        <v>78</v>
      </c>
      <c r="AY269" s="18" t="s">
        <v>330</v>
      </c>
      <c r="BE269" s="146">
        <f>IF(N269="základní",J269,0)</f>
        <v>3161.28</v>
      </c>
      <c r="BF269" s="146">
        <f>IF(N269="snížená",J269,0)</f>
        <v>0</v>
      </c>
      <c r="BG269" s="146">
        <f>IF(N269="zákl. přenesená",J269,0)</f>
        <v>0</v>
      </c>
      <c r="BH269" s="146">
        <f>IF(N269="sníž. přenesená",J269,0)</f>
        <v>0</v>
      </c>
      <c r="BI269" s="146">
        <f>IF(N269="nulová",J269,0)</f>
        <v>0</v>
      </c>
      <c r="BJ269" s="18" t="s">
        <v>78</v>
      </c>
      <c r="BK269" s="146">
        <f>ROUND(I269*H269,2)</f>
        <v>3161.28</v>
      </c>
      <c r="BL269" s="18" t="s">
        <v>1050</v>
      </c>
      <c r="BM269" s="145" t="s">
        <v>2508</v>
      </c>
    </row>
    <row r="270" spans="2:65" s="1" customFormat="1" ht="19.5">
      <c r="B270" s="33"/>
      <c r="D270" s="152" t="s">
        <v>375</v>
      </c>
      <c r="F270" s="165" t="s">
        <v>6937</v>
      </c>
      <c r="I270" s="149"/>
      <c r="L270" s="33"/>
      <c r="M270" s="150"/>
      <c r="T270" s="52"/>
      <c r="AT270" s="18" t="s">
        <v>375</v>
      </c>
      <c r="AU270" s="18" t="s">
        <v>78</v>
      </c>
    </row>
    <row r="271" spans="2:65" s="1" customFormat="1" ht="16.5" customHeight="1">
      <c r="B271" s="33"/>
      <c r="C271" s="134" t="s">
        <v>1313</v>
      </c>
      <c r="D271" s="134" t="s">
        <v>332</v>
      </c>
      <c r="E271" s="135" t="s">
        <v>6974</v>
      </c>
      <c r="F271" s="136" t="s">
        <v>6975</v>
      </c>
      <c r="G271" s="137" t="s">
        <v>353</v>
      </c>
      <c r="H271" s="138">
        <v>86</v>
      </c>
      <c r="I271" s="139">
        <v>37.630000000000003</v>
      </c>
      <c r="J271" s="140">
        <f>ROUND(I271*H271,2)</f>
        <v>3236.18</v>
      </c>
      <c r="K271" s="136" t="s">
        <v>6788</v>
      </c>
      <c r="L271" s="33"/>
      <c r="M271" s="141" t="s">
        <v>21</v>
      </c>
      <c r="N271" s="142" t="s">
        <v>42</v>
      </c>
      <c r="P271" s="143">
        <f>O271*H271</f>
        <v>0</v>
      </c>
      <c r="Q271" s="143">
        <v>0</v>
      </c>
      <c r="R271" s="143">
        <f>Q271*H271</f>
        <v>0</v>
      </c>
      <c r="S271" s="143">
        <v>0</v>
      </c>
      <c r="T271" s="144">
        <f>S271*H271</f>
        <v>0</v>
      </c>
      <c r="AR271" s="145" t="s">
        <v>1050</v>
      </c>
      <c r="AT271" s="145" t="s">
        <v>332</v>
      </c>
      <c r="AU271" s="145" t="s">
        <v>78</v>
      </c>
      <c r="AY271" s="18" t="s">
        <v>330</v>
      </c>
      <c r="BE271" s="146">
        <f>IF(N271="základní",J271,0)</f>
        <v>3236.18</v>
      </c>
      <c r="BF271" s="146">
        <f>IF(N271="snížená",J271,0)</f>
        <v>0</v>
      </c>
      <c r="BG271" s="146">
        <f>IF(N271="zákl. přenesená",J271,0)</f>
        <v>0</v>
      </c>
      <c r="BH271" s="146">
        <f>IF(N271="sníž. přenesená",J271,0)</f>
        <v>0</v>
      </c>
      <c r="BI271" s="146">
        <f>IF(N271="nulová",J271,0)</f>
        <v>0</v>
      </c>
      <c r="BJ271" s="18" t="s">
        <v>78</v>
      </c>
      <c r="BK271" s="146">
        <f>ROUND(I271*H271,2)</f>
        <v>3236.18</v>
      </c>
      <c r="BL271" s="18" t="s">
        <v>1050</v>
      </c>
      <c r="BM271" s="145" t="s">
        <v>2531</v>
      </c>
    </row>
    <row r="272" spans="2:65" s="1" customFormat="1" ht="19.5">
      <c r="B272" s="33"/>
      <c r="D272" s="152" t="s">
        <v>375</v>
      </c>
      <c r="F272" s="165" t="s">
        <v>6937</v>
      </c>
      <c r="I272" s="149"/>
      <c r="L272" s="33"/>
      <c r="M272" s="150"/>
      <c r="T272" s="52"/>
      <c r="AT272" s="18" t="s">
        <v>375</v>
      </c>
      <c r="AU272" s="18" t="s">
        <v>78</v>
      </c>
    </row>
    <row r="273" spans="2:65" s="1" customFormat="1" ht="16.5" customHeight="1">
      <c r="B273" s="33"/>
      <c r="C273" s="134" t="s">
        <v>1320</v>
      </c>
      <c r="D273" s="134" t="s">
        <v>332</v>
      </c>
      <c r="E273" s="135" t="s">
        <v>6976</v>
      </c>
      <c r="F273" s="136" t="s">
        <v>6945</v>
      </c>
      <c r="G273" s="137" t="s">
        <v>353</v>
      </c>
      <c r="H273" s="138">
        <v>340</v>
      </c>
      <c r="I273" s="139">
        <v>26.56</v>
      </c>
      <c r="J273" s="140">
        <f>ROUND(I273*H273,2)</f>
        <v>9030.4</v>
      </c>
      <c r="K273" s="136" t="s">
        <v>6788</v>
      </c>
      <c r="L273" s="33"/>
      <c r="M273" s="141" t="s">
        <v>21</v>
      </c>
      <c r="N273" s="142" t="s">
        <v>42</v>
      </c>
      <c r="P273" s="143">
        <f>O273*H273</f>
        <v>0</v>
      </c>
      <c r="Q273" s="143">
        <v>0</v>
      </c>
      <c r="R273" s="143">
        <f>Q273*H273</f>
        <v>0</v>
      </c>
      <c r="S273" s="143">
        <v>0</v>
      </c>
      <c r="T273" s="144">
        <f>S273*H273</f>
        <v>0</v>
      </c>
      <c r="AR273" s="145" t="s">
        <v>1050</v>
      </c>
      <c r="AT273" s="145" t="s">
        <v>332</v>
      </c>
      <c r="AU273" s="145" t="s">
        <v>78</v>
      </c>
      <c r="AY273" s="18" t="s">
        <v>330</v>
      </c>
      <c r="BE273" s="146">
        <f>IF(N273="základní",J273,0)</f>
        <v>9030.4</v>
      </c>
      <c r="BF273" s="146">
        <f>IF(N273="snížená",J273,0)</f>
        <v>0</v>
      </c>
      <c r="BG273" s="146">
        <f>IF(N273="zákl. přenesená",J273,0)</f>
        <v>0</v>
      </c>
      <c r="BH273" s="146">
        <f>IF(N273="sníž. přenesená",J273,0)</f>
        <v>0</v>
      </c>
      <c r="BI273" s="146">
        <f>IF(N273="nulová",J273,0)</f>
        <v>0</v>
      </c>
      <c r="BJ273" s="18" t="s">
        <v>78</v>
      </c>
      <c r="BK273" s="146">
        <f>ROUND(I273*H273,2)</f>
        <v>9030.4</v>
      </c>
      <c r="BL273" s="18" t="s">
        <v>1050</v>
      </c>
      <c r="BM273" s="145" t="s">
        <v>2548</v>
      </c>
    </row>
    <row r="274" spans="2:65" s="1" customFormat="1" ht="19.5">
      <c r="B274" s="33"/>
      <c r="D274" s="152" t="s">
        <v>375</v>
      </c>
      <c r="F274" s="165" t="s">
        <v>6937</v>
      </c>
      <c r="I274" s="149"/>
      <c r="L274" s="33"/>
      <c r="M274" s="150"/>
      <c r="T274" s="52"/>
      <c r="AT274" s="18" t="s">
        <v>375</v>
      </c>
      <c r="AU274" s="18" t="s">
        <v>78</v>
      </c>
    </row>
    <row r="275" spans="2:65" s="1" customFormat="1" ht="16.5" customHeight="1">
      <c r="B275" s="33"/>
      <c r="C275" s="134" t="s">
        <v>1333</v>
      </c>
      <c r="D275" s="134" t="s">
        <v>332</v>
      </c>
      <c r="E275" s="135" t="s">
        <v>6977</v>
      </c>
      <c r="F275" s="136" t="s">
        <v>6947</v>
      </c>
      <c r="G275" s="137" t="s">
        <v>2551</v>
      </c>
      <c r="H275" s="138">
        <v>480</v>
      </c>
      <c r="I275" s="139">
        <v>26.56</v>
      </c>
      <c r="J275" s="140">
        <f>ROUND(I275*H275,2)</f>
        <v>12748.8</v>
      </c>
      <c r="K275" s="136" t="s">
        <v>6788</v>
      </c>
      <c r="L275" s="33"/>
      <c r="M275" s="141" t="s">
        <v>21</v>
      </c>
      <c r="N275" s="142" t="s">
        <v>42</v>
      </c>
      <c r="P275" s="143">
        <f>O275*H275</f>
        <v>0</v>
      </c>
      <c r="Q275" s="143">
        <v>0</v>
      </c>
      <c r="R275" s="143">
        <f>Q275*H275</f>
        <v>0</v>
      </c>
      <c r="S275" s="143">
        <v>0</v>
      </c>
      <c r="T275" s="144">
        <f>S275*H275</f>
        <v>0</v>
      </c>
      <c r="AR275" s="145" t="s">
        <v>1050</v>
      </c>
      <c r="AT275" s="145" t="s">
        <v>332</v>
      </c>
      <c r="AU275" s="145" t="s">
        <v>78</v>
      </c>
      <c r="AY275" s="18" t="s">
        <v>330</v>
      </c>
      <c r="BE275" s="146">
        <f>IF(N275="základní",J275,0)</f>
        <v>12748.8</v>
      </c>
      <c r="BF275" s="146">
        <f>IF(N275="snížená",J275,0)</f>
        <v>0</v>
      </c>
      <c r="BG275" s="146">
        <f>IF(N275="zákl. přenesená",J275,0)</f>
        <v>0</v>
      </c>
      <c r="BH275" s="146">
        <f>IF(N275="sníž. přenesená",J275,0)</f>
        <v>0</v>
      </c>
      <c r="BI275" s="146">
        <f>IF(N275="nulová",J275,0)</f>
        <v>0</v>
      </c>
      <c r="BJ275" s="18" t="s">
        <v>78</v>
      </c>
      <c r="BK275" s="146">
        <f>ROUND(I275*H275,2)</f>
        <v>12748.8</v>
      </c>
      <c r="BL275" s="18" t="s">
        <v>1050</v>
      </c>
      <c r="BM275" s="145" t="s">
        <v>2560</v>
      </c>
    </row>
    <row r="276" spans="2:65" s="1" customFormat="1" ht="19.5">
      <c r="B276" s="33"/>
      <c r="D276" s="152" t="s">
        <v>375</v>
      </c>
      <c r="F276" s="165" t="s">
        <v>6937</v>
      </c>
      <c r="I276" s="149"/>
      <c r="L276" s="33"/>
      <c r="M276" s="150"/>
      <c r="T276" s="52"/>
      <c r="AT276" s="18" t="s">
        <v>375</v>
      </c>
      <c r="AU276" s="18" t="s">
        <v>78</v>
      </c>
    </row>
    <row r="277" spans="2:65" s="1" customFormat="1" ht="16.5" customHeight="1">
      <c r="B277" s="33"/>
      <c r="C277" s="134" t="s">
        <v>1339</v>
      </c>
      <c r="D277" s="134" t="s">
        <v>332</v>
      </c>
      <c r="E277" s="135" t="s">
        <v>6978</v>
      </c>
      <c r="F277" s="136" t="s">
        <v>6949</v>
      </c>
      <c r="G277" s="137" t="s">
        <v>2551</v>
      </c>
      <c r="H277" s="138">
        <v>180</v>
      </c>
      <c r="I277" s="139">
        <v>23.24</v>
      </c>
      <c r="J277" s="140">
        <f>ROUND(I277*H277,2)</f>
        <v>4183.2</v>
      </c>
      <c r="K277" s="136" t="s">
        <v>6788</v>
      </c>
      <c r="L277" s="33"/>
      <c r="M277" s="141" t="s">
        <v>21</v>
      </c>
      <c r="N277" s="142" t="s">
        <v>42</v>
      </c>
      <c r="P277" s="143">
        <f>O277*H277</f>
        <v>0</v>
      </c>
      <c r="Q277" s="143">
        <v>0</v>
      </c>
      <c r="R277" s="143">
        <f>Q277*H277</f>
        <v>0</v>
      </c>
      <c r="S277" s="143">
        <v>0</v>
      </c>
      <c r="T277" s="144">
        <f>S277*H277</f>
        <v>0</v>
      </c>
      <c r="AR277" s="145" t="s">
        <v>1050</v>
      </c>
      <c r="AT277" s="145" t="s">
        <v>332</v>
      </c>
      <c r="AU277" s="145" t="s">
        <v>78</v>
      </c>
      <c r="AY277" s="18" t="s">
        <v>330</v>
      </c>
      <c r="BE277" s="146">
        <f>IF(N277="základní",J277,0)</f>
        <v>4183.2</v>
      </c>
      <c r="BF277" s="146">
        <f>IF(N277="snížená",J277,0)</f>
        <v>0</v>
      </c>
      <c r="BG277" s="146">
        <f>IF(N277="zákl. přenesená",J277,0)</f>
        <v>0</v>
      </c>
      <c r="BH277" s="146">
        <f>IF(N277="sníž. přenesená",J277,0)</f>
        <v>0</v>
      </c>
      <c r="BI277" s="146">
        <f>IF(N277="nulová",J277,0)</f>
        <v>0</v>
      </c>
      <c r="BJ277" s="18" t="s">
        <v>78</v>
      </c>
      <c r="BK277" s="146">
        <f>ROUND(I277*H277,2)</f>
        <v>4183.2</v>
      </c>
      <c r="BL277" s="18" t="s">
        <v>1050</v>
      </c>
      <c r="BM277" s="145" t="s">
        <v>2572</v>
      </c>
    </row>
    <row r="278" spans="2:65" s="1" customFormat="1" ht="19.5">
      <c r="B278" s="33"/>
      <c r="D278" s="152" t="s">
        <v>375</v>
      </c>
      <c r="F278" s="165" t="s">
        <v>6937</v>
      </c>
      <c r="I278" s="149"/>
      <c r="L278" s="33"/>
      <c r="M278" s="150"/>
      <c r="T278" s="52"/>
      <c r="AT278" s="18" t="s">
        <v>375</v>
      </c>
      <c r="AU278" s="18" t="s">
        <v>78</v>
      </c>
    </row>
    <row r="279" spans="2:65" s="1" customFormat="1" ht="16.5" customHeight="1">
      <c r="B279" s="33"/>
      <c r="C279" s="134" t="s">
        <v>1350</v>
      </c>
      <c r="D279" s="134" t="s">
        <v>332</v>
      </c>
      <c r="E279" s="135" t="s">
        <v>6979</v>
      </c>
      <c r="F279" s="136" t="s">
        <v>6980</v>
      </c>
      <c r="G279" s="137" t="s">
        <v>2551</v>
      </c>
      <c r="H279" s="138">
        <v>1128</v>
      </c>
      <c r="I279" s="139">
        <v>70.84</v>
      </c>
      <c r="J279" s="140">
        <f>ROUND(I279*H279,2)</f>
        <v>79907.520000000004</v>
      </c>
      <c r="K279" s="136" t="s">
        <v>6788</v>
      </c>
      <c r="L279" s="33"/>
      <c r="M279" s="141" t="s">
        <v>21</v>
      </c>
      <c r="N279" s="142" t="s">
        <v>42</v>
      </c>
      <c r="P279" s="143">
        <f>O279*H279</f>
        <v>0</v>
      </c>
      <c r="Q279" s="143">
        <v>0</v>
      </c>
      <c r="R279" s="143">
        <f>Q279*H279</f>
        <v>0</v>
      </c>
      <c r="S279" s="143">
        <v>0</v>
      </c>
      <c r="T279" s="144">
        <f>S279*H279</f>
        <v>0</v>
      </c>
      <c r="AR279" s="145" t="s">
        <v>1050</v>
      </c>
      <c r="AT279" s="145" t="s">
        <v>332</v>
      </c>
      <c r="AU279" s="145" t="s">
        <v>78</v>
      </c>
      <c r="AY279" s="18" t="s">
        <v>330</v>
      </c>
      <c r="BE279" s="146">
        <f>IF(N279="základní",J279,0)</f>
        <v>79907.520000000004</v>
      </c>
      <c r="BF279" s="146">
        <f>IF(N279="snížená",J279,0)</f>
        <v>0</v>
      </c>
      <c r="BG279" s="146">
        <f>IF(N279="zákl. přenesená",J279,0)</f>
        <v>0</v>
      </c>
      <c r="BH279" s="146">
        <f>IF(N279="sníž. přenesená",J279,0)</f>
        <v>0</v>
      </c>
      <c r="BI279" s="146">
        <f>IF(N279="nulová",J279,0)</f>
        <v>0</v>
      </c>
      <c r="BJ279" s="18" t="s">
        <v>78</v>
      </c>
      <c r="BK279" s="146">
        <f>ROUND(I279*H279,2)</f>
        <v>79907.520000000004</v>
      </c>
      <c r="BL279" s="18" t="s">
        <v>1050</v>
      </c>
      <c r="BM279" s="145" t="s">
        <v>2585</v>
      </c>
    </row>
    <row r="280" spans="2:65" s="1" customFormat="1" ht="19.5">
      <c r="B280" s="33"/>
      <c r="D280" s="152" t="s">
        <v>375</v>
      </c>
      <c r="F280" s="165" t="s">
        <v>6937</v>
      </c>
      <c r="I280" s="149"/>
      <c r="L280" s="33"/>
      <c r="M280" s="150"/>
      <c r="T280" s="52"/>
      <c r="AT280" s="18" t="s">
        <v>375</v>
      </c>
      <c r="AU280" s="18" t="s">
        <v>78</v>
      </c>
    </row>
    <row r="281" spans="2:65" s="1" customFormat="1" ht="16.5" customHeight="1">
      <c r="B281" s="33"/>
      <c r="C281" s="134" t="s">
        <v>1360</v>
      </c>
      <c r="D281" s="134" t="s">
        <v>332</v>
      </c>
      <c r="E281" s="135" t="s">
        <v>6981</v>
      </c>
      <c r="F281" s="136" t="s">
        <v>6982</v>
      </c>
      <c r="G281" s="137" t="s">
        <v>2551</v>
      </c>
      <c r="H281" s="138">
        <v>1264</v>
      </c>
      <c r="I281" s="139">
        <v>24.35</v>
      </c>
      <c r="J281" s="140">
        <f>ROUND(I281*H281,2)</f>
        <v>30778.400000000001</v>
      </c>
      <c r="K281" s="136" t="s">
        <v>6788</v>
      </c>
      <c r="L281" s="33"/>
      <c r="M281" s="141" t="s">
        <v>21</v>
      </c>
      <c r="N281" s="142" t="s">
        <v>42</v>
      </c>
      <c r="P281" s="143">
        <f>O281*H281</f>
        <v>0</v>
      </c>
      <c r="Q281" s="143">
        <v>0</v>
      </c>
      <c r="R281" s="143">
        <f>Q281*H281</f>
        <v>0</v>
      </c>
      <c r="S281" s="143">
        <v>0</v>
      </c>
      <c r="T281" s="144">
        <f>S281*H281</f>
        <v>0</v>
      </c>
      <c r="AR281" s="145" t="s">
        <v>1050</v>
      </c>
      <c r="AT281" s="145" t="s">
        <v>332</v>
      </c>
      <c r="AU281" s="145" t="s">
        <v>78</v>
      </c>
      <c r="AY281" s="18" t="s">
        <v>330</v>
      </c>
      <c r="BE281" s="146">
        <f>IF(N281="základní",J281,0)</f>
        <v>30778.400000000001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78</v>
      </c>
      <c r="BK281" s="146">
        <f>ROUND(I281*H281,2)</f>
        <v>30778.400000000001</v>
      </c>
      <c r="BL281" s="18" t="s">
        <v>1050</v>
      </c>
      <c r="BM281" s="145" t="s">
        <v>2598</v>
      </c>
    </row>
    <row r="282" spans="2:65" s="1" customFormat="1" ht="19.5">
      <c r="B282" s="33"/>
      <c r="D282" s="152" t="s">
        <v>375</v>
      </c>
      <c r="F282" s="165" t="s">
        <v>6937</v>
      </c>
      <c r="I282" s="149"/>
      <c r="L282" s="33"/>
      <c r="M282" s="150"/>
      <c r="T282" s="52"/>
      <c r="AT282" s="18" t="s">
        <v>375</v>
      </c>
      <c r="AU282" s="18" t="s">
        <v>78</v>
      </c>
    </row>
    <row r="283" spans="2:65" s="1" customFormat="1" ht="16.5" customHeight="1">
      <c r="B283" s="33"/>
      <c r="C283" s="134" t="s">
        <v>1367</v>
      </c>
      <c r="D283" s="134" t="s">
        <v>332</v>
      </c>
      <c r="E283" s="135" t="s">
        <v>6983</v>
      </c>
      <c r="F283" s="136" t="s">
        <v>6961</v>
      </c>
      <c r="G283" s="137" t="s">
        <v>2551</v>
      </c>
      <c r="H283" s="138">
        <v>120</v>
      </c>
      <c r="I283" s="139">
        <v>44.27</v>
      </c>
      <c r="J283" s="140">
        <f>ROUND(I283*H283,2)</f>
        <v>5312.4</v>
      </c>
      <c r="K283" s="136" t="s">
        <v>6788</v>
      </c>
      <c r="L283" s="33"/>
      <c r="M283" s="141" t="s">
        <v>21</v>
      </c>
      <c r="N283" s="142" t="s">
        <v>42</v>
      </c>
      <c r="P283" s="143">
        <f>O283*H283</f>
        <v>0</v>
      </c>
      <c r="Q283" s="143">
        <v>0</v>
      </c>
      <c r="R283" s="143">
        <f>Q283*H283</f>
        <v>0</v>
      </c>
      <c r="S283" s="143">
        <v>0</v>
      </c>
      <c r="T283" s="144">
        <f>S283*H283</f>
        <v>0</v>
      </c>
      <c r="AR283" s="145" t="s">
        <v>1050</v>
      </c>
      <c r="AT283" s="145" t="s">
        <v>332</v>
      </c>
      <c r="AU283" s="145" t="s">
        <v>78</v>
      </c>
      <c r="AY283" s="18" t="s">
        <v>330</v>
      </c>
      <c r="BE283" s="146">
        <f>IF(N283="základní",J283,0)</f>
        <v>5312.4</v>
      </c>
      <c r="BF283" s="146">
        <f>IF(N283="snížená",J283,0)</f>
        <v>0</v>
      </c>
      <c r="BG283" s="146">
        <f>IF(N283="zákl. přenesená",J283,0)</f>
        <v>0</v>
      </c>
      <c r="BH283" s="146">
        <f>IF(N283="sníž. přenesená",J283,0)</f>
        <v>0</v>
      </c>
      <c r="BI283" s="146">
        <f>IF(N283="nulová",J283,0)</f>
        <v>0</v>
      </c>
      <c r="BJ283" s="18" t="s">
        <v>78</v>
      </c>
      <c r="BK283" s="146">
        <f>ROUND(I283*H283,2)</f>
        <v>5312.4</v>
      </c>
      <c r="BL283" s="18" t="s">
        <v>1050</v>
      </c>
      <c r="BM283" s="145" t="s">
        <v>2611</v>
      </c>
    </row>
    <row r="284" spans="2:65" s="1" customFormat="1" ht="19.5">
      <c r="B284" s="33"/>
      <c r="D284" s="152" t="s">
        <v>375</v>
      </c>
      <c r="F284" s="165" t="s">
        <v>6937</v>
      </c>
      <c r="I284" s="149"/>
      <c r="L284" s="33"/>
      <c r="M284" s="150"/>
      <c r="T284" s="52"/>
      <c r="AT284" s="18" t="s">
        <v>375</v>
      </c>
      <c r="AU284" s="18" t="s">
        <v>78</v>
      </c>
    </row>
    <row r="285" spans="2:65" s="1" customFormat="1" ht="16.5" customHeight="1">
      <c r="B285" s="33"/>
      <c r="C285" s="134" t="s">
        <v>1374</v>
      </c>
      <c r="D285" s="134" t="s">
        <v>332</v>
      </c>
      <c r="E285" s="135" t="s">
        <v>6984</v>
      </c>
      <c r="F285" s="136" t="s">
        <v>6966</v>
      </c>
      <c r="G285" s="137" t="s">
        <v>2551</v>
      </c>
      <c r="H285" s="138">
        <v>7225</v>
      </c>
      <c r="I285" s="139">
        <v>6.64</v>
      </c>
      <c r="J285" s="140">
        <f>ROUND(I285*H285,2)</f>
        <v>47974</v>
      </c>
      <c r="K285" s="136" t="s">
        <v>6788</v>
      </c>
      <c r="L285" s="33"/>
      <c r="M285" s="141" t="s">
        <v>21</v>
      </c>
      <c r="N285" s="142" t="s">
        <v>42</v>
      </c>
      <c r="P285" s="143">
        <f>O285*H285</f>
        <v>0</v>
      </c>
      <c r="Q285" s="143">
        <v>0</v>
      </c>
      <c r="R285" s="143">
        <f>Q285*H285</f>
        <v>0</v>
      </c>
      <c r="S285" s="143">
        <v>0</v>
      </c>
      <c r="T285" s="144">
        <f>S285*H285</f>
        <v>0</v>
      </c>
      <c r="AR285" s="145" t="s">
        <v>1050</v>
      </c>
      <c r="AT285" s="145" t="s">
        <v>332</v>
      </c>
      <c r="AU285" s="145" t="s">
        <v>78</v>
      </c>
      <c r="AY285" s="18" t="s">
        <v>330</v>
      </c>
      <c r="BE285" s="146">
        <f>IF(N285="základní",J285,0)</f>
        <v>47974</v>
      </c>
      <c r="BF285" s="146">
        <f>IF(N285="snížená",J285,0)</f>
        <v>0</v>
      </c>
      <c r="BG285" s="146">
        <f>IF(N285="zákl. přenesená",J285,0)</f>
        <v>0</v>
      </c>
      <c r="BH285" s="146">
        <f>IF(N285="sníž. přenesená",J285,0)</f>
        <v>0</v>
      </c>
      <c r="BI285" s="146">
        <f>IF(N285="nulová",J285,0)</f>
        <v>0</v>
      </c>
      <c r="BJ285" s="18" t="s">
        <v>78</v>
      </c>
      <c r="BK285" s="146">
        <f>ROUND(I285*H285,2)</f>
        <v>47974</v>
      </c>
      <c r="BL285" s="18" t="s">
        <v>1050</v>
      </c>
      <c r="BM285" s="145" t="s">
        <v>2626</v>
      </c>
    </row>
    <row r="286" spans="2:65" s="1" customFormat="1" ht="19.5">
      <c r="B286" s="33"/>
      <c r="D286" s="152" t="s">
        <v>375</v>
      </c>
      <c r="F286" s="165" t="s">
        <v>6937</v>
      </c>
      <c r="I286" s="149"/>
      <c r="L286" s="33"/>
      <c r="M286" s="150"/>
      <c r="T286" s="52"/>
      <c r="AT286" s="18" t="s">
        <v>375</v>
      </c>
      <c r="AU286" s="18" t="s">
        <v>78</v>
      </c>
    </row>
    <row r="287" spans="2:65" s="1" customFormat="1" ht="16.5" customHeight="1">
      <c r="B287" s="33"/>
      <c r="C287" s="134" t="s">
        <v>1380</v>
      </c>
      <c r="D287" s="134" t="s">
        <v>332</v>
      </c>
      <c r="E287" s="135" t="s">
        <v>6985</v>
      </c>
      <c r="F287" s="136" t="s">
        <v>6986</v>
      </c>
      <c r="G287" s="137" t="s">
        <v>2551</v>
      </c>
      <c r="H287" s="138">
        <v>5</v>
      </c>
      <c r="I287" s="139">
        <v>2842.43</v>
      </c>
      <c r="J287" s="140">
        <f>ROUND(I287*H287,2)</f>
        <v>14212.15</v>
      </c>
      <c r="K287" s="136" t="s">
        <v>6788</v>
      </c>
      <c r="L287" s="33"/>
      <c r="M287" s="141" t="s">
        <v>21</v>
      </c>
      <c r="N287" s="142" t="s">
        <v>42</v>
      </c>
      <c r="P287" s="143">
        <f>O287*H287</f>
        <v>0</v>
      </c>
      <c r="Q287" s="143">
        <v>0</v>
      </c>
      <c r="R287" s="143">
        <f>Q287*H287</f>
        <v>0</v>
      </c>
      <c r="S287" s="143">
        <v>0</v>
      </c>
      <c r="T287" s="144">
        <f>S287*H287</f>
        <v>0</v>
      </c>
      <c r="AR287" s="145" t="s">
        <v>1050</v>
      </c>
      <c r="AT287" s="145" t="s">
        <v>332</v>
      </c>
      <c r="AU287" s="145" t="s">
        <v>78</v>
      </c>
      <c r="AY287" s="18" t="s">
        <v>330</v>
      </c>
      <c r="BE287" s="146">
        <f>IF(N287="základní",J287,0)</f>
        <v>14212.15</v>
      </c>
      <c r="BF287" s="146">
        <f>IF(N287="snížená",J287,0)</f>
        <v>0</v>
      </c>
      <c r="BG287" s="146">
        <f>IF(N287="zákl. přenesená",J287,0)</f>
        <v>0</v>
      </c>
      <c r="BH287" s="146">
        <f>IF(N287="sníž. přenesená",J287,0)</f>
        <v>0</v>
      </c>
      <c r="BI287" s="146">
        <f>IF(N287="nulová",J287,0)</f>
        <v>0</v>
      </c>
      <c r="BJ287" s="18" t="s">
        <v>78</v>
      </c>
      <c r="BK287" s="146">
        <f>ROUND(I287*H287,2)</f>
        <v>14212.15</v>
      </c>
      <c r="BL287" s="18" t="s">
        <v>1050</v>
      </c>
      <c r="BM287" s="145" t="s">
        <v>2641</v>
      </c>
    </row>
    <row r="288" spans="2:65" s="1" customFormat="1" ht="19.5">
      <c r="B288" s="33"/>
      <c r="D288" s="152" t="s">
        <v>375</v>
      </c>
      <c r="F288" s="165" t="s">
        <v>6937</v>
      </c>
      <c r="I288" s="149"/>
      <c r="L288" s="33"/>
      <c r="M288" s="150"/>
      <c r="T288" s="52"/>
      <c r="AT288" s="18" t="s">
        <v>375</v>
      </c>
      <c r="AU288" s="18" t="s">
        <v>78</v>
      </c>
    </row>
    <row r="289" spans="2:65" s="1" customFormat="1" ht="16.5" customHeight="1">
      <c r="B289" s="33"/>
      <c r="C289" s="134" t="s">
        <v>1387</v>
      </c>
      <c r="D289" s="134" t="s">
        <v>332</v>
      </c>
      <c r="E289" s="135" t="s">
        <v>6987</v>
      </c>
      <c r="F289" s="136" t="s">
        <v>6988</v>
      </c>
      <c r="G289" s="137" t="s">
        <v>2551</v>
      </c>
      <c r="H289" s="138">
        <v>436</v>
      </c>
      <c r="I289" s="139">
        <v>229.12</v>
      </c>
      <c r="J289" s="140">
        <f>ROUND(I289*H289,2)</f>
        <v>99896.320000000007</v>
      </c>
      <c r="K289" s="136" t="s">
        <v>6788</v>
      </c>
      <c r="L289" s="33"/>
      <c r="M289" s="141" t="s">
        <v>21</v>
      </c>
      <c r="N289" s="142" t="s">
        <v>42</v>
      </c>
      <c r="P289" s="143">
        <f>O289*H289</f>
        <v>0</v>
      </c>
      <c r="Q289" s="143">
        <v>0</v>
      </c>
      <c r="R289" s="143">
        <f>Q289*H289</f>
        <v>0</v>
      </c>
      <c r="S289" s="143">
        <v>0</v>
      </c>
      <c r="T289" s="144">
        <f>S289*H289</f>
        <v>0</v>
      </c>
      <c r="AR289" s="145" t="s">
        <v>1050</v>
      </c>
      <c r="AT289" s="145" t="s">
        <v>332</v>
      </c>
      <c r="AU289" s="145" t="s">
        <v>78</v>
      </c>
      <c r="AY289" s="18" t="s">
        <v>330</v>
      </c>
      <c r="BE289" s="146">
        <f>IF(N289="základní",J289,0)</f>
        <v>99896.320000000007</v>
      </c>
      <c r="BF289" s="146">
        <f>IF(N289="snížená",J289,0)</f>
        <v>0</v>
      </c>
      <c r="BG289" s="146">
        <f>IF(N289="zákl. přenesená",J289,0)</f>
        <v>0</v>
      </c>
      <c r="BH289" s="146">
        <f>IF(N289="sníž. přenesená",J289,0)</f>
        <v>0</v>
      </c>
      <c r="BI289" s="146">
        <f>IF(N289="nulová",J289,0)</f>
        <v>0</v>
      </c>
      <c r="BJ289" s="18" t="s">
        <v>78</v>
      </c>
      <c r="BK289" s="146">
        <f>ROUND(I289*H289,2)</f>
        <v>99896.320000000007</v>
      </c>
      <c r="BL289" s="18" t="s">
        <v>1050</v>
      </c>
      <c r="BM289" s="145" t="s">
        <v>2652</v>
      </c>
    </row>
    <row r="290" spans="2:65" s="1" customFormat="1" ht="19.5">
      <c r="B290" s="33"/>
      <c r="D290" s="152" t="s">
        <v>375</v>
      </c>
      <c r="F290" s="165" t="s">
        <v>6912</v>
      </c>
      <c r="I290" s="149"/>
      <c r="L290" s="33"/>
      <c r="M290" s="150"/>
      <c r="T290" s="52"/>
      <c r="AT290" s="18" t="s">
        <v>375</v>
      </c>
      <c r="AU290" s="18" t="s">
        <v>78</v>
      </c>
    </row>
    <row r="291" spans="2:65" s="1" customFormat="1" ht="16.5" customHeight="1">
      <c r="B291" s="33"/>
      <c r="C291" s="134" t="s">
        <v>1395</v>
      </c>
      <c r="D291" s="134" t="s">
        <v>332</v>
      </c>
      <c r="E291" s="135" t="s">
        <v>6989</v>
      </c>
      <c r="F291" s="136" t="s">
        <v>6990</v>
      </c>
      <c r="G291" s="137" t="s">
        <v>353</v>
      </c>
      <c r="H291" s="138">
        <v>33973</v>
      </c>
      <c r="I291" s="139">
        <v>35.42</v>
      </c>
      <c r="J291" s="140">
        <f>ROUND(I291*H291,2)</f>
        <v>1203323.6599999999</v>
      </c>
      <c r="K291" s="136" t="s">
        <v>6788</v>
      </c>
      <c r="L291" s="33"/>
      <c r="M291" s="141" t="s">
        <v>21</v>
      </c>
      <c r="N291" s="142" t="s">
        <v>42</v>
      </c>
      <c r="P291" s="143">
        <f>O291*H291</f>
        <v>0</v>
      </c>
      <c r="Q291" s="143">
        <v>0</v>
      </c>
      <c r="R291" s="143">
        <f>Q291*H291</f>
        <v>0</v>
      </c>
      <c r="S291" s="143">
        <v>0</v>
      </c>
      <c r="T291" s="144">
        <f>S291*H291</f>
        <v>0</v>
      </c>
      <c r="AR291" s="145" t="s">
        <v>1050</v>
      </c>
      <c r="AT291" s="145" t="s">
        <v>332</v>
      </c>
      <c r="AU291" s="145" t="s">
        <v>78</v>
      </c>
      <c r="AY291" s="18" t="s">
        <v>330</v>
      </c>
      <c r="BE291" s="146">
        <f>IF(N291="základní",J291,0)</f>
        <v>1203323.6599999999</v>
      </c>
      <c r="BF291" s="146">
        <f>IF(N291="snížená",J291,0)</f>
        <v>0</v>
      </c>
      <c r="BG291" s="146">
        <f>IF(N291="zákl. přenesená",J291,0)</f>
        <v>0</v>
      </c>
      <c r="BH291" s="146">
        <f>IF(N291="sníž. přenesená",J291,0)</f>
        <v>0</v>
      </c>
      <c r="BI291" s="146">
        <f>IF(N291="nulová",J291,0)</f>
        <v>0</v>
      </c>
      <c r="BJ291" s="18" t="s">
        <v>78</v>
      </c>
      <c r="BK291" s="146">
        <f>ROUND(I291*H291,2)</f>
        <v>1203323.6599999999</v>
      </c>
      <c r="BL291" s="18" t="s">
        <v>1050</v>
      </c>
      <c r="BM291" s="145" t="s">
        <v>2663</v>
      </c>
    </row>
    <row r="292" spans="2:65" s="1" customFormat="1" ht="19.5">
      <c r="B292" s="33"/>
      <c r="D292" s="152" t="s">
        <v>375</v>
      </c>
      <c r="F292" s="165" t="s">
        <v>6912</v>
      </c>
      <c r="I292" s="149"/>
      <c r="L292" s="33"/>
      <c r="M292" s="150"/>
      <c r="T292" s="52"/>
      <c r="AT292" s="18" t="s">
        <v>375</v>
      </c>
      <c r="AU292" s="18" t="s">
        <v>78</v>
      </c>
    </row>
    <row r="293" spans="2:65" s="1" customFormat="1" ht="16.5" customHeight="1">
      <c r="B293" s="33"/>
      <c r="C293" s="134" t="s">
        <v>1402</v>
      </c>
      <c r="D293" s="134" t="s">
        <v>332</v>
      </c>
      <c r="E293" s="135" t="s">
        <v>6991</v>
      </c>
      <c r="F293" s="136" t="s">
        <v>6992</v>
      </c>
      <c r="G293" s="137" t="s">
        <v>353</v>
      </c>
      <c r="H293" s="138">
        <v>5967</v>
      </c>
      <c r="I293" s="139">
        <v>37.630000000000003</v>
      </c>
      <c r="J293" s="140">
        <f>ROUND(I293*H293,2)</f>
        <v>224538.21</v>
      </c>
      <c r="K293" s="136" t="s">
        <v>6788</v>
      </c>
      <c r="L293" s="33"/>
      <c r="M293" s="141" t="s">
        <v>21</v>
      </c>
      <c r="N293" s="142" t="s">
        <v>42</v>
      </c>
      <c r="P293" s="143">
        <f>O293*H293</f>
        <v>0</v>
      </c>
      <c r="Q293" s="143">
        <v>0</v>
      </c>
      <c r="R293" s="143">
        <f>Q293*H293</f>
        <v>0</v>
      </c>
      <c r="S293" s="143">
        <v>0</v>
      </c>
      <c r="T293" s="144">
        <f>S293*H293</f>
        <v>0</v>
      </c>
      <c r="AR293" s="145" t="s">
        <v>1050</v>
      </c>
      <c r="AT293" s="145" t="s">
        <v>332</v>
      </c>
      <c r="AU293" s="145" t="s">
        <v>78</v>
      </c>
      <c r="AY293" s="18" t="s">
        <v>330</v>
      </c>
      <c r="BE293" s="146">
        <f>IF(N293="základní",J293,0)</f>
        <v>224538.21</v>
      </c>
      <c r="BF293" s="146">
        <f>IF(N293="snížená",J293,0)</f>
        <v>0</v>
      </c>
      <c r="BG293" s="146">
        <f>IF(N293="zákl. přenesená",J293,0)</f>
        <v>0</v>
      </c>
      <c r="BH293" s="146">
        <f>IF(N293="sníž. přenesená",J293,0)</f>
        <v>0</v>
      </c>
      <c r="BI293" s="146">
        <f>IF(N293="nulová",J293,0)</f>
        <v>0</v>
      </c>
      <c r="BJ293" s="18" t="s">
        <v>78</v>
      </c>
      <c r="BK293" s="146">
        <f>ROUND(I293*H293,2)</f>
        <v>224538.21</v>
      </c>
      <c r="BL293" s="18" t="s">
        <v>1050</v>
      </c>
      <c r="BM293" s="145" t="s">
        <v>2680</v>
      </c>
    </row>
    <row r="294" spans="2:65" s="1" customFormat="1" ht="19.5">
      <c r="B294" s="33"/>
      <c r="D294" s="152" t="s">
        <v>375</v>
      </c>
      <c r="F294" s="165" t="s">
        <v>6912</v>
      </c>
      <c r="I294" s="149"/>
      <c r="L294" s="33"/>
      <c r="M294" s="150"/>
      <c r="T294" s="52"/>
      <c r="AT294" s="18" t="s">
        <v>375</v>
      </c>
      <c r="AU294" s="18" t="s">
        <v>78</v>
      </c>
    </row>
    <row r="295" spans="2:65" s="1" customFormat="1" ht="16.5" customHeight="1">
      <c r="B295" s="33"/>
      <c r="C295" s="134" t="s">
        <v>1409</v>
      </c>
      <c r="D295" s="134" t="s">
        <v>332</v>
      </c>
      <c r="E295" s="135" t="s">
        <v>6993</v>
      </c>
      <c r="F295" s="136" t="s">
        <v>6994</v>
      </c>
      <c r="G295" s="137" t="s">
        <v>2551</v>
      </c>
      <c r="H295" s="138">
        <v>1445</v>
      </c>
      <c r="I295" s="139">
        <v>219.16</v>
      </c>
      <c r="J295" s="140">
        <f>ROUND(I295*H295,2)</f>
        <v>316686.2</v>
      </c>
      <c r="K295" s="136" t="s">
        <v>6788</v>
      </c>
      <c r="L295" s="33"/>
      <c r="M295" s="141" t="s">
        <v>21</v>
      </c>
      <c r="N295" s="142" t="s">
        <v>42</v>
      </c>
      <c r="P295" s="143">
        <f>O295*H295</f>
        <v>0</v>
      </c>
      <c r="Q295" s="143">
        <v>0</v>
      </c>
      <c r="R295" s="143">
        <f>Q295*H295</f>
        <v>0</v>
      </c>
      <c r="S295" s="143">
        <v>0</v>
      </c>
      <c r="T295" s="144">
        <f>S295*H295</f>
        <v>0</v>
      </c>
      <c r="AR295" s="145" t="s">
        <v>1050</v>
      </c>
      <c r="AT295" s="145" t="s">
        <v>332</v>
      </c>
      <c r="AU295" s="145" t="s">
        <v>78</v>
      </c>
      <c r="AY295" s="18" t="s">
        <v>330</v>
      </c>
      <c r="BE295" s="146">
        <f>IF(N295="základní",J295,0)</f>
        <v>316686.2</v>
      </c>
      <c r="BF295" s="146">
        <f>IF(N295="snížená",J295,0)</f>
        <v>0</v>
      </c>
      <c r="BG295" s="146">
        <f>IF(N295="zákl. přenesená",J295,0)</f>
        <v>0</v>
      </c>
      <c r="BH295" s="146">
        <f>IF(N295="sníž. přenesená",J295,0)</f>
        <v>0</v>
      </c>
      <c r="BI295" s="146">
        <f>IF(N295="nulová",J295,0)</f>
        <v>0</v>
      </c>
      <c r="BJ295" s="18" t="s">
        <v>78</v>
      </c>
      <c r="BK295" s="146">
        <f>ROUND(I295*H295,2)</f>
        <v>316686.2</v>
      </c>
      <c r="BL295" s="18" t="s">
        <v>1050</v>
      </c>
      <c r="BM295" s="145" t="s">
        <v>2705</v>
      </c>
    </row>
    <row r="296" spans="2:65" s="1" customFormat="1" ht="19.5">
      <c r="B296" s="33"/>
      <c r="D296" s="152" t="s">
        <v>375</v>
      </c>
      <c r="F296" s="165" t="s">
        <v>6912</v>
      </c>
      <c r="I296" s="149"/>
      <c r="L296" s="33"/>
      <c r="M296" s="150"/>
      <c r="T296" s="52"/>
      <c r="AT296" s="18" t="s">
        <v>375</v>
      </c>
      <c r="AU296" s="18" t="s">
        <v>78</v>
      </c>
    </row>
    <row r="297" spans="2:65" s="1" customFormat="1" ht="16.5" customHeight="1">
      <c r="B297" s="33"/>
      <c r="C297" s="134" t="s">
        <v>1416</v>
      </c>
      <c r="D297" s="134" t="s">
        <v>332</v>
      </c>
      <c r="E297" s="135" t="s">
        <v>6995</v>
      </c>
      <c r="F297" s="136" t="s">
        <v>6996</v>
      </c>
      <c r="G297" s="137" t="s">
        <v>2551</v>
      </c>
      <c r="H297" s="138">
        <v>122</v>
      </c>
      <c r="I297" s="139">
        <v>197.02</v>
      </c>
      <c r="J297" s="140">
        <f>ROUND(I297*H297,2)</f>
        <v>24036.44</v>
      </c>
      <c r="K297" s="136" t="s">
        <v>6788</v>
      </c>
      <c r="L297" s="33"/>
      <c r="M297" s="141" t="s">
        <v>21</v>
      </c>
      <c r="N297" s="142" t="s">
        <v>42</v>
      </c>
      <c r="P297" s="143">
        <f>O297*H297</f>
        <v>0</v>
      </c>
      <c r="Q297" s="143">
        <v>0</v>
      </c>
      <c r="R297" s="143">
        <f>Q297*H297</f>
        <v>0</v>
      </c>
      <c r="S297" s="143">
        <v>0</v>
      </c>
      <c r="T297" s="144">
        <f>S297*H297</f>
        <v>0</v>
      </c>
      <c r="AR297" s="145" t="s">
        <v>1050</v>
      </c>
      <c r="AT297" s="145" t="s">
        <v>332</v>
      </c>
      <c r="AU297" s="145" t="s">
        <v>78</v>
      </c>
      <c r="AY297" s="18" t="s">
        <v>330</v>
      </c>
      <c r="BE297" s="146">
        <f>IF(N297="základní",J297,0)</f>
        <v>24036.44</v>
      </c>
      <c r="BF297" s="146">
        <f>IF(N297="snížená",J297,0)</f>
        <v>0</v>
      </c>
      <c r="BG297" s="146">
        <f>IF(N297="zákl. přenesená",J297,0)</f>
        <v>0</v>
      </c>
      <c r="BH297" s="146">
        <f>IF(N297="sníž. přenesená",J297,0)</f>
        <v>0</v>
      </c>
      <c r="BI297" s="146">
        <f>IF(N297="nulová",J297,0)</f>
        <v>0</v>
      </c>
      <c r="BJ297" s="18" t="s">
        <v>78</v>
      </c>
      <c r="BK297" s="146">
        <f>ROUND(I297*H297,2)</f>
        <v>24036.44</v>
      </c>
      <c r="BL297" s="18" t="s">
        <v>1050</v>
      </c>
      <c r="BM297" s="145" t="s">
        <v>2719</v>
      </c>
    </row>
    <row r="298" spans="2:65" s="1" customFormat="1" ht="19.5">
      <c r="B298" s="33"/>
      <c r="D298" s="152" t="s">
        <v>375</v>
      </c>
      <c r="F298" s="165" t="s">
        <v>6937</v>
      </c>
      <c r="I298" s="149"/>
      <c r="L298" s="33"/>
      <c r="M298" s="150"/>
      <c r="T298" s="52"/>
      <c r="AT298" s="18" t="s">
        <v>375</v>
      </c>
      <c r="AU298" s="18" t="s">
        <v>78</v>
      </c>
    </row>
    <row r="299" spans="2:65" s="1" customFormat="1" ht="16.5" customHeight="1">
      <c r="B299" s="33"/>
      <c r="C299" s="134" t="s">
        <v>1425</v>
      </c>
      <c r="D299" s="134" t="s">
        <v>332</v>
      </c>
      <c r="E299" s="135" t="s">
        <v>6997</v>
      </c>
      <c r="F299" s="136" t="s">
        <v>6998</v>
      </c>
      <c r="G299" s="137" t="s">
        <v>2551</v>
      </c>
      <c r="H299" s="138">
        <v>61</v>
      </c>
      <c r="I299" s="139">
        <v>1071.45</v>
      </c>
      <c r="J299" s="140">
        <f>ROUND(I299*H299,2)</f>
        <v>65358.45</v>
      </c>
      <c r="K299" s="136" t="s">
        <v>6788</v>
      </c>
      <c r="L299" s="33"/>
      <c r="M299" s="141" t="s">
        <v>21</v>
      </c>
      <c r="N299" s="142" t="s">
        <v>42</v>
      </c>
      <c r="P299" s="143">
        <f>O299*H299</f>
        <v>0</v>
      </c>
      <c r="Q299" s="143">
        <v>0</v>
      </c>
      <c r="R299" s="143">
        <f>Q299*H299</f>
        <v>0</v>
      </c>
      <c r="S299" s="143">
        <v>0</v>
      </c>
      <c r="T299" s="144">
        <f>S299*H299</f>
        <v>0</v>
      </c>
      <c r="AR299" s="145" t="s">
        <v>1050</v>
      </c>
      <c r="AT299" s="145" t="s">
        <v>332</v>
      </c>
      <c r="AU299" s="145" t="s">
        <v>78</v>
      </c>
      <c r="AY299" s="18" t="s">
        <v>330</v>
      </c>
      <c r="BE299" s="146">
        <f>IF(N299="základní",J299,0)</f>
        <v>65358.45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78</v>
      </c>
      <c r="BK299" s="146">
        <f>ROUND(I299*H299,2)</f>
        <v>65358.45</v>
      </c>
      <c r="BL299" s="18" t="s">
        <v>1050</v>
      </c>
      <c r="BM299" s="145" t="s">
        <v>2732</v>
      </c>
    </row>
    <row r="300" spans="2:65" s="1" customFormat="1" ht="19.5">
      <c r="B300" s="33"/>
      <c r="D300" s="152" t="s">
        <v>375</v>
      </c>
      <c r="F300" s="165" t="s">
        <v>6937</v>
      </c>
      <c r="I300" s="149"/>
      <c r="L300" s="33"/>
      <c r="M300" s="150"/>
      <c r="T300" s="52"/>
      <c r="AT300" s="18" t="s">
        <v>375</v>
      </c>
      <c r="AU300" s="18" t="s">
        <v>78</v>
      </c>
    </row>
    <row r="301" spans="2:65" s="11" customFormat="1" ht="25.9" customHeight="1">
      <c r="B301" s="122"/>
      <c r="D301" s="123" t="s">
        <v>70</v>
      </c>
      <c r="E301" s="124" t="s">
        <v>6999</v>
      </c>
      <c r="F301" s="124" t="s">
        <v>7000</v>
      </c>
      <c r="I301" s="125"/>
      <c r="J301" s="126">
        <f>BK301</f>
        <v>3895007.6100000003</v>
      </c>
      <c r="L301" s="122"/>
      <c r="M301" s="127"/>
      <c r="P301" s="128">
        <f>SUM(P302:P419)</f>
        <v>0</v>
      </c>
      <c r="R301" s="128">
        <f>SUM(R302:R419)</f>
        <v>0</v>
      </c>
      <c r="T301" s="129">
        <f>SUM(T302:T419)</f>
        <v>0</v>
      </c>
      <c r="AR301" s="123" t="s">
        <v>78</v>
      </c>
      <c r="AT301" s="130" t="s">
        <v>70</v>
      </c>
      <c r="AU301" s="130" t="s">
        <v>71</v>
      </c>
      <c r="AY301" s="123" t="s">
        <v>330</v>
      </c>
      <c r="BK301" s="131">
        <f>SUM(BK302:BK419)</f>
        <v>3895007.6100000003</v>
      </c>
    </row>
    <row r="302" spans="2:65" s="1" customFormat="1" ht="16.5" customHeight="1">
      <c r="B302" s="33"/>
      <c r="C302" s="134" t="s">
        <v>1430</v>
      </c>
      <c r="D302" s="134" t="s">
        <v>332</v>
      </c>
      <c r="E302" s="135" t="s">
        <v>7001</v>
      </c>
      <c r="F302" s="136" t="s">
        <v>7002</v>
      </c>
      <c r="G302" s="137" t="s">
        <v>6964</v>
      </c>
      <c r="H302" s="138">
        <v>1</v>
      </c>
      <c r="I302" s="139">
        <v>151463.48000000001</v>
      </c>
      <c r="J302" s="140">
        <f>ROUND(I302*H302,2)</f>
        <v>151463.48000000001</v>
      </c>
      <c r="K302" s="136" t="s">
        <v>6788</v>
      </c>
      <c r="L302" s="33"/>
      <c r="M302" s="141" t="s">
        <v>21</v>
      </c>
      <c r="N302" s="142" t="s">
        <v>42</v>
      </c>
      <c r="P302" s="143">
        <f>O302*H302</f>
        <v>0</v>
      </c>
      <c r="Q302" s="143">
        <v>0</v>
      </c>
      <c r="R302" s="143">
        <f>Q302*H302</f>
        <v>0</v>
      </c>
      <c r="S302" s="143">
        <v>0</v>
      </c>
      <c r="T302" s="144">
        <f>S302*H302</f>
        <v>0</v>
      </c>
      <c r="AR302" s="145" t="s">
        <v>1050</v>
      </c>
      <c r="AT302" s="145" t="s">
        <v>332</v>
      </c>
      <c r="AU302" s="145" t="s">
        <v>78</v>
      </c>
      <c r="AY302" s="18" t="s">
        <v>330</v>
      </c>
      <c r="BE302" s="146">
        <f>IF(N302="základní",J302,0)</f>
        <v>151463.48000000001</v>
      </c>
      <c r="BF302" s="146">
        <f>IF(N302="snížená",J302,0)</f>
        <v>0</v>
      </c>
      <c r="BG302" s="146">
        <f>IF(N302="zákl. přenesená",J302,0)</f>
        <v>0</v>
      </c>
      <c r="BH302" s="146">
        <f>IF(N302="sníž. přenesená",J302,0)</f>
        <v>0</v>
      </c>
      <c r="BI302" s="146">
        <f>IF(N302="nulová",J302,0)</f>
        <v>0</v>
      </c>
      <c r="BJ302" s="18" t="s">
        <v>78</v>
      </c>
      <c r="BK302" s="146">
        <f>ROUND(I302*H302,2)</f>
        <v>151463.48000000001</v>
      </c>
      <c r="BL302" s="18" t="s">
        <v>1050</v>
      </c>
      <c r="BM302" s="145" t="s">
        <v>2744</v>
      </c>
    </row>
    <row r="303" spans="2:65" s="1" customFormat="1" ht="19.5">
      <c r="B303" s="33"/>
      <c r="D303" s="152" t="s">
        <v>375</v>
      </c>
      <c r="F303" s="165" t="s">
        <v>7003</v>
      </c>
      <c r="I303" s="149"/>
      <c r="L303" s="33"/>
      <c r="M303" s="150"/>
      <c r="T303" s="52"/>
      <c r="AT303" s="18" t="s">
        <v>375</v>
      </c>
      <c r="AU303" s="18" t="s">
        <v>78</v>
      </c>
    </row>
    <row r="304" spans="2:65" s="1" customFormat="1" ht="16.5" customHeight="1">
      <c r="B304" s="33"/>
      <c r="C304" s="134" t="s">
        <v>1435</v>
      </c>
      <c r="D304" s="134" t="s">
        <v>332</v>
      </c>
      <c r="E304" s="135" t="s">
        <v>7004</v>
      </c>
      <c r="F304" s="136" t="s">
        <v>7005</v>
      </c>
      <c r="G304" s="137" t="s">
        <v>7006</v>
      </c>
      <c r="H304" s="138">
        <v>686</v>
      </c>
      <c r="I304" s="139">
        <v>152.75</v>
      </c>
      <c r="J304" s="140">
        <f>ROUND(I304*H304,2)</f>
        <v>104786.5</v>
      </c>
      <c r="K304" s="136" t="s">
        <v>6788</v>
      </c>
      <c r="L304" s="33"/>
      <c r="M304" s="141" t="s">
        <v>21</v>
      </c>
      <c r="N304" s="142" t="s">
        <v>42</v>
      </c>
      <c r="P304" s="143">
        <f>O304*H304</f>
        <v>0</v>
      </c>
      <c r="Q304" s="143">
        <v>0</v>
      </c>
      <c r="R304" s="143">
        <f>Q304*H304</f>
        <v>0</v>
      </c>
      <c r="S304" s="143">
        <v>0</v>
      </c>
      <c r="T304" s="144">
        <f>S304*H304</f>
        <v>0</v>
      </c>
      <c r="AR304" s="145" t="s">
        <v>1050</v>
      </c>
      <c r="AT304" s="145" t="s">
        <v>332</v>
      </c>
      <c r="AU304" s="145" t="s">
        <v>78</v>
      </c>
      <c r="AY304" s="18" t="s">
        <v>330</v>
      </c>
      <c r="BE304" s="146">
        <f>IF(N304="základní",J304,0)</f>
        <v>104786.5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78</v>
      </c>
      <c r="BK304" s="146">
        <f>ROUND(I304*H304,2)</f>
        <v>104786.5</v>
      </c>
      <c r="BL304" s="18" t="s">
        <v>1050</v>
      </c>
      <c r="BM304" s="145" t="s">
        <v>2760</v>
      </c>
    </row>
    <row r="305" spans="2:65" s="1" customFormat="1" ht="19.5">
      <c r="B305" s="33"/>
      <c r="D305" s="152" t="s">
        <v>375</v>
      </c>
      <c r="F305" s="165" t="s">
        <v>7003</v>
      </c>
      <c r="I305" s="149"/>
      <c r="L305" s="33"/>
      <c r="M305" s="150"/>
      <c r="T305" s="52"/>
      <c r="AT305" s="18" t="s">
        <v>375</v>
      </c>
      <c r="AU305" s="18" t="s">
        <v>78</v>
      </c>
    </row>
    <row r="306" spans="2:65" s="1" customFormat="1" ht="16.5" customHeight="1">
      <c r="B306" s="33"/>
      <c r="C306" s="134" t="s">
        <v>1442</v>
      </c>
      <c r="D306" s="134" t="s">
        <v>332</v>
      </c>
      <c r="E306" s="135" t="s">
        <v>7007</v>
      </c>
      <c r="F306" s="136" t="s">
        <v>7008</v>
      </c>
      <c r="G306" s="137" t="s">
        <v>6964</v>
      </c>
      <c r="H306" s="138">
        <v>1</v>
      </c>
      <c r="I306" s="139">
        <v>6667.76</v>
      </c>
      <c r="J306" s="140">
        <f>ROUND(I306*H306,2)</f>
        <v>6667.76</v>
      </c>
      <c r="K306" s="136" t="s">
        <v>6788</v>
      </c>
      <c r="L306" s="33"/>
      <c r="M306" s="141" t="s">
        <v>21</v>
      </c>
      <c r="N306" s="142" t="s">
        <v>42</v>
      </c>
      <c r="P306" s="143">
        <f>O306*H306</f>
        <v>0</v>
      </c>
      <c r="Q306" s="143">
        <v>0</v>
      </c>
      <c r="R306" s="143">
        <f>Q306*H306</f>
        <v>0</v>
      </c>
      <c r="S306" s="143">
        <v>0</v>
      </c>
      <c r="T306" s="144">
        <f>S306*H306</f>
        <v>0</v>
      </c>
      <c r="AR306" s="145" t="s">
        <v>1050</v>
      </c>
      <c r="AT306" s="145" t="s">
        <v>332</v>
      </c>
      <c r="AU306" s="145" t="s">
        <v>78</v>
      </c>
      <c r="AY306" s="18" t="s">
        <v>330</v>
      </c>
      <c r="BE306" s="146">
        <f>IF(N306="základní",J306,0)</f>
        <v>6667.76</v>
      </c>
      <c r="BF306" s="146">
        <f>IF(N306="snížená",J306,0)</f>
        <v>0</v>
      </c>
      <c r="BG306" s="146">
        <f>IF(N306="zákl. přenesená",J306,0)</f>
        <v>0</v>
      </c>
      <c r="BH306" s="146">
        <f>IF(N306="sníž. přenesená",J306,0)</f>
        <v>0</v>
      </c>
      <c r="BI306" s="146">
        <f>IF(N306="nulová",J306,0)</f>
        <v>0</v>
      </c>
      <c r="BJ306" s="18" t="s">
        <v>78</v>
      </c>
      <c r="BK306" s="146">
        <f>ROUND(I306*H306,2)</f>
        <v>6667.76</v>
      </c>
      <c r="BL306" s="18" t="s">
        <v>1050</v>
      </c>
      <c r="BM306" s="145" t="s">
        <v>2772</v>
      </c>
    </row>
    <row r="307" spans="2:65" s="1" customFormat="1" ht="19.5">
      <c r="B307" s="33"/>
      <c r="D307" s="152" t="s">
        <v>375</v>
      </c>
      <c r="F307" s="165" t="s">
        <v>7003</v>
      </c>
      <c r="I307" s="149"/>
      <c r="L307" s="33"/>
      <c r="M307" s="150"/>
      <c r="T307" s="52"/>
      <c r="AT307" s="18" t="s">
        <v>375</v>
      </c>
      <c r="AU307" s="18" t="s">
        <v>78</v>
      </c>
    </row>
    <row r="308" spans="2:65" s="1" customFormat="1" ht="16.5" customHeight="1">
      <c r="B308" s="33"/>
      <c r="C308" s="134" t="s">
        <v>1449</v>
      </c>
      <c r="D308" s="134" t="s">
        <v>332</v>
      </c>
      <c r="E308" s="135" t="s">
        <v>7009</v>
      </c>
      <c r="F308" s="136" t="s">
        <v>7010</v>
      </c>
      <c r="G308" s="137" t="s">
        <v>7006</v>
      </c>
      <c r="H308" s="138">
        <v>32</v>
      </c>
      <c r="I308" s="139">
        <v>98.51</v>
      </c>
      <c r="J308" s="140">
        <f>ROUND(I308*H308,2)</f>
        <v>3152.32</v>
      </c>
      <c r="K308" s="136" t="s">
        <v>6788</v>
      </c>
      <c r="L308" s="33"/>
      <c r="M308" s="141" t="s">
        <v>21</v>
      </c>
      <c r="N308" s="142" t="s">
        <v>42</v>
      </c>
      <c r="P308" s="143">
        <f>O308*H308</f>
        <v>0</v>
      </c>
      <c r="Q308" s="143">
        <v>0</v>
      </c>
      <c r="R308" s="143">
        <f>Q308*H308</f>
        <v>0</v>
      </c>
      <c r="S308" s="143">
        <v>0</v>
      </c>
      <c r="T308" s="144">
        <f>S308*H308</f>
        <v>0</v>
      </c>
      <c r="AR308" s="145" t="s">
        <v>1050</v>
      </c>
      <c r="AT308" s="145" t="s">
        <v>332</v>
      </c>
      <c r="AU308" s="145" t="s">
        <v>78</v>
      </c>
      <c r="AY308" s="18" t="s">
        <v>330</v>
      </c>
      <c r="BE308" s="146">
        <f>IF(N308="základní",J308,0)</f>
        <v>3152.32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78</v>
      </c>
      <c r="BK308" s="146">
        <f>ROUND(I308*H308,2)</f>
        <v>3152.32</v>
      </c>
      <c r="BL308" s="18" t="s">
        <v>1050</v>
      </c>
      <c r="BM308" s="145" t="s">
        <v>2784</v>
      </c>
    </row>
    <row r="309" spans="2:65" s="1" customFormat="1" ht="19.5">
      <c r="B309" s="33"/>
      <c r="D309" s="152" t="s">
        <v>375</v>
      </c>
      <c r="F309" s="165" t="s">
        <v>7003</v>
      </c>
      <c r="I309" s="149"/>
      <c r="L309" s="33"/>
      <c r="M309" s="150"/>
      <c r="T309" s="52"/>
      <c r="AT309" s="18" t="s">
        <v>375</v>
      </c>
      <c r="AU309" s="18" t="s">
        <v>78</v>
      </c>
    </row>
    <row r="310" spans="2:65" s="1" customFormat="1" ht="16.5" customHeight="1">
      <c r="B310" s="33"/>
      <c r="C310" s="134" t="s">
        <v>1736</v>
      </c>
      <c r="D310" s="134" t="s">
        <v>332</v>
      </c>
      <c r="E310" s="135" t="s">
        <v>7011</v>
      </c>
      <c r="F310" s="136" t="s">
        <v>7012</v>
      </c>
      <c r="G310" s="137" t="s">
        <v>6964</v>
      </c>
      <c r="H310" s="138">
        <v>1</v>
      </c>
      <c r="I310" s="139">
        <v>1311.64</v>
      </c>
      <c r="J310" s="140">
        <f>ROUND(I310*H310,2)</f>
        <v>1311.64</v>
      </c>
      <c r="K310" s="136" t="s">
        <v>6788</v>
      </c>
      <c r="L310" s="33"/>
      <c r="M310" s="141" t="s">
        <v>21</v>
      </c>
      <c r="N310" s="142" t="s">
        <v>42</v>
      </c>
      <c r="P310" s="143">
        <f>O310*H310</f>
        <v>0</v>
      </c>
      <c r="Q310" s="143">
        <v>0</v>
      </c>
      <c r="R310" s="143">
        <f>Q310*H310</f>
        <v>0</v>
      </c>
      <c r="S310" s="143">
        <v>0</v>
      </c>
      <c r="T310" s="144">
        <f>S310*H310</f>
        <v>0</v>
      </c>
      <c r="AR310" s="145" t="s">
        <v>1050</v>
      </c>
      <c r="AT310" s="145" t="s">
        <v>332</v>
      </c>
      <c r="AU310" s="145" t="s">
        <v>78</v>
      </c>
      <c r="AY310" s="18" t="s">
        <v>330</v>
      </c>
      <c r="BE310" s="146">
        <f>IF(N310="základní",J310,0)</f>
        <v>1311.64</v>
      </c>
      <c r="BF310" s="146">
        <f>IF(N310="snížená",J310,0)</f>
        <v>0</v>
      </c>
      <c r="BG310" s="146">
        <f>IF(N310="zákl. přenesená",J310,0)</f>
        <v>0</v>
      </c>
      <c r="BH310" s="146">
        <f>IF(N310="sníž. přenesená",J310,0)</f>
        <v>0</v>
      </c>
      <c r="BI310" s="146">
        <f>IF(N310="nulová",J310,0)</f>
        <v>0</v>
      </c>
      <c r="BJ310" s="18" t="s">
        <v>78</v>
      </c>
      <c r="BK310" s="146">
        <f>ROUND(I310*H310,2)</f>
        <v>1311.64</v>
      </c>
      <c r="BL310" s="18" t="s">
        <v>1050</v>
      </c>
      <c r="BM310" s="145" t="s">
        <v>2803</v>
      </c>
    </row>
    <row r="311" spans="2:65" s="1" customFormat="1" ht="19.5">
      <c r="B311" s="33"/>
      <c r="D311" s="152" t="s">
        <v>375</v>
      </c>
      <c r="F311" s="165" t="s">
        <v>7003</v>
      </c>
      <c r="I311" s="149"/>
      <c r="L311" s="33"/>
      <c r="M311" s="150"/>
      <c r="T311" s="52"/>
      <c r="AT311" s="18" t="s">
        <v>375</v>
      </c>
      <c r="AU311" s="18" t="s">
        <v>78</v>
      </c>
    </row>
    <row r="312" spans="2:65" s="1" customFormat="1" ht="16.5" customHeight="1">
      <c r="B312" s="33"/>
      <c r="C312" s="134" t="s">
        <v>1744</v>
      </c>
      <c r="D312" s="134" t="s">
        <v>332</v>
      </c>
      <c r="E312" s="135" t="s">
        <v>7013</v>
      </c>
      <c r="F312" s="136" t="s">
        <v>7014</v>
      </c>
      <c r="G312" s="137" t="s">
        <v>7006</v>
      </c>
      <c r="H312" s="138">
        <v>3</v>
      </c>
      <c r="I312" s="139">
        <v>152.75</v>
      </c>
      <c r="J312" s="140">
        <f>ROUND(I312*H312,2)</f>
        <v>458.25</v>
      </c>
      <c r="K312" s="136" t="s">
        <v>6788</v>
      </c>
      <c r="L312" s="33"/>
      <c r="M312" s="141" t="s">
        <v>21</v>
      </c>
      <c r="N312" s="142" t="s">
        <v>42</v>
      </c>
      <c r="P312" s="143">
        <f>O312*H312</f>
        <v>0</v>
      </c>
      <c r="Q312" s="143">
        <v>0</v>
      </c>
      <c r="R312" s="143">
        <f>Q312*H312</f>
        <v>0</v>
      </c>
      <c r="S312" s="143">
        <v>0</v>
      </c>
      <c r="T312" s="144">
        <f>S312*H312</f>
        <v>0</v>
      </c>
      <c r="AR312" s="145" t="s">
        <v>1050</v>
      </c>
      <c r="AT312" s="145" t="s">
        <v>332</v>
      </c>
      <c r="AU312" s="145" t="s">
        <v>78</v>
      </c>
      <c r="AY312" s="18" t="s">
        <v>330</v>
      </c>
      <c r="BE312" s="146">
        <f>IF(N312="základní",J312,0)</f>
        <v>458.25</v>
      </c>
      <c r="BF312" s="146">
        <f>IF(N312="snížená",J312,0)</f>
        <v>0</v>
      </c>
      <c r="BG312" s="146">
        <f>IF(N312="zákl. přenesená",J312,0)</f>
        <v>0</v>
      </c>
      <c r="BH312" s="146">
        <f>IF(N312="sníž. přenesená",J312,0)</f>
        <v>0</v>
      </c>
      <c r="BI312" s="146">
        <f>IF(N312="nulová",J312,0)</f>
        <v>0</v>
      </c>
      <c r="BJ312" s="18" t="s">
        <v>78</v>
      </c>
      <c r="BK312" s="146">
        <f>ROUND(I312*H312,2)</f>
        <v>458.25</v>
      </c>
      <c r="BL312" s="18" t="s">
        <v>1050</v>
      </c>
      <c r="BM312" s="145" t="s">
        <v>2818</v>
      </c>
    </row>
    <row r="313" spans="2:65" s="1" customFormat="1" ht="19.5">
      <c r="B313" s="33"/>
      <c r="D313" s="152" t="s">
        <v>375</v>
      </c>
      <c r="F313" s="165" t="s">
        <v>7003</v>
      </c>
      <c r="I313" s="149"/>
      <c r="L313" s="33"/>
      <c r="M313" s="150"/>
      <c r="T313" s="52"/>
      <c r="AT313" s="18" t="s">
        <v>375</v>
      </c>
      <c r="AU313" s="18" t="s">
        <v>78</v>
      </c>
    </row>
    <row r="314" spans="2:65" s="1" customFormat="1" ht="16.5" customHeight="1">
      <c r="B314" s="33"/>
      <c r="C314" s="134" t="s">
        <v>1753</v>
      </c>
      <c r="D314" s="134" t="s">
        <v>332</v>
      </c>
      <c r="E314" s="135" t="s">
        <v>7015</v>
      </c>
      <c r="F314" s="136" t="s">
        <v>7016</v>
      </c>
      <c r="G314" s="137" t="s">
        <v>6964</v>
      </c>
      <c r="H314" s="138">
        <v>1</v>
      </c>
      <c r="I314" s="139">
        <v>4721.8900000000003</v>
      </c>
      <c r="J314" s="140">
        <f>ROUND(I314*H314,2)</f>
        <v>4721.8900000000003</v>
      </c>
      <c r="K314" s="136" t="s">
        <v>6788</v>
      </c>
      <c r="L314" s="33"/>
      <c r="M314" s="141" t="s">
        <v>21</v>
      </c>
      <c r="N314" s="142" t="s">
        <v>42</v>
      </c>
      <c r="P314" s="143">
        <f>O314*H314</f>
        <v>0</v>
      </c>
      <c r="Q314" s="143">
        <v>0</v>
      </c>
      <c r="R314" s="143">
        <f>Q314*H314</f>
        <v>0</v>
      </c>
      <c r="S314" s="143">
        <v>0</v>
      </c>
      <c r="T314" s="144">
        <f>S314*H314</f>
        <v>0</v>
      </c>
      <c r="AR314" s="145" t="s">
        <v>1050</v>
      </c>
      <c r="AT314" s="145" t="s">
        <v>332</v>
      </c>
      <c r="AU314" s="145" t="s">
        <v>78</v>
      </c>
      <c r="AY314" s="18" t="s">
        <v>330</v>
      </c>
      <c r="BE314" s="146">
        <f>IF(N314="základní",J314,0)</f>
        <v>4721.8900000000003</v>
      </c>
      <c r="BF314" s="146">
        <f>IF(N314="snížená",J314,0)</f>
        <v>0</v>
      </c>
      <c r="BG314" s="146">
        <f>IF(N314="zákl. přenesená",J314,0)</f>
        <v>0</v>
      </c>
      <c r="BH314" s="146">
        <f>IF(N314="sníž. přenesená",J314,0)</f>
        <v>0</v>
      </c>
      <c r="BI314" s="146">
        <f>IF(N314="nulová",J314,0)</f>
        <v>0</v>
      </c>
      <c r="BJ314" s="18" t="s">
        <v>78</v>
      </c>
      <c r="BK314" s="146">
        <f>ROUND(I314*H314,2)</f>
        <v>4721.8900000000003</v>
      </c>
      <c r="BL314" s="18" t="s">
        <v>1050</v>
      </c>
      <c r="BM314" s="145" t="s">
        <v>2830</v>
      </c>
    </row>
    <row r="315" spans="2:65" s="1" customFormat="1" ht="19.5">
      <c r="B315" s="33"/>
      <c r="D315" s="152" t="s">
        <v>375</v>
      </c>
      <c r="F315" s="165" t="s">
        <v>7003</v>
      </c>
      <c r="I315" s="149"/>
      <c r="L315" s="33"/>
      <c r="M315" s="150"/>
      <c r="T315" s="52"/>
      <c r="AT315" s="18" t="s">
        <v>375</v>
      </c>
      <c r="AU315" s="18" t="s">
        <v>78</v>
      </c>
    </row>
    <row r="316" spans="2:65" s="1" customFormat="1" ht="16.5" customHeight="1">
      <c r="B316" s="33"/>
      <c r="C316" s="134" t="s">
        <v>1810</v>
      </c>
      <c r="D316" s="134" t="s">
        <v>332</v>
      </c>
      <c r="E316" s="135" t="s">
        <v>7017</v>
      </c>
      <c r="F316" s="136" t="s">
        <v>7018</v>
      </c>
      <c r="G316" s="137" t="s">
        <v>7006</v>
      </c>
      <c r="H316" s="138">
        <v>24</v>
      </c>
      <c r="I316" s="139">
        <v>126.18</v>
      </c>
      <c r="J316" s="140">
        <f>ROUND(I316*H316,2)</f>
        <v>3028.32</v>
      </c>
      <c r="K316" s="136" t="s">
        <v>6788</v>
      </c>
      <c r="L316" s="33"/>
      <c r="M316" s="141" t="s">
        <v>21</v>
      </c>
      <c r="N316" s="142" t="s">
        <v>42</v>
      </c>
      <c r="P316" s="143">
        <f>O316*H316</f>
        <v>0</v>
      </c>
      <c r="Q316" s="143">
        <v>0</v>
      </c>
      <c r="R316" s="143">
        <f>Q316*H316</f>
        <v>0</v>
      </c>
      <c r="S316" s="143">
        <v>0</v>
      </c>
      <c r="T316" s="144">
        <f>S316*H316</f>
        <v>0</v>
      </c>
      <c r="AR316" s="145" t="s">
        <v>1050</v>
      </c>
      <c r="AT316" s="145" t="s">
        <v>332</v>
      </c>
      <c r="AU316" s="145" t="s">
        <v>78</v>
      </c>
      <c r="AY316" s="18" t="s">
        <v>330</v>
      </c>
      <c r="BE316" s="146">
        <f>IF(N316="základní",J316,0)</f>
        <v>3028.32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78</v>
      </c>
      <c r="BK316" s="146">
        <f>ROUND(I316*H316,2)</f>
        <v>3028.32</v>
      </c>
      <c r="BL316" s="18" t="s">
        <v>1050</v>
      </c>
      <c r="BM316" s="145" t="s">
        <v>2852</v>
      </c>
    </row>
    <row r="317" spans="2:65" s="1" customFormat="1" ht="19.5">
      <c r="B317" s="33"/>
      <c r="D317" s="152" t="s">
        <v>375</v>
      </c>
      <c r="F317" s="165" t="s">
        <v>7003</v>
      </c>
      <c r="I317" s="149"/>
      <c r="L317" s="33"/>
      <c r="M317" s="150"/>
      <c r="T317" s="52"/>
      <c r="AT317" s="18" t="s">
        <v>375</v>
      </c>
      <c r="AU317" s="18" t="s">
        <v>78</v>
      </c>
    </row>
    <row r="318" spans="2:65" s="1" customFormat="1" ht="16.5" customHeight="1">
      <c r="B318" s="33"/>
      <c r="C318" s="134" t="s">
        <v>1868</v>
      </c>
      <c r="D318" s="134" t="s">
        <v>332</v>
      </c>
      <c r="E318" s="135" t="s">
        <v>7019</v>
      </c>
      <c r="F318" s="136" t="s">
        <v>7020</v>
      </c>
      <c r="G318" s="137" t="s">
        <v>6964</v>
      </c>
      <c r="H318" s="138">
        <v>1</v>
      </c>
      <c r="I318" s="139">
        <v>121326.85</v>
      </c>
      <c r="J318" s="140">
        <f>ROUND(I318*H318,2)</f>
        <v>121326.85</v>
      </c>
      <c r="K318" s="136" t="s">
        <v>6788</v>
      </c>
      <c r="L318" s="33"/>
      <c r="M318" s="141" t="s">
        <v>21</v>
      </c>
      <c r="N318" s="142" t="s">
        <v>42</v>
      </c>
      <c r="P318" s="143">
        <f>O318*H318</f>
        <v>0</v>
      </c>
      <c r="Q318" s="143">
        <v>0</v>
      </c>
      <c r="R318" s="143">
        <f>Q318*H318</f>
        <v>0</v>
      </c>
      <c r="S318" s="143">
        <v>0</v>
      </c>
      <c r="T318" s="144">
        <f>S318*H318</f>
        <v>0</v>
      </c>
      <c r="AR318" s="145" t="s">
        <v>1050</v>
      </c>
      <c r="AT318" s="145" t="s">
        <v>332</v>
      </c>
      <c r="AU318" s="145" t="s">
        <v>78</v>
      </c>
      <c r="AY318" s="18" t="s">
        <v>330</v>
      </c>
      <c r="BE318" s="146">
        <f>IF(N318="základní",J318,0)</f>
        <v>121326.85</v>
      </c>
      <c r="BF318" s="146">
        <f>IF(N318="snížená",J318,0)</f>
        <v>0</v>
      </c>
      <c r="BG318" s="146">
        <f>IF(N318="zákl. přenesená",J318,0)</f>
        <v>0</v>
      </c>
      <c r="BH318" s="146">
        <f>IF(N318="sníž. přenesená",J318,0)</f>
        <v>0</v>
      </c>
      <c r="BI318" s="146">
        <f>IF(N318="nulová",J318,0)</f>
        <v>0</v>
      </c>
      <c r="BJ318" s="18" t="s">
        <v>78</v>
      </c>
      <c r="BK318" s="146">
        <f>ROUND(I318*H318,2)</f>
        <v>121326.85</v>
      </c>
      <c r="BL318" s="18" t="s">
        <v>1050</v>
      </c>
      <c r="BM318" s="145" t="s">
        <v>2866</v>
      </c>
    </row>
    <row r="319" spans="2:65" s="1" customFormat="1" ht="19.5">
      <c r="B319" s="33"/>
      <c r="D319" s="152" t="s">
        <v>375</v>
      </c>
      <c r="F319" s="165" t="s">
        <v>7003</v>
      </c>
      <c r="I319" s="149"/>
      <c r="L319" s="33"/>
      <c r="M319" s="150"/>
      <c r="T319" s="52"/>
      <c r="AT319" s="18" t="s">
        <v>375</v>
      </c>
      <c r="AU319" s="18" t="s">
        <v>78</v>
      </c>
    </row>
    <row r="320" spans="2:65" s="1" customFormat="1" ht="16.5" customHeight="1">
      <c r="B320" s="33"/>
      <c r="C320" s="134" t="s">
        <v>1874</v>
      </c>
      <c r="D320" s="134" t="s">
        <v>332</v>
      </c>
      <c r="E320" s="135" t="s">
        <v>7021</v>
      </c>
      <c r="F320" s="136" t="s">
        <v>7022</v>
      </c>
      <c r="G320" s="137" t="s">
        <v>7006</v>
      </c>
      <c r="H320" s="138">
        <v>1110</v>
      </c>
      <c r="I320" s="139">
        <v>126.18</v>
      </c>
      <c r="J320" s="140">
        <f>ROUND(I320*H320,2)</f>
        <v>140059.79999999999</v>
      </c>
      <c r="K320" s="136" t="s">
        <v>6788</v>
      </c>
      <c r="L320" s="33"/>
      <c r="M320" s="141" t="s">
        <v>21</v>
      </c>
      <c r="N320" s="142" t="s">
        <v>42</v>
      </c>
      <c r="P320" s="143">
        <f>O320*H320</f>
        <v>0</v>
      </c>
      <c r="Q320" s="143">
        <v>0</v>
      </c>
      <c r="R320" s="143">
        <f>Q320*H320</f>
        <v>0</v>
      </c>
      <c r="S320" s="143">
        <v>0</v>
      </c>
      <c r="T320" s="144">
        <f>S320*H320</f>
        <v>0</v>
      </c>
      <c r="AR320" s="145" t="s">
        <v>1050</v>
      </c>
      <c r="AT320" s="145" t="s">
        <v>332</v>
      </c>
      <c r="AU320" s="145" t="s">
        <v>78</v>
      </c>
      <c r="AY320" s="18" t="s">
        <v>330</v>
      </c>
      <c r="BE320" s="146">
        <f>IF(N320="základní",J320,0)</f>
        <v>140059.79999999999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78</v>
      </c>
      <c r="BK320" s="146">
        <f>ROUND(I320*H320,2)</f>
        <v>140059.79999999999</v>
      </c>
      <c r="BL320" s="18" t="s">
        <v>1050</v>
      </c>
      <c r="BM320" s="145" t="s">
        <v>2884</v>
      </c>
    </row>
    <row r="321" spans="2:65" s="1" customFormat="1" ht="19.5">
      <c r="B321" s="33"/>
      <c r="D321" s="152" t="s">
        <v>375</v>
      </c>
      <c r="F321" s="165" t="s">
        <v>7003</v>
      </c>
      <c r="I321" s="149"/>
      <c r="L321" s="33"/>
      <c r="M321" s="150"/>
      <c r="T321" s="52"/>
      <c r="AT321" s="18" t="s">
        <v>375</v>
      </c>
      <c r="AU321" s="18" t="s">
        <v>78</v>
      </c>
    </row>
    <row r="322" spans="2:65" s="1" customFormat="1" ht="16.5" customHeight="1">
      <c r="B322" s="33"/>
      <c r="C322" s="134" t="s">
        <v>1880</v>
      </c>
      <c r="D322" s="134" t="s">
        <v>332</v>
      </c>
      <c r="E322" s="135" t="s">
        <v>7023</v>
      </c>
      <c r="F322" s="136" t="s">
        <v>7024</v>
      </c>
      <c r="G322" s="137" t="s">
        <v>6964</v>
      </c>
      <c r="H322" s="138">
        <v>1</v>
      </c>
      <c r="I322" s="139">
        <v>11674.11</v>
      </c>
      <c r="J322" s="140">
        <f>ROUND(I322*H322,2)</f>
        <v>11674.11</v>
      </c>
      <c r="K322" s="136" t="s">
        <v>6788</v>
      </c>
      <c r="L322" s="33"/>
      <c r="M322" s="141" t="s">
        <v>21</v>
      </c>
      <c r="N322" s="142" t="s">
        <v>42</v>
      </c>
      <c r="P322" s="143">
        <f>O322*H322</f>
        <v>0</v>
      </c>
      <c r="Q322" s="143">
        <v>0</v>
      </c>
      <c r="R322" s="143">
        <f>Q322*H322</f>
        <v>0</v>
      </c>
      <c r="S322" s="143">
        <v>0</v>
      </c>
      <c r="T322" s="144">
        <f>S322*H322</f>
        <v>0</v>
      </c>
      <c r="AR322" s="145" t="s">
        <v>1050</v>
      </c>
      <c r="AT322" s="145" t="s">
        <v>332</v>
      </c>
      <c r="AU322" s="145" t="s">
        <v>78</v>
      </c>
      <c r="AY322" s="18" t="s">
        <v>330</v>
      </c>
      <c r="BE322" s="146">
        <f>IF(N322="základní",J322,0)</f>
        <v>11674.11</v>
      </c>
      <c r="BF322" s="146">
        <f>IF(N322="snížená",J322,0)</f>
        <v>0</v>
      </c>
      <c r="BG322" s="146">
        <f>IF(N322="zákl. přenesená",J322,0)</f>
        <v>0</v>
      </c>
      <c r="BH322" s="146">
        <f>IF(N322="sníž. přenesená",J322,0)</f>
        <v>0</v>
      </c>
      <c r="BI322" s="146">
        <f>IF(N322="nulová",J322,0)</f>
        <v>0</v>
      </c>
      <c r="BJ322" s="18" t="s">
        <v>78</v>
      </c>
      <c r="BK322" s="146">
        <f>ROUND(I322*H322,2)</f>
        <v>11674.11</v>
      </c>
      <c r="BL322" s="18" t="s">
        <v>1050</v>
      </c>
      <c r="BM322" s="145" t="s">
        <v>2895</v>
      </c>
    </row>
    <row r="323" spans="2:65" s="1" customFormat="1" ht="19.5">
      <c r="B323" s="33"/>
      <c r="D323" s="152" t="s">
        <v>375</v>
      </c>
      <c r="F323" s="165" t="s">
        <v>7003</v>
      </c>
      <c r="I323" s="149"/>
      <c r="L323" s="33"/>
      <c r="M323" s="150"/>
      <c r="T323" s="52"/>
      <c r="AT323" s="18" t="s">
        <v>375</v>
      </c>
      <c r="AU323" s="18" t="s">
        <v>78</v>
      </c>
    </row>
    <row r="324" spans="2:65" s="1" customFormat="1" ht="16.5" customHeight="1">
      <c r="B324" s="33"/>
      <c r="C324" s="134" t="s">
        <v>1886</v>
      </c>
      <c r="D324" s="134" t="s">
        <v>332</v>
      </c>
      <c r="E324" s="135" t="s">
        <v>7025</v>
      </c>
      <c r="F324" s="136" t="s">
        <v>7026</v>
      </c>
      <c r="G324" s="137" t="s">
        <v>7006</v>
      </c>
      <c r="H324" s="138">
        <v>534</v>
      </c>
      <c r="I324" s="139">
        <v>126.18</v>
      </c>
      <c r="J324" s="140">
        <f>ROUND(I324*H324,2)</f>
        <v>67380.12</v>
      </c>
      <c r="K324" s="136" t="s">
        <v>6788</v>
      </c>
      <c r="L324" s="33"/>
      <c r="M324" s="141" t="s">
        <v>21</v>
      </c>
      <c r="N324" s="142" t="s">
        <v>42</v>
      </c>
      <c r="P324" s="143">
        <f>O324*H324</f>
        <v>0</v>
      </c>
      <c r="Q324" s="143">
        <v>0</v>
      </c>
      <c r="R324" s="143">
        <f>Q324*H324</f>
        <v>0</v>
      </c>
      <c r="S324" s="143">
        <v>0</v>
      </c>
      <c r="T324" s="144">
        <f>S324*H324</f>
        <v>0</v>
      </c>
      <c r="AR324" s="145" t="s">
        <v>1050</v>
      </c>
      <c r="AT324" s="145" t="s">
        <v>332</v>
      </c>
      <c r="AU324" s="145" t="s">
        <v>78</v>
      </c>
      <c r="AY324" s="18" t="s">
        <v>330</v>
      </c>
      <c r="BE324" s="146">
        <f>IF(N324="základní",J324,0)</f>
        <v>67380.12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78</v>
      </c>
      <c r="BK324" s="146">
        <f>ROUND(I324*H324,2)</f>
        <v>67380.12</v>
      </c>
      <c r="BL324" s="18" t="s">
        <v>1050</v>
      </c>
      <c r="BM324" s="145" t="s">
        <v>2907</v>
      </c>
    </row>
    <row r="325" spans="2:65" s="1" customFormat="1" ht="19.5">
      <c r="B325" s="33"/>
      <c r="D325" s="152" t="s">
        <v>375</v>
      </c>
      <c r="F325" s="165" t="s">
        <v>7003</v>
      </c>
      <c r="I325" s="149"/>
      <c r="L325" s="33"/>
      <c r="M325" s="150"/>
      <c r="T325" s="52"/>
      <c r="AT325" s="18" t="s">
        <v>375</v>
      </c>
      <c r="AU325" s="18" t="s">
        <v>78</v>
      </c>
    </row>
    <row r="326" spans="2:65" s="1" customFormat="1" ht="16.5" customHeight="1">
      <c r="B326" s="33"/>
      <c r="C326" s="134" t="s">
        <v>1893</v>
      </c>
      <c r="D326" s="134" t="s">
        <v>332</v>
      </c>
      <c r="E326" s="135" t="s">
        <v>7027</v>
      </c>
      <c r="F326" s="136" t="s">
        <v>7028</v>
      </c>
      <c r="G326" s="137" t="s">
        <v>6964</v>
      </c>
      <c r="H326" s="138">
        <v>1</v>
      </c>
      <c r="I326" s="139">
        <v>2732.85</v>
      </c>
      <c r="J326" s="140">
        <f>ROUND(I326*H326,2)</f>
        <v>2732.85</v>
      </c>
      <c r="K326" s="136" t="s">
        <v>6788</v>
      </c>
      <c r="L326" s="33"/>
      <c r="M326" s="141" t="s">
        <v>21</v>
      </c>
      <c r="N326" s="142" t="s">
        <v>42</v>
      </c>
      <c r="P326" s="143">
        <f>O326*H326</f>
        <v>0</v>
      </c>
      <c r="Q326" s="143">
        <v>0</v>
      </c>
      <c r="R326" s="143">
        <f>Q326*H326</f>
        <v>0</v>
      </c>
      <c r="S326" s="143">
        <v>0</v>
      </c>
      <c r="T326" s="144">
        <f>S326*H326</f>
        <v>0</v>
      </c>
      <c r="AR326" s="145" t="s">
        <v>1050</v>
      </c>
      <c r="AT326" s="145" t="s">
        <v>332</v>
      </c>
      <c r="AU326" s="145" t="s">
        <v>78</v>
      </c>
      <c r="AY326" s="18" t="s">
        <v>330</v>
      </c>
      <c r="BE326" s="146">
        <f>IF(N326="základní",J326,0)</f>
        <v>2732.85</v>
      </c>
      <c r="BF326" s="146">
        <f>IF(N326="snížená",J326,0)</f>
        <v>0</v>
      </c>
      <c r="BG326" s="146">
        <f>IF(N326="zákl. přenesená",J326,0)</f>
        <v>0</v>
      </c>
      <c r="BH326" s="146">
        <f>IF(N326="sníž. přenesená",J326,0)</f>
        <v>0</v>
      </c>
      <c r="BI326" s="146">
        <f>IF(N326="nulová",J326,0)</f>
        <v>0</v>
      </c>
      <c r="BJ326" s="18" t="s">
        <v>78</v>
      </c>
      <c r="BK326" s="146">
        <f>ROUND(I326*H326,2)</f>
        <v>2732.85</v>
      </c>
      <c r="BL326" s="18" t="s">
        <v>1050</v>
      </c>
      <c r="BM326" s="145" t="s">
        <v>2921</v>
      </c>
    </row>
    <row r="327" spans="2:65" s="1" customFormat="1" ht="19.5">
      <c r="B327" s="33"/>
      <c r="D327" s="152" t="s">
        <v>375</v>
      </c>
      <c r="F327" s="165" t="s">
        <v>7003</v>
      </c>
      <c r="I327" s="149"/>
      <c r="L327" s="33"/>
      <c r="M327" s="150"/>
      <c r="T327" s="52"/>
      <c r="AT327" s="18" t="s">
        <v>375</v>
      </c>
      <c r="AU327" s="18" t="s">
        <v>78</v>
      </c>
    </row>
    <row r="328" spans="2:65" s="1" customFormat="1" ht="16.5" customHeight="1">
      <c r="B328" s="33"/>
      <c r="C328" s="134" t="s">
        <v>1899</v>
      </c>
      <c r="D328" s="134" t="s">
        <v>332</v>
      </c>
      <c r="E328" s="135" t="s">
        <v>7029</v>
      </c>
      <c r="F328" s="136" t="s">
        <v>7030</v>
      </c>
      <c r="G328" s="137" t="s">
        <v>7006</v>
      </c>
      <c r="H328" s="138">
        <v>11</v>
      </c>
      <c r="I328" s="139">
        <v>126.18</v>
      </c>
      <c r="J328" s="140">
        <f>ROUND(I328*H328,2)</f>
        <v>1387.98</v>
      </c>
      <c r="K328" s="136" t="s">
        <v>6788</v>
      </c>
      <c r="L328" s="33"/>
      <c r="M328" s="141" t="s">
        <v>21</v>
      </c>
      <c r="N328" s="142" t="s">
        <v>42</v>
      </c>
      <c r="P328" s="143">
        <f>O328*H328</f>
        <v>0</v>
      </c>
      <c r="Q328" s="143">
        <v>0</v>
      </c>
      <c r="R328" s="143">
        <f>Q328*H328</f>
        <v>0</v>
      </c>
      <c r="S328" s="143">
        <v>0</v>
      </c>
      <c r="T328" s="144">
        <f>S328*H328</f>
        <v>0</v>
      </c>
      <c r="AR328" s="145" t="s">
        <v>1050</v>
      </c>
      <c r="AT328" s="145" t="s">
        <v>332</v>
      </c>
      <c r="AU328" s="145" t="s">
        <v>78</v>
      </c>
      <c r="AY328" s="18" t="s">
        <v>330</v>
      </c>
      <c r="BE328" s="146">
        <f>IF(N328="základní",J328,0)</f>
        <v>1387.98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78</v>
      </c>
      <c r="BK328" s="146">
        <f>ROUND(I328*H328,2)</f>
        <v>1387.98</v>
      </c>
      <c r="BL328" s="18" t="s">
        <v>1050</v>
      </c>
      <c r="BM328" s="145" t="s">
        <v>2932</v>
      </c>
    </row>
    <row r="329" spans="2:65" s="1" customFormat="1" ht="19.5">
      <c r="B329" s="33"/>
      <c r="D329" s="152" t="s">
        <v>375</v>
      </c>
      <c r="F329" s="165" t="s">
        <v>7003</v>
      </c>
      <c r="I329" s="149"/>
      <c r="L329" s="33"/>
      <c r="M329" s="150"/>
      <c r="T329" s="52"/>
      <c r="AT329" s="18" t="s">
        <v>375</v>
      </c>
      <c r="AU329" s="18" t="s">
        <v>78</v>
      </c>
    </row>
    <row r="330" spans="2:65" s="1" customFormat="1" ht="16.5" customHeight="1">
      <c r="B330" s="33"/>
      <c r="C330" s="134" t="s">
        <v>1904</v>
      </c>
      <c r="D330" s="134" t="s">
        <v>332</v>
      </c>
      <c r="E330" s="135" t="s">
        <v>7031</v>
      </c>
      <c r="F330" s="136" t="s">
        <v>7032</v>
      </c>
      <c r="G330" s="137" t="s">
        <v>6964</v>
      </c>
      <c r="H330" s="138">
        <v>1</v>
      </c>
      <c r="I330" s="139">
        <v>3934.91</v>
      </c>
      <c r="J330" s="140">
        <f>ROUND(I330*H330,2)</f>
        <v>3934.91</v>
      </c>
      <c r="K330" s="136" t="s">
        <v>6788</v>
      </c>
      <c r="L330" s="33"/>
      <c r="M330" s="141" t="s">
        <v>21</v>
      </c>
      <c r="N330" s="142" t="s">
        <v>42</v>
      </c>
      <c r="P330" s="143">
        <f>O330*H330</f>
        <v>0</v>
      </c>
      <c r="Q330" s="143">
        <v>0</v>
      </c>
      <c r="R330" s="143">
        <f>Q330*H330</f>
        <v>0</v>
      </c>
      <c r="S330" s="143">
        <v>0</v>
      </c>
      <c r="T330" s="144">
        <f>S330*H330</f>
        <v>0</v>
      </c>
      <c r="AR330" s="145" t="s">
        <v>1050</v>
      </c>
      <c r="AT330" s="145" t="s">
        <v>332</v>
      </c>
      <c r="AU330" s="145" t="s">
        <v>78</v>
      </c>
      <c r="AY330" s="18" t="s">
        <v>330</v>
      </c>
      <c r="BE330" s="146">
        <f>IF(N330="základní",J330,0)</f>
        <v>3934.91</v>
      </c>
      <c r="BF330" s="146">
        <f>IF(N330="snížená",J330,0)</f>
        <v>0</v>
      </c>
      <c r="BG330" s="146">
        <f>IF(N330="zákl. přenesená",J330,0)</f>
        <v>0</v>
      </c>
      <c r="BH330" s="146">
        <f>IF(N330="sníž. přenesená",J330,0)</f>
        <v>0</v>
      </c>
      <c r="BI330" s="146">
        <f>IF(N330="nulová",J330,0)</f>
        <v>0</v>
      </c>
      <c r="BJ330" s="18" t="s">
        <v>78</v>
      </c>
      <c r="BK330" s="146">
        <f>ROUND(I330*H330,2)</f>
        <v>3934.91</v>
      </c>
      <c r="BL330" s="18" t="s">
        <v>1050</v>
      </c>
      <c r="BM330" s="145" t="s">
        <v>2943</v>
      </c>
    </row>
    <row r="331" spans="2:65" s="1" customFormat="1" ht="19.5">
      <c r="B331" s="33"/>
      <c r="D331" s="152" t="s">
        <v>375</v>
      </c>
      <c r="F331" s="165" t="s">
        <v>7003</v>
      </c>
      <c r="I331" s="149"/>
      <c r="L331" s="33"/>
      <c r="M331" s="150"/>
      <c r="T331" s="52"/>
      <c r="AT331" s="18" t="s">
        <v>375</v>
      </c>
      <c r="AU331" s="18" t="s">
        <v>78</v>
      </c>
    </row>
    <row r="332" spans="2:65" s="1" customFormat="1" ht="16.5" customHeight="1">
      <c r="B332" s="33"/>
      <c r="C332" s="134" t="s">
        <v>1911</v>
      </c>
      <c r="D332" s="134" t="s">
        <v>332</v>
      </c>
      <c r="E332" s="135" t="s">
        <v>7033</v>
      </c>
      <c r="F332" s="136" t="s">
        <v>7034</v>
      </c>
      <c r="G332" s="137" t="s">
        <v>7006</v>
      </c>
      <c r="H332" s="138">
        <v>20</v>
      </c>
      <c r="I332" s="139">
        <v>126.18</v>
      </c>
      <c r="J332" s="140">
        <f>ROUND(I332*H332,2)</f>
        <v>2523.6</v>
      </c>
      <c r="K332" s="136" t="s">
        <v>6788</v>
      </c>
      <c r="L332" s="33"/>
      <c r="M332" s="141" t="s">
        <v>21</v>
      </c>
      <c r="N332" s="142" t="s">
        <v>42</v>
      </c>
      <c r="P332" s="143">
        <f>O332*H332</f>
        <v>0</v>
      </c>
      <c r="Q332" s="143">
        <v>0</v>
      </c>
      <c r="R332" s="143">
        <f>Q332*H332</f>
        <v>0</v>
      </c>
      <c r="S332" s="143">
        <v>0</v>
      </c>
      <c r="T332" s="144">
        <f>S332*H332</f>
        <v>0</v>
      </c>
      <c r="AR332" s="145" t="s">
        <v>1050</v>
      </c>
      <c r="AT332" s="145" t="s">
        <v>332</v>
      </c>
      <c r="AU332" s="145" t="s">
        <v>78</v>
      </c>
      <c r="AY332" s="18" t="s">
        <v>330</v>
      </c>
      <c r="BE332" s="146">
        <f>IF(N332="základní",J332,0)</f>
        <v>2523.6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78</v>
      </c>
      <c r="BK332" s="146">
        <f>ROUND(I332*H332,2)</f>
        <v>2523.6</v>
      </c>
      <c r="BL332" s="18" t="s">
        <v>1050</v>
      </c>
      <c r="BM332" s="145" t="s">
        <v>2961</v>
      </c>
    </row>
    <row r="333" spans="2:65" s="1" customFormat="1" ht="19.5">
      <c r="B333" s="33"/>
      <c r="D333" s="152" t="s">
        <v>375</v>
      </c>
      <c r="F333" s="165" t="s">
        <v>7003</v>
      </c>
      <c r="I333" s="149"/>
      <c r="L333" s="33"/>
      <c r="M333" s="150"/>
      <c r="T333" s="52"/>
      <c r="AT333" s="18" t="s">
        <v>375</v>
      </c>
      <c r="AU333" s="18" t="s">
        <v>78</v>
      </c>
    </row>
    <row r="334" spans="2:65" s="1" customFormat="1" ht="16.5" customHeight="1">
      <c r="B334" s="33"/>
      <c r="C334" s="134" t="s">
        <v>1917</v>
      </c>
      <c r="D334" s="134" t="s">
        <v>332</v>
      </c>
      <c r="E334" s="135" t="s">
        <v>7035</v>
      </c>
      <c r="F334" s="136" t="s">
        <v>7036</v>
      </c>
      <c r="G334" s="137" t="s">
        <v>6964</v>
      </c>
      <c r="H334" s="138">
        <v>1</v>
      </c>
      <c r="I334" s="139">
        <v>2295.64</v>
      </c>
      <c r="J334" s="140">
        <f>ROUND(I334*H334,2)</f>
        <v>2295.64</v>
      </c>
      <c r="K334" s="136" t="s">
        <v>6788</v>
      </c>
      <c r="L334" s="33"/>
      <c r="M334" s="141" t="s">
        <v>21</v>
      </c>
      <c r="N334" s="142" t="s">
        <v>42</v>
      </c>
      <c r="P334" s="143">
        <f>O334*H334</f>
        <v>0</v>
      </c>
      <c r="Q334" s="143">
        <v>0</v>
      </c>
      <c r="R334" s="143">
        <f>Q334*H334</f>
        <v>0</v>
      </c>
      <c r="S334" s="143">
        <v>0</v>
      </c>
      <c r="T334" s="144">
        <f>S334*H334</f>
        <v>0</v>
      </c>
      <c r="AR334" s="145" t="s">
        <v>1050</v>
      </c>
      <c r="AT334" s="145" t="s">
        <v>332</v>
      </c>
      <c r="AU334" s="145" t="s">
        <v>78</v>
      </c>
      <c r="AY334" s="18" t="s">
        <v>330</v>
      </c>
      <c r="BE334" s="146">
        <f>IF(N334="základní",J334,0)</f>
        <v>2295.64</v>
      </c>
      <c r="BF334" s="146">
        <f>IF(N334="snížená",J334,0)</f>
        <v>0</v>
      </c>
      <c r="BG334" s="146">
        <f>IF(N334="zákl. přenesená",J334,0)</f>
        <v>0</v>
      </c>
      <c r="BH334" s="146">
        <f>IF(N334="sníž. přenesená",J334,0)</f>
        <v>0</v>
      </c>
      <c r="BI334" s="146">
        <f>IF(N334="nulová",J334,0)</f>
        <v>0</v>
      </c>
      <c r="BJ334" s="18" t="s">
        <v>78</v>
      </c>
      <c r="BK334" s="146">
        <f>ROUND(I334*H334,2)</f>
        <v>2295.64</v>
      </c>
      <c r="BL334" s="18" t="s">
        <v>1050</v>
      </c>
      <c r="BM334" s="145" t="s">
        <v>2977</v>
      </c>
    </row>
    <row r="335" spans="2:65" s="1" customFormat="1" ht="19.5">
      <c r="B335" s="33"/>
      <c r="D335" s="152" t="s">
        <v>375</v>
      </c>
      <c r="F335" s="165" t="s">
        <v>7003</v>
      </c>
      <c r="I335" s="149"/>
      <c r="L335" s="33"/>
      <c r="M335" s="150"/>
      <c r="T335" s="52"/>
      <c r="AT335" s="18" t="s">
        <v>375</v>
      </c>
      <c r="AU335" s="18" t="s">
        <v>78</v>
      </c>
    </row>
    <row r="336" spans="2:65" s="1" customFormat="1" ht="16.5" customHeight="1">
      <c r="B336" s="33"/>
      <c r="C336" s="134" t="s">
        <v>1921</v>
      </c>
      <c r="D336" s="134" t="s">
        <v>332</v>
      </c>
      <c r="E336" s="135" t="s">
        <v>7037</v>
      </c>
      <c r="F336" s="136" t="s">
        <v>7038</v>
      </c>
      <c r="G336" s="137" t="s">
        <v>7006</v>
      </c>
      <c r="H336" s="138">
        <v>4</v>
      </c>
      <c r="I336" s="139">
        <v>126.18</v>
      </c>
      <c r="J336" s="140">
        <f>ROUND(I336*H336,2)</f>
        <v>504.72</v>
      </c>
      <c r="K336" s="136" t="s">
        <v>6788</v>
      </c>
      <c r="L336" s="33"/>
      <c r="M336" s="141" t="s">
        <v>21</v>
      </c>
      <c r="N336" s="142" t="s">
        <v>42</v>
      </c>
      <c r="P336" s="143">
        <f>O336*H336</f>
        <v>0</v>
      </c>
      <c r="Q336" s="143">
        <v>0</v>
      </c>
      <c r="R336" s="143">
        <f>Q336*H336</f>
        <v>0</v>
      </c>
      <c r="S336" s="143">
        <v>0</v>
      </c>
      <c r="T336" s="144">
        <f>S336*H336</f>
        <v>0</v>
      </c>
      <c r="AR336" s="145" t="s">
        <v>1050</v>
      </c>
      <c r="AT336" s="145" t="s">
        <v>332</v>
      </c>
      <c r="AU336" s="145" t="s">
        <v>78</v>
      </c>
      <c r="AY336" s="18" t="s">
        <v>330</v>
      </c>
      <c r="BE336" s="146">
        <f>IF(N336="základní",J336,0)</f>
        <v>504.72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78</v>
      </c>
      <c r="BK336" s="146">
        <f>ROUND(I336*H336,2)</f>
        <v>504.72</v>
      </c>
      <c r="BL336" s="18" t="s">
        <v>1050</v>
      </c>
      <c r="BM336" s="145" t="s">
        <v>2992</v>
      </c>
    </row>
    <row r="337" spans="2:65" s="1" customFormat="1" ht="19.5">
      <c r="B337" s="33"/>
      <c r="D337" s="152" t="s">
        <v>375</v>
      </c>
      <c r="F337" s="165" t="s">
        <v>7003</v>
      </c>
      <c r="I337" s="149"/>
      <c r="L337" s="33"/>
      <c r="M337" s="150"/>
      <c r="T337" s="52"/>
      <c r="AT337" s="18" t="s">
        <v>375</v>
      </c>
      <c r="AU337" s="18" t="s">
        <v>78</v>
      </c>
    </row>
    <row r="338" spans="2:65" s="1" customFormat="1" ht="16.5" customHeight="1">
      <c r="B338" s="33"/>
      <c r="C338" s="134" t="s">
        <v>1926</v>
      </c>
      <c r="D338" s="134" t="s">
        <v>332</v>
      </c>
      <c r="E338" s="135" t="s">
        <v>7039</v>
      </c>
      <c r="F338" s="136" t="s">
        <v>7040</v>
      </c>
      <c r="G338" s="137" t="s">
        <v>6964</v>
      </c>
      <c r="H338" s="138">
        <v>1</v>
      </c>
      <c r="I338" s="139">
        <v>14427.99</v>
      </c>
      <c r="J338" s="140">
        <f>ROUND(I338*H338,2)</f>
        <v>14427.99</v>
      </c>
      <c r="K338" s="136" t="s">
        <v>6788</v>
      </c>
      <c r="L338" s="33"/>
      <c r="M338" s="141" t="s">
        <v>21</v>
      </c>
      <c r="N338" s="142" t="s">
        <v>42</v>
      </c>
      <c r="P338" s="143">
        <f>O338*H338</f>
        <v>0</v>
      </c>
      <c r="Q338" s="143">
        <v>0</v>
      </c>
      <c r="R338" s="143">
        <f>Q338*H338</f>
        <v>0</v>
      </c>
      <c r="S338" s="143">
        <v>0</v>
      </c>
      <c r="T338" s="144">
        <f>S338*H338</f>
        <v>0</v>
      </c>
      <c r="AR338" s="145" t="s">
        <v>1050</v>
      </c>
      <c r="AT338" s="145" t="s">
        <v>332</v>
      </c>
      <c r="AU338" s="145" t="s">
        <v>78</v>
      </c>
      <c r="AY338" s="18" t="s">
        <v>330</v>
      </c>
      <c r="BE338" s="146">
        <f>IF(N338="základní",J338,0)</f>
        <v>14427.99</v>
      </c>
      <c r="BF338" s="146">
        <f>IF(N338="snížená",J338,0)</f>
        <v>0</v>
      </c>
      <c r="BG338" s="146">
        <f>IF(N338="zákl. přenesená",J338,0)</f>
        <v>0</v>
      </c>
      <c r="BH338" s="146">
        <f>IF(N338="sníž. přenesená",J338,0)</f>
        <v>0</v>
      </c>
      <c r="BI338" s="146">
        <f>IF(N338="nulová",J338,0)</f>
        <v>0</v>
      </c>
      <c r="BJ338" s="18" t="s">
        <v>78</v>
      </c>
      <c r="BK338" s="146">
        <f>ROUND(I338*H338,2)</f>
        <v>14427.99</v>
      </c>
      <c r="BL338" s="18" t="s">
        <v>1050</v>
      </c>
      <c r="BM338" s="145" t="s">
        <v>3009</v>
      </c>
    </row>
    <row r="339" spans="2:65" s="1" customFormat="1" ht="19.5">
      <c r="B339" s="33"/>
      <c r="D339" s="152" t="s">
        <v>375</v>
      </c>
      <c r="F339" s="165" t="s">
        <v>7003</v>
      </c>
      <c r="I339" s="149"/>
      <c r="L339" s="33"/>
      <c r="M339" s="150"/>
      <c r="T339" s="52"/>
      <c r="AT339" s="18" t="s">
        <v>375</v>
      </c>
      <c r="AU339" s="18" t="s">
        <v>78</v>
      </c>
    </row>
    <row r="340" spans="2:65" s="1" customFormat="1" ht="16.5" customHeight="1">
      <c r="B340" s="33"/>
      <c r="C340" s="134" t="s">
        <v>1933</v>
      </c>
      <c r="D340" s="134" t="s">
        <v>332</v>
      </c>
      <c r="E340" s="135" t="s">
        <v>7041</v>
      </c>
      <c r="F340" s="136" t="s">
        <v>7042</v>
      </c>
      <c r="G340" s="137" t="s">
        <v>7006</v>
      </c>
      <c r="H340" s="138">
        <v>132</v>
      </c>
      <c r="I340" s="139">
        <v>126.18</v>
      </c>
      <c r="J340" s="140">
        <f>ROUND(I340*H340,2)</f>
        <v>16655.759999999998</v>
      </c>
      <c r="K340" s="136" t="s">
        <v>6788</v>
      </c>
      <c r="L340" s="33"/>
      <c r="M340" s="141" t="s">
        <v>21</v>
      </c>
      <c r="N340" s="142" t="s">
        <v>42</v>
      </c>
      <c r="P340" s="143">
        <f>O340*H340</f>
        <v>0</v>
      </c>
      <c r="Q340" s="143">
        <v>0</v>
      </c>
      <c r="R340" s="143">
        <f>Q340*H340</f>
        <v>0</v>
      </c>
      <c r="S340" s="143">
        <v>0</v>
      </c>
      <c r="T340" s="144">
        <f>S340*H340</f>
        <v>0</v>
      </c>
      <c r="AR340" s="145" t="s">
        <v>1050</v>
      </c>
      <c r="AT340" s="145" t="s">
        <v>332</v>
      </c>
      <c r="AU340" s="145" t="s">
        <v>78</v>
      </c>
      <c r="AY340" s="18" t="s">
        <v>330</v>
      </c>
      <c r="BE340" s="146">
        <f>IF(N340="základní",J340,0)</f>
        <v>16655.759999999998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78</v>
      </c>
      <c r="BK340" s="146">
        <f>ROUND(I340*H340,2)</f>
        <v>16655.759999999998</v>
      </c>
      <c r="BL340" s="18" t="s">
        <v>1050</v>
      </c>
      <c r="BM340" s="145" t="s">
        <v>3022</v>
      </c>
    </row>
    <row r="341" spans="2:65" s="1" customFormat="1" ht="19.5">
      <c r="B341" s="33"/>
      <c r="D341" s="152" t="s">
        <v>375</v>
      </c>
      <c r="F341" s="165" t="s">
        <v>7003</v>
      </c>
      <c r="I341" s="149"/>
      <c r="L341" s="33"/>
      <c r="M341" s="150"/>
      <c r="T341" s="52"/>
      <c r="AT341" s="18" t="s">
        <v>375</v>
      </c>
      <c r="AU341" s="18" t="s">
        <v>78</v>
      </c>
    </row>
    <row r="342" spans="2:65" s="1" customFormat="1" ht="16.5" customHeight="1">
      <c r="B342" s="33"/>
      <c r="C342" s="134" t="s">
        <v>1942</v>
      </c>
      <c r="D342" s="134" t="s">
        <v>332</v>
      </c>
      <c r="E342" s="135" t="s">
        <v>7043</v>
      </c>
      <c r="F342" s="136" t="s">
        <v>7044</v>
      </c>
      <c r="G342" s="137" t="s">
        <v>6964</v>
      </c>
      <c r="H342" s="138">
        <v>1</v>
      </c>
      <c r="I342" s="139">
        <v>24921.08</v>
      </c>
      <c r="J342" s="140">
        <f>ROUND(I342*H342,2)</f>
        <v>24921.08</v>
      </c>
      <c r="K342" s="136" t="s">
        <v>6788</v>
      </c>
      <c r="L342" s="33"/>
      <c r="M342" s="141" t="s">
        <v>21</v>
      </c>
      <c r="N342" s="142" t="s">
        <v>42</v>
      </c>
      <c r="P342" s="143">
        <f>O342*H342</f>
        <v>0</v>
      </c>
      <c r="Q342" s="143">
        <v>0</v>
      </c>
      <c r="R342" s="143">
        <f>Q342*H342</f>
        <v>0</v>
      </c>
      <c r="S342" s="143">
        <v>0</v>
      </c>
      <c r="T342" s="144">
        <f>S342*H342</f>
        <v>0</v>
      </c>
      <c r="AR342" s="145" t="s">
        <v>1050</v>
      </c>
      <c r="AT342" s="145" t="s">
        <v>332</v>
      </c>
      <c r="AU342" s="145" t="s">
        <v>78</v>
      </c>
      <c r="AY342" s="18" t="s">
        <v>330</v>
      </c>
      <c r="BE342" s="146">
        <f>IF(N342="základní",J342,0)</f>
        <v>24921.08</v>
      </c>
      <c r="BF342" s="146">
        <f>IF(N342="snížená",J342,0)</f>
        <v>0</v>
      </c>
      <c r="BG342" s="146">
        <f>IF(N342="zákl. přenesená",J342,0)</f>
        <v>0</v>
      </c>
      <c r="BH342" s="146">
        <f>IF(N342="sníž. přenesená",J342,0)</f>
        <v>0</v>
      </c>
      <c r="BI342" s="146">
        <f>IF(N342="nulová",J342,0)</f>
        <v>0</v>
      </c>
      <c r="BJ342" s="18" t="s">
        <v>78</v>
      </c>
      <c r="BK342" s="146">
        <f>ROUND(I342*H342,2)</f>
        <v>24921.08</v>
      </c>
      <c r="BL342" s="18" t="s">
        <v>1050</v>
      </c>
      <c r="BM342" s="145" t="s">
        <v>3034</v>
      </c>
    </row>
    <row r="343" spans="2:65" s="1" customFormat="1" ht="19.5">
      <c r="B343" s="33"/>
      <c r="D343" s="152" t="s">
        <v>375</v>
      </c>
      <c r="F343" s="165" t="s">
        <v>7003</v>
      </c>
      <c r="I343" s="149"/>
      <c r="L343" s="33"/>
      <c r="M343" s="150"/>
      <c r="T343" s="52"/>
      <c r="AT343" s="18" t="s">
        <v>375</v>
      </c>
      <c r="AU343" s="18" t="s">
        <v>78</v>
      </c>
    </row>
    <row r="344" spans="2:65" s="1" customFormat="1" ht="16.5" customHeight="1">
      <c r="B344" s="33"/>
      <c r="C344" s="134" t="s">
        <v>1948</v>
      </c>
      <c r="D344" s="134" t="s">
        <v>332</v>
      </c>
      <c r="E344" s="135" t="s">
        <v>7045</v>
      </c>
      <c r="F344" s="136" t="s">
        <v>7046</v>
      </c>
      <c r="G344" s="137" t="s">
        <v>7006</v>
      </c>
      <c r="H344" s="138">
        <v>228</v>
      </c>
      <c r="I344" s="139">
        <v>126.18</v>
      </c>
      <c r="J344" s="140">
        <f>ROUND(I344*H344,2)</f>
        <v>28769.040000000001</v>
      </c>
      <c r="K344" s="136" t="s">
        <v>6788</v>
      </c>
      <c r="L344" s="33"/>
      <c r="M344" s="141" t="s">
        <v>21</v>
      </c>
      <c r="N344" s="142" t="s">
        <v>42</v>
      </c>
      <c r="P344" s="143">
        <f>O344*H344</f>
        <v>0</v>
      </c>
      <c r="Q344" s="143">
        <v>0</v>
      </c>
      <c r="R344" s="143">
        <f>Q344*H344</f>
        <v>0</v>
      </c>
      <c r="S344" s="143">
        <v>0</v>
      </c>
      <c r="T344" s="144">
        <f>S344*H344</f>
        <v>0</v>
      </c>
      <c r="AR344" s="145" t="s">
        <v>1050</v>
      </c>
      <c r="AT344" s="145" t="s">
        <v>332</v>
      </c>
      <c r="AU344" s="145" t="s">
        <v>78</v>
      </c>
      <c r="AY344" s="18" t="s">
        <v>330</v>
      </c>
      <c r="BE344" s="146">
        <f>IF(N344="základní",J344,0)</f>
        <v>28769.040000000001</v>
      </c>
      <c r="BF344" s="146">
        <f>IF(N344="snížená",J344,0)</f>
        <v>0</v>
      </c>
      <c r="BG344" s="146">
        <f>IF(N344="zákl. přenesená",J344,0)</f>
        <v>0</v>
      </c>
      <c r="BH344" s="146">
        <f>IF(N344="sníž. přenesená",J344,0)</f>
        <v>0</v>
      </c>
      <c r="BI344" s="146">
        <f>IF(N344="nulová",J344,0)</f>
        <v>0</v>
      </c>
      <c r="BJ344" s="18" t="s">
        <v>78</v>
      </c>
      <c r="BK344" s="146">
        <f>ROUND(I344*H344,2)</f>
        <v>28769.040000000001</v>
      </c>
      <c r="BL344" s="18" t="s">
        <v>1050</v>
      </c>
      <c r="BM344" s="145" t="s">
        <v>3044</v>
      </c>
    </row>
    <row r="345" spans="2:65" s="1" customFormat="1" ht="19.5">
      <c r="B345" s="33"/>
      <c r="D345" s="152" t="s">
        <v>375</v>
      </c>
      <c r="F345" s="165" t="s">
        <v>7003</v>
      </c>
      <c r="I345" s="149"/>
      <c r="L345" s="33"/>
      <c r="M345" s="150"/>
      <c r="T345" s="52"/>
      <c r="AT345" s="18" t="s">
        <v>375</v>
      </c>
      <c r="AU345" s="18" t="s">
        <v>78</v>
      </c>
    </row>
    <row r="346" spans="2:65" s="1" customFormat="1" ht="16.5" customHeight="1">
      <c r="B346" s="33"/>
      <c r="C346" s="134" t="s">
        <v>1968</v>
      </c>
      <c r="D346" s="134" t="s">
        <v>332</v>
      </c>
      <c r="E346" s="135" t="s">
        <v>7047</v>
      </c>
      <c r="F346" s="136" t="s">
        <v>7048</v>
      </c>
      <c r="G346" s="137" t="s">
        <v>6964</v>
      </c>
      <c r="H346" s="138">
        <v>1</v>
      </c>
      <c r="I346" s="139">
        <v>128977.51</v>
      </c>
      <c r="J346" s="140">
        <f>ROUND(I346*H346,2)</f>
        <v>128977.51</v>
      </c>
      <c r="K346" s="136" t="s">
        <v>6788</v>
      </c>
      <c r="L346" s="33"/>
      <c r="M346" s="141" t="s">
        <v>21</v>
      </c>
      <c r="N346" s="142" t="s">
        <v>42</v>
      </c>
      <c r="P346" s="143">
        <f>O346*H346</f>
        <v>0</v>
      </c>
      <c r="Q346" s="143">
        <v>0</v>
      </c>
      <c r="R346" s="143">
        <f>Q346*H346</f>
        <v>0</v>
      </c>
      <c r="S346" s="143">
        <v>0</v>
      </c>
      <c r="T346" s="144">
        <f>S346*H346</f>
        <v>0</v>
      </c>
      <c r="AR346" s="145" t="s">
        <v>1050</v>
      </c>
      <c r="AT346" s="145" t="s">
        <v>332</v>
      </c>
      <c r="AU346" s="145" t="s">
        <v>78</v>
      </c>
      <c r="AY346" s="18" t="s">
        <v>330</v>
      </c>
      <c r="BE346" s="146">
        <f>IF(N346="základní",J346,0)</f>
        <v>128977.51</v>
      </c>
      <c r="BF346" s="146">
        <f>IF(N346="snížená",J346,0)</f>
        <v>0</v>
      </c>
      <c r="BG346" s="146">
        <f>IF(N346="zákl. přenesená",J346,0)</f>
        <v>0</v>
      </c>
      <c r="BH346" s="146">
        <f>IF(N346="sníž. přenesená",J346,0)</f>
        <v>0</v>
      </c>
      <c r="BI346" s="146">
        <f>IF(N346="nulová",J346,0)</f>
        <v>0</v>
      </c>
      <c r="BJ346" s="18" t="s">
        <v>78</v>
      </c>
      <c r="BK346" s="146">
        <f>ROUND(I346*H346,2)</f>
        <v>128977.51</v>
      </c>
      <c r="BL346" s="18" t="s">
        <v>1050</v>
      </c>
      <c r="BM346" s="145" t="s">
        <v>3055</v>
      </c>
    </row>
    <row r="347" spans="2:65" s="1" customFormat="1" ht="19.5">
      <c r="B347" s="33"/>
      <c r="D347" s="152" t="s">
        <v>375</v>
      </c>
      <c r="F347" s="165" t="s">
        <v>7003</v>
      </c>
      <c r="I347" s="149"/>
      <c r="L347" s="33"/>
      <c r="M347" s="150"/>
      <c r="T347" s="52"/>
      <c r="AT347" s="18" t="s">
        <v>375</v>
      </c>
      <c r="AU347" s="18" t="s">
        <v>78</v>
      </c>
    </row>
    <row r="348" spans="2:65" s="1" customFormat="1" ht="16.5" customHeight="1">
      <c r="B348" s="33"/>
      <c r="C348" s="134" t="s">
        <v>1974</v>
      </c>
      <c r="D348" s="134" t="s">
        <v>332</v>
      </c>
      <c r="E348" s="135" t="s">
        <v>7049</v>
      </c>
      <c r="F348" s="136" t="s">
        <v>7050</v>
      </c>
      <c r="G348" s="137" t="s">
        <v>7006</v>
      </c>
      <c r="H348" s="138">
        <v>4550</v>
      </c>
      <c r="I348" s="139">
        <v>44.27</v>
      </c>
      <c r="J348" s="140">
        <f>ROUND(I348*H348,2)</f>
        <v>201428.5</v>
      </c>
      <c r="K348" s="136" t="s">
        <v>6788</v>
      </c>
      <c r="L348" s="33"/>
      <c r="M348" s="141" t="s">
        <v>21</v>
      </c>
      <c r="N348" s="142" t="s">
        <v>42</v>
      </c>
      <c r="P348" s="143">
        <f>O348*H348</f>
        <v>0</v>
      </c>
      <c r="Q348" s="143">
        <v>0</v>
      </c>
      <c r="R348" s="143">
        <f>Q348*H348</f>
        <v>0</v>
      </c>
      <c r="S348" s="143">
        <v>0</v>
      </c>
      <c r="T348" s="144">
        <f>S348*H348</f>
        <v>0</v>
      </c>
      <c r="AR348" s="145" t="s">
        <v>1050</v>
      </c>
      <c r="AT348" s="145" t="s">
        <v>332</v>
      </c>
      <c r="AU348" s="145" t="s">
        <v>78</v>
      </c>
      <c r="AY348" s="18" t="s">
        <v>330</v>
      </c>
      <c r="BE348" s="146">
        <f>IF(N348="základní",J348,0)</f>
        <v>201428.5</v>
      </c>
      <c r="BF348" s="146">
        <f>IF(N348="snížená",J348,0)</f>
        <v>0</v>
      </c>
      <c r="BG348" s="146">
        <f>IF(N348="zákl. přenesená",J348,0)</f>
        <v>0</v>
      </c>
      <c r="BH348" s="146">
        <f>IF(N348="sníž. přenesená",J348,0)</f>
        <v>0</v>
      </c>
      <c r="BI348" s="146">
        <f>IF(N348="nulová",J348,0)</f>
        <v>0</v>
      </c>
      <c r="BJ348" s="18" t="s">
        <v>78</v>
      </c>
      <c r="BK348" s="146">
        <f>ROUND(I348*H348,2)</f>
        <v>201428.5</v>
      </c>
      <c r="BL348" s="18" t="s">
        <v>1050</v>
      </c>
      <c r="BM348" s="145" t="s">
        <v>3068</v>
      </c>
    </row>
    <row r="349" spans="2:65" s="1" customFormat="1" ht="19.5">
      <c r="B349" s="33"/>
      <c r="D349" s="152" t="s">
        <v>375</v>
      </c>
      <c r="F349" s="165" t="s">
        <v>7003</v>
      </c>
      <c r="I349" s="149"/>
      <c r="L349" s="33"/>
      <c r="M349" s="150"/>
      <c r="T349" s="52"/>
      <c r="AT349" s="18" t="s">
        <v>375</v>
      </c>
      <c r="AU349" s="18" t="s">
        <v>78</v>
      </c>
    </row>
    <row r="350" spans="2:65" s="1" customFormat="1" ht="16.5" customHeight="1">
      <c r="B350" s="33"/>
      <c r="C350" s="134" t="s">
        <v>1979</v>
      </c>
      <c r="D350" s="134" t="s">
        <v>332</v>
      </c>
      <c r="E350" s="135" t="s">
        <v>7051</v>
      </c>
      <c r="F350" s="136" t="s">
        <v>7052</v>
      </c>
      <c r="G350" s="137" t="s">
        <v>6964</v>
      </c>
      <c r="H350" s="138">
        <v>1</v>
      </c>
      <c r="I350" s="139">
        <v>13553.57</v>
      </c>
      <c r="J350" s="140">
        <f>ROUND(I350*H350,2)</f>
        <v>13553.57</v>
      </c>
      <c r="K350" s="136" t="s">
        <v>6788</v>
      </c>
      <c r="L350" s="33"/>
      <c r="M350" s="141" t="s">
        <v>21</v>
      </c>
      <c r="N350" s="142" t="s">
        <v>42</v>
      </c>
      <c r="P350" s="143">
        <f>O350*H350</f>
        <v>0</v>
      </c>
      <c r="Q350" s="143">
        <v>0</v>
      </c>
      <c r="R350" s="143">
        <f>Q350*H350</f>
        <v>0</v>
      </c>
      <c r="S350" s="143">
        <v>0</v>
      </c>
      <c r="T350" s="144">
        <f>S350*H350</f>
        <v>0</v>
      </c>
      <c r="AR350" s="145" t="s">
        <v>1050</v>
      </c>
      <c r="AT350" s="145" t="s">
        <v>332</v>
      </c>
      <c r="AU350" s="145" t="s">
        <v>78</v>
      </c>
      <c r="AY350" s="18" t="s">
        <v>330</v>
      </c>
      <c r="BE350" s="146">
        <f>IF(N350="základní",J350,0)</f>
        <v>13553.57</v>
      </c>
      <c r="BF350" s="146">
        <f>IF(N350="snížená",J350,0)</f>
        <v>0</v>
      </c>
      <c r="BG350" s="146">
        <f>IF(N350="zákl. přenesená",J350,0)</f>
        <v>0</v>
      </c>
      <c r="BH350" s="146">
        <f>IF(N350="sníž. přenesená",J350,0)</f>
        <v>0</v>
      </c>
      <c r="BI350" s="146">
        <f>IF(N350="nulová",J350,0)</f>
        <v>0</v>
      </c>
      <c r="BJ350" s="18" t="s">
        <v>78</v>
      </c>
      <c r="BK350" s="146">
        <f>ROUND(I350*H350,2)</f>
        <v>13553.57</v>
      </c>
      <c r="BL350" s="18" t="s">
        <v>1050</v>
      </c>
      <c r="BM350" s="145" t="s">
        <v>3080</v>
      </c>
    </row>
    <row r="351" spans="2:65" s="1" customFormat="1" ht="19.5">
      <c r="B351" s="33"/>
      <c r="D351" s="152" t="s">
        <v>375</v>
      </c>
      <c r="F351" s="165" t="s">
        <v>7003</v>
      </c>
      <c r="I351" s="149"/>
      <c r="L351" s="33"/>
      <c r="M351" s="150"/>
      <c r="T351" s="52"/>
      <c r="AT351" s="18" t="s">
        <v>375</v>
      </c>
      <c r="AU351" s="18" t="s">
        <v>78</v>
      </c>
    </row>
    <row r="352" spans="2:65" s="1" customFormat="1" ht="16.5" customHeight="1">
      <c r="B352" s="33"/>
      <c r="C352" s="134" t="s">
        <v>1984</v>
      </c>
      <c r="D352" s="134" t="s">
        <v>332</v>
      </c>
      <c r="E352" s="135" t="s">
        <v>7053</v>
      </c>
      <c r="F352" s="136" t="s">
        <v>7054</v>
      </c>
      <c r="G352" s="137" t="s">
        <v>7006</v>
      </c>
      <c r="H352" s="138">
        <v>1240</v>
      </c>
      <c r="I352" s="139">
        <v>44.27</v>
      </c>
      <c r="J352" s="140">
        <f>ROUND(I352*H352,2)</f>
        <v>54894.8</v>
      </c>
      <c r="K352" s="136" t="s">
        <v>6788</v>
      </c>
      <c r="L352" s="33"/>
      <c r="M352" s="141" t="s">
        <v>21</v>
      </c>
      <c r="N352" s="142" t="s">
        <v>42</v>
      </c>
      <c r="P352" s="143">
        <f>O352*H352</f>
        <v>0</v>
      </c>
      <c r="Q352" s="143">
        <v>0</v>
      </c>
      <c r="R352" s="143">
        <f>Q352*H352</f>
        <v>0</v>
      </c>
      <c r="S352" s="143">
        <v>0</v>
      </c>
      <c r="T352" s="144">
        <f>S352*H352</f>
        <v>0</v>
      </c>
      <c r="AR352" s="145" t="s">
        <v>1050</v>
      </c>
      <c r="AT352" s="145" t="s">
        <v>332</v>
      </c>
      <c r="AU352" s="145" t="s">
        <v>78</v>
      </c>
      <c r="AY352" s="18" t="s">
        <v>330</v>
      </c>
      <c r="BE352" s="146">
        <f>IF(N352="základní",J352,0)</f>
        <v>54894.8</v>
      </c>
      <c r="BF352" s="146">
        <f>IF(N352="snížená",J352,0)</f>
        <v>0</v>
      </c>
      <c r="BG352" s="146">
        <f>IF(N352="zákl. přenesená",J352,0)</f>
        <v>0</v>
      </c>
      <c r="BH352" s="146">
        <f>IF(N352="sníž. přenesená",J352,0)</f>
        <v>0</v>
      </c>
      <c r="BI352" s="146">
        <f>IF(N352="nulová",J352,0)</f>
        <v>0</v>
      </c>
      <c r="BJ352" s="18" t="s">
        <v>78</v>
      </c>
      <c r="BK352" s="146">
        <f>ROUND(I352*H352,2)</f>
        <v>54894.8</v>
      </c>
      <c r="BL352" s="18" t="s">
        <v>1050</v>
      </c>
      <c r="BM352" s="145" t="s">
        <v>3094</v>
      </c>
    </row>
    <row r="353" spans="2:65" s="1" customFormat="1" ht="19.5">
      <c r="B353" s="33"/>
      <c r="D353" s="152" t="s">
        <v>375</v>
      </c>
      <c r="F353" s="165" t="s">
        <v>7003</v>
      </c>
      <c r="I353" s="149"/>
      <c r="L353" s="33"/>
      <c r="M353" s="150"/>
      <c r="T353" s="52"/>
      <c r="AT353" s="18" t="s">
        <v>375</v>
      </c>
      <c r="AU353" s="18" t="s">
        <v>78</v>
      </c>
    </row>
    <row r="354" spans="2:65" s="1" customFormat="1" ht="16.5" customHeight="1">
      <c r="B354" s="33"/>
      <c r="C354" s="134" t="s">
        <v>1994</v>
      </c>
      <c r="D354" s="134" t="s">
        <v>332</v>
      </c>
      <c r="E354" s="135" t="s">
        <v>7055</v>
      </c>
      <c r="F354" s="136" t="s">
        <v>7056</v>
      </c>
      <c r="G354" s="137" t="s">
        <v>7006</v>
      </c>
      <c r="H354" s="138">
        <v>20</v>
      </c>
      <c r="I354" s="139">
        <v>491.45</v>
      </c>
      <c r="J354" s="140">
        <f>ROUND(I354*H354,2)</f>
        <v>9829</v>
      </c>
      <c r="K354" s="136" t="s">
        <v>6788</v>
      </c>
      <c r="L354" s="33"/>
      <c r="M354" s="141" t="s">
        <v>21</v>
      </c>
      <c r="N354" s="142" t="s">
        <v>42</v>
      </c>
      <c r="P354" s="143">
        <f>O354*H354</f>
        <v>0</v>
      </c>
      <c r="Q354" s="143">
        <v>0</v>
      </c>
      <c r="R354" s="143">
        <f>Q354*H354</f>
        <v>0</v>
      </c>
      <c r="S354" s="143">
        <v>0</v>
      </c>
      <c r="T354" s="144">
        <f>S354*H354</f>
        <v>0</v>
      </c>
      <c r="AR354" s="145" t="s">
        <v>1050</v>
      </c>
      <c r="AT354" s="145" t="s">
        <v>332</v>
      </c>
      <c r="AU354" s="145" t="s">
        <v>78</v>
      </c>
      <c r="AY354" s="18" t="s">
        <v>330</v>
      </c>
      <c r="BE354" s="146">
        <f>IF(N354="základní",J354,0)</f>
        <v>9829</v>
      </c>
      <c r="BF354" s="146">
        <f>IF(N354="snížená",J354,0)</f>
        <v>0</v>
      </c>
      <c r="BG354" s="146">
        <f>IF(N354="zákl. přenesená",J354,0)</f>
        <v>0</v>
      </c>
      <c r="BH354" s="146">
        <f>IF(N354="sníž. přenesená",J354,0)</f>
        <v>0</v>
      </c>
      <c r="BI354" s="146">
        <f>IF(N354="nulová",J354,0)</f>
        <v>0</v>
      </c>
      <c r="BJ354" s="18" t="s">
        <v>78</v>
      </c>
      <c r="BK354" s="146">
        <f>ROUND(I354*H354,2)</f>
        <v>9829</v>
      </c>
      <c r="BL354" s="18" t="s">
        <v>1050</v>
      </c>
      <c r="BM354" s="145" t="s">
        <v>3110</v>
      </c>
    </row>
    <row r="355" spans="2:65" s="1" customFormat="1" ht="19.5">
      <c r="B355" s="33"/>
      <c r="D355" s="152" t="s">
        <v>375</v>
      </c>
      <c r="F355" s="165" t="s">
        <v>7003</v>
      </c>
      <c r="I355" s="149"/>
      <c r="L355" s="33"/>
      <c r="M355" s="150"/>
      <c r="T355" s="52"/>
      <c r="AT355" s="18" t="s">
        <v>375</v>
      </c>
      <c r="AU355" s="18" t="s">
        <v>78</v>
      </c>
    </row>
    <row r="356" spans="2:65" s="1" customFormat="1" ht="16.5" customHeight="1">
      <c r="B356" s="33"/>
      <c r="C356" s="134" t="s">
        <v>1999</v>
      </c>
      <c r="D356" s="134" t="s">
        <v>332</v>
      </c>
      <c r="E356" s="135" t="s">
        <v>7057</v>
      </c>
      <c r="F356" s="136" t="s">
        <v>7058</v>
      </c>
      <c r="G356" s="137" t="s">
        <v>7006</v>
      </c>
      <c r="H356" s="138">
        <v>34</v>
      </c>
      <c r="I356" s="139">
        <v>710.61</v>
      </c>
      <c r="J356" s="140">
        <f>ROUND(I356*H356,2)</f>
        <v>24160.74</v>
      </c>
      <c r="K356" s="136" t="s">
        <v>6788</v>
      </c>
      <c r="L356" s="33"/>
      <c r="M356" s="141" t="s">
        <v>21</v>
      </c>
      <c r="N356" s="142" t="s">
        <v>42</v>
      </c>
      <c r="P356" s="143">
        <f>O356*H356</f>
        <v>0</v>
      </c>
      <c r="Q356" s="143">
        <v>0</v>
      </c>
      <c r="R356" s="143">
        <f>Q356*H356</f>
        <v>0</v>
      </c>
      <c r="S356" s="143">
        <v>0</v>
      </c>
      <c r="T356" s="144">
        <f>S356*H356</f>
        <v>0</v>
      </c>
      <c r="AR356" s="145" t="s">
        <v>1050</v>
      </c>
      <c r="AT356" s="145" t="s">
        <v>332</v>
      </c>
      <c r="AU356" s="145" t="s">
        <v>78</v>
      </c>
      <c r="AY356" s="18" t="s">
        <v>330</v>
      </c>
      <c r="BE356" s="146">
        <f>IF(N356="základní",J356,0)</f>
        <v>24160.74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78</v>
      </c>
      <c r="BK356" s="146">
        <f>ROUND(I356*H356,2)</f>
        <v>24160.74</v>
      </c>
      <c r="BL356" s="18" t="s">
        <v>1050</v>
      </c>
      <c r="BM356" s="145" t="s">
        <v>3126</v>
      </c>
    </row>
    <row r="357" spans="2:65" s="1" customFormat="1" ht="19.5">
      <c r="B357" s="33"/>
      <c r="D357" s="152" t="s">
        <v>375</v>
      </c>
      <c r="F357" s="165" t="s">
        <v>7003</v>
      </c>
      <c r="I357" s="149"/>
      <c r="L357" s="33"/>
      <c r="M357" s="150"/>
      <c r="T357" s="52"/>
      <c r="AT357" s="18" t="s">
        <v>375</v>
      </c>
      <c r="AU357" s="18" t="s">
        <v>78</v>
      </c>
    </row>
    <row r="358" spans="2:65" s="1" customFormat="1" ht="16.5" customHeight="1">
      <c r="B358" s="33"/>
      <c r="C358" s="134" t="s">
        <v>2050</v>
      </c>
      <c r="D358" s="134" t="s">
        <v>332</v>
      </c>
      <c r="E358" s="135" t="s">
        <v>7059</v>
      </c>
      <c r="F358" s="136" t="s">
        <v>7060</v>
      </c>
      <c r="G358" s="137" t="s">
        <v>359</v>
      </c>
      <c r="H358" s="138">
        <v>12</v>
      </c>
      <c r="I358" s="139">
        <v>382.98</v>
      </c>
      <c r="J358" s="140">
        <f>ROUND(I358*H358,2)</f>
        <v>4595.76</v>
      </c>
      <c r="K358" s="136" t="s">
        <v>6788</v>
      </c>
      <c r="L358" s="33"/>
      <c r="M358" s="141" t="s">
        <v>21</v>
      </c>
      <c r="N358" s="142" t="s">
        <v>42</v>
      </c>
      <c r="P358" s="143">
        <f>O358*H358</f>
        <v>0</v>
      </c>
      <c r="Q358" s="143">
        <v>0</v>
      </c>
      <c r="R358" s="143">
        <f>Q358*H358</f>
        <v>0</v>
      </c>
      <c r="S358" s="143">
        <v>0</v>
      </c>
      <c r="T358" s="144">
        <f>S358*H358</f>
        <v>0</v>
      </c>
      <c r="AR358" s="145" t="s">
        <v>1050</v>
      </c>
      <c r="AT358" s="145" t="s">
        <v>332</v>
      </c>
      <c r="AU358" s="145" t="s">
        <v>78</v>
      </c>
      <c r="AY358" s="18" t="s">
        <v>330</v>
      </c>
      <c r="BE358" s="146">
        <f>IF(N358="základní",J358,0)</f>
        <v>4595.76</v>
      </c>
      <c r="BF358" s="146">
        <f>IF(N358="snížená",J358,0)</f>
        <v>0</v>
      </c>
      <c r="BG358" s="146">
        <f>IF(N358="zákl. přenesená",J358,0)</f>
        <v>0</v>
      </c>
      <c r="BH358" s="146">
        <f>IF(N358="sníž. přenesená",J358,0)</f>
        <v>0</v>
      </c>
      <c r="BI358" s="146">
        <f>IF(N358="nulová",J358,0)</f>
        <v>0</v>
      </c>
      <c r="BJ358" s="18" t="s">
        <v>78</v>
      </c>
      <c r="BK358" s="146">
        <f>ROUND(I358*H358,2)</f>
        <v>4595.76</v>
      </c>
      <c r="BL358" s="18" t="s">
        <v>1050</v>
      </c>
      <c r="BM358" s="145" t="s">
        <v>3136</v>
      </c>
    </row>
    <row r="359" spans="2:65" s="1" customFormat="1" ht="19.5">
      <c r="B359" s="33"/>
      <c r="D359" s="152" t="s">
        <v>375</v>
      </c>
      <c r="F359" s="165" t="s">
        <v>7003</v>
      </c>
      <c r="I359" s="149"/>
      <c r="L359" s="33"/>
      <c r="M359" s="150"/>
      <c r="T359" s="52"/>
      <c r="AT359" s="18" t="s">
        <v>375</v>
      </c>
      <c r="AU359" s="18" t="s">
        <v>78</v>
      </c>
    </row>
    <row r="360" spans="2:65" s="1" customFormat="1" ht="16.5" customHeight="1">
      <c r="B360" s="33"/>
      <c r="C360" s="134" t="s">
        <v>2053</v>
      </c>
      <c r="D360" s="134" t="s">
        <v>332</v>
      </c>
      <c r="E360" s="135" t="s">
        <v>7061</v>
      </c>
      <c r="F360" s="136" t="s">
        <v>7062</v>
      </c>
      <c r="G360" s="137" t="s">
        <v>359</v>
      </c>
      <c r="H360" s="138">
        <v>8</v>
      </c>
      <c r="I360" s="139">
        <v>863.36</v>
      </c>
      <c r="J360" s="140">
        <f>ROUND(I360*H360,2)</f>
        <v>6906.88</v>
      </c>
      <c r="K360" s="136" t="s">
        <v>6788</v>
      </c>
      <c r="L360" s="33"/>
      <c r="M360" s="141" t="s">
        <v>21</v>
      </c>
      <c r="N360" s="142" t="s">
        <v>42</v>
      </c>
      <c r="P360" s="143">
        <f>O360*H360</f>
        <v>0</v>
      </c>
      <c r="Q360" s="143">
        <v>0</v>
      </c>
      <c r="R360" s="143">
        <f>Q360*H360</f>
        <v>0</v>
      </c>
      <c r="S360" s="143">
        <v>0</v>
      </c>
      <c r="T360" s="144">
        <f>S360*H360</f>
        <v>0</v>
      </c>
      <c r="AR360" s="145" t="s">
        <v>1050</v>
      </c>
      <c r="AT360" s="145" t="s">
        <v>332</v>
      </c>
      <c r="AU360" s="145" t="s">
        <v>78</v>
      </c>
      <c r="AY360" s="18" t="s">
        <v>330</v>
      </c>
      <c r="BE360" s="146">
        <f>IF(N360="základní",J360,0)</f>
        <v>6906.88</v>
      </c>
      <c r="BF360" s="146">
        <f>IF(N360="snížená",J360,0)</f>
        <v>0</v>
      </c>
      <c r="BG360" s="146">
        <f>IF(N360="zákl. přenesená",J360,0)</f>
        <v>0</v>
      </c>
      <c r="BH360" s="146">
        <f>IF(N360="sníž. přenesená",J360,0)</f>
        <v>0</v>
      </c>
      <c r="BI360" s="146">
        <f>IF(N360="nulová",J360,0)</f>
        <v>0</v>
      </c>
      <c r="BJ360" s="18" t="s">
        <v>78</v>
      </c>
      <c r="BK360" s="146">
        <f>ROUND(I360*H360,2)</f>
        <v>6906.88</v>
      </c>
      <c r="BL360" s="18" t="s">
        <v>1050</v>
      </c>
      <c r="BM360" s="145" t="s">
        <v>3149</v>
      </c>
    </row>
    <row r="361" spans="2:65" s="1" customFormat="1" ht="19.5">
      <c r="B361" s="33"/>
      <c r="D361" s="152" t="s">
        <v>375</v>
      </c>
      <c r="F361" s="165" t="s">
        <v>7003</v>
      </c>
      <c r="I361" s="149"/>
      <c r="L361" s="33"/>
      <c r="M361" s="150"/>
      <c r="T361" s="52"/>
      <c r="AT361" s="18" t="s">
        <v>375</v>
      </c>
      <c r="AU361" s="18" t="s">
        <v>78</v>
      </c>
    </row>
    <row r="362" spans="2:65" s="1" customFormat="1" ht="16.5" customHeight="1">
      <c r="B362" s="33"/>
      <c r="C362" s="134" t="s">
        <v>2058</v>
      </c>
      <c r="D362" s="134" t="s">
        <v>332</v>
      </c>
      <c r="E362" s="135" t="s">
        <v>7063</v>
      </c>
      <c r="F362" s="136" t="s">
        <v>7064</v>
      </c>
      <c r="G362" s="137" t="s">
        <v>359</v>
      </c>
      <c r="H362" s="138">
        <v>44</v>
      </c>
      <c r="I362" s="139">
        <v>1071.45</v>
      </c>
      <c r="J362" s="140">
        <f>ROUND(I362*H362,2)</f>
        <v>47143.8</v>
      </c>
      <c r="K362" s="136" t="s">
        <v>6788</v>
      </c>
      <c r="L362" s="33"/>
      <c r="M362" s="141" t="s">
        <v>21</v>
      </c>
      <c r="N362" s="142" t="s">
        <v>42</v>
      </c>
      <c r="P362" s="143">
        <f>O362*H362</f>
        <v>0</v>
      </c>
      <c r="Q362" s="143">
        <v>0</v>
      </c>
      <c r="R362" s="143">
        <f>Q362*H362</f>
        <v>0</v>
      </c>
      <c r="S362" s="143">
        <v>0</v>
      </c>
      <c r="T362" s="144">
        <f>S362*H362</f>
        <v>0</v>
      </c>
      <c r="AR362" s="145" t="s">
        <v>1050</v>
      </c>
      <c r="AT362" s="145" t="s">
        <v>332</v>
      </c>
      <c r="AU362" s="145" t="s">
        <v>78</v>
      </c>
      <c r="AY362" s="18" t="s">
        <v>330</v>
      </c>
      <c r="BE362" s="146">
        <f>IF(N362="základní",J362,0)</f>
        <v>47143.8</v>
      </c>
      <c r="BF362" s="146">
        <f>IF(N362="snížená",J362,0)</f>
        <v>0</v>
      </c>
      <c r="BG362" s="146">
        <f>IF(N362="zákl. přenesená",J362,0)</f>
        <v>0</v>
      </c>
      <c r="BH362" s="146">
        <f>IF(N362="sníž. přenesená",J362,0)</f>
        <v>0</v>
      </c>
      <c r="BI362" s="146">
        <f>IF(N362="nulová",J362,0)</f>
        <v>0</v>
      </c>
      <c r="BJ362" s="18" t="s">
        <v>78</v>
      </c>
      <c r="BK362" s="146">
        <f>ROUND(I362*H362,2)</f>
        <v>47143.8</v>
      </c>
      <c r="BL362" s="18" t="s">
        <v>1050</v>
      </c>
      <c r="BM362" s="145" t="s">
        <v>3165</v>
      </c>
    </row>
    <row r="363" spans="2:65" s="1" customFormat="1" ht="19.5">
      <c r="B363" s="33"/>
      <c r="D363" s="152" t="s">
        <v>375</v>
      </c>
      <c r="F363" s="165" t="s">
        <v>7003</v>
      </c>
      <c r="I363" s="149"/>
      <c r="L363" s="33"/>
      <c r="M363" s="150"/>
      <c r="T363" s="52"/>
      <c r="AT363" s="18" t="s">
        <v>375</v>
      </c>
      <c r="AU363" s="18" t="s">
        <v>78</v>
      </c>
    </row>
    <row r="364" spans="2:65" s="1" customFormat="1" ht="16.5" customHeight="1">
      <c r="B364" s="33"/>
      <c r="C364" s="134" t="s">
        <v>2063</v>
      </c>
      <c r="D364" s="134" t="s">
        <v>332</v>
      </c>
      <c r="E364" s="135" t="s">
        <v>7065</v>
      </c>
      <c r="F364" s="136" t="s">
        <v>7066</v>
      </c>
      <c r="G364" s="137" t="s">
        <v>359</v>
      </c>
      <c r="H364" s="138">
        <v>10</v>
      </c>
      <c r="I364" s="139">
        <v>1071.45</v>
      </c>
      <c r="J364" s="140">
        <f>ROUND(I364*H364,2)</f>
        <v>10714.5</v>
      </c>
      <c r="K364" s="136" t="s">
        <v>6788</v>
      </c>
      <c r="L364" s="33"/>
      <c r="M364" s="141" t="s">
        <v>21</v>
      </c>
      <c r="N364" s="142" t="s">
        <v>42</v>
      </c>
      <c r="P364" s="143">
        <f>O364*H364</f>
        <v>0</v>
      </c>
      <c r="Q364" s="143">
        <v>0</v>
      </c>
      <c r="R364" s="143">
        <f>Q364*H364</f>
        <v>0</v>
      </c>
      <c r="S364" s="143">
        <v>0</v>
      </c>
      <c r="T364" s="144">
        <f>S364*H364</f>
        <v>0</v>
      </c>
      <c r="AR364" s="145" t="s">
        <v>1050</v>
      </c>
      <c r="AT364" s="145" t="s">
        <v>332</v>
      </c>
      <c r="AU364" s="145" t="s">
        <v>78</v>
      </c>
      <c r="AY364" s="18" t="s">
        <v>330</v>
      </c>
      <c r="BE364" s="146">
        <f>IF(N364="základní",J364,0)</f>
        <v>10714.5</v>
      </c>
      <c r="BF364" s="146">
        <f>IF(N364="snížená",J364,0)</f>
        <v>0</v>
      </c>
      <c r="BG364" s="146">
        <f>IF(N364="zákl. přenesená",J364,0)</f>
        <v>0</v>
      </c>
      <c r="BH364" s="146">
        <f>IF(N364="sníž. přenesená",J364,0)</f>
        <v>0</v>
      </c>
      <c r="BI364" s="146">
        <f>IF(N364="nulová",J364,0)</f>
        <v>0</v>
      </c>
      <c r="BJ364" s="18" t="s">
        <v>78</v>
      </c>
      <c r="BK364" s="146">
        <f>ROUND(I364*H364,2)</f>
        <v>10714.5</v>
      </c>
      <c r="BL364" s="18" t="s">
        <v>1050</v>
      </c>
      <c r="BM364" s="145" t="s">
        <v>3183</v>
      </c>
    </row>
    <row r="365" spans="2:65" s="1" customFormat="1" ht="19.5">
      <c r="B365" s="33"/>
      <c r="D365" s="152" t="s">
        <v>375</v>
      </c>
      <c r="F365" s="165" t="s">
        <v>7003</v>
      </c>
      <c r="I365" s="149"/>
      <c r="L365" s="33"/>
      <c r="M365" s="150"/>
      <c r="T365" s="52"/>
      <c r="AT365" s="18" t="s">
        <v>375</v>
      </c>
      <c r="AU365" s="18" t="s">
        <v>78</v>
      </c>
    </row>
    <row r="366" spans="2:65" s="1" customFormat="1" ht="16.5" customHeight="1">
      <c r="B366" s="33"/>
      <c r="C366" s="134" t="s">
        <v>2072</v>
      </c>
      <c r="D366" s="134" t="s">
        <v>332</v>
      </c>
      <c r="E366" s="135" t="s">
        <v>7067</v>
      </c>
      <c r="F366" s="136" t="s">
        <v>7068</v>
      </c>
      <c r="G366" s="137" t="s">
        <v>7006</v>
      </c>
      <c r="H366" s="138">
        <v>686</v>
      </c>
      <c r="I366" s="139">
        <v>546.79</v>
      </c>
      <c r="J366" s="140">
        <f>ROUND(I366*H366,2)</f>
        <v>375097.94</v>
      </c>
      <c r="K366" s="136" t="s">
        <v>6788</v>
      </c>
      <c r="L366" s="33"/>
      <c r="M366" s="141" t="s">
        <v>21</v>
      </c>
      <c r="N366" s="142" t="s">
        <v>42</v>
      </c>
      <c r="P366" s="143">
        <f>O366*H366</f>
        <v>0</v>
      </c>
      <c r="Q366" s="143">
        <v>0</v>
      </c>
      <c r="R366" s="143">
        <f>Q366*H366</f>
        <v>0</v>
      </c>
      <c r="S366" s="143">
        <v>0</v>
      </c>
      <c r="T366" s="144">
        <f>S366*H366</f>
        <v>0</v>
      </c>
      <c r="AR366" s="145" t="s">
        <v>1050</v>
      </c>
      <c r="AT366" s="145" t="s">
        <v>332</v>
      </c>
      <c r="AU366" s="145" t="s">
        <v>78</v>
      </c>
      <c r="AY366" s="18" t="s">
        <v>330</v>
      </c>
      <c r="BE366" s="146">
        <f>IF(N366="základní",J366,0)</f>
        <v>375097.94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78</v>
      </c>
      <c r="BK366" s="146">
        <f>ROUND(I366*H366,2)</f>
        <v>375097.94</v>
      </c>
      <c r="BL366" s="18" t="s">
        <v>1050</v>
      </c>
      <c r="BM366" s="145" t="s">
        <v>3193</v>
      </c>
    </row>
    <row r="367" spans="2:65" s="1" customFormat="1" ht="19.5">
      <c r="B367" s="33"/>
      <c r="D367" s="152" t="s">
        <v>375</v>
      </c>
      <c r="F367" s="165" t="s">
        <v>7003</v>
      </c>
      <c r="I367" s="149"/>
      <c r="L367" s="33"/>
      <c r="M367" s="150"/>
      <c r="T367" s="52"/>
      <c r="AT367" s="18" t="s">
        <v>375</v>
      </c>
      <c r="AU367" s="18" t="s">
        <v>78</v>
      </c>
    </row>
    <row r="368" spans="2:65" s="1" customFormat="1" ht="16.5" customHeight="1">
      <c r="B368" s="33"/>
      <c r="C368" s="134" t="s">
        <v>2077</v>
      </c>
      <c r="D368" s="134" t="s">
        <v>332</v>
      </c>
      <c r="E368" s="135" t="s">
        <v>7069</v>
      </c>
      <c r="F368" s="136" t="s">
        <v>7070</v>
      </c>
      <c r="G368" s="137" t="s">
        <v>7006</v>
      </c>
      <c r="H368" s="138">
        <v>470</v>
      </c>
      <c r="I368" s="139">
        <v>459.35</v>
      </c>
      <c r="J368" s="140">
        <f>ROUND(I368*H368,2)</f>
        <v>215894.5</v>
      </c>
      <c r="K368" s="136" t="s">
        <v>6788</v>
      </c>
      <c r="L368" s="33"/>
      <c r="M368" s="141" t="s">
        <v>21</v>
      </c>
      <c r="N368" s="142" t="s">
        <v>42</v>
      </c>
      <c r="P368" s="143">
        <f>O368*H368</f>
        <v>0</v>
      </c>
      <c r="Q368" s="143">
        <v>0</v>
      </c>
      <c r="R368" s="143">
        <f>Q368*H368</f>
        <v>0</v>
      </c>
      <c r="S368" s="143">
        <v>0</v>
      </c>
      <c r="T368" s="144">
        <f>S368*H368</f>
        <v>0</v>
      </c>
      <c r="AR368" s="145" t="s">
        <v>1050</v>
      </c>
      <c r="AT368" s="145" t="s">
        <v>332</v>
      </c>
      <c r="AU368" s="145" t="s">
        <v>78</v>
      </c>
      <c r="AY368" s="18" t="s">
        <v>330</v>
      </c>
      <c r="BE368" s="146">
        <f>IF(N368="základní",J368,0)</f>
        <v>215894.5</v>
      </c>
      <c r="BF368" s="146">
        <f>IF(N368="snížená",J368,0)</f>
        <v>0</v>
      </c>
      <c r="BG368" s="146">
        <f>IF(N368="zákl. přenesená",J368,0)</f>
        <v>0</v>
      </c>
      <c r="BH368" s="146">
        <f>IF(N368="sníž. přenesená",J368,0)</f>
        <v>0</v>
      </c>
      <c r="BI368" s="146">
        <f>IF(N368="nulová",J368,0)</f>
        <v>0</v>
      </c>
      <c r="BJ368" s="18" t="s">
        <v>78</v>
      </c>
      <c r="BK368" s="146">
        <f>ROUND(I368*H368,2)</f>
        <v>215894.5</v>
      </c>
      <c r="BL368" s="18" t="s">
        <v>1050</v>
      </c>
      <c r="BM368" s="145" t="s">
        <v>3204</v>
      </c>
    </row>
    <row r="369" spans="2:65" s="1" customFormat="1" ht="19.5">
      <c r="B369" s="33"/>
      <c r="D369" s="152" t="s">
        <v>375</v>
      </c>
      <c r="F369" s="165" t="s">
        <v>7003</v>
      </c>
      <c r="I369" s="149"/>
      <c r="L369" s="33"/>
      <c r="M369" s="150"/>
      <c r="T369" s="52"/>
      <c r="AT369" s="18" t="s">
        <v>375</v>
      </c>
      <c r="AU369" s="18" t="s">
        <v>78</v>
      </c>
    </row>
    <row r="370" spans="2:65" s="1" customFormat="1" ht="16.5" customHeight="1">
      <c r="B370" s="33"/>
      <c r="C370" s="134" t="s">
        <v>2081</v>
      </c>
      <c r="D370" s="134" t="s">
        <v>332</v>
      </c>
      <c r="E370" s="135" t="s">
        <v>7071</v>
      </c>
      <c r="F370" s="136" t="s">
        <v>7072</v>
      </c>
      <c r="G370" s="137" t="s">
        <v>7006</v>
      </c>
      <c r="H370" s="138">
        <v>1644</v>
      </c>
      <c r="I370" s="139">
        <v>76.37</v>
      </c>
      <c r="J370" s="140">
        <f>ROUND(I370*H370,2)</f>
        <v>125552.28</v>
      </c>
      <c r="K370" s="136" t="s">
        <v>6788</v>
      </c>
      <c r="L370" s="33"/>
      <c r="M370" s="141" t="s">
        <v>21</v>
      </c>
      <c r="N370" s="142" t="s">
        <v>42</v>
      </c>
      <c r="P370" s="143">
        <f>O370*H370</f>
        <v>0</v>
      </c>
      <c r="Q370" s="143">
        <v>0</v>
      </c>
      <c r="R370" s="143">
        <f>Q370*H370</f>
        <v>0</v>
      </c>
      <c r="S370" s="143">
        <v>0</v>
      </c>
      <c r="T370" s="144">
        <f>S370*H370</f>
        <v>0</v>
      </c>
      <c r="AR370" s="145" t="s">
        <v>1050</v>
      </c>
      <c r="AT370" s="145" t="s">
        <v>332</v>
      </c>
      <c r="AU370" s="145" t="s">
        <v>78</v>
      </c>
      <c r="AY370" s="18" t="s">
        <v>330</v>
      </c>
      <c r="BE370" s="146">
        <f>IF(N370="základní",J370,0)</f>
        <v>125552.28</v>
      </c>
      <c r="BF370" s="146">
        <f>IF(N370="snížená",J370,0)</f>
        <v>0</v>
      </c>
      <c r="BG370" s="146">
        <f>IF(N370="zákl. přenesená",J370,0)</f>
        <v>0</v>
      </c>
      <c r="BH370" s="146">
        <f>IF(N370="sníž. přenesená",J370,0)</f>
        <v>0</v>
      </c>
      <c r="BI370" s="146">
        <f>IF(N370="nulová",J370,0)</f>
        <v>0</v>
      </c>
      <c r="BJ370" s="18" t="s">
        <v>78</v>
      </c>
      <c r="BK370" s="146">
        <f>ROUND(I370*H370,2)</f>
        <v>125552.28</v>
      </c>
      <c r="BL370" s="18" t="s">
        <v>1050</v>
      </c>
      <c r="BM370" s="145" t="s">
        <v>3219</v>
      </c>
    </row>
    <row r="371" spans="2:65" s="1" customFormat="1" ht="19.5">
      <c r="B371" s="33"/>
      <c r="D371" s="152" t="s">
        <v>375</v>
      </c>
      <c r="F371" s="165" t="s">
        <v>7003</v>
      </c>
      <c r="I371" s="149"/>
      <c r="L371" s="33"/>
      <c r="M371" s="150"/>
      <c r="T371" s="52"/>
      <c r="AT371" s="18" t="s">
        <v>375</v>
      </c>
      <c r="AU371" s="18" t="s">
        <v>78</v>
      </c>
    </row>
    <row r="372" spans="2:65" s="1" customFormat="1" ht="16.5" customHeight="1">
      <c r="B372" s="33"/>
      <c r="C372" s="134" t="s">
        <v>2087</v>
      </c>
      <c r="D372" s="134" t="s">
        <v>332</v>
      </c>
      <c r="E372" s="135" t="s">
        <v>7073</v>
      </c>
      <c r="F372" s="136" t="s">
        <v>7074</v>
      </c>
      <c r="G372" s="137" t="s">
        <v>7006</v>
      </c>
      <c r="H372" s="138">
        <v>5790</v>
      </c>
      <c r="I372" s="139">
        <v>44.27</v>
      </c>
      <c r="J372" s="140">
        <f>ROUND(I372*H372,2)</f>
        <v>256323.3</v>
      </c>
      <c r="K372" s="136" t="s">
        <v>6788</v>
      </c>
      <c r="L372" s="33"/>
      <c r="M372" s="141" t="s">
        <v>21</v>
      </c>
      <c r="N372" s="142" t="s">
        <v>42</v>
      </c>
      <c r="P372" s="143">
        <f>O372*H372</f>
        <v>0</v>
      </c>
      <c r="Q372" s="143">
        <v>0</v>
      </c>
      <c r="R372" s="143">
        <f>Q372*H372</f>
        <v>0</v>
      </c>
      <c r="S372" s="143">
        <v>0</v>
      </c>
      <c r="T372" s="144">
        <f>S372*H372</f>
        <v>0</v>
      </c>
      <c r="AR372" s="145" t="s">
        <v>1050</v>
      </c>
      <c r="AT372" s="145" t="s">
        <v>332</v>
      </c>
      <c r="AU372" s="145" t="s">
        <v>78</v>
      </c>
      <c r="AY372" s="18" t="s">
        <v>330</v>
      </c>
      <c r="BE372" s="146">
        <f>IF(N372="základní",J372,0)</f>
        <v>256323.3</v>
      </c>
      <c r="BF372" s="146">
        <f>IF(N372="snížená",J372,0)</f>
        <v>0</v>
      </c>
      <c r="BG372" s="146">
        <f>IF(N372="zákl. přenesená",J372,0)</f>
        <v>0</v>
      </c>
      <c r="BH372" s="146">
        <f>IF(N372="sníž. přenesená",J372,0)</f>
        <v>0</v>
      </c>
      <c r="BI372" s="146">
        <f>IF(N372="nulová",J372,0)</f>
        <v>0</v>
      </c>
      <c r="BJ372" s="18" t="s">
        <v>78</v>
      </c>
      <c r="BK372" s="146">
        <f>ROUND(I372*H372,2)</f>
        <v>256323.3</v>
      </c>
      <c r="BL372" s="18" t="s">
        <v>1050</v>
      </c>
      <c r="BM372" s="145" t="s">
        <v>3235</v>
      </c>
    </row>
    <row r="373" spans="2:65" s="1" customFormat="1" ht="19.5">
      <c r="B373" s="33"/>
      <c r="D373" s="152" t="s">
        <v>375</v>
      </c>
      <c r="F373" s="165" t="s">
        <v>7003</v>
      </c>
      <c r="I373" s="149"/>
      <c r="L373" s="33"/>
      <c r="M373" s="150"/>
      <c r="T373" s="52"/>
      <c r="AT373" s="18" t="s">
        <v>375</v>
      </c>
      <c r="AU373" s="18" t="s">
        <v>78</v>
      </c>
    </row>
    <row r="374" spans="2:65" s="1" customFormat="1" ht="16.5" customHeight="1">
      <c r="B374" s="33"/>
      <c r="C374" s="134" t="s">
        <v>2094</v>
      </c>
      <c r="D374" s="134" t="s">
        <v>332</v>
      </c>
      <c r="E374" s="135" t="s">
        <v>7075</v>
      </c>
      <c r="F374" s="136" t="s">
        <v>7076</v>
      </c>
      <c r="G374" s="137" t="s">
        <v>2551</v>
      </c>
      <c r="H374" s="138">
        <v>2</v>
      </c>
      <c r="I374" s="139">
        <v>1968.01</v>
      </c>
      <c r="J374" s="140">
        <f>ROUND(I374*H374,2)</f>
        <v>3936.02</v>
      </c>
      <c r="K374" s="136" t="s">
        <v>6788</v>
      </c>
      <c r="L374" s="33"/>
      <c r="M374" s="141" t="s">
        <v>21</v>
      </c>
      <c r="N374" s="142" t="s">
        <v>42</v>
      </c>
      <c r="P374" s="143">
        <f>O374*H374</f>
        <v>0</v>
      </c>
      <c r="Q374" s="143">
        <v>0</v>
      </c>
      <c r="R374" s="143">
        <f>Q374*H374</f>
        <v>0</v>
      </c>
      <c r="S374" s="143">
        <v>0</v>
      </c>
      <c r="T374" s="144">
        <f>S374*H374</f>
        <v>0</v>
      </c>
      <c r="AR374" s="145" t="s">
        <v>1050</v>
      </c>
      <c r="AT374" s="145" t="s">
        <v>332</v>
      </c>
      <c r="AU374" s="145" t="s">
        <v>78</v>
      </c>
      <c r="AY374" s="18" t="s">
        <v>330</v>
      </c>
      <c r="BE374" s="146">
        <f>IF(N374="základní",J374,0)</f>
        <v>3936.02</v>
      </c>
      <c r="BF374" s="146">
        <f>IF(N374="snížená",J374,0)</f>
        <v>0</v>
      </c>
      <c r="BG374" s="146">
        <f>IF(N374="zákl. přenesená",J374,0)</f>
        <v>0</v>
      </c>
      <c r="BH374" s="146">
        <f>IF(N374="sníž. přenesená",J374,0)</f>
        <v>0</v>
      </c>
      <c r="BI374" s="146">
        <f>IF(N374="nulová",J374,0)</f>
        <v>0</v>
      </c>
      <c r="BJ374" s="18" t="s">
        <v>78</v>
      </c>
      <c r="BK374" s="146">
        <f>ROUND(I374*H374,2)</f>
        <v>3936.02</v>
      </c>
      <c r="BL374" s="18" t="s">
        <v>1050</v>
      </c>
      <c r="BM374" s="145" t="s">
        <v>3247</v>
      </c>
    </row>
    <row r="375" spans="2:65" s="1" customFormat="1" ht="19.5">
      <c r="B375" s="33"/>
      <c r="D375" s="152" t="s">
        <v>375</v>
      </c>
      <c r="F375" s="165" t="s">
        <v>7003</v>
      </c>
      <c r="I375" s="149"/>
      <c r="L375" s="33"/>
      <c r="M375" s="150"/>
      <c r="T375" s="52"/>
      <c r="AT375" s="18" t="s">
        <v>375</v>
      </c>
      <c r="AU375" s="18" t="s">
        <v>78</v>
      </c>
    </row>
    <row r="376" spans="2:65" s="1" customFormat="1" ht="16.5" customHeight="1">
      <c r="B376" s="33"/>
      <c r="C376" s="134" t="s">
        <v>2099</v>
      </c>
      <c r="D376" s="134" t="s">
        <v>332</v>
      </c>
      <c r="E376" s="135" t="s">
        <v>7077</v>
      </c>
      <c r="F376" s="136" t="s">
        <v>7078</v>
      </c>
      <c r="G376" s="137" t="s">
        <v>2551</v>
      </c>
      <c r="H376" s="138">
        <v>5</v>
      </c>
      <c r="I376" s="139">
        <v>1114.6100000000001</v>
      </c>
      <c r="J376" s="140">
        <f>ROUND(I376*H376,2)</f>
        <v>5573.05</v>
      </c>
      <c r="K376" s="136" t="s">
        <v>6788</v>
      </c>
      <c r="L376" s="33"/>
      <c r="M376" s="141" t="s">
        <v>21</v>
      </c>
      <c r="N376" s="142" t="s">
        <v>42</v>
      </c>
      <c r="P376" s="143">
        <f>O376*H376</f>
        <v>0</v>
      </c>
      <c r="Q376" s="143">
        <v>0</v>
      </c>
      <c r="R376" s="143">
        <f>Q376*H376</f>
        <v>0</v>
      </c>
      <c r="S376" s="143">
        <v>0</v>
      </c>
      <c r="T376" s="144">
        <f>S376*H376</f>
        <v>0</v>
      </c>
      <c r="AR376" s="145" t="s">
        <v>1050</v>
      </c>
      <c r="AT376" s="145" t="s">
        <v>332</v>
      </c>
      <c r="AU376" s="145" t="s">
        <v>78</v>
      </c>
      <c r="AY376" s="18" t="s">
        <v>330</v>
      </c>
      <c r="BE376" s="146">
        <f>IF(N376="základní",J376,0)</f>
        <v>5573.05</v>
      </c>
      <c r="BF376" s="146">
        <f>IF(N376="snížená",J376,0)</f>
        <v>0</v>
      </c>
      <c r="BG376" s="146">
        <f>IF(N376="zákl. přenesená",J376,0)</f>
        <v>0</v>
      </c>
      <c r="BH376" s="146">
        <f>IF(N376="sníž. přenesená",J376,0)</f>
        <v>0</v>
      </c>
      <c r="BI376" s="146">
        <f>IF(N376="nulová",J376,0)</f>
        <v>0</v>
      </c>
      <c r="BJ376" s="18" t="s">
        <v>78</v>
      </c>
      <c r="BK376" s="146">
        <f>ROUND(I376*H376,2)</f>
        <v>5573.05</v>
      </c>
      <c r="BL376" s="18" t="s">
        <v>1050</v>
      </c>
      <c r="BM376" s="145" t="s">
        <v>3261</v>
      </c>
    </row>
    <row r="377" spans="2:65" s="1" customFormat="1" ht="19.5">
      <c r="B377" s="33"/>
      <c r="D377" s="152" t="s">
        <v>375</v>
      </c>
      <c r="F377" s="165" t="s">
        <v>7003</v>
      </c>
      <c r="I377" s="149"/>
      <c r="L377" s="33"/>
      <c r="M377" s="150"/>
      <c r="T377" s="52"/>
      <c r="AT377" s="18" t="s">
        <v>375</v>
      </c>
      <c r="AU377" s="18" t="s">
        <v>78</v>
      </c>
    </row>
    <row r="378" spans="2:65" s="1" customFormat="1" ht="16.5" customHeight="1">
      <c r="B378" s="33"/>
      <c r="C378" s="134" t="s">
        <v>2105</v>
      </c>
      <c r="D378" s="134" t="s">
        <v>332</v>
      </c>
      <c r="E378" s="135" t="s">
        <v>7079</v>
      </c>
      <c r="F378" s="136" t="s">
        <v>7080</v>
      </c>
      <c r="G378" s="137" t="s">
        <v>2551</v>
      </c>
      <c r="H378" s="138">
        <v>2</v>
      </c>
      <c r="I378" s="139">
        <v>863.36</v>
      </c>
      <c r="J378" s="140">
        <f>ROUND(I378*H378,2)</f>
        <v>1726.72</v>
      </c>
      <c r="K378" s="136" t="s">
        <v>6788</v>
      </c>
      <c r="L378" s="33"/>
      <c r="M378" s="141" t="s">
        <v>21</v>
      </c>
      <c r="N378" s="142" t="s">
        <v>42</v>
      </c>
      <c r="P378" s="143">
        <f>O378*H378</f>
        <v>0</v>
      </c>
      <c r="Q378" s="143">
        <v>0</v>
      </c>
      <c r="R378" s="143">
        <f>Q378*H378</f>
        <v>0</v>
      </c>
      <c r="S378" s="143">
        <v>0</v>
      </c>
      <c r="T378" s="144">
        <f>S378*H378</f>
        <v>0</v>
      </c>
      <c r="AR378" s="145" t="s">
        <v>1050</v>
      </c>
      <c r="AT378" s="145" t="s">
        <v>332</v>
      </c>
      <c r="AU378" s="145" t="s">
        <v>78</v>
      </c>
      <c r="AY378" s="18" t="s">
        <v>330</v>
      </c>
      <c r="BE378" s="146">
        <f>IF(N378="základní",J378,0)</f>
        <v>1726.72</v>
      </c>
      <c r="BF378" s="146">
        <f>IF(N378="snížená",J378,0)</f>
        <v>0</v>
      </c>
      <c r="BG378" s="146">
        <f>IF(N378="zákl. přenesená",J378,0)</f>
        <v>0</v>
      </c>
      <c r="BH378" s="146">
        <f>IF(N378="sníž. přenesená",J378,0)</f>
        <v>0</v>
      </c>
      <c r="BI378" s="146">
        <f>IF(N378="nulová",J378,0)</f>
        <v>0</v>
      </c>
      <c r="BJ378" s="18" t="s">
        <v>78</v>
      </c>
      <c r="BK378" s="146">
        <f>ROUND(I378*H378,2)</f>
        <v>1726.72</v>
      </c>
      <c r="BL378" s="18" t="s">
        <v>1050</v>
      </c>
      <c r="BM378" s="145" t="s">
        <v>3275</v>
      </c>
    </row>
    <row r="379" spans="2:65" s="1" customFormat="1" ht="19.5">
      <c r="B379" s="33"/>
      <c r="D379" s="152" t="s">
        <v>375</v>
      </c>
      <c r="F379" s="165" t="s">
        <v>7003</v>
      </c>
      <c r="I379" s="149"/>
      <c r="L379" s="33"/>
      <c r="M379" s="150"/>
      <c r="T379" s="52"/>
      <c r="AT379" s="18" t="s">
        <v>375</v>
      </c>
      <c r="AU379" s="18" t="s">
        <v>78</v>
      </c>
    </row>
    <row r="380" spans="2:65" s="1" customFormat="1" ht="16.5" customHeight="1">
      <c r="B380" s="33"/>
      <c r="C380" s="134" t="s">
        <v>2111</v>
      </c>
      <c r="D380" s="134" t="s">
        <v>332</v>
      </c>
      <c r="E380" s="135" t="s">
        <v>7081</v>
      </c>
      <c r="F380" s="136" t="s">
        <v>7082</v>
      </c>
      <c r="G380" s="137" t="s">
        <v>2551</v>
      </c>
      <c r="H380" s="138">
        <v>111</v>
      </c>
      <c r="I380" s="139">
        <v>87.44</v>
      </c>
      <c r="J380" s="140">
        <f>ROUND(I380*H380,2)</f>
        <v>9705.84</v>
      </c>
      <c r="K380" s="136" t="s">
        <v>6788</v>
      </c>
      <c r="L380" s="33"/>
      <c r="M380" s="141" t="s">
        <v>21</v>
      </c>
      <c r="N380" s="142" t="s">
        <v>42</v>
      </c>
      <c r="P380" s="143">
        <f>O380*H380</f>
        <v>0</v>
      </c>
      <c r="Q380" s="143">
        <v>0</v>
      </c>
      <c r="R380" s="143">
        <f>Q380*H380</f>
        <v>0</v>
      </c>
      <c r="S380" s="143">
        <v>0</v>
      </c>
      <c r="T380" s="144">
        <f>S380*H380</f>
        <v>0</v>
      </c>
      <c r="AR380" s="145" t="s">
        <v>1050</v>
      </c>
      <c r="AT380" s="145" t="s">
        <v>332</v>
      </c>
      <c r="AU380" s="145" t="s">
        <v>78</v>
      </c>
      <c r="AY380" s="18" t="s">
        <v>330</v>
      </c>
      <c r="BE380" s="146">
        <f>IF(N380="základní",J380,0)</f>
        <v>9705.84</v>
      </c>
      <c r="BF380" s="146">
        <f>IF(N380="snížená",J380,0)</f>
        <v>0</v>
      </c>
      <c r="BG380" s="146">
        <f>IF(N380="zákl. přenesená",J380,0)</f>
        <v>0</v>
      </c>
      <c r="BH380" s="146">
        <f>IF(N380="sníž. přenesená",J380,0)</f>
        <v>0</v>
      </c>
      <c r="BI380" s="146">
        <f>IF(N380="nulová",J380,0)</f>
        <v>0</v>
      </c>
      <c r="BJ380" s="18" t="s">
        <v>78</v>
      </c>
      <c r="BK380" s="146">
        <f>ROUND(I380*H380,2)</f>
        <v>9705.84</v>
      </c>
      <c r="BL380" s="18" t="s">
        <v>1050</v>
      </c>
      <c r="BM380" s="145" t="s">
        <v>3285</v>
      </c>
    </row>
    <row r="381" spans="2:65" s="1" customFormat="1" ht="19.5">
      <c r="B381" s="33"/>
      <c r="D381" s="152" t="s">
        <v>375</v>
      </c>
      <c r="F381" s="165" t="s">
        <v>7003</v>
      </c>
      <c r="I381" s="149"/>
      <c r="L381" s="33"/>
      <c r="M381" s="150"/>
      <c r="T381" s="52"/>
      <c r="AT381" s="18" t="s">
        <v>375</v>
      </c>
      <c r="AU381" s="18" t="s">
        <v>78</v>
      </c>
    </row>
    <row r="382" spans="2:65" s="1" customFormat="1" ht="24.2" customHeight="1">
      <c r="B382" s="33"/>
      <c r="C382" s="134" t="s">
        <v>2153</v>
      </c>
      <c r="D382" s="134" t="s">
        <v>332</v>
      </c>
      <c r="E382" s="135" t="s">
        <v>7083</v>
      </c>
      <c r="F382" s="136" t="s">
        <v>7084</v>
      </c>
      <c r="G382" s="137" t="s">
        <v>7006</v>
      </c>
      <c r="H382" s="138">
        <v>2446</v>
      </c>
      <c r="I382" s="139">
        <v>241.3</v>
      </c>
      <c r="J382" s="140">
        <f>ROUND(I382*H382,2)</f>
        <v>590219.80000000005</v>
      </c>
      <c r="K382" s="136" t="s">
        <v>6788</v>
      </c>
      <c r="L382" s="33"/>
      <c r="M382" s="141" t="s">
        <v>21</v>
      </c>
      <c r="N382" s="142" t="s">
        <v>42</v>
      </c>
      <c r="P382" s="143">
        <f>O382*H382</f>
        <v>0</v>
      </c>
      <c r="Q382" s="143">
        <v>0</v>
      </c>
      <c r="R382" s="143">
        <f>Q382*H382</f>
        <v>0</v>
      </c>
      <c r="S382" s="143">
        <v>0</v>
      </c>
      <c r="T382" s="144">
        <f>S382*H382</f>
        <v>0</v>
      </c>
      <c r="AR382" s="145" t="s">
        <v>1050</v>
      </c>
      <c r="AT382" s="145" t="s">
        <v>332</v>
      </c>
      <c r="AU382" s="145" t="s">
        <v>78</v>
      </c>
      <c r="AY382" s="18" t="s">
        <v>330</v>
      </c>
      <c r="BE382" s="146">
        <f>IF(N382="základní",J382,0)</f>
        <v>590219.80000000005</v>
      </c>
      <c r="BF382" s="146">
        <f>IF(N382="snížená",J382,0)</f>
        <v>0</v>
      </c>
      <c r="BG382" s="146">
        <f>IF(N382="zákl. přenesená",J382,0)</f>
        <v>0</v>
      </c>
      <c r="BH382" s="146">
        <f>IF(N382="sníž. přenesená",J382,0)</f>
        <v>0</v>
      </c>
      <c r="BI382" s="146">
        <f>IF(N382="nulová",J382,0)</f>
        <v>0</v>
      </c>
      <c r="BJ382" s="18" t="s">
        <v>78</v>
      </c>
      <c r="BK382" s="146">
        <f>ROUND(I382*H382,2)</f>
        <v>590219.80000000005</v>
      </c>
      <c r="BL382" s="18" t="s">
        <v>1050</v>
      </c>
      <c r="BM382" s="145" t="s">
        <v>3315</v>
      </c>
    </row>
    <row r="383" spans="2:65" s="1" customFormat="1" ht="19.5">
      <c r="B383" s="33"/>
      <c r="D383" s="152" t="s">
        <v>375</v>
      </c>
      <c r="F383" s="165" t="s">
        <v>7003</v>
      </c>
      <c r="I383" s="149"/>
      <c r="L383" s="33"/>
      <c r="M383" s="150"/>
      <c r="T383" s="52"/>
      <c r="AT383" s="18" t="s">
        <v>375</v>
      </c>
      <c r="AU383" s="18" t="s">
        <v>78</v>
      </c>
    </row>
    <row r="384" spans="2:65" s="1" customFormat="1" ht="16.5" customHeight="1">
      <c r="B384" s="33"/>
      <c r="C384" s="134" t="s">
        <v>2159</v>
      </c>
      <c r="D384" s="134" t="s">
        <v>332</v>
      </c>
      <c r="E384" s="135" t="s">
        <v>7085</v>
      </c>
      <c r="F384" s="136" t="s">
        <v>7086</v>
      </c>
      <c r="G384" s="137" t="s">
        <v>7006</v>
      </c>
      <c r="H384" s="138">
        <v>5790</v>
      </c>
      <c r="I384" s="139">
        <v>22.14</v>
      </c>
      <c r="J384" s="140">
        <f>ROUND(I384*H384,2)</f>
        <v>128190.6</v>
      </c>
      <c r="K384" s="136" t="s">
        <v>6788</v>
      </c>
      <c r="L384" s="33"/>
      <c r="M384" s="141" t="s">
        <v>21</v>
      </c>
      <c r="N384" s="142" t="s">
        <v>42</v>
      </c>
      <c r="P384" s="143">
        <f>O384*H384</f>
        <v>0</v>
      </c>
      <c r="Q384" s="143">
        <v>0</v>
      </c>
      <c r="R384" s="143">
        <f>Q384*H384</f>
        <v>0</v>
      </c>
      <c r="S384" s="143">
        <v>0</v>
      </c>
      <c r="T384" s="144">
        <f>S384*H384</f>
        <v>0</v>
      </c>
      <c r="AR384" s="145" t="s">
        <v>1050</v>
      </c>
      <c r="AT384" s="145" t="s">
        <v>332</v>
      </c>
      <c r="AU384" s="145" t="s">
        <v>78</v>
      </c>
      <c r="AY384" s="18" t="s">
        <v>330</v>
      </c>
      <c r="BE384" s="146">
        <f>IF(N384="základní",J384,0)</f>
        <v>128190.6</v>
      </c>
      <c r="BF384" s="146">
        <f>IF(N384="snížená",J384,0)</f>
        <v>0</v>
      </c>
      <c r="BG384" s="146">
        <f>IF(N384="zákl. přenesená",J384,0)</f>
        <v>0</v>
      </c>
      <c r="BH384" s="146">
        <f>IF(N384="sníž. přenesená",J384,0)</f>
        <v>0</v>
      </c>
      <c r="BI384" s="146">
        <f>IF(N384="nulová",J384,0)</f>
        <v>0</v>
      </c>
      <c r="BJ384" s="18" t="s">
        <v>78</v>
      </c>
      <c r="BK384" s="146">
        <f>ROUND(I384*H384,2)</f>
        <v>128190.6</v>
      </c>
      <c r="BL384" s="18" t="s">
        <v>1050</v>
      </c>
      <c r="BM384" s="145" t="s">
        <v>3326</v>
      </c>
    </row>
    <row r="385" spans="2:65" s="1" customFormat="1" ht="19.5">
      <c r="B385" s="33"/>
      <c r="D385" s="152" t="s">
        <v>375</v>
      </c>
      <c r="F385" s="165" t="s">
        <v>7003</v>
      </c>
      <c r="I385" s="149"/>
      <c r="L385" s="33"/>
      <c r="M385" s="150"/>
      <c r="T385" s="52"/>
      <c r="AT385" s="18" t="s">
        <v>375</v>
      </c>
      <c r="AU385" s="18" t="s">
        <v>78</v>
      </c>
    </row>
    <row r="386" spans="2:65" s="1" customFormat="1" ht="16.5" customHeight="1">
      <c r="B386" s="33"/>
      <c r="C386" s="134" t="s">
        <v>2164</v>
      </c>
      <c r="D386" s="134" t="s">
        <v>332</v>
      </c>
      <c r="E386" s="135" t="s">
        <v>7087</v>
      </c>
      <c r="F386" s="136" t="s">
        <v>7088</v>
      </c>
      <c r="G386" s="137" t="s">
        <v>7006</v>
      </c>
      <c r="H386" s="138">
        <v>392</v>
      </c>
      <c r="I386" s="139">
        <v>131.72</v>
      </c>
      <c r="J386" s="140">
        <f>ROUND(I386*H386,2)</f>
        <v>51634.239999999998</v>
      </c>
      <c r="K386" s="136" t="s">
        <v>6788</v>
      </c>
      <c r="L386" s="33"/>
      <c r="M386" s="141" t="s">
        <v>21</v>
      </c>
      <c r="N386" s="142" t="s">
        <v>42</v>
      </c>
      <c r="P386" s="143">
        <f>O386*H386</f>
        <v>0</v>
      </c>
      <c r="Q386" s="143">
        <v>0</v>
      </c>
      <c r="R386" s="143">
        <f>Q386*H386</f>
        <v>0</v>
      </c>
      <c r="S386" s="143">
        <v>0</v>
      </c>
      <c r="T386" s="144">
        <f>S386*H386</f>
        <v>0</v>
      </c>
      <c r="AR386" s="145" t="s">
        <v>1050</v>
      </c>
      <c r="AT386" s="145" t="s">
        <v>332</v>
      </c>
      <c r="AU386" s="145" t="s">
        <v>78</v>
      </c>
      <c r="AY386" s="18" t="s">
        <v>330</v>
      </c>
      <c r="BE386" s="146">
        <f>IF(N386="základní",J386,0)</f>
        <v>51634.239999999998</v>
      </c>
      <c r="BF386" s="146">
        <f>IF(N386="snížená",J386,0)</f>
        <v>0</v>
      </c>
      <c r="BG386" s="146">
        <f>IF(N386="zákl. přenesená",J386,0)</f>
        <v>0</v>
      </c>
      <c r="BH386" s="146">
        <f>IF(N386="sníž. přenesená",J386,0)</f>
        <v>0</v>
      </c>
      <c r="BI386" s="146">
        <f>IF(N386="nulová",J386,0)</f>
        <v>0</v>
      </c>
      <c r="BJ386" s="18" t="s">
        <v>78</v>
      </c>
      <c r="BK386" s="146">
        <f>ROUND(I386*H386,2)</f>
        <v>51634.239999999998</v>
      </c>
      <c r="BL386" s="18" t="s">
        <v>1050</v>
      </c>
      <c r="BM386" s="145" t="s">
        <v>3338</v>
      </c>
    </row>
    <row r="387" spans="2:65" s="1" customFormat="1" ht="19.5">
      <c r="B387" s="33"/>
      <c r="D387" s="152" t="s">
        <v>375</v>
      </c>
      <c r="F387" s="165" t="s">
        <v>7003</v>
      </c>
      <c r="I387" s="149"/>
      <c r="L387" s="33"/>
      <c r="M387" s="150"/>
      <c r="T387" s="52"/>
      <c r="AT387" s="18" t="s">
        <v>375</v>
      </c>
      <c r="AU387" s="18" t="s">
        <v>78</v>
      </c>
    </row>
    <row r="388" spans="2:65" s="1" customFormat="1" ht="16.5" customHeight="1">
      <c r="B388" s="33"/>
      <c r="C388" s="134" t="s">
        <v>2170</v>
      </c>
      <c r="D388" s="134" t="s">
        <v>332</v>
      </c>
      <c r="E388" s="135" t="s">
        <v>7089</v>
      </c>
      <c r="F388" s="136" t="s">
        <v>7090</v>
      </c>
      <c r="G388" s="137" t="s">
        <v>7006</v>
      </c>
      <c r="H388" s="138">
        <v>8628</v>
      </c>
      <c r="I388" s="139">
        <v>9.9600000000000009</v>
      </c>
      <c r="J388" s="140">
        <f>ROUND(I388*H388,2)</f>
        <v>85934.88</v>
      </c>
      <c r="K388" s="136" t="s">
        <v>6788</v>
      </c>
      <c r="L388" s="33"/>
      <c r="M388" s="141" t="s">
        <v>21</v>
      </c>
      <c r="N388" s="142" t="s">
        <v>42</v>
      </c>
      <c r="P388" s="143">
        <f>O388*H388</f>
        <v>0</v>
      </c>
      <c r="Q388" s="143">
        <v>0</v>
      </c>
      <c r="R388" s="143">
        <f>Q388*H388</f>
        <v>0</v>
      </c>
      <c r="S388" s="143">
        <v>0</v>
      </c>
      <c r="T388" s="144">
        <f>S388*H388</f>
        <v>0</v>
      </c>
      <c r="AR388" s="145" t="s">
        <v>1050</v>
      </c>
      <c r="AT388" s="145" t="s">
        <v>332</v>
      </c>
      <c r="AU388" s="145" t="s">
        <v>78</v>
      </c>
      <c r="AY388" s="18" t="s">
        <v>330</v>
      </c>
      <c r="BE388" s="146">
        <f>IF(N388="základní",J388,0)</f>
        <v>85934.88</v>
      </c>
      <c r="BF388" s="146">
        <f>IF(N388="snížená",J388,0)</f>
        <v>0</v>
      </c>
      <c r="BG388" s="146">
        <f>IF(N388="zákl. přenesená",J388,0)</f>
        <v>0</v>
      </c>
      <c r="BH388" s="146">
        <f>IF(N388="sníž. přenesená",J388,0)</f>
        <v>0</v>
      </c>
      <c r="BI388" s="146">
        <f>IF(N388="nulová",J388,0)</f>
        <v>0</v>
      </c>
      <c r="BJ388" s="18" t="s">
        <v>78</v>
      </c>
      <c r="BK388" s="146">
        <f>ROUND(I388*H388,2)</f>
        <v>85934.88</v>
      </c>
      <c r="BL388" s="18" t="s">
        <v>1050</v>
      </c>
      <c r="BM388" s="145" t="s">
        <v>3349</v>
      </c>
    </row>
    <row r="389" spans="2:65" s="1" customFormat="1" ht="19.5">
      <c r="B389" s="33"/>
      <c r="D389" s="152" t="s">
        <v>375</v>
      </c>
      <c r="F389" s="165" t="s">
        <v>7003</v>
      </c>
      <c r="I389" s="149"/>
      <c r="L389" s="33"/>
      <c r="M389" s="150"/>
      <c r="T389" s="52"/>
      <c r="AT389" s="18" t="s">
        <v>375</v>
      </c>
      <c r="AU389" s="18" t="s">
        <v>78</v>
      </c>
    </row>
    <row r="390" spans="2:65" s="1" customFormat="1" ht="24.2" customHeight="1">
      <c r="B390" s="33"/>
      <c r="C390" s="134" t="s">
        <v>2175</v>
      </c>
      <c r="D390" s="134" t="s">
        <v>332</v>
      </c>
      <c r="E390" s="135" t="s">
        <v>7091</v>
      </c>
      <c r="F390" s="136" t="s">
        <v>7092</v>
      </c>
      <c r="G390" s="137" t="s">
        <v>2551</v>
      </c>
      <c r="H390" s="138">
        <v>42</v>
      </c>
      <c r="I390" s="139">
        <v>2131.8200000000002</v>
      </c>
      <c r="J390" s="140">
        <f>ROUND(I390*H390,2)</f>
        <v>89536.44</v>
      </c>
      <c r="K390" s="136" t="s">
        <v>6788</v>
      </c>
      <c r="L390" s="33"/>
      <c r="M390" s="141" t="s">
        <v>21</v>
      </c>
      <c r="N390" s="142" t="s">
        <v>42</v>
      </c>
      <c r="P390" s="143">
        <f>O390*H390</f>
        <v>0</v>
      </c>
      <c r="Q390" s="143">
        <v>0</v>
      </c>
      <c r="R390" s="143">
        <f>Q390*H390</f>
        <v>0</v>
      </c>
      <c r="S390" s="143">
        <v>0</v>
      </c>
      <c r="T390" s="144">
        <f>S390*H390</f>
        <v>0</v>
      </c>
      <c r="AR390" s="145" t="s">
        <v>1050</v>
      </c>
      <c r="AT390" s="145" t="s">
        <v>332</v>
      </c>
      <c r="AU390" s="145" t="s">
        <v>78</v>
      </c>
      <c r="AY390" s="18" t="s">
        <v>330</v>
      </c>
      <c r="BE390" s="146">
        <f>IF(N390="základní",J390,0)</f>
        <v>89536.44</v>
      </c>
      <c r="BF390" s="146">
        <f>IF(N390="snížená",J390,0)</f>
        <v>0</v>
      </c>
      <c r="BG390" s="146">
        <f>IF(N390="zákl. přenesená",J390,0)</f>
        <v>0</v>
      </c>
      <c r="BH390" s="146">
        <f>IF(N390="sníž. přenesená",J390,0)</f>
        <v>0</v>
      </c>
      <c r="BI390" s="146">
        <f>IF(N390="nulová",J390,0)</f>
        <v>0</v>
      </c>
      <c r="BJ390" s="18" t="s">
        <v>78</v>
      </c>
      <c r="BK390" s="146">
        <f>ROUND(I390*H390,2)</f>
        <v>89536.44</v>
      </c>
      <c r="BL390" s="18" t="s">
        <v>1050</v>
      </c>
      <c r="BM390" s="145" t="s">
        <v>3363</v>
      </c>
    </row>
    <row r="391" spans="2:65" s="1" customFormat="1" ht="19.5">
      <c r="B391" s="33"/>
      <c r="D391" s="152" t="s">
        <v>375</v>
      </c>
      <c r="F391" s="165" t="s">
        <v>7003</v>
      </c>
      <c r="I391" s="149"/>
      <c r="L391" s="33"/>
      <c r="M391" s="150"/>
      <c r="T391" s="52"/>
      <c r="AT391" s="18" t="s">
        <v>375</v>
      </c>
      <c r="AU391" s="18" t="s">
        <v>78</v>
      </c>
    </row>
    <row r="392" spans="2:65" s="1" customFormat="1" ht="16.5" customHeight="1">
      <c r="B392" s="33"/>
      <c r="C392" s="134" t="s">
        <v>2180</v>
      </c>
      <c r="D392" s="134" t="s">
        <v>332</v>
      </c>
      <c r="E392" s="135" t="s">
        <v>7093</v>
      </c>
      <c r="F392" s="136" t="s">
        <v>7094</v>
      </c>
      <c r="G392" s="137" t="s">
        <v>2551</v>
      </c>
      <c r="H392" s="138">
        <v>41</v>
      </c>
      <c r="I392" s="139">
        <v>2131.8200000000002</v>
      </c>
      <c r="J392" s="140">
        <f>ROUND(I392*H392,2)</f>
        <v>87404.62</v>
      </c>
      <c r="K392" s="136" t="s">
        <v>6788</v>
      </c>
      <c r="L392" s="33"/>
      <c r="M392" s="141" t="s">
        <v>21</v>
      </c>
      <c r="N392" s="142" t="s">
        <v>42</v>
      </c>
      <c r="P392" s="143">
        <f>O392*H392</f>
        <v>0</v>
      </c>
      <c r="Q392" s="143">
        <v>0</v>
      </c>
      <c r="R392" s="143">
        <f>Q392*H392</f>
        <v>0</v>
      </c>
      <c r="S392" s="143">
        <v>0</v>
      </c>
      <c r="T392" s="144">
        <f>S392*H392</f>
        <v>0</v>
      </c>
      <c r="AR392" s="145" t="s">
        <v>1050</v>
      </c>
      <c r="AT392" s="145" t="s">
        <v>332</v>
      </c>
      <c r="AU392" s="145" t="s">
        <v>78</v>
      </c>
      <c r="AY392" s="18" t="s">
        <v>330</v>
      </c>
      <c r="BE392" s="146">
        <f>IF(N392="základní",J392,0)</f>
        <v>87404.62</v>
      </c>
      <c r="BF392" s="146">
        <f>IF(N392="snížená",J392,0)</f>
        <v>0</v>
      </c>
      <c r="BG392" s="146">
        <f>IF(N392="zákl. přenesená",J392,0)</f>
        <v>0</v>
      </c>
      <c r="BH392" s="146">
        <f>IF(N392="sníž. přenesená",J392,0)</f>
        <v>0</v>
      </c>
      <c r="BI392" s="146">
        <f>IF(N392="nulová",J392,0)</f>
        <v>0</v>
      </c>
      <c r="BJ392" s="18" t="s">
        <v>78</v>
      </c>
      <c r="BK392" s="146">
        <f>ROUND(I392*H392,2)</f>
        <v>87404.62</v>
      </c>
      <c r="BL392" s="18" t="s">
        <v>1050</v>
      </c>
      <c r="BM392" s="145" t="s">
        <v>3377</v>
      </c>
    </row>
    <row r="393" spans="2:65" s="1" customFormat="1" ht="19.5">
      <c r="B393" s="33"/>
      <c r="D393" s="152" t="s">
        <v>375</v>
      </c>
      <c r="F393" s="165" t="s">
        <v>7003</v>
      </c>
      <c r="I393" s="149"/>
      <c r="L393" s="33"/>
      <c r="M393" s="150"/>
      <c r="T393" s="52"/>
      <c r="AT393" s="18" t="s">
        <v>375</v>
      </c>
      <c r="AU393" s="18" t="s">
        <v>78</v>
      </c>
    </row>
    <row r="394" spans="2:65" s="1" customFormat="1" ht="16.5" customHeight="1">
      <c r="B394" s="33"/>
      <c r="C394" s="134" t="s">
        <v>2188</v>
      </c>
      <c r="D394" s="134" t="s">
        <v>332</v>
      </c>
      <c r="E394" s="135" t="s">
        <v>7095</v>
      </c>
      <c r="F394" s="136" t="s">
        <v>7096</v>
      </c>
      <c r="G394" s="137" t="s">
        <v>2551</v>
      </c>
      <c r="H394" s="138">
        <v>7</v>
      </c>
      <c r="I394" s="139">
        <v>2131.8200000000002</v>
      </c>
      <c r="J394" s="140">
        <f>ROUND(I394*H394,2)</f>
        <v>14922.74</v>
      </c>
      <c r="K394" s="136" t="s">
        <v>6788</v>
      </c>
      <c r="L394" s="33"/>
      <c r="M394" s="141" t="s">
        <v>21</v>
      </c>
      <c r="N394" s="142" t="s">
        <v>42</v>
      </c>
      <c r="P394" s="143">
        <f>O394*H394</f>
        <v>0</v>
      </c>
      <c r="Q394" s="143">
        <v>0</v>
      </c>
      <c r="R394" s="143">
        <f>Q394*H394</f>
        <v>0</v>
      </c>
      <c r="S394" s="143">
        <v>0</v>
      </c>
      <c r="T394" s="144">
        <f>S394*H394</f>
        <v>0</v>
      </c>
      <c r="AR394" s="145" t="s">
        <v>1050</v>
      </c>
      <c r="AT394" s="145" t="s">
        <v>332</v>
      </c>
      <c r="AU394" s="145" t="s">
        <v>78</v>
      </c>
      <c r="AY394" s="18" t="s">
        <v>330</v>
      </c>
      <c r="BE394" s="146">
        <f>IF(N394="základní",J394,0)</f>
        <v>14922.74</v>
      </c>
      <c r="BF394" s="146">
        <f>IF(N394="snížená",J394,0)</f>
        <v>0</v>
      </c>
      <c r="BG394" s="146">
        <f>IF(N394="zákl. přenesená",J394,0)</f>
        <v>0</v>
      </c>
      <c r="BH394" s="146">
        <f>IF(N394="sníž. přenesená",J394,0)</f>
        <v>0</v>
      </c>
      <c r="BI394" s="146">
        <f>IF(N394="nulová",J394,0)</f>
        <v>0</v>
      </c>
      <c r="BJ394" s="18" t="s">
        <v>78</v>
      </c>
      <c r="BK394" s="146">
        <f>ROUND(I394*H394,2)</f>
        <v>14922.74</v>
      </c>
      <c r="BL394" s="18" t="s">
        <v>1050</v>
      </c>
      <c r="BM394" s="145" t="s">
        <v>3389</v>
      </c>
    </row>
    <row r="395" spans="2:65" s="1" customFormat="1" ht="19.5">
      <c r="B395" s="33"/>
      <c r="D395" s="152" t="s">
        <v>375</v>
      </c>
      <c r="F395" s="165" t="s">
        <v>7003</v>
      </c>
      <c r="I395" s="149"/>
      <c r="L395" s="33"/>
      <c r="M395" s="150"/>
      <c r="T395" s="52"/>
      <c r="AT395" s="18" t="s">
        <v>375</v>
      </c>
      <c r="AU395" s="18" t="s">
        <v>78</v>
      </c>
    </row>
    <row r="396" spans="2:65" s="1" customFormat="1" ht="16.5" customHeight="1">
      <c r="B396" s="33"/>
      <c r="C396" s="134" t="s">
        <v>2193</v>
      </c>
      <c r="D396" s="134" t="s">
        <v>332</v>
      </c>
      <c r="E396" s="135" t="s">
        <v>7097</v>
      </c>
      <c r="F396" s="136" t="s">
        <v>7098</v>
      </c>
      <c r="G396" s="137" t="s">
        <v>7006</v>
      </c>
      <c r="H396" s="138">
        <v>484</v>
      </c>
      <c r="I396" s="139">
        <v>152.75</v>
      </c>
      <c r="J396" s="140">
        <f>ROUND(I396*H396,2)</f>
        <v>73931</v>
      </c>
      <c r="K396" s="136" t="s">
        <v>6788</v>
      </c>
      <c r="L396" s="33"/>
      <c r="M396" s="141" t="s">
        <v>21</v>
      </c>
      <c r="N396" s="142" t="s">
        <v>42</v>
      </c>
      <c r="P396" s="143">
        <f>O396*H396</f>
        <v>0</v>
      </c>
      <c r="Q396" s="143">
        <v>0</v>
      </c>
      <c r="R396" s="143">
        <f>Q396*H396</f>
        <v>0</v>
      </c>
      <c r="S396" s="143">
        <v>0</v>
      </c>
      <c r="T396" s="144">
        <f>S396*H396</f>
        <v>0</v>
      </c>
      <c r="AR396" s="145" t="s">
        <v>1050</v>
      </c>
      <c r="AT396" s="145" t="s">
        <v>332</v>
      </c>
      <c r="AU396" s="145" t="s">
        <v>78</v>
      </c>
      <c r="AY396" s="18" t="s">
        <v>330</v>
      </c>
      <c r="BE396" s="146">
        <f>IF(N396="základní",J396,0)</f>
        <v>73931</v>
      </c>
      <c r="BF396" s="146">
        <f>IF(N396="snížená",J396,0)</f>
        <v>0</v>
      </c>
      <c r="BG396" s="146">
        <f>IF(N396="zákl. přenesená",J396,0)</f>
        <v>0</v>
      </c>
      <c r="BH396" s="146">
        <f>IF(N396="sníž. přenesená",J396,0)</f>
        <v>0</v>
      </c>
      <c r="BI396" s="146">
        <f>IF(N396="nulová",J396,0)</f>
        <v>0</v>
      </c>
      <c r="BJ396" s="18" t="s">
        <v>78</v>
      </c>
      <c r="BK396" s="146">
        <f>ROUND(I396*H396,2)</f>
        <v>73931</v>
      </c>
      <c r="BL396" s="18" t="s">
        <v>1050</v>
      </c>
      <c r="BM396" s="145" t="s">
        <v>3402</v>
      </c>
    </row>
    <row r="397" spans="2:65" s="1" customFormat="1" ht="19.5">
      <c r="B397" s="33"/>
      <c r="D397" s="152" t="s">
        <v>375</v>
      </c>
      <c r="F397" s="165" t="s">
        <v>7003</v>
      </c>
      <c r="I397" s="149"/>
      <c r="L397" s="33"/>
      <c r="M397" s="150"/>
      <c r="T397" s="52"/>
      <c r="AT397" s="18" t="s">
        <v>375</v>
      </c>
      <c r="AU397" s="18" t="s">
        <v>78</v>
      </c>
    </row>
    <row r="398" spans="2:65" s="1" customFormat="1" ht="16.5" customHeight="1">
      <c r="B398" s="33"/>
      <c r="C398" s="134" t="s">
        <v>2198</v>
      </c>
      <c r="D398" s="134" t="s">
        <v>332</v>
      </c>
      <c r="E398" s="135" t="s">
        <v>7099</v>
      </c>
      <c r="F398" s="136" t="s">
        <v>7100</v>
      </c>
      <c r="G398" s="137" t="s">
        <v>7006</v>
      </c>
      <c r="H398" s="138">
        <v>8628</v>
      </c>
      <c r="I398" s="139">
        <v>21.03</v>
      </c>
      <c r="J398" s="140">
        <f>ROUND(I398*H398,2)</f>
        <v>181446.84</v>
      </c>
      <c r="K398" s="136" t="s">
        <v>6788</v>
      </c>
      <c r="L398" s="33"/>
      <c r="M398" s="141" t="s">
        <v>21</v>
      </c>
      <c r="N398" s="142" t="s">
        <v>42</v>
      </c>
      <c r="P398" s="143">
        <f>O398*H398</f>
        <v>0</v>
      </c>
      <c r="Q398" s="143">
        <v>0</v>
      </c>
      <c r="R398" s="143">
        <f>Q398*H398</f>
        <v>0</v>
      </c>
      <c r="S398" s="143">
        <v>0</v>
      </c>
      <c r="T398" s="144">
        <f>S398*H398</f>
        <v>0</v>
      </c>
      <c r="AR398" s="145" t="s">
        <v>1050</v>
      </c>
      <c r="AT398" s="145" t="s">
        <v>332</v>
      </c>
      <c r="AU398" s="145" t="s">
        <v>78</v>
      </c>
      <c r="AY398" s="18" t="s">
        <v>330</v>
      </c>
      <c r="BE398" s="146">
        <f>IF(N398="základní",J398,0)</f>
        <v>181446.84</v>
      </c>
      <c r="BF398" s="146">
        <f>IF(N398="snížená",J398,0)</f>
        <v>0</v>
      </c>
      <c r="BG398" s="146">
        <f>IF(N398="zákl. přenesená",J398,0)</f>
        <v>0</v>
      </c>
      <c r="BH398" s="146">
        <f>IF(N398="sníž. přenesená",J398,0)</f>
        <v>0</v>
      </c>
      <c r="BI398" s="146">
        <f>IF(N398="nulová",J398,0)</f>
        <v>0</v>
      </c>
      <c r="BJ398" s="18" t="s">
        <v>78</v>
      </c>
      <c r="BK398" s="146">
        <f>ROUND(I398*H398,2)</f>
        <v>181446.84</v>
      </c>
      <c r="BL398" s="18" t="s">
        <v>1050</v>
      </c>
      <c r="BM398" s="145" t="s">
        <v>3416</v>
      </c>
    </row>
    <row r="399" spans="2:65" s="1" customFormat="1" ht="19.5">
      <c r="B399" s="33"/>
      <c r="D399" s="152" t="s">
        <v>375</v>
      </c>
      <c r="F399" s="165" t="s">
        <v>7101</v>
      </c>
      <c r="I399" s="149"/>
      <c r="L399" s="33"/>
      <c r="M399" s="150"/>
      <c r="T399" s="52"/>
      <c r="AT399" s="18" t="s">
        <v>375</v>
      </c>
      <c r="AU399" s="18" t="s">
        <v>78</v>
      </c>
    </row>
    <row r="400" spans="2:65" s="1" customFormat="1" ht="16.5" customHeight="1">
      <c r="B400" s="33"/>
      <c r="C400" s="134" t="s">
        <v>2210</v>
      </c>
      <c r="D400" s="134" t="s">
        <v>332</v>
      </c>
      <c r="E400" s="135" t="s">
        <v>7102</v>
      </c>
      <c r="F400" s="136" t="s">
        <v>7103</v>
      </c>
      <c r="G400" s="137" t="s">
        <v>2551</v>
      </c>
      <c r="H400" s="138">
        <v>3</v>
      </c>
      <c r="I400" s="139">
        <v>2459.46</v>
      </c>
      <c r="J400" s="140">
        <f>ROUND(I400*H400,2)</f>
        <v>7378.38</v>
      </c>
      <c r="K400" s="136" t="s">
        <v>6788</v>
      </c>
      <c r="L400" s="33"/>
      <c r="M400" s="141" t="s">
        <v>21</v>
      </c>
      <c r="N400" s="142" t="s">
        <v>42</v>
      </c>
      <c r="P400" s="143">
        <f>O400*H400</f>
        <v>0</v>
      </c>
      <c r="Q400" s="143">
        <v>0</v>
      </c>
      <c r="R400" s="143">
        <f>Q400*H400</f>
        <v>0</v>
      </c>
      <c r="S400" s="143">
        <v>0</v>
      </c>
      <c r="T400" s="144">
        <f>S400*H400</f>
        <v>0</v>
      </c>
      <c r="AR400" s="145" t="s">
        <v>1050</v>
      </c>
      <c r="AT400" s="145" t="s">
        <v>332</v>
      </c>
      <c r="AU400" s="145" t="s">
        <v>78</v>
      </c>
      <c r="AY400" s="18" t="s">
        <v>330</v>
      </c>
      <c r="BE400" s="146">
        <f>IF(N400="základní",J400,0)</f>
        <v>7378.38</v>
      </c>
      <c r="BF400" s="146">
        <f>IF(N400="snížená",J400,0)</f>
        <v>0</v>
      </c>
      <c r="BG400" s="146">
        <f>IF(N400="zákl. přenesená",J400,0)</f>
        <v>0</v>
      </c>
      <c r="BH400" s="146">
        <f>IF(N400="sníž. přenesená",J400,0)</f>
        <v>0</v>
      </c>
      <c r="BI400" s="146">
        <f>IF(N400="nulová",J400,0)</f>
        <v>0</v>
      </c>
      <c r="BJ400" s="18" t="s">
        <v>78</v>
      </c>
      <c r="BK400" s="146">
        <f>ROUND(I400*H400,2)</f>
        <v>7378.38</v>
      </c>
      <c r="BL400" s="18" t="s">
        <v>1050</v>
      </c>
      <c r="BM400" s="145" t="s">
        <v>3427</v>
      </c>
    </row>
    <row r="401" spans="2:65" s="1" customFormat="1" ht="19.5">
      <c r="B401" s="33"/>
      <c r="D401" s="152" t="s">
        <v>375</v>
      </c>
      <c r="F401" s="165" t="s">
        <v>7101</v>
      </c>
      <c r="I401" s="149"/>
      <c r="L401" s="33"/>
      <c r="M401" s="150"/>
      <c r="T401" s="52"/>
      <c r="AT401" s="18" t="s">
        <v>375</v>
      </c>
      <c r="AU401" s="18" t="s">
        <v>78</v>
      </c>
    </row>
    <row r="402" spans="2:65" s="1" customFormat="1" ht="16.5" customHeight="1">
      <c r="B402" s="33"/>
      <c r="C402" s="134" t="s">
        <v>2222</v>
      </c>
      <c r="D402" s="134" t="s">
        <v>332</v>
      </c>
      <c r="E402" s="135" t="s">
        <v>7104</v>
      </c>
      <c r="F402" s="136" t="s">
        <v>7105</v>
      </c>
      <c r="G402" s="137" t="s">
        <v>7006</v>
      </c>
      <c r="H402" s="138">
        <v>8628</v>
      </c>
      <c r="I402" s="139">
        <v>5.53</v>
      </c>
      <c r="J402" s="140">
        <f>ROUND(I402*H402,2)</f>
        <v>47712.84</v>
      </c>
      <c r="K402" s="136" t="s">
        <v>6788</v>
      </c>
      <c r="L402" s="33"/>
      <c r="M402" s="141" t="s">
        <v>21</v>
      </c>
      <c r="N402" s="142" t="s">
        <v>42</v>
      </c>
      <c r="P402" s="143">
        <f>O402*H402</f>
        <v>0</v>
      </c>
      <c r="Q402" s="143">
        <v>0</v>
      </c>
      <c r="R402" s="143">
        <f>Q402*H402</f>
        <v>0</v>
      </c>
      <c r="S402" s="143">
        <v>0</v>
      </c>
      <c r="T402" s="144">
        <f>S402*H402</f>
        <v>0</v>
      </c>
      <c r="AR402" s="145" t="s">
        <v>1050</v>
      </c>
      <c r="AT402" s="145" t="s">
        <v>332</v>
      </c>
      <c r="AU402" s="145" t="s">
        <v>78</v>
      </c>
      <c r="AY402" s="18" t="s">
        <v>330</v>
      </c>
      <c r="BE402" s="146">
        <f>IF(N402="základní",J402,0)</f>
        <v>47712.84</v>
      </c>
      <c r="BF402" s="146">
        <f>IF(N402="snížená",J402,0)</f>
        <v>0</v>
      </c>
      <c r="BG402" s="146">
        <f>IF(N402="zákl. přenesená",J402,0)</f>
        <v>0</v>
      </c>
      <c r="BH402" s="146">
        <f>IF(N402="sníž. přenesená",J402,0)</f>
        <v>0</v>
      </c>
      <c r="BI402" s="146">
        <f>IF(N402="nulová",J402,0)</f>
        <v>0</v>
      </c>
      <c r="BJ402" s="18" t="s">
        <v>78</v>
      </c>
      <c r="BK402" s="146">
        <f>ROUND(I402*H402,2)</f>
        <v>47712.84</v>
      </c>
      <c r="BL402" s="18" t="s">
        <v>1050</v>
      </c>
      <c r="BM402" s="145" t="s">
        <v>3438</v>
      </c>
    </row>
    <row r="403" spans="2:65" s="1" customFormat="1" ht="19.5">
      <c r="B403" s="33"/>
      <c r="D403" s="152" t="s">
        <v>375</v>
      </c>
      <c r="F403" s="165" t="s">
        <v>7101</v>
      </c>
      <c r="I403" s="149"/>
      <c r="L403" s="33"/>
      <c r="M403" s="150"/>
      <c r="T403" s="52"/>
      <c r="AT403" s="18" t="s">
        <v>375</v>
      </c>
      <c r="AU403" s="18" t="s">
        <v>78</v>
      </c>
    </row>
    <row r="404" spans="2:65" s="1" customFormat="1" ht="16.5" customHeight="1">
      <c r="B404" s="33"/>
      <c r="C404" s="134" t="s">
        <v>2227</v>
      </c>
      <c r="D404" s="134" t="s">
        <v>332</v>
      </c>
      <c r="E404" s="135" t="s">
        <v>7106</v>
      </c>
      <c r="F404" s="136" t="s">
        <v>7107</v>
      </c>
      <c r="G404" s="137" t="s">
        <v>2551</v>
      </c>
      <c r="H404" s="138">
        <v>7</v>
      </c>
      <c r="I404" s="139">
        <v>2749.45</v>
      </c>
      <c r="J404" s="140">
        <f>ROUND(I404*H404,2)</f>
        <v>19246.150000000001</v>
      </c>
      <c r="K404" s="136" t="s">
        <v>6788</v>
      </c>
      <c r="L404" s="33"/>
      <c r="M404" s="141" t="s">
        <v>21</v>
      </c>
      <c r="N404" s="142" t="s">
        <v>42</v>
      </c>
      <c r="P404" s="143">
        <f>O404*H404</f>
        <v>0</v>
      </c>
      <c r="Q404" s="143">
        <v>0</v>
      </c>
      <c r="R404" s="143">
        <f>Q404*H404</f>
        <v>0</v>
      </c>
      <c r="S404" s="143">
        <v>0</v>
      </c>
      <c r="T404" s="144">
        <f>S404*H404</f>
        <v>0</v>
      </c>
      <c r="AR404" s="145" t="s">
        <v>1050</v>
      </c>
      <c r="AT404" s="145" t="s">
        <v>332</v>
      </c>
      <c r="AU404" s="145" t="s">
        <v>78</v>
      </c>
      <c r="AY404" s="18" t="s">
        <v>330</v>
      </c>
      <c r="BE404" s="146">
        <f>IF(N404="základní",J404,0)</f>
        <v>19246.150000000001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78</v>
      </c>
      <c r="BK404" s="146">
        <f>ROUND(I404*H404,2)</f>
        <v>19246.150000000001</v>
      </c>
      <c r="BL404" s="18" t="s">
        <v>1050</v>
      </c>
      <c r="BM404" s="145" t="s">
        <v>3448</v>
      </c>
    </row>
    <row r="405" spans="2:65" s="1" customFormat="1" ht="19.5">
      <c r="B405" s="33"/>
      <c r="D405" s="152" t="s">
        <v>375</v>
      </c>
      <c r="F405" s="165" t="s">
        <v>7101</v>
      </c>
      <c r="I405" s="149"/>
      <c r="L405" s="33"/>
      <c r="M405" s="150"/>
      <c r="T405" s="52"/>
      <c r="AT405" s="18" t="s">
        <v>375</v>
      </c>
      <c r="AU405" s="18" t="s">
        <v>78</v>
      </c>
    </row>
    <row r="406" spans="2:65" s="1" customFormat="1" ht="16.5" customHeight="1">
      <c r="B406" s="33"/>
      <c r="C406" s="134" t="s">
        <v>2374</v>
      </c>
      <c r="D406" s="134" t="s">
        <v>332</v>
      </c>
      <c r="E406" s="135" t="s">
        <v>7108</v>
      </c>
      <c r="F406" s="136" t="s">
        <v>7109</v>
      </c>
      <c r="G406" s="137" t="s">
        <v>359</v>
      </c>
      <c r="H406" s="138">
        <v>24</v>
      </c>
      <c r="I406" s="139">
        <v>1071.45</v>
      </c>
      <c r="J406" s="140">
        <f>ROUND(I406*H406,2)</f>
        <v>25714.799999999999</v>
      </c>
      <c r="K406" s="136" t="s">
        <v>6788</v>
      </c>
      <c r="L406" s="33"/>
      <c r="M406" s="141" t="s">
        <v>21</v>
      </c>
      <c r="N406" s="142" t="s">
        <v>42</v>
      </c>
      <c r="P406" s="143">
        <f>O406*H406</f>
        <v>0</v>
      </c>
      <c r="Q406" s="143">
        <v>0</v>
      </c>
      <c r="R406" s="143">
        <f>Q406*H406</f>
        <v>0</v>
      </c>
      <c r="S406" s="143">
        <v>0</v>
      </c>
      <c r="T406" s="144">
        <f>S406*H406</f>
        <v>0</v>
      </c>
      <c r="AR406" s="145" t="s">
        <v>1050</v>
      </c>
      <c r="AT406" s="145" t="s">
        <v>332</v>
      </c>
      <c r="AU406" s="145" t="s">
        <v>78</v>
      </c>
      <c r="AY406" s="18" t="s">
        <v>330</v>
      </c>
      <c r="BE406" s="146">
        <f>IF(N406="základní",J406,0)</f>
        <v>25714.799999999999</v>
      </c>
      <c r="BF406" s="146">
        <f>IF(N406="snížená",J406,0)</f>
        <v>0</v>
      </c>
      <c r="BG406" s="146">
        <f>IF(N406="zákl. přenesená",J406,0)</f>
        <v>0</v>
      </c>
      <c r="BH406" s="146">
        <f>IF(N406="sníž. přenesená",J406,0)</f>
        <v>0</v>
      </c>
      <c r="BI406" s="146">
        <f>IF(N406="nulová",J406,0)</f>
        <v>0</v>
      </c>
      <c r="BJ406" s="18" t="s">
        <v>78</v>
      </c>
      <c r="BK406" s="146">
        <f>ROUND(I406*H406,2)</f>
        <v>25714.799999999999</v>
      </c>
      <c r="BL406" s="18" t="s">
        <v>1050</v>
      </c>
      <c r="BM406" s="145" t="s">
        <v>3467</v>
      </c>
    </row>
    <row r="407" spans="2:65" s="1" customFormat="1" ht="19.5">
      <c r="B407" s="33"/>
      <c r="D407" s="152" t="s">
        <v>375</v>
      </c>
      <c r="F407" s="165" t="s">
        <v>7101</v>
      </c>
      <c r="I407" s="149"/>
      <c r="L407" s="33"/>
      <c r="M407" s="150"/>
      <c r="T407" s="52"/>
      <c r="AT407" s="18" t="s">
        <v>375</v>
      </c>
      <c r="AU407" s="18" t="s">
        <v>78</v>
      </c>
    </row>
    <row r="408" spans="2:65" s="1" customFormat="1" ht="16.5" customHeight="1">
      <c r="B408" s="33"/>
      <c r="C408" s="134" t="s">
        <v>2381</v>
      </c>
      <c r="D408" s="134" t="s">
        <v>332</v>
      </c>
      <c r="E408" s="135" t="s">
        <v>7110</v>
      </c>
      <c r="F408" s="136" t="s">
        <v>7111</v>
      </c>
      <c r="G408" s="137" t="s">
        <v>2551</v>
      </c>
      <c r="H408" s="138">
        <v>1</v>
      </c>
      <c r="I408" s="139">
        <v>35414.160000000003</v>
      </c>
      <c r="J408" s="140">
        <f>ROUND(I408*H408,2)</f>
        <v>35414.160000000003</v>
      </c>
      <c r="K408" s="136" t="s">
        <v>6788</v>
      </c>
      <c r="L408" s="33"/>
      <c r="M408" s="141" t="s">
        <v>21</v>
      </c>
      <c r="N408" s="142" t="s">
        <v>42</v>
      </c>
      <c r="P408" s="143">
        <f>O408*H408</f>
        <v>0</v>
      </c>
      <c r="Q408" s="143">
        <v>0</v>
      </c>
      <c r="R408" s="143">
        <f>Q408*H408</f>
        <v>0</v>
      </c>
      <c r="S408" s="143">
        <v>0</v>
      </c>
      <c r="T408" s="144">
        <f>S408*H408</f>
        <v>0</v>
      </c>
      <c r="AR408" s="145" t="s">
        <v>1050</v>
      </c>
      <c r="AT408" s="145" t="s">
        <v>332</v>
      </c>
      <c r="AU408" s="145" t="s">
        <v>78</v>
      </c>
      <c r="AY408" s="18" t="s">
        <v>330</v>
      </c>
      <c r="BE408" s="146">
        <f>IF(N408="základní",J408,0)</f>
        <v>35414.160000000003</v>
      </c>
      <c r="BF408" s="146">
        <f>IF(N408="snížená",J408,0)</f>
        <v>0</v>
      </c>
      <c r="BG408" s="146">
        <f>IF(N408="zákl. přenesená",J408,0)</f>
        <v>0</v>
      </c>
      <c r="BH408" s="146">
        <f>IF(N408="sníž. přenesená",J408,0)</f>
        <v>0</v>
      </c>
      <c r="BI408" s="146">
        <f>IF(N408="nulová",J408,0)</f>
        <v>0</v>
      </c>
      <c r="BJ408" s="18" t="s">
        <v>78</v>
      </c>
      <c r="BK408" s="146">
        <f>ROUND(I408*H408,2)</f>
        <v>35414.160000000003</v>
      </c>
      <c r="BL408" s="18" t="s">
        <v>1050</v>
      </c>
      <c r="BM408" s="145" t="s">
        <v>3481</v>
      </c>
    </row>
    <row r="409" spans="2:65" s="1" customFormat="1" ht="19.5">
      <c r="B409" s="33"/>
      <c r="D409" s="152" t="s">
        <v>375</v>
      </c>
      <c r="F409" s="165" t="s">
        <v>7101</v>
      </c>
      <c r="I409" s="149"/>
      <c r="L409" s="33"/>
      <c r="M409" s="150"/>
      <c r="T409" s="52"/>
      <c r="AT409" s="18" t="s">
        <v>375</v>
      </c>
      <c r="AU409" s="18" t="s">
        <v>78</v>
      </c>
    </row>
    <row r="410" spans="2:65" s="1" customFormat="1" ht="16.5" customHeight="1">
      <c r="B410" s="33"/>
      <c r="C410" s="134" t="s">
        <v>2392</v>
      </c>
      <c r="D410" s="134" t="s">
        <v>332</v>
      </c>
      <c r="E410" s="135" t="s">
        <v>7112</v>
      </c>
      <c r="F410" s="136" t="s">
        <v>7113</v>
      </c>
      <c r="G410" s="137" t="s">
        <v>359</v>
      </c>
      <c r="H410" s="138">
        <v>5</v>
      </c>
      <c r="I410" s="139">
        <v>1071.45</v>
      </c>
      <c r="J410" s="140">
        <f>ROUND(I410*H410,2)</f>
        <v>5357.25</v>
      </c>
      <c r="K410" s="136" t="s">
        <v>6788</v>
      </c>
      <c r="L410" s="33"/>
      <c r="M410" s="141" t="s">
        <v>21</v>
      </c>
      <c r="N410" s="142" t="s">
        <v>42</v>
      </c>
      <c r="P410" s="143">
        <f>O410*H410</f>
        <v>0</v>
      </c>
      <c r="Q410" s="143">
        <v>0</v>
      </c>
      <c r="R410" s="143">
        <f>Q410*H410</f>
        <v>0</v>
      </c>
      <c r="S410" s="143">
        <v>0</v>
      </c>
      <c r="T410" s="144">
        <f>S410*H410</f>
        <v>0</v>
      </c>
      <c r="AR410" s="145" t="s">
        <v>1050</v>
      </c>
      <c r="AT410" s="145" t="s">
        <v>332</v>
      </c>
      <c r="AU410" s="145" t="s">
        <v>78</v>
      </c>
      <c r="AY410" s="18" t="s">
        <v>330</v>
      </c>
      <c r="BE410" s="146">
        <f>IF(N410="základní",J410,0)</f>
        <v>5357.25</v>
      </c>
      <c r="BF410" s="146">
        <f>IF(N410="snížená",J410,0)</f>
        <v>0</v>
      </c>
      <c r="BG410" s="146">
        <f>IF(N410="zákl. přenesená",J410,0)</f>
        <v>0</v>
      </c>
      <c r="BH410" s="146">
        <f>IF(N410="sníž. přenesená",J410,0)</f>
        <v>0</v>
      </c>
      <c r="BI410" s="146">
        <f>IF(N410="nulová",J410,0)</f>
        <v>0</v>
      </c>
      <c r="BJ410" s="18" t="s">
        <v>78</v>
      </c>
      <c r="BK410" s="146">
        <f>ROUND(I410*H410,2)</f>
        <v>5357.25</v>
      </c>
      <c r="BL410" s="18" t="s">
        <v>1050</v>
      </c>
      <c r="BM410" s="145" t="s">
        <v>3491</v>
      </c>
    </row>
    <row r="411" spans="2:65" s="1" customFormat="1" ht="19.5">
      <c r="B411" s="33"/>
      <c r="D411" s="152" t="s">
        <v>375</v>
      </c>
      <c r="F411" s="165" t="s">
        <v>7101</v>
      </c>
      <c r="I411" s="149"/>
      <c r="L411" s="33"/>
      <c r="M411" s="150"/>
      <c r="T411" s="52"/>
      <c r="AT411" s="18" t="s">
        <v>375</v>
      </c>
      <c r="AU411" s="18" t="s">
        <v>78</v>
      </c>
    </row>
    <row r="412" spans="2:65" s="1" customFormat="1" ht="16.5" customHeight="1">
      <c r="B412" s="33"/>
      <c r="C412" s="134" t="s">
        <v>2398</v>
      </c>
      <c r="D412" s="134" t="s">
        <v>332</v>
      </c>
      <c r="E412" s="135" t="s">
        <v>7114</v>
      </c>
      <c r="F412" s="136" t="s">
        <v>7115</v>
      </c>
      <c r="G412" s="137" t="s">
        <v>359</v>
      </c>
      <c r="H412" s="138">
        <v>36</v>
      </c>
      <c r="I412" s="139">
        <v>1071.45</v>
      </c>
      <c r="J412" s="140">
        <f>ROUND(I412*H412,2)</f>
        <v>38572.199999999997</v>
      </c>
      <c r="K412" s="136" t="s">
        <v>6788</v>
      </c>
      <c r="L412" s="33"/>
      <c r="M412" s="141" t="s">
        <v>21</v>
      </c>
      <c r="N412" s="142" t="s">
        <v>42</v>
      </c>
      <c r="P412" s="143">
        <f>O412*H412</f>
        <v>0</v>
      </c>
      <c r="Q412" s="143">
        <v>0</v>
      </c>
      <c r="R412" s="143">
        <f>Q412*H412</f>
        <v>0</v>
      </c>
      <c r="S412" s="143">
        <v>0</v>
      </c>
      <c r="T412" s="144">
        <f>S412*H412</f>
        <v>0</v>
      </c>
      <c r="AR412" s="145" t="s">
        <v>1050</v>
      </c>
      <c r="AT412" s="145" t="s">
        <v>332</v>
      </c>
      <c r="AU412" s="145" t="s">
        <v>78</v>
      </c>
      <c r="AY412" s="18" t="s">
        <v>330</v>
      </c>
      <c r="BE412" s="146">
        <f>IF(N412="základní",J412,0)</f>
        <v>38572.199999999997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78</v>
      </c>
      <c r="BK412" s="146">
        <f>ROUND(I412*H412,2)</f>
        <v>38572.199999999997</v>
      </c>
      <c r="BL412" s="18" t="s">
        <v>1050</v>
      </c>
      <c r="BM412" s="145" t="s">
        <v>3499</v>
      </c>
    </row>
    <row r="413" spans="2:65" s="1" customFormat="1" ht="19.5">
      <c r="B413" s="33"/>
      <c r="D413" s="152" t="s">
        <v>375</v>
      </c>
      <c r="F413" s="165" t="s">
        <v>7101</v>
      </c>
      <c r="I413" s="149"/>
      <c r="L413" s="33"/>
      <c r="M413" s="150"/>
      <c r="T413" s="52"/>
      <c r="AT413" s="18" t="s">
        <v>375</v>
      </c>
      <c r="AU413" s="18" t="s">
        <v>78</v>
      </c>
    </row>
    <row r="414" spans="2:65" s="1" customFormat="1" ht="16.5" customHeight="1">
      <c r="B414" s="33"/>
      <c r="C414" s="134" t="s">
        <v>2404</v>
      </c>
      <c r="D414" s="134" t="s">
        <v>332</v>
      </c>
      <c r="E414" s="135" t="s">
        <v>7116</v>
      </c>
      <c r="F414" s="136" t="s">
        <v>7117</v>
      </c>
      <c r="G414" s="137" t="s">
        <v>359</v>
      </c>
      <c r="H414" s="138">
        <v>184</v>
      </c>
      <c r="I414" s="139">
        <v>972.93</v>
      </c>
      <c r="J414" s="140">
        <f>ROUND(I414*H414,2)</f>
        <v>179019.12</v>
      </c>
      <c r="K414" s="136" t="s">
        <v>6788</v>
      </c>
      <c r="L414" s="33"/>
      <c r="M414" s="141" t="s">
        <v>21</v>
      </c>
      <c r="N414" s="142" t="s">
        <v>42</v>
      </c>
      <c r="P414" s="143">
        <f>O414*H414</f>
        <v>0</v>
      </c>
      <c r="Q414" s="143">
        <v>0</v>
      </c>
      <c r="R414" s="143">
        <f>Q414*H414</f>
        <v>0</v>
      </c>
      <c r="S414" s="143">
        <v>0</v>
      </c>
      <c r="T414" s="144">
        <f>S414*H414</f>
        <v>0</v>
      </c>
      <c r="AR414" s="145" t="s">
        <v>1050</v>
      </c>
      <c r="AT414" s="145" t="s">
        <v>332</v>
      </c>
      <c r="AU414" s="145" t="s">
        <v>78</v>
      </c>
      <c r="AY414" s="18" t="s">
        <v>330</v>
      </c>
      <c r="BE414" s="146">
        <f>IF(N414="základní",J414,0)</f>
        <v>179019.12</v>
      </c>
      <c r="BF414" s="146">
        <f>IF(N414="snížená",J414,0)</f>
        <v>0</v>
      </c>
      <c r="BG414" s="146">
        <f>IF(N414="zákl. přenesená",J414,0)</f>
        <v>0</v>
      </c>
      <c r="BH414" s="146">
        <f>IF(N414="sníž. přenesená",J414,0)</f>
        <v>0</v>
      </c>
      <c r="BI414" s="146">
        <f>IF(N414="nulová",J414,0)</f>
        <v>0</v>
      </c>
      <c r="BJ414" s="18" t="s">
        <v>78</v>
      </c>
      <c r="BK414" s="146">
        <f>ROUND(I414*H414,2)</f>
        <v>179019.12</v>
      </c>
      <c r="BL414" s="18" t="s">
        <v>1050</v>
      </c>
      <c r="BM414" s="145" t="s">
        <v>3507</v>
      </c>
    </row>
    <row r="415" spans="2:65" s="1" customFormat="1" ht="19.5">
      <c r="B415" s="33"/>
      <c r="D415" s="152" t="s">
        <v>375</v>
      </c>
      <c r="F415" s="165" t="s">
        <v>7101</v>
      </c>
      <c r="I415" s="149"/>
      <c r="L415" s="33"/>
      <c r="M415" s="150"/>
      <c r="T415" s="52"/>
      <c r="AT415" s="18" t="s">
        <v>375</v>
      </c>
      <c r="AU415" s="18" t="s">
        <v>78</v>
      </c>
    </row>
    <row r="416" spans="2:65" s="1" customFormat="1" ht="16.5" customHeight="1">
      <c r="B416" s="33"/>
      <c r="C416" s="134" t="s">
        <v>2410</v>
      </c>
      <c r="D416" s="134" t="s">
        <v>332</v>
      </c>
      <c r="E416" s="135" t="s">
        <v>7118</v>
      </c>
      <c r="F416" s="136" t="s">
        <v>7119</v>
      </c>
      <c r="G416" s="137" t="s">
        <v>7120</v>
      </c>
      <c r="H416" s="138">
        <v>1</v>
      </c>
      <c r="I416" s="139">
        <v>6995.39</v>
      </c>
      <c r="J416" s="140">
        <f>ROUND(I416*H416,2)</f>
        <v>6995.39</v>
      </c>
      <c r="K416" s="136" t="s">
        <v>6788</v>
      </c>
      <c r="L416" s="33"/>
      <c r="M416" s="141" t="s">
        <v>21</v>
      </c>
      <c r="N416" s="142" t="s">
        <v>42</v>
      </c>
      <c r="P416" s="143">
        <f>O416*H416</f>
        <v>0</v>
      </c>
      <c r="Q416" s="143">
        <v>0</v>
      </c>
      <c r="R416" s="143">
        <f>Q416*H416</f>
        <v>0</v>
      </c>
      <c r="S416" s="143">
        <v>0</v>
      </c>
      <c r="T416" s="144">
        <f>S416*H416</f>
        <v>0</v>
      </c>
      <c r="AR416" s="145" t="s">
        <v>1050</v>
      </c>
      <c r="AT416" s="145" t="s">
        <v>332</v>
      </c>
      <c r="AU416" s="145" t="s">
        <v>78</v>
      </c>
      <c r="AY416" s="18" t="s">
        <v>330</v>
      </c>
      <c r="BE416" s="146">
        <f>IF(N416="základní",J416,0)</f>
        <v>6995.39</v>
      </c>
      <c r="BF416" s="146">
        <f>IF(N416="snížená",J416,0)</f>
        <v>0</v>
      </c>
      <c r="BG416" s="146">
        <f>IF(N416="zákl. přenesená",J416,0)</f>
        <v>0</v>
      </c>
      <c r="BH416" s="146">
        <f>IF(N416="sníž. přenesená",J416,0)</f>
        <v>0</v>
      </c>
      <c r="BI416" s="146">
        <f>IF(N416="nulová",J416,0)</f>
        <v>0</v>
      </c>
      <c r="BJ416" s="18" t="s">
        <v>78</v>
      </c>
      <c r="BK416" s="146">
        <f>ROUND(I416*H416,2)</f>
        <v>6995.39</v>
      </c>
      <c r="BL416" s="18" t="s">
        <v>1050</v>
      </c>
      <c r="BM416" s="145" t="s">
        <v>3516</v>
      </c>
    </row>
    <row r="417" spans="2:65" s="1" customFormat="1" ht="19.5">
      <c r="B417" s="33"/>
      <c r="D417" s="152" t="s">
        <v>375</v>
      </c>
      <c r="F417" s="165" t="s">
        <v>7101</v>
      </c>
      <c r="I417" s="149"/>
      <c r="L417" s="33"/>
      <c r="M417" s="150"/>
      <c r="T417" s="52"/>
      <c r="AT417" s="18" t="s">
        <v>375</v>
      </c>
      <c r="AU417" s="18" t="s">
        <v>78</v>
      </c>
    </row>
    <row r="418" spans="2:65" s="1" customFormat="1" ht="16.5" customHeight="1">
      <c r="B418" s="33"/>
      <c r="C418" s="134" t="s">
        <v>2416</v>
      </c>
      <c r="D418" s="134" t="s">
        <v>332</v>
      </c>
      <c r="E418" s="135" t="s">
        <v>7121</v>
      </c>
      <c r="F418" s="136" t="s">
        <v>7122</v>
      </c>
      <c r="G418" s="137" t="s">
        <v>7120</v>
      </c>
      <c r="H418" s="138">
        <v>1</v>
      </c>
      <c r="I418" s="139">
        <v>16176.84</v>
      </c>
      <c r="J418" s="140">
        <f>ROUND(I418*H418,2)</f>
        <v>16176.84</v>
      </c>
      <c r="K418" s="136" t="s">
        <v>6788</v>
      </c>
      <c r="L418" s="33"/>
      <c r="M418" s="141" t="s">
        <v>21</v>
      </c>
      <c r="N418" s="142" t="s">
        <v>42</v>
      </c>
      <c r="P418" s="143">
        <f>O418*H418</f>
        <v>0</v>
      </c>
      <c r="Q418" s="143">
        <v>0</v>
      </c>
      <c r="R418" s="143">
        <f>Q418*H418</f>
        <v>0</v>
      </c>
      <c r="S418" s="143">
        <v>0</v>
      </c>
      <c r="T418" s="144">
        <f>S418*H418</f>
        <v>0</v>
      </c>
      <c r="AR418" s="145" t="s">
        <v>1050</v>
      </c>
      <c r="AT418" s="145" t="s">
        <v>332</v>
      </c>
      <c r="AU418" s="145" t="s">
        <v>78</v>
      </c>
      <c r="AY418" s="18" t="s">
        <v>330</v>
      </c>
      <c r="BE418" s="146">
        <f>IF(N418="základní",J418,0)</f>
        <v>16176.84</v>
      </c>
      <c r="BF418" s="146">
        <f>IF(N418="snížená",J418,0)</f>
        <v>0</v>
      </c>
      <c r="BG418" s="146">
        <f>IF(N418="zákl. přenesená",J418,0)</f>
        <v>0</v>
      </c>
      <c r="BH418" s="146">
        <f>IF(N418="sníž. přenesená",J418,0)</f>
        <v>0</v>
      </c>
      <c r="BI418" s="146">
        <f>IF(N418="nulová",J418,0)</f>
        <v>0</v>
      </c>
      <c r="BJ418" s="18" t="s">
        <v>78</v>
      </c>
      <c r="BK418" s="146">
        <f>ROUND(I418*H418,2)</f>
        <v>16176.84</v>
      </c>
      <c r="BL418" s="18" t="s">
        <v>1050</v>
      </c>
      <c r="BM418" s="145" t="s">
        <v>3524</v>
      </c>
    </row>
    <row r="419" spans="2:65" s="1" customFormat="1" ht="19.5">
      <c r="B419" s="33"/>
      <c r="D419" s="152" t="s">
        <v>375</v>
      </c>
      <c r="F419" s="165" t="s">
        <v>7101</v>
      </c>
      <c r="I419" s="149"/>
      <c r="L419" s="33"/>
      <c r="M419" s="190"/>
      <c r="N419" s="191"/>
      <c r="O419" s="191"/>
      <c r="P419" s="191"/>
      <c r="Q419" s="191"/>
      <c r="R419" s="191"/>
      <c r="S419" s="191"/>
      <c r="T419" s="192"/>
      <c r="AT419" s="18" t="s">
        <v>375</v>
      </c>
      <c r="AU419" s="18" t="s">
        <v>78</v>
      </c>
    </row>
    <row r="420" spans="2:65" s="1" customFormat="1" ht="6.95" customHeight="1">
      <c r="B420" s="41"/>
      <c r="C420" s="42"/>
      <c r="D420" s="42"/>
      <c r="E420" s="42"/>
      <c r="F420" s="42"/>
      <c r="G420" s="42"/>
      <c r="H420" s="42"/>
      <c r="I420" s="42"/>
      <c r="J420" s="42"/>
      <c r="K420" s="42"/>
      <c r="L420" s="33"/>
    </row>
  </sheetData>
  <sheetProtection algorithmName="SHA-512" hashValue="i4a5HfsiSQPfcYd8Bo3WSK8l6I9DHVqvucxqZ3TNvAyRud+psWiAk0A5/eklaydd6BbUFsNgVAdeOnMK6wT4zw==" saltValue="tG7NxJAJ+ayuAt1hFOOcuuVBhPrCBy5g3LqluP8M1aKIAt8eFxUfpjzmiQX+TAyz7Lfl0mwpn6KikD3p+y01mQ==" spinCount="100000" sheet="1" objects="1" scenarios="1" formatColumns="0" formatRows="0" autoFilter="0"/>
  <autoFilter ref="C89:K419" xr:uid="{00000000-0009-0000-0000-000005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B2:BM1044"/>
  <sheetViews>
    <sheetView showGridLines="0" topLeftCell="A79" workbookViewId="0">
      <selection activeCell="J1037" sqref="J1037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100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7123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ROUND(J99, 2)</f>
        <v>12855434.41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ROUND((SUM(BE99:BE1043)),  2)</f>
        <v>12855434.41</v>
      </c>
      <c r="I35" s="96">
        <v>0.21</v>
      </c>
      <c r="J35" s="82">
        <f>ROUND(((SUM(BE99:BE1043))*I35),  2)</f>
        <v>2699641.23</v>
      </c>
      <c r="L35" s="33"/>
    </row>
    <row r="36" spans="2:12" s="1" customFormat="1" ht="14.45" customHeight="1">
      <c r="B36" s="33"/>
      <c r="E36" s="28" t="s">
        <v>43</v>
      </c>
      <c r="F36" s="82">
        <f>ROUND((SUM(BF99:BF1043)),  2)</f>
        <v>0</v>
      </c>
      <c r="I36" s="96">
        <v>0.12</v>
      </c>
      <c r="J36" s="82">
        <f>ROUND(((SUM(BF99:BF1043))*I36),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ROUND((SUM(BG99:BG1043)),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ROUND((SUM(BH99:BH1043)),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ROUND((SUM(BI99:BI1043)),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15555075.640000001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D.1.4.E - Zdravotně technické instalace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J99</f>
        <v>12855434.409999998</v>
      </c>
      <c r="L63" s="33"/>
      <c r="AU63" s="18" t="s">
        <v>273</v>
      </c>
    </row>
    <row r="64" spans="2:47" s="8" customFormat="1" ht="24.95" customHeight="1">
      <c r="B64" s="106"/>
      <c r="D64" s="107" t="s">
        <v>7124</v>
      </c>
      <c r="E64" s="108"/>
      <c r="F64" s="108"/>
      <c r="G64" s="108"/>
      <c r="H64" s="108"/>
      <c r="I64" s="108"/>
      <c r="J64" s="109">
        <f>J100</f>
        <v>16533</v>
      </c>
      <c r="L64" s="106"/>
    </row>
    <row r="65" spans="2:12" s="8" customFormat="1" ht="24.95" customHeight="1">
      <c r="B65" s="106"/>
      <c r="D65" s="107" t="s">
        <v>7125</v>
      </c>
      <c r="E65" s="108"/>
      <c r="F65" s="108"/>
      <c r="G65" s="108"/>
      <c r="H65" s="108"/>
      <c r="I65" s="108"/>
      <c r="J65" s="109">
        <f>J109</f>
        <v>117136.22</v>
      </c>
      <c r="L65" s="106"/>
    </row>
    <row r="66" spans="2:12" s="8" customFormat="1" ht="24.95" customHeight="1">
      <c r="B66" s="106"/>
      <c r="D66" s="107" t="s">
        <v>7126</v>
      </c>
      <c r="E66" s="108"/>
      <c r="F66" s="108"/>
      <c r="G66" s="108"/>
      <c r="H66" s="108"/>
      <c r="I66" s="108"/>
      <c r="J66" s="109">
        <f>J126</f>
        <v>68650.76999999999</v>
      </c>
      <c r="L66" s="106"/>
    </row>
    <row r="67" spans="2:12" s="8" customFormat="1" ht="24.95" customHeight="1">
      <c r="B67" s="106"/>
      <c r="D67" s="107" t="s">
        <v>7127</v>
      </c>
      <c r="E67" s="108"/>
      <c r="F67" s="108"/>
      <c r="G67" s="108"/>
      <c r="H67" s="108"/>
      <c r="I67" s="108"/>
      <c r="J67" s="109">
        <f>J143</f>
        <v>217991.64999999997</v>
      </c>
      <c r="L67" s="106"/>
    </row>
    <row r="68" spans="2:12" s="8" customFormat="1" ht="24.95" customHeight="1">
      <c r="B68" s="106"/>
      <c r="D68" s="107" t="s">
        <v>7128</v>
      </c>
      <c r="E68" s="108"/>
      <c r="F68" s="108"/>
      <c r="G68" s="108"/>
      <c r="H68" s="108"/>
      <c r="I68" s="108"/>
      <c r="J68" s="109">
        <f>J164</f>
        <v>192463.12</v>
      </c>
      <c r="L68" s="106"/>
    </row>
    <row r="69" spans="2:12" s="8" customFormat="1" ht="24.95" customHeight="1">
      <c r="B69" s="106"/>
      <c r="D69" s="107" t="s">
        <v>7129</v>
      </c>
      <c r="E69" s="108"/>
      <c r="F69" s="108"/>
      <c r="G69" s="108"/>
      <c r="H69" s="108"/>
      <c r="I69" s="108"/>
      <c r="J69" s="109">
        <f>J179</f>
        <v>58733.46</v>
      </c>
      <c r="L69" s="106"/>
    </row>
    <row r="70" spans="2:12" s="8" customFormat="1" ht="24.95" customHeight="1">
      <c r="B70" s="106"/>
      <c r="D70" s="107" t="s">
        <v>7130</v>
      </c>
      <c r="E70" s="108"/>
      <c r="F70" s="108"/>
      <c r="G70" s="108"/>
      <c r="H70" s="108"/>
      <c r="I70" s="108"/>
      <c r="J70" s="109">
        <f>J184</f>
        <v>53691.85</v>
      </c>
      <c r="L70" s="106"/>
    </row>
    <row r="71" spans="2:12" s="8" customFormat="1" ht="24.95" customHeight="1">
      <c r="B71" s="106"/>
      <c r="D71" s="107" t="s">
        <v>7131</v>
      </c>
      <c r="E71" s="108"/>
      <c r="F71" s="108"/>
      <c r="G71" s="108"/>
      <c r="H71" s="108"/>
      <c r="I71" s="108"/>
      <c r="J71" s="109">
        <f>J194</f>
        <v>2933298.02</v>
      </c>
      <c r="L71" s="106"/>
    </row>
    <row r="72" spans="2:12" s="8" customFormat="1" ht="24.95" customHeight="1">
      <c r="B72" s="106"/>
      <c r="D72" s="107" t="s">
        <v>7132</v>
      </c>
      <c r="E72" s="108"/>
      <c r="F72" s="108"/>
      <c r="G72" s="108"/>
      <c r="H72" s="108"/>
      <c r="I72" s="108"/>
      <c r="J72" s="109">
        <f>J416</f>
        <v>6757463.4399999985</v>
      </c>
      <c r="L72" s="106"/>
    </row>
    <row r="73" spans="2:12" s="8" customFormat="1" ht="24.95" customHeight="1">
      <c r="B73" s="106"/>
      <c r="D73" s="107" t="s">
        <v>7133</v>
      </c>
      <c r="E73" s="108"/>
      <c r="F73" s="108"/>
      <c r="G73" s="108"/>
      <c r="H73" s="108"/>
      <c r="I73" s="108"/>
      <c r="J73" s="109">
        <f>J810</f>
        <v>1925609.0400000003</v>
      </c>
      <c r="L73" s="106"/>
    </row>
    <row r="74" spans="2:12" s="8" customFormat="1" ht="24.95" customHeight="1">
      <c r="B74" s="106"/>
      <c r="D74" s="107" t="s">
        <v>7134</v>
      </c>
      <c r="E74" s="108"/>
      <c r="F74" s="108"/>
      <c r="G74" s="108"/>
      <c r="H74" s="108"/>
      <c r="I74" s="108"/>
      <c r="J74" s="109">
        <f>J1009</f>
        <v>348288.3</v>
      </c>
      <c r="L74" s="106"/>
    </row>
    <row r="75" spans="2:12" s="8" customFormat="1" ht="24.95" customHeight="1">
      <c r="B75" s="106"/>
      <c r="D75" s="107" t="s">
        <v>7135</v>
      </c>
      <c r="E75" s="108"/>
      <c r="F75" s="108"/>
      <c r="G75" s="108"/>
      <c r="H75" s="108"/>
      <c r="I75" s="108"/>
      <c r="J75" s="109">
        <f>J1018</f>
        <v>22313.82</v>
      </c>
      <c r="L75" s="106"/>
    </row>
    <row r="76" spans="2:12" s="8" customFormat="1" ht="24.95" customHeight="1">
      <c r="B76" s="106"/>
      <c r="D76" s="107" t="s">
        <v>7136</v>
      </c>
      <c r="E76" s="108"/>
      <c r="F76" s="108"/>
      <c r="G76" s="108"/>
      <c r="H76" s="108"/>
      <c r="I76" s="108"/>
      <c r="J76" s="109">
        <f>J1031</f>
        <v>102717.12</v>
      </c>
      <c r="L76" s="106"/>
    </row>
    <row r="77" spans="2:12" s="8" customFormat="1" ht="24.95" customHeight="1">
      <c r="B77" s="106"/>
      <c r="D77" s="107" t="s">
        <v>7137</v>
      </c>
      <c r="E77" s="108"/>
      <c r="F77" s="108"/>
      <c r="G77" s="108"/>
      <c r="H77" s="108"/>
      <c r="I77" s="108"/>
      <c r="J77" s="109">
        <f>J1039</f>
        <v>40544.6</v>
      </c>
      <c r="L77" s="106"/>
    </row>
    <row r="78" spans="2:12" s="1" customFormat="1" ht="21.75" customHeight="1">
      <c r="B78" s="33"/>
      <c r="L78" s="33"/>
    </row>
    <row r="79" spans="2:12" s="1" customFormat="1" ht="6.95" customHeight="1">
      <c r="B79" s="41"/>
      <c r="C79" s="42"/>
      <c r="D79" s="42"/>
      <c r="E79" s="42"/>
      <c r="F79" s="42"/>
      <c r="G79" s="42"/>
      <c r="H79" s="42"/>
      <c r="I79" s="42"/>
      <c r="J79" s="42"/>
      <c r="K79" s="42"/>
      <c r="L79" s="33"/>
    </row>
    <row r="83" spans="2:12" s="1" customFormat="1" ht="6.95" customHeight="1">
      <c r="B83" s="43"/>
      <c r="C83" s="44"/>
      <c r="D83" s="44"/>
      <c r="E83" s="44"/>
      <c r="F83" s="44"/>
      <c r="G83" s="44"/>
      <c r="H83" s="44"/>
      <c r="I83" s="44"/>
      <c r="J83" s="44"/>
      <c r="K83" s="44"/>
      <c r="L83" s="33"/>
    </row>
    <row r="84" spans="2:12" s="1" customFormat="1" ht="24.95" customHeight="1">
      <c r="B84" s="33"/>
      <c r="C84" s="22" t="s">
        <v>315</v>
      </c>
      <c r="L84" s="33"/>
    </row>
    <row r="85" spans="2:12" s="1" customFormat="1" ht="6.95" customHeight="1">
      <c r="B85" s="33"/>
      <c r="L85" s="33"/>
    </row>
    <row r="86" spans="2:12" s="1" customFormat="1" ht="12" customHeight="1">
      <c r="B86" s="33"/>
      <c r="C86" s="28" t="s">
        <v>16</v>
      </c>
      <c r="L86" s="33"/>
    </row>
    <row r="87" spans="2:12" s="1" customFormat="1" ht="16.5" customHeight="1">
      <c r="B87" s="33"/>
      <c r="E87" s="336" t="str">
        <f>E7</f>
        <v>Novostavba Onkologické kliniky P4 - Novostavba budovy P4</v>
      </c>
      <c r="F87" s="337"/>
      <c r="G87" s="337"/>
      <c r="H87" s="337"/>
      <c r="L87" s="33"/>
    </row>
    <row r="88" spans="2:12" ht="12" customHeight="1">
      <c r="B88" s="21"/>
      <c r="C88" s="28" t="s">
        <v>188</v>
      </c>
      <c r="L88" s="21"/>
    </row>
    <row r="89" spans="2:12" s="1" customFormat="1" ht="16.5" customHeight="1">
      <c r="B89" s="33"/>
      <c r="E89" s="336" t="s">
        <v>192</v>
      </c>
      <c r="F89" s="335"/>
      <c r="G89" s="335"/>
      <c r="H89" s="335"/>
      <c r="L89" s="33"/>
    </row>
    <row r="90" spans="2:12" s="1" customFormat="1" ht="12" customHeight="1">
      <c r="B90" s="33"/>
      <c r="C90" s="28" t="s">
        <v>196</v>
      </c>
      <c r="L90" s="33"/>
    </row>
    <row r="91" spans="2:12" s="1" customFormat="1" ht="16.5" customHeight="1">
      <c r="B91" s="33"/>
      <c r="E91" s="305" t="str">
        <f>E11</f>
        <v>D.1.4.E - Zdravotně technické instalace</v>
      </c>
      <c r="F91" s="335"/>
      <c r="G91" s="335"/>
      <c r="H91" s="335"/>
      <c r="L91" s="33"/>
    </row>
    <row r="92" spans="2:12" s="1" customFormat="1" ht="6.95" customHeight="1">
      <c r="B92" s="33"/>
      <c r="L92" s="33"/>
    </row>
    <row r="93" spans="2:12" s="1" customFormat="1" ht="12" customHeight="1">
      <c r="B93" s="33"/>
      <c r="C93" s="28" t="s">
        <v>22</v>
      </c>
      <c r="F93" s="26" t="str">
        <f>F14</f>
        <v>Olomouc</v>
      </c>
      <c r="I93" s="28" t="s">
        <v>24</v>
      </c>
      <c r="J93" s="49">
        <f>IF(J14="","",J14)</f>
        <v>45470</v>
      </c>
      <c r="L93" s="33"/>
    </row>
    <row r="94" spans="2:12" s="1" customFormat="1" ht="6.95" customHeight="1">
      <c r="B94" s="33"/>
      <c r="L94" s="33"/>
    </row>
    <row r="95" spans="2:12" s="1" customFormat="1" ht="25.7" customHeight="1">
      <c r="B95" s="33"/>
      <c r="C95" s="28" t="s">
        <v>25</v>
      </c>
      <c r="F95" s="26" t="str">
        <f>E17</f>
        <v>Fakultní nemocnice Olomouc</v>
      </c>
      <c r="I95" s="28" t="s">
        <v>30</v>
      </c>
      <c r="J95" s="31" t="str">
        <f>E23</f>
        <v>Adam Rujbr Architects</v>
      </c>
      <c r="L95" s="33"/>
    </row>
    <row r="96" spans="2:12" s="1" customFormat="1" ht="15.2" customHeight="1">
      <c r="B96" s="33"/>
      <c r="C96" s="28" t="s">
        <v>29</v>
      </c>
      <c r="F96" s="26" t="str">
        <f>IF(E20="","",E20)</f>
        <v>Sdružení firem VW WACHAL a.s., YUCON CZ s.r.o. a STANTER, a.s. zkratkou S-VWYUST</v>
      </c>
      <c r="I96" s="28" t="s">
        <v>33</v>
      </c>
      <c r="J96" s="31" t="str">
        <f>E26</f>
        <v xml:space="preserve"> </v>
      </c>
      <c r="L96" s="33"/>
    </row>
    <row r="97" spans="2:65" s="1" customFormat="1" ht="10.35" customHeight="1">
      <c r="B97" s="33"/>
      <c r="L97" s="33"/>
    </row>
    <row r="98" spans="2:65" s="10" customFormat="1" ht="29.25" customHeight="1">
      <c r="B98" s="114"/>
      <c r="C98" s="115" t="s">
        <v>316</v>
      </c>
      <c r="D98" s="116" t="s">
        <v>56</v>
      </c>
      <c r="E98" s="116" t="s">
        <v>52</v>
      </c>
      <c r="F98" s="116" t="s">
        <v>53</v>
      </c>
      <c r="G98" s="116" t="s">
        <v>317</v>
      </c>
      <c r="H98" s="116" t="s">
        <v>318</v>
      </c>
      <c r="I98" s="116" t="s">
        <v>319</v>
      </c>
      <c r="J98" s="116" t="s">
        <v>272</v>
      </c>
      <c r="K98" s="117" t="s">
        <v>320</v>
      </c>
      <c r="L98" s="114"/>
      <c r="M98" s="55" t="s">
        <v>21</v>
      </c>
      <c r="N98" s="56" t="s">
        <v>41</v>
      </c>
      <c r="O98" s="56" t="s">
        <v>321</v>
      </c>
      <c r="P98" s="56" t="s">
        <v>322</v>
      </c>
      <c r="Q98" s="56" t="s">
        <v>323</v>
      </c>
      <c r="R98" s="56" t="s">
        <v>324</v>
      </c>
      <c r="S98" s="56" t="s">
        <v>325</v>
      </c>
      <c r="T98" s="57" t="s">
        <v>326</v>
      </c>
    </row>
    <row r="99" spans="2:65" s="1" customFormat="1" ht="22.9" customHeight="1">
      <c r="B99" s="33"/>
      <c r="C99" s="60" t="s">
        <v>327</v>
      </c>
      <c r="J99" s="118">
        <f>BK99</f>
        <v>12855434.409999998</v>
      </c>
      <c r="L99" s="33"/>
      <c r="M99" s="58"/>
      <c r="N99" s="50"/>
      <c r="O99" s="50"/>
      <c r="P99" s="119">
        <f>P100+P109+P126+P143+P164+P179+P184+P194+P416+P810+P1009+P1018+P1031+P1039</f>
        <v>0</v>
      </c>
      <c r="Q99" s="50"/>
      <c r="R99" s="119">
        <f>R100+R109+R126+R143+R164+R179+R184+R194+R416+R810+R1009+R1018+R1031+R1039</f>
        <v>476.86023199999994</v>
      </c>
      <c r="S99" s="50"/>
      <c r="T99" s="120">
        <f>T100+T109+T126+T143+T164+T179+T184+T194+T416+T810+T1009+T1018+T1031+T1039</f>
        <v>0</v>
      </c>
      <c r="AT99" s="18" t="s">
        <v>70</v>
      </c>
      <c r="AU99" s="18" t="s">
        <v>273</v>
      </c>
      <c r="BK99" s="121">
        <f>BK100+BK109+BK126+BK143+BK164+BK179+BK184+BK194+BK416+BK810+BK1009+BK1018+BK1031+BK1039</f>
        <v>12855434.409999998</v>
      </c>
    </row>
    <row r="100" spans="2:65" s="11" customFormat="1" ht="25.9" customHeight="1">
      <c r="B100" s="122"/>
      <c r="D100" s="123" t="s">
        <v>70</v>
      </c>
      <c r="E100" s="124" t="s">
        <v>410</v>
      </c>
      <c r="F100" s="124" t="s">
        <v>7138</v>
      </c>
      <c r="I100" s="125"/>
      <c r="J100" s="126">
        <f>BK100</f>
        <v>16533</v>
      </c>
      <c r="L100" s="122"/>
      <c r="M100" s="127"/>
      <c r="P100" s="128">
        <f>SUM(P101:P108)</f>
        <v>0</v>
      </c>
      <c r="R100" s="128">
        <f>SUM(R101:R108)</f>
        <v>0</v>
      </c>
      <c r="T100" s="129">
        <f>SUM(T101:T108)</f>
        <v>0</v>
      </c>
      <c r="AR100" s="123" t="s">
        <v>78</v>
      </c>
      <c r="AT100" s="130" t="s">
        <v>70</v>
      </c>
      <c r="AU100" s="130" t="s">
        <v>71</v>
      </c>
      <c r="AY100" s="123" t="s">
        <v>330</v>
      </c>
      <c r="BK100" s="131">
        <f>SUM(BK101:BK108)</f>
        <v>16533</v>
      </c>
    </row>
    <row r="101" spans="2:65" s="1" customFormat="1" ht="16.5" customHeight="1">
      <c r="B101" s="33"/>
      <c r="C101" s="134" t="s">
        <v>78</v>
      </c>
      <c r="D101" s="134" t="s">
        <v>332</v>
      </c>
      <c r="E101" s="135" t="s">
        <v>7139</v>
      </c>
      <c r="F101" s="136" t="s">
        <v>7140</v>
      </c>
      <c r="G101" s="137" t="s">
        <v>6758</v>
      </c>
      <c r="H101" s="138">
        <v>120</v>
      </c>
      <c r="I101" s="139">
        <v>116.33</v>
      </c>
      <c r="J101" s="140">
        <f>ROUND(I101*H101,2)</f>
        <v>13959.6</v>
      </c>
      <c r="K101" s="136" t="s">
        <v>7141</v>
      </c>
      <c r="L101" s="33"/>
      <c r="M101" s="141" t="s">
        <v>21</v>
      </c>
      <c r="N101" s="142" t="s">
        <v>42</v>
      </c>
      <c r="P101" s="143">
        <f>O101*H101</f>
        <v>0</v>
      </c>
      <c r="Q101" s="143">
        <v>0</v>
      </c>
      <c r="R101" s="143">
        <f>Q101*H101</f>
        <v>0</v>
      </c>
      <c r="S101" s="143">
        <v>0</v>
      </c>
      <c r="T101" s="144">
        <f>S101*H101</f>
        <v>0</v>
      </c>
      <c r="AR101" s="145" t="s">
        <v>336</v>
      </c>
      <c r="AT101" s="145" t="s">
        <v>332</v>
      </c>
      <c r="AU101" s="145" t="s">
        <v>78</v>
      </c>
      <c r="AY101" s="18" t="s">
        <v>330</v>
      </c>
      <c r="BE101" s="146">
        <f>IF(N101="základní",J101,0)</f>
        <v>13959.6</v>
      </c>
      <c r="BF101" s="146">
        <f>IF(N101="snížená",J101,0)</f>
        <v>0</v>
      </c>
      <c r="BG101" s="146">
        <f>IF(N101="zákl. přenesená",J101,0)</f>
        <v>0</v>
      </c>
      <c r="BH101" s="146">
        <f>IF(N101="sníž. přenesená",J101,0)</f>
        <v>0</v>
      </c>
      <c r="BI101" s="146">
        <f>IF(N101="nulová",J101,0)</f>
        <v>0</v>
      </c>
      <c r="BJ101" s="18" t="s">
        <v>78</v>
      </c>
      <c r="BK101" s="146">
        <f>ROUND(I101*H101,2)</f>
        <v>13959.6</v>
      </c>
      <c r="BL101" s="18" t="s">
        <v>336</v>
      </c>
      <c r="BM101" s="145" t="s">
        <v>80</v>
      </c>
    </row>
    <row r="102" spans="2:65" s="1" customFormat="1" ht="19.5">
      <c r="B102" s="33"/>
      <c r="D102" s="152" t="s">
        <v>375</v>
      </c>
      <c r="F102" s="165" t="s">
        <v>7142</v>
      </c>
      <c r="I102" s="149"/>
      <c r="L102" s="33"/>
      <c r="M102" s="150"/>
      <c r="T102" s="52"/>
      <c r="AT102" s="18" t="s">
        <v>375</v>
      </c>
      <c r="AU102" s="18" t="s">
        <v>78</v>
      </c>
    </row>
    <row r="103" spans="2:65" s="13" customFormat="1">
      <c r="B103" s="158"/>
      <c r="D103" s="152" t="s">
        <v>340</v>
      </c>
      <c r="E103" s="159" t="s">
        <v>21</v>
      </c>
      <c r="F103" s="160" t="s">
        <v>7143</v>
      </c>
      <c r="H103" s="161">
        <v>120</v>
      </c>
      <c r="I103" s="162"/>
      <c r="L103" s="158"/>
      <c r="M103" s="163"/>
      <c r="T103" s="164"/>
      <c r="AT103" s="159" t="s">
        <v>340</v>
      </c>
      <c r="AU103" s="159" t="s">
        <v>78</v>
      </c>
      <c r="AV103" s="13" t="s">
        <v>80</v>
      </c>
      <c r="AW103" s="13" t="s">
        <v>32</v>
      </c>
      <c r="AX103" s="13" t="s">
        <v>71</v>
      </c>
      <c r="AY103" s="159" t="s">
        <v>330</v>
      </c>
    </row>
    <row r="104" spans="2:65" s="14" customFormat="1">
      <c r="B104" s="166"/>
      <c r="D104" s="152" t="s">
        <v>340</v>
      </c>
      <c r="E104" s="167" t="s">
        <v>21</v>
      </c>
      <c r="F104" s="168" t="s">
        <v>443</v>
      </c>
      <c r="H104" s="169">
        <v>120</v>
      </c>
      <c r="I104" s="170"/>
      <c r="L104" s="166"/>
      <c r="M104" s="171"/>
      <c r="T104" s="172"/>
      <c r="AT104" s="167" t="s">
        <v>340</v>
      </c>
      <c r="AU104" s="167" t="s">
        <v>78</v>
      </c>
      <c r="AV104" s="14" t="s">
        <v>336</v>
      </c>
      <c r="AW104" s="14" t="s">
        <v>32</v>
      </c>
      <c r="AX104" s="14" t="s">
        <v>78</v>
      </c>
      <c r="AY104" s="167" t="s">
        <v>330</v>
      </c>
    </row>
    <row r="105" spans="2:65" s="1" customFormat="1" ht="16.5" customHeight="1">
      <c r="B105" s="33"/>
      <c r="C105" s="134" t="s">
        <v>80</v>
      </c>
      <c r="D105" s="134" t="s">
        <v>332</v>
      </c>
      <c r="E105" s="135" t="s">
        <v>7144</v>
      </c>
      <c r="F105" s="136" t="s">
        <v>7145</v>
      </c>
      <c r="G105" s="137" t="s">
        <v>367</v>
      </c>
      <c r="H105" s="138">
        <v>30</v>
      </c>
      <c r="I105" s="139">
        <v>85.78</v>
      </c>
      <c r="J105" s="140">
        <f>ROUND(I105*H105,2)</f>
        <v>2573.4</v>
      </c>
      <c r="K105" s="136" t="s">
        <v>7141</v>
      </c>
      <c r="L105" s="33"/>
      <c r="M105" s="141" t="s">
        <v>21</v>
      </c>
      <c r="N105" s="142" t="s">
        <v>42</v>
      </c>
      <c r="P105" s="143">
        <f>O105*H105</f>
        <v>0</v>
      </c>
      <c r="Q105" s="143">
        <v>0</v>
      </c>
      <c r="R105" s="143">
        <f>Q105*H105</f>
        <v>0</v>
      </c>
      <c r="S105" s="143">
        <v>0</v>
      </c>
      <c r="T105" s="144">
        <f>S105*H105</f>
        <v>0</v>
      </c>
      <c r="AR105" s="145" t="s">
        <v>336</v>
      </c>
      <c r="AT105" s="145" t="s">
        <v>332</v>
      </c>
      <c r="AU105" s="145" t="s">
        <v>78</v>
      </c>
      <c r="AY105" s="18" t="s">
        <v>330</v>
      </c>
      <c r="BE105" s="146">
        <f>IF(N105="základní",J105,0)</f>
        <v>2573.4</v>
      </c>
      <c r="BF105" s="146">
        <f>IF(N105="snížená",J105,0)</f>
        <v>0</v>
      </c>
      <c r="BG105" s="146">
        <f>IF(N105="zákl. přenesená",J105,0)</f>
        <v>0</v>
      </c>
      <c r="BH105" s="146">
        <f>IF(N105="sníž. přenesená",J105,0)</f>
        <v>0</v>
      </c>
      <c r="BI105" s="146">
        <f>IF(N105="nulová",J105,0)</f>
        <v>0</v>
      </c>
      <c r="BJ105" s="18" t="s">
        <v>78</v>
      </c>
      <c r="BK105" s="146">
        <f>ROUND(I105*H105,2)</f>
        <v>2573.4</v>
      </c>
      <c r="BL105" s="18" t="s">
        <v>336</v>
      </c>
      <c r="BM105" s="145" t="s">
        <v>336</v>
      </c>
    </row>
    <row r="106" spans="2:65" s="1" customFormat="1" ht="19.5">
      <c r="B106" s="33"/>
      <c r="D106" s="152" t="s">
        <v>375</v>
      </c>
      <c r="F106" s="165" t="s">
        <v>7146</v>
      </c>
      <c r="I106" s="149"/>
      <c r="L106" s="33"/>
      <c r="M106" s="150"/>
      <c r="T106" s="52"/>
      <c r="AT106" s="18" t="s">
        <v>375</v>
      </c>
      <c r="AU106" s="18" t="s">
        <v>78</v>
      </c>
    </row>
    <row r="107" spans="2:65" s="13" customFormat="1">
      <c r="B107" s="158"/>
      <c r="D107" s="152" t="s">
        <v>340</v>
      </c>
      <c r="E107" s="159" t="s">
        <v>21</v>
      </c>
      <c r="F107" s="160" t="s">
        <v>7147</v>
      </c>
      <c r="H107" s="161">
        <v>30</v>
      </c>
      <c r="I107" s="162"/>
      <c r="L107" s="158"/>
      <c r="M107" s="163"/>
      <c r="T107" s="164"/>
      <c r="AT107" s="159" t="s">
        <v>340</v>
      </c>
      <c r="AU107" s="159" t="s">
        <v>78</v>
      </c>
      <c r="AV107" s="13" t="s">
        <v>80</v>
      </c>
      <c r="AW107" s="13" t="s">
        <v>32</v>
      </c>
      <c r="AX107" s="13" t="s">
        <v>71</v>
      </c>
      <c r="AY107" s="159" t="s">
        <v>330</v>
      </c>
    </row>
    <row r="108" spans="2:65" s="14" customFormat="1">
      <c r="B108" s="166"/>
      <c r="D108" s="152" t="s">
        <v>340</v>
      </c>
      <c r="E108" s="167" t="s">
        <v>21</v>
      </c>
      <c r="F108" s="168" t="s">
        <v>443</v>
      </c>
      <c r="H108" s="169">
        <v>30</v>
      </c>
      <c r="I108" s="170"/>
      <c r="L108" s="166"/>
      <c r="M108" s="171"/>
      <c r="T108" s="172"/>
      <c r="AT108" s="167" t="s">
        <v>340</v>
      </c>
      <c r="AU108" s="167" t="s">
        <v>78</v>
      </c>
      <c r="AV108" s="14" t="s">
        <v>336</v>
      </c>
      <c r="AW108" s="14" t="s">
        <v>32</v>
      </c>
      <c r="AX108" s="14" t="s">
        <v>78</v>
      </c>
      <c r="AY108" s="167" t="s">
        <v>330</v>
      </c>
    </row>
    <row r="109" spans="2:65" s="11" customFormat="1" ht="25.9" customHeight="1">
      <c r="B109" s="122"/>
      <c r="D109" s="123" t="s">
        <v>70</v>
      </c>
      <c r="E109" s="124" t="s">
        <v>422</v>
      </c>
      <c r="F109" s="124" t="s">
        <v>7148</v>
      </c>
      <c r="I109" s="125"/>
      <c r="J109" s="126">
        <f>BK109</f>
        <v>117136.22</v>
      </c>
      <c r="L109" s="122"/>
      <c r="M109" s="127"/>
      <c r="P109" s="128">
        <f>SUM(P110:P125)</f>
        <v>0</v>
      </c>
      <c r="R109" s="128">
        <f>SUM(R110:R125)</f>
        <v>0</v>
      </c>
      <c r="T109" s="129">
        <f>SUM(T110:T125)</f>
        <v>0</v>
      </c>
      <c r="AR109" s="123" t="s">
        <v>78</v>
      </c>
      <c r="AT109" s="130" t="s">
        <v>70</v>
      </c>
      <c r="AU109" s="130" t="s">
        <v>71</v>
      </c>
      <c r="AY109" s="123" t="s">
        <v>330</v>
      </c>
      <c r="BK109" s="131">
        <f>SUM(BK110:BK125)</f>
        <v>117136.22</v>
      </c>
    </row>
    <row r="110" spans="2:65" s="1" customFormat="1" ht="16.5" customHeight="1">
      <c r="B110" s="33"/>
      <c r="C110" s="134" t="s">
        <v>171</v>
      </c>
      <c r="D110" s="134" t="s">
        <v>332</v>
      </c>
      <c r="E110" s="135" t="s">
        <v>7149</v>
      </c>
      <c r="F110" s="136" t="s">
        <v>7150</v>
      </c>
      <c r="G110" s="137" t="s">
        <v>381</v>
      </c>
      <c r="H110" s="138">
        <v>123.4</v>
      </c>
      <c r="I110" s="139">
        <v>387.4</v>
      </c>
      <c r="J110" s="140">
        <f>ROUND(I110*H110,2)</f>
        <v>47805.16</v>
      </c>
      <c r="K110" s="136" t="s">
        <v>7141</v>
      </c>
      <c r="L110" s="33"/>
      <c r="M110" s="141" t="s">
        <v>21</v>
      </c>
      <c r="N110" s="142" t="s">
        <v>42</v>
      </c>
      <c r="P110" s="143">
        <f>O110*H110</f>
        <v>0</v>
      </c>
      <c r="Q110" s="143">
        <v>0</v>
      </c>
      <c r="R110" s="143">
        <f>Q110*H110</f>
        <v>0</v>
      </c>
      <c r="S110" s="143">
        <v>0</v>
      </c>
      <c r="T110" s="144">
        <f>S110*H110</f>
        <v>0</v>
      </c>
      <c r="AR110" s="145" t="s">
        <v>336</v>
      </c>
      <c r="AT110" s="145" t="s">
        <v>332</v>
      </c>
      <c r="AU110" s="145" t="s">
        <v>78</v>
      </c>
      <c r="AY110" s="18" t="s">
        <v>330</v>
      </c>
      <c r="BE110" s="146">
        <f>IF(N110="základní",J110,0)</f>
        <v>47805.16</v>
      </c>
      <c r="BF110" s="146">
        <f>IF(N110="snížená",J110,0)</f>
        <v>0</v>
      </c>
      <c r="BG110" s="146">
        <f>IF(N110="zákl. přenesená",J110,0)</f>
        <v>0</v>
      </c>
      <c r="BH110" s="146">
        <f>IF(N110="sníž. přenesená",J110,0)</f>
        <v>0</v>
      </c>
      <c r="BI110" s="146">
        <f>IF(N110="nulová",J110,0)</f>
        <v>0</v>
      </c>
      <c r="BJ110" s="18" t="s">
        <v>78</v>
      </c>
      <c r="BK110" s="146">
        <f>ROUND(I110*H110,2)</f>
        <v>47805.16</v>
      </c>
      <c r="BL110" s="18" t="s">
        <v>336</v>
      </c>
      <c r="BM110" s="145" t="s">
        <v>370</v>
      </c>
    </row>
    <row r="111" spans="2:65" s="1" customFormat="1" ht="19.5">
      <c r="B111" s="33"/>
      <c r="D111" s="152" t="s">
        <v>375</v>
      </c>
      <c r="F111" s="165" t="s">
        <v>7151</v>
      </c>
      <c r="I111" s="149"/>
      <c r="L111" s="33"/>
      <c r="M111" s="150"/>
      <c r="T111" s="52"/>
      <c r="AT111" s="18" t="s">
        <v>375</v>
      </c>
      <c r="AU111" s="18" t="s">
        <v>78</v>
      </c>
    </row>
    <row r="112" spans="2:65" s="13" customFormat="1">
      <c r="B112" s="158"/>
      <c r="D112" s="152" t="s">
        <v>340</v>
      </c>
      <c r="E112" s="159" t="s">
        <v>21</v>
      </c>
      <c r="F112" s="160" t="s">
        <v>7152</v>
      </c>
      <c r="H112" s="161">
        <v>123.4</v>
      </c>
      <c r="I112" s="162"/>
      <c r="L112" s="158"/>
      <c r="M112" s="163"/>
      <c r="T112" s="164"/>
      <c r="AT112" s="159" t="s">
        <v>340</v>
      </c>
      <c r="AU112" s="159" t="s">
        <v>78</v>
      </c>
      <c r="AV112" s="13" t="s">
        <v>80</v>
      </c>
      <c r="AW112" s="13" t="s">
        <v>32</v>
      </c>
      <c r="AX112" s="13" t="s">
        <v>71</v>
      </c>
      <c r="AY112" s="159" t="s">
        <v>330</v>
      </c>
    </row>
    <row r="113" spans="2:65" s="14" customFormat="1">
      <c r="B113" s="166"/>
      <c r="D113" s="152" t="s">
        <v>340</v>
      </c>
      <c r="E113" s="167" t="s">
        <v>21</v>
      </c>
      <c r="F113" s="168" t="s">
        <v>443</v>
      </c>
      <c r="H113" s="169">
        <v>123.4</v>
      </c>
      <c r="I113" s="170"/>
      <c r="L113" s="166"/>
      <c r="M113" s="171"/>
      <c r="T113" s="172"/>
      <c r="AT113" s="167" t="s">
        <v>340</v>
      </c>
      <c r="AU113" s="167" t="s">
        <v>78</v>
      </c>
      <c r="AV113" s="14" t="s">
        <v>336</v>
      </c>
      <c r="AW113" s="14" t="s">
        <v>32</v>
      </c>
      <c r="AX113" s="14" t="s">
        <v>78</v>
      </c>
      <c r="AY113" s="167" t="s">
        <v>330</v>
      </c>
    </row>
    <row r="114" spans="2:65" s="1" customFormat="1" ht="16.5" customHeight="1">
      <c r="B114" s="33"/>
      <c r="C114" s="134" t="s">
        <v>336</v>
      </c>
      <c r="D114" s="134" t="s">
        <v>332</v>
      </c>
      <c r="E114" s="135" t="s">
        <v>7153</v>
      </c>
      <c r="F114" s="136" t="s">
        <v>7154</v>
      </c>
      <c r="G114" s="137" t="s">
        <v>381</v>
      </c>
      <c r="H114" s="138">
        <v>61.7</v>
      </c>
      <c r="I114" s="139">
        <v>174.44</v>
      </c>
      <c r="J114" s="140">
        <f>ROUND(I114*H114,2)</f>
        <v>10762.95</v>
      </c>
      <c r="K114" s="136" t="s">
        <v>7141</v>
      </c>
      <c r="L114" s="33"/>
      <c r="M114" s="141" t="s">
        <v>21</v>
      </c>
      <c r="N114" s="142" t="s">
        <v>42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336</v>
      </c>
      <c r="AT114" s="145" t="s">
        <v>332</v>
      </c>
      <c r="AU114" s="145" t="s">
        <v>78</v>
      </c>
      <c r="AY114" s="18" t="s">
        <v>330</v>
      </c>
      <c r="BE114" s="146">
        <f>IF(N114="základní",J114,0)</f>
        <v>10762.95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78</v>
      </c>
      <c r="BK114" s="146">
        <f>ROUND(I114*H114,2)</f>
        <v>10762.95</v>
      </c>
      <c r="BL114" s="18" t="s">
        <v>336</v>
      </c>
      <c r="BM114" s="145" t="s">
        <v>388</v>
      </c>
    </row>
    <row r="115" spans="2:65" s="1" customFormat="1" ht="19.5">
      <c r="B115" s="33"/>
      <c r="D115" s="152" t="s">
        <v>375</v>
      </c>
      <c r="F115" s="165" t="s">
        <v>7155</v>
      </c>
      <c r="I115" s="149"/>
      <c r="L115" s="33"/>
      <c r="M115" s="150"/>
      <c r="T115" s="52"/>
      <c r="AT115" s="18" t="s">
        <v>375</v>
      </c>
      <c r="AU115" s="18" t="s">
        <v>78</v>
      </c>
    </row>
    <row r="116" spans="2:65" s="13" customFormat="1">
      <c r="B116" s="158"/>
      <c r="D116" s="152" t="s">
        <v>340</v>
      </c>
      <c r="E116" s="159" t="s">
        <v>21</v>
      </c>
      <c r="F116" s="160" t="s">
        <v>7156</v>
      </c>
      <c r="H116" s="161">
        <v>61.7</v>
      </c>
      <c r="I116" s="162"/>
      <c r="L116" s="158"/>
      <c r="M116" s="163"/>
      <c r="T116" s="164"/>
      <c r="AT116" s="159" t="s">
        <v>340</v>
      </c>
      <c r="AU116" s="159" t="s">
        <v>78</v>
      </c>
      <c r="AV116" s="13" t="s">
        <v>80</v>
      </c>
      <c r="AW116" s="13" t="s">
        <v>32</v>
      </c>
      <c r="AX116" s="13" t="s">
        <v>71</v>
      </c>
      <c r="AY116" s="159" t="s">
        <v>330</v>
      </c>
    </row>
    <row r="117" spans="2:65" s="14" customFormat="1">
      <c r="B117" s="166"/>
      <c r="D117" s="152" t="s">
        <v>340</v>
      </c>
      <c r="E117" s="167" t="s">
        <v>21</v>
      </c>
      <c r="F117" s="168" t="s">
        <v>443</v>
      </c>
      <c r="H117" s="169">
        <v>61.7</v>
      </c>
      <c r="I117" s="170"/>
      <c r="L117" s="166"/>
      <c r="M117" s="171"/>
      <c r="T117" s="172"/>
      <c r="AT117" s="167" t="s">
        <v>340</v>
      </c>
      <c r="AU117" s="167" t="s">
        <v>78</v>
      </c>
      <c r="AV117" s="14" t="s">
        <v>336</v>
      </c>
      <c r="AW117" s="14" t="s">
        <v>32</v>
      </c>
      <c r="AX117" s="14" t="s">
        <v>78</v>
      </c>
      <c r="AY117" s="167" t="s">
        <v>330</v>
      </c>
    </row>
    <row r="118" spans="2:65" s="1" customFormat="1" ht="16.5" customHeight="1">
      <c r="B118" s="33"/>
      <c r="C118" s="134" t="s">
        <v>364</v>
      </c>
      <c r="D118" s="134" t="s">
        <v>332</v>
      </c>
      <c r="E118" s="135" t="s">
        <v>7157</v>
      </c>
      <c r="F118" s="136" t="s">
        <v>7158</v>
      </c>
      <c r="G118" s="137" t="s">
        <v>381</v>
      </c>
      <c r="H118" s="138">
        <v>123.4</v>
      </c>
      <c r="I118" s="139">
        <v>387.4</v>
      </c>
      <c r="J118" s="140">
        <f>ROUND(I118*H118,2)</f>
        <v>47805.16</v>
      </c>
      <c r="K118" s="136" t="s">
        <v>7141</v>
      </c>
      <c r="L118" s="33"/>
      <c r="M118" s="141" t="s">
        <v>21</v>
      </c>
      <c r="N118" s="142" t="s">
        <v>42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336</v>
      </c>
      <c r="AT118" s="145" t="s">
        <v>332</v>
      </c>
      <c r="AU118" s="145" t="s">
        <v>78</v>
      </c>
      <c r="AY118" s="18" t="s">
        <v>330</v>
      </c>
      <c r="BE118" s="146">
        <f>IF(N118="základní",J118,0)</f>
        <v>47805.16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78</v>
      </c>
      <c r="BK118" s="146">
        <f>ROUND(I118*H118,2)</f>
        <v>47805.16</v>
      </c>
      <c r="BL118" s="18" t="s">
        <v>336</v>
      </c>
      <c r="BM118" s="145" t="s">
        <v>404</v>
      </c>
    </row>
    <row r="119" spans="2:65" s="1" customFormat="1" ht="19.5">
      <c r="B119" s="33"/>
      <c r="D119" s="152" t="s">
        <v>375</v>
      </c>
      <c r="F119" s="165" t="s">
        <v>7151</v>
      </c>
      <c r="I119" s="149"/>
      <c r="L119" s="33"/>
      <c r="M119" s="150"/>
      <c r="T119" s="52"/>
      <c r="AT119" s="18" t="s">
        <v>375</v>
      </c>
      <c r="AU119" s="18" t="s">
        <v>78</v>
      </c>
    </row>
    <row r="120" spans="2:65" s="13" customFormat="1">
      <c r="B120" s="158"/>
      <c r="D120" s="152" t="s">
        <v>340</v>
      </c>
      <c r="E120" s="159" t="s">
        <v>21</v>
      </c>
      <c r="F120" s="160" t="s">
        <v>7152</v>
      </c>
      <c r="H120" s="161">
        <v>123.4</v>
      </c>
      <c r="I120" s="162"/>
      <c r="L120" s="158"/>
      <c r="M120" s="163"/>
      <c r="T120" s="164"/>
      <c r="AT120" s="159" t="s">
        <v>340</v>
      </c>
      <c r="AU120" s="159" t="s">
        <v>78</v>
      </c>
      <c r="AV120" s="13" t="s">
        <v>80</v>
      </c>
      <c r="AW120" s="13" t="s">
        <v>32</v>
      </c>
      <c r="AX120" s="13" t="s">
        <v>71</v>
      </c>
      <c r="AY120" s="159" t="s">
        <v>330</v>
      </c>
    </row>
    <row r="121" spans="2:65" s="14" customFormat="1">
      <c r="B121" s="166"/>
      <c r="D121" s="152" t="s">
        <v>340</v>
      </c>
      <c r="E121" s="167" t="s">
        <v>21</v>
      </c>
      <c r="F121" s="168" t="s">
        <v>443</v>
      </c>
      <c r="H121" s="169">
        <v>123.4</v>
      </c>
      <c r="I121" s="170"/>
      <c r="L121" s="166"/>
      <c r="M121" s="171"/>
      <c r="T121" s="172"/>
      <c r="AT121" s="167" t="s">
        <v>340</v>
      </c>
      <c r="AU121" s="167" t="s">
        <v>78</v>
      </c>
      <c r="AV121" s="14" t="s">
        <v>336</v>
      </c>
      <c r="AW121" s="14" t="s">
        <v>32</v>
      </c>
      <c r="AX121" s="14" t="s">
        <v>78</v>
      </c>
      <c r="AY121" s="167" t="s">
        <v>330</v>
      </c>
    </row>
    <row r="122" spans="2:65" s="1" customFormat="1" ht="16.5" customHeight="1">
      <c r="B122" s="33"/>
      <c r="C122" s="134" t="s">
        <v>370</v>
      </c>
      <c r="D122" s="134" t="s">
        <v>332</v>
      </c>
      <c r="E122" s="135" t="s">
        <v>7159</v>
      </c>
      <c r="F122" s="136" t="s">
        <v>7160</v>
      </c>
      <c r="G122" s="137" t="s">
        <v>381</v>
      </c>
      <c r="H122" s="138">
        <v>61.7</v>
      </c>
      <c r="I122" s="139">
        <v>174.44</v>
      </c>
      <c r="J122" s="140">
        <f>ROUND(I122*H122,2)</f>
        <v>10762.95</v>
      </c>
      <c r="K122" s="136" t="s">
        <v>7141</v>
      </c>
      <c r="L122" s="33"/>
      <c r="M122" s="141" t="s">
        <v>21</v>
      </c>
      <c r="N122" s="142" t="s">
        <v>42</v>
      </c>
      <c r="P122" s="143">
        <f>O122*H122</f>
        <v>0</v>
      </c>
      <c r="Q122" s="143">
        <v>0</v>
      </c>
      <c r="R122" s="143">
        <f>Q122*H122</f>
        <v>0</v>
      </c>
      <c r="S122" s="143">
        <v>0</v>
      </c>
      <c r="T122" s="144">
        <f>S122*H122</f>
        <v>0</v>
      </c>
      <c r="AR122" s="145" t="s">
        <v>336</v>
      </c>
      <c r="AT122" s="145" t="s">
        <v>332</v>
      </c>
      <c r="AU122" s="145" t="s">
        <v>78</v>
      </c>
      <c r="AY122" s="18" t="s">
        <v>330</v>
      </c>
      <c r="BE122" s="146">
        <f>IF(N122="základní",J122,0)</f>
        <v>10762.95</v>
      </c>
      <c r="BF122" s="146">
        <f>IF(N122="snížená",J122,0)</f>
        <v>0</v>
      </c>
      <c r="BG122" s="146">
        <f>IF(N122="zákl. přenesená",J122,0)</f>
        <v>0</v>
      </c>
      <c r="BH122" s="146">
        <f>IF(N122="sníž. přenesená",J122,0)</f>
        <v>0</v>
      </c>
      <c r="BI122" s="146">
        <f>IF(N122="nulová",J122,0)</f>
        <v>0</v>
      </c>
      <c r="BJ122" s="18" t="s">
        <v>78</v>
      </c>
      <c r="BK122" s="146">
        <f>ROUND(I122*H122,2)</f>
        <v>10762.95</v>
      </c>
      <c r="BL122" s="18" t="s">
        <v>336</v>
      </c>
      <c r="BM122" s="145" t="s">
        <v>8</v>
      </c>
    </row>
    <row r="123" spans="2:65" s="1" customFormat="1" ht="19.5">
      <c r="B123" s="33"/>
      <c r="D123" s="152" t="s">
        <v>375</v>
      </c>
      <c r="F123" s="165" t="s">
        <v>7161</v>
      </c>
      <c r="I123" s="149"/>
      <c r="L123" s="33"/>
      <c r="M123" s="150"/>
      <c r="T123" s="52"/>
      <c r="AT123" s="18" t="s">
        <v>375</v>
      </c>
      <c r="AU123" s="18" t="s">
        <v>78</v>
      </c>
    </row>
    <row r="124" spans="2:65" s="13" customFormat="1">
      <c r="B124" s="158"/>
      <c r="D124" s="152" t="s">
        <v>340</v>
      </c>
      <c r="E124" s="159" t="s">
        <v>21</v>
      </c>
      <c r="F124" s="160" t="s">
        <v>7156</v>
      </c>
      <c r="H124" s="161">
        <v>61.7</v>
      </c>
      <c r="I124" s="162"/>
      <c r="L124" s="158"/>
      <c r="M124" s="163"/>
      <c r="T124" s="164"/>
      <c r="AT124" s="159" t="s">
        <v>340</v>
      </c>
      <c r="AU124" s="159" t="s">
        <v>78</v>
      </c>
      <c r="AV124" s="13" t="s">
        <v>80</v>
      </c>
      <c r="AW124" s="13" t="s">
        <v>32</v>
      </c>
      <c r="AX124" s="13" t="s">
        <v>71</v>
      </c>
      <c r="AY124" s="159" t="s">
        <v>330</v>
      </c>
    </row>
    <row r="125" spans="2:65" s="14" customFormat="1">
      <c r="B125" s="166"/>
      <c r="D125" s="152" t="s">
        <v>340</v>
      </c>
      <c r="E125" s="167" t="s">
        <v>21</v>
      </c>
      <c r="F125" s="168" t="s">
        <v>443</v>
      </c>
      <c r="H125" s="169">
        <v>61.7</v>
      </c>
      <c r="I125" s="170"/>
      <c r="L125" s="166"/>
      <c r="M125" s="171"/>
      <c r="T125" s="172"/>
      <c r="AT125" s="167" t="s">
        <v>340</v>
      </c>
      <c r="AU125" s="167" t="s">
        <v>78</v>
      </c>
      <c r="AV125" s="14" t="s">
        <v>336</v>
      </c>
      <c r="AW125" s="14" t="s">
        <v>32</v>
      </c>
      <c r="AX125" s="14" t="s">
        <v>78</v>
      </c>
      <c r="AY125" s="167" t="s">
        <v>330</v>
      </c>
    </row>
    <row r="126" spans="2:65" s="11" customFormat="1" ht="25.9" customHeight="1">
      <c r="B126" s="122"/>
      <c r="D126" s="123" t="s">
        <v>70</v>
      </c>
      <c r="E126" s="124" t="s">
        <v>435</v>
      </c>
      <c r="F126" s="124" t="s">
        <v>7162</v>
      </c>
      <c r="I126" s="125"/>
      <c r="J126" s="126">
        <f>BK126</f>
        <v>68650.76999999999</v>
      </c>
      <c r="L126" s="122"/>
      <c r="M126" s="127"/>
      <c r="P126" s="128">
        <f>SUM(P127:P142)</f>
        <v>0</v>
      </c>
      <c r="R126" s="128">
        <f>SUM(R127:R142)</f>
        <v>0.29273700000000002</v>
      </c>
      <c r="T126" s="129">
        <f>SUM(T127:T142)</f>
        <v>0</v>
      </c>
      <c r="AR126" s="123" t="s">
        <v>78</v>
      </c>
      <c r="AT126" s="130" t="s">
        <v>70</v>
      </c>
      <c r="AU126" s="130" t="s">
        <v>71</v>
      </c>
      <c r="AY126" s="123" t="s">
        <v>330</v>
      </c>
      <c r="BK126" s="131">
        <f>SUM(BK127:BK142)</f>
        <v>68650.76999999999</v>
      </c>
    </row>
    <row r="127" spans="2:65" s="1" customFormat="1" ht="16.5" customHeight="1">
      <c r="B127" s="33"/>
      <c r="C127" s="134" t="s">
        <v>378</v>
      </c>
      <c r="D127" s="134" t="s">
        <v>332</v>
      </c>
      <c r="E127" s="135" t="s">
        <v>7163</v>
      </c>
      <c r="F127" s="136" t="s">
        <v>7164</v>
      </c>
      <c r="G127" s="137" t="s">
        <v>169</v>
      </c>
      <c r="H127" s="138">
        <v>177.9</v>
      </c>
      <c r="I127" s="139">
        <v>105.98</v>
      </c>
      <c r="J127" s="140">
        <f>ROUND(I127*H127,2)</f>
        <v>18853.84</v>
      </c>
      <c r="K127" s="136" t="s">
        <v>7141</v>
      </c>
      <c r="L127" s="33"/>
      <c r="M127" s="141" t="s">
        <v>21</v>
      </c>
      <c r="N127" s="142" t="s">
        <v>42</v>
      </c>
      <c r="P127" s="143">
        <f>O127*H127</f>
        <v>0</v>
      </c>
      <c r="Q127" s="143">
        <v>9.9000000000000021E-4</v>
      </c>
      <c r="R127" s="143">
        <f>Q127*H127</f>
        <v>0.17612100000000006</v>
      </c>
      <c r="S127" s="143">
        <v>0</v>
      </c>
      <c r="T127" s="144">
        <f>S127*H127</f>
        <v>0</v>
      </c>
      <c r="AR127" s="145" t="s">
        <v>336</v>
      </c>
      <c r="AT127" s="145" t="s">
        <v>332</v>
      </c>
      <c r="AU127" s="145" t="s">
        <v>78</v>
      </c>
      <c r="AY127" s="18" t="s">
        <v>330</v>
      </c>
      <c r="BE127" s="146">
        <f>IF(N127="základní",J127,0)</f>
        <v>18853.84</v>
      </c>
      <c r="BF127" s="146">
        <f>IF(N127="snížená",J127,0)</f>
        <v>0</v>
      </c>
      <c r="BG127" s="146">
        <f>IF(N127="zákl. přenesená",J127,0)</f>
        <v>0</v>
      </c>
      <c r="BH127" s="146">
        <f>IF(N127="sníž. přenesená",J127,0)</f>
        <v>0</v>
      </c>
      <c r="BI127" s="146">
        <f>IF(N127="nulová",J127,0)</f>
        <v>0</v>
      </c>
      <c r="BJ127" s="18" t="s">
        <v>78</v>
      </c>
      <c r="BK127" s="146">
        <f>ROUND(I127*H127,2)</f>
        <v>18853.84</v>
      </c>
      <c r="BL127" s="18" t="s">
        <v>336</v>
      </c>
      <c r="BM127" s="145" t="s">
        <v>429</v>
      </c>
    </row>
    <row r="128" spans="2:65" s="1" customFormat="1" ht="19.5">
      <c r="B128" s="33"/>
      <c r="D128" s="152" t="s">
        <v>375</v>
      </c>
      <c r="F128" s="165" t="s">
        <v>7165</v>
      </c>
      <c r="I128" s="149"/>
      <c r="L128" s="33"/>
      <c r="M128" s="150"/>
      <c r="T128" s="52"/>
      <c r="AT128" s="18" t="s">
        <v>375</v>
      </c>
      <c r="AU128" s="18" t="s">
        <v>78</v>
      </c>
    </row>
    <row r="129" spans="2:65" s="13" customFormat="1">
      <c r="B129" s="158"/>
      <c r="D129" s="152" t="s">
        <v>340</v>
      </c>
      <c r="E129" s="159" t="s">
        <v>21</v>
      </c>
      <c r="F129" s="160" t="s">
        <v>7166</v>
      </c>
      <c r="H129" s="161">
        <v>177.9</v>
      </c>
      <c r="I129" s="162"/>
      <c r="L129" s="158"/>
      <c r="M129" s="163"/>
      <c r="T129" s="164"/>
      <c r="AT129" s="159" t="s">
        <v>340</v>
      </c>
      <c r="AU129" s="159" t="s">
        <v>78</v>
      </c>
      <c r="AV129" s="13" t="s">
        <v>80</v>
      </c>
      <c r="AW129" s="13" t="s">
        <v>32</v>
      </c>
      <c r="AX129" s="13" t="s">
        <v>71</v>
      </c>
      <c r="AY129" s="159" t="s">
        <v>330</v>
      </c>
    </row>
    <row r="130" spans="2:65" s="14" customFormat="1">
      <c r="B130" s="166"/>
      <c r="D130" s="152" t="s">
        <v>340</v>
      </c>
      <c r="E130" s="167" t="s">
        <v>21</v>
      </c>
      <c r="F130" s="168" t="s">
        <v>443</v>
      </c>
      <c r="H130" s="169">
        <v>177.9</v>
      </c>
      <c r="I130" s="170"/>
      <c r="L130" s="166"/>
      <c r="M130" s="171"/>
      <c r="T130" s="172"/>
      <c r="AT130" s="167" t="s">
        <v>340</v>
      </c>
      <c r="AU130" s="167" t="s">
        <v>78</v>
      </c>
      <c r="AV130" s="14" t="s">
        <v>336</v>
      </c>
      <c r="AW130" s="14" t="s">
        <v>32</v>
      </c>
      <c r="AX130" s="14" t="s">
        <v>78</v>
      </c>
      <c r="AY130" s="167" t="s">
        <v>330</v>
      </c>
    </row>
    <row r="131" spans="2:65" s="1" customFormat="1" ht="16.5" customHeight="1">
      <c r="B131" s="33"/>
      <c r="C131" s="134" t="s">
        <v>388</v>
      </c>
      <c r="D131" s="134" t="s">
        <v>332</v>
      </c>
      <c r="E131" s="135" t="s">
        <v>7167</v>
      </c>
      <c r="F131" s="136" t="s">
        <v>7168</v>
      </c>
      <c r="G131" s="137" t="s">
        <v>169</v>
      </c>
      <c r="H131" s="138">
        <v>135.6</v>
      </c>
      <c r="I131" s="139">
        <v>187.61</v>
      </c>
      <c r="J131" s="140">
        <f>ROUND(I131*H131,2)</f>
        <v>25439.919999999998</v>
      </c>
      <c r="K131" s="136" t="s">
        <v>7141</v>
      </c>
      <c r="L131" s="33"/>
      <c r="M131" s="141" t="s">
        <v>21</v>
      </c>
      <c r="N131" s="142" t="s">
        <v>42</v>
      </c>
      <c r="P131" s="143">
        <f>O131*H131</f>
        <v>0</v>
      </c>
      <c r="Q131" s="143">
        <v>8.5999999999999987E-4</v>
      </c>
      <c r="R131" s="143">
        <f>Q131*H131</f>
        <v>0.11661599999999998</v>
      </c>
      <c r="S131" s="143">
        <v>0</v>
      </c>
      <c r="T131" s="144">
        <f>S131*H131</f>
        <v>0</v>
      </c>
      <c r="AR131" s="145" t="s">
        <v>336</v>
      </c>
      <c r="AT131" s="145" t="s">
        <v>332</v>
      </c>
      <c r="AU131" s="145" t="s">
        <v>78</v>
      </c>
      <c r="AY131" s="18" t="s">
        <v>330</v>
      </c>
      <c r="BE131" s="146">
        <f>IF(N131="základní",J131,0)</f>
        <v>25439.919999999998</v>
      </c>
      <c r="BF131" s="146">
        <f>IF(N131="snížená",J131,0)</f>
        <v>0</v>
      </c>
      <c r="BG131" s="146">
        <f>IF(N131="zákl. přenesená",J131,0)</f>
        <v>0</v>
      </c>
      <c r="BH131" s="146">
        <f>IF(N131="sníž. přenesená",J131,0)</f>
        <v>0</v>
      </c>
      <c r="BI131" s="146">
        <f>IF(N131="nulová",J131,0)</f>
        <v>0</v>
      </c>
      <c r="BJ131" s="18" t="s">
        <v>78</v>
      </c>
      <c r="BK131" s="146">
        <f>ROUND(I131*H131,2)</f>
        <v>25439.919999999998</v>
      </c>
      <c r="BL131" s="18" t="s">
        <v>336</v>
      </c>
      <c r="BM131" s="145" t="s">
        <v>444</v>
      </c>
    </row>
    <row r="132" spans="2:65" s="1" customFormat="1" ht="19.5">
      <c r="B132" s="33"/>
      <c r="D132" s="152" t="s">
        <v>375</v>
      </c>
      <c r="F132" s="165" t="s">
        <v>7165</v>
      </c>
      <c r="I132" s="149"/>
      <c r="L132" s="33"/>
      <c r="M132" s="150"/>
      <c r="T132" s="52"/>
      <c r="AT132" s="18" t="s">
        <v>375</v>
      </c>
      <c r="AU132" s="18" t="s">
        <v>78</v>
      </c>
    </row>
    <row r="133" spans="2:65" s="13" customFormat="1">
      <c r="B133" s="158"/>
      <c r="D133" s="152" t="s">
        <v>340</v>
      </c>
      <c r="E133" s="159" t="s">
        <v>21</v>
      </c>
      <c r="F133" s="160" t="s">
        <v>7169</v>
      </c>
      <c r="H133" s="161">
        <v>135.6</v>
      </c>
      <c r="I133" s="162"/>
      <c r="L133" s="158"/>
      <c r="M133" s="163"/>
      <c r="T133" s="164"/>
      <c r="AT133" s="159" t="s">
        <v>340</v>
      </c>
      <c r="AU133" s="159" t="s">
        <v>78</v>
      </c>
      <c r="AV133" s="13" t="s">
        <v>80</v>
      </c>
      <c r="AW133" s="13" t="s">
        <v>32</v>
      </c>
      <c r="AX133" s="13" t="s">
        <v>71</v>
      </c>
      <c r="AY133" s="159" t="s">
        <v>330</v>
      </c>
    </row>
    <row r="134" spans="2:65" s="14" customFormat="1">
      <c r="B134" s="166"/>
      <c r="D134" s="152" t="s">
        <v>340</v>
      </c>
      <c r="E134" s="167" t="s">
        <v>21</v>
      </c>
      <c r="F134" s="168" t="s">
        <v>443</v>
      </c>
      <c r="H134" s="169">
        <v>135.6</v>
      </c>
      <c r="I134" s="170"/>
      <c r="L134" s="166"/>
      <c r="M134" s="171"/>
      <c r="T134" s="172"/>
      <c r="AT134" s="167" t="s">
        <v>340</v>
      </c>
      <c r="AU134" s="167" t="s">
        <v>78</v>
      </c>
      <c r="AV134" s="14" t="s">
        <v>336</v>
      </c>
      <c r="AW134" s="14" t="s">
        <v>32</v>
      </c>
      <c r="AX134" s="14" t="s">
        <v>78</v>
      </c>
      <c r="AY134" s="167" t="s">
        <v>330</v>
      </c>
    </row>
    <row r="135" spans="2:65" s="1" customFormat="1" ht="16.5" customHeight="1">
      <c r="B135" s="33"/>
      <c r="C135" s="134" t="s">
        <v>396</v>
      </c>
      <c r="D135" s="134" t="s">
        <v>332</v>
      </c>
      <c r="E135" s="135" t="s">
        <v>7170</v>
      </c>
      <c r="F135" s="136" t="s">
        <v>7171</v>
      </c>
      <c r="G135" s="137" t="s">
        <v>169</v>
      </c>
      <c r="H135" s="138">
        <v>177.9</v>
      </c>
      <c r="I135" s="139">
        <v>60.6</v>
      </c>
      <c r="J135" s="140">
        <f>ROUND(I135*H135,2)</f>
        <v>10780.74</v>
      </c>
      <c r="K135" s="136" t="s">
        <v>7141</v>
      </c>
      <c r="L135" s="33"/>
      <c r="M135" s="141" t="s">
        <v>21</v>
      </c>
      <c r="N135" s="142" t="s">
        <v>42</v>
      </c>
      <c r="P135" s="143">
        <f>O135*H135</f>
        <v>0</v>
      </c>
      <c r="Q135" s="143">
        <v>0</v>
      </c>
      <c r="R135" s="143">
        <f>Q135*H135</f>
        <v>0</v>
      </c>
      <c r="S135" s="143">
        <v>0</v>
      </c>
      <c r="T135" s="144">
        <f>S135*H135</f>
        <v>0</v>
      </c>
      <c r="AR135" s="145" t="s">
        <v>336</v>
      </c>
      <c r="AT135" s="145" t="s">
        <v>332</v>
      </c>
      <c r="AU135" s="145" t="s">
        <v>78</v>
      </c>
      <c r="AY135" s="18" t="s">
        <v>330</v>
      </c>
      <c r="BE135" s="146">
        <f>IF(N135="základní",J135,0)</f>
        <v>10780.74</v>
      </c>
      <c r="BF135" s="146">
        <f>IF(N135="snížená",J135,0)</f>
        <v>0</v>
      </c>
      <c r="BG135" s="146">
        <f>IF(N135="zákl. přenesená",J135,0)</f>
        <v>0</v>
      </c>
      <c r="BH135" s="146">
        <f>IF(N135="sníž. přenesená",J135,0)</f>
        <v>0</v>
      </c>
      <c r="BI135" s="146">
        <f>IF(N135="nulová",J135,0)</f>
        <v>0</v>
      </c>
      <c r="BJ135" s="18" t="s">
        <v>78</v>
      </c>
      <c r="BK135" s="146">
        <f>ROUND(I135*H135,2)</f>
        <v>10780.74</v>
      </c>
      <c r="BL135" s="18" t="s">
        <v>336</v>
      </c>
      <c r="BM135" s="145" t="s">
        <v>459</v>
      </c>
    </row>
    <row r="136" spans="2:65" s="1" customFormat="1" ht="19.5">
      <c r="B136" s="33"/>
      <c r="D136" s="152" t="s">
        <v>375</v>
      </c>
      <c r="F136" s="165" t="s">
        <v>7172</v>
      </c>
      <c r="I136" s="149"/>
      <c r="L136" s="33"/>
      <c r="M136" s="150"/>
      <c r="T136" s="52"/>
      <c r="AT136" s="18" t="s">
        <v>375</v>
      </c>
      <c r="AU136" s="18" t="s">
        <v>78</v>
      </c>
    </row>
    <row r="137" spans="2:65" s="13" customFormat="1">
      <c r="B137" s="158"/>
      <c r="D137" s="152" t="s">
        <v>340</v>
      </c>
      <c r="E137" s="159" t="s">
        <v>21</v>
      </c>
      <c r="F137" s="160" t="s">
        <v>7166</v>
      </c>
      <c r="H137" s="161">
        <v>177.9</v>
      </c>
      <c r="I137" s="162"/>
      <c r="L137" s="158"/>
      <c r="M137" s="163"/>
      <c r="T137" s="164"/>
      <c r="AT137" s="159" t="s">
        <v>340</v>
      </c>
      <c r="AU137" s="159" t="s">
        <v>78</v>
      </c>
      <c r="AV137" s="13" t="s">
        <v>80</v>
      </c>
      <c r="AW137" s="13" t="s">
        <v>32</v>
      </c>
      <c r="AX137" s="13" t="s">
        <v>71</v>
      </c>
      <c r="AY137" s="159" t="s">
        <v>330</v>
      </c>
    </row>
    <row r="138" spans="2:65" s="14" customFormat="1">
      <c r="B138" s="166"/>
      <c r="D138" s="152" t="s">
        <v>340</v>
      </c>
      <c r="E138" s="167" t="s">
        <v>21</v>
      </c>
      <c r="F138" s="168" t="s">
        <v>443</v>
      </c>
      <c r="H138" s="169">
        <v>177.9</v>
      </c>
      <c r="I138" s="170"/>
      <c r="L138" s="166"/>
      <c r="M138" s="171"/>
      <c r="T138" s="172"/>
      <c r="AT138" s="167" t="s">
        <v>340</v>
      </c>
      <c r="AU138" s="167" t="s">
        <v>78</v>
      </c>
      <c r="AV138" s="14" t="s">
        <v>336</v>
      </c>
      <c r="AW138" s="14" t="s">
        <v>32</v>
      </c>
      <c r="AX138" s="14" t="s">
        <v>78</v>
      </c>
      <c r="AY138" s="167" t="s">
        <v>330</v>
      </c>
    </row>
    <row r="139" spans="2:65" s="1" customFormat="1" ht="16.5" customHeight="1">
      <c r="B139" s="33"/>
      <c r="C139" s="134" t="s">
        <v>404</v>
      </c>
      <c r="D139" s="134" t="s">
        <v>332</v>
      </c>
      <c r="E139" s="135" t="s">
        <v>7173</v>
      </c>
      <c r="F139" s="136" t="s">
        <v>7174</v>
      </c>
      <c r="G139" s="137" t="s">
        <v>169</v>
      </c>
      <c r="H139" s="138">
        <v>135.6</v>
      </c>
      <c r="I139" s="139">
        <v>100.12</v>
      </c>
      <c r="J139" s="140">
        <f>ROUND(I139*H139,2)</f>
        <v>13576.27</v>
      </c>
      <c r="K139" s="136" t="s">
        <v>7141</v>
      </c>
      <c r="L139" s="33"/>
      <c r="M139" s="141" t="s">
        <v>21</v>
      </c>
      <c r="N139" s="14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336</v>
      </c>
      <c r="AT139" s="145" t="s">
        <v>332</v>
      </c>
      <c r="AU139" s="145" t="s">
        <v>78</v>
      </c>
      <c r="AY139" s="18" t="s">
        <v>330</v>
      </c>
      <c r="BE139" s="146">
        <f>IF(N139="základní",J139,0)</f>
        <v>13576.27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78</v>
      </c>
      <c r="BK139" s="146">
        <f>ROUND(I139*H139,2)</f>
        <v>13576.27</v>
      </c>
      <c r="BL139" s="18" t="s">
        <v>336</v>
      </c>
      <c r="BM139" s="145" t="s">
        <v>474</v>
      </c>
    </row>
    <row r="140" spans="2:65" s="1" customFormat="1" ht="19.5">
      <c r="B140" s="33"/>
      <c r="D140" s="152" t="s">
        <v>375</v>
      </c>
      <c r="F140" s="165" t="s">
        <v>7172</v>
      </c>
      <c r="I140" s="149"/>
      <c r="L140" s="33"/>
      <c r="M140" s="150"/>
      <c r="T140" s="52"/>
      <c r="AT140" s="18" t="s">
        <v>375</v>
      </c>
      <c r="AU140" s="18" t="s">
        <v>78</v>
      </c>
    </row>
    <row r="141" spans="2:65" s="13" customFormat="1">
      <c r="B141" s="158"/>
      <c r="D141" s="152" t="s">
        <v>340</v>
      </c>
      <c r="E141" s="159" t="s">
        <v>21</v>
      </c>
      <c r="F141" s="160" t="s">
        <v>7169</v>
      </c>
      <c r="H141" s="161">
        <v>135.6</v>
      </c>
      <c r="I141" s="162"/>
      <c r="L141" s="158"/>
      <c r="M141" s="163"/>
      <c r="T141" s="164"/>
      <c r="AT141" s="159" t="s">
        <v>340</v>
      </c>
      <c r="AU141" s="159" t="s">
        <v>78</v>
      </c>
      <c r="AV141" s="13" t="s">
        <v>80</v>
      </c>
      <c r="AW141" s="13" t="s">
        <v>32</v>
      </c>
      <c r="AX141" s="13" t="s">
        <v>71</v>
      </c>
      <c r="AY141" s="159" t="s">
        <v>330</v>
      </c>
    </row>
    <row r="142" spans="2:65" s="14" customFormat="1">
      <c r="B142" s="166"/>
      <c r="D142" s="152" t="s">
        <v>340</v>
      </c>
      <c r="E142" s="167" t="s">
        <v>21</v>
      </c>
      <c r="F142" s="168" t="s">
        <v>443</v>
      </c>
      <c r="H142" s="169">
        <v>135.6</v>
      </c>
      <c r="I142" s="170"/>
      <c r="L142" s="166"/>
      <c r="M142" s="171"/>
      <c r="T142" s="172"/>
      <c r="AT142" s="167" t="s">
        <v>340</v>
      </c>
      <c r="AU142" s="167" t="s">
        <v>78</v>
      </c>
      <c r="AV142" s="14" t="s">
        <v>336</v>
      </c>
      <c r="AW142" s="14" t="s">
        <v>32</v>
      </c>
      <c r="AX142" s="14" t="s">
        <v>78</v>
      </c>
      <c r="AY142" s="167" t="s">
        <v>330</v>
      </c>
    </row>
    <row r="143" spans="2:65" s="11" customFormat="1" ht="25.9" customHeight="1">
      <c r="B143" s="122"/>
      <c r="D143" s="123" t="s">
        <v>70</v>
      </c>
      <c r="E143" s="124" t="s">
        <v>444</v>
      </c>
      <c r="F143" s="124" t="s">
        <v>7175</v>
      </c>
      <c r="I143" s="125"/>
      <c r="J143" s="126">
        <f>BK143</f>
        <v>217991.64999999997</v>
      </c>
      <c r="L143" s="122"/>
      <c r="M143" s="127"/>
      <c r="P143" s="128">
        <f>SUM(P144:P163)</f>
        <v>0</v>
      </c>
      <c r="R143" s="128">
        <f>SUM(R144:R163)</f>
        <v>0</v>
      </c>
      <c r="T143" s="129">
        <f>SUM(T144:T163)</f>
        <v>0</v>
      </c>
      <c r="AR143" s="123" t="s">
        <v>78</v>
      </c>
      <c r="AT143" s="130" t="s">
        <v>70</v>
      </c>
      <c r="AU143" s="130" t="s">
        <v>71</v>
      </c>
      <c r="AY143" s="123" t="s">
        <v>330</v>
      </c>
      <c r="BK143" s="131">
        <f>SUM(BK144:BK163)</f>
        <v>217991.64999999997</v>
      </c>
    </row>
    <row r="144" spans="2:65" s="1" customFormat="1" ht="16.5" customHeight="1">
      <c r="B144" s="33"/>
      <c r="C144" s="134" t="s">
        <v>410</v>
      </c>
      <c r="D144" s="134" t="s">
        <v>332</v>
      </c>
      <c r="E144" s="135" t="s">
        <v>7176</v>
      </c>
      <c r="F144" s="136" t="s">
        <v>7177</v>
      </c>
      <c r="G144" s="137" t="s">
        <v>381</v>
      </c>
      <c r="H144" s="138">
        <v>189.7</v>
      </c>
      <c r="I144" s="139">
        <v>299.41000000000003</v>
      </c>
      <c r="J144" s="140">
        <f>ROUND(I144*H144,2)</f>
        <v>56798.080000000002</v>
      </c>
      <c r="K144" s="136" t="s">
        <v>7141</v>
      </c>
      <c r="L144" s="33"/>
      <c r="M144" s="141" t="s">
        <v>21</v>
      </c>
      <c r="N144" s="142" t="s">
        <v>42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336</v>
      </c>
      <c r="AT144" s="145" t="s">
        <v>332</v>
      </c>
      <c r="AU144" s="145" t="s">
        <v>78</v>
      </c>
      <c r="AY144" s="18" t="s">
        <v>330</v>
      </c>
      <c r="BE144" s="146">
        <f>IF(N144="základní",J144,0)</f>
        <v>56798.080000000002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78</v>
      </c>
      <c r="BK144" s="146">
        <f>ROUND(I144*H144,2)</f>
        <v>56798.080000000002</v>
      </c>
      <c r="BL144" s="18" t="s">
        <v>336</v>
      </c>
      <c r="BM144" s="145" t="s">
        <v>484</v>
      </c>
    </row>
    <row r="145" spans="2:65" s="1" customFormat="1" ht="19.5">
      <c r="B145" s="33"/>
      <c r="D145" s="152" t="s">
        <v>375</v>
      </c>
      <c r="F145" s="165" t="s">
        <v>7165</v>
      </c>
      <c r="I145" s="149"/>
      <c r="L145" s="33"/>
      <c r="M145" s="150"/>
      <c r="T145" s="52"/>
      <c r="AT145" s="18" t="s">
        <v>375</v>
      </c>
      <c r="AU145" s="18" t="s">
        <v>78</v>
      </c>
    </row>
    <row r="146" spans="2:65" s="13" customFormat="1">
      <c r="B146" s="158"/>
      <c r="D146" s="152" t="s">
        <v>340</v>
      </c>
      <c r="E146" s="159" t="s">
        <v>21</v>
      </c>
      <c r="F146" s="160" t="s">
        <v>7178</v>
      </c>
      <c r="H146" s="161">
        <v>189.7</v>
      </c>
      <c r="I146" s="162"/>
      <c r="L146" s="158"/>
      <c r="M146" s="163"/>
      <c r="T146" s="164"/>
      <c r="AT146" s="159" t="s">
        <v>340</v>
      </c>
      <c r="AU146" s="159" t="s">
        <v>78</v>
      </c>
      <c r="AV146" s="13" t="s">
        <v>80</v>
      </c>
      <c r="AW146" s="13" t="s">
        <v>32</v>
      </c>
      <c r="AX146" s="13" t="s">
        <v>71</v>
      </c>
      <c r="AY146" s="159" t="s">
        <v>330</v>
      </c>
    </row>
    <row r="147" spans="2:65" s="14" customFormat="1">
      <c r="B147" s="166"/>
      <c r="D147" s="152" t="s">
        <v>340</v>
      </c>
      <c r="E147" s="167" t="s">
        <v>21</v>
      </c>
      <c r="F147" s="168" t="s">
        <v>443</v>
      </c>
      <c r="H147" s="169">
        <v>189.7</v>
      </c>
      <c r="I147" s="170"/>
      <c r="L147" s="166"/>
      <c r="M147" s="171"/>
      <c r="T147" s="172"/>
      <c r="AT147" s="167" t="s">
        <v>340</v>
      </c>
      <c r="AU147" s="167" t="s">
        <v>78</v>
      </c>
      <c r="AV147" s="14" t="s">
        <v>336</v>
      </c>
      <c r="AW147" s="14" t="s">
        <v>32</v>
      </c>
      <c r="AX147" s="14" t="s">
        <v>78</v>
      </c>
      <c r="AY147" s="167" t="s">
        <v>330</v>
      </c>
    </row>
    <row r="148" spans="2:65" s="1" customFormat="1" ht="16.5" customHeight="1">
      <c r="B148" s="33"/>
      <c r="C148" s="134" t="s">
        <v>8</v>
      </c>
      <c r="D148" s="134" t="s">
        <v>332</v>
      </c>
      <c r="E148" s="135" t="s">
        <v>7179</v>
      </c>
      <c r="F148" s="136" t="s">
        <v>7180</v>
      </c>
      <c r="G148" s="137" t="s">
        <v>381</v>
      </c>
      <c r="H148" s="138">
        <v>57.1</v>
      </c>
      <c r="I148" s="139">
        <v>567.27</v>
      </c>
      <c r="J148" s="140">
        <f>ROUND(I148*H148,2)</f>
        <v>32391.119999999999</v>
      </c>
      <c r="K148" s="136" t="s">
        <v>7141</v>
      </c>
      <c r="L148" s="33"/>
      <c r="M148" s="141" t="s">
        <v>21</v>
      </c>
      <c r="N148" s="142" t="s">
        <v>42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336</v>
      </c>
      <c r="AT148" s="145" t="s">
        <v>332</v>
      </c>
      <c r="AU148" s="145" t="s">
        <v>78</v>
      </c>
      <c r="AY148" s="18" t="s">
        <v>330</v>
      </c>
      <c r="BE148" s="146">
        <f>IF(N148="základní",J148,0)</f>
        <v>32391.119999999999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78</v>
      </c>
      <c r="BK148" s="146">
        <f>ROUND(I148*H148,2)</f>
        <v>32391.119999999999</v>
      </c>
      <c r="BL148" s="18" t="s">
        <v>336</v>
      </c>
      <c r="BM148" s="145" t="s">
        <v>5488</v>
      </c>
    </row>
    <row r="149" spans="2:65" s="1" customFormat="1" ht="19.5">
      <c r="B149" s="33"/>
      <c r="D149" s="152" t="s">
        <v>375</v>
      </c>
      <c r="F149" s="165" t="s">
        <v>7181</v>
      </c>
      <c r="I149" s="149"/>
      <c r="L149" s="33"/>
      <c r="M149" s="150"/>
      <c r="T149" s="52"/>
      <c r="AT149" s="18" t="s">
        <v>375</v>
      </c>
      <c r="AU149" s="18" t="s">
        <v>78</v>
      </c>
    </row>
    <row r="150" spans="2:65" s="13" customFormat="1">
      <c r="B150" s="158"/>
      <c r="D150" s="152" t="s">
        <v>340</v>
      </c>
      <c r="E150" s="159" t="s">
        <v>21</v>
      </c>
      <c r="F150" s="160" t="s">
        <v>7182</v>
      </c>
      <c r="H150" s="161">
        <v>57.1</v>
      </c>
      <c r="I150" s="162"/>
      <c r="L150" s="158"/>
      <c r="M150" s="163"/>
      <c r="T150" s="164"/>
      <c r="AT150" s="159" t="s">
        <v>340</v>
      </c>
      <c r="AU150" s="159" t="s">
        <v>78</v>
      </c>
      <c r="AV150" s="13" t="s">
        <v>80</v>
      </c>
      <c r="AW150" s="13" t="s">
        <v>32</v>
      </c>
      <c r="AX150" s="13" t="s">
        <v>71</v>
      </c>
      <c r="AY150" s="159" t="s">
        <v>330</v>
      </c>
    </row>
    <row r="151" spans="2:65" s="14" customFormat="1">
      <c r="B151" s="166"/>
      <c r="D151" s="152" t="s">
        <v>340</v>
      </c>
      <c r="E151" s="167" t="s">
        <v>21</v>
      </c>
      <c r="F151" s="168" t="s">
        <v>443</v>
      </c>
      <c r="H151" s="169">
        <v>57.1</v>
      </c>
      <c r="I151" s="170"/>
      <c r="L151" s="166"/>
      <c r="M151" s="171"/>
      <c r="T151" s="172"/>
      <c r="AT151" s="167" t="s">
        <v>340</v>
      </c>
      <c r="AU151" s="167" t="s">
        <v>78</v>
      </c>
      <c r="AV151" s="14" t="s">
        <v>336</v>
      </c>
      <c r="AW151" s="14" t="s">
        <v>32</v>
      </c>
      <c r="AX151" s="14" t="s">
        <v>78</v>
      </c>
      <c r="AY151" s="167" t="s">
        <v>330</v>
      </c>
    </row>
    <row r="152" spans="2:65" s="1" customFormat="1" ht="16.5" customHeight="1">
      <c r="B152" s="33"/>
      <c r="C152" s="134" t="s">
        <v>422</v>
      </c>
      <c r="D152" s="134" t="s">
        <v>332</v>
      </c>
      <c r="E152" s="135" t="s">
        <v>7183</v>
      </c>
      <c r="F152" s="136" t="s">
        <v>7184</v>
      </c>
      <c r="G152" s="137" t="s">
        <v>381</v>
      </c>
      <c r="H152" s="138">
        <v>246.8</v>
      </c>
      <c r="I152" s="139">
        <v>185.4</v>
      </c>
      <c r="J152" s="140">
        <f>ROUND(I152*H152,2)</f>
        <v>45756.72</v>
      </c>
      <c r="K152" s="136" t="s">
        <v>7141</v>
      </c>
      <c r="L152" s="33"/>
      <c r="M152" s="141" t="s">
        <v>21</v>
      </c>
      <c r="N152" s="142" t="s">
        <v>42</v>
      </c>
      <c r="P152" s="143">
        <f>O152*H152</f>
        <v>0</v>
      </c>
      <c r="Q152" s="143">
        <v>0</v>
      </c>
      <c r="R152" s="143">
        <f>Q152*H152</f>
        <v>0</v>
      </c>
      <c r="S152" s="143">
        <v>0</v>
      </c>
      <c r="T152" s="144">
        <f>S152*H152</f>
        <v>0</v>
      </c>
      <c r="AR152" s="145" t="s">
        <v>336</v>
      </c>
      <c r="AT152" s="145" t="s">
        <v>332</v>
      </c>
      <c r="AU152" s="145" t="s">
        <v>78</v>
      </c>
      <c r="AY152" s="18" t="s">
        <v>330</v>
      </c>
      <c r="BE152" s="146">
        <f>IF(N152="základní",J152,0)</f>
        <v>45756.72</v>
      </c>
      <c r="BF152" s="146">
        <f>IF(N152="snížená",J152,0)</f>
        <v>0</v>
      </c>
      <c r="BG152" s="146">
        <f>IF(N152="zákl. přenesená",J152,0)</f>
        <v>0</v>
      </c>
      <c r="BH152" s="146">
        <f>IF(N152="sníž. přenesená",J152,0)</f>
        <v>0</v>
      </c>
      <c r="BI152" s="146">
        <f>IF(N152="nulová",J152,0)</f>
        <v>0</v>
      </c>
      <c r="BJ152" s="18" t="s">
        <v>78</v>
      </c>
      <c r="BK152" s="146">
        <f>ROUND(I152*H152,2)</f>
        <v>45756.72</v>
      </c>
      <c r="BL152" s="18" t="s">
        <v>336</v>
      </c>
      <c r="BM152" s="145" t="s">
        <v>571</v>
      </c>
    </row>
    <row r="153" spans="2:65" s="1" customFormat="1" ht="19.5">
      <c r="B153" s="33"/>
      <c r="D153" s="152" t="s">
        <v>375</v>
      </c>
      <c r="F153" s="165" t="s">
        <v>7165</v>
      </c>
      <c r="I153" s="149"/>
      <c r="L153" s="33"/>
      <c r="M153" s="150"/>
      <c r="T153" s="52"/>
      <c r="AT153" s="18" t="s">
        <v>375</v>
      </c>
      <c r="AU153" s="18" t="s">
        <v>78</v>
      </c>
    </row>
    <row r="154" spans="2:65" s="13" customFormat="1">
      <c r="B154" s="158"/>
      <c r="D154" s="152" t="s">
        <v>340</v>
      </c>
      <c r="E154" s="159" t="s">
        <v>21</v>
      </c>
      <c r="F154" s="160" t="s">
        <v>7185</v>
      </c>
      <c r="H154" s="161">
        <v>246.8</v>
      </c>
      <c r="I154" s="162"/>
      <c r="L154" s="158"/>
      <c r="M154" s="163"/>
      <c r="T154" s="164"/>
      <c r="AT154" s="159" t="s">
        <v>340</v>
      </c>
      <c r="AU154" s="159" t="s">
        <v>78</v>
      </c>
      <c r="AV154" s="13" t="s">
        <v>80</v>
      </c>
      <c r="AW154" s="13" t="s">
        <v>32</v>
      </c>
      <c r="AX154" s="13" t="s">
        <v>71</v>
      </c>
      <c r="AY154" s="159" t="s">
        <v>330</v>
      </c>
    </row>
    <row r="155" spans="2:65" s="14" customFormat="1">
      <c r="B155" s="166"/>
      <c r="D155" s="152" t="s">
        <v>340</v>
      </c>
      <c r="E155" s="167" t="s">
        <v>21</v>
      </c>
      <c r="F155" s="168" t="s">
        <v>443</v>
      </c>
      <c r="H155" s="169">
        <v>246.8</v>
      </c>
      <c r="I155" s="170"/>
      <c r="L155" s="166"/>
      <c r="M155" s="171"/>
      <c r="T155" s="172"/>
      <c r="AT155" s="167" t="s">
        <v>340</v>
      </c>
      <c r="AU155" s="167" t="s">
        <v>78</v>
      </c>
      <c r="AV155" s="14" t="s">
        <v>336</v>
      </c>
      <c r="AW155" s="14" t="s">
        <v>32</v>
      </c>
      <c r="AX155" s="14" t="s">
        <v>78</v>
      </c>
      <c r="AY155" s="167" t="s">
        <v>330</v>
      </c>
    </row>
    <row r="156" spans="2:65" s="1" customFormat="1" ht="16.5" customHeight="1">
      <c r="B156" s="33"/>
      <c r="C156" s="134" t="s">
        <v>429</v>
      </c>
      <c r="D156" s="134" t="s">
        <v>332</v>
      </c>
      <c r="E156" s="135" t="s">
        <v>7186</v>
      </c>
      <c r="F156" s="136" t="s">
        <v>7187</v>
      </c>
      <c r="G156" s="137" t="s">
        <v>381</v>
      </c>
      <c r="H156" s="138">
        <v>246.8</v>
      </c>
      <c r="I156" s="139">
        <v>336.49</v>
      </c>
      <c r="J156" s="140">
        <f>ROUND(I156*H156,2)</f>
        <v>83045.73</v>
      </c>
      <c r="K156" s="136" t="s">
        <v>7141</v>
      </c>
      <c r="L156" s="33"/>
      <c r="M156" s="141" t="s">
        <v>21</v>
      </c>
      <c r="N156" s="142" t="s">
        <v>42</v>
      </c>
      <c r="P156" s="143">
        <f>O156*H156</f>
        <v>0</v>
      </c>
      <c r="Q156" s="143">
        <v>0</v>
      </c>
      <c r="R156" s="143">
        <f>Q156*H156</f>
        <v>0</v>
      </c>
      <c r="S156" s="143">
        <v>0</v>
      </c>
      <c r="T156" s="144">
        <f>S156*H156</f>
        <v>0</v>
      </c>
      <c r="AR156" s="145" t="s">
        <v>336</v>
      </c>
      <c r="AT156" s="145" t="s">
        <v>332</v>
      </c>
      <c r="AU156" s="145" t="s">
        <v>78</v>
      </c>
      <c r="AY156" s="18" t="s">
        <v>330</v>
      </c>
      <c r="BE156" s="146">
        <f>IF(N156="základní",J156,0)</f>
        <v>83045.73</v>
      </c>
      <c r="BF156" s="146">
        <f>IF(N156="snížená",J156,0)</f>
        <v>0</v>
      </c>
      <c r="BG156" s="146">
        <f>IF(N156="zákl. přenesená",J156,0)</f>
        <v>0</v>
      </c>
      <c r="BH156" s="146">
        <f>IF(N156="sníž. přenesená",J156,0)</f>
        <v>0</v>
      </c>
      <c r="BI156" s="146">
        <f>IF(N156="nulová",J156,0)</f>
        <v>0</v>
      </c>
      <c r="BJ156" s="18" t="s">
        <v>78</v>
      </c>
      <c r="BK156" s="146">
        <f>ROUND(I156*H156,2)</f>
        <v>83045.73</v>
      </c>
      <c r="BL156" s="18" t="s">
        <v>336</v>
      </c>
      <c r="BM156" s="145" t="s">
        <v>585</v>
      </c>
    </row>
    <row r="157" spans="2:65" s="1" customFormat="1" ht="19.5">
      <c r="B157" s="33"/>
      <c r="D157" s="152" t="s">
        <v>375</v>
      </c>
      <c r="F157" s="165" t="s">
        <v>7188</v>
      </c>
      <c r="I157" s="149"/>
      <c r="L157" s="33"/>
      <c r="M157" s="150"/>
      <c r="T157" s="52"/>
      <c r="AT157" s="18" t="s">
        <v>375</v>
      </c>
      <c r="AU157" s="18" t="s">
        <v>78</v>
      </c>
    </row>
    <row r="158" spans="2:65" s="13" customFormat="1">
      <c r="B158" s="158"/>
      <c r="D158" s="152" t="s">
        <v>340</v>
      </c>
      <c r="E158" s="159" t="s">
        <v>21</v>
      </c>
      <c r="F158" s="160" t="s">
        <v>7189</v>
      </c>
      <c r="H158" s="161">
        <v>29.5</v>
      </c>
      <c r="I158" s="162"/>
      <c r="L158" s="158"/>
      <c r="M158" s="163"/>
      <c r="T158" s="164"/>
      <c r="AT158" s="159" t="s">
        <v>340</v>
      </c>
      <c r="AU158" s="159" t="s">
        <v>78</v>
      </c>
      <c r="AV158" s="13" t="s">
        <v>80</v>
      </c>
      <c r="AW158" s="13" t="s">
        <v>32</v>
      </c>
      <c r="AX158" s="13" t="s">
        <v>71</v>
      </c>
      <c r="AY158" s="159" t="s">
        <v>330</v>
      </c>
    </row>
    <row r="159" spans="2:65" s="12" customFormat="1">
      <c r="B159" s="151"/>
      <c r="D159" s="152" t="s">
        <v>340</v>
      </c>
      <c r="E159" s="153" t="s">
        <v>21</v>
      </c>
      <c r="F159" s="154" t="s">
        <v>7190</v>
      </c>
      <c r="H159" s="153" t="s">
        <v>21</v>
      </c>
      <c r="I159" s="155"/>
      <c r="L159" s="151"/>
      <c r="M159" s="156"/>
      <c r="T159" s="157"/>
      <c r="AT159" s="153" t="s">
        <v>340</v>
      </c>
      <c r="AU159" s="153" t="s">
        <v>78</v>
      </c>
      <c r="AV159" s="12" t="s">
        <v>78</v>
      </c>
      <c r="AW159" s="12" t="s">
        <v>32</v>
      </c>
      <c r="AX159" s="12" t="s">
        <v>71</v>
      </c>
      <c r="AY159" s="153" t="s">
        <v>330</v>
      </c>
    </row>
    <row r="160" spans="2:65" s="13" customFormat="1">
      <c r="B160" s="158"/>
      <c r="D160" s="152" t="s">
        <v>340</v>
      </c>
      <c r="E160" s="159" t="s">
        <v>21</v>
      </c>
      <c r="F160" s="160" t="s">
        <v>7191</v>
      </c>
      <c r="H160" s="161">
        <v>82.9</v>
      </c>
      <c r="I160" s="162"/>
      <c r="L160" s="158"/>
      <c r="M160" s="163"/>
      <c r="T160" s="164"/>
      <c r="AT160" s="159" t="s">
        <v>340</v>
      </c>
      <c r="AU160" s="159" t="s">
        <v>78</v>
      </c>
      <c r="AV160" s="13" t="s">
        <v>80</v>
      </c>
      <c r="AW160" s="13" t="s">
        <v>32</v>
      </c>
      <c r="AX160" s="13" t="s">
        <v>71</v>
      </c>
      <c r="AY160" s="159" t="s">
        <v>330</v>
      </c>
    </row>
    <row r="161" spans="2:65" s="12" customFormat="1">
      <c r="B161" s="151"/>
      <c r="D161" s="152" t="s">
        <v>340</v>
      </c>
      <c r="E161" s="153" t="s">
        <v>21</v>
      </c>
      <c r="F161" s="154" t="s">
        <v>7192</v>
      </c>
      <c r="H161" s="153" t="s">
        <v>21</v>
      </c>
      <c r="I161" s="155"/>
      <c r="L161" s="151"/>
      <c r="M161" s="156"/>
      <c r="T161" s="157"/>
      <c r="AT161" s="153" t="s">
        <v>340</v>
      </c>
      <c r="AU161" s="153" t="s">
        <v>78</v>
      </c>
      <c r="AV161" s="12" t="s">
        <v>78</v>
      </c>
      <c r="AW161" s="12" t="s">
        <v>32</v>
      </c>
      <c r="AX161" s="12" t="s">
        <v>71</v>
      </c>
      <c r="AY161" s="153" t="s">
        <v>330</v>
      </c>
    </row>
    <row r="162" spans="2:65" s="13" customFormat="1">
      <c r="B162" s="158"/>
      <c r="D162" s="152" t="s">
        <v>340</v>
      </c>
      <c r="E162" s="159" t="s">
        <v>21</v>
      </c>
      <c r="F162" s="160" t="s">
        <v>7193</v>
      </c>
      <c r="H162" s="161">
        <v>134.4</v>
      </c>
      <c r="I162" s="162"/>
      <c r="L162" s="158"/>
      <c r="M162" s="163"/>
      <c r="T162" s="164"/>
      <c r="AT162" s="159" t="s">
        <v>340</v>
      </c>
      <c r="AU162" s="159" t="s">
        <v>78</v>
      </c>
      <c r="AV162" s="13" t="s">
        <v>80</v>
      </c>
      <c r="AW162" s="13" t="s">
        <v>32</v>
      </c>
      <c r="AX162" s="13" t="s">
        <v>71</v>
      </c>
      <c r="AY162" s="159" t="s">
        <v>330</v>
      </c>
    </row>
    <row r="163" spans="2:65" s="14" customFormat="1">
      <c r="B163" s="166"/>
      <c r="D163" s="152" t="s">
        <v>340</v>
      </c>
      <c r="E163" s="167" t="s">
        <v>21</v>
      </c>
      <c r="F163" s="168" t="s">
        <v>443</v>
      </c>
      <c r="H163" s="169">
        <v>246.8</v>
      </c>
      <c r="I163" s="170"/>
      <c r="L163" s="166"/>
      <c r="M163" s="171"/>
      <c r="T163" s="172"/>
      <c r="AT163" s="167" t="s">
        <v>340</v>
      </c>
      <c r="AU163" s="167" t="s">
        <v>78</v>
      </c>
      <c r="AV163" s="14" t="s">
        <v>336</v>
      </c>
      <c r="AW163" s="14" t="s">
        <v>32</v>
      </c>
      <c r="AX163" s="14" t="s">
        <v>78</v>
      </c>
      <c r="AY163" s="167" t="s">
        <v>330</v>
      </c>
    </row>
    <row r="164" spans="2:65" s="11" customFormat="1" ht="25.9" customHeight="1">
      <c r="B164" s="122"/>
      <c r="D164" s="123" t="s">
        <v>70</v>
      </c>
      <c r="E164" s="124" t="s">
        <v>452</v>
      </c>
      <c r="F164" s="124" t="s">
        <v>7194</v>
      </c>
      <c r="I164" s="125"/>
      <c r="J164" s="126">
        <f>BK164</f>
        <v>192463.12</v>
      </c>
      <c r="L164" s="122"/>
      <c r="M164" s="127"/>
      <c r="P164" s="128">
        <f>SUM(P165:P178)</f>
        <v>0</v>
      </c>
      <c r="R164" s="128">
        <f>SUM(R165:R178)</f>
        <v>362.89100000000002</v>
      </c>
      <c r="T164" s="129">
        <f>SUM(T165:T178)</f>
        <v>0</v>
      </c>
      <c r="AR164" s="123" t="s">
        <v>78</v>
      </c>
      <c r="AT164" s="130" t="s">
        <v>70</v>
      </c>
      <c r="AU164" s="130" t="s">
        <v>71</v>
      </c>
      <c r="AY164" s="123" t="s">
        <v>330</v>
      </c>
      <c r="BK164" s="131">
        <f>SUM(BK165:BK178)</f>
        <v>192463.12</v>
      </c>
    </row>
    <row r="165" spans="2:65" s="1" customFormat="1" ht="16.5" customHeight="1">
      <c r="B165" s="33"/>
      <c r="C165" s="134" t="s">
        <v>435</v>
      </c>
      <c r="D165" s="134" t="s">
        <v>332</v>
      </c>
      <c r="E165" s="135" t="s">
        <v>7195</v>
      </c>
      <c r="F165" s="136" t="s">
        <v>7196</v>
      </c>
      <c r="G165" s="137" t="s">
        <v>381</v>
      </c>
      <c r="H165" s="138">
        <v>82.9</v>
      </c>
      <c r="I165" s="139">
        <v>408.16</v>
      </c>
      <c r="J165" s="140">
        <f>ROUND(I165*H165,2)</f>
        <v>33836.46</v>
      </c>
      <c r="K165" s="136" t="s">
        <v>7141</v>
      </c>
      <c r="L165" s="33"/>
      <c r="M165" s="141" t="s">
        <v>21</v>
      </c>
      <c r="N165" s="14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336</v>
      </c>
      <c r="AT165" s="145" t="s">
        <v>332</v>
      </c>
      <c r="AU165" s="145" t="s">
        <v>78</v>
      </c>
      <c r="AY165" s="18" t="s">
        <v>330</v>
      </c>
      <c r="BE165" s="146">
        <f>IF(N165="základní",J165,0)</f>
        <v>33836.46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78</v>
      </c>
      <c r="BK165" s="146">
        <f>ROUND(I165*H165,2)</f>
        <v>33836.46</v>
      </c>
      <c r="BL165" s="18" t="s">
        <v>336</v>
      </c>
      <c r="BM165" s="145" t="s">
        <v>600</v>
      </c>
    </row>
    <row r="166" spans="2:65" s="1" customFormat="1" ht="19.5">
      <c r="B166" s="33"/>
      <c r="D166" s="152" t="s">
        <v>375</v>
      </c>
      <c r="F166" s="165" t="s">
        <v>7165</v>
      </c>
      <c r="I166" s="149"/>
      <c r="L166" s="33"/>
      <c r="M166" s="150"/>
      <c r="T166" s="52"/>
      <c r="AT166" s="18" t="s">
        <v>375</v>
      </c>
      <c r="AU166" s="18" t="s">
        <v>78</v>
      </c>
    </row>
    <row r="167" spans="2:65" s="13" customFormat="1">
      <c r="B167" s="158"/>
      <c r="D167" s="152" t="s">
        <v>340</v>
      </c>
      <c r="E167" s="159" t="s">
        <v>21</v>
      </c>
      <c r="F167" s="160" t="s">
        <v>7197</v>
      </c>
      <c r="H167" s="161">
        <v>82.9</v>
      </c>
      <c r="I167" s="162"/>
      <c r="L167" s="158"/>
      <c r="M167" s="163"/>
      <c r="T167" s="164"/>
      <c r="AT167" s="159" t="s">
        <v>340</v>
      </c>
      <c r="AU167" s="159" t="s">
        <v>78</v>
      </c>
      <c r="AV167" s="13" t="s">
        <v>80</v>
      </c>
      <c r="AW167" s="13" t="s">
        <v>32</v>
      </c>
      <c r="AX167" s="13" t="s">
        <v>71</v>
      </c>
      <c r="AY167" s="159" t="s">
        <v>330</v>
      </c>
    </row>
    <row r="168" spans="2:65" s="14" customFormat="1">
      <c r="B168" s="166"/>
      <c r="D168" s="152" t="s">
        <v>340</v>
      </c>
      <c r="E168" s="167" t="s">
        <v>21</v>
      </c>
      <c r="F168" s="168" t="s">
        <v>443</v>
      </c>
      <c r="H168" s="169">
        <v>82.9</v>
      </c>
      <c r="I168" s="170"/>
      <c r="L168" s="166"/>
      <c r="M168" s="171"/>
      <c r="T168" s="172"/>
      <c r="AT168" s="167" t="s">
        <v>340</v>
      </c>
      <c r="AU168" s="167" t="s">
        <v>78</v>
      </c>
      <c r="AV168" s="14" t="s">
        <v>336</v>
      </c>
      <c r="AW168" s="14" t="s">
        <v>32</v>
      </c>
      <c r="AX168" s="14" t="s">
        <v>78</v>
      </c>
      <c r="AY168" s="167" t="s">
        <v>330</v>
      </c>
    </row>
    <row r="169" spans="2:65" s="1" customFormat="1" ht="16.5" customHeight="1">
      <c r="B169" s="33"/>
      <c r="C169" s="134" t="s">
        <v>444</v>
      </c>
      <c r="D169" s="134" t="s">
        <v>332</v>
      </c>
      <c r="E169" s="135" t="s">
        <v>7198</v>
      </c>
      <c r="F169" s="136" t="s">
        <v>7199</v>
      </c>
      <c r="G169" s="137" t="s">
        <v>447</v>
      </c>
      <c r="H169" s="138">
        <v>138.44300000000001</v>
      </c>
      <c r="I169" s="139">
        <v>243.51</v>
      </c>
      <c r="J169" s="140">
        <f>ROUND(I169*H169,2)</f>
        <v>33712.25</v>
      </c>
      <c r="K169" s="136" t="s">
        <v>7141</v>
      </c>
      <c r="L169" s="33"/>
      <c r="M169" s="141" t="s">
        <v>21</v>
      </c>
      <c r="N169" s="142" t="s">
        <v>42</v>
      </c>
      <c r="P169" s="143">
        <f>O169*H169</f>
        <v>0</v>
      </c>
      <c r="Q169" s="143">
        <v>1</v>
      </c>
      <c r="R169" s="143">
        <f>Q169*H169</f>
        <v>138.44300000000001</v>
      </c>
      <c r="S169" s="143">
        <v>0</v>
      </c>
      <c r="T169" s="144">
        <f>S169*H169</f>
        <v>0</v>
      </c>
      <c r="AR169" s="145" t="s">
        <v>336</v>
      </c>
      <c r="AT169" s="145" t="s">
        <v>332</v>
      </c>
      <c r="AU169" s="145" t="s">
        <v>78</v>
      </c>
      <c r="AY169" s="18" t="s">
        <v>330</v>
      </c>
      <c r="BE169" s="146">
        <f>IF(N169="základní",J169,0)</f>
        <v>33712.25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78</v>
      </c>
      <c r="BK169" s="146">
        <f>ROUND(I169*H169,2)</f>
        <v>33712.25</v>
      </c>
      <c r="BL169" s="18" t="s">
        <v>336</v>
      </c>
      <c r="BM169" s="145" t="s">
        <v>617</v>
      </c>
    </row>
    <row r="170" spans="2:65" s="13" customFormat="1">
      <c r="B170" s="158"/>
      <c r="D170" s="152" t="s">
        <v>340</v>
      </c>
      <c r="E170" s="159" t="s">
        <v>21</v>
      </c>
      <c r="F170" s="160" t="s">
        <v>7200</v>
      </c>
      <c r="H170" s="161">
        <v>138.44300000000001</v>
      </c>
      <c r="I170" s="162"/>
      <c r="L170" s="158"/>
      <c r="M170" s="163"/>
      <c r="T170" s="164"/>
      <c r="AT170" s="159" t="s">
        <v>340</v>
      </c>
      <c r="AU170" s="159" t="s">
        <v>78</v>
      </c>
      <c r="AV170" s="13" t="s">
        <v>80</v>
      </c>
      <c r="AW170" s="13" t="s">
        <v>32</v>
      </c>
      <c r="AX170" s="13" t="s">
        <v>71</v>
      </c>
      <c r="AY170" s="159" t="s">
        <v>330</v>
      </c>
    </row>
    <row r="171" spans="2:65" s="14" customFormat="1">
      <c r="B171" s="166"/>
      <c r="D171" s="152" t="s">
        <v>340</v>
      </c>
      <c r="E171" s="167" t="s">
        <v>21</v>
      </c>
      <c r="F171" s="168" t="s">
        <v>443</v>
      </c>
      <c r="H171" s="169">
        <v>138.44300000000001</v>
      </c>
      <c r="I171" s="170"/>
      <c r="L171" s="166"/>
      <c r="M171" s="171"/>
      <c r="T171" s="172"/>
      <c r="AT171" s="167" t="s">
        <v>340</v>
      </c>
      <c r="AU171" s="167" t="s">
        <v>78</v>
      </c>
      <c r="AV171" s="14" t="s">
        <v>336</v>
      </c>
      <c r="AW171" s="14" t="s">
        <v>32</v>
      </c>
      <c r="AX171" s="14" t="s">
        <v>78</v>
      </c>
      <c r="AY171" s="167" t="s">
        <v>330</v>
      </c>
    </row>
    <row r="172" spans="2:65" s="1" customFormat="1" ht="16.5" customHeight="1">
      <c r="B172" s="33"/>
      <c r="C172" s="134" t="s">
        <v>452</v>
      </c>
      <c r="D172" s="134" t="s">
        <v>332</v>
      </c>
      <c r="E172" s="135" t="s">
        <v>7201</v>
      </c>
      <c r="F172" s="136" t="s">
        <v>7202</v>
      </c>
      <c r="G172" s="137" t="s">
        <v>381</v>
      </c>
      <c r="H172" s="138">
        <v>134.4</v>
      </c>
      <c r="I172" s="139">
        <v>171.56</v>
      </c>
      <c r="J172" s="140">
        <f>ROUND(I172*H172,2)</f>
        <v>23057.66</v>
      </c>
      <c r="K172" s="136" t="s">
        <v>7141</v>
      </c>
      <c r="L172" s="33"/>
      <c r="M172" s="141" t="s">
        <v>21</v>
      </c>
      <c r="N172" s="142" t="s">
        <v>42</v>
      </c>
      <c r="P172" s="143">
        <f>O172*H172</f>
        <v>0</v>
      </c>
      <c r="Q172" s="143">
        <v>0</v>
      </c>
      <c r="R172" s="143">
        <f>Q172*H172</f>
        <v>0</v>
      </c>
      <c r="S172" s="143">
        <v>0</v>
      </c>
      <c r="T172" s="144">
        <f>S172*H172</f>
        <v>0</v>
      </c>
      <c r="AR172" s="145" t="s">
        <v>336</v>
      </c>
      <c r="AT172" s="145" t="s">
        <v>332</v>
      </c>
      <c r="AU172" s="145" t="s">
        <v>78</v>
      </c>
      <c r="AY172" s="18" t="s">
        <v>330</v>
      </c>
      <c r="BE172" s="146">
        <f>IF(N172="základní",J172,0)</f>
        <v>23057.66</v>
      </c>
      <c r="BF172" s="146">
        <f>IF(N172="snížená",J172,0)</f>
        <v>0</v>
      </c>
      <c r="BG172" s="146">
        <f>IF(N172="zákl. přenesená",J172,0)</f>
        <v>0</v>
      </c>
      <c r="BH172" s="146">
        <f>IF(N172="sníž. přenesená",J172,0)</f>
        <v>0</v>
      </c>
      <c r="BI172" s="146">
        <f>IF(N172="nulová",J172,0)</f>
        <v>0</v>
      </c>
      <c r="BJ172" s="18" t="s">
        <v>78</v>
      </c>
      <c r="BK172" s="146">
        <f>ROUND(I172*H172,2)</f>
        <v>23057.66</v>
      </c>
      <c r="BL172" s="18" t="s">
        <v>336</v>
      </c>
      <c r="BM172" s="145" t="s">
        <v>636</v>
      </c>
    </row>
    <row r="173" spans="2:65" s="1" customFormat="1" ht="19.5">
      <c r="B173" s="33"/>
      <c r="D173" s="152" t="s">
        <v>375</v>
      </c>
      <c r="F173" s="165" t="s">
        <v>7181</v>
      </c>
      <c r="I173" s="149"/>
      <c r="L173" s="33"/>
      <c r="M173" s="150"/>
      <c r="T173" s="52"/>
      <c r="AT173" s="18" t="s">
        <v>375</v>
      </c>
      <c r="AU173" s="18" t="s">
        <v>78</v>
      </c>
    </row>
    <row r="174" spans="2:65" s="13" customFormat="1">
      <c r="B174" s="158"/>
      <c r="D174" s="152" t="s">
        <v>340</v>
      </c>
      <c r="E174" s="159" t="s">
        <v>21</v>
      </c>
      <c r="F174" s="160" t="s">
        <v>7203</v>
      </c>
      <c r="H174" s="161">
        <v>134.4</v>
      </c>
      <c r="I174" s="162"/>
      <c r="L174" s="158"/>
      <c r="M174" s="163"/>
      <c r="T174" s="164"/>
      <c r="AT174" s="159" t="s">
        <v>340</v>
      </c>
      <c r="AU174" s="159" t="s">
        <v>78</v>
      </c>
      <c r="AV174" s="13" t="s">
        <v>80</v>
      </c>
      <c r="AW174" s="13" t="s">
        <v>32</v>
      </c>
      <c r="AX174" s="13" t="s">
        <v>71</v>
      </c>
      <c r="AY174" s="159" t="s">
        <v>330</v>
      </c>
    </row>
    <row r="175" spans="2:65" s="14" customFormat="1">
      <c r="B175" s="166"/>
      <c r="D175" s="152" t="s">
        <v>340</v>
      </c>
      <c r="E175" s="167" t="s">
        <v>21</v>
      </c>
      <c r="F175" s="168" t="s">
        <v>443</v>
      </c>
      <c r="H175" s="169">
        <v>134.4</v>
      </c>
      <c r="I175" s="170"/>
      <c r="L175" s="166"/>
      <c r="M175" s="171"/>
      <c r="T175" s="172"/>
      <c r="AT175" s="167" t="s">
        <v>340</v>
      </c>
      <c r="AU175" s="167" t="s">
        <v>78</v>
      </c>
      <c r="AV175" s="14" t="s">
        <v>336</v>
      </c>
      <c r="AW175" s="14" t="s">
        <v>32</v>
      </c>
      <c r="AX175" s="14" t="s">
        <v>78</v>
      </c>
      <c r="AY175" s="167" t="s">
        <v>330</v>
      </c>
    </row>
    <row r="176" spans="2:65" s="1" customFormat="1" ht="16.5" customHeight="1">
      <c r="B176" s="33"/>
      <c r="C176" s="134" t="s">
        <v>459</v>
      </c>
      <c r="D176" s="134" t="s">
        <v>332</v>
      </c>
      <c r="E176" s="135" t="s">
        <v>7204</v>
      </c>
      <c r="F176" s="136" t="s">
        <v>7205</v>
      </c>
      <c r="G176" s="137" t="s">
        <v>447</v>
      </c>
      <c r="H176" s="138">
        <v>224.44800000000001</v>
      </c>
      <c r="I176" s="139">
        <v>453.81</v>
      </c>
      <c r="J176" s="140">
        <f>ROUND(I176*H176,2)</f>
        <v>101856.75</v>
      </c>
      <c r="K176" s="136" t="s">
        <v>7141</v>
      </c>
      <c r="L176" s="33"/>
      <c r="M176" s="141" t="s">
        <v>21</v>
      </c>
      <c r="N176" s="142" t="s">
        <v>42</v>
      </c>
      <c r="P176" s="143">
        <f>O176*H176</f>
        <v>0</v>
      </c>
      <c r="Q176" s="143">
        <v>1</v>
      </c>
      <c r="R176" s="143">
        <f>Q176*H176</f>
        <v>224.44800000000001</v>
      </c>
      <c r="S176" s="143">
        <v>0</v>
      </c>
      <c r="T176" s="144">
        <f>S176*H176</f>
        <v>0</v>
      </c>
      <c r="AR176" s="145" t="s">
        <v>336</v>
      </c>
      <c r="AT176" s="145" t="s">
        <v>332</v>
      </c>
      <c r="AU176" s="145" t="s">
        <v>78</v>
      </c>
      <c r="AY176" s="18" t="s">
        <v>330</v>
      </c>
      <c r="BE176" s="146">
        <f>IF(N176="základní",J176,0)</f>
        <v>101856.75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78</v>
      </c>
      <c r="BK176" s="146">
        <f>ROUND(I176*H176,2)</f>
        <v>101856.75</v>
      </c>
      <c r="BL176" s="18" t="s">
        <v>336</v>
      </c>
      <c r="BM176" s="145" t="s">
        <v>649</v>
      </c>
    </row>
    <row r="177" spans="2:65" s="13" customFormat="1">
      <c r="B177" s="158"/>
      <c r="D177" s="152" t="s">
        <v>340</v>
      </c>
      <c r="E177" s="159" t="s">
        <v>21</v>
      </c>
      <c r="F177" s="160" t="s">
        <v>7206</v>
      </c>
      <c r="H177" s="161">
        <v>224.44800000000001</v>
      </c>
      <c r="I177" s="162"/>
      <c r="L177" s="158"/>
      <c r="M177" s="163"/>
      <c r="T177" s="164"/>
      <c r="AT177" s="159" t="s">
        <v>340</v>
      </c>
      <c r="AU177" s="159" t="s">
        <v>78</v>
      </c>
      <c r="AV177" s="13" t="s">
        <v>80</v>
      </c>
      <c r="AW177" s="13" t="s">
        <v>32</v>
      </c>
      <c r="AX177" s="13" t="s">
        <v>71</v>
      </c>
      <c r="AY177" s="159" t="s">
        <v>330</v>
      </c>
    </row>
    <row r="178" spans="2:65" s="14" customFormat="1">
      <c r="B178" s="166"/>
      <c r="D178" s="152" t="s">
        <v>340</v>
      </c>
      <c r="E178" s="167" t="s">
        <v>21</v>
      </c>
      <c r="F178" s="168" t="s">
        <v>443</v>
      </c>
      <c r="H178" s="169">
        <v>224.44800000000001</v>
      </c>
      <c r="I178" s="170"/>
      <c r="L178" s="166"/>
      <c r="M178" s="171"/>
      <c r="T178" s="172"/>
      <c r="AT178" s="167" t="s">
        <v>340</v>
      </c>
      <c r="AU178" s="167" t="s">
        <v>78</v>
      </c>
      <c r="AV178" s="14" t="s">
        <v>336</v>
      </c>
      <c r="AW178" s="14" t="s">
        <v>32</v>
      </c>
      <c r="AX178" s="14" t="s">
        <v>78</v>
      </c>
      <c r="AY178" s="167" t="s">
        <v>330</v>
      </c>
    </row>
    <row r="179" spans="2:65" s="11" customFormat="1" ht="25.9" customHeight="1">
      <c r="B179" s="122"/>
      <c r="D179" s="123" t="s">
        <v>70</v>
      </c>
      <c r="E179" s="124" t="s">
        <v>465</v>
      </c>
      <c r="F179" s="124" t="s">
        <v>7207</v>
      </c>
      <c r="I179" s="125"/>
      <c r="J179" s="126">
        <f>BK179</f>
        <v>58733.46</v>
      </c>
      <c r="L179" s="122"/>
      <c r="M179" s="127"/>
      <c r="P179" s="128">
        <f>SUM(P180:P183)</f>
        <v>0</v>
      </c>
      <c r="R179" s="128">
        <f>SUM(R180:R183)</f>
        <v>0</v>
      </c>
      <c r="T179" s="129">
        <f>SUM(T180:T183)</f>
        <v>0</v>
      </c>
      <c r="AR179" s="123" t="s">
        <v>78</v>
      </c>
      <c r="AT179" s="130" t="s">
        <v>70</v>
      </c>
      <c r="AU179" s="130" t="s">
        <v>71</v>
      </c>
      <c r="AY179" s="123" t="s">
        <v>330</v>
      </c>
      <c r="BK179" s="131">
        <f>SUM(BK180:BK183)</f>
        <v>58733.46</v>
      </c>
    </row>
    <row r="180" spans="2:65" s="1" customFormat="1" ht="16.5" customHeight="1">
      <c r="B180" s="33"/>
      <c r="C180" s="134" t="s">
        <v>465</v>
      </c>
      <c r="D180" s="134" t="s">
        <v>332</v>
      </c>
      <c r="E180" s="135" t="s">
        <v>7208</v>
      </c>
      <c r="F180" s="136" t="s">
        <v>7209</v>
      </c>
      <c r="G180" s="137" t="s">
        <v>381</v>
      </c>
      <c r="H180" s="138">
        <v>246.8</v>
      </c>
      <c r="I180" s="139">
        <v>237.98</v>
      </c>
      <c r="J180" s="140">
        <f>ROUND(I180*H180,2)</f>
        <v>58733.46</v>
      </c>
      <c r="K180" s="136" t="s">
        <v>7141</v>
      </c>
      <c r="L180" s="33"/>
      <c r="M180" s="141" t="s">
        <v>21</v>
      </c>
      <c r="N180" s="14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336</v>
      </c>
      <c r="AT180" s="145" t="s">
        <v>332</v>
      </c>
      <c r="AU180" s="145" t="s">
        <v>78</v>
      </c>
      <c r="AY180" s="18" t="s">
        <v>330</v>
      </c>
      <c r="BE180" s="146">
        <f>IF(N180="základní",J180,0)</f>
        <v>58733.46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78</v>
      </c>
      <c r="BK180" s="146">
        <f>ROUND(I180*H180,2)</f>
        <v>58733.46</v>
      </c>
      <c r="BL180" s="18" t="s">
        <v>336</v>
      </c>
      <c r="BM180" s="145" t="s">
        <v>665</v>
      </c>
    </row>
    <row r="181" spans="2:65" s="1" customFormat="1" ht="19.5">
      <c r="B181" s="33"/>
      <c r="D181" s="152" t="s">
        <v>375</v>
      </c>
      <c r="F181" s="165" t="s">
        <v>7165</v>
      </c>
      <c r="I181" s="149"/>
      <c r="L181" s="33"/>
      <c r="M181" s="150"/>
      <c r="T181" s="52"/>
      <c r="AT181" s="18" t="s">
        <v>375</v>
      </c>
      <c r="AU181" s="18" t="s">
        <v>78</v>
      </c>
    </row>
    <row r="182" spans="2:65" s="13" customFormat="1">
      <c r="B182" s="158"/>
      <c r="D182" s="152" t="s">
        <v>340</v>
      </c>
      <c r="E182" s="159" t="s">
        <v>21</v>
      </c>
      <c r="F182" s="160" t="s">
        <v>7210</v>
      </c>
      <c r="H182" s="161">
        <v>246.8</v>
      </c>
      <c r="I182" s="162"/>
      <c r="L182" s="158"/>
      <c r="M182" s="163"/>
      <c r="T182" s="164"/>
      <c r="AT182" s="159" t="s">
        <v>340</v>
      </c>
      <c r="AU182" s="159" t="s">
        <v>78</v>
      </c>
      <c r="AV182" s="13" t="s">
        <v>80</v>
      </c>
      <c r="AW182" s="13" t="s">
        <v>32</v>
      </c>
      <c r="AX182" s="13" t="s">
        <v>71</v>
      </c>
      <c r="AY182" s="159" t="s">
        <v>330</v>
      </c>
    </row>
    <row r="183" spans="2:65" s="14" customFormat="1">
      <c r="B183" s="166"/>
      <c r="D183" s="152" t="s">
        <v>340</v>
      </c>
      <c r="E183" s="167" t="s">
        <v>21</v>
      </c>
      <c r="F183" s="168" t="s">
        <v>443</v>
      </c>
      <c r="H183" s="169">
        <v>246.8</v>
      </c>
      <c r="I183" s="170"/>
      <c r="L183" s="166"/>
      <c r="M183" s="171"/>
      <c r="T183" s="172"/>
      <c r="AT183" s="167" t="s">
        <v>340</v>
      </c>
      <c r="AU183" s="167" t="s">
        <v>78</v>
      </c>
      <c r="AV183" s="14" t="s">
        <v>336</v>
      </c>
      <c r="AW183" s="14" t="s">
        <v>32</v>
      </c>
      <c r="AX183" s="14" t="s">
        <v>78</v>
      </c>
      <c r="AY183" s="167" t="s">
        <v>330</v>
      </c>
    </row>
    <row r="184" spans="2:65" s="11" customFormat="1" ht="25.9" customHeight="1">
      <c r="B184" s="122"/>
      <c r="D184" s="123" t="s">
        <v>70</v>
      </c>
      <c r="E184" s="124" t="s">
        <v>734</v>
      </c>
      <c r="F184" s="124" t="s">
        <v>7211</v>
      </c>
      <c r="I184" s="125"/>
      <c r="J184" s="126">
        <f>BK184</f>
        <v>53691.85</v>
      </c>
      <c r="L184" s="122"/>
      <c r="M184" s="127"/>
      <c r="P184" s="128">
        <f>SUM(P185:P193)</f>
        <v>0</v>
      </c>
      <c r="R184" s="128">
        <f>SUM(R185:R193)</f>
        <v>80.777715000000001</v>
      </c>
      <c r="T184" s="129">
        <f>SUM(T185:T193)</f>
        <v>0</v>
      </c>
      <c r="AR184" s="123" t="s">
        <v>78</v>
      </c>
      <c r="AT184" s="130" t="s">
        <v>70</v>
      </c>
      <c r="AU184" s="130" t="s">
        <v>71</v>
      </c>
      <c r="AY184" s="123" t="s">
        <v>330</v>
      </c>
      <c r="BK184" s="131">
        <f>SUM(BK185:BK193)</f>
        <v>53691.85</v>
      </c>
    </row>
    <row r="185" spans="2:65" s="1" customFormat="1" ht="16.5" customHeight="1">
      <c r="B185" s="33"/>
      <c r="C185" s="134" t="s">
        <v>474</v>
      </c>
      <c r="D185" s="134" t="s">
        <v>332</v>
      </c>
      <c r="E185" s="135" t="s">
        <v>7212</v>
      </c>
      <c r="F185" s="136" t="s">
        <v>7213</v>
      </c>
      <c r="G185" s="137" t="s">
        <v>381</v>
      </c>
      <c r="H185" s="138">
        <v>29.5</v>
      </c>
      <c r="I185" s="139">
        <v>469.31</v>
      </c>
      <c r="J185" s="140">
        <f>ROUND(I185*H185,2)</f>
        <v>13844.65</v>
      </c>
      <c r="K185" s="136" t="s">
        <v>7141</v>
      </c>
      <c r="L185" s="33"/>
      <c r="M185" s="141" t="s">
        <v>21</v>
      </c>
      <c r="N185" s="142" t="s">
        <v>42</v>
      </c>
      <c r="P185" s="143">
        <f>O185*H185</f>
        <v>0</v>
      </c>
      <c r="Q185" s="143">
        <v>1.8907700000000001</v>
      </c>
      <c r="R185" s="143">
        <f>Q185*H185</f>
        <v>55.777715000000001</v>
      </c>
      <c r="S185" s="143">
        <v>0</v>
      </c>
      <c r="T185" s="144">
        <f>S185*H185</f>
        <v>0</v>
      </c>
      <c r="AR185" s="145" t="s">
        <v>336</v>
      </c>
      <c r="AT185" s="145" t="s">
        <v>332</v>
      </c>
      <c r="AU185" s="145" t="s">
        <v>78</v>
      </c>
      <c r="AY185" s="18" t="s">
        <v>330</v>
      </c>
      <c r="BE185" s="146">
        <f>IF(N185="základní",J185,0)</f>
        <v>13844.65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78</v>
      </c>
      <c r="BK185" s="146">
        <f>ROUND(I185*H185,2)</f>
        <v>13844.65</v>
      </c>
      <c r="BL185" s="18" t="s">
        <v>336</v>
      </c>
      <c r="BM185" s="145" t="s">
        <v>677</v>
      </c>
    </row>
    <row r="186" spans="2:65" s="1" customFormat="1" ht="19.5">
      <c r="B186" s="33"/>
      <c r="D186" s="152" t="s">
        <v>375</v>
      </c>
      <c r="F186" s="165" t="s">
        <v>7165</v>
      </c>
      <c r="I186" s="149"/>
      <c r="L186" s="33"/>
      <c r="M186" s="150"/>
      <c r="T186" s="52"/>
      <c r="AT186" s="18" t="s">
        <v>375</v>
      </c>
      <c r="AU186" s="18" t="s">
        <v>78</v>
      </c>
    </row>
    <row r="187" spans="2:65" s="13" customFormat="1">
      <c r="B187" s="158"/>
      <c r="D187" s="152" t="s">
        <v>340</v>
      </c>
      <c r="E187" s="159" t="s">
        <v>21</v>
      </c>
      <c r="F187" s="160" t="s">
        <v>7214</v>
      </c>
      <c r="H187" s="161">
        <v>29.5</v>
      </c>
      <c r="I187" s="162"/>
      <c r="L187" s="158"/>
      <c r="M187" s="163"/>
      <c r="T187" s="164"/>
      <c r="AT187" s="159" t="s">
        <v>340</v>
      </c>
      <c r="AU187" s="159" t="s">
        <v>78</v>
      </c>
      <c r="AV187" s="13" t="s">
        <v>80</v>
      </c>
      <c r="AW187" s="13" t="s">
        <v>32</v>
      </c>
      <c r="AX187" s="13" t="s">
        <v>71</v>
      </c>
      <c r="AY187" s="159" t="s">
        <v>330</v>
      </c>
    </row>
    <row r="188" spans="2:65" s="14" customFormat="1">
      <c r="B188" s="166"/>
      <c r="D188" s="152" t="s">
        <v>340</v>
      </c>
      <c r="E188" s="167" t="s">
        <v>21</v>
      </c>
      <c r="F188" s="168" t="s">
        <v>443</v>
      </c>
      <c r="H188" s="169">
        <v>29.5</v>
      </c>
      <c r="I188" s="170"/>
      <c r="L188" s="166"/>
      <c r="M188" s="171"/>
      <c r="T188" s="172"/>
      <c r="AT188" s="167" t="s">
        <v>340</v>
      </c>
      <c r="AU188" s="167" t="s">
        <v>78</v>
      </c>
      <c r="AV188" s="14" t="s">
        <v>336</v>
      </c>
      <c r="AW188" s="14" t="s">
        <v>32</v>
      </c>
      <c r="AX188" s="14" t="s">
        <v>78</v>
      </c>
      <c r="AY188" s="167" t="s">
        <v>330</v>
      </c>
    </row>
    <row r="189" spans="2:65" s="1" customFormat="1" ht="16.5" customHeight="1">
      <c r="B189" s="33"/>
      <c r="C189" s="134" t="s">
        <v>7</v>
      </c>
      <c r="D189" s="134" t="s">
        <v>332</v>
      </c>
      <c r="E189" s="135" t="s">
        <v>7215</v>
      </c>
      <c r="F189" s="136" t="s">
        <v>7216</v>
      </c>
      <c r="G189" s="137" t="s">
        <v>381</v>
      </c>
      <c r="H189" s="138">
        <v>10</v>
      </c>
      <c r="I189" s="139">
        <v>3984.72</v>
      </c>
      <c r="J189" s="140">
        <f>ROUND(I189*H189,2)</f>
        <v>39847.199999999997</v>
      </c>
      <c r="K189" s="136" t="s">
        <v>7141</v>
      </c>
      <c r="L189" s="33"/>
      <c r="M189" s="141" t="s">
        <v>21</v>
      </c>
      <c r="N189" s="142" t="s">
        <v>42</v>
      </c>
      <c r="P189" s="143">
        <f>O189*H189</f>
        <v>0</v>
      </c>
      <c r="Q189" s="143">
        <v>2.5</v>
      </c>
      <c r="R189" s="143">
        <f>Q189*H189</f>
        <v>25</v>
      </c>
      <c r="S189" s="143">
        <v>0</v>
      </c>
      <c r="T189" s="144">
        <f>S189*H189</f>
        <v>0</v>
      </c>
      <c r="AR189" s="145" t="s">
        <v>336</v>
      </c>
      <c r="AT189" s="145" t="s">
        <v>332</v>
      </c>
      <c r="AU189" s="145" t="s">
        <v>78</v>
      </c>
      <c r="AY189" s="18" t="s">
        <v>330</v>
      </c>
      <c r="BE189" s="146">
        <f>IF(N189="základní",J189,0)</f>
        <v>39847.199999999997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78</v>
      </c>
      <c r="BK189" s="146">
        <f>ROUND(I189*H189,2)</f>
        <v>39847.199999999997</v>
      </c>
      <c r="BL189" s="18" t="s">
        <v>336</v>
      </c>
      <c r="BM189" s="145" t="s">
        <v>714</v>
      </c>
    </row>
    <row r="190" spans="2:65" s="12" customFormat="1">
      <c r="B190" s="151"/>
      <c r="D190" s="152" t="s">
        <v>340</v>
      </c>
      <c r="E190" s="153" t="s">
        <v>21</v>
      </c>
      <c r="F190" s="154" t="s">
        <v>7217</v>
      </c>
      <c r="H190" s="153" t="s">
        <v>21</v>
      </c>
      <c r="I190" s="155"/>
      <c r="L190" s="151"/>
      <c r="M190" s="156"/>
      <c r="T190" s="157"/>
      <c r="AT190" s="153" t="s">
        <v>340</v>
      </c>
      <c r="AU190" s="153" t="s">
        <v>78</v>
      </c>
      <c r="AV190" s="12" t="s">
        <v>78</v>
      </c>
      <c r="AW190" s="12" t="s">
        <v>32</v>
      </c>
      <c r="AX190" s="12" t="s">
        <v>71</v>
      </c>
      <c r="AY190" s="153" t="s">
        <v>330</v>
      </c>
    </row>
    <row r="191" spans="2:65" s="12" customFormat="1">
      <c r="B191" s="151"/>
      <c r="D191" s="152" t="s">
        <v>340</v>
      </c>
      <c r="E191" s="153" t="s">
        <v>21</v>
      </c>
      <c r="F191" s="154" t="s">
        <v>7218</v>
      </c>
      <c r="H191" s="153" t="s">
        <v>21</v>
      </c>
      <c r="I191" s="155"/>
      <c r="L191" s="151"/>
      <c r="M191" s="156"/>
      <c r="T191" s="157"/>
      <c r="AT191" s="153" t="s">
        <v>340</v>
      </c>
      <c r="AU191" s="153" t="s">
        <v>78</v>
      </c>
      <c r="AV191" s="12" t="s">
        <v>78</v>
      </c>
      <c r="AW191" s="12" t="s">
        <v>32</v>
      </c>
      <c r="AX191" s="12" t="s">
        <v>71</v>
      </c>
      <c r="AY191" s="153" t="s">
        <v>330</v>
      </c>
    </row>
    <row r="192" spans="2:65" s="13" customFormat="1">
      <c r="B192" s="158"/>
      <c r="D192" s="152" t="s">
        <v>340</v>
      </c>
      <c r="E192" s="159" t="s">
        <v>21</v>
      </c>
      <c r="F192" s="160" t="s">
        <v>7219</v>
      </c>
      <c r="H192" s="161">
        <v>10</v>
      </c>
      <c r="I192" s="162"/>
      <c r="L192" s="158"/>
      <c r="M192" s="163"/>
      <c r="T192" s="164"/>
      <c r="AT192" s="159" t="s">
        <v>340</v>
      </c>
      <c r="AU192" s="159" t="s">
        <v>78</v>
      </c>
      <c r="AV192" s="13" t="s">
        <v>80</v>
      </c>
      <c r="AW192" s="13" t="s">
        <v>32</v>
      </c>
      <c r="AX192" s="13" t="s">
        <v>71</v>
      </c>
      <c r="AY192" s="159" t="s">
        <v>330</v>
      </c>
    </row>
    <row r="193" spans="2:65" s="14" customFormat="1">
      <c r="B193" s="166"/>
      <c r="D193" s="152" t="s">
        <v>340</v>
      </c>
      <c r="E193" s="167" t="s">
        <v>21</v>
      </c>
      <c r="F193" s="168" t="s">
        <v>443</v>
      </c>
      <c r="H193" s="169">
        <v>10</v>
      </c>
      <c r="I193" s="170"/>
      <c r="L193" s="166"/>
      <c r="M193" s="171"/>
      <c r="T193" s="172"/>
      <c r="AT193" s="167" t="s">
        <v>340</v>
      </c>
      <c r="AU193" s="167" t="s">
        <v>78</v>
      </c>
      <c r="AV193" s="14" t="s">
        <v>336</v>
      </c>
      <c r="AW193" s="14" t="s">
        <v>32</v>
      </c>
      <c r="AX193" s="14" t="s">
        <v>78</v>
      </c>
      <c r="AY193" s="167" t="s">
        <v>330</v>
      </c>
    </row>
    <row r="194" spans="2:65" s="11" customFormat="1" ht="25.9" customHeight="1">
      <c r="B194" s="122"/>
      <c r="D194" s="123" t="s">
        <v>70</v>
      </c>
      <c r="E194" s="124" t="s">
        <v>7220</v>
      </c>
      <c r="F194" s="124" t="s">
        <v>7221</v>
      </c>
      <c r="I194" s="125"/>
      <c r="J194" s="126">
        <f>BK194</f>
        <v>2933298.02</v>
      </c>
      <c r="L194" s="122"/>
      <c r="M194" s="127"/>
      <c r="P194" s="128">
        <f>SUM(P195:P415)</f>
        <v>0</v>
      </c>
      <c r="R194" s="128">
        <f>SUM(R195:R415)</f>
        <v>6.9320800000000018</v>
      </c>
      <c r="T194" s="129">
        <f>SUM(T195:T415)</f>
        <v>0</v>
      </c>
      <c r="AR194" s="123" t="s">
        <v>80</v>
      </c>
      <c r="AT194" s="130" t="s">
        <v>70</v>
      </c>
      <c r="AU194" s="130" t="s">
        <v>71</v>
      </c>
      <c r="AY194" s="123" t="s">
        <v>330</v>
      </c>
      <c r="BK194" s="131">
        <f>SUM(BK195:BK415)</f>
        <v>2933298.02</v>
      </c>
    </row>
    <row r="195" spans="2:65" s="1" customFormat="1" ht="16.5" customHeight="1">
      <c r="B195" s="33"/>
      <c r="C195" s="134" t="s">
        <v>484</v>
      </c>
      <c r="D195" s="134" t="s">
        <v>332</v>
      </c>
      <c r="E195" s="135" t="s">
        <v>7222</v>
      </c>
      <c r="F195" s="136" t="s">
        <v>7223</v>
      </c>
      <c r="G195" s="137" t="s">
        <v>973</v>
      </c>
      <c r="H195" s="138">
        <v>100</v>
      </c>
      <c r="I195" s="139">
        <v>99.62</v>
      </c>
      <c r="J195" s="140">
        <f>ROUND(I195*H195,2)</f>
        <v>9962</v>
      </c>
      <c r="K195" s="136" t="s">
        <v>21</v>
      </c>
      <c r="L195" s="33"/>
      <c r="M195" s="141" t="s">
        <v>21</v>
      </c>
      <c r="N195" s="142" t="s">
        <v>42</v>
      </c>
      <c r="P195" s="143">
        <f>O195*H195</f>
        <v>0</v>
      </c>
      <c r="Q195" s="143">
        <v>1.0000000000000001E-5</v>
      </c>
      <c r="R195" s="143">
        <f>Q195*H195</f>
        <v>1E-3</v>
      </c>
      <c r="S195" s="143">
        <v>0</v>
      </c>
      <c r="T195" s="144">
        <f>S195*H195</f>
        <v>0</v>
      </c>
      <c r="AR195" s="145" t="s">
        <v>444</v>
      </c>
      <c r="AT195" s="145" t="s">
        <v>332</v>
      </c>
      <c r="AU195" s="145" t="s">
        <v>78</v>
      </c>
      <c r="AY195" s="18" t="s">
        <v>330</v>
      </c>
      <c r="BE195" s="146">
        <f>IF(N195="základní",J195,0)</f>
        <v>9962</v>
      </c>
      <c r="BF195" s="146">
        <f>IF(N195="snížená",J195,0)</f>
        <v>0</v>
      </c>
      <c r="BG195" s="146">
        <f>IF(N195="zákl. přenesená",J195,0)</f>
        <v>0</v>
      </c>
      <c r="BH195" s="146">
        <f>IF(N195="sníž. přenesená",J195,0)</f>
        <v>0</v>
      </c>
      <c r="BI195" s="146">
        <f>IF(N195="nulová",J195,0)</f>
        <v>0</v>
      </c>
      <c r="BJ195" s="18" t="s">
        <v>78</v>
      </c>
      <c r="BK195" s="146">
        <f>ROUND(I195*H195,2)</f>
        <v>9962</v>
      </c>
      <c r="BL195" s="18" t="s">
        <v>444</v>
      </c>
      <c r="BM195" s="145" t="s">
        <v>728</v>
      </c>
    </row>
    <row r="196" spans="2:65" s="1" customFormat="1" ht="19.5">
      <c r="B196" s="33"/>
      <c r="D196" s="152" t="s">
        <v>375</v>
      </c>
      <c r="F196" s="165" t="s">
        <v>7224</v>
      </c>
      <c r="I196" s="149"/>
      <c r="L196" s="33"/>
      <c r="M196" s="150"/>
      <c r="T196" s="52"/>
      <c r="AT196" s="18" t="s">
        <v>375</v>
      </c>
      <c r="AU196" s="18" t="s">
        <v>78</v>
      </c>
    </row>
    <row r="197" spans="2:65" s="13" customFormat="1">
      <c r="B197" s="158"/>
      <c r="D197" s="152" t="s">
        <v>340</v>
      </c>
      <c r="E197" s="159" t="s">
        <v>21</v>
      </c>
      <c r="F197" s="160" t="s">
        <v>7225</v>
      </c>
      <c r="H197" s="161">
        <v>100</v>
      </c>
      <c r="I197" s="162"/>
      <c r="L197" s="158"/>
      <c r="M197" s="163"/>
      <c r="T197" s="164"/>
      <c r="AT197" s="159" t="s">
        <v>340</v>
      </c>
      <c r="AU197" s="159" t="s">
        <v>78</v>
      </c>
      <c r="AV197" s="13" t="s">
        <v>80</v>
      </c>
      <c r="AW197" s="13" t="s">
        <v>32</v>
      </c>
      <c r="AX197" s="13" t="s">
        <v>71</v>
      </c>
      <c r="AY197" s="159" t="s">
        <v>330</v>
      </c>
    </row>
    <row r="198" spans="2:65" s="14" customFormat="1">
      <c r="B198" s="166"/>
      <c r="D198" s="152" t="s">
        <v>340</v>
      </c>
      <c r="E198" s="167" t="s">
        <v>21</v>
      </c>
      <c r="F198" s="168" t="s">
        <v>443</v>
      </c>
      <c r="H198" s="169">
        <v>100</v>
      </c>
      <c r="I198" s="170"/>
      <c r="L198" s="166"/>
      <c r="M198" s="171"/>
      <c r="T198" s="172"/>
      <c r="AT198" s="167" t="s">
        <v>340</v>
      </c>
      <c r="AU198" s="167" t="s">
        <v>78</v>
      </c>
      <c r="AV198" s="14" t="s">
        <v>336</v>
      </c>
      <c r="AW198" s="14" t="s">
        <v>32</v>
      </c>
      <c r="AX198" s="14" t="s">
        <v>78</v>
      </c>
      <c r="AY198" s="167" t="s">
        <v>330</v>
      </c>
    </row>
    <row r="199" spans="2:65" s="1" customFormat="1" ht="16.5" customHeight="1">
      <c r="B199" s="33"/>
      <c r="C199" s="134" t="s">
        <v>491</v>
      </c>
      <c r="D199" s="134" t="s">
        <v>332</v>
      </c>
      <c r="E199" s="135" t="s">
        <v>7226</v>
      </c>
      <c r="F199" s="136" t="s">
        <v>7227</v>
      </c>
      <c r="G199" s="137" t="s">
        <v>353</v>
      </c>
      <c r="H199" s="138">
        <v>100</v>
      </c>
      <c r="I199" s="139">
        <v>109.58</v>
      </c>
      <c r="J199" s="140">
        <f>ROUND(I199*H199,2)</f>
        <v>10958</v>
      </c>
      <c r="K199" s="136" t="s">
        <v>21</v>
      </c>
      <c r="L199" s="33"/>
      <c r="M199" s="141" t="s">
        <v>21</v>
      </c>
      <c r="N199" s="142" t="s">
        <v>42</v>
      </c>
      <c r="P199" s="143">
        <f>O199*H199</f>
        <v>0</v>
      </c>
      <c r="Q199" s="143">
        <v>1E-3</v>
      </c>
      <c r="R199" s="143">
        <f>Q199*H199</f>
        <v>0.1</v>
      </c>
      <c r="S199" s="143">
        <v>0</v>
      </c>
      <c r="T199" s="144">
        <f>S199*H199</f>
        <v>0</v>
      </c>
      <c r="AR199" s="145" t="s">
        <v>444</v>
      </c>
      <c r="AT199" s="145" t="s">
        <v>332</v>
      </c>
      <c r="AU199" s="145" t="s">
        <v>78</v>
      </c>
      <c r="AY199" s="18" t="s">
        <v>330</v>
      </c>
      <c r="BE199" s="146">
        <f>IF(N199="základní",J199,0)</f>
        <v>10958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78</v>
      </c>
      <c r="BK199" s="146">
        <f>ROUND(I199*H199,2)</f>
        <v>10958</v>
      </c>
      <c r="BL199" s="18" t="s">
        <v>444</v>
      </c>
      <c r="BM199" s="145" t="s">
        <v>742</v>
      </c>
    </row>
    <row r="200" spans="2:65" s="12" customFormat="1">
      <c r="B200" s="151"/>
      <c r="D200" s="152" t="s">
        <v>340</v>
      </c>
      <c r="E200" s="153" t="s">
        <v>21</v>
      </c>
      <c r="F200" s="154" t="s">
        <v>7228</v>
      </c>
      <c r="H200" s="153" t="s">
        <v>21</v>
      </c>
      <c r="I200" s="155"/>
      <c r="L200" s="151"/>
      <c r="M200" s="156"/>
      <c r="T200" s="157"/>
      <c r="AT200" s="153" t="s">
        <v>340</v>
      </c>
      <c r="AU200" s="153" t="s">
        <v>78</v>
      </c>
      <c r="AV200" s="12" t="s">
        <v>78</v>
      </c>
      <c r="AW200" s="12" t="s">
        <v>32</v>
      </c>
      <c r="AX200" s="12" t="s">
        <v>71</v>
      </c>
      <c r="AY200" s="153" t="s">
        <v>330</v>
      </c>
    </row>
    <row r="201" spans="2:65" s="12" customFormat="1">
      <c r="B201" s="151"/>
      <c r="D201" s="152" t="s">
        <v>340</v>
      </c>
      <c r="E201" s="153" t="s">
        <v>21</v>
      </c>
      <c r="F201" s="154" t="s">
        <v>7229</v>
      </c>
      <c r="H201" s="153" t="s">
        <v>21</v>
      </c>
      <c r="I201" s="155"/>
      <c r="L201" s="151"/>
      <c r="M201" s="156"/>
      <c r="T201" s="157"/>
      <c r="AT201" s="153" t="s">
        <v>340</v>
      </c>
      <c r="AU201" s="153" t="s">
        <v>78</v>
      </c>
      <c r="AV201" s="12" t="s">
        <v>78</v>
      </c>
      <c r="AW201" s="12" t="s">
        <v>32</v>
      </c>
      <c r="AX201" s="12" t="s">
        <v>71</v>
      </c>
      <c r="AY201" s="153" t="s">
        <v>330</v>
      </c>
    </row>
    <row r="202" spans="2:65" s="13" customFormat="1">
      <c r="B202" s="158"/>
      <c r="D202" s="152" t="s">
        <v>340</v>
      </c>
      <c r="E202" s="159" t="s">
        <v>21</v>
      </c>
      <c r="F202" s="160" t="s">
        <v>7225</v>
      </c>
      <c r="H202" s="161">
        <v>100</v>
      </c>
      <c r="I202" s="162"/>
      <c r="L202" s="158"/>
      <c r="M202" s="163"/>
      <c r="T202" s="164"/>
      <c r="AT202" s="159" t="s">
        <v>340</v>
      </c>
      <c r="AU202" s="159" t="s">
        <v>78</v>
      </c>
      <c r="AV202" s="13" t="s">
        <v>80</v>
      </c>
      <c r="AW202" s="13" t="s">
        <v>32</v>
      </c>
      <c r="AX202" s="13" t="s">
        <v>71</v>
      </c>
      <c r="AY202" s="159" t="s">
        <v>330</v>
      </c>
    </row>
    <row r="203" spans="2:65" s="14" customFormat="1">
      <c r="B203" s="166"/>
      <c r="D203" s="152" t="s">
        <v>340</v>
      </c>
      <c r="E203" s="167" t="s">
        <v>21</v>
      </c>
      <c r="F203" s="168" t="s">
        <v>443</v>
      </c>
      <c r="H203" s="169">
        <v>100</v>
      </c>
      <c r="I203" s="170"/>
      <c r="L203" s="166"/>
      <c r="M203" s="171"/>
      <c r="T203" s="172"/>
      <c r="AT203" s="167" t="s">
        <v>340</v>
      </c>
      <c r="AU203" s="167" t="s">
        <v>78</v>
      </c>
      <c r="AV203" s="14" t="s">
        <v>336</v>
      </c>
      <c r="AW203" s="14" t="s">
        <v>32</v>
      </c>
      <c r="AX203" s="14" t="s">
        <v>78</v>
      </c>
      <c r="AY203" s="167" t="s">
        <v>330</v>
      </c>
    </row>
    <row r="204" spans="2:65" s="1" customFormat="1" ht="24.2" customHeight="1">
      <c r="B204" s="33"/>
      <c r="C204" s="134" t="s">
        <v>5488</v>
      </c>
      <c r="D204" s="134" t="s">
        <v>332</v>
      </c>
      <c r="E204" s="135" t="s">
        <v>7230</v>
      </c>
      <c r="F204" s="136" t="s">
        <v>7231</v>
      </c>
      <c r="G204" s="137" t="s">
        <v>7232</v>
      </c>
      <c r="H204" s="138">
        <v>12</v>
      </c>
      <c r="I204" s="139">
        <v>3458.95</v>
      </c>
      <c r="J204" s="140">
        <f>ROUND(I204*H204,2)</f>
        <v>41507.4</v>
      </c>
      <c r="K204" s="136" t="s">
        <v>21</v>
      </c>
      <c r="L204" s="33"/>
      <c r="M204" s="141" t="s">
        <v>21</v>
      </c>
      <c r="N204" s="142" t="s">
        <v>42</v>
      </c>
      <c r="P204" s="143">
        <f>O204*H204</f>
        <v>0</v>
      </c>
      <c r="Q204" s="143">
        <v>0</v>
      </c>
      <c r="R204" s="143">
        <f>Q204*H204</f>
        <v>0</v>
      </c>
      <c r="S204" s="143">
        <v>0</v>
      </c>
      <c r="T204" s="144">
        <f>S204*H204</f>
        <v>0</v>
      </c>
      <c r="AR204" s="145" t="s">
        <v>444</v>
      </c>
      <c r="AT204" s="145" t="s">
        <v>332</v>
      </c>
      <c r="AU204" s="145" t="s">
        <v>78</v>
      </c>
      <c r="AY204" s="18" t="s">
        <v>330</v>
      </c>
      <c r="BE204" s="146">
        <f>IF(N204="základní",J204,0)</f>
        <v>41507.4</v>
      </c>
      <c r="BF204" s="146">
        <f>IF(N204="snížená",J204,0)</f>
        <v>0</v>
      </c>
      <c r="BG204" s="146">
        <f>IF(N204="zákl. přenesená",J204,0)</f>
        <v>0</v>
      </c>
      <c r="BH204" s="146">
        <f>IF(N204="sníž. přenesená",J204,0)</f>
        <v>0</v>
      </c>
      <c r="BI204" s="146">
        <f>IF(N204="nulová",J204,0)</f>
        <v>0</v>
      </c>
      <c r="BJ204" s="18" t="s">
        <v>78</v>
      </c>
      <c r="BK204" s="146">
        <f>ROUND(I204*H204,2)</f>
        <v>41507.4</v>
      </c>
      <c r="BL204" s="18" t="s">
        <v>444</v>
      </c>
      <c r="BM204" s="145" t="s">
        <v>759</v>
      </c>
    </row>
    <row r="205" spans="2:65" s="12" customFormat="1">
      <c r="B205" s="151"/>
      <c r="D205" s="152" t="s">
        <v>340</v>
      </c>
      <c r="E205" s="153" t="s">
        <v>21</v>
      </c>
      <c r="F205" s="154" t="s">
        <v>7233</v>
      </c>
      <c r="H205" s="153" t="s">
        <v>21</v>
      </c>
      <c r="I205" s="155"/>
      <c r="L205" s="151"/>
      <c r="M205" s="156"/>
      <c r="T205" s="157"/>
      <c r="AT205" s="153" t="s">
        <v>340</v>
      </c>
      <c r="AU205" s="153" t="s">
        <v>78</v>
      </c>
      <c r="AV205" s="12" t="s">
        <v>78</v>
      </c>
      <c r="AW205" s="12" t="s">
        <v>32</v>
      </c>
      <c r="AX205" s="12" t="s">
        <v>71</v>
      </c>
      <c r="AY205" s="153" t="s">
        <v>330</v>
      </c>
    </row>
    <row r="206" spans="2:65" s="12" customFormat="1">
      <c r="B206" s="151"/>
      <c r="D206" s="152" t="s">
        <v>340</v>
      </c>
      <c r="E206" s="153" t="s">
        <v>21</v>
      </c>
      <c r="F206" s="154" t="s">
        <v>7234</v>
      </c>
      <c r="H206" s="153" t="s">
        <v>21</v>
      </c>
      <c r="I206" s="155"/>
      <c r="L206" s="151"/>
      <c r="M206" s="156"/>
      <c r="T206" s="157"/>
      <c r="AT206" s="153" t="s">
        <v>340</v>
      </c>
      <c r="AU206" s="153" t="s">
        <v>78</v>
      </c>
      <c r="AV206" s="12" t="s">
        <v>78</v>
      </c>
      <c r="AW206" s="12" t="s">
        <v>32</v>
      </c>
      <c r="AX206" s="12" t="s">
        <v>71</v>
      </c>
      <c r="AY206" s="153" t="s">
        <v>330</v>
      </c>
    </row>
    <row r="207" spans="2:65" s="13" customFormat="1">
      <c r="B207" s="158"/>
      <c r="D207" s="152" t="s">
        <v>340</v>
      </c>
      <c r="E207" s="159" t="s">
        <v>21</v>
      </c>
      <c r="F207" s="160" t="s">
        <v>7235</v>
      </c>
      <c r="H207" s="161">
        <v>12</v>
      </c>
      <c r="I207" s="162"/>
      <c r="L207" s="158"/>
      <c r="M207" s="163"/>
      <c r="T207" s="164"/>
      <c r="AT207" s="159" t="s">
        <v>340</v>
      </c>
      <c r="AU207" s="159" t="s">
        <v>78</v>
      </c>
      <c r="AV207" s="13" t="s">
        <v>80</v>
      </c>
      <c r="AW207" s="13" t="s">
        <v>32</v>
      </c>
      <c r="AX207" s="13" t="s">
        <v>71</v>
      </c>
      <c r="AY207" s="159" t="s">
        <v>330</v>
      </c>
    </row>
    <row r="208" spans="2:65" s="14" customFormat="1">
      <c r="B208" s="166"/>
      <c r="D208" s="152" t="s">
        <v>340</v>
      </c>
      <c r="E208" s="167" t="s">
        <v>21</v>
      </c>
      <c r="F208" s="168" t="s">
        <v>443</v>
      </c>
      <c r="H208" s="169">
        <v>12</v>
      </c>
      <c r="I208" s="170"/>
      <c r="L208" s="166"/>
      <c r="M208" s="171"/>
      <c r="T208" s="172"/>
      <c r="AT208" s="167" t="s">
        <v>340</v>
      </c>
      <c r="AU208" s="167" t="s">
        <v>78</v>
      </c>
      <c r="AV208" s="14" t="s">
        <v>336</v>
      </c>
      <c r="AW208" s="14" t="s">
        <v>32</v>
      </c>
      <c r="AX208" s="14" t="s">
        <v>78</v>
      </c>
      <c r="AY208" s="167" t="s">
        <v>330</v>
      </c>
    </row>
    <row r="209" spans="2:65" s="1" customFormat="1" ht="24.2" customHeight="1">
      <c r="B209" s="33"/>
      <c r="C209" s="134" t="s">
        <v>561</v>
      </c>
      <c r="D209" s="134" t="s">
        <v>332</v>
      </c>
      <c r="E209" s="135" t="s">
        <v>7236</v>
      </c>
      <c r="F209" s="136" t="s">
        <v>7237</v>
      </c>
      <c r="G209" s="137" t="s">
        <v>973</v>
      </c>
      <c r="H209" s="138">
        <v>150</v>
      </c>
      <c r="I209" s="139">
        <v>796.94</v>
      </c>
      <c r="J209" s="140">
        <f>ROUND(I209*H209,2)</f>
        <v>119541</v>
      </c>
      <c r="K209" s="136" t="s">
        <v>21</v>
      </c>
      <c r="L209" s="33"/>
      <c r="M209" s="141" t="s">
        <v>21</v>
      </c>
      <c r="N209" s="142" t="s">
        <v>42</v>
      </c>
      <c r="P209" s="143">
        <f>O209*H209</f>
        <v>0</v>
      </c>
      <c r="Q209" s="143">
        <v>1.4999999999999999E-2</v>
      </c>
      <c r="R209" s="143">
        <f>Q209*H209</f>
        <v>2.25</v>
      </c>
      <c r="S209" s="143">
        <v>0</v>
      </c>
      <c r="T209" s="144">
        <f>S209*H209</f>
        <v>0</v>
      </c>
      <c r="AR209" s="145" t="s">
        <v>444</v>
      </c>
      <c r="AT209" s="145" t="s">
        <v>332</v>
      </c>
      <c r="AU209" s="145" t="s">
        <v>78</v>
      </c>
      <c r="AY209" s="18" t="s">
        <v>330</v>
      </c>
      <c r="BE209" s="146">
        <f>IF(N209="základní",J209,0)</f>
        <v>119541</v>
      </c>
      <c r="BF209" s="146">
        <f>IF(N209="snížená",J209,0)</f>
        <v>0</v>
      </c>
      <c r="BG209" s="146">
        <f>IF(N209="zákl. přenesená",J209,0)</f>
        <v>0</v>
      </c>
      <c r="BH209" s="146">
        <f>IF(N209="sníž. přenesená",J209,0)</f>
        <v>0</v>
      </c>
      <c r="BI209" s="146">
        <f>IF(N209="nulová",J209,0)</f>
        <v>0</v>
      </c>
      <c r="BJ209" s="18" t="s">
        <v>78</v>
      </c>
      <c r="BK209" s="146">
        <f>ROUND(I209*H209,2)</f>
        <v>119541</v>
      </c>
      <c r="BL209" s="18" t="s">
        <v>444</v>
      </c>
      <c r="BM209" s="145" t="s">
        <v>941</v>
      </c>
    </row>
    <row r="210" spans="2:65" s="12" customFormat="1">
      <c r="B210" s="151"/>
      <c r="D210" s="152" t="s">
        <v>340</v>
      </c>
      <c r="E210" s="153" t="s">
        <v>21</v>
      </c>
      <c r="F210" s="154" t="s">
        <v>7238</v>
      </c>
      <c r="H210" s="153" t="s">
        <v>21</v>
      </c>
      <c r="I210" s="155"/>
      <c r="L210" s="151"/>
      <c r="M210" s="156"/>
      <c r="T210" s="157"/>
      <c r="AT210" s="153" t="s">
        <v>340</v>
      </c>
      <c r="AU210" s="153" t="s">
        <v>78</v>
      </c>
      <c r="AV210" s="12" t="s">
        <v>78</v>
      </c>
      <c r="AW210" s="12" t="s">
        <v>32</v>
      </c>
      <c r="AX210" s="12" t="s">
        <v>71</v>
      </c>
      <c r="AY210" s="153" t="s">
        <v>330</v>
      </c>
    </row>
    <row r="211" spans="2:65" s="12" customFormat="1">
      <c r="B211" s="151"/>
      <c r="D211" s="152" t="s">
        <v>340</v>
      </c>
      <c r="E211" s="153" t="s">
        <v>21</v>
      </c>
      <c r="F211" s="154" t="s">
        <v>7234</v>
      </c>
      <c r="H211" s="153" t="s">
        <v>21</v>
      </c>
      <c r="I211" s="155"/>
      <c r="L211" s="151"/>
      <c r="M211" s="156"/>
      <c r="T211" s="157"/>
      <c r="AT211" s="153" t="s">
        <v>340</v>
      </c>
      <c r="AU211" s="153" t="s">
        <v>78</v>
      </c>
      <c r="AV211" s="12" t="s">
        <v>78</v>
      </c>
      <c r="AW211" s="12" t="s">
        <v>32</v>
      </c>
      <c r="AX211" s="12" t="s">
        <v>71</v>
      </c>
      <c r="AY211" s="153" t="s">
        <v>330</v>
      </c>
    </row>
    <row r="212" spans="2:65" s="13" customFormat="1">
      <c r="B212" s="158"/>
      <c r="D212" s="152" t="s">
        <v>340</v>
      </c>
      <c r="E212" s="159" t="s">
        <v>21</v>
      </c>
      <c r="F212" s="160" t="s">
        <v>7239</v>
      </c>
      <c r="H212" s="161">
        <v>150</v>
      </c>
      <c r="I212" s="162"/>
      <c r="L212" s="158"/>
      <c r="M212" s="163"/>
      <c r="T212" s="164"/>
      <c r="AT212" s="159" t="s">
        <v>340</v>
      </c>
      <c r="AU212" s="159" t="s">
        <v>78</v>
      </c>
      <c r="AV212" s="13" t="s">
        <v>80</v>
      </c>
      <c r="AW212" s="13" t="s">
        <v>32</v>
      </c>
      <c r="AX212" s="13" t="s">
        <v>71</v>
      </c>
      <c r="AY212" s="159" t="s">
        <v>330</v>
      </c>
    </row>
    <row r="213" spans="2:65" s="14" customFormat="1">
      <c r="B213" s="166"/>
      <c r="D213" s="152" t="s">
        <v>340</v>
      </c>
      <c r="E213" s="167" t="s">
        <v>21</v>
      </c>
      <c r="F213" s="168" t="s">
        <v>443</v>
      </c>
      <c r="H213" s="169">
        <v>150</v>
      </c>
      <c r="I213" s="170"/>
      <c r="L213" s="166"/>
      <c r="M213" s="171"/>
      <c r="T213" s="172"/>
      <c r="AT213" s="167" t="s">
        <v>340</v>
      </c>
      <c r="AU213" s="167" t="s">
        <v>78</v>
      </c>
      <c r="AV213" s="14" t="s">
        <v>336</v>
      </c>
      <c r="AW213" s="14" t="s">
        <v>32</v>
      </c>
      <c r="AX213" s="14" t="s">
        <v>78</v>
      </c>
      <c r="AY213" s="167" t="s">
        <v>330</v>
      </c>
    </row>
    <row r="214" spans="2:65" s="1" customFormat="1" ht="24.2" customHeight="1">
      <c r="B214" s="33"/>
      <c r="C214" s="134" t="s">
        <v>571</v>
      </c>
      <c r="D214" s="134" t="s">
        <v>332</v>
      </c>
      <c r="E214" s="135" t="s">
        <v>7240</v>
      </c>
      <c r="F214" s="136" t="s">
        <v>7241</v>
      </c>
      <c r="G214" s="137" t="s">
        <v>353</v>
      </c>
      <c r="H214" s="138">
        <v>30</v>
      </c>
      <c r="I214" s="139">
        <v>121.76</v>
      </c>
      <c r="J214" s="140">
        <f>ROUND(I214*H214,2)</f>
        <v>3652.8</v>
      </c>
      <c r="K214" s="136" t="s">
        <v>7141</v>
      </c>
      <c r="L214" s="33"/>
      <c r="M214" s="141" t="s">
        <v>21</v>
      </c>
      <c r="N214" s="142" t="s">
        <v>42</v>
      </c>
      <c r="P214" s="143">
        <f>O214*H214</f>
        <v>0</v>
      </c>
      <c r="Q214" s="143">
        <v>3.8000000000000002E-4</v>
      </c>
      <c r="R214" s="143">
        <f>Q214*H214</f>
        <v>1.14E-2</v>
      </c>
      <c r="S214" s="143">
        <v>0</v>
      </c>
      <c r="T214" s="144">
        <f>S214*H214</f>
        <v>0</v>
      </c>
      <c r="AR214" s="145" t="s">
        <v>444</v>
      </c>
      <c r="AT214" s="145" t="s">
        <v>332</v>
      </c>
      <c r="AU214" s="145" t="s">
        <v>78</v>
      </c>
      <c r="AY214" s="18" t="s">
        <v>330</v>
      </c>
      <c r="BE214" s="146">
        <f>IF(N214="základní",J214,0)</f>
        <v>3652.8</v>
      </c>
      <c r="BF214" s="146">
        <f>IF(N214="snížená",J214,0)</f>
        <v>0</v>
      </c>
      <c r="BG214" s="146">
        <f>IF(N214="zákl. přenesená",J214,0)</f>
        <v>0</v>
      </c>
      <c r="BH214" s="146">
        <f>IF(N214="sníž. přenesená",J214,0)</f>
        <v>0</v>
      </c>
      <c r="BI214" s="146">
        <f>IF(N214="nulová",J214,0)</f>
        <v>0</v>
      </c>
      <c r="BJ214" s="18" t="s">
        <v>78</v>
      </c>
      <c r="BK214" s="146">
        <f>ROUND(I214*H214,2)</f>
        <v>3652.8</v>
      </c>
      <c r="BL214" s="18" t="s">
        <v>444</v>
      </c>
      <c r="BM214" s="145" t="s">
        <v>963</v>
      </c>
    </row>
    <row r="215" spans="2:65" s="1" customFormat="1" ht="19.5">
      <c r="B215" s="33"/>
      <c r="D215" s="152" t="s">
        <v>375</v>
      </c>
      <c r="F215" s="165" t="s">
        <v>7242</v>
      </c>
      <c r="I215" s="149"/>
      <c r="L215" s="33"/>
      <c r="M215" s="150"/>
      <c r="T215" s="52"/>
      <c r="AT215" s="18" t="s">
        <v>375</v>
      </c>
      <c r="AU215" s="18" t="s">
        <v>78</v>
      </c>
    </row>
    <row r="216" spans="2:65" s="13" customFormat="1">
      <c r="B216" s="158"/>
      <c r="D216" s="152" t="s">
        <v>340</v>
      </c>
      <c r="E216" s="159" t="s">
        <v>21</v>
      </c>
      <c r="F216" s="160" t="s">
        <v>7147</v>
      </c>
      <c r="H216" s="161">
        <v>30</v>
      </c>
      <c r="I216" s="162"/>
      <c r="L216" s="158"/>
      <c r="M216" s="163"/>
      <c r="T216" s="164"/>
      <c r="AT216" s="159" t="s">
        <v>340</v>
      </c>
      <c r="AU216" s="159" t="s">
        <v>78</v>
      </c>
      <c r="AV216" s="13" t="s">
        <v>80</v>
      </c>
      <c r="AW216" s="13" t="s">
        <v>32</v>
      </c>
      <c r="AX216" s="13" t="s">
        <v>71</v>
      </c>
      <c r="AY216" s="159" t="s">
        <v>330</v>
      </c>
    </row>
    <row r="217" spans="2:65" s="14" customFormat="1">
      <c r="B217" s="166"/>
      <c r="D217" s="152" t="s">
        <v>340</v>
      </c>
      <c r="E217" s="167" t="s">
        <v>21</v>
      </c>
      <c r="F217" s="168" t="s">
        <v>443</v>
      </c>
      <c r="H217" s="169">
        <v>30</v>
      </c>
      <c r="I217" s="170"/>
      <c r="L217" s="166"/>
      <c r="M217" s="171"/>
      <c r="T217" s="172"/>
      <c r="AT217" s="167" t="s">
        <v>340</v>
      </c>
      <c r="AU217" s="167" t="s">
        <v>78</v>
      </c>
      <c r="AV217" s="14" t="s">
        <v>336</v>
      </c>
      <c r="AW217" s="14" t="s">
        <v>32</v>
      </c>
      <c r="AX217" s="14" t="s">
        <v>78</v>
      </c>
      <c r="AY217" s="167" t="s">
        <v>330</v>
      </c>
    </row>
    <row r="218" spans="2:65" s="1" customFormat="1" ht="24.2" customHeight="1">
      <c r="B218" s="33"/>
      <c r="C218" s="134" t="s">
        <v>559</v>
      </c>
      <c r="D218" s="134" t="s">
        <v>332</v>
      </c>
      <c r="E218" s="135" t="s">
        <v>7243</v>
      </c>
      <c r="F218" s="136" t="s">
        <v>7244</v>
      </c>
      <c r="G218" s="137" t="s">
        <v>353</v>
      </c>
      <c r="H218" s="138">
        <v>5</v>
      </c>
      <c r="I218" s="139">
        <v>132.82</v>
      </c>
      <c r="J218" s="140">
        <f>ROUND(I218*H218,2)</f>
        <v>664.1</v>
      </c>
      <c r="K218" s="136" t="s">
        <v>7141</v>
      </c>
      <c r="L218" s="33"/>
      <c r="M218" s="141" t="s">
        <v>21</v>
      </c>
      <c r="N218" s="142" t="s">
        <v>42</v>
      </c>
      <c r="P218" s="143">
        <f>O218*H218</f>
        <v>0</v>
      </c>
      <c r="Q218" s="143">
        <v>4.6999999999999999E-4</v>
      </c>
      <c r="R218" s="143">
        <f>Q218*H218</f>
        <v>2.3500000000000001E-3</v>
      </c>
      <c r="S218" s="143">
        <v>0</v>
      </c>
      <c r="T218" s="144">
        <f>S218*H218</f>
        <v>0</v>
      </c>
      <c r="AR218" s="145" t="s">
        <v>444</v>
      </c>
      <c r="AT218" s="145" t="s">
        <v>332</v>
      </c>
      <c r="AU218" s="145" t="s">
        <v>78</v>
      </c>
      <c r="AY218" s="18" t="s">
        <v>330</v>
      </c>
      <c r="BE218" s="146">
        <f>IF(N218="základní",J218,0)</f>
        <v>664.1</v>
      </c>
      <c r="BF218" s="146">
        <f>IF(N218="snížená",J218,0)</f>
        <v>0</v>
      </c>
      <c r="BG218" s="146">
        <f>IF(N218="zákl. přenesená",J218,0)</f>
        <v>0</v>
      </c>
      <c r="BH218" s="146">
        <f>IF(N218="sníž. přenesená",J218,0)</f>
        <v>0</v>
      </c>
      <c r="BI218" s="146">
        <f>IF(N218="nulová",J218,0)</f>
        <v>0</v>
      </c>
      <c r="BJ218" s="18" t="s">
        <v>78</v>
      </c>
      <c r="BK218" s="146">
        <f>ROUND(I218*H218,2)</f>
        <v>664.1</v>
      </c>
      <c r="BL218" s="18" t="s">
        <v>444</v>
      </c>
      <c r="BM218" s="145" t="s">
        <v>977</v>
      </c>
    </row>
    <row r="219" spans="2:65" s="1" customFormat="1" ht="19.5">
      <c r="B219" s="33"/>
      <c r="D219" s="152" t="s">
        <v>375</v>
      </c>
      <c r="F219" s="165" t="s">
        <v>7242</v>
      </c>
      <c r="I219" s="149"/>
      <c r="L219" s="33"/>
      <c r="M219" s="150"/>
      <c r="T219" s="52"/>
      <c r="AT219" s="18" t="s">
        <v>375</v>
      </c>
      <c r="AU219" s="18" t="s">
        <v>78</v>
      </c>
    </row>
    <row r="220" spans="2:65" s="13" customFormat="1">
      <c r="B220" s="158"/>
      <c r="D220" s="152" t="s">
        <v>340</v>
      </c>
      <c r="E220" s="159" t="s">
        <v>21</v>
      </c>
      <c r="F220" s="160" t="s">
        <v>4641</v>
      </c>
      <c r="H220" s="161">
        <v>5</v>
      </c>
      <c r="I220" s="162"/>
      <c r="L220" s="158"/>
      <c r="M220" s="163"/>
      <c r="T220" s="164"/>
      <c r="AT220" s="159" t="s">
        <v>340</v>
      </c>
      <c r="AU220" s="159" t="s">
        <v>78</v>
      </c>
      <c r="AV220" s="13" t="s">
        <v>80</v>
      </c>
      <c r="AW220" s="13" t="s">
        <v>32</v>
      </c>
      <c r="AX220" s="13" t="s">
        <v>71</v>
      </c>
      <c r="AY220" s="159" t="s">
        <v>330</v>
      </c>
    </row>
    <row r="221" spans="2:65" s="14" customFormat="1">
      <c r="B221" s="166"/>
      <c r="D221" s="152" t="s">
        <v>340</v>
      </c>
      <c r="E221" s="167" t="s">
        <v>21</v>
      </c>
      <c r="F221" s="168" t="s">
        <v>443</v>
      </c>
      <c r="H221" s="169">
        <v>5</v>
      </c>
      <c r="I221" s="170"/>
      <c r="L221" s="166"/>
      <c r="M221" s="171"/>
      <c r="T221" s="172"/>
      <c r="AT221" s="167" t="s">
        <v>340</v>
      </c>
      <c r="AU221" s="167" t="s">
        <v>78</v>
      </c>
      <c r="AV221" s="14" t="s">
        <v>336</v>
      </c>
      <c r="AW221" s="14" t="s">
        <v>32</v>
      </c>
      <c r="AX221" s="14" t="s">
        <v>78</v>
      </c>
      <c r="AY221" s="167" t="s">
        <v>330</v>
      </c>
    </row>
    <row r="222" spans="2:65" s="1" customFormat="1" ht="24.2" customHeight="1">
      <c r="B222" s="33"/>
      <c r="C222" s="134" t="s">
        <v>585</v>
      </c>
      <c r="D222" s="134" t="s">
        <v>332</v>
      </c>
      <c r="E222" s="135" t="s">
        <v>7245</v>
      </c>
      <c r="F222" s="136" t="s">
        <v>7246</v>
      </c>
      <c r="G222" s="137" t="s">
        <v>353</v>
      </c>
      <c r="H222" s="138">
        <v>10</v>
      </c>
      <c r="I222" s="139">
        <v>149.43</v>
      </c>
      <c r="J222" s="140">
        <f>ROUND(I222*H222,2)</f>
        <v>1494.3</v>
      </c>
      <c r="K222" s="136" t="s">
        <v>7141</v>
      </c>
      <c r="L222" s="33"/>
      <c r="M222" s="141" t="s">
        <v>21</v>
      </c>
      <c r="N222" s="142" t="s">
        <v>42</v>
      </c>
      <c r="P222" s="143">
        <f>O222*H222</f>
        <v>0</v>
      </c>
      <c r="Q222" s="143">
        <v>6.9999999999999999E-4</v>
      </c>
      <c r="R222" s="143">
        <f>Q222*H222</f>
        <v>7.0000000000000001E-3</v>
      </c>
      <c r="S222" s="143">
        <v>0</v>
      </c>
      <c r="T222" s="144">
        <f>S222*H222</f>
        <v>0</v>
      </c>
      <c r="AR222" s="145" t="s">
        <v>444</v>
      </c>
      <c r="AT222" s="145" t="s">
        <v>332</v>
      </c>
      <c r="AU222" s="145" t="s">
        <v>78</v>
      </c>
      <c r="AY222" s="18" t="s">
        <v>330</v>
      </c>
      <c r="BE222" s="146">
        <f>IF(N222="základní",J222,0)</f>
        <v>1494.3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78</v>
      </c>
      <c r="BK222" s="146">
        <f>ROUND(I222*H222,2)</f>
        <v>1494.3</v>
      </c>
      <c r="BL222" s="18" t="s">
        <v>444</v>
      </c>
      <c r="BM222" s="145" t="s">
        <v>987</v>
      </c>
    </row>
    <row r="223" spans="2:65" s="1" customFormat="1" ht="19.5">
      <c r="B223" s="33"/>
      <c r="D223" s="152" t="s">
        <v>375</v>
      </c>
      <c r="F223" s="165" t="s">
        <v>7242</v>
      </c>
      <c r="I223" s="149"/>
      <c r="L223" s="33"/>
      <c r="M223" s="150"/>
      <c r="T223" s="52"/>
      <c r="AT223" s="18" t="s">
        <v>375</v>
      </c>
      <c r="AU223" s="18" t="s">
        <v>78</v>
      </c>
    </row>
    <row r="224" spans="2:65" s="13" customFormat="1">
      <c r="B224" s="158"/>
      <c r="D224" s="152" t="s">
        <v>340</v>
      </c>
      <c r="E224" s="159" t="s">
        <v>21</v>
      </c>
      <c r="F224" s="160" t="s">
        <v>7247</v>
      </c>
      <c r="H224" s="161">
        <v>10</v>
      </c>
      <c r="I224" s="162"/>
      <c r="L224" s="158"/>
      <c r="M224" s="163"/>
      <c r="T224" s="164"/>
      <c r="AT224" s="159" t="s">
        <v>340</v>
      </c>
      <c r="AU224" s="159" t="s">
        <v>78</v>
      </c>
      <c r="AV224" s="13" t="s">
        <v>80</v>
      </c>
      <c r="AW224" s="13" t="s">
        <v>32</v>
      </c>
      <c r="AX224" s="13" t="s">
        <v>71</v>
      </c>
      <c r="AY224" s="159" t="s">
        <v>330</v>
      </c>
    </row>
    <row r="225" spans="2:65" s="14" customFormat="1">
      <c r="B225" s="166"/>
      <c r="D225" s="152" t="s">
        <v>340</v>
      </c>
      <c r="E225" s="167" t="s">
        <v>21</v>
      </c>
      <c r="F225" s="168" t="s">
        <v>443</v>
      </c>
      <c r="H225" s="169">
        <v>10</v>
      </c>
      <c r="I225" s="170"/>
      <c r="L225" s="166"/>
      <c r="M225" s="171"/>
      <c r="T225" s="172"/>
      <c r="AT225" s="167" t="s">
        <v>340</v>
      </c>
      <c r="AU225" s="167" t="s">
        <v>78</v>
      </c>
      <c r="AV225" s="14" t="s">
        <v>336</v>
      </c>
      <c r="AW225" s="14" t="s">
        <v>32</v>
      </c>
      <c r="AX225" s="14" t="s">
        <v>78</v>
      </c>
      <c r="AY225" s="167" t="s">
        <v>330</v>
      </c>
    </row>
    <row r="226" spans="2:65" s="1" customFormat="1" ht="24.2" customHeight="1">
      <c r="B226" s="33"/>
      <c r="C226" s="134" t="s">
        <v>594</v>
      </c>
      <c r="D226" s="134" t="s">
        <v>332</v>
      </c>
      <c r="E226" s="135" t="s">
        <v>7248</v>
      </c>
      <c r="F226" s="136" t="s">
        <v>7249</v>
      </c>
      <c r="G226" s="137" t="s">
        <v>353</v>
      </c>
      <c r="H226" s="138">
        <v>520</v>
      </c>
      <c r="I226" s="139">
        <v>250.15</v>
      </c>
      <c r="J226" s="140">
        <f>ROUND(I226*H226,2)</f>
        <v>130078</v>
      </c>
      <c r="K226" s="136" t="s">
        <v>7141</v>
      </c>
      <c r="L226" s="33"/>
      <c r="M226" s="141" t="s">
        <v>21</v>
      </c>
      <c r="N226" s="142" t="s">
        <v>42</v>
      </c>
      <c r="P226" s="143">
        <f>O226*H226</f>
        <v>0</v>
      </c>
      <c r="Q226" s="143">
        <v>3.4000000000000002E-4</v>
      </c>
      <c r="R226" s="143">
        <f>Q226*H226</f>
        <v>0.17680000000000001</v>
      </c>
      <c r="S226" s="143">
        <v>0</v>
      </c>
      <c r="T226" s="144">
        <f>S226*H226</f>
        <v>0</v>
      </c>
      <c r="AR226" s="145" t="s">
        <v>444</v>
      </c>
      <c r="AT226" s="145" t="s">
        <v>332</v>
      </c>
      <c r="AU226" s="145" t="s">
        <v>78</v>
      </c>
      <c r="AY226" s="18" t="s">
        <v>330</v>
      </c>
      <c r="BE226" s="146">
        <f>IF(N226="základní",J226,0)</f>
        <v>130078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78</v>
      </c>
      <c r="BK226" s="146">
        <f>ROUND(I226*H226,2)</f>
        <v>130078</v>
      </c>
      <c r="BL226" s="18" t="s">
        <v>444</v>
      </c>
      <c r="BM226" s="145" t="s">
        <v>998</v>
      </c>
    </row>
    <row r="227" spans="2:65" s="1" customFormat="1" ht="19.5">
      <c r="B227" s="33"/>
      <c r="D227" s="152" t="s">
        <v>375</v>
      </c>
      <c r="F227" s="165" t="s">
        <v>7250</v>
      </c>
      <c r="I227" s="149"/>
      <c r="L227" s="33"/>
      <c r="M227" s="150"/>
      <c r="T227" s="52"/>
      <c r="AT227" s="18" t="s">
        <v>375</v>
      </c>
      <c r="AU227" s="18" t="s">
        <v>78</v>
      </c>
    </row>
    <row r="228" spans="2:65" s="13" customFormat="1">
      <c r="B228" s="158"/>
      <c r="D228" s="152" t="s">
        <v>340</v>
      </c>
      <c r="E228" s="159" t="s">
        <v>21</v>
      </c>
      <c r="F228" s="160" t="s">
        <v>7251</v>
      </c>
      <c r="H228" s="161">
        <v>520</v>
      </c>
      <c r="I228" s="162"/>
      <c r="L228" s="158"/>
      <c r="M228" s="163"/>
      <c r="T228" s="164"/>
      <c r="AT228" s="159" t="s">
        <v>340</v>
      </c>
      <c r="AU228" s="159" t="s">
        <v>78</v>
      </c>
      <c r="AV228" s="13" t="s">
        <v>80</v>
      </c>
      <c r="AW228" s="13" t="s">
        <v>32</v>
      </c>
      <c r="AX228" s="13" t="s">
        <v>71</v>
      </c>
      <c r="AY228" s="159" t="s">
        <v>330</v>
      </c>
    </row>
    <row r="229" spans="2:65" s="14" customFormat="1">
      <c r="B229" s="166"/>
      <c r="D229" s="152" t="s">
        <v>340</v>
      </c>
      <c r="E229" s="167" t="s">
        <v>21</v>
      </c>
      <c r="F229" s="168" t="s">
        <v>443</v>
      </c>
      <c r="H229" s="169">
        <v>520</v>
      </c>
      <c r="I229" s="170"/>
      <c r="L229" s="166"/>
      <c r="M229" s="171"/>
      <c r="T229" s="172"/>
      <c r="AT229" s="167" t="s">
        <v>340</v>
      </c>
      <c r="AU229" s="167" t="s">
        <v>78</v>
      </c>
      <c r="AV229" s="14" t="s">
        <v>336</v>
      </c>
      <c r="AW229" s="14" t="s">
        <v>32</v>
      </c>
      <c r="AX229" s="14" t="s">
        <v>78</v>
      </c>
      <c r="AY229" s="167" t="s">
        <v>330</v>
      </c>
    </row>
    <row r="230" spans="2:65" s="1" customFormat="1" ht="24.2" customHeight="1">
      <c r="B230" s="33"/>
      <c r="C230" s="134" t="s">
        <v>600</v>
      </c>
      <c r="D230" s="134" t="s">
        <v>332</v>
      </c>
      <c r="E230" s="135" t="s">
        <v>7252</v>
      </c>
      <c r="F230" s="136" t="s">
        <v>7253</v>
      </c>
      <c r="G230" s="137" t="s">
        <v>353</v>
      </c>
      <c r="H230" s="138">
        <v>95</v>
      </c>
      <c r="I230" s="139">
        <v>334.27</v>
      </c>
      <c r="J230" s="140">
        <f>ROUND(I230*H230,2)</f>
        <v>31755.65</v>
      </c>
      <c r="K230" s="136" t="s">
        <v>7141</v>
      </c>
      <c r="L230" s="33"/>
      <c r="M230" s="141" t="s">
        <v>21</v>
      </c>
      <c r="N230" s="142" t="s">
        <v>42</v>
      </c>
      <c r="P230" s="143">
        <f>O230*H230</f>
        <v>0</v>
      </c>
      <c r="Q230" s="143">
        <v>4.8999999999999998E-4</v>
      </c>
      <c r="R230" s="143">
        <f>Q230*H230</f>
        <v>4.6550000000000001E-2</v>
      </c>
      <c r="S230" s="143">
        <v>0</v>
      </c>
      <c r="T230" s="144">
        <f>S230*H230</f>
        <v>0</v>
      </c>
      <c r="AR230" s="145" t="s">
        <v>444</v>
      </c>
      <c r="AT230" s="145" t="s">
        <v>332</v>
      </c>
      <c r="AU230" s="145" t="s">
        <v>78</v>
      </c>
      <c r="AY230" s="18" t="s">
        <v>330</v>
      </c>
      <c r="BE230" s="146">
        <f>IF(N230="základní",J230,0)</f>
        <v>31755.65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78</v>
      </c>
      <c r="BK230" s="146">
        <f>ROUND(I230*H230,2)</f>
        <v>31755.65</v>
      </c>
      <c r="BL230" s="18" t="s">
        <v>444</v>
      </c>
      <c r="BM230" s="145" t="s">
        <v>1022</v>
      </c>
    </row>
    <row r="231" spans="2:65" s="1" customFormat="1" ht="19.5">
      <c r="B231" s="33"/>
      <c r="D231" s="152" t="s">
        <v>375</v>
      </c>
      <c r="F231" s="165" t="s">
        <v>7242</v>
      </c>
      <c r="I231" s="149"/>
      <c r="L231" s="33"/>
      <c r="M231" s="150"/>
      <c r="T231" s="52"/>
      <c r="AT231" s="18" t="s">
        <v>375</v>
      </c>
      <c r="AU231" s="18" t="s">
        <v>78</v>
      </c>
    </row>
    <row r="232" spans="2:65" s="13" customFormat="1">
      <c r="B232" s="158"/>
      <c r="D232" s="152" t="s">
        <v>340</v>
      </c>
      <c r="E232" s="159" t="s">
        <v>21</v>
      </c>
      <c r="F232" s="160" t="s">
        <v>7254</v>
      </c>
      <c r="H232" s="161">
        <v>95</v>
      </c>
      <c r="I232" s="162"/>
      <c r="L232" s="158"/>
      <c r="M232" s="163"/>
      <c r="T232" s="164"/>
      <c r="AT232" s="159" t="s">
        <v>340</v>
      </c>
      <c r="AU232" s="159" t="s">
        <v>78</v>
      </c>
      <c r="AV232" s="13" t="s">
        <v>80</v>
      </c>
      <c r="AW232" s="13" t="s">
        <v>32</v>
      </c>
      <c r="AX232" s="13" t="s">
        <v>71</v>
      </c>
      <c r="AY232" s="159" t="s">
        <v>330</v>
      </c>
    </row>
    <row r="233" spans="2:65" s="14" customFormat="1">
      <c r="B233" s="166"/>
      <c r="D233" s="152" t="s">
        <v>340</v>
      </c>
      <c r="E233" s="167" t="s">
        <v>21</v>
      </c>
      <c r="F233" s="168" t="s">
        <v>443</v>
      </c>
      <c r="H233" s="169">
        <v>95</v>
      </c>
      <c r="I233" s="170"/>
      <c r="L233" s="166"/>
      <c r="M233" s="171"/>
      <c r="T233" s="172"/>
      <c r="AT233" s="167" t="s">
        <v>340</v>
      </c>
      <c r="AU233" s="167" t="s">
        <v>78</v>
      </c>
      <c r="AV233" s="14" t="s">
        <v>336</v>
      </c>
      <c r="AW233" s="14" t="s">
        <v>32</v>
      </c>
      <c r="AX233" s="14" t="s">
        <v>78</v>
      </c>
      <c r="AY233" s="167" t="s">
        <v>330</v>
      </c>
    </row>
    <row r="234" spans="2:65" s="1" customFormat="1" ht="24.2" customHeight="1">
      <c r="B234" s="33"/>
      <c r="C234" s="134" t="s">
        <v>611</v>
      </c>
      <c r="D234" s="134" t="s">
        <v>332</v>
      </c>
      <c r="E234" s="135" t="s">
        <v>7255</v>
      </c>
      <c r="F234" s="136" t="s">
        <v>7256</v>
      </c>
      <c r="G234" s="137" t="s">
        <v>353</v>
      </c>
      <c r="H234" s="138">
        <v>25</v>
      </c>
      <c r="I234" s="139">
        <v>365.27</v>
      </c>
      <c r="J234" s="140">
        <f>ROUND(I234*H234,2)</f>
        <v>9131.75</v>
      </c>
      <c r="K234" s="136" t="s">
        <v>7141</v>
      </c>
      <c r="L234" s="33"/>
      <c r="M234" s="141" t="s">
        <v>21</v>
      </c>
      <c r="N234" s="142" t="s">
        <v>42</v>
      </c>
      <c r="P234" s="143">
        <f>O234*H234</f>
        <v>0</v>
      </c>
      <c r="Q234" s="143">
        <v>6.6E-4</v>
      </c>
      <c r="R234" s="143">
        <f>Q234*H234</f>
        <v>1.6500000000000001E-2</v>
      </c>
      <c r="S234" s="143">
        <v>0</v>
      </c>
      <c r="T234" s="144">
        <f>S234*H234</f>
        <v>0</v>
      </c>
      <c r="AR234" s="145" t="s">
        <v>444</v>
      </c>
      <c r="AT234" s="145" t="s">
        <v>332</v>
      </c>
      <c r="AU234" s="145" t="s">
        <v>78</v>
      </c>
      <c r="AY234" s="18" t="s">
        <v>330</v>
      </c>
      <c r="BE234" s="146">
        <f>IF(N234="základní",J234,0)</f>
        <v>9131.75</v>
      </c>
      <c r="BF234" s="146">
        <f>IF(N234="snížená",J234,0)</f>
        <v>0</v>
      </c>
      <c r="BG234" s="146">
        <f>IF(N234="zákl. přenesená",J234,0)</f>
        <v>0</v>
      </c>
      <c r="BH234" s="146">
        <f>IF(N234="sníž. přenesená",J234,0)</f>
        <v>0</v>
      </c>
      <c r="BI234" s="146">
        <f>IF(N234="nulová",J234,0)</f>
        <v>0</v>
      </c>
      <c r="BJ234" s="18" t="s">
        <v>78</v>
      </c>
      <c r="BK234" s="146">
        <f>ROUND(I234*H234,2)</f>
        <v>9131.75</v>
      </c>
      <c r="BL234" s="18" t="s">
        <v>444</v>
      </c>
      <c r="BM234" s="145" t="s">
        <v>1035</v>
      </c>
    </row>
    <row r="235" spans="2:65" s="1" customFormat="1" ht="19.5">
      <c r="B235" s="33"/>
      <c r="D235" s="152" t="s">
        <v>375</v>
      </c>
      <c r="F235" s="165" t="s">
        <v>7242</v>
      </c>
      <c r="I235" s="149"/>
      <c r="L235" s="33"/>
      <c r="M235" s="150"/>
      <c r="T235" s="52"/>
      <c r="AT235" s="18" t="s">
        <v>375</v>
      </c>
      <c r="AU235" s="18" t="s">
        <v>78</v>
      </c>
    </row>
    <row r="236" spans="2:65" s="13" customFormat="1">
      <c r="B236" s="158"/>
      <c r="D236" s="152" t="s">
        <v>340</v>
      </c>
      <c r="E236" s="159" t="s">
        <v>21</v>
      </c>
      <c r="F236" s="160" t="s">
        <v>7257</v>
      </c>
      <c r="H236" s="161">
        <v>25</v>
      </c>
      <c r="I236" s="162"/>
      <c r="L236" s="158"/>
      <c r="M236" s="163"/>
      <c r="T236" s="164"/>
      <c r="AT236" s="159" t="s">
        <v>340</v>
      </c>
      <c r="AU236" s="159" t="s">
        <v>78</v>
      </c>
      <c r="AV236" s="13" t="s">
        <v>80</v>
      </c>
      <c r="AW236" s="13" t="s">
        <v>32</v>
      </c>
      <c r="AX236" s="13" t="s">
        <v>71</v>
      </c>
      <c r="AY236" s="159" t="s">
        <v>330</v>
      </c>
    </row>
    <row r="237" spans="2:65" s="14" customFormat="1">
      <c r="B237" s="166"/>
      <c r="D237" s="152" t="s">
        <v>340</v>
      </c>
      <c r="E237" s="167" t="s">
        <v>21</v>
      </c>
      <c r="F237" s="168" t="s">
        <v>443</v>
      </c>
      <c r="H237" s="169">
        <v>25</v>
      </c>
      <c r="I237" s="170"/>
      <c r="L237" s="166"/>
      <c r="M237" s="171"/>
      <c r="T237" s="172"/>
      <c r="AT237" s="167" t="s">
        <v>340</v>
      </c>
      <c r="AU237" s="167" t="s">
        <v>78</v>
      </c>
      <c r="AV237" s="14" t="s">
        <v>336</v>
      </c>
      <c r="AW237" s="14" t="s">
        <v>32</v>
      </c>
      <c r="AX237" s="14" t="s">
        <v>78</v>
      </c>
      <c r="AY237" s="167" t="s">
        <v>330</v>
      </c>
    </row>
    <row r="238" spans="2:65" s="1" customFormat="1" ht="24.2" customHeight="1">
      <c r="B238" s="33"/>
      <c r="C238" s="134" t="s">
        <v>617</v>
      </c>
      <c r="D238" s="134" t="s">
        <v>332</v>
      </c>
      <c r="E238" s="135" t="s">
        <v>7258</v>
      </c>
      <c r="F238" s="136" t="s">
        <v>7259</v>
      </c>
      <c r="G238" s="137" t="s">
        <v>353</v>
      </c>
      <c r="H238" s="138">
        <v>10</v>
      </c>
      <c r="I238" s="139">
        <v>456.03</v>
      </c>
      <c r="J238" s="140">
        <f>ROUND(I238*H238,2)</f>
        <v>4560.3</v>
      </c>
      <c r="K238" s="136" t="s">
        <v>7141</v>
      </c>
      <c r="L238" s="33"/>
      <c r="M238" s="141" t="s">
        <v>21</v>
      </c>
      <c r="N238" s="142" t="s">
        <v>42</v>
      </c>
      <c r="P238" s="143">
        <f>O238*H238</f>
        <v>0</v>
      </c>
      <c r="Q238" s="143">
        <v>8.0999999999999985E-4</v>
      </c>
      <c r="R238" s="143">
        <f>Q238*H238</f>
        <v>8.0999999999999978E-3</v>
      </c>
      <c r="S238" s="143">
        <v>0</v>
      </c>
      <c r="T238" s="144">
        <f>S238*H238</f>
        <v>0</v>
      </c>
      <c r="AR238" s="145" t="s">
        <v>444</v>
      </c>
      <c r="AT238" s="145" t="s">
        <v>332</v>
      </c>
      <c r="AU238" s="145" t="s">
        <v>78</v>
      </c>
      <c r="AY238" s="18" t="s">
        <v>330</v>
      </c>
      <c r="BE238" s="146">
        <f>IF(N238="základní",J238,0)</f>
        <v>4560.3</v>
      </c>
      <c r="BF238" s="146">
        <f>IF(N238="snížená",J238,0)</f>
        <v>0</v>
      </c>
      <c r="BG238" s="146">
        <f>IF(N238="zákl. přenesená",J238,0)</f>
        <v>0</v>
      </c>
      <c r="BH238" s="146">
        <f>IF(N238="sníž. přenesená",J238,0)</f>
        <v>0</v>
      </c>
      <c r="BI238" s="146">
        <f>IF(N238="nulová",J238,0)</f>
        <v>0</v>
      </c>
      <c r="BJ238" s="18" t="s">
        <v>78</v>
      </c>
      <c r="BK238" s="146">
        <f>ROUND(I238*H238,2)</f>
        <v>4560.3</v>
      </c>
      <c r="BL238" s="18" t="s">
        <v>444</v>
      </c>
      <c r="BM238" s="145" t="s">
        <v>1050</v>
      </c>
    </row>
    <row r="239" spans="2:65" s="1" customFormat="1" ht="19.5">
      <c r="B239" s="33"/>
      <c r="D239" s="152" t="s">
        <v>375</v>
      </c>
      <c r="F239" s="165" t="s">
        <v>7242</v>
      </c>
      <c r="I239" s="149"/>
      <c r="L239" s="33"/>
      <c r="M239" s="150"/>
      <c r="T239" s="52"/>
      <c r="AT239" s="18" t="s">
        <v>375</v>
      </c>
      <c r="AU239" s="18" t="s">
        <v>78</v>
      </c>
    </row>
    <row r="240" spans="2:65" s="13" customFormat="1">
      <c r="B240" s="158"/>
      <c r="D240" s="152" t="s">
        <v>340</v>
      </c>
      <c r="E240" s="159" t="s">
        <v>21</v>
      </c>
      <c r="F240" s="160" t="s">
        <v>7247</v>
      </c>
      <c r="H240" s="161">
        <v>10</v>
      </c>
      <c r="I240" s="162"/>
      <c r="L240" s="158"/>
      <c r="M240" s="163"/>
      <c r="T240" s="164"/>
      <c r="AT240" s="159" t="s">
        <v>340</v>
      </c>
      <c r="AU240" s="159" t="s">
        <v>78</v>
      </c>
      <c r="AV240" s="13" t="s">
        <v>80</v>
      </c>
      <c r="AW240" s="13" t="s">
        <v>32</v>
      </c>
      <c r="AX240" s="13" t="s">
        <v>71</v>
      </c>
      <c r="AY240" s="159" t="s">
        <v>330</v>
      </c>
    </row>
    <row r="241" spans="2:65" s="14" customFormat="1">
      <c r="B241" s="166"/>
      <c r="D241" s="152" t="s">
        <v>340</v>
      </c>
      <c r="E241" s="167" t="s">
        <v>21</v>
      </c>
      <c r="F241" s="168" t="s">
        <v>443</v>
      </c>
      <c r="H241" s="169">
        <v>10</v>
      </c>
      <c r="I241" s="170"/>
      <c r="L241" s="166"/>
      <c r="M241" s="171"/>
      <c r="T241" s="172"/>
      <c r="AT241" s="167" t="s">
        <v>340</v>
      </c>
      <c r="AU241" s="167" t="s">
        <v>78</v>
      </c>
      <c r="AV241" s="14" t="s">
        <v>336</v>
      </c>
      <c r="AW241" s="14" t="s">
        <v>32</v>
      </c>
      <c r="AX241" s="14" t="s">
        <v>78</v>
      </c>
      <c r="AY241" s="167" t="s">
        <v>330</v>
      </c>
    </row>
    <row r="242" spans="2:65" s="1" customFormat="1" ht="24.2" customHeight="1">
      <c r="B242" s="33"/>
      <c r="C242" s="134" t="s">
        <v>627</v>
      </c>
      <c r="D242" s="134" t="s">
        <v>332</v>
      </c>
      <c r="E242" s="135" t="s">
        <v>7260</v>
      </c>
      <c r="F242" s="136" t="s">
        <v>7261</v>
      </c>
      <c r="G242" s="137" t="s">
        <v>353</v>
      </c>
      <c r="H242" s="138">
        <v>35</v>
      </c>
      <c r="I242" s="139">
        <v>965.19</v>
      </c>
      <c r="J242" s="140">
        <f>ROUND(I242*H242,2)</f>
        <v>33781.65</v>
      </c>
      <c r="K242" s="136" t="s">
        <v>7141</v>
      </c>
      <c r="L242" s="33"/>
      <c r="M242" s="141" t="s">
        <v>21</v>
      </c>
      <c r="N242" s="142" t="s">
        <v>42</v>
      </c>
      <c r="P242" s="143">
        <f>O242*H242</f>
        <v>0</v>
      </c>
      <c r="Q242" s="143">
        <v>2.0200000000000001E-3</v>
      </c>
      <c r="R242" s="143">
        <f>Q242*H242</f>
        <v>7.0699999999999999E-2</v>
      </c>
      <c r="S242" s="143">
        <v>0</v>
      </c>
      <c r="T242" s="144">
        <f>S242*H242</f>
        <v>0</v>
      </c>
      <c r="AR242" s="145" t="s">
        <v>444</v>
      </c>
      <c r="AT242" s="145" t="s">
        <v>332</v>
      </c>
      <c r="AU242" s="145" t="s">
        <v>78</v>
      </c>
      <c r="AY242" s="18" t="s">
        <v>330</v>
      </c>
      <c r="BE242" s="146">
        <f>IF(N242="základní",J242,0)</f>
        <v>33781.65</v>
      </c>
      <c r="BF242" s="146">
        <f>IF(N242="snížená",J242,0)</f>
        <v>0</v>
      </c>
      <c r="BG242" s="146">
        <f>IF(N242="zákl. přenesená",J242,0)</f>
        <v>0</v>
      </c>
      <c r="BH242" s="146">
        <f>IF(N242="sníž. přenesená",J242,0)</f>
        <v>0</v>
      </c>
      <c r="BI242" s="146">
        <f>IF(N242="nulová",J242,0)</f>
        <v>0</v>
      </c>
      <c r="BJ242" s="18" t="s">
        <v>78</v>
      </c>
      <c r="BK242" s="146">
        <f>ROUND(I242*H242,2)</f>
        <v>33781.65</v>
      </c>
      <c r="BL242" s="18" t="s">
        <v>444</v>
      </c>
      <c r="BM242" s="145" t="s">
        <v>1064</v>
      </c>
    </row>
    <row r="243" spans="2:65" s="1" customFormat="1" ht="19.5">
      <c r="B243" s="33"/>
      <c r="D243" s="152" t="s">
        <v>375</v>
      </c>
      <c r="F243" s="165" t="s">
        <v>7242</v>
      </c>
      <c r="I243" s="149"/>
      <c r="L243" s="33"/>
      <c r="M243" s="150"/>
      <c r="T243" s="52"/>
      <c r="AT243" s="18" t="s">
        <v>375</v>
      </c>
      <c r="AU243" s="18" t="s">
        <v>78</v>
      </c>
    </row>
    <row r="244" spans="2:65" s="13" customFormat="1">
      <c r="B244" s="158"/>
      <c r="D244" s="152" t="s">
        <v>340</v>
      </c>
      <c r="E244" s="159" t="s">
        <v>21</v>
      </c>
      <c r="F244" s="160" t="s">
        <v>7262</v>
      </c>
      <c r="H244" s="161">
        <v>35</v>
      </c>
      <c r="I244" s="162"/>
      <c r="L244" s="158"/>
      <c r="M244" s="163"/>
      <c r="T244" s="164"/>
      <c r="AT244" s="159" t="s">
        <v>340</v>
      </c>
      <c r="AU244" s="159" t="s">
        <v>78</v>
      </c>
      <c r="AV244" s="13" t="s">
        <v>80</v>
      </c>
      <c r="AW244" s="13" t="s">
        <v>32</v>
      </c>
      <c r="AX244" s="13" t="s">
        <v>71</v>
      </c>
      <c r="AY244" s="159" t="s">
        <v>330</v>
      </c>
    </row>
    <row r="245" spans="2:65" s="14" customFormat="1">
      <c r="B245" s="166"/>
      <c r="D245" s="152" t="s">
        <v>340</v>
      </c>
      <c r="E245" s="167" t="s">
        <v>21</v>
      </c>
      <c r="F245" s="168" t="s">
        <v>443</v>
      </c>
      <c r="H245" s="169">
        <v>35</v>
      </c>
      <c r="I245" s="170"/>
      <c r="L245" s="166"/>
      <c r="M245" s="171"/>
      <c r="T245" s="172"/>
      <c r="AT245" s="167" t="s">
        <v>340</v>
      </c>
      <c r="AU245" s="167" t="s">
        <v>78</v>
      </c>
      <c r="AV245" s="14" t="s">
        <v>336</v>
      </c>
      <c r="AW245" s="14" t="s">
        <v>32</v>
      </c>
      <c r="AX245" s="14" t="s">
        <v>78</v>
      </c>
      <c r="AY245" s="167" t="s">
        <v>330</v>
      </c>
    </row>
    <row r="246" spans="2:65" s="1" customFormat="1" ht="24.2" customHeight="1">
      <c r="B246" s="33"/>
      <c r="C246" s="134" t="s">
        <v>636</v>
      </c>
      <c r="D246" s="134" t="s">
        <v>332</v>
      </c>
      <c r="E246" s="135" t="s">
        <v>7263</v>
      </c>
      <c r="F246" s="136" t="s">
        <v>7264</v>
      </c>
      <c r="G246" s="137" t="s">
        <v>353</v>
      </c>
      <c r="H246" s="138">
        <v>70</v>
      </c>
      <c r="I246" s="139">
        <v>910.73</v>
      </c>
      <c r="J246" s="140">
        <f>ROUND(I246*H246,2)</f>
        <v>63751.1</v>
      </c>
      <c r="K246" s="136" t="s">
        <v>7141</v>
      </c>
      <c r="L246" s="33"/>
      <c r="M246" s="141" t="s">
        <v>21</v>
      </c>
      <c r="N246" s="142" t="s">
        <v>42</v>
      </c>
      <c r="P246" s="143">
        <f>O246*H246</f>
        <v>0</v>
      </c>
      <c r="Q246" s="143">
        <v>1.47E-3</v>
      </c>
      <c r="R246" s="143">
        <f>Q246*H246</f>
        <v>0.10289999999999999</v>
      </c>
      <c r="S246" s="143">
        <v>0</v>
      </c>
      <c r="T246" s="144">
        <f>S246*H246</f>
        <v>0</v>
      </c>
      <c r="AR246" s="145" t="s">
        <v>444</v>
      </c>
      <c r="AT246" s="145" t="s">
        <v>332</v>
      </c>
      <c r="AU246" s="145" t="s">
        <v>78</v>
      </c>
      <c r="AY246" s="18" t="s">
        <v>330</v>
      </c>
      <c r="BE246" s="146">
        <f>IF(N246="základní",J246,0)</f>
        <v>63751.1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78</v>
      </c>
      <c r="BK246" s="146">
        <f>ROUND(I246*H246,2)</f>
        <v>63751.1</v>
      </c>
      <c r="BL246" s="18" t="s">
        <v>444</v>
      </c>
      <c r="BM246" s="145" t="s">
        <v>1087</v>
      </c>
    </row>
    <row r="247" spans="2:65" s="1" customFormat="1" ht="19.5">
      <c r="B247" s="33"/>
      <c r="D247" s="152" t="s">
        <v>375</v>
      </c>
      <c r="F247" s="165" t="s">
        <v>7242</v>
      </c>
      <c r="I247" s="149"/>
      <c r="L247" s="33"/>
      <c r="M247" s="150"/>
      <c r="T247" s="52"/>
      <c r="AT247" s="18" t="s">
        <v>375</v>
      </c>
      <c r="AU247" s="18" t="s">
        <v>78</v>
      </c>
    </row>
    <row r="248" spans="2:65" s="13" customFormat="1">
      <c r="B248" s="158"/>
      <c r="D248" s="152" t="s">
        <v>340</v>
      </c>
      <c r="E248" s="159" t="s">
        <v>21</v>
      </c>
      <c r="F248" s="160" t="s">
        <v>7265</v>
      </c>
      <c r="H248" s="161">
        <v>70</v>
      </c>
      <c r="I248" s="162"/>
      <c r="L248" s="158"/>
      <c r="M248" s="163"/>
      <c r="T248" s="164"/>
      <c r="AT248" s="159" t="s">
        <v>340</v>
      </c>
      <c r="AU248" s="159" t="s">
        <v>78</v>
      </c>
      <c r="AV248" s="13" t="s">
        <v>80</v>
      </c>
      <c r="AW248" s="13" t="s">
        <v>32</v>
      </c>
      <c r="AX248" s="13" t="s">
        <v>71</v>
      </c>
      <c r="AY248" s="159" t="s">
        <v>330</v>
      </c>
    </row>
    <row r="249" spans="2:65" s="14" customFormat="1">
      <c r="B249" s="166"/>
      <c r="D249" s="152" t="s">
        <v>340</v>
      </c>
      <c r="E249" s="167" t="s">
        <v>21</v>
      </c>
      <c r="F249" s="168" t="s">
        <v>443</v>
      </c>
      <c r="H249" s="169">
        <v>70</v>
      </c>
      <c r="I249" s="170"/>
      <c r="L249" s="166"/>
      <c r="M249" s="171"/>
      <c r="T249" s="172"/>
      <c r="AT249" s="167" t="s">
        <v>340</v>
      </c>
      <c r="AU249" s="167" t="s">
        <v>78</v>
      </c>
      <c r="AV249" s="14" t="s">
        <v>336</v>
      </c>
      <c r="AW249" s="14" t="s">
        <v>32</v>
      </c>
      <c r="AX249" s="14" t="s">
        <v>78</v>
      </c>
      <c r="AY249" s="167" t="s">
        <v>330</v>
      </c>
    </row>
    <row r="250" spans="2:65" s="1" customFormat="1" ht="24.2" customHeight="1">
      <c r="B250" s="33"/>
      <c r="C250" s="134" t="s">
        <v>642</v>
      </c>
      <c r="D250" s="134" t="s">
        <v>332</v>
      </c>
      <c r="E250" s="135" t="s">
        <v>7266</v>
      </c>
      <c r="F250" s="136" t="s">
        <v>7267</v>
      </c>
      <c r="G250" s="137" t="s">
        <v>353</v>
      </c>
      <c r="H250" s="138">
        <v>475</v>
      </c>
      <c r="I250" s="139">
        <v>1340.41</v>
      </c>
      <c r="J250" s="140">
        <f>ROUND(I250*H250,2)</f>
        <v>636694.75</v>
      </c>
      <c r="K250" s="136" t="s">
        <v>7141</v>
      </c>
      <c r="L250" s="33"/>
      <c r="M250" s="141" t="s">
        <v>21</v>
      </c>
      <c r="N250" s="142" t="s">
        <v>42</v>
      </c>
      <c r="P250" s="143">
        <f>O250*H250</f>
        <v>0</v>
      </c>
      <c r="Q250" s="143">
        <v>2.9199999999999999E-3</v>
      </c>
      <c r="R250" s="143">
        <f>Q250*H250</f>
        <v>1.387</v>
      </c>
      <c r="S250" s="143">
        <v>0</v>
      </c>
      <c r="T250" s="144">
        <f>S250*H250</f>
        <v>0</v>
      </c>
      <c r="AR250" s="145" t="s">
        <v>444</v>
      </c>
      <c r="AT250" s="145" t="s">
        <v>332</v>
      </c>
      <c r="AU250" s="145" t="s">
        <v>78</v>
      </c>
      <c r="AY250" s="18" t="s">
        <v>330</v>
      </c>
      <c r="BE250" s="146">
        <f>IF(N250="základní",J250,0)</f>
        <v>636694.75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78</v>
      </c>
      <c r="BK250" s="146">
        <f>ROUND(I250*H250,2)</f>
        <v>636694.75</v>
      </c>
      <c r="BL250" s="18" t="s">
        <v>444</v>
      </c>
      <c r="BM250" s="145" t="s">
        <v>1103</v>
      </c>
    </row>
    <row r="251" spans="2:65" s="1" customFormat="1" ht="19.5">
      <c r="B251" s="33"/>
      <c r="D251" s="152" t="s">
        <v>375</v>
      </c>
      <c r="F251" s="165" t="s">
        <v>7242</v>
      </c>
      <c r="I251" s="149"/>
      <c r="L251" s="33"/>
      <c r="M251" s="150"/>
      <c r="T251" s="52"/>
      <c r="AT251" s="18" t="s">
        <v>375</v>
      </c>
      <c r="AU251" s="18" t="s">
        <v>78</v>
      </c>
    </row>
    <row r="252" spans="2:65" s="13" customFormat="1">
      <c r="B252" s="158"/>
      <c r="D252" s="152" t="s">
        <v>340</v>
      </c>
      <c r="E252" s="159" t="s">
        <v>21</v>
      </c>
      <c r="F252" s="160" t="s">
        <v>7268</v>
      </c>
      <c r="H252" s="161">
        <v>475</v>
      </c>
      <c r="I252" s="162"/>
      <c r="L252" s="158"/>
      <c r="M252" s="163"/>
      <c r="T252" s="164"/>
      <c r="AT252" s="159" t="s">
        <v>340</v>
      </c>
      <c r="AU252" s="159" t="s">
        <v>78</v>
      </c>
      <c r="AV252" s="13" t="s">
        <v>80</v>
      </c>
      <c r="AW252" s="13" t="s">
        <v>32</v>
      </c>
      <c r="AX252" s="13" t="s">
        <v>71</v>
      </c>
      <c r="AY252" s="159" t="s">
        <v>330</v>
      </c>
    </row>
    <row r="253" spans="2:65" s="14" customFormat="1">
      <c r="B253" s="166"/>
      <c r="D253" s="152" t="s">
        <v>340</v>
      </c>
      <c r="E253" s="167" t="s">
        <v>21</v>
      </c>
      <c r="F253" s="168" t="s">
        <v>443</v>
      </c>
      <c r="H253" s="169">
        <v>475</v>
      </c>
      <c r="I253" s="170"/>
      <c r="L253" s="166"/>
      <c r="M253" s="171"/>
      <c r="T253" s="172"/>
      <c r="AT253" s="167" t="s">
        <v>340</v>
      </c>
      <c r="AU253" s="167" t="s">
        <v>78</v>
      </c>
      <c r="AV253" s="14" t="s">
        <v>336</v>
      </c>
      <c r="AW253" s="14" t="s">
        <v>32</v>
      </c>
      <c r="AX253" s="14" t="s">
        <v>78</v>
      </c>
      <c r="AY253" s="167" t="s">
        <v>330</v>
      </c>
    </row>
    <row r="254" spans="2:65" s="1" customFormat="1" ht="24.2" customHeight="1">
      <c r="B254" s="33"/>
      <c r="C254" s="134" t="s">
        <v>649</v>
      </c>
      <c r="D254" s="134" t="s">
        <v>332</v>
      </c>
      <c r="E254" s="135" t="s">
        <v>7269</v>
      </c>
      <c r="F254" s="136" t="s">
        <v>7270</v>
      </c>
      <c r="G254" s="137" t="s">
        <v>353</v>
      </c>
      <c r="H254" s="138">
        <v>15</v>
      </c>
      <c r="I254" s="139">
        <v>1879.68</v>
      </c>
      <c r="J254" s="140">
        <f>ROUND(I254*H254,2)</f>
        <v>28195.200000000001</v>
      </c>
      <c r="K254" s="136" t="s">
        <v>7141</v>
      </c>
      <c r="L254" s="33"/>
      <c r="M254" s="141" t="s">
        <v>21</v>
      </c>
      <c r="N254" s="142" t="s">
        <v>42</v>
      </c>
      <c r="P254" s="143">
        <f>O254*H254</f>
        <v>0</v>
      </c>
      <c r="Q254" s="143">
        <v>3.64E-3</v>
      </c>
      <c r="R254" s="143">
        <f>Q254*H254</f>
        <v>5.4600000000000003E-2</v>
      </c>
      <c r="S254" s="143">
        <v>0</v>
      </c>
      <c r="T254" s="144">
        <f>S254*H254</f>
        <v>0</v>
      </c>
      <c r="AR254" s="145" t="s">
        <v>444</v>
      </c>
      <c r="AT254" s="145" t="s">
        <v>332</v>
      </c>
      <c r="AU254" s="145" t="s">
        <v>78</v>
      </c>
      <c r="AY254" s="18" t="s">
        <v>330</v>
      </c>
      <c r="BE254" s="146">
        <f>IF(N254="základní",J254,0)</f>
        <v>28195.200000000001</v>
      </c>
      <c r="BF254" s="146">
        <f>IF(N254="snížená",J254,0)</f>
        <v>0</v>
      </c>
      <c r="BG254" s="146">
        <f>IF(N254="zákl. přenesená",J254,0)</f>
        <v>0</v>
      </c>
      <c r="BH254" s="146">
        <f>IF(N254="sníž. přenesená",J254,0)</f>
        <v>0</v>
      </c>
      <c r="BI254" s="146">
        <f>IF(N254="nulová",J254,0)</f>
        <v>0</v>
      </c>
      <c r="BJ254" s="18" t="s">
        <v>78</v>
      </c>
      <c r="BK254" s="146">
        <f>ROUND(I254*H254,2)</f>
        <v>28195.200000000001</v>
      </c>
      <c r="BL254" s="18" t="s">
        <v>444</v>
      </c>
      <c r="BM254" s="145" t="s">
        <v>1116</v>
      </c>
    </row>
    <row r="255" spans="2:65" s="1" customFormat="1" ht="19.5">
      <c r="B255" s="33"/>
      <c r="D255" s="152" t="s">
        <v>375</v>
      </c>
      <c r="F255" s="165" t="s">
        <v>7242</v>
      </c>
      <c r="I255" s="149"/>
      <c r="L255" s="33"/>
      <c r="M255" s="150"/>
      <c r="T255" s="52"/>
      <c r="AT255" s="18" t="s">
        <v>375</v>
      </c>
      <c r="AU255" s="18" t="s">
        <v>78</v>
      </c>
    </row>
    <row r="256" spans="2:65" s="13" customFormat="1">
      <c r="B256" s="158"/>
      <c r="D256" s="152" t="s">
        <v>340</v>
      </c>
      <c r="E256" s="159" t="s">
        <v>21</v>
      </c>
      <c r="F256" s="160" t="s">
        <v>7271</v>
      </c>
      <c r="H256" s="161">
        <v>15</v>
      </c>
      <c r="I256" s="162"/>
      <c r="L256" s="158"/>
      <c r="M256" s="163"/>
      <c r="T256" s="164"/>
      <c r="AT256" s="159" t="s">
        <v>340</v>
      </c>
      <c r="AU256" s="159" t="s">
        <v>78</v>
      </c>
      <c r="AV256" s="13" t="s">
        <v>80</v>
      </c>
      <c r="AW256" s="13" t="s">
        <v>32</v>
      </c>
      <c r="AX256" s="13" t="s">
        <v>71</v>
      </c>
      <c r="AY256" s="159" t="s">
        <v>330</v>
      </c>
    </row>
    <row r="257" spans="2:65" s="14" customFormat="1">
      <c r="B257" s="166"/>
      <c r="D257" s="152" t="s">
        <v>340</v>
      </c>
      <c r="E257" s="167" t="s">
        <v>21</v>
      </c>
      <c r="F257" s="168" t="s">
        <v>443</v>
      </c>
      <c r="H257" s="169">
        <v>15</v>
      </c>
      <c r="I257" s="170"/>
      <c r="L257" s="166"/>
      <c r="M257" s="171"/>
      <c r="T257" s="172"/>
      <c r="AT257" s="167" t="s">
        <v>340</v>
      </c>
      <c r="AU257" s="167" t="s">
        <v>78</v>
      </c>
      <c r="AV257" s="14" t="s">
        <v>336</v>
      </c>
      <c r="AW257" s="14" t="s">
        <v>32</v>
      </c>
      <c r="AX257" s="14" t="s">
        <v>78</v>
      </c>
      <c r="AY257" s="167" t="s">
        <v>330</v>
      </c>
    </row>
    <row r="258" spans="2:65" s="1" customFormat="1" ht="24.2" customHeight="1">
      <c r="B258" s="33"/>
      <c r="C258" s="134" t="s">
        <v>658</v>
      </c>
      <c r="D258" s="134" t="s">
        <v>332</v>
      </c>
      <c r="E258" s="135" t="s">
        <v>7272</v>
      </c>
      <c r="F258" s="136" t="s">
        <v>7273</v>
      </c>
      <c r="G258" s="137" t="s">
        <v>353</v>
      </c>
      <c r="H258" s="138">
        <v>20</v>
      </c>
      <c r="I258" s="139">
        <v>456.03</v>
      </c>
      <c r="J258" s="140">
        <f>ROUND(I258*H258,2)</f>
        <v>9120.6</v>
      </c>
      <c r="K258" s="136" t="s">
        <v>7141</v>
      </c>
      <c r="L258" s="33"/>
      <c r="M258" s="141" t="s">
        <v>21</v>
      </c>
      <c r="N258" s="142" t="s">
        <v>42</v>
      </c>
      <c r="P258" s="143">
        <f>O258*H258</f>
        <v>0</v>
      </c>
      <c r="Q258" s="143">
        <v>1.1900000000000001E-3</v>
      </c>
      <c r="R258" s="143">
        <f>Q258*H258</f>
        <v>2.3800000000000002E-2</v>
      </c>
      <c r="S258" s="143">
        <v>0</v>
      </c>
      <c r="T258" s="144">
        <f>S258*H258</f>
        <v>0</v>
      </c>
      <c r="AR258" s="145" t="s">
        <v>444</v>
      </c>
      <c r="AT258" s="145" t="s">
        <v>332</v>
      </c>
      <c r="AU258" s="145" t="s">
        <v>78</v>
      </c>
      <c r="AY258" s="18" t="s">
        <v>330</v>
      </c>
      <c r="BE258" s="146">
        <f>IF(N258="základní",J258,0)</f>
        <v>9120.6</v>
      </c>
      <c r="BF258" s="146">
        <f>IF(N258="snížená",J258,0)</f>
        <v>0</v>
      </c>
      <c r="BG258" s="146">
        <f>IF(N258="zákl. přenesená",J258,0)</f>
        <v>0</v>
      </c>
      <c r="BH258" s="146">
        <f>IF(N258="sníž. přenesená",J258,0)</f>
        <v>0</v>
      </c>
      <c r="BI258" s="146">
        <f>IF(N258="nulová",J258,0)</f>
        <v>0</v>
      </c>
      <c r="BJ258" s="18" t="s">
        <v>78</v>
      </c>
      <c r="BK258" s="146">
        <f>ROUND(I258*H258,2)</f>
        <v>9120.6</v>
      </c>
      <c r="BL258" s="18" t="s">
        <v>444</v>
      </c>
      <c r="BM258" s="145" t="s">
        <v>1134</v>
      </c>
    </row>
    <row r="259" spans="2:65" s="1" customFormat="1" ht="19.5">
      <c r="B259" s="33"/>
      <c r="D259" s="152" t="s">
        <v>375</v>
      </c>
      <c r="F259" s="165" t="s">
        <v>7274</v>
      </c>
      <c r="I259" s="149"/>
      <c r="L259" s="33"/>
      <c r="M259" s="150"/>
      <c r="T259" s="52"/>
      <c r="AT259" s="18" t="s">
        <v>375</v>
      </c>
      <c r="AU259" s="18" t="s">
        <v>78</v>
      </c>
    </row>
    <row r="260" spans="2:65" s="13" customFormat="1">
      <c r="B260" s="158"/>
      <c r="D260" s="152" t="s">
        <v>340</v>
      </c>
      <c r="E260" s="159" t="s">
        <v>21</v>
      </c>
      <c r="F260" s="160" t="s">
        <v>7275</v>
      </c>
      <c r="H260" s="161">
        <v>20</v>
      </c>
      <c r="I260" s="162"/>
      <c r="L260" s="158"/>
      <c r="M260" s="163"/>
      <c r="T260" s="164"/>
      <c r="AT260" s="159" t="s">
        <v>340</v>
      </c>
      <c r="AU260" s="159" t="s">
        <v>78</v>
      </c>
      <c r="AV260" s="13" t="s">
        <v>80</v>
      </c>
      <c r="AW260" s="13" t="s">
        <v>32</v>
      </c>
      <c r="AX260" s="13" t="s">
        <v>71</v>
      </c>
      <c r="AY260" s="159" t="s">
        <v>330</v>
      </c>
    </row>
    <row r="261" spans="2:65" s="14" customFormat="1">
      <c r="B261" s="166"/>
      <c r="D261" s="152" t="s">
        <v>340</v>
      </c>
      <c r="E261" s="167" t="s">
        <v>21</v>
      </c>
      <c r="F261" s="168" t="s">
        <v>443</v>
      </c>
      <c r="H261" s="169">
        <v>20</v>
      </c>
      <c r="I261" s="170"/>
      <c r="L261" s="166"/>
      <c r="M261" s="171"/>
      <c r="T261" s="172"/>
      <c r="AT261" s="167" t="s">
        <v>340</v>
      </c>
      <c r="AU261" s="167" t="s">
        <v>78</v>
      </c>
      <c r="AV261" s="14" t="s">
        <v>336</v>
      </c>
      <c r="AW261" s="14" t="s">
        <v>32</v>
      </c>
      <c r="AX261" s="14" t="s">
        <v>78</v>
      </c>
      <c r="AY261" s="167" t="s">
        <v>330</v>
      </c>
    </row>
    <row r="262" spans="2:65" s="1" customFormat="1" ht="24.2" customHeight="1">
      <c r="B262" s="33"/>
      <c r="C262" s="134" t="s">
        <v>665</v>
      </c>
      <c r="D262" s="134" t="s">
        <v>332</v>
      </c>
      <c r="E262" s="135" t="s">
        <v>7276</v>
      </c>
      <c r="F262" s="136" t="s">
        <v>7277</v>
      </c>
      <c r="G262" s="137" t="s">
        <v>353</v>
      </c>
      <c r="H262" s="138">
        <v>100</v>
      </c>
      <c r="I262" s="139">
        <v>1340.41</v>
      </c>
      <c r="J262" s="140">
        <f>ROUND(I262*H262,2)</f>
        <v>134041</v>
      </c>
      <c r="K262" s="136" t="s">
        <v>7141</v>
      </c>
      <c r="L262" s="33"/>
      <c r="M262" s="141" t="s">
        <v>21</v>
      </c>
      <c r="N262" s="142" t="s">
        <v>42</v>
      </c>
      <c r="P262" s="143">
        <f>O262*H262</f>
        <v>0</v>
      </c>
      <c r="Q262" s="143">
        <v>2.7000000000000001E-3</v>
      </c>
      <c r="R262" s="143">
        <f>Q262*H262</f>
        <v>0.27</v>
      </c>
      <c r="S262" s="143">
        <v>0</v>
      </c>
      <c r="T262" s="144">
        <f>S262*H262</f>
        <v>0</v>
      </c>
      <c r="AR262" s="145" t="s">
        <v>444</v>
      </c>
      <c r="AT262" s="145" t="s">
        <v>332</v>
      </c>
      <c r="AU262" s="145" t="s">
        <v>78</v>
      </c>
      <c r="AY262" s="18" t="s">
        <v>330</v>
      </c>
      <c r="BE262" s="146">
        <f>IF(N262="základní",J262,0)</f>
        <v>134041</v>
      </c>
      <c r="BF262" s="146">
        <f>IF(N262="snížená",J262,0)</f>
        <v>0</v>
      </c>
      <c r="BG262" s="146">
        <f>IF(N262="zákl. přenesená",J262,0)</f>
        <v>0</v>
      </c>
      <c r="BH262" s="146">
        <f>IF(N262="sníž. přenesená",J262,0)</f>
        <v>0</v>
      </c>
      <c r="BI262" s="146">
        <f>IF(N262="nulová",J262,0)</f>
        <v>0</v>
      </c>
      <c r="BJ262" s="18" t="s">
        <v>78</v>
      </c>
      <c r="BK262" s="146">
        <f>ROUND(I262*H262,2)</f>
        <v>134041</v>
      </c>
      <c r="BL262" s="18" t="s">
        <v>444</v>
      </c>
      <c r="BM262" s="145" t="s">
        <v>1149</v>
      </c>
    </row>
    <row r="263" spans="2:65" s="1" customFormat="1" ht="19.5">
      <c r="B263" s="33"/>
      <c r="D263" s="152" t="s">
        <v>375</v>
      </c>
      <c r="F263" s="165" t="s">
        <v>7278</v>
      </c>
      <c r="I263" s="149"/>
      <c r="L263" s="33"/>
      <c r="M263" s="150"/>
      <c r="T263" s="52"/>
      <c r="AT263" s="18" t="s">
        <v>375</v>
      </c>
      <c r="AU263" s="18" t="s">
        <v>78</v>
      </c>
    </row>
    <row r="264" spans="2:65" s="13" customFormat="1">
      <c r="B264" s="158"/>
      <c r="D264" s="152" t="s">
        <v>340</v>
      </c>
      <c r="E264" s="159" t="s">
        <v>21</v>
      </c>
      <c r="F264" s="160" t="s">
        <v>7225</v>
      </c>
      <c r="H264" s="161">
        <v>100</v>
      </c>
      <c r="I264" s="162"/>
      <c r="L264" s="158"/>
      <c r="M264" s="163"/>
      <c r="T264" s="164"/>
      <c r="AT264" s="159" t="s">
        <v>340</v>
      </c>
      <c r="AU264" s="159" t="s">
        <v>78</v>
      </c>
      <c r="AV264" s="13" t="s">
        <v>80</v>
      </c>
      <c r="AW264" s="13" t="s">
        <v>32</v>
      </c>
      <c r="AX264" s="13" t="s">
        <v>71</v>
      </c>
      <c r="AY264" s="159" t="s">
        <v>330</v>
      </c>
    </row>
    <row r="265" spans="2:65" s="14" customFormat="1">
      <c r="B265" s="166"/>
      <c r="D265" s="152" t="s">
        <v>340</v>
      </c>
      <c r="E265" s="167" t="s">
        <v>21</v>
      </c>
      <c r="F265" s="168" t="s">
        <v>443</v>
      </c>
      <c r="H265" s="169">
        <v>100</v>
      </c>
      <c r="I265" s="170"/>
      <c r="L265" s="166"/>
      <c r="M265" s="171"/>
      <c r="T265" s="172"/>
      <c r="AT265" s="167" t="s">
        <v>340</v>
      </c>
      <c r="AU265" s="167" t="s">
        <v>78</v>
      </c>
      <c r="AV265" s="14" t="s">
        <v>336</v>
      </c>
      <c r="AW265" s="14" t="s">
        <v>32</v>
      </c>
      <c r="AX265" s="14" t="s">
        <v>78</v>
      </c>
      <c r="AY265" s="167" t="s">
        <v>330</v>
      </c>
    </row>
    <row r="266" spans="2:65" s="1" customFormat="1" ht="24.2" customHeight="1">
      <c r="B266" s="33"/>
      <c r="C266" s="134" t="s">
        <v>671</v>
      </c>
      <c r="D266" s="134" t="s">
        <v>332</v>
      </c>
      <c r="E266" s="135" t="s">
        <v>7279</v>
      </c>
      <c r="F266" s="136" t="s">
        <v>7280</v>
      </c>
      <c r="G266" s="137" t="s">
        <v>353</v>
      </c>
      <c r="H266" s="138">
        <v>15</v>
      </c>
      <c r="I266" s="139">
        <v>442.75</v>
      </c>
      <c r="J266" s="140">
        <f>ROUND(I266*H266,2)</f>
        <v>6641.25</v>
      </c>
      <c r="K266" s="136" t="s">
        <v>21</v>
      </c>
      <c r="L266" s="33"/>
      <c r="M266" s="141" t="s">
        <v>21</v>
      </c>
      <c r="N266" s="142" t="s">
        <v>42</v>
      </c>
      <c r="P266" s="143">
        <f>O266*H266</f>
        <v>0</v>
      </c>
      <c r="Q266" s="143">
        <v>1E-3</v>
      </c>
      <c r="R266" s="143">
        <f>Q266*H266</f>
        <v>1.4999999999999999E-2</v>
      </c>
      <c r="S266" s="143">
        <v>0</v>
      </c>
      <c r="T266" s="144">
        <f>S266*H266</f>
        <v>0</v>
      </c>
      <c r="AR266" s="145" t="s">
        <v>444</v>
      </c>
      <c r="AT266" s="145" t="s">
        <v>332</v>
      </c>
      <c r="AU266" s="145" t="s">
        <v>78</v>
      </c>
      <c r="AY266" s="18" t="s">
        <v>330</v>
      </c>
      <c r="BE266" s="146">
        <f>IF(N266="základní",J266,0)</f>
        <v>6641.25</v>
      </c>
      <c r="BF266" s="146">
        <f>IF(N266="snížená",J266,0)</f>
        <v>0</v>
      </c>
      <c r="BG266" s="146">
        <f>IF(N266="zákl. přenesená",J266,0)</f>
        <v>0</v>
      </c>
      <c r="BH266" s="146">
        <f>IF(N266="sníž. přenesená",J266,0)</f>
        <v>0</v>
      </c>
      <c r="BI266" s="146">
        <f>IF(N266="nulová",J266,0)</f>
        <v>0</v>
      </c>
      <c r="BJ266" s="18" t="s">
        <v>78</v>
      </c>
      <c r="BK266" s="146">
        <f>ROUND(I266*H266,2)</f>
        <v>6641.25</v>
      </c>
      <c r="BL266" s="18" t="s">
        <v>444</v>
      </c>
      <c r="BM266" s="145" t="s">
        <v>1160</v>
      </c>
    </row>
    <row r="267" spans="2:65" s="1" customFormat="1" ht="19.5">
      <c r="B267" s="33"/>
      <c r="D267" s="152" t="s">
        <v>375</v>
      </c>
      <c r="F267" s="165" t="s">
        <v>7242</v>
      </c>
      <c r="I267" s="149"/>
      <c r="L267" s="33"/>
      <c r="M267" s="150"/>
      <c r="T267" s="52"/>
      <c r="AT267" s="18" t="s">
        <v>375</v>
      </c>
      <c r="AU267" s="18" t="s">
        <v>78</v>
      </c>
    </row>
    <row r="268" spans="2:65" s="13" customFormat="1">
      <c r="B268" s="158"/>
      <c r="D268" s="152" t="s">
        <v>340</v>
      </c>
      <c r="E268" s="159" t="s">
        <v>21</v>
      </c>
      <c r="F268" s="160" t="s">
        <v>7271</v>
      </c>
      <c r="H268" s="161">
        <v>15</v>
      </c>
      <c r="I268" s="162"/>
      <c r="L268" s="158"/>
      <c r="M268" s="163"/>
      <c r="T268" s="164"/>
      <c r="AT268" s="159" t="s">
        <v>340</v>
      </c>
      <c r="AU268" s="159" t="s">
        <v>78</v>
      </c>
      <c r="AV268" s="13" t="s">
        <v>80</v>
      </c>
      <c r="AW268" s="13" t="s">
        <v>32</v>
      </c>
      <c r="AX268" s="13" t="s">
        <v>71</v>
      </c>
      <c r="AY268" s="159" t="s">
        <v>330</v>
      </c>
    </row>
    <row r="269" spans="2:65" s="14" customFormat="1">
      <c r="B269" s="166"/>
      <c r="D269" s="152" t="s">
        <v>340</v>
      </c>
      <c r="E269" s="167" t="s">
        <v>21</v>
      </c>
      <c r="F269" s="168" t="s">
        <v>443</v>
      </c>
      <c r="H269" s="169">
        <v>15</v>
      </c>
      <c r="I269" s="170"/>
      <c r="L269" s="166"/>
      <c r="M269" s="171"/>
      <c r="T269" s="172"/>
      <c r="AT269" s="167" t="s">
        <v>340</v>
      </c>
      <c r="AU269" s="167" t="s">
        <v>78</v>
      </c>
      <c r="AV269" s="14" t="s">
        <v>336</v>
      </c>
      <c r="AW269" s="14" t="s">
        <v>32</v>
      </c>
      <c r="AX269" s="14" t="s">
        <v>78</v>
      </c>
      <c r="AY269" s="167" t="s">
        <v>330</v>
      </c>
    </row>
    <row r="270" spans="2:65" s="1" customFormat="1" ht="24.2" customHeight="1">
      <c r="B270" s="33"/>
      <c r="C270" s="134" t="s">
        <v>677</v>
      </c>
      <c r="D270" s="134" t="s">
        <v>332</v>
      </c>
      <c r="E270" s="135" t="s">
        <v>7281</v>
      </c>
      <c r="F270" s="136" t="s">
        <v>7282</v>
      </c>
      <c r="G270" s="137" t="s">
        <v>353</v>
      </c>
      <c r="H270" s="138">
        <v>5</v>
      </c>
      <c r="I270" s="139">
        <v>571.14</v>
      </c>
      <c r="J270" s="140">
        <f>ROUND(I270*H270,2)</f>
        <v>2855.7</v>
      </c>
      <c r="K270" s="136" t="s">
        <v>21</v>
      </c>
      <c r="L270" s="33"/>
      <c r="M270" s="141" t="s">
        <v>21</v>
      </c>
      <c r="N270" s="142" t="s">
        <v>42</v>
      </c>
      <c r="P270" s="143">
        <f>O270*H270</f>
        <v>0</v>
      </c>
      <c r="Q270" s="143">
        <v>1.1999999999999999E-3</v>
      </c>
      <c r="R270" s="143">
        <f>Q270*H270</f>
        <v>5.9999999999999993E-3</v>
      </c>
      <c r="S270" s="143">
        <v>0</v>
      </c>
      <c r="T270" s="144">
        <f>S270*H270</f>
        <v>0</v>
      </c>
      <c r="AR270" s="145" t="s">
        <v>444</v>
      </c>
      <c r="AT270" s="145" t="s">
        <v>332</v>
      </c>
      <c r="AU270" s="145" t="s">
        <v>78</v>
      </c>
      <c r="AY270" s="18" t="s">
        <v>330</v>
      </c>
      <c r="BE270" s="146">
        <f>IF(N270="základní",J270,0)</f>
        <v>2855.7</v>
      </c>
      <c r="BF270" s="146">
        <f>IF(N270="snížená",J270,0)</f>
        <v>0</v>
      </c>
      <c r="BG270" s="146">
        <f>IF(N270="zákl. přenesená",J270,0)</f>
        <v>0</v>
      </c>
      <c r="BH270" s="146">
        <f>IF(N270="sníž. přenesená",J270,0)</f>
        <v>0</v>
      </c>
      <c r="BI270" s="146">
        <f>IF(N270="nulová",J270,0)</f>
        <v>0</v>
      </c>
      <c r="BJ270" s="18" t="s">
        <v>78</v>
      </c>
      <c r="BK270" s="146">
        <f>ROUND(I270*H270,2)</f>
        <v>2855.7</v>
      </c>
      <c r="BL270" s="18" t="s">
        <v>444</v>
      </c>
      <c r="BM270" s="145" t="s">
        <v>1176</v>
      </c>
    </row>
    <row r="271" spans="2:65" s="1" customFormat="1" ht="19.5">
      <c r="B271" s="33"/>
      <c r="D271" s="152" t="s">
        <v>375</v>
      </c>
      <c r="F271" s="165" t="s">
        <v>7242</v>
      </c>
      <c r="I271" s="149"/>
      <c r="L271" s="33"/>
      <c r="M271" s="150"/>
      <c r="T271" s="52"/>
      <c r="AT271" s="18" t="s">
        <v>375</v>
      </c>
      <c r="AU271" s="18" t="s">
        <v>78</v>
      </c>
    </row>
    <row r="272" spans="2:65" s="13" customFormat="1">
      <c r="B272" s="158"/>
      <c r="D272" s="152" t="s">
        <v>340</v>
      </c>
      <c r="E272" s="159" t="s">
        <v>21</v>
      </c>
      <c r="F272" s="160" t="s">
        <v>4641</v>
      </c>
      <c r="H272" s="161">
        <v>5</v>
      </c>
      <c r="I272" s="162"/>
      <c r="L272" s="158"/>
      <c r="M272" s="163"/>
      <c r="T272" s="164"/>
      <c r="AT272" s="159" t="s">
        <v>340</v>
      </c>
      <c r="AU272" s="159" t="s">
        <v>78</v>
      </c>
      <c r="AV272" s="13" t="s">
        <v>80</v>
      </c>
      <c r="AW272" s="13" t="s">
        <v>32</v>
      </c>
      <c r="AX272" s="13" t="s">
        <v>71</v>
      </c>
      <c r="AY272" s="159" t="s">
        <v>330</v>
      </c>
    </row>
    <row r="273" spans="2:65" s="14" customFormat="1">
      <c r="B273" s="166"/>
      <c r="D273" s="152" t="s">
        <v>340</v>
      </c>
      <c r="E273" s="167" t="s">
        <v>21</v>
      </c>
      <c r="F273" s="168" t="s">
        <v>443</v>
      </c>
      <c r="H273" s="169">
        <v>5</v>
      </c>
      <c r="I273" s="170"/>
      <c r="L273" s="166"/>
      <c r="M273" s="171"/>
      <c r="T273" s="172"/>
      <c r="AT273" s="167" t="s">
        <v>340</v>
      </c>
      <c r="AU273" s="167" t="s">
        <v>78</v>
      </c>
      <c r="AV273" s="14" t="s">
        <v>336</v>
      </c>
      <c r="AW273" s="14" t="s">
        <v>32</v>
      </c>
      <c r="AX273" s="14" t="s">
        <v>78</v>
      </c>
      <c r="AY273" s="167" t="s">
        <v>330</v>
      </c>
    </row>
    <row r="274" spans="2:65" s="1" customFormat="1" ht="24.2" customHeight="1">
      <c r="B274" s="33"/>
      <c r="C274" s="134" t="s">
        <v>692</v>
      </c>
      <c r="D274" s="134" t="s">
        <v>332</v>
      </c>
      <c r="E274" s="135" t="s">
        <v>7283</v>
      </c>
      <c r="F274" s="136" t="s">
        <v>7284</v>
      </c>
      <c r="G274" s="137" t="s">
        <v>353</v>
      </c>
      <c r="H274" s="138">
        <v>15</v>
      </c>
      <c r="I274" s="139">
        <v>885.49</v>
      </c>
      <c r="J274" s="140">
        <f>ROUND(I274*H274,2)</f>
        <v>13282.35</v>
      </c>
      <c r="K274" s="136" t="s">
        <v>21</v>
      </c>
      <c r="L274" s="33"/>
      <c r="M274" s="141" t="s">
        <v>21</v>
      </c>
      <c r="N274" s="142" t="s">
        <v>42</v>
      </c>
      <c r="P274" s="143">
        <f>O274*H274</f>
        <v>0</v>
      </c>
      <c r="Q274" s="143">
        <v>1.4E-3</v>
      </c>
      <c r="R274" s="143">
        <f>Q274*H274</f>
        <v>2.1000000000000001E-2</v>
      </c>
      <c r="S274" s="143">
        <v>0</v>
      </c>
      <c r="T274" s="144">
        <f>S274*H274</f>
        <v>0</v>
      </c>
      <c r="AR274" s="145" t="s">
        <v>444</v>
      </c>
      <c r="AT274" s="145" t="s">
        <v>332</v>
      </c>
      <c r="AU274" s="145" t="s">
        <v>78</v>
      </c>
      <c r="AY274" s="18" t="s">
        <v>330</v>
      </c>
      <c r="BE274" s="146">
        <f>IF(N274="základní",J274,0)</f>
        <v>13282.35</v>
      </c>
      <c r="BF274" s="146">
        <f>IF(N274="snížená",J274,0)</f>
        <v>0</v>
      </c>
      <c r="BG274" s="146">
        <f>IF(N274="zákl. přenesená",J274,0)</f>
        <v>0</v>
      </c>
      <c r="BH274" s="146">
        <f>IF(N274="sníž. přenesená",J274,0)</f>
        <v>0</v>
      </c>
      <c r="BI274" s="146">
        <f>IF(N274="nulová",J274,0)</f>
        <v>0</v>
      </c>
      <c r="BJ274" s="18" t="s">
        <v>78</v>
      </c>
      <c r="BK274" s="146">
        <f>ROUND(I274*H274,2)</f>
        <v>13282.35</v>
      </c>
      <c r="BL274" s="18" t="s">
        <v>444</v>
      </c>
      <c r="BM274" s="145" t="s">
        <v>1228</v>
      </c>
    </row>
    <row r="275" spans="2:65" s="1" customFormat="1" ht="19.5">
      <c r="B275" s="33"/>
      <c r="D275" s="152" t="s">
        <v>375</v>
      </c>
      <c r="F275" s="165" t="s">
        <v>7242</v>
      </c>
      <c r="I275" s="149"/>
      <c r="L275" s="33"/>
      <c r="M275" s="150"/>
      <c r="T275" s="52"/>
      <c r="AT275" s="18" t="s">
        <v>375</v>
      </c>
      <c r="AU275" s="18" t="s">
        <v>78</v>
      </c>
    </row>
    <row r="276" spans="2:65" s="13" customFormat="1">
      <c r="B276" s="158"/>
      <c r="D276" s="152" t="s">
        <v>340</v>
      </c>
      <c r="E276" s="159" t="s">
        <v>21</v>
      </c>
      <c r="F276" s="160" t="s">
        <v>7271</v>
      </c>
      <c r="H276" s="161">
        <v>15</v>
      </c>
      <c r="I276" s="162"/>
      <c r="L276" s="158"/>
      <c r="M276" s="163"/>
      <c r="T276" s="164"/>
      <c r="AT276" s="159" t="s">
        <v>340</v>
      </c>
      <c r="AU276" s="159" t="s">
        <v>78</v>
      </c>
      <c r="AV276" s="13" t="s">
        <v>80</v>
      </c>
      <c r="AW276" s="13" t="s">
        <v>32</v>
      </c>
      <c r="AX276" s="13" t="s">
        <v>71</v>
      </c>
      <c r="AY276" s="159" t="s">
        <v>330</v>
      </c>
    </row>
    <row r="277" spans="2:65" s="14" customFormat="1">
      <c r="B277" s="166"/>
      <c r="D277" s="152" t="s">
        <v>340</v>
      </c>
      <c r="E277" s="167" t="s">
        <v>21</v>
      </c>
      <c r="F277" s="168" t="s">
        <v>443</v>
      </c>
      <c r="H277" s="169">
        <v>15</v>
      </c>
      <c r="I277" s="170"/>
      <c r="L277" s="166"/>
      <c r="M277" s="171"/>
      <c r="T277" s="172"/>
      <c r="AT277" s="167" t="s">
        <v>340</v>
      </c>
      <c r="AU277" s="167" t="s">
        <v>78</v>
      </c>
      <c r="AV277" s="14" t="s">
        <v>336</v>
      </c>
      <c r="AW277" s="14" t="s">
        <v>32</v>
      </c>
      <c r="AX277" s="14" t="s">
        <v>78</v>
      </c>
      <c r="AY277" s="167" t="s">
        <v>330</v>
      </c>
    </row>
    <row r="278" spans="2:65" s="1" customFormat="1" ht="24.2" customHeight="1">
      <c r="B278" s="33"/>
      <c r="C278" s="134" t="s">
        <v>714</v>
      </c>
      <c r="D278" s="134" t="s">
        <v>332</v>
      </c>
      <c r="E278" s="135" t="s">
        <v>7285</v>
      </c>
      <c r="F278" s="136" t="s">
        <v>7286</v>
      </c>
      <c r="G278" s="137" t="s">
        <v>353</v>
      </c>
      <c r="H278" s="138">
        <v>45</v>
      </c>
      <c r="I278" s="139">
        <v>1438.93</v>
      </c>
      <c r="J278" s="140">
        <f>ROUND(I278*H278,2)</f>
        <v>64751.85</v>
      </c>
      <c r="K278" s="136" t="s">
        <v>21</v>
      </c>
      <c r="L278" s="33"/>
      <c r="M278" s="141" t="s">
        <v>21</v>
      </c>
      <c r="N278" s="142" t="s">
        <v>42</v>
      </c>
      <c r="P278" s="143">
        <f>O278*H278</f>
        <v>0</v>
      </c>
      <c r="Q278" s="143">
        <v>1.6000000000000001E-3</v>
      </c>
      <c r="R278" s="143">
        <f>Q278*H278</f>
        <v>7.2000000000000008E-2</v>
      </c>
      <c r="S278" s="143">
        <v>0</v>
      </c>
      <c r="T278" s="144">
        <f>S278*H278</f>
        <v>0</v>
      </c>
      <c r="AR278" s="145" t="s">
        <v>444</v>
      </c>
      <c r="AT278" s="145" t="s">
        <v>332</v>
      </c>
      <c r="AU278" s="145" t="s">
        <v>78</v>
      </c>
      <c r="AY278" s="18" t="s">
        <v>330</v>
      </c>
      <c r="BE278" s="146">
        <f>IF(N278="základní",J278,0)</f>
        <v>64751.85</v>
      </c>
      <c r="BF278" s="146">
        <f>IF(N278="snížená",J278,0)</f>
        <v>0</v>
      </c>
      <c r="BG278" s="146">
        <f>IF(N278="zákl. přenesená",J278,0)</f>
        <v>0</v>
      </c>
      <c r="BH278" s="146">
        <f>IF(N278="sníž. přenesená",J278,0)</f>
        <v>0</v>
      </c>
      <c r="BI278" s="146">
        <f>IF(N278="nulová",J278,0)</f>
        <v>0</v>
      </c>
      <c r="BJ278" s="18" t="s">
        <v>78</v>
      </c>
      <c r="BK278" s="146">
        <f>ROUND(I278*H278,2)</f>
        <v>64751.85</v>
      </c>
      <c r="BL278" s="18" t="s">
        <v>444</v>
      </c>
      <c r="BM278" s="145" t="s">
        <v>1255</v>
      </c>
    </row>
    <row r="279" spans="2:65" s="1" customFormat="1" ht="19.5">
      <c r="B279" s="33"/>
      <c r="D279" s="152" t="s">
        <v>375</v>
      </c>
      <c r="F279" s="165" t="s">
        <v>7242</v>
      </c>
      <c r="I279" s="149"/>
      <c r="L279" s="33"/>
      <c r="M279" s="150"/>
      <c r="T279" s="52"/>
      <c r="AT279" s="18" t="s">
        <v>375</v>
      </c>
      <c r="AU279" s="18" t="s">
        <v>78</v>
      </c>
    </row>
    <row r="280" spans="2:65" s="13" customFormat="1">
      <c r="B280" s="158"/>
      <c r="D280" s="152" t="s">
        <v>340</v>
      </c>
      <c r="E280" s="159" t="s">
        <v>21</v>
      </c>
      <c r="F280" s="160" t="s">
        <v>7287</v>
      </c>
      <c r="H280" s="161">
        <v>45</v>
      </c>
      <c r="I280" s="162"/>
      <c r="L280" s="158"/>
      <c r="M280" s="163"/>
      <c r="T280" s="164"/>
      <c r="AT280" s="159" t="s">
        <v>340</v>
      </c>
      <c r="AU280" s="159" t="s">
        <v>78</v>
      </c>
      <c r="AV280" s="13" t="s">
        <v>80</v>
      </c>
      <c r="AW280" s="13" t="s">
        <v>32</v>
      </c>
      <c r="AX280" s="13" t="s">
        <v>71</v>
      </c>
      <c r="AY280" s="159" t="s">
        <v>330</v>
      </c>
    </row>
    <row r="281" spans="2:65" s="14" customFormat="1">
      <c r="B281" s="166"/>
      <c r="D281" s="152" t="s">
        <v>340</v>
      </c>
      <c r="E281" s="167" t="s">
        <v>21</v>
      </c>
      <c r="F281" s="168" t="s">
        <v>443</v>
      </c>
      <c r="H281" s="169">
        <v>45</v>
      </c>
      <c r="I281" s="170"/>
      <c r="L281" s="166"/>
      <c r="M281" s="171"/>
      <c r="T281" s="172"/>
      <c r="AT281" s="167" t="s">
        <v>340</v>
      </c>
      <c r="AU281" s="167" t="s">
        <v>78</v>
      </c>
      <c r="AV281" s="14" t="s">
        <v>336</v>
      </c>
      <c r="AW281" s="14" t="s">
        <v>32</v>
      </c>
      <c r="AX281" s="14" t="s">
        <v>78</v>
      </c>
      <c r="AY281" s="167" t="s">
        <v>330</v>
      </c>
    </row>
    <row r="282" spans="2:65" s="1" customFormat="1" ht="24.2" customHeight="1">
      <c r="B282" s="33"/>
      <c r="C282" s="134" t="s">
        <v>720</v>
      </c>
      <c r="D282" s="134" t="s">
        <v>332</v>
      </c>
      <c r="E282" s="135" t="s">
        <v>7288</v>
      </c>
      <c r="F282" s="136" t="s">
        <v>7289</v>
      </c>
      <c r="G282" s="137" t="s">
        <v>353</v>
      </c>
      <c r="H282" s="138">
        <v>50</v>
      </c>
      <c r="I282" s="139">
        <v>965.19</v>
      </c>
      <c r="J282" s="140">
        <f>ROUND(I282*H282,2)</f>
        <v>48259.5</v>
      </c>
      <c r="K282" s="136" t="s">
        <v>7141</v>
      </c>
      <c r="L282" s="33"/>
      <c r="M282" s="141" t="s">
        <v>21</v>
      </c>
      <c r="N282" s="142" t="s">
        <v>42</v>
      </c>
      <c r="P282" s="143">
        <f>O282*H282</f>
        <v>0</v>
      </c>
      <c r="Q282" s="143">
        <v>2.1800000000000001E-3</v>
      </c>
      <c r="R282" s="143">
        <f>Q282*H282</f>
        <v>0.109</v>
      </c>
      <c r="S282" s="143">
        <v>0</v>
      </c>
      <c r="T282" s="144">
        <f>S282*H282</f>
        <v>0</v>
      </c>
      <c r="AR282" s="145" t="s">
        <v>444</v>
      </c>
      <c r="AT282" s="145" t="s">
        <v>332</v>
      </c>
      <c r="AU282" s="145" t="s">
        <v>78</v>
      </c>
      <c r="AY282" s="18" t="s">
        <v>330</v>
      </c>
      <c r="BE282" s="146">
        <f>IF(N282="základní",J282,0)</f>
        <v>48259.5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78</v>
      </c>
      <c r="BK282" s="146">
        <f>ROUND(I282*H282,2)</f>
        <v>48259.5</v>
      </c>
      <c r="BL282" s="18" t="s">
        <v>444</v>
      </c>
      <c r="BM282" s="145" t="s">
        <v>1276</v>
      </c>
    </row>
    <row r="283" spans="2:65" s="1" customFormat="1" ht="19.5">
      <c r="B283" s="33"/>
      <c r="D283" s="152" t="s">
        <v>375</v>
      </c>
      <c r="F283" s="165" t="s">
        <v>7290</v>
      </c>
      <c r="I283" s="149"/>
      <c r="L283" s="33"/>
      <c r="M283" s="150"/>
      <c r="T283" s="52"/>
      <c r="AT283" s="18" t="s">
        <v>375</v>
      </c>
      <c r="AU283" s="18" t="s">
        <v>78</v>
      </c>
    </row>
    <row r="284" spans="2:65" s="13" customFormat="1">
      <c r="B284" s="158"/>
      <c r="D284" s="152" t="s">
        <v>340</v>
      </c>
      <c r="E284" s="159" t="s">
        <v>21</v>
      </c>
      <c r="F284" s="160" t="s">
        <v>7291</v>
      </c>
      <c r="H284" s="161">
        <v>50</v>
      </c>
      <c r="I284" s="162"/>
      <c r="L284" s="158"/>
      <c r="M284" s="163"/>
      <c r="T284" s="164"/>
      <c r="AT284" s="159" t="s">
        <v>340</v>
      </c>
      <c r="AU284" s="159" t="s">
        <v>78</v>
      </c>
      <c r="AV284" s="13" t="s">
        <v>80</v>
      </c>
      <c r="AW284" s="13" t="s">
        <v>32</v>
      </c>
      <c r="AX284" s="13" t="s">
        <v>71</v>
      </c>
      <c r="AY284" s="159" t="s">
        <v>330</v>
      </c>
    </row>
    <row r="285" spans="2:65" s="14" customFormat="1">
      <c r="B285" s="166"/>
      <c r="D285" s="152" t="s">
        <v>340</v>
      </c>
      <c r="E285" s="167" t="s">
        <v>21</v>
      </c>
      <c r="F285" s="168" t="s">
        <v>443</v>
      </c>
      <c r="H285" s="169">
        <v>50</v>
      </c>
      <c r="I285" s="170"/>
      <c r="L285" s="166"/>
      <c r="M285" s="171"/>
      <c r="T285" s="172"/>
      <c r="AT285" s="167" t="s">
        <v>340</v>
      </c>
      <c r="AU285" s="167" t="s">
        <v>78</v>
      </c>
      <c r="AV285" s="14" t="s">
        <v>336</v>
      </c>
      <c r="AW285" s="14" t="s">
        <v>32</v>
      </c>
      <c r="AX285" s="14" t="s">
        <v>78</v>
      </c>
      <c r="AY285" s="167" t="s">
        <v>330</v>
      </c>
    </row>
    <row r="286" spans="2:65" s="1" customFormat="1" ht="24.2" customHeight="1">
      <c r="B286" s="33"/>
      <c r="C286" s="134" t="s">
        <v>728</v>
      </c>
      <c r="D286" s="134" t="s">
        <v>332</v>
      </c>
      <c r="E286" s="135" t="s">
        <v>7292</v>
      </c>
      <c r="F286" s="136" t="s">
        <v>7293</v>
      </c>
      <c r="G286" s="137" t="s">
        <v>353</v>
      </c>
      <c r="H286" s="138">
        <v>140</v>
      </c>
      <c r="I286" s="139">
        <v>1244.1200000000001</v>
      </c>
      <c r="J286" s="140">
        <f>ROUND(I286*H286,2)</f>
        <v>174176.8</v>
      </c>
      <c r="K286" s="136" t="s">
        <v>7141</v>
      </c>
      <c r="L286" s="33"/>
      <c r="M286" s="141" t="s">
        <v>21</v>
      </c>
      <c r="N286" s="142" t="s">
        <v>42</v>
      </c>
      <c r="P286" s="143">
        <f>O286*H286</f>
        <v>0</v>
      </c>
      <c r="Q286" s="143">
        <v>2.6800000000000001E-3</v>
      </c>
      <c r="R286" s="143">
        <f>Q286*H286</f>
        <v>0.37520000000000003</v>
      </c>
      <c r="S286" s="143">
        <v>0</v>
      </c>
      <c r="T286" s="144">
        <f>S286*H286</f>
        <v>0</v>
      </c>
      <c r="AR286" s="145" t="s">
        <v>444</v>
      </c>
      <c r="AT286" s="145" t="s">
        <v>332</v>
      </c>
      <c r="AU286" s="145" t="s">
        <v>78</v>
      </c>
      <c r="AY286" s="18" t="s">
        <v>330</v>
      </c>
      <c r="BE286" s="146">
        <f>IF(N286="základní",J286,0)</f>
        <v>174176.8</v>
      </c>
      <c r="BF286" s="146">
        <f>IF(N286="snížená",J286,0)</f>
        <v>0</v>
      </c>
      <c r="BG286" s="146">
        <f>IF(N286="zákl. přenesená",J286,0)</f>
        <v>0</v>
      </c>
      <c r="BH286" s="146">
        <f>IF(N286="sníž. přenesená",J286,0)</f>
        <v>0</v>
      </c>
      <c r="BI286" s="146">
        <f>IF(N286="nulová",J286,0)</f>
        <v>0</v>
      </c>
      <c r="BJ286" s="18" t="s">
        <v>78</v>
      </c>
      <c r="BK286" s="146">
        <f>ROUND(I286*H286,2)</f>
        <v>174176.8</v>
      </c>
      <c r="BL286" s="18" t="s">
        <v>444</v>
      </c>
      <c r="BM286" s="145" t="s">
        <v>1293</v>
      </c>
    </row>
    <row r="287" spans="2:65" s="1" customFormat="1" ht="19.5">
      <c r="B287" s="33"/>
      <c r="D287" s="152" t="s">
        <v>375</v>
      </c>
      <c r="F287" s="165" t="s">
        <v>7290</v>
      </c>
      <c r="I287" s="149"/>
      <c r="L287" s="33"/>
      <c r="M287" s="150"/>
      <c r="T287" s="52"/>
      <c r="AT287" s="18" t="s">
        <v>375</v>
      </c>
      <c r="AU287" s="18" t="s">
        <v>78</v>
      </c>
    </row>
    <row r="288" spans="2:65" s="13" customFormat="1">
      <c r="B288" s="158"/>
      <c r="D288" s="152" t="s">
        <v>340</v>
      </c>
      <c r="E288" s="159" t="s">
        <v>21</v>
      </c>
      <c r="F288" s="160" t="s">
        <v>7294</v>
      </c>
      <c r="H288" s="161">
        <v>140</v>
      </c>
      <c r="I288" s="162"/>
      <c r="L288" s="158"/>
      <c r="M288" s="163"/>
      <c r="T288" s="164"/>
      <c r="AT288" s="159" t="s">
        <v>340</v>
      </c>
      <c r="AU288" s="159" t="s">
        <v>78</v>
      </c>
      <c r="AV288" s="13" t="s">
        <v>80</v>
      </c>
      <c r="AW288" s="13" t="s">
        <v>32</v>
      </c>
      <c r="AX288" s="13" t="s">
        <v>71</v>
      </c>
      <c r="AY288" s="159" t="s">
        <v>330</v>
      </c>
    </row>
    <row r="289" spans="2:65" s="14" customFormat="1">
      <c r="B289" s="166"/>
      <c r="D289" s="152" t="s">
        <v>340</v>
      </c>
      <c r="E289" s="167" t="s">
        <v>21</v>
      </c>
      <c r="F289" s="168" t="s">
        <v>443</v>
      </c>
      <c r="H289" s="169">
        <v>140</v>
      </c>
      <c r="I289" s="170"/>
      <c r="L289" s="166"/>
      <c r="M289" s="171"/>
      <c r="T289" s="172"/>
      <c r="AT289" s="167" t="s">
        <v>340</v>
      </c>
      <c r="AU289" s="167" t="s">
        <v>78</v>
      </c>
      <c r="AV289" s="14" t="s">
        <v>336</v>
      </c>
      <c r="AW289" s="14" t="s">
        <v>32</v>
      </c>
      <c r="AX289" s="14" t="s">
        <v>78</v>
      </c>
      <c r="AY289" s="167" t="s">
        <v>330</v>
      </c>
    </row>
    <row r="290" spans="2:65" s="1" customFormat="1" ht="24.2" customHeight="1">
      <c r="B290" s="33"/>
      <c r="C290" s="134" t="s">
        <v>734</v>
      </c>
      <c r="D290" s="134" t="s">
        <v>332</v>
      </c>
      <c r="E290" s="135" t="s">
        <v>7295</v>
      </c>
      <c r="F290" s="136" t="s">
        <v>7296</v>
      </c>
      <c r="G290" s="137" t="s">
        <v>353</v>
      </c>
      <c r="H290" s="138">
        <v>140</v>
      </c>
      <c r="I290" s="139">
        <v>1903.81</v>
      </c>
      <c r="J290" s="140">
        <f>ROUND(I290*H290,2)</f>
        <v>266533.40000000002</v>
      </c>
      <c r="K290" s="136" t="s">
        <v>7141</v>
      </c>
      <c r="L290" s="33"/>
      <c r="M290" s="141" t="s">
        <v>21</v>
      </c>
      <c r="N290" s="142" t="s">
        <v>42</v>
      </c>
      <c r="P290" s="143">
        <f>O290*H290</f>
        <v>0</v>
      </c>
      <c r="Q290" s="143">
        <v>3.65E-3</v>
      </c>
      <c r="R290" s="143">
        <f>Q290*H290</f>
        <v>0.51100000000000001</v>
      </c>
      <c r="S290" s="143">
        <v>0</v>
      </c>
      <c r="T290" s="144">
        <f>S290*H290</f>
        <v>0</v>
      </c>
      <c r="AR290" s="145" t="s">
        <v>444</v>
      </c>
      <c r="AT290" s="145" t="s">
        <v>332</v>
      </c>
      <c r="AU290" s="145" t="s">
        <v>78</v>
      </c>
      <c r="AY290" s="18" t="s">
        <v>330</v>
      </c>
      <c r="BE290" s="146">
        <f>IF(N290="základní",J290,0)</f>
        <v>266533.40000000002</v>
      </c>
      <c r="BF290" s="146">
        <f>IF(N290="snížená",J290,0)</f>
        <v>0</v>
      </c>
      <c r="BG290" s="146">
        <f>IF(N290="zákl. přenesená",J290,0)</f>
        <v>0</v>
      </c>
      <c r="BH290" s="146">
        <f>IF(N290="sníž. přenesená",J290,0)</f>
        <v>0</v>
      </c>
      <c r="BI290" s="146">
        <f>IF(N290="nulová",J290,0)</f>
        <v>0</v>
      </c>
      <c r="BJ290" s="18" t="s">
        <v>78</v>
      </c>
      <c r="BK290" s="146">
        <f>ROUND(I290*H290,2)</f>
        <v>266533.40000000002</v>
      </c>
      <c r="BL290" s="18" t="s">
        <v>444</v>
      </c>
      <c r="BM290" s="145" t="s">
        <v>1320</v>
      </c>
    </row>
    <row r="291" spans="2:65" s="1" customFormat="1" ht="19.5">
      <c r="B291" s="33"/>
      <c r="D291" s="152" t="s">
        <v>375</v>
      </c>
      <c r="F291" s="165" t="s">
        <v>7290</v>
      </c>
      <c r="I291" s="149"/>
      <c r="L291" s="33"/>
      <c r="M291" s="150"/>
      <c r="T291" s="52"/>
      <c r="AT291" s="18" t="s">
        <v>375</v>
      </c>
      <c r="AU291" s="18" t="s">
        <v>78</v>
      </c>
    </row>
    <row r="292" spans="2:65" s="13" customFormat="1">
      <c r="B292" s="158"/>
      <c r="D292" s="152" t="s">
        <v>340</v>
      </c>
      <c r="E292" s="159" t="s">
        <v>21</v>
      </c>
      <c r="F292" s="160" t="s">
        <v>7294</v>
      </c>
      <c r="H292" s="161">
        <v>140</v>
      </c>
      <c r="I292" s="162"/>
      <c r="L292" s="158"/>
      <c r="M292" s="163"/>
      <c r="T292" s="164"/>
      <c r="AT292" s="159" t="s">
        <v>340</v>
      </c>
      <c r="AU292" s="159" t="s">
        <v>78</v>
      </c>
      <c r="AV292" s="13" t="s">
        <v>80</v>
      </c>
      <c r="AW292" s="13" t="s">
        <v>32</v>
      </c>
      <c r="AX292" s="13" t="s">
        <v>71</v>
      </c>
      <c r="AY292" s="159" t="s">
        <v>330</v>
      </c>
    </row>
    <row r="293" spans="2:65" s="14" customFormat="1">
      <c r="B293" s="166"/>
      <c r="D293" s="152" t="s">
        <v>340</v>
      </c>
      <c r="E293" s="167" t="s">
        <v>21</v>
      </c>
      <c r="F293" s="168" t="s">
        <v>443</v>
      </c>
      <c r="H293" s="169">
        <v>140</v>
      </c>
      <c r="I293" s="170"/>
      <c r="L293" s="166"/>
      <c r="M293" s="171"/>
      <c r="T293" s="172"/>
      <c r="AT293" s="167" t="s">
        <v>340</v>
      </c>
      <c r="AU293" s="167" t="s">
        <v>78</v>
      </c>
      <c r="AV293" s="14" t="s">
        <v>336</v>
      </c>
      <c r="AW293" s="14" t="s">
        <v>32</v>
      </c>
      <c r="AX293" s="14" t="s">
        <v>78</v>
      </c>
      <c r="AY293" s="167" t="s">
        <v>330</v>
      </c>
    </row>
    <row r="294" spans="2:65" s="1" customFormat="1" ht="24.2" customHeight="1">
      <c r="B294" s="33"/>
      <c r="C294" s="134" t="s">
        <v>742</v>
      </c>
      <c r="D294" s="134" t="s">
        <v>332</v>
      </c>
      <c r="E294" s="135" t="s">
        <v>7297</v>
      </c>
      <c r="F294" s="136" t="s">
        <v>7298</v>
      </c>
      <c r="G294" s="137" t="s">
        <v>353</v>
      </c>
      <c r="H294" s="138">
        <v>40</v>
      </c>
      <c r="I294" s="139">
        <v>2211.52</v>
      </c>
      <c r="J294" s="140">
        <f>ROUND(I294*H294,2)</f>
        <v>88460.800000000003</v>
      </c>
      <c r="K294" s="136" t="s">
        <v>7141</v>
      </c>
      <c r="L294" s="33"/>
      <c r="M294" s="141" t="s">
        <v>21</v>
      </c>
      <c r="N294" s="142" t="s">
        <v>42</v>
      </c>
      <c r="P294" s="143">
        <f>O294*H294</f>
        <v>0</v>
      </c>
      <c r="Q294" s="143">
        <v>3.96E-3</v>
      </c>
      <c r="R294" s="143">
        <f>Q294*H294</f>
        <v>0.15839999999999999</v>
      </c>
      <c r="S294" s="143">
        <v>0</v>
      </c>
      <c r="T294" s="144">
        <f>S294*H294</f>
        <v>0</v>
      </c>
      <c r="AR294" s="145" t="s">
        <v>444</v>
      </c>
      <c r="AT294" s="145" t="s">
        <v>332</v>
      </c>
      <c r="AU294" s="145" t="s">
        <v>78</v>
      </c>
      <c r="AY294" s="18" t="s">
        <v>330</v>
      </c>
      <c r="BE294" s="146">
        <f>IF(N294="základní",J294,0)</f>
        <v>88460.800000000003</v>
      </c>
      <c r="BF294" s="146">
        <f>IF(N294="snížená",J294,0)</f>
        <v>0</v>
      </c>
      <c r="BG294" s="146">
        <f>IF(N294="zákl. přenesená",J294,0)</f>
        <v>0</v>
      </c>
      <c r="BH294" s="146">
        <f>IF(N294="sníž. přenesená",J294,0)</f>
        <v>0</v>
      </c>
      <c r="BI294" s="146">
        <f>IF(N294="nulová",J294,0)</f>
        <v>0</v>
      </c>
      <c r="BJ294" s="18" t="s">
        <v>78</v>
      </c>
      <c r="BK294" s="146">
        <f>ROUND(I294*H294,2)</f>
        <v>88460.800000000003</v>
      </c>
      <c r="BL294" s="18" t="s">
        <v>444</v>
      </c>
      <c r="BM294" s="145" t="s">
        <v>1339</v>
      </c>
    </row>
    <row r="295" spans="2:65" s="1" customFormat="1" ht="19.5">
      <c r="B295" s="33"/>
      <c r="D295" s="152" t="s">
        <v>375</v>
      </c>
      <c r="F295" s="165" t="s">
        <v>7290</v>
      </c>
      <c r="I295" s="149"/>
      <c r="L295" s="33"/>
      <c r="M295" s="150"/>
      <c r="T295" s="52"/>
      <c r="AT295" s="18" t="s">
        <v>375</v>
      </c>
      <c r="AU295" s="18" t="s">
        <v>78</v>
      </c>
    </row>
    <row r="296" spans="2:65" s="13" customFormat="1">
      <c r="B296" s="158"/>
      <c r="D296" s="152" t="s">
        <v>340</v>
      </c>
      <c r="E296" s="159" t="s">
        <v>21</v>
      </c>
      <c r="F296" s="160" t="s">
        <v>7299</v>
      </c>
      <c r="H296" s="161">
        <v>40</v>
      </c>
      <c r="I296" s="162"/>
      <c r="L296" s="158"/>
      <c r="M296" s="163"/>
      <c r="T296" s="164"/>
      <c r="AT296" s="159" t="s">
        <v>340</v>
      </c>
      <c r="AU296" s="159" t="s">
        <v>78</v>
      </c>
      <c r="AV296" s="13" t="s">
        <v>80</v>
      </c>
      <c r="AW296" s="13" t="s">
        <v>32</v>
      </c>
      <c r="AX296" s="13" t="s">
        <v>71</v>
      </c>
      <c r="AY296" s="159" t="s">
        <v>330</v>
      </c>
    </row>
    <row r="297" spans="2:65" s="14" customFormat="1">
      <c r="B297" s="166"/>
      <c r="D297" s="152" t="s">
        <v>340</v>
      </c>
      <c r="E297" s="167" t="s">
        <v>21</v>
      </c>
      <c r="F297" s="168" t="s">
        <v>443</v>
      </c>
      <c r="H297" s="169">
        <v>40</v>
      </c>
      <c r="I297" s="170"/>
      <c r="L297" s="166"/>
      <c r="M297" s="171"/>
      <c r="T297" s="172"/>
      <c r="AT297" s="167" t="s">
        <v>340</v>
      </c>
      <c r="AU297" s="167" t="s">
        <v>78</v>
      </c>
      <c r="AV297" s="14" t="s">
        <v>336</v>
      </c>
      <c r="AW297" s="14" t="s">
        <v>32</v>
      </c>
      <c r="AX297" s="14" t="s">
        <v>78</v>
      </c>
      <c r="AY297" s="167" t="s">
        <v>330</v>
      </c>
    </row>
    <row r="298" spans="2:65" s="1" customFormat="1" ht="24.2" customHeight="1">
      <c r="B298" s="33"/>
      <c r="C298" s="134" t="s">
        <v>753</v>
      </c>
      <c r="D298" s="134" t="s">
        <v>332</v>
      </c>
      <c r="E298" s="135" t="s">
        <v>7300</v>
      </c>
      <c r="F298" s="136" t="s">
        <v>7301</v>
      </c>
      <c r="G298" s="137" t="s">
        <v>353</v>
      </c>
      <c r="H298" s="138">
        <v>400</v>
      </c>
      <c r="I298" s="139">
        <v>189.78</v>
      </c>
      <c r="J298" s="140">
        <f>ROUND(I298*H298,2)</f>
        <v>75912</v>
      </c>
      <c r="K298" s="136" t="s">
        <v>21</v>
      </c>
      <c r="L298" s="33"/>
      <c r="M298" s="141" t="s">
        <v>21</v>
      </c>
      <c r="N298" s="142" t="s">
        <v>42</v>
      </c>
      <c r="P298" s="143">
        <f>O298*H298</f>
        <v>0</v>
      </c>
      <c r="Q298" s="143">
        <v>5.0000000000000001E-4</v>
      </c>
      <c r="R298" s="143">
        <f>Q298*H298</f>
        <v>0.2</v>
      </c>
      <c r="S298" s="143">
        <v>0</v>
      </c>
      <c r="T298" s="144">
        <f>S298*H298</f>
        <v>0</v>
      </c>
      <c r="AR298" s="145" t="s">
        <v>444</v>
      </c>
      <c r="AT298" s="145" t="s">
        <v>332</v>
      </c>
      <c r="AU298" s="145" t="s">
        <v>78</v>
      </c>
      <c r="AY298" s="18" t="s">
        <v>330</v>
      </c>
      <c r="BE298" s="146">
        <f>IF(N298="základní",J298,0)</f>
        <v>75912</v>
      </c>
      <c r="BF298" s="146">
        <f>IF(N298="snížená",J298,0)</f>
        <v>0</v>
      </c>
      <c r="BG298" s="146">
        <f>IF(N298="zákl. přenesená",J298,0)</f>
        <v>0</v>
      </c>
      <c r="BH298" s="146">
        <f>IF(N298="sníž. přenesená",J298,0)</f>
        <v>0</v>
      </c>
      <c r="BI298" s="146">
        <f>IF(N298="nulová",J298,0)</f>
        <v>0</v>
      </c>
      <c r="BJ298" s="18" t="s">
        <v>78</v>
      </c>
      <c r="BK298" s="146">
        <f>ROUND(I298*H298,2)</f>
        <v>75912</v>
      </c>
      <c r="BL298" s="18" t="s">
        <v>444</v>
      </c>
      <c r="BM298" s="145" t="s">
        <v>1360</v>
      </c>
    </row>
    <row r="299" spans="2:65" s="12" customFormat="1">
      <c r="B299" s="151"/>
      <c r="D299" s="152" t="s">
        <v>340</v>
      </c>
      <c r="E299" s="153" t="s">
        <v>21</v>
      </c>
      <c r="F299" s="154" t="s">
        <v>7302</v>
      </c>
      <c r="H299" s="153" t="s">
        <v>21</v>
      </c>
      <c r="I299" s="155"/>
      <c r="L299" s="151"/>
      <c r="M299" s="156"/>
      <c r="T299" s="157"/>
      <c r="AT299" s="153" t="s">
        <v>340</v>
      </c>
      <c r="AU299" s="153" t="s">
        <v>78</v>
      </c>
      <c r="AV299" s="12" t="s">
        <v>78</v>
      </c>
      <c r="AW299" s="12" t="s">
        <v>32</v>
      </c>
      <c r="AX299" s="12" t="s">
        <v>71</v>
      </c>
      <c r="AY299" s="153" t="s">
        <v>330</v>
      </c>
    </row>
    <row r="300" spans="2:65" s="12" customFormat="1">
      <c r="B300" s="151"/>
      <c r="D300" s="152" t="s">
        <v>340</v>
      </c>
      <c r="E300" s="153" t="s">
        <v>21</v>
      </c>
      <c r="F300" s="154" t="s">
        <v>7303</v>
      </c>
      <c r="H300" s="153" t="s">
        <v>21</v>
      </c>
      <c r="I300" s="155"/>
      <c r="L300" s="151"/>
      <c r="M300" s="156"/>
      <c r="T300" s="157"/>
      <c r="AT300" s="153" t="s">
        <v>340</v>
      </c>
      <c r="AU300" s="153" t="s">
        <v>78</v>
      </c>
      <c r="AV300" s="12" t="s">
        <v>78</v>
      </c>
      <c r="AW300" s="12" t="s">
        <v>32</v>
      </c>
      <c r="AX300" s="12" t="s">
        <v>71</v>
      </c>
      <c r="AY300" s="153" t="s">
        <v>330</v>
      </c>
    </row>
    <row r="301" spans="2:65" s="13" customFormat="1">
      <c r="B301" s="158"/>
      <c r="D301" s="152" t="s">
        <v>340</v>
      </c>
      <c r="E301" s="159" t="s">
        <v>21</v>
      </c>
      <c r="F301" s="160" t="s">
        <v>7304</v>
      </c>
      <c r="H301" s="161">
        <v>400</v>
      </c>
      <c r="I301" s="162"/>
      <c r="L301" s="158"/>
      <c r="M301" s="163"/>
      <c r="T301" s="164"/>
      <c r="AT301" s="159" t="s">
        <v>340</v>
      </c>
      <c r="AU301" s="159" t="s">
        <v>78</v>
      </c>
      <c r="AV301" s="13" t="s">
        <v>80</v>
      </c>
      <c r="AW301" s="13" t="s">
        <v>32</v>
      </c>
      <c r="AX301" s="13" t="s">
        <v>71</v>
      </c>
      <c r="AY301" s="159" t="s">
        <v>330</v>
      </c>
    </row>
    <row r="302" spans="2:65" s="14" customFormat="1">
      <c r="B302" s="166"/>
      <c r="D302" s="152" t="s">
        <v>340</v>
      </c>
      <c r="E302" s="167" t="s">
        <v>21</v>
      </c>
      <c r="F302" s="168" t="s">
        <v>443</v>
      </c>
      <c r="H302" s="169">
        <v>400</v>
      </c>
      <c r="I302" s="170"/>
      <c r="L302" s="166"/>
      <c r="M302" s="171"/>
      <c r="T302" s="172"/>
      <c r="AT302" s="167" t="s">
        <v>340</v>
      </c>
      <c r="AU302" s="167" t="s">
        <v>78</v>
      </c>
      <c r="AV302" s="14" t="s">
        <v>336</v>
      </c>
      <c r="AW302" s="14" t="s">
        <v>32</v>
      </c>
      <c r="AX302" s="14" t="s">
        <v>78</v>
      </c>
      <c r="AY302" s="167" t="s">
        <v>330</v>
      </c>
    </row>
    <row r="303" spans="2:65" s="1" customFormat="1" ht="24.2" customHeight="1">
      <c r="B303" s="33"/>
      <c r="C303" s="134" t="s">
        <v>759</v>
      </c>
      <c r="D303" s="134" t="s">
        <v>332</v>
      </c>
      <c r="E303" s="135" t="s">
        <v>7305</v>
      </c>
      <c r="F303" s="136" t="s">
        <v>7306</v>
      </c>
      <c r="G303" s="137" t="s">
        <v>353</v>
      </c>
      <c r="H303" s="138">
        <v>30</v>
      </c>
      <c r="I303" s="139">
        <v>236.98</v>
      </c>
      <c r="J303" s="140">
        <f>ROUND(I303*H303,2)</f>
        <v>7109.4</v>
      </c>
      <c r="K303" s="136" t="s">
        <v>21</v>
      </c>
      <c r="L303" s="33"/>
      <c r="M303" s="141" t="s">
        <v>21</v>
      </c>
      <c r="N303" s="142" t="s">
        <v>42</v>
      </c>
      <c r="P303" s="143">
        <f>O303*H303</f>
        <v>0</v>
      </c>
      <c r="Q303" s="143">
        <v>1E-3</v>
      </c>
      <c r="R303" s="143">
        <f>Q303*H303</f>
        <v>0.03</v>
      </c>
      <c r="S303" s="143">
        <v>0</v>
      </c>
      <c r="T303" s="144">
        <f>S303*H303</f>
        <v>0</v>
      </c>
      <c r="AR303" s="145" t="s">
        <v>444</v>
      </c>
      <c r="AT303" s="145" t="s">
        <v>332</v>
      </c>
      <c r="AU303" s="145" t="s">
        <v>78</v>
      </c>
      <c r="AY303" s="18" t="s">
        <v>330</v>
      </c>
      <c r="BE303" s="146">
        <f>IF(N303="základní",J303,0)</f>
        <v>7109.4</v>
      </c>
      <c r="BF303" s="146">
        <f>IF(N303="snížená",J303,0)</f>
        <v>0</v>
      </c>
      <c r="BG303" s="146">
        <f>IF(N303="zákl. přenesená",J303,0)</f>
        <v>0</v>
      </c>
      <c r="BH303" s="146">
        <f>IF(N303="sníž. přenesená",J303,0)</f>
        <v>0</v>
      </c>
      <c r="BI303" s="146">
        <f>IF(N303="nulová",J303,0)</f>
        <v>0</v>
      </c>
      <c r="BJ303" s="18" t="s">
        <v>78</v>
      </c>
      <c r="BK303" s="146">
        <f>ROUND(I303*H303,2)</f>
        <v>7109.4</v>
      </c>
      <c r="BL303" s="18" t="s">
        <v>444</v>
      </c>
      <c r="BM303" s="145" t="s">
        <v>1374</v>
      </c>
    </row>
    <row r="304" spans="2:65" s="12" customFormat="1">
      <c r="B304" s="151"/>
      <c r="D304" s="152" t="s">
        <v>340</v>
      </c>
      <c r="E304" s="153" t="s">
        <v>21</v>
      </c>
      <c r="F304" s="154" t="s">
        <v>7302</v>
      </c>
      <c r="H304" s="153" t="s">
        <v>21</v>
      </c>
      <c r="I304" s="155"/>
      <c r="L304" s="151"/>
      <c r="M304" s="156"/>
      <c r="T304" s="157"/>
      <c r="AT304" s="153" t="s">
        <v>340</v>
      </c>
      <c r="AU304" s="153" t="s">
        <v>78</v>
      </c>
      <c r="AV304" s="12" t="s">
        <v>78</v>
      </c>
      <c r="AW304" s="12" t="s">
        <v>32</v>
      </c>
      <c r="AX304" s="12" t="s">
        <v>71</v>
      </c>
      <c r="AY304" s="153" t="s">
        <v>330</v>
      </c>
    </row>
    <row r="305" spans="2:65" s="12" customFormat="1">
      <c r="B305" s="151"/>
      <c r="D305" s="152" t="s">
        <v>340</v>
      </c>
      <c r="E305" s="153" t="s">
        <v>21</v>
      </c>
      <c r="F305" s="154" t="s">
        <v>7307</v>
      </c>
      <c r="H305" s="153" t="s">
        <v>21</v>
      </c>
      <c r="I305" s="155"/>
      <c r="L305" s="151"/>
      <c r="M305" s="156"/>
      <c r="T305" s="157"/>
      <c r="AT305" s="153" t="s">
        <v>340</v>
      </c>
      <c r="AU305" s="153" t="s">
        <v>78</v>
      </c>
      <c r="AV305" s="12" t="s">
        <v>78</v>
      </c>
      <c r="AW305" s="12" t="s">
        <v>32</v>
      </c>
      <c r="AX305" s="12" t="s">
        <v>71</v>
      </c>
      <c r="AY305" s="153" t="s">
        <v>330</v>
      </c>
    </row>
    <row r="306" spans="2:65" s="13" customFormat="1">
      <c r="B306" s="158"/>
      <c r="D306" s="152" t="s">
        <v>340</v>
      </c>
      <c r="E306" s="159" t="s">
        <v>21</v>
      </c>
      <c r="F306" s="160" t="s">
        <v>7147</v>
      </c>
      <c r="H306" s="161">
        <v>30</v>
      </c>
      <c r="I306" s="162"/>
      <c r="L306" s="158"/>
      <c r="M306" s="163"/>
      <c r="T306" s="164"/>
      <c r="AT306" s="159" t="s">
        <v>340</v>
      </c>
      <c r="AU306" s="159" t="s">
        <v>78</v>
      </c>
      <c r="AV306" s="13" t="s">
        <v>80</v>
      </c>
      <c r="AW306" s="13" t="s">
        <v>32</v>
      </c>
      <c r="AX306" s="13" t="s">
        <v>71</v>
      </c>
      <c r="AY306" s="159" t="s">
        <v>330</v>
      </c>
    </row>
    <row r="307" spans="2:65" s="14" customFormat="1">
      <c r="B307" s="166"/>
      <c r="D307" s="152" t="s">
        <v>340</v>
      </c>
      <c r="E307" s="167" t="s">
        <v>21</v>
      </c>
      <c r="F307" s="168" t="s">
        <v>443</v>
      </c>
      <c r="H307" s="169">
        <v>30</v>
      </c>
      <c r="I307" s="170"/>
      <c r="L307" s="166"/>
      <c r="M307" s="171"/>
      <c r="T307" s="172"/>
      <c r="AT307" s="167" t="s">
        <v>340</v>
      </c>
      <c r="AU307" s="167" t="s">
        <v>78</v>
      </c>
      <c r="AV307" s="14" t="s">
        <v>336</v>
      </c>
      <c r="AW307" s="14" t="s">
        <v>32</v>
      </c>
      <c r="AX307" s="14" t="s">
        <v>78</v>
      </c>
      <c r="AY307" s="167" t="s">
        <v>330</v>
      </c>
    </row>
    <row r="308" spans="2:65" s="1" customFormat="1" ht="24.2" customHeight="1">
      <c r="B308" s="33"/>
      <c r="C308" s="134" t="s">
        <v>833</v>
      </c>
      <c r="D308" s="134" t="s">
        <v>332</v>
      </c>
      <c r="E308" s="135" t="s">
        <v>7308</v>
      </c>
      <c r="F308" s="136" t="s">
        <v>7309</v>
      </c>
      <c r="G308" s="137" t="s">
        <v>353</v>
      </c>
      <c r="H308" s="138">
        <v>40</v>
      </c>
      <c r="I308" s="139">
        <v>274.33</v>
      </c>
      <c r="J308" s="140">
        <f>ROUND(I308*H308,2)</f>
        <v>10973.2</v>
      </c>
      <c r="K308" s="136" t="s">
        <v>21</v>
      </c>
      <c r="L308" s="33"/>
      <c r="M308" s="141" t="s">
        <v>21</v>
      </c>
      <c r="N308" s="142" t="s">
        <v>42</v>
      </c>
      <c r="P308" s="143">
        <f>O308*H308</f>
        <v>0</v>
      </c>
      <c r="Q308" s="143">
        <v>1E-3</v>
      </c>
      <c r="R308" s="143">
        <f>Q308*H308</f>
        <v>0.04</v>
      </c>
      <c r="S308" s="143">
        <v>0</v>
      </c>
      <c r="T308" s="144">
        <f>S308*H308</f>
        <v>0</v>
      </c>
      <c r="AR308" s="145" t="s">
        <v>444</v>
      </c>
      <c r="AT308" s="145" t="s">
        <v>332</v>
      </c>
      <c r="AU308" s="145" t="s">
        <v>78</v>
      </c>
      <c r="AY308" s="18" t="s">
        <v>330</v>
      </c>
      <c r="BE308" s="146">
        <f>IF(N308="základní",J308,0)</f>
        <v>10973.2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78</v>
      </c>
      <c r="BK308" s="146">
        <f>ROUND(I308*H308,2)</f>
        <v>10973.2</v>
      </c>
      <c r="BL308" s="18" t="s">
        <v>444</v>
      </c>
      <c r="BM308" s="145" t="s">
        <v>1387</v>
      </c>
    </row>
    <row r="309" spans="2:65" s="12" customFormat="1">
      <c r="B309" s="151"/>
      <c r="D309" s="152" t="s">
        <v>340</v>
      </c>
      <c r="E309" s="153" t="s">
        <v>21</v>
      </c>
      <c r="F309" s="154" t="s">
        <v>7310</v>
      </c>
      <c r="H309" s="153" t="s">
        <v>21</v>
      </c>
      <c r="I309" s="155"/>
      <c r="L309" s="151"/>
      <c r="M309" s="156"/>
      <c r="T309" s="157"/>
      <c r="AT309" s="153" t="s">
        <v>340</v>
      </c>
      <c r="AU309" s="153" t="s">
        <v>78</v>
      </c>
      <c r="AV309" s="12" t="s">
        <v>78</v>
      </c>
      <c r="AW309" s="12" t="s">
        <v>32</v>
      </c>
      <c r="AX309" s="12" t="s">
        <v>71</v>
      </c>
      <c r="AY309" s="153" t="s">
        <v>330</v>
      </c>
    </row>
    <row r="310" spans="2:65" s="12" customFormat="1">
      <c r="B310" s="151"/>
      <c r="D310" s="152" t="s">
        <v>340</v>
      </c>
      <c r="E310" s="153" t="s">
        <v>21</v>
      </c>
      <c r="F310" s="154" t="s">
        <v>7311</v>
      </c>
      <c r="H310" s="153" t="s">
        <v>21</v>
      </c>
      <c r="I310" s="155"/>
      <c r="L310" s="151"/>
      <c r="M310" s="156"/>
      <c r="T310" s="157"/>
      <c r="AT310" s="153" t="s">
        <v>340</v>
      </c>
      <c r="AU310" s="153" t="s">
        <v>78</v>
      </c>
      <c r="AV310" s="12" t="s">
        <v>78</v>
      </c>
      <c r="AW310" s="12" t="s">
        <v>32</v>
      </c>
      <c r="AX310" s="12" t="s">
        <v>71</v>
      </c>
      <c r="AY310" s="153" t="s">
        <v>330</v>
      </c>
    </row>
    <row r="311" spans="2:65" s="13" customFormat="1">
      <c r="B311" s="158"/>
      <c r="D311" s="152" t="s">
        <v>340</v>
      </c>
      <c r="E311" s="159" t="s">
        <v>21</v>
      </c>
      <c r="F311" s="160" t="s">
        <v>7299</v>
      </c>
      <c r="H311" s="161">
        <v>40</v>
      </c>
      <c r="I311" s="162"/>
      <c r="L311" s="158"/>
      <c r="M311" s="163"/>
      <c r="T311" s="164"/>
      <c r="AT311" s="159" t="s">
        <v>340</v>
      </c>
      <c r="AU311" s="159" t="s">
        <v>78</v>
      </c>
      <c r="AV311" s="13" t="s">
        <v>80</v>
      </c>
      <c r="AW311" s="13" t="s">
        <v>32</v>
      </c>
      <c r="AX311" s="13" t="s">
        <v>71</v>
      </c>
      <c r="AY311" s="159" t="s">
        <v>330</v>
      </c>
    </row>
    <row r="312" spans="2:65" s="14" customFormat="1">
      <c r="B312" s="166"/>
      <c r="D312" s="152" t="s">
        <v>340</v>
      </c>
      <c r="E312" s="167" t="s">
        <v>21</v>
      </c>
      <c r="F312" s="168" t="s">
        <v>443</v>
      </c>
      <c r="H312" s="169">
        <v>40</v>
      </c>
      <c r="I312" s="170"/>
      <c r="L312" s="166"/>
      <c r="M312" s="171"/>
      <c r="T312" s="172"/>
      <c r="AT312" s="167" t="s">
        <v>340</v>
      </c>
      <c r="AU312" s="167" t="s">
        <v>78</v>
      </c>
      <c r="AV312" s="14" t="s">
        <v>336</v>
      </c>
      <c r="AW312" s="14" t="s">
        <v>32</v>
      </c>
      <c r="AX312" s="14" t="s">
        <v>78</v>
      </c>
      <c r="AY312" s="167" t="s">
        <v>330</v>
      </c>
    </row>
    <row r="313" spans="2:65" s="1" customFormat="1" ht="24.2" customHeight="1">
      <c r="B313" s="33"/>
      <c r="C313" s="134" t="s">
        <v>941</v>
      </c>
      <c r="D313" s="134" t="s">
        <v>332</v>
      </c>
      <c r="E313" s="135" t="s">
        <v>7312</v>
      </c>
      <c r="F313" s="136" t="s">
        <v>7313</v>
      </c>
      <c r="G313" s="137" t="s">
        <v>353</v>
      </c>
      <c r="H313" s="138">
        <v>620</v>
      </c>
      <c r="I313" s="139">
        <v>387.4</v>
      </c>
      <c r="J313" s="140">
        <f>ROUND(I313*H313,2)</f>
        <v>240188</v>
      </c>
      <c r="K313" s="136" t="s">
        <v>21</v>
      </c>
      <c r="L313" s="33"/>
      <c r="M313" s="141" t="s">
        <v>21</v>
      </c>
      <c r="N313" s="142" t="s">
        <v>42</v>
      </c>
      <c r="P313" s="143">
        <f>O313*H313</f>
        <v>0</v>
      </c>
      <c r="Q313" s="143">
        <v>1E-3</v>
      </c>
      <c r="R313" s="143">
        <f>Q313*H313</f>
        <v>0.62</v>
      </c>
      <c r="S313" s="143">
        <v>0</v>
      </c>
      <c r="T313" s="144">
        <f>S313*H313</f>
        <v>0</v>
      </c>
      <c r="AR313" s="145" t="s">
        <v>444</v>
      </c>
      <c r="AT313" s="145" t="s">
        <v>332</v>
      </c>
      <c r="AU313" s="145" t="s">
        <v>78</v>
      </c>
      <c r="AY313" s="18" t="s">
        <v>330</v>
      </c>
      <c r="BE313" s="146">
        <f>IF(N313="základní",J313,0)</f>
        <v>240188</v>
      </c>
      <c r="BF313" s="146">
        <f>IF(N313="snížená",J313,0)</f>
        <v>0</v>
      </c>
      <c r="BG313" s="146">
        <f>IF(N313="zákl. přenesená",J313,0)</f>
        <v>0</v>
      </c>
      <c r="BH313" s="146">
        <f>IF(N313="sníž. přenesená",J313,0)</f>
        <v>0</v>
      </c>
      <c r="BI313" s="146">
        <f>IF(N313="nulová",J313,0)</f>
        <v>0</v>
      </c>
      <c r="BJ313" s="18" t="s">
        <v>78</v>
      </c>
      <c r="BK313" s="146">
        <f>ROUND(I313*H313,2)</f>
        <v>240188</v>
      </c>
      <c r="BL313" s="18" t="s">
        <v>444</v>
      </c>
      <c r="BM313" s="145" t="s">
        <v>1402</v>
      </c>
    </row>
    <row r="314" spans="2:65" s="12" customFormat="1">
      <c r="B314" s="151"/>
      <c r="D314" s="152" t="s">
        <v>340</v>
      </c>
      <c r="E314" s="153" t="s">
        <v>21</v>
      </c>
      <c r="F314" s="154" t="s">
        <v>7310</v>
      </c>
      <c r="H314" s="153" t="s">
        <v>21</v>
      </c>
      <c r="I314" s="155"/>
      <c r="L314" s="151"/>
      <c r="M314" s="156"/>
      <c r="T314" s="157"/>
      <c r="AT314" s="153" t="s">
        <v>340</v>
      </c>
      <c r="AU314" s="153" t="s">
        <v>78</v>
      </c>
      <c r="AV314" s="12" t="s">
        <v>78</v>
      </c>
      <c r="AW314" s="12" t="s">
        <v>32</v>
      </c>
      <c r="AX314" s="12" t="s">
        <v>71</v>
      </c>
      <c r="AY314" s="153" t="s">
        <v>330</v>
      </c>
    </row>
    <row r="315" spans="2:65" s="12" customFormat="1">
      <c r="B315" s="151"/>
      <c r="D315" s="152" t="s">
        <v>340</v>
      </c>
      <c r="E315" s="153" t="s">
        <v>21</v>
      </c>
      <c r="F315" s="154" t="s">
        <v>7314</v>
      </c>
      <c r="H315" s="153" t="s">
        <v>21</v>
      </c>
      <c r="I315" s="155"/>
      <c r="L315" s="151"/>
      <c r="M315" s="156"/>
      <c r="T315" s="157"/>
      <c r="AT315" s="153" t="s">
        <v>340</v>
      </c>
      <c r="AU315" s="153" t="s">
        <v>78</v>
      </c>
      <c r="AV315" s="12" t="s">
        <v>78</v>
      </c>
      <c r="AW315" s="12" t="s">
        <v>32</v>
      </c>
      <c r="AX315" s="12" t="s">
        <v>71</v>
      </c>
      <c r="AY315" s="153" t="s">
        <v>330</v>
      </c>
    </row>
    <row r="316" spans="2:65" s="13" customFormat="1">
      <c r="B316" s="158"/>
      <c r="D316" s="152" t="s">
        <v>340</v>
      </c>
      <c r="E316" s="159" t="s">
        <v>21</v>
      </c>
      <c r="F316" s="160" t="s">
        <v>7315</v>
      </c>
      <c r="H316" s="161">
        <v>620</v>
      </c>
      <c r="I316" s="162"/>
      <c r="L316" s="158"/>
      <c r="M316" s="163"/>
      <c r="T316" s="164"/>
      <c r="AT316" s="159" t="s">
        <v>340</v>
      </c>
      <c r="AU316" s="159" t="s">
        <v>78</v>
      </c>
      <c r="AV316" s="13" t="s">
        <v>80</v>
      </c>
      <c r="AW316" s="13" t="s">
        <v>32</v>
      </c>
      <c r="AX316" s="13" t="s">
        <v>71</v>
      </c>
      <c r="AY316" s="159" t="s">
        <v>330</v>
      </c>
    </row>
    <row r="317" spans="2:65" s="14" customFormat="1">
      <c r="B317" s="166"/>
      <c r="D317" s="152" t="s">
        <v>340</v>
      </c>
      <c r="E317" s="167" t="s">
        <v>21</v>
      </c>
      <c r="F317" s="168" t="s">
        <v>443</v>
      </c>
      <c r="H317" s="169">
        <v>620</v>
      </c>
      <c r="I317" s="170"/>
      <c r="L317" s="166"/>
      <c r="M317" s="171"/>
      <c r="T317" s="172"/>
      <c r="AT317" s="167" t="s">
        <v>340</v>
      </c>
      <c r="AU317" s="167" t="s">
        <v>78</v>
      </c>
      <c r="AV317" s="14" t="s">
        <v>336</v>
      </c>
      <c r="AW317" s="14" t="s">
        <v>32</v>
      </c>
      <c r="AX317" s="14" t="s">
        <v>78</v>
      </c>
      <c r="AY317" s="167" t="s">
        <v>330</v>
      </c>
    </row>
    <row r="318" spans="2:65" s="1" customFormat="1" ht="16.5" customHeight="1">
      <c r="B318" s="33"/>
      <c r="C318" s="134" t="s">
        <v>947</v>
      </c>
      <c r="D318" s="134" t="s">
        <v>332</v>
      </c>
      <c r="E318" s="135" t="s">
        <v>7316</v>
      </c>
      <c r="F318" s="136" t="s">
        <v>7317</v>
      </c>
      <c r="G318" s="137" t="s">
        <v>973</v>
      </c>
      <c r="H318" s="138">
        <v>215</v>
      </c>
      <c r="I318" s="139">
        <v>66.63</v>
      </c>
      <c r="J318" s="140">
        <f>ROUND(I318*H318,2)</f>
        <v>14325.45</v>
      </c>
      <c r="K318" s="136" t="s">
        <v>7141</v>
      </c>
      <c r="L318" s="33"/>
      <c r="M318" s="141" t="s">
        <v>21</v>
      </c>
      <c r="N318" s="142" t="s">
        <v>42</v>
      </c>
      <c r="P318" s="143">
        <f>O318*H318</f>
        <v>0</v>
      </c>
      <c r="Q318" s="143">
        <v>0</v>
      </c>
      <c r="R318" s="143">
        <f>Q318*H318</f>
        <v>0</v>
      </c>
      <c r="S318" s="143">
        <v>0</v>
      </c>
      <c r="T318" s="144">
        <f>S318*H318</f>
        <v>0</v>
      </c>
      <c r="AR318" s="145" t="s">
        <v>444</v>
      </c>
      <c r="AT318" s="145" t="s">
        <v>332</v>
      </c>
      <c r="AU318" s="145" t="s">
        <v>78</v>
      </c>
      <c r="AY318" s="18" t="s">
        <v>330</v>
      </c>
      <c r="BE318" s="146">
        <f>IF(N318="základní",J318,0)</f>
        <v>14325.45</v>
      </c>
      <c r="BF318" s="146">
        <f>IF(N318="snížená",J318,0)</f>
        <v>0</v>
      </c>
      <c r="BG318" s="146">
        <f>IF(N318="zákl. přenesená",J318,0)</f>
        <v>0</v>
      </c>
      <c r="BH318" s="146">
        <f>IF(N318="sníž. přenesená",J318,0)</f>
        <v>0</v>
      </c>
      <c r="BI318" s="146">
        <f>IF(N318="nulová",J318,0)</f>
        <v>0</v>
      </c>
      <c r="BJ318" s="18" t="s">
        <v>78</v>
      </c>
      <c r="BK318" s="146">
        <f>ROUND(I318*H318,2)</f>
        <v>14325.45</v>
      </c>
      <c r="BL318" s="18" t="s">
        <v>444</v>
      </c>
      <c r="BM318" s="145" t="s">
        <v>1416</v>
      </c>
    </row>
    <row r="319" spans="2:65" s="1" customFormat="1" ht="19.5">
      <c r="B319" s="33"/>
      <c r="D319" s="152" t="s">
        <v>375</v>
      </c>
      <c r="F319" s="165" t="s">
        <v>7278</v>
      </c>
      <c r="I319" s="149"/>
      <c r="L319" s="33"/>
      <c r="M319" s="150"/>
      <c r="T319" s="52"/>
      <c r="AT319" s="18" t="s">
        <v>375</v>
      </c>
      <c r="AU319" s="18" t="s">
        <v>78</v>
      </c>
    </row>
    <row r="320" spans="2:65" s="13" customFormat="1">
      <c r="B320" s="158"/>
      <c r="D320" s="152" t="s">
        <v>340</v>
      </c>
      <c r="E320" s="159" t="s">
        <v>21</v>
      </c>
      <c r="F320" s="160" t="s">
        <v>7318</v>
      </c>
      <c r="H320" s="161">
        <v>215</v>
      </c>
      <c r="I320" s="162"/>
      <c r="L320" s="158"/>
      <c r="M320" s="163"/>
      <c r="T320" s="164"/>
      <c r="AT320" s="159" t="s">
        <v>340</v>
      </c>
      <c r="AU320" s="159" t="s">
        <v>78</v>
      </c>
      <c r="AV320" s="13" t="s">
        <v>80</v>
      </c>
      <c r="AW320" s="13" t="s">
        <v>32</v>
      </c>
      <c r="AX320" s="13" t="s">
        <v>71</v>
      </c>
      <c r="AY320" s="159" t="s">
        <v>330</v>
      </c>
    </row>
    <row r="321" spans="2:65" s="14" customFormat="1">
      <c r="B321" s="166"/>
      <c r="D321" s="152" t="s">
        <v>340</v>
      </c>
      <c r="E321" s="167" t="s">
        <v>21</v>
      </c>
      <c r="F321" s="168" t="s">
        <v>443</v>
      </c>
      <c r="H321" s="169">
        <v>215</v>
      </c>
      <c r="I321" s="170"/>
      <c r="L321" s="166"/>
      <c r="M321" s="171"/>
      <c r="T321" s="172"/>
      <c r="AT321" s="167" t="s">
        <v>340</v>
      </c>
      <c r="AU321" s="167" t="s">
        <v>78</v>
      </c>
      <c r="AV321" s="14" t="s">
        <v>336</v>
      </c>
      <c r="AW321" s="14" t="s">
        <v>32</v>
      </c>
      <c r="AX321" s="14" t="s">
        <v>78</v>
      </c>
      <c r="AY321" s="167" t="s">
        <v>330</v>
      </c>
    </row>
    <row r="322" spans="2:65" s="1" customFormat="1" ht="16.5" customHeight="1">
      <c r="B322" s="33"/>
      <c r="C322" s="134" t="s">
        <v>963</v>
      </c>
      <c r="D322" s="134" t="s">
        <v>332</v>
      </c>
      <c r="E322" s="135" t="s">
        <v>7319</v>
      </c>
      <c r="F322" s="136" t="s">
        <v>7320</v>
      </c>
      <c r="G322" s="137" t="s">
        <v>973</v>
      </c>
      <c r="H322" s="138">
        <v>50</v>
      </c>
      <c r="I322" s="139">
        <v>79.14</v>
      </c>
      <c r="J322" s="140">
        <f>ROUND(I322*H322,2)</f>
        <v>3957</v>
      </c>
      <c r="K322" s="136" t="s">
        <v>7141</v>
      </c>
      <c r="L322" s="33"/>
      <c r="M322" s="141" t="s">
        <v>21</v>
      </c>
      <c r="N322" s="142" t="s">
        <v>42</v>
      </c>
      <c r="P322" s="143">
        <f>O322*H322</f>
        <v>0</v>
      </c>
      <c r="Q322" s="143">
        <v>0</v>
      </c>
      <c r="R322" s="143">
        <f>Q322*H322</f>
        <v>0</v>
      </c>
      <c r="S322" s="143">
        <v>0</v>
      </c>
      <c r="T322" s="144">
        <f>S322*H322</f>
        <v>0</v>
      </c>
      <c r="AR322" s="145" t="s">
        <v>444</v>
      </c>
      <c r="AT322" s="145" t="s">
        <v>332</v>
      </c>
      <c r="AU322" s="145" t="s">
        <v>78</v>
      </c>
      <c r="AY322" s="18" t="s">
        <v>330</v>
      </c>
      <c r="BE322" s="146">
        <f>IF(N322="základní",J322,0)</f>
        <v>3957</v>
      </c>
      <c r="BF322" s="146">
        <f>IF(N322="snížená",J322,0)</f>
        <v>0</v>
      </c>
      <c r="BG322" s="146">
        <f>IF(N322="zákl. přenesená",J322,0)</f>
        <v>0</v>
      </c>
      <c r="BH322" s="146">
        <f>IF(N322="sníž. přenesená",J322,0)</f>
        <v>0</v>
      </c>
      <c r="BI322" s="146">
        <f>IF(N322="nulová",J322,0)</f>
        <v>0</v>
      </c>
      <c r="BJ322" s="18" t="s">
        <v>78</v>
      </c>
      <c r="BK322" s="146">
        <f>ROUND(I322*H322,2)</f>
        <v>3957</v>
      </c>
      <c r="BL322" s="18" t="s">
        <v>444</v>
      </c>
      <c r="BM322" s="145" t="s">
        <v>1430</v>
      </c>
    </row>
    <row r="323" spans="2:65" s="1" customFormat="1" ht="19.5">
      <c r="B323" s="33"/>
      <c r="D323" s="152" t="s">
        <v>375</v>
      </c>
      <c r="F323" s="165" t="s">
        <v>7278</v>
      </c>
      <c r="I323" s="149"/>
      <c r="L323" s="33"/>
      <c r="M323" s="150"/>
      <c r="T323" s="52"/>
      <c r="AT323" s="18" t="s">
        <v>375</v>
      </c>
      <c r="AU323" s="18" t="s">
        <v>78</v>
      </c>
    </row>
    <row r="324" spans="2:65" s="13" customFormat="1">
      <c r="B324" s="158"/>
      <c r="D324" s="152" t="s">
        <v>340</v>
      </c>
      <c r="E324" s="159" t="s">
        <v>21</v>
      </c>
      <c r="F324" s="160" t="s">
        <v>7291</v>
      </c>
      <c r="H324" s="161">
        <v>50</v>
      </c>
      <c r="I324" s="162"/>
      <c r="L324" s="158"/>
      <c r="M324" s="163"/>
      <c r="T324" s="164"/>
      <c r="AT324" s="159" t="s">
        <v>340</v>
      </c>
      <c r="AU324" s="159" t="s">
        <v>78</v>
      </c>
      <c r="AV324" s="13" t="s">
        <v>80</v>
      </c>
      <c r="AW324" s="13" t="s">
        <v>32</v>
      </c>
      <c r="AX324" s="13" t="s">
        <v>71</v>
      </c>
      <c r="AY324" s="159" t="s">
        <v>330</v>
      </c>
    </row>
    <row r="325" spans="2:65" s="14" customFormat="1">
      <c r="B325" s="166"/>
      <c r="D325" s="152" t="s">
        <v>340</v>
      </c>
      <c r="E325" s="167" t="s">
        <v>21</v>
      </c>
      <c r="F325" s="168" t="s">
        <v>443</v>
      </c>
      <c r="H325" s="169">
        <v>50</v>
      </c>
      <c r="I325" s="170"/>
      <c r="L325" s="166"/>
      <c r="M325" s="171"/>
      <c r="T325" s="172"/>
      <c r="AT325" s="167" t="s">
        <v>340</v>
      </c>
      <c r="AU325" s="167" t="s">
        <v>78</v>
      </c>
      <c r="AV325" s="14" t="s">
        <v>336</v>
      </c>
      <c r="AW325" s="14" t="s">
        <v>32</v>
      </c>
      <c r="AX325" s="14" t="s">
        <v>78</v>
      </c>
      <c r="AY325" s="167" t="s">
        <v>330</v>
      </c>
    </row>
    <row r="326" spans="2:65" s="1" customFormat="1" ht="16.5" customHeight="1">
      <c r="B326" s="33"/>
      <c r="C326" s="134" t="s">
        <v>970</v>
      </c>
      <c r="D326" s="134" t="s">
        <v>332</v>
      </c>
      <c r="E326" s="135" t="s">
        <v>7321</v>
      </c>
      <c r="F326" s="136" t="s">
        <v>7322</v>
      </c>
      <c r="G326" s="137" t="s">
        <v>973</v>
      </c>
      <c r="H326" s="138">
        <v>5</v>
      </c>
      <c r="I326" s="139">
        <v>90.76</v>
      </c>
      <c r="J326" s="140">
        <f>ROUND(I326*H326,2)</f>
        <v>453.8</v>
      </c>
      <c r="K326" s="136" t="s">
        <v>7141</v>
      </c>
      <c r="L326" s="33"/>
      <c r="M326" s="141" t="s">
        <v>21</v>
      </c>
      <c r="N326" s="142" t="s">
        <v>42</v>
      </c>
      <c r="P326" s="143">
        <f>O326*H326</f>
        <v>0</v>
      </c>
      <c r="Q326" s="143">
        <v>0</v>
      </c>
      <c r="R326" s="143">
        <f>Q326*H326</f>
        <v>0</v>
      </c>
      <c r="S326" s="143">
        <v>0</v>
      </c>
      <c r="T326" s="144">
        <f>S326*H326</f>
        <v>0</v>
      </c>
      <c r="AR326" s="145" t="s">
        <v>444</v>
      </c>
      <c r="AT326" s="145" t="s">
        <v>332</v>
      </c>
      <c r="AU326" s="145" t="s">
        <v>78</v>
      </c>
      <c r="AY326" s="18" t="s">
        <v>330</v>
      </c>
      <c r="BE326" s="146">
        <f>IF(N326="základní",J326,0)</f>
        <v>453.8</v>
      </c>
      <c r="BF326" s="146">
        <f>IF(N326="snížená",J326,0)</f>
        <v>0</v>
      </c>
      <c r="BG326" s="146">
        <f>IF(N326="zákl. přenesená",J326,0)</f>
        <v>0</v>
      </c>
      <c r="BH326" s="146">
        <f>IF(N326="sníž. přenesená",J326,0)</f>
        <v>0</v>
      </c>
      <c r="BI326" s="146">
        <f>IF(N326="nulová",J326,0)</f>
        <v>0</v>
      </c>
      <c r="BJ326" s="18" t="s">
        <v>78</v>
      </c>
      <c r="BK326" s="146">
        <f>ROUND(I326*H326,2)</f>
        <v>453.8</v>
      </c>
      <c r="BL326" s="18" t="s">
        <v>444</v>
      </c>
      <c r="BM326" s="145" t="s">
        <v>1442</v>
      </c>
    </row>
    <row r="327" spans="2:65" s="1" customFormat="1" ht="19.5">
      <c r="B327" s="33"/>
      <c r="D327" s="152" t="s">
        <v>375</v>
      </c>
      <c r="F327" s="165" t="s">
        <v>7278</v>
      </c>
      <c r="I327" s="149"/>
      <c r="L327" s="33"/>
      <c r="M327" s="150"/>
      <c r="T327" s="52"/>
      <c r="AT327" s="18" t="s">
        <v>375</v>
      </c>
      <c r="AU327" s="18" t="s">
        <v>78</v>
      </c>
    </row>
    <row r="328" spans="2:65" s="13" customFormat="1">
      <c r="B328" s="158"/>
      <c r="D328" s="152" t="s">
        <v>340</v>
      </c>
      <c r="E328" s="159" t="s">
        <v>21</v>
      </c>
      <c r="F328" s="160" t="s">
        <v>4641</v>
      </c>
      <c r="H328" s="161">
        <v>5</v>
      </c>
      <c r="I328" s="162"/>
      <c r="L328" s="158"/>
      <c r="M328" s="163"/>
      <c r="T328" s="164"/>
      <c r="AT328" s="159" t="s">
        <v>340</v>
      </c>
      <c r="AU328" s="159" t="s">
        <v>78</v>
      </c>
      <c r="AV328" s="13" t="s">
        <v>80</v>
      </c>
      <c r="AW328" s="13" t="s">
        <v>32</v>
      </c>
      <c r="AX328" s="13" t="s">
        <v>71</v>
      </c>
      <c r="AY328" s="159" t="s">
        <v>330</v>
      </c>
    </row>
    <row r="329" spans="2:65" s="14" customFormat="1">
      <c r="B329" s="166"/>
      <c r="D329" s="152" t="s">
        <v>340</v>
      </c>
      <c r="E329" s="167" t="s">
        <v>21</v>
      </c>
      <c r="F329" s="168" t="s">
        <v>443</v>
      </c>
      <c r="H329" s="169">
        <v>5</v>
      </c>
      <c r="I329" s="170"/>
      <c r="L329" s="166"/>
      <c r="M329" s="171"/>
      <c r="T329" s="172"/>
      <c r="AT329" s="167" t="s">
        <v>340</v>
      </c>
      <c r="AU329" s="167" t="s">
        <v>78</v>
      </c>
      <c r="AV329" s="14" t="s">
        <v>336</v>
      </c>
      <c r="AW329" s="14" t="s">
        <v>32</v>
      </c>
      <c r="AX329" s="14" t="s">
        <v>78</v>
      </c>
      <c r="AY329" s="167" t="s">
        <v>330</v>
      </c>
    </row>
    <row r="330" spans="2:65" s="1" customFormat="1" ht="16.5" customHeight="1">
      <c r="B330" s="33"/>
      <c r="C330" s="134" t="s">
        <v>977</v>
      </c>
      <c r="D330" s="134" t="s">
        <v>332</v>
      </c>
      <c r="E330" s="135" t="s">
        <v>7323</v>
      </c>
      <c r="F330" s="136" t="s">
        <v>7324</v>
      </c>
      <c r="G330" s="137" t="s">
        <v>973</v>
      </c>
      <c r="H330" s="138">
        <v>80</v>
      </c>
      <c r="I330" s="139">
        <v>113.4</v>
      </c>
      <c r="J330" s="140">
        <f>ROUND(I330*H330,2)</f>
        <v>9072</v>
      </c>
      <c r="K330" s="136" t="s">
        <v>7141</v>
      </c>
      <c r="L330" s="33"/>
      <c r="M330" s="141" t="s">
        <v>21</v>
      </c>
      <c r="N330" s="142" t="s">
        <v>42</v>
      </c>
      <c r="P330" s="143">
        <f>O330*H330</f>
        <v>0</v>
      </c>
      <c r="Q330" s="143">
        <v>0</v>
      </c>
      <c r="R330" s="143">
        <f>Q330*H330</f>
        <v>0</v>
      </c>
      <c r="S330" s="143">
        <v>0</v>
      </c>
      <c r="T330" s="144">
        <f>S330*H330</f>
        <v>0</v>
      </c>
      <c r="AR330" s="145" t="s">
        <v>444</v>
      </c>
      <c r="AT330" s="145" t="s">
        <v>332</v>
      </c>
      <c r="AU330" s="145" t="s">
        <v>78</v>
      </c>
      <c r="AY330" s="18" t="s">
        <v>330</v>
      </c>
      <c r="BE330" s="146">
        <f>IF(N330="základní",J330,0)</f>
        <v>9072</v>
      </c>
      <c r="BF330" s="146">
        <f>IF(N330="snížená",J330,0)</f>
        <v>0</v>
      </c>
      <c r="BG330" s="146">
        <f>IF(N330="zákl. přenesená",J330,0)</f>
        <v>0</v>
      </c>
      <c r="BH330" s="146">
        <f>IF(N330="sníž. přenesená",J330,0)</f>
        <v>0</v>
      </c>
      <c r="BI330" s="146">
        <f>IF(N330="nulová",J330,0)</f>
        <v>0</v>
      </c>
      <c r="BJ330" s="18" t="s">
        <v>78</v>
      </c>
      <c r="BK330" s="146">
        <f>ROUND(I330*H330,2)</f>
        <v>9072</v>
      </c>
      <c r="BL330" s="18" t="s">
        <v>444</v>
      </c>
      <c r="BM330" s="145" t="s">
        <v>1736</v>
      </c>
    </row>
    <row r="331" spans="2:65" s="1" customFormat="1" ht="19.5">
      <c r="B331" s="33"/>
      <c r="D331" s="152" t="s">
        <v>375</v>
      </c>
      <c r="F331" s="165" t="s">
        <v>7278</v>
      </c>
      <c r="I331" s="149"/>
      <c r="L331" s="33"/>
      <c r="M331" s="150"/>
      <c r="T331" s="52"/>
      <c r="AT331" s="18" t="s">
        <v>375</v>
      </c>
      <c r="AU331" s="18" t="s">
        <v>78</v>
      </c>
    </row>
    <row r="332" spans="2:65" s="13" customFormat="1">
      <c r="B332" s="158"/>
      <c r="D332" s="152" t="s">
        <v>340</v>
      </c>
      <c r="E332" s="159" t="s">
        <v>21</v>
      </c>
      <c r="F332" s="160" t="s">
        <v>7325</v>
      </c>
      <c r="H332" s="161">
        <v>80</v>
      </c>
      <c r="I332" s="162"/>
      <c r="L332" s="158"/>
      <c r="M332" s="163"/>
      <c r="T332" s="164"/>
      <c r="AT332" s="159" t="s">
        <v>340</v>
      </c>
      <c r="AU332" s="159" t="s">
        <v>78</v>
      </c>
      <c r="AV332" s="13" t="s">
        <v>80</v>
      </c>
      <c r="AW332" s="13" t="s">
        <v>32</v>
      </c>
      <c r="AX332" s="13" t="s">
        <v>71</v>
      </c>
      <c r="AY332" s="159" t="s">
        <v>330</v>
      </c>
    </row>
    <row r="333" spans="2:65" s="14" customFormat="1">
      <c r="B333" s="166"/>
      <c r="D333" s="152" t="s">
        <v>340</v>
      </c>
      <c r="E333" s="167" t="s">
        <v>21</v>
      </c>
      <c r="F333" s="168" t="s">
        <v>443</v>
      </c>
      <c r="H333" s="169">
        <v>80</v>
      </c>
      <c r="I333" s="170"/>
      <c r="L333" s="166"/>
      <c r="M333" s="171"/>
      <c r="T333" s="172"/>
      <c r="AT333" s="167" t="s">
        <v>340</v>
      </c>
      <c r="AU333" s="167" t="s">
        <v>78</v>
      </c>
      <c r="AV333" s="14" t="s">
        <v>336</v>
      </c>
      <c r="AW333" s="14" t="s">
        <v>32</v>
      </c>
      <c r="AX333" s="14" t="s">
        <v>78</v>
      </c>
      <c r="AY333" s="167" t="s">
        <v>330</v>
      </c>
    </row>
    <row r="334" spans="2:65" s="1" customFormat="1" ht="16.5" customHeight="1">
      <c r="B334" s="33"/>
      <c r="C334" s="134" t="s">
        <v>982</v>
      </c>
      <c r="D334" s="134" t="s">
        <v>332</v>
      </c>
      <c r="E334" s="135" t="s">
        <v>7326</v>
      </c>
      <c r="F334" s="136" t="s">
        <v>7327</v>
      </c>
      <c r="G334" s="137" t="s">
        <v>973</v>
      </c>
      <c r="H334" s="138">
        <v>99</v>
      </c>
      <c r="I334" s="139">
        <v>822.4</v>
      </c>
      <c r="J334" s="140">
        <f>ROUND(I334*H334,2)</f>
        <v>81417.600000000006</v>
      </c>
      <c r="K334" s="136" t="s">
        <v>21</v>
      </c>
      <c r="L334" s="33"/>
      <c r="M334" s="141" t="s">
        <v>21</v>
      </c>
      <c r="N334" s="142" t="s">
        <v>42</v>
      </c>
      <c r="P334" s="143">
        <f>O334*H334</f>
        <v>0</v>
      </c>
      <c r="Q334" s="143">
        <v>0</v>
      </c>
      <c r="R334" s="143">
        <f>Q334*H334</f>
        <v>0</v>
      </c>
      <c r="S334" s="143">
        <v>0</v>
      </c>
      <c r="T334" s="144">
        <f>S334*H334</f>
        <v>0</v>
      </c>
      <c r="AR334" s="145" t="s">
        <v>444</v>
      </c>
      <c r="AT334" s="145" t="s">
        <v>332</v>
      </c>
      <c r="AU334" s="145" t="s">
        <v>78</v>
      </c>
      <c r="AY334" s="18" t="s">
        <v>330</v>
      </c>
      <c r="BE334" s="146">
        <f>IF(N334="základní",J334,0)</f>
        <v>81417.600000000006</v>
      </c>
      <c r="BF334" s="146">
        <f>IF(N334="snížená",J334,0)</f>
        <v>0</v>
      </c>
      <c r="BG334" s="146">
        <f>IF(N334="zákl. přenesená",J334,0)</f>
        <v>0</v>
      </c>
      <c r="BH334" s="146">
        <f>IF(N334="sníž. přenesená",J334,0)</f>
        <v>0</v>
      </c>
      <c r="BI334" s="146">
        <f>IF(N334="nulová",J334,0)</f>
        <v>0</v>
      </c>
      <c r="BJ334" s="18" t="s">
        <v>78</v>
      </c>
      <c r="BK334" s="146">
        <f>ROUND(I334*H334,2)</f>
        <v>81417.600000000006</v>
      </c>
      <c r="BL334" s="18" t="s">
        <v>444</v>
      </c>
      <c r="BM334" s="145" t="s">
        <v>1753</v>
      </c>
    </row>
    <row r="335" spans="2:65" s="1" customFormat="1" ht="19.5">
      <c r="B335" s="33"/>
      <c r="D335" s="152" t="s">
        <v>375</v>
      </c>
      <c r="F335" s="165" t="s">
        <v>7328</v>
      </c>
      <c r="I335" s="149"/>
      <c r="L335" s="33"/>
      <c r="M335" s="150"/>
      <c r="T335" s="52"/>
      <c r="AT335" s="18" t="s">
        <v>375</v>
      </c>
      <c r="AU335" s="18" t="s">
        <v>78</v>
      </c>
    </row>
    <row r="336" spans="2:65" s="12" customFormat="1">
      <c r="B336" s="151"/>
      <c r="D336" s="152" t="s">
        <v>340</v>
      </c>
      <c r="E336" s="153" t="s">
        <v>21</v>
      </c>
      <c r="F336" s="154" t="s">
        <v>7329</v>
      </c>
      <c r="H336" s="153" t="s">
        <v>21</v>
      </c>
      <c r="I336" s="155"/>
      <c r="L336" s="151"/>
      <c r="M336" s="156"/>
      <c r="T336" s="157"/>
      <c r="AT336" s="153" t="s">
        <v>340</v>
      </c>
      <c r="AU336" s="153" t="s">
        <v>78</v>
      </c>
      <c r="AV336" s="12" t="s">
        <v>78</v>
      </c>
      <c r="AW336" s="12" t="s">
        <v>32</v>
      </c>
      <c r="AX336" s="12" t="s">
        <v>71</v>
      </c>
      <c r="AY336" s="153" t="s">
        <v>330</v>
      </c>
    </row>
    <row r="337" spans="2:65" s="13" customFormat="1">
      <c r="B337" s="158"/>
      <c r="D337" s="152" t="s">
        <v>340</v>
      </c>
      <c r="E337" s="159" t="s">
        <v>21</v>
      </c>
      <c r="F337" s="160" t="s">
        <v>7330</v>
      </c>
      <c r="H337" s="161">
        <v>41</v>
      </c>
      <c r="I337" s="162"/>
      <c r="L337" s="158"/>
      <c r="M337" s="163"/>
      <c r="T337" s="164"/>
      <c r="AT337" s="159" t="s">
        <v>340</v>
      </c>
      <c r="AU337" s="159" t="s">
        <v>78</v>
      </c>
      <c r="AV337" s="13" t="s">
        <v>80</v>
      </c>
      <c r="AW337" s="13" t="s">
        <v>32</v>
      </c>
      <c r="AX337" s="13" t="s">
        <v>71</v>
      </c>
      <c r="AY337" s="159" t="s">
        <v>330</v>
      </c>
    </row>
    <row r="338" spans="2:65" s="12" customFormat="1">
      <c r="B338" s="151"/>
      <c r="D338" s="152" t="s">
        <v>340</v>
      </c>
      <c r="E338" s="153" t="s">
        <v>21</v>
      </c>
      <c r="F338" s="154" t="s">
        <v>7331</v>
      </c>
      <c r="H338" s="153" t="s">
        <v>21</v>
      </c>
      <c r="I338" s="155"/>
      <c r="L338" s="151"/>
      <c r="M338" s="156"/>
      <c r="T338" s="157"/>
      <c r="AT338" s="153" t="s">
        <v>340</v>
      </c>
      <c r="AU338" s="153" t="s">
        <v>78</v>
      </c>
      <c r="AV338" s="12" t="s">
        <v>78</v>
      </c>
      <c r="AW338" s="12" t="s">
        <v>32</v>
      </c>
      <c r="AX338" s="12" t="s">
        <v>71</v>
      </c>
      <c r="AY338" s="153" t="s">
        <v>330</v>
      </c>
    </row>
    <row r="339" spans="2:65" s="13" customFormat="1">
      <c r="B339" s="158"/>
      <c r="D339" s="152" t="s">
        <v>340</v>
      </c>
      <c r="E339" s="159" t="s">
        <v>21</v>
      </c>
      <c r="F339" s="160" t="s">
        <v>7332</v>
      </c>
      <c r="H339" s="161">
        <v>56</v>
      </c>
      <c r="I339" s="162"/>
      <c r="L339" s="158"/>
      <c r="M339" s="163"/>
      <c r="T339" s="164"/>
      <c r="AT339" s="159" t="s">
        <v>340</v>
      </c>
      <c r="AU339" s="159" t="s">
        <v>78</v>
      </c>
      <c r="AV339" s="13" t="s">
        <v>80</v>
      </c>
      <c r="AW339" s="13" t="s">
        <v>32</v>
      </c>
      <c r="AX339" s="13" t="s">
        <v>71</v>
      </c>
      <c r="AY339" s="159" t="s">
        <v>330</v>
      </c>
    </row>
    <row r="340" spans="2:65" s="12" customFormat="1">
      <c r="B340" s="151"/>
      <c r="D340" s="152" t="s">
        <v>340</v>
      </c>
      <c r="E340" s="153" t="s">
        <v>21</v>
      </c>
      <c r="F340" s="154" t="s">
        <v>7333</v>
      </c>
      <c r="H340" s="153" t="s">
        <v>21</v>
      </c>
      <c r="I340" s="155"/>
      <c r="L340" s="151"/>
      <c r="M340" s="156"/>
      <c r="T340" s="157"/>
      <c r="AT340" s="153" t="s">
        <v>340</v>
      </c>
      <c r="AU340" s="153" t="s">
        <v>78</v>
      </c>
      <c r="AV340" s="12" t="s">
        <v>78</v>
      </c>
      <c r="AW340" s="12" t="s">
        <v>32</v>
      </c>
      <c r="AX340" s="12" t="s">
        <v>71</v>
      </c>
      <c r="AY340" s="153" t="s">
        <v>330</v>
      </c>
    </row>
    <row r="341" spans="2:65" s="13" customFormat="1">
      <c r="B341" s="158"/>
      <c r="D341" s="152" t="s">
        <v>340</v>
      </c>
      <c r="E341" s="159" t="s">
        <v>21</v>
      </c>
      <c r="F341" s="160" t="s">
        <v>7334</v>
      </c>
      <c r="H341" s="161">
        <v>2</v>
      </c>
      <c r="I341" s="162"/>
      <c r="L341" s="158"/>
      <c r="M341" s="163"/>
      <c r="T341" s="164"/>
      <c r="AT341" s="159" t="s">
        <v>340</v>
      </c>
      <c r="AU341" s="159" t="s">
        <v>78</v>
      </c>
      <c r="AV341" s="13" t="s">
        <v>80</v>
      </c>
      <c r="AW341" s="13" t="s">
        <v>32</v>
      </c>
      <c r="AX341" s="13" t="s">
        <v>71</v>
      </c>
      <c r="AY341" s="159" t="s">
        <v>330</v>
      </c>
    </row>
    <row r="342" spans="2:65" s="14" customFormat="1">
      <c r="B342" s="166"/>
      <c r="D342" s="152" t="s">
        <v>340</v>
      </c>
      <c r="E342" s="167" t="s">
        <v>21</v>
      </c>
      <c r="F342" s="168" t="s">
        <v>443</v>
      </c>
      <c r="H342" s="169">
        <v>99</v>
      </c>
      <c r="I342" s="170"/>
      <c r="L342" s="166"/>
      <c r="M342" s="171"/>
      <c r="T342" s="172"/>
      <c r="AT342" s="167" t="s">
        <v>340</v>
      </c>
      <c r="AU342" s="167" t="s">
        <v>78</v>
      </c>
      <c r="AV342" s="14" t="s">
        <v>336</v>
      </c>
      <c r="AW342" s="14" t="s">
        <v>32</v>
      </c>
      <c r="AX342" s="14" t="s">
        <v>78</v>
      </c>
      <c r="AY342" s="167" t="s">
        <v>330</v>
      </c>
    </row>
    <row r="343" spans="2:65" s="1" customFormat="1" ht="16.5" customHeight="1">
      <c r="B343" s="33"/>
      <c r="C343" s="134" t="s">
        <v>987</v>
      </c>
      <c r="D343" s="134" t="s">
        <v>332</v>
      </c>
      <c r="E343" s="135" t="s">
        <v>7335</v>
      </c>
      <c r="F343" s="136" t="s">
        <v>7336</v>
      </c>
      <c r="G343" s="137" t="s">
        <v>973</v>
      </c>
      <c r="H343" s="138">
        <v>10</v>
      </c>
      <c r="I343" s="139">
        <v>1053.74</v>
      </c>
      <c r="J343" s="140">
        <f>ROUND(I343*H343,2)</f>
        <v>10537.4</v>
      </c>
      <c r="K343" s="136" t="s">
        <v>21</v>
      </c>
      <c r="L343" s="33"/>
      <c r="M343" s="141" t="s">
        <v>21</v>
      </c>
      <c r="N343" s="142" t="s">
        <v>42</v>
      </c>
      <c r="P343" s="143">
        <f>O343*H343</f>
        <v>0</v>
      </c>
      <c r="Q343" s="143">
        <v>1E-3</v>
      </c>
      <c r="R343" s="143">
        <f>Q343*H343</f>
        <v>0.01</v>
      </c>
      <c r="S343" s="143">
        <v>0</v>
      </c>
      <c r="T343" s="144">
        <f>S343*H343</f>
        <v>0</v>
      </c>
      <c r="AR343" s="145" t="s">
        <v>444</v>
      </c>
      <c r="AT343" s="145" t="s">
        <v>332</v>
      </c>
      <c r="AU343" s="145" t="s">
        <v>78</v>
      </c>
      <c r="AY343" s="18" t="s">
        <v>330</v>
      </c>
      <c r="BE343" s="146">
        <f>IF(N343="základní",J343,0)</f>
        <v>10537.4</v>
      </c>
      <c r="BF343" s="146">
        <f>IF(N343="snížená",J343,0)</f>
        <v>0</v>
      </c>
      <c r="BG343" s="146">
        <f>IF(N343="zákl. přenesená",J343,0)</f>
        <v>0</v>
      </c>
      <c r="BH343" s="146">
        <f>IF(N343="sníž. přenesená",J343,0)</f>
        <v>0</v>
      </c>
      <c r="BI343" s="146">
        <f>IF(N343="nulová",J343,0)</f>
        <v>0</v>
      </c>
      <c r="BJ343" s="18" t="s">
        <v>78</v>
      </c>
      <c r="BK343" s="146">
        <f>ROUND(I343*H343,2)</f>
        <v>10537.4</v>
      </c>
      <c r="BL343" s="18" t="s">
        <v>444</v>
      </c>
      <c r="BM343" s="145" t="s">
        <v>1868</v>
      </c>
    </row>
    <row r="344" spans="2:65" s="1" customFormat="1" ht="19.5">
      <c r="B344" s="33"/>
      <c r="D344" s="152" t="s">
        <v>375</v>
      </c>
      <c r="F344" s="165" t="s">
        <v>7337</v>
      </c>
      <c r="I344" s="149"/>
      <c r="L344" s="33"/>
      <c r="M344" s="150"/>
      <c r="T344" s="52"/>
      <c r="AT344" s="18" t="s">
        <v>375</v>
      </c>
      <c r="AU344" s="18" t="s">
        <v>78</v>
      </c>
    </row>
    <row r="345" spans="2:65" s="12" customFormat="1">
      <c r="B345" s="151"/>
      <c r="D345" s="152" t="s">
        <v>340</v>
      </c>
      <c r="E345" s="153" t="s">
        <v>21</v>
      </c>
      <c r="F345" s="154" t="s">
        <v>7338</v>
      </c>
      <c r="H345" s="153" t="s">
        <v>21</v>
      </c>
      <c r="I345" s="155"/>
      <c r="L345" s="151"/>
      <c r="M345" s="156"/>
      <c r="T345" s="157"/>
      <c r="AT345" s="153" t="s">
        <v>340</v>
      </c>
      <c r="AU345" s="153" t="s">
        <v>78</v>
      </c>
      <c r="AV345" s="12" t="s">
        <v>78</v>
      </c>
      <c r="AW345" s="12" t="s">
        <v>32</v>
      </c>
      <c r="AX345" s="12" t="s">
        <v>71</v>
      </c>
      <c r="AY345" s="153" t="s">
        <v>330</v>
      </c>
    </row>
    <row r="346" spans="2:65" s="13" customFormat="1">
      <c r="B346" s="158"/>
      <c r="D346" s="152" t="s">
        <v>340</v>
      </c>
      <c r="E346" s="159" t="s">
        <v>21</v>
      </c>
      <c r="F346" s="160" t="s">
        <v>7247</v>
      </c>
      <c r="H346" s="161">
        <v>10</v>
      </c>
      <c r="I346" s="162"/>
      <c r="L346" s="158"/>
      <c r="M346" s="163"/>
      <c r="T346" s="164"/>
      <c r="AT346" s="159" t="s">
        <v>340</v>
      </c>
      <c r="AU346" s="159" t="s">
        <v>78</v>
      </c>
      <c r="AV346" s="13" t="s">
        <v>80</v>
      </c>
      <c r="AW346" s="13" t="s">
        <v>32</v>
      </c>
      <c r="AX346" s="13" t="s">
        <v>71</v>
      </c>
      <c r="AY346" s="159" t="s">
        <v>330</v>
      </c>
    </row>
    <row r="347" spans="2:65" s="14" customFormat="1">
      <c r="B347" s="166"/>
      <c r="D347" s="152" t="s">
        <v>340</v>
      </c>
      <c r="E347" s="167" t="s">
        <v>21</v>
      </c>
      <c r="F347" s="168" t="s">
        <v>443</v>
      </c>
      <c r="H347" s="169">
        <v>10</v>
      </c>
      <c r="I347" s="170"/>
      <c r="L347" s="166"/>
      <c r="M347" s="171"/>
      <c r="T347" s="172"/>
      <c r="AT347" s="167" t="s">
        <v>340</v>
      </c>
      <c r="AU347" s="167" t="s">
        <v>78</v>
      </c>
      <c r="AV347" s="14" t="s">
        <v>336</v>
      </c>
      <c r="AW347" s="14" t="s">
        <v>32</v>
      </c>
      <c r="AX347" s="14" t="s">
        <v>78</v>
      </c>
      <c r="AY347" s="167" t="s">
        <v>330</v>
      </c>
    </row>
    <row r="348" spans="2:65" s="1" customFormat="1" ht="16.5" customHeight="1">
      <c r="B348" s="33"/>
      <c r="C348" s="134" t="s">
        <v>993</v>
      </c>
      <c r="D348" s="134" t="s">
        <v>332</v>
      </c>
      <c r="E348" s="135" t="s">
        <v>7339</v>
      </c>
      <c r="F348" s="136" t="s">
        <v>7340</v>
      </c>
      <c r="G348" s="137" t="s">
        <v>973</v>
      </c>
      <c r="H348" s="138">
        <v>35</v>
      </c>
      <c r="I348" s="139">
        <v>2152.85</v>
      </c>
      <c r="J348" s="140">
        <f>ROUND(I348*H348,2)</f>
        <v>75349.75</v>
      </c>
      <c r="K348" s="136" t="s">
        <v>7141</v>
      </c>
      <c r="L348" s="33"/>
      <c r="M348" s="141" t="s">
        <v>21</v>
      </c>
      <c r="N348" s="142" t="s">
        <v>42</v>
      </c>
      <c r="P348" s="143">
        <f>O348*H348</f>
        <v>0</v>
      </c>
      <c r="Q348" s="143">
        <v>4.8999999999999998E-4</v>
      </c>
      <c r="R348" s="143">
        <f>Q348*H348</f>
        <v>1.7149999999999999E-2</v>
      </c>
      <c r="S348" s="143">
        <v>0</v>
      </c>
      <c r="T348" s="144">
        <f>S348*H348</f>
        <v>0</v>
      </c>
      <c r="AR348" s="145" t="s">
        <v>444</v>
      </c>
      <c r="AT348" s="145" t="s">
        <v>332</v>
      </c>
      <c r="AU348" s="145" t="s">
        <v>78</v>
      </c>
      <c r="AY348" s="18" t="s">
        <v>330</v>
      </c>
      <c r="BE348" s="146">
        <f>IF(N348="základní",J348,0)</f>
        <v>75349.75</v>
      </c>
      <c r="BF348" s="146">
        <f>IF(N348="snížená",J348,0)</f>
        <v>0</v>
      </c>
      <c r="BG348" s="146">
        <f>IF(N348="zákl. přenesená",J348,0)</f>
        <v>0</v>
      </c>
      <c r="BH348" s="146">
        <f>IF(N348="sníž. přenesená",J348,0)</f>
        <v>0</v>
      </c>
      <c r="BI348" s="146">
        <f>IF(N348="nulová",J348,0)</f>
        <v>0</v>
      </c>
      <c r="BJ348" s="18" t="s">
        <v>78</v>
      </c>
      <c r="BK348" s="146">
        <f>ROUND(I348*H348,2)</f>
        <v>75349.75</v>
      </c>
      <c r="BL348" s="18" t="s">
        <v>444</v>
      </c>
      <c r="BM348" s="145" t="s">
        <v>1880</v>
      </c>
    </row>
    <row r="349" spans="2:65" s="1" customFormat="1" ht="19.5">
      <c r="B349" s="33"/>
      <c r="D349" s="152" t="s">
        <v>375</v>
      </c>
      <c r="F349" s="165" t="s">
        <v>7341</v>
      </c>
      <c r="I349" s="149"/>
      <c r="L349" s="33"/>
      <c r="M349" s="150"/>
      <c r="T349" s="52"/>
      <c r="AT349" s="18" t="s">
        <v>375</v>
      </c>
      <c r="AU349" s="18" t="s">
        <v>78</v>
      </c>
    </row>
    <row r="350" spans="2:65" s="13" customFormat="1">
      <c r="B350" s="158"/>
      <c r="D350" s="152" t="s">
        <v>340</v>
      </c>
      <c r="E350" s="159" t="s">
        <v>21</v>
      </c>
      <c r="F350" s="160" t="s">
        <v>7262</v>
      </c>
      <c r="H350" s="161">
        <v>35</v>
      </c>
      <c r="I350" s="162"/>
      <c r="L350" s="158"/>
      <c r="M350" s="163"/>
      <c r="T350" s="164"/>
      <c r="AT350" s="159" t="s">
        <v>340</v>
      </c>
      <c r="AU350" s="159" t="s">
        <v>78</v>
      </c>
      <c r="AV350" s="13" t="s">
        <v>80</v>
      </c>
      <c r="AW350" s="13" t="s">
        <v>32</v>
      </c>
      <c r="AX350" s="13" t="s">
        <v>71</v>
      </c>
      <c r="AY350" s="159" t="s">
        <v>330</v>
      </c>
    </row>
    <row r="351" spans="2:65" s="14" customFormat="1">
      <c r="B351" s="166"/>
      <c r="D351" s="152" t="s">
        <v>340</v>
      </c>
      <c r="E351" s="167" t="s">
        <v>21</v>
      </c>
      <c r="F351" s="168" t="s">
        <v>443</v>
      </c>
      <c r="H351" s="169">
        <v>35</v>
      </c>
      <c r="I351" s="170"/>
      <c r="L351" s="166"/>
      <c r="M351" s="171"/>
      <c r="T351" s="172"/>
      <c r="AT351" s="167" t="s">
        <v>340</v>
      </c>
      <c r="AU351" s="167" t="s">
        <v>78</v>
      </c>
      <c r="AV351" s="14" t="s">
        <v>336</v>
      </c>
      <c r="AW351" s="14" t="s">
        <v>32</v>
      </c>
      <c r="AX351" s="14" t="s">
        <v>78</v>
      </c>
      <c r="AY351" s="167" t="s">
        <v>330</v>
      </c>
    </row>
    <row r="352" spans="2:65" s="1" customFormat="1" ht="16.5" customHeight="1">
      <c r="B352" s="33"/>
      <c r="C352" s="134" t="s">
        <v>998</v>
      </c>
      <c r="D352" s="134" t="s">
        <v>332</v>
      </c>
      <c r="E352" s="135" t="s">
        <v>7342</v>
      </c>
      <c r="F352" s="136" t="s">
        <v>7343</v>
      </c>
      <c r="G352" s="137" t="s">
        <v>973</v>
      </c>
      <c r="H352" s="138">
        <v>3</v>
      </c>
      <c r="I352" s="139">
        <v>2545.79</v>
      </c>
      <c r="J352" s="140">
        <f>ROUND(I352*H352,2)</f>
        <v>7637.37</v>
      </c>
      <c r="K352" s="136" t="s">
        <v>7141</v>
      </c>
      <c r="L352" s="33"/>
      <c r="M352" s="141" t="s">
        <v>21</v>
      </c>
      <c r="N352" s="142" t="s">
        <v>42</v>
      </c>
      <c r="P352" s="143">
        <f>O352*H352</f>
        <v>0</v>
      </c>
      <c r="Q352" s="143">
        <v>3.8000000000000002E-4</v>
      </c>
      <c r="R352" s="143">
        <f>Q352*H352</f>
        <v>1.14E-3</v>
      </c>
      <c r="S352" s="143">
        <v>0</v>
      </c>
      <c r="T352" s="144">
        <f>S352*H352</f>
        <v>0</v>
      </c>
      <c r="AR352" s="145" t="s">
        <v>444</v>
      </c>
      <c r="AT352" s="145" t="s">
        <v>332</v>
      </c>
      <c r="AU352" s="145" t="s">
        <v>78</v>
      </c>
      <c r="AY352" s="18" t="s">
        <v>330</v>
      </c>
      <c r="BE352" s="146">
        <f>IF(N352="základní",J352,0)</f>
        <v>7637.37</v>
      </c>
      <c r="BF352" s="146">
        <f>IF(N352="snížená",J352,0)</f>
        <v>0</v>
      </c>
      <c r="BG352" s="146">
        <f>IF(N352="zákl. přenesená",J352,0)</f>
        <v>0</v>
      </c>
      <c r="BH352" s="146">
        <f>IF(N352="sníž. přenesená",J352,0)</f>
        <v>0</v>
      </c>
      <c r="BI352" s="146">
        <f>IF(N352="nulová",J352,0)</f>
        <v>0</v>
      </c>
      <c r="BJ352" s="18" t="s">
        <v>78</v>
      </c>
      <c r="BK352" s="146">
        <f>ROUND(I352*H352,2)</f>
        <v>7637.37</v>
      </c>
      <c r="BL352" s="18" t="s">
        <v>444</v>
      </c>
      <c r="BM352" s="145" t="s">
        <v>1893</v>
      </c>
    </row>
    <row r="353" spans="2:65" s="1" customFormat="1" ht="19.5">
      <c r="B353" s="33"/>
      <c r="D353" s="152" t="s">
        <v>375</v>
      </c>
      <c r="F353" s="165" t="s">
        <v>7344</v>
      </c>
      <c r="I353" s="149"/>
      <c r="L353" s="33"/>
      <c r="M353" s="150"/>
      <c r="T353" s="52"/>
      <c r="AT353" s="18" t="s">
        <v>375</v>
      </c>
      <c r="AU353" s="18" t="s">
        <v>78</v>
      </c>
    </row>
    <row r="354" spans="2:65" s="13" customFormat="1">
      <c r="B354" s="158"/>
      <c r="D354" s="152" t="s">
        <v>340</v>
      </c>
      <c r="E354" s="159" t="s">
        <v>21</v>
      </c>
      <c r="F354" s="160" t="s">
        <v>7345</v>
      </c>
      <c r="H354" s="161">
        <v>3</v>
      </c>
      <c r="I354" s="162"/>
      <c r="L354" s="158"/>
      <c r="M354" s="163"/>
      <c r="T354" s="164"/>
      <c r="AT354" s="159" t="s">
        <v>340</v>
      </c>
      <c r="AU354" s="159" t="s">
        <v>78</v>
      </c>
      <c r="AV354" s="13" t="s">
        <v>80</v>
      </c>
      <c r="AW354" s="13" t="s">
        <v>32</v>
      </c>
      <c r="AX354" s="13" t="s">
        <v>71</v>
      </c>
      <c r="AY354" s="159" t="s">
        <v>330</v>
      </c>
    </row>
    <row r="355" spans="2:65" s="14" customFormat="1">
      <c r="B355" s="166"/>
      <c r="D355" s="152" t="s">
        <v>340</v>
      </c>
      <c r="E355" s="167" t="s">
        <v>21</v>
      </c>
      <c r="F355" s="168" t="s">
        <v>443</v>
      </c>
      <c r="H355" s="169">
        <v>3</v>
      </c>
      <c r="I355" s="170"/>
      <c r="L355" s="166"/>
      <c r="M355" s="171"/>
      <c r="T355" s="172"/>
      <c r="AT355" s="167" t="s">
        <v>340</v>
      </c>
      <c r="AU355" s="167" t="s">
        <v>78</v>
      </c>
      <c r="AV355" s="14" t="s">
        <v>336</v>
      </c>
      <c r="AW355" s="14" t="s">
        <v>32</v>
      </c>
      <c r="AX355" s="14" t="s">
        <v>78</v>
      </c>
      <c r="AY355" s="167" t="s">
        <v>330</v>
      </c>
    </row>
    <row r="356" spans="2:65" s="1" customFormat="1" ht="24.2" customHeight="1">
      <c r="B356" s="33"/>
      <c r="C356" s="134" t="s">
        <v>1013</v>
      </c>
      <c r="D356" s="134" t="s">
        <v>332</v>
      </c>
      <c r="E356" s="135" t="s">
        <v>7346</v>
      </c>
      <c r="F356" s="136" t="s">
        <v>7347</v>
      </c>
      <c r="G356" s="137" t="s">
        <v>973</v>
      </c>
      <c r="H356" s="138">
        <v>12</v>
      </c>
      <c r="I356" s="139">
        <v>2025.01</v>
      </c>
      <c r="J356" s="140">
        <f>ROUND(I356*H356,2)</f>
        <v>24300.12</v>
      </c>
      <c r="K356" s="136" t="s">
        <v>21</v>
      </c>
      <c r="L356" s="33"/>
      <c r="M356" s="141" t="s">
        <v>21</v>
      </c>
      <c r="N356" s="142" t="s">
        <v>42</v>
      </c>
      <c r="P356" s="143">
        <f>O356*H356</f>
        <v>0</v>
      </c>
      <c r="Q356" s="143">
        <v>4.4999999999999999E-4</v>
      </c>
      <c r="R356" s="143">
        <f>Q356*H356</f>
        <v>5.4000000000000003E-3</v>
      </c>
      <c r="S356" s="143">
        <v>0</v>
      </c>
      <c r="T356" s="144">
        <f>S356*H356</f>
        <v>0</v>
      </c>
      <c r="AR356" s="145" t="s">
        <v>444</v>
      </c>
      <c r="AT356" s="145" t="s">
        <v>332</v>
      </c>
      <c r="AU356" s="145" t="s">
        <v>78</v>
      </c>
      <c r="AY356" s="18" t="s">
        <v>330</v>
      </c>
      <c r="BE356" s="146">
        <f>IF(N356="základní",J356,0)</f>
        <v>24300.12</v>
      </c>
      <c r="BF356" s="146">
        <f>IF(N356="snížená",J356,0)</f>
        <v>0</v>
      </c>
      <c r="BG356" s="146">
        <f>IF(N356="zákl. přenesená",J356,0)</f>
        <v>0</v>
      </c>
      <c r="BH356" s="146">
        <f>IF(N356="sníž. přenesená",J356,0)</f>
        <v>0</v>
      </c>
      <c r="BI356" s="146">
        <f>IF(N356="nulová",J356,0)</f>
        <v>0</v>
      </c>
      <c r="BJ356" s="18" t="s">
        <v>78</v>
      </c>
      <c r="BK356" s="146">
        <f>ROUND(I356*H356,2)</f>
        <v>24300.12</v>
      </c>
      <c r="BL356" s="18" t="s">
        <v>444</v>
      </c>
      <c r="BM356" s="145" t="s">
        <v>1904</v>
      </c>
    </row>
    <row r="357" spans="2:65" s="1" customFormat="1" ht="19.5">
      <c r="B357" s="33"/>
      <c r="D357" s="152" t="s">
        <v>375</v>
      </c>
      <c r="F357" s="165" t="s">
        <v>7348</v>
      </c>
      <c r="I357" s="149"/>
      <c r="L357" s="33"/>
      <c r="M357" s="150"/>
      <c r="T357" s="52"/>
      <c r="AT357" s="18" t="s">
        <v>375</v>
      </c>
      <c r="AU357" s="18" t="s">
        <v>78</v>
      </c>
    </row>
    <row r="358" spans="2:65" s="12" customFormat="1">
      <c r="B358" s="151"/>
      <c r="D358" s="152" t="s">
        <v>340</v>
      </c>
      <c r="E358" s="153" t="s">
        <v>21</v>
      </c>
      <c r="F358" s="154" t="s">
        <v>7349</v>
      </c>
      <c r="H358" s="153" t="s">
        <v>21</v>
      </c>
      <c r="I358" s="155"/>
      <c r="L358" s="151"/>
      <c r="M358" s="156"/>
      <c r="T358" s="157"/>
      <c r="AT358" s="153" t="s">
        <v>340</v>
      </c>
      <c r="AU358" s="153" t="s">
        <v>78</v>
      </c>
      <c r="AV358" s="12" t="s">
        <v>78</v>
      </c>
      <c r="AW358" s="12" t="s">
        <v>32</v>
      </c>
      <c r="AX358" s="12" t="s">
        <v>71</v>
      </c>
      <c r="AY358" s="153" t="s">
        <v>330</v>
      </c>
    </row>
    <row r="359" spans="2:65" s="13" customFormat="1">
      <c r="B359" s="158"/>
      <c r="D359" s="152" t="s">
        <v>340</v>
      </c>
      <c r="E359" s="159" t="s">
        <v>21</v>
      </c>
      <c r="F359" s="160" t="s">
        <v>7235</v>
      </c>
      <c r="H359" s="161">
        <v>12</v>
      </c>
      <c r="I359" s="162"/>
      <c r="L359" s="158"/>
      <c r="M359" s="163"/>
      <c r="T359" s="164"/>
      <c r="AT359" s="159" t="s">
        <v>340</v>
      </c>
      <c r="AU359" s="159" t="s">
        <v>78</v>
      </c>
      <c r="AV359" s="13" t="s">
        <v>80</v>
      </c>
      <c r="AW359" s="13" t="s">
        <v>32</v>
      </c>
      <c r="AX359" s="13" t="s">
        <v>71</v>
      </c>
      <c r="AY359" s="159" t="s">
        <v>330</v>
      </c>
    </row>
    <row r="360" spans="2:65" s="14" customFormat="1">
      <c r="B360" s="166"/>
      <c r="D360" s="152" t="s">
        <v>340</v>
      </c>
      <c r="E360" s="167" t="s">
        <v>21</v>
      </c>
      <c r="F360" s="168" t="s">
        <v>443</v>
      </c>
      <c r="H360" s="169">
        <v>12</v>
      </c>
      <c r="I360" s="170"/>
      <c r="L360" s="166"/>
      <c r="M360" s="171"/>
      <c r="T360" s="172"/>
      <c r="AT360" s="167" t="s">
        <v>340</v>
      </c>
      <c r="AU360" s="167" t="s">
        <v>78</v>
      </c>
      <c r="AV360" s="14" t="s">
        <v>336</v>
      </c>
      <c r="AW360" s="14" t="s">
        <v>32</v>
      </c>
      <c r="AX360" s="14" t="s">
        <v>78</v>
      </c>
      <c r="AY360" s="167" t="s">
        <v>330</v>
      </c>
    </row>
    <row r="361" spans="2:65" s="1" customFormat="1" ht="24.2" customHeight="1">
      <c r="B361" s="33"/>
      <c r="C361" s="134" t="s">
        <v>1022</v>
      </c>
      <c r="D361" s="134" t="s">
        <v>332</v>
      </c>
      <c r="E361" s="135" t="s">
        <v>7350</v>
      </c>
      <c r="F361" s="136" t="s">
        <v>7351</v>
      </c>
      <c r="G361" s="137" t="s">
        <v>973</v>
      </c>
      <c r="H361" s="138">
        <v>4</v>
      </c>
      <c r="I361" s="139">
        <v>1494.82</v>
      </c>
      <c r="J361" s="140">
        <f>ROUND(I361*H361,2)</f>
        <v>5979.28</v>
      </c>
      <c r="K361" s="136" t="s">
        <v>21</v>
      </c>
      <c r="L361" s="33"/>
      <c r="M361" s="141" t="s">
        <v>21</v>
      </c>
      <c r="N361" s="142" t="s">
        <v>42</v>
      </c>
      <c r="P361" s="143">
        <f>O361*H361</f>
        <v>0</v>
      </c>
      <c r="Q361" s="143">
        <v>4.4999999999999999E-4</v>
      </c>
      <c r="R361" s="143">
        <f>Q361*H361</f>
        <v>1.8E-3</v>
      </c>
      <c r="S361" s="143">
        <v>0</v>
      </c>
      <c r="T361" s="144">
        <f>S361*H361</f>
        <v>0</v>
      </c>
      <c r="AR361" s="145" t="s">
        <v>444</v>
      </c>
      <c r="AT361" s="145" t="s">
        <v>332</v>
      </c>
      <c r="AU361" s="145" t="s">
        <v>78</v>
      </c>
      <c r="AY361" s="18" t="s">
        <v>330</v>
      </c>
      <c r="BE361" s="146">
        <f>IF(N361="základní",J361,0)</f>
        <v>5979.28</v>
      </c>
      <c r="BF361" s="146">
        <f>IF(N361="snížená",J361,0)</f>
        <v>0</v>
      </c>
      <c r="BG361" s="146">
        <f>IF(N361="zákl. přenesená",J361,0)</f>
        <v>0</v>
      </c>
      <c r="BH361" s="146">
        <f>IF(N361="sníž. přenesená",J361,0)</f>
        <v>0</v>
      </c>
      <c r="BI361" s="146">
        <f>IF(N361="nulová",J361,0)</f>
        <v>0</v>
      </c>
      <c r="BJ361" s="18" t="s">
        <v>78</v>
      </c>
      <c r="BK361" s="146">
        <f>ROUND(I361*H361,2)</f>
        <v>5979.28</v>
      </c>
      <c r="BL361" s="18" t="s">
        <v>444</v>
      </c>
      <c r="BM361" s="145" t="s">
        <v>1917</v>
      </c>
    </row>
    <row r="362" spans="2:65" s="1" customFormat="1" ht="19.5">
      <c r="B362" s="33"/>
      <c r="D362" s="152" t="s">
        <v>375</v>
      </c>
      <c r="F362" s="165" t="s">
        <v>7348</v>
      </c>
      <c r="I362" s="149"/>
      <c r="L362" s="33"/>
      <c r="M362" s="150"/>
      <c r="T362" s="52"/>
      <c r="AT362" s="18" t="s">
        <v>375</v>
      </c>
      <c r="AU362" s="18" t="s">
        <v>78</v>
      </c>
    </row>
    <row r="363" spans="2:65" s="12" customFormat="1">
      <c r="B363" s="151"/>
      <c r="D363" s="152" t="s">
        <v>340</v>
      </c>
      <c r="E363" s="153" t="s">
        <v>21</v>
      </c>
      <c r="F363" s="154" t="s">
        <v>7349</v>
      </c>
      <c r="H363" s="153" t="s">
        <v>21</v>
      </c>
      <c r="I363" s="155"/>
      <c r="L363" s="151"/>
      <c r="M363" s="156"/>
      <c r="T363" s="157"/>
      <c r="AT363" s="153" t="s">
        <v>340</v>
      </c>
      <c r="AU363" s="153" t="s">
        <v>78</v>
      </c>
      <c r="AV363" s="12" t="s">
        <v>78</v>
      </c>
      <c r="AW363" s="12" t="s">
        <v>32</v>
      </c>
      <c r="AX363" s="12" t="s">
        <v>71</v>
      </c>
      <c r="AY363" s="153" t="s">
        <v>330</v>
      </c>
    </row>
    <row r="364" spans="2:65" s="13" customFormat="1">
      <c r="B364" s="158"/>
      <c r="D364" s="152" t="s">
        <v>340</v>
      </c>
      <c r="E364" s="159" t="s">
        <v>21</v>
      </c>
      <c r="F364" s="160" t="s">
        <v>7352</v>
      </c>
      <c r="H364" s="161">
        <v>4</v>
      </c>
      <c r="I364" s="162"/>
      <c r="L364" s="158"/>
      <c r="M364" s="163"/>
      <c r="T364" s="164"/>
      <c r="AT364" s="159" t="s">
        <v>340</v>
      </c>
      <c r="AU364" s="159" t="s">
        <v>78</v>
      </c>
      <c r="AV364" s="13" t="s">
        <v>80</v>
      </c>
      <c r="AW364" s="13" t="s">
        <v>32</v>
      </c>
      <c r="AX364" s="13" t="s">
        <v>71</v>
      </c>
      <c r="AY364" s="159" t="s">
        <v>330</v>
      </c>
    </row>
    <row r="365" spans="2:65" s="14" customFormat="1">
      <c r="B365" s="166"/>
      <c r="D365" s="152" t="s">
        <v>340</v>
      </c>
      <c r="E365" s="167" t="s">
        <v>21</v>
      </c>
      <c r="F365" s="168" t="s">
        <v>443</v>
      </c>
      <c r="H365" s="169">
        <v>4</v>
      </c>
      <c r="I365" s="170"/>
      <c r="L365" s="166"/>
      <c r="M365" s="171"/>
      <c r="T365" s="172"/>
      <c r="AT365" s="167" t="s">
        <v>340</v>
      </c>
      <c r="AU365" s="167" t="s">
        <v>78</v>
      </c>
      <c r="AV365" s="14" t="s">
        <v>336</v>
      </c>
      <c r="AW365" s="14" t="s">
        <v>32</v>
      </c>
      <c r="AX365" s="14" t="s">
        <v>78</v>
      </c>
      <c r="AY365" s="167" t="s">
        <v>330</v>
      </c>
    </row>
    <row r="366" spans="2:65" s="1" customFormat="1" ht="24.2" customHeight="1">
      <c r="B366" s="33"/>
      <c r="C366" s="134" t="s">
        <v>1028</v>
      </c>
      <c r="D366" s="134" t="s">
        <v>332</v>
      </c>
      <c r="E366" s="135" t="s">
        <v>7353</v>
      </c>
      <c r="F366" s="136" t="s">
        <v>7354</v>
      </c>
      <c r="G366" s="137" t="s">
        <v>973</v>
      </c>
      <c r="H366" s="138">
        <v>7</v>
      </c>
      <c r="I366" s="139">
        <v>1195.97</v>
      </c>
      <c r="J366" s="140">
        <f>ROUND(I366*H366,2)</f>
        <v>8371.7900000000009</v>
      </c>
      <c r="K366" s="136" t="s">
        <v>7141</v>
      </c>
      <c r="L366" s="33"/>
      <c r="M366" s="141" t="s">
        <v>21</v>
      </c>
      <c r="N366" s="142" t="s">
        <v>42</v>
      </c>
      <c r="P366" s="143">
        <f>O366*H366</f>
        <v>0</v>
      </c>
      <c r="Q366" s="143">
        <v>7.5000000000000002E-4</v>
      </c>
      <c r="R366" s="143">
        <f>Q366*H366</f>
        <v>5.2500000000000003E-3</v>
      </c>
      <c r="S366" s="143">
        <v>0</v>
      </c>
      <c r="T366" s="144">
        <f>S366*H366</f>
        <v>0</v>
      </c>
      <c r="AR366" s="145" t="s">
        <v>444</v>
      </c>
      <c r="AT366" s="145" t="s">
        <v>332</v>
      </c>
      <c r="AU366" s="145" t="s">
        <v>78</v>
      </c>
      <c r="AY366" s="18" t="s">
        <v>330</v>
      </c>
      <c r="BE366" s="146">
        <f>IF(N366="základní",J366,0)</f>
        <v>8371.7900000000009</v>
      </c>
      <c r="BF366" s="146">
        <f>IF(N366="snížená",J366,0)</f>
        <v>0</v>
      </c>
      <c r="BG366" s="146">
        <f>IF(N366="zákl. přenesená",J366,0)</f>
        <v>0</v>
      </c>
      <c r="BH366" s="146">
        <f>IF(N366="sníž. přenesená",J366,0)</f>
        <v>0</v>
      </c>
      <c r="BI366" s="146">
        <f>IF(N366="nulová",J366,0)</f>
        <v>0</v>
      </c>
      <c r="BJ366" s="18" t="s">
        <v>78</v>
      </c>
      <c r="BK366" s="146">
        <f>ROUND(I366*H366,2)</f>
        <v>8371.7900000000009</v>
      </c>
      <c r="BL366" s="18" t="s">
        <v>444</v>
      </c>
      <c r="BM366" s="145" t="s">
        <v>1926</v>
      </c>
    </row>
    <row r="367" spans="2:65" s="1" customFormat="1" ht="19.5">
      <c r="B367" s="33"/>
      <c r="D367" s="152" t="s">
        <v>375</v>
      </c>
      <c r="F367" s="165" t="s">
        <v>7355</v>
      </c>
      <c r="I367" s="149"/>
      <c r="L367" s="33"/>
      <c r="M367" s="150"/>
      <c r="T367" s="52"/>
      <c r="AT367" s="18" t="s">
        <v>375</v>
      </c>
      <c r="AU367" s="18" t="s">
        <v>78</v>
      </c>
    </row>
    <row r="368" spans="2:65" s="12" customFormat="1">
      <c r="B368" s="151"/>
      <c r="D368" s="152" t="s">
        <v>340</v>
      </c>
      <c r="E368" s="153" t="s">
        <v>21</v>
      </c>
      <c r="F368" s="154" t="s">
        <v>7314</v>
      </c>
      <c r="H368" s="153" t="s">
        <v>21</v>
      </c>
      <c r="I368" s="155"/>
      <c r="L368" s="151"/>
      <c r="M368" s="156"/>
      <c r="T368" s="157"/>
      <c r="AT368" s="153" t="s">
        <v>340</v>
      </c>
      <c r="AU368" s="153" t="s">
        <v>78</v>
      </c>
      <c r="AV368" s="12" t="s">
        <v>78</v>
      </c>
      <c r="AW368" s="12" t="s">
        <v>32</v>
      </c>
      <c r="AX368" s="12" t="s">
        <v>71</v>
      </c>
      <c r="AY368" s="153" t="s">
        <v>330</v>
      </c>
    </row>
    <row r="369" spans="2:65" s="13" customFormat="1">
      <c r="B369" s="158"/>
      <c r="D369" s="152" t="s">
        <v>340</v>
      </c>
      <c r="E369" s="159" t="s">
        <v>21</v>
      </c>
      <c r="F369" s="160" t="s">
        <v>7356</v>
      </c>
      <c r="H369" s="161">
        <v>7</v>
      </c>
      <c r="I369" s="162"/>
      <c r="L369" s="158"/>
      <c r="M369" s="163"/>
      <c r="T369" s="164"/>
      <c r="AT369" s="159" t="s">
        <v>340</v>
      </c>
      <c r="AU369" s="159" t="s">
        <v>78</v>
      </c>
      <c r="AV369" s="13" t="s">
        <v>80</v>
      </c>
      <c r="AW369" s="13" t="s">
        <v>32</v>
      </c>
      <c r="AX369" s="13" t="s">
        <v>71</v>
      </c>
      <c r="AY369" s="159" t="s">
        <v>330</v>
      </c>
    </row>
    <row r="370" spans="2:65" s="14" customFormat="1">
      <c r="B370" s="166"/>
      <c r="D370" s="152" t="s">
        <v>340</v>
      </c>
      <c r="E370" s="167" t="s">
        <v>21</v>
      </c>
      <c r="F370" s="168" t="s">
        <v>443</v>
      </c>
      <c r="H370" s="169">
        <v>7</v>
      </c>
      <c r="I370" s="170"/>
      <c r="L370" s="166"/>
      <c r="M370" s="171"/>
      <c r="T370" s="172"/>
      <c r="AT370" s="167" t="s">
        <v>340</v>
      </c>
      <c r="AU370" s="167" t="s">
        <v>78</v>
      </c>
      <c r="AV370" s="14" t="s">
        <v>336</v>
      </c>
      <c r="AW370" s="14" t="s">
        <v>32</v>
      </c>
      <c r="AX370" s="14" t="s">
        <v>78</v>
      </c>
      <c r="AY370" s="167" t="s">
        <v>330</v>
      </c>
    </row>
    <row r="371" spans="2:65" s="1" customFormat="1" ht="24.2" customHeight="1">
      <c r="B371" s="33"/>
      <c r="C371" s="134" t="s">
        <v>1035</v>
      </c>
      <c r="D371" s="134" t="s">
        <v>332</v>
      </c>
      <c r="E371" s="135" t="s">
        <v>7357</v>
      </c>
      <c r="F371" s="136" t="s">
        <v>7358</v>
      </c>
      <c r="G371" s="137" t="s">
        <v>973</v>
      </c>
      <c r="H371" s="138">
        <v>4</v>
      </c>
      <c r="I371" s="139">
        <v>4276.93</v>
      </c>
      <c r="J371" s="140">
        <f>ROUND(I371*H371,2)</f>
        <v>17107.72</v>
      </c>
      <c r="K371" s="136" t="s">
        <v>21</v>
      </c>
      <c r="L371" s="33"/>
      <c r="M371" s="141" t="s">
        <v>21</v>
      </c>
      <c r="N371" s="142" t="s">
        <v>42</v>
      </c>
      <c r="P371" s="143">
        <f>O371*H371</f>
        <v>0</v>
      </c>
      <c r="Q371" s="143">
        <v>5.0000000000000001E-3</v>
      </c>
      <c r="R371" s="143">
        <f>Q371*H371</f>
        <v>0.02</v>
      </c>
      <c r="S371" s="143">
        <v>0</v>
      </c>
      <c r="T371" s="144">
        <f>S371*H371</f>
        <v>0</v>
      </c>
      <c r="AR371" s="145" t="s">
        <v>444</v>
      </c>
      <c r="AT371" s="145" t="s">
        <v>332</v>
      </c>
      <c r="AU371" s="145" t="s">
        <v>78</v>
      </c>
      <c r="AY371" s="18" t="s">
        <v>330</v>
      </c>
      <c r="BE371" s="146">
        <f>IF(N371="základní",J371,0)</f>
        <v>17107.72</v>
      </c>
      <c r="BF371" s="146">
        <f>IF(N371="snížená",J371,0)</f>
        <v>0</v>
      </c>
      <c r="BG371" s="146">
        <f>IF(N371="zákl. přenesená",J371,0)</f>
        <v>0</v>
      </c>
      <c r="BH371" s="146">
        <f>IF(N371="sníž. přenesená",J371,0)</f>
        <v>0</v>
      </c>
      <c r="BI371" s="146">
        <f>IF(N371="nulová",J371,0)</f>
        <v>0</v>
      </c>
      <c r="BJ371" s="18" t="s">
        <v>78</v>
      </c>
      <c r="BK371" s="146">
        <f>ROUND(I371*H371,2)</f>
        <v>17107.72</v>
      </c>
      <c r="BL371" s="18" t="s">
        <v>444</v>
      </c>
      <c r="BM371" s="145" t="s">
        <v>1942</v>
      </c>
    </row>
    <row r="372" spans="2:65" s="1" customFormat="1" ht="29.25">
      <c r="B372" s="33"/>
      <c r="D372" s="152" t="s">
        <v>375</v>
      </c>
      <c r="F372" s="165" t="s">
        <v>7359</v>
      </c>
      <c r="I372" s="149"/>
      <c r="L372" s="33"/>
      <c r="M372" s="150"/>
      <c r="T372" s="52"/>
      <c r="AT372" s="18" t="s">
        <v>375</v>
      </c>
      <c r="AU372" s="18" t="s">
        <v>78</v>
      </c>
    </row>
    <row r="373" spans="2:65" s="12" customFormat="1">
      <c r="B373" s="151"/>
      <c r="D373" s="152" t="s">
        <v>340</v>
      </c>
      <c r="E373" s="153" t="s">
        <v>21</v>
      </c>
      <c r="F373" s="154" t="s">
        <v>7314</v>
      </c>
      <c r="H373" s="153" t="s">
        <v>21</v>
      </c>
      <c r="I373" s="155"/>
      <c r="L373" s="151"/>
      <c r="M373" s="156"/>
      <c r="T373" s="157"/>
      <c r="AT373" s="153" t="s">
        <v>340</v>
      </c>
      <c r="AU373" s="153" t="s">
        <v>78</v>
      </c>
      <c r="AV373" s="12" t="s">
        <v>78</v>
      </c>
      <c r="AW373" s="12" t="s">
        <v>32</v>
      </c>
      <c r="AX373" s="12" t="s">
        <v>71</v>
      </c>
      <c r="AY373" s="153" t="s">
        <v>330</v>
      </c>
    </row>
    <row r="374" spans="2:65" s="13" customFormat="1">
      <c r="B374" s="158"/>
      <c r="D374" s="152" t="s">
        <v>340</v>
      </c>
      <c r="E374" s="159" t="s">
        <v>21</v>
      </c>
      <c r="F374" s="160" t="s">
        <v>7352</v>
      </c>
      <c r="H374" s="161">
        <v>4</v>
      </c>
      <c r="I374" s="162"/>
      <c r="L374" s="158"/>
      <c r="M374" s="163"/>
      <c r="T374" s="164"/>
      <c r="AT374" s="159" t="s">
        <v>340</v>
      </c>
      <c r="AU374" s="159" t="s">
        <v>78</v>
      </c>
      <c r="AV374" s="13" t="s">
        <v>80</v>
      </c>
      <c r="AW374" s="13" t="s">
        <v>32</v>
      </c>
      <c r="AX374" s="13" t="s">
        <v>71</v>
      </c>
      <c r="AY374" s="159" t="s">
        <v>330</v>
      </c>
    </row>
    <row r="375" spans="2:65" s="14" customFormat="1">
      <c r="B375" s="166"/>
      <c r="D375" s="152" t="s">
        <v>340</v>
      </c>
      <c r="E375" s="167" t="s">
        <v>21</v>
      </c>
      <c r="F375" s="168" t="s">
        <v>443</v>
      </c>
      <c r="H375" s="169">
        <v>4</v>
      </c>
      <c r="I375" s="170"/>
      <c r="L375" s="166"/>
      <c r="M375" s="171"/>
      <c r="T375" s="172"/>
      <c r="AT375" s="167" t="s">
        <v>340</v>
      </c>
      <c r="AU375" s="167" t="s">
        <v>78</v>
      </c>
      <c r="AV375" s="14" t="s">
        <v>336</v>
      </c>
      <c r="AW375" s="14" t="s">
        <v>32</v>
      </c>
      <c r="AX375" s="14" t="s">
        <v>78</v>
      </c>
      <c r="AY375" s="167" t="s">
        <v>330</v>
      </c>
    </row>
    <row r="376" spans="2:65" s="1" customFormat="1" ht="16.5" customHeight="1">
      <c r="B376" s="33"/>
      <c r="C376" s="134" t="s">
        <v>1044</v>
      </c>
      <c r="D376" s="134" t="s">
        <v>332</v>
      </c>
      <c r="E376" s="135" t="s">
        <v>7360</v>
      </c>
      <c r="F376" s="136" t="s">
        <v>7361</v>
      </c>
      <c r="G376" s="137" t="s">
        <v>973</v>
      </c>
      <c r="H376" s="138">
        <v>2</v>
      </c>
      <c r="I376" s="139">
        <v>3134.64</v>
      </c>
      <c r="J376" s="140">
        <f>ROUND(I376*H376,2)</f>
        <v>6269.28</v>
      </c>
      <c r="K376" s="136" t="s">
        <v>21</v>
      </c>
      <c r="L376" s="33"/>
      <c r="M376" s="141" t="s">
        <v>21</v>
      </c>
      <c r="N376" s="142" t="s">
        <v>42</v>
      </c>
      <c r="P376" s="143">
        <f>O376*H376</f>
        <v>0</v>
      </c>
      <c r="Q376" s="143">
        <v>4.3800000000000002E-3</v>
      </c>
      <c r="R376" s="143">
        <f>Q376*H376</f>
        <v>8.7600000000000004E-3</v>
      </c>
      <c r="S376" s="143">
        <v>0</v>
      </c>
      <c r="T376" s="144">
        <f>S376*H376</f>
        <v>0</v>
      </c>
      <c r="AR376" s="145" t="s">
        <v>444</v>
      </c>
      <c r="AT376" s="145" t="s">
        <v>332</v>
      </c>
      <c r="AU376" s="145" t="s">
        <v>78</v>
      </c>
      <c r="AY376" s="18" t="s">
        <v>330</v>
      </c>
      <c r="BE376" s="146">
        <f>IF(N376="základní",J376,0)</f>
        <v>6269.28</v>
      </c>
      <c r="BF376" s="146">
        <f>IF(N376="snížená",J376,0)</f>
        <v>0</v>
      </c>
      <c r="BG376" s="146">
        <f>IF(N376="zákl. přenesená",J376,0)</f>
        <v>0</v>
      </c>
      <c r="BH376" s="146">
        <f>IF(N376="sníž. přenesená",J376,0)</f>
        <v>0</v>
      </c>
      <c r="BI376" s="146">
        <f>IF(N376="nulová",J376,0)</f>
        <v>0</v>
      </c>
      <c r="BJ376" s="18" t="s">
        <v>78</v>
      </c>
      <c r="BK376" s="146">
        <f>ROUND(I376*H376,2)</f>
        <v>6269.28</v>
      </c>
      <c r="BL376" s="18" t="s">
        <v>444</v>
      </c>
      <c r="BM376" s="145" t="s">
        <v>1968</v>
      </c>
    </row>
    <row r="377" spans="2:65" s="1" customFormat="1" ht="29.25">
      <c r="B377" s="33"/>
      <c r="D377" s="152" t="s">
        <v>375</v>
      </c>
      <c r="F377" s="165" t="s">
        <v>7362</v>
      </c>
      <c r="I377" s="149"/>
      <c r="L377" s="33"/>
      <c r="M377" s="150"/>
      <c r="T377" s="52"/>
      <c r="AT377" s="18" t="s">
        <v>375</v>
      </c>
      <c r="AU377" s="18" t="s">
        <v>78</v>
      </c>
    </row>
    <row r="378" spans="2:65" s="12" customFormat="1">
      <c r="B378" s="151"/>
      <c r="D378" s="152" t="s">
        <v>340</v>
      </c>
      <c r="E378" s="153" t="s">
        <v>21</v>
      </c>
      <c r="F378" s="154" t="s">
        <v>7363</v>
      </c>
      <c r="H378" s="153" t="s">
        <v>21</v>
      </c>
      <c r="I378" s="155"/>
      <c r="L378" s="151"/>
      <c r="M378" s="156"/>
      <c r="T378" s="157"/>
      <c r="AT378" s="153" t="s">
        <v>340</v>
      </c>
      <c r="AU378" s="153" t="s">
        <v>78</v>
      </c>
      <c r="AV378" s="12" t="s">
        <v>78</v>
      </c>
      <c r="AW378" s="12" t="s">
        <v>32</v>
      </c>
      <c r="AX378" s="12" t="s">
        <v>71</v>
      </c>
      <c r="AY378" s="153" t="s">
        <v>330</v>
      </c>
    </row>
    <row r="379" spans="2:65" s="13" customFormat="1">
      <c r="B379" s="158"/>
      <c r="D379" s="152" t="s">
        <v>340</v>
      </c>
      <c r="E379" s="159" t="s">
        <v>21</v>
      </c>
      <c r="F379" s="160" t="s">
        <v>7334</v>
      </c>
      <c r="H379" s="161">
        <v>2</v>
      </c>
      <c r="I379" s="162"/>
      <c r="L379" s="158"/>
      <c r="M379" s="163"/>
      <c r="T379" s="164"/>
      <c r="AT379" s="159" t="s">
        <v>340</v>
      </c>
      <c r="AU379" s="159" t="s">
        <v>78</v>
      </c>
      <c r="AV379" s="13" t="s">
        <v>80</v>
      </c>
      <c r="AW379" s="13" t="s">
        <v>32</v>
      </c>
      <c r="AX379" s="13" t="s">
        <v>71</v>
      </c>
      <c r="AY379" s="159" t="s">
        <v>330</v>
      </c>
    </row>
    <row r="380" spans="2:65" s="14" customFormat="1">
      <c r="B380" s="166"/>
      <c r="D380" s="152" t="s">
        <v>340</v>
      </c>
      <c r="E380" s="167" t="s">
        <v>21</v>
      </c>
      <c r="F380" s="168" t="s">
        <v>443</v>
      </c>
      <c r="H380" s="169">
        <v>2</v>
      </c>
      <c r="I380" s="170"/>
      <c r="L380" s="166"/>
      <c r="M380" s="171"/>
      <c r="T380" s="172"/>
      <c r="AT380" s="167" t="s">
        <v>340</v>
      </c>
      <c r="AU380" s="167" t="s">
        <v>78</v>
      </c>
      <c r="AV380" s="14" t="s">
        <v>336</v>
      </c>
      <c r="AW380" s="14" t="s">
        <v>32</v>
      </c>
      <c r="AX380" s="14" t="s">
        <v>78</v>
      </c>
      <c r="AY380" s="167" t="s">
        <v>330</v>
      </c>
    </row>
    <row r="381" spans="2:65" s="1" customFormat="1" ht="16.5" customHeight="1">
      <c r="B381" s="33"/>
      <c r="C381" s="134" t="s">
        <v>1050</v>
      </c>
      <c r="D381" s="134" t="s">
        <v>332</v>
      </c>
      <c r="E381" s="135" t="s">
        <v>7364</v>
      </c>
      <c r="F381" s="136" t="s">
        <v>7365</v>
      </c>
      <c r="G381" s="137" t="s">
        <v>973</v>
      </c>
      <c r="H381" s="138">
        <v>104</v>
      </c>
      <c r="I381" s="139">
        <v>1047.0899999999999</v>
      </c>
      <c r="J381" s="140">
        <f>ROUND(I381*H381,2)</f>
        <v>108897.36</v>
      </c>
      <c r="K381" s="136" t="s">
        <v>21</v>
      </c>
      <c r="L381" s="33"/>
      <c r="M381" s="141" t="s">
        <v>21</v>
      </c>
      <c r="N381" s="142" t="s">
        <v>42</v>
      </c>
      <c r="P381" s="143">
        <f>O381*H381</f>
        <v>0</v>
      </c>
      <c r="Q381" s="143">
        <v>0</v>
      </c>
      <c r="R381" s="143">
        <f>Q381*H381</f>
        <v>0</v>
      </c>
      <c r="S381" s="143">
        <v>0</v>
      </c>
      <c r="T381" s="144">
        <f>S381*H381</f>
        <v>0</v>
      </c>
      <c r="AR381" s="145" t="s">
        <v>444</v>
      </c>
      <c r="AT381" s="145" t="s">
        <v>332</v>
      </c>
      <c r="AU381" s="145" t="s">
        <v>78</v>
      </c>
      <c r="AY381" s="18" t="s">
        <v>330</v>
      </c>
      <c r="BE381" s="146">
        <f>IF(N381="základní",J381,0)</f>
        <v>108897.36</v>
      </c>
      <c r="BF381" s="146">
        <f>IF(N381="snížená",J381,0)</f>
        <v>0</v>
      </c>
      <c r="BG381" s="146">
        <f>IF(N381="zákl. přenesená",J381,0)</f>
        <v>0</v>
      </c>
      <c r="BH381" s="146">
        <f>IF(N381="sníž. přenesená",J381,0)</f>
        <v>0</v>
      </c>
      <c r="BI381" s="146">
        <f>IF(N381="nulová",J381,0)</f>
        <v>0</v>
      </c>
      <c r="BJ381" s="18" t="s">
        <v>78</v>
      </c>
      <c r="BK381" s="146">
        <f>ROUND(I381*H381,2)</f>
        <v>108897.36</v>
      </c>
      <c r="BL381" s="18" t="s">
        <v>444</v>
      </c>
      <c r="BM381" s="145" t="s">
        <v>1979</v>
      </c>
    </row>
    <row r="382" spans="2:65" s="1" customFormat="1" ht="19.5">
      <c r="B382" s="33"/>
      <c r="D382" s="152" t="s">
        <v>375</v>
      </c>
      <c r="F382" s="165" t="s">
        <v>7366</v>
      </c>
      <c r="I382" s="149"/>
      <c r="L382" s="33"/>
      <c r="M382" s="150"/>
      <c r="T382" s="52"/>
      <c r="AT382" s="18" t="s">
        <v>375</v>
      </c>
      <c r="AU382" s="18" t="s">
        <v>78</v>
      </c>
    </row>
    <row r="383" spans="2:65" s="13" customFormat="1">
      <c r="B383" s="158"/>
      <c r="D383" s="152" t="s">
        <v>340</v>
      </c>
      <c r="E383" s="159" t="s">
        <v>21</v>
      </c>
      <c r="F383" s="160" t="s">
        <v>7367</v>
      </c>
      <c r="H383" s="161">
        <v>104</v>
      </c>
      <c r="I383" s="162"/>
      <c r="L383" s="158"/>
      <c r="M383" s="163"/>
      <c r="T383" s="164"/>
      <c r="AT383" s="159" t="s">
        <v>340</v>
      </c>
      <c r="AU383" s="159" t="s">
        <v>78</v>
      </c>
      <c r="AV383" s="13" t="s">
        <v>80</v>
      </c>
      <c r="AW383" s="13" t="s">
        <v>32</v>
      </c>
      <c r="AX383" s="13" t="s">
        <v>71</v>
      </c>
      <c r="AY383" s="159" t="s">
        <v>330</v>
      </c>
    </row>
    <row r="384" spans="2:65" s="14" customFormat="1">
      <c r="B384" s="166"/>
      <c r="D384" s="152" t="s">
        <v>340</v>
      </c>
      <c r="E384" s="167" t="s">
        <v>21</v>
      </c>
      <c r="F384" s="168" t="s">
        <v>443</v>
      </c>
      <c r="H384" s="169">
        <v>104</v>
      </c>
      <c r="I384" s="170"/>
      <c r="L384" s="166"/>
      <c r="M384" s="171"/>
      <c r="T384" s="172"/>
      <c r="AT384" s="167" t="s">
        <v>340</v>
      </c>
      <c r="AU384" s="167" t="s">
        <v>78</v>
      </c>
      <c r="AV384" s="14" t="s">
        <v>336</v>
      </c>
      <c r="AW384" s="14" t="s">
        <v>32</v>
      </c>
      <c r="AX384" s="14" t="s">
        <v>78</v>
      </c>
      <c r="AY384" s="167" t="s">
        <v>330</v>
      </c>
    </row>
    <row r="385" spans="2:65" s="1" customFormat="1" ht="24.2" customHeight="1">
      <c r="B385" s="33"/>
      <c r="C385" s="134" t="s">
        <v>1057</v>
      </c>
      <c r="D385" s="134" t="s">
        <v>332</v>
      </c>
      <c r="E385" s="135" t="s">
        <v>7368</v>
      </c>
      <c r="F385" s="136" t="s">
        <v>7369</v>
      </c>
      <c r="G385" s="137" t="s">
        <v>973</v>
      </c>
      <c r="H385" s="138">
        <v>3</v>
      </c>
      <c r="I385" s="139">
        <v>1684.65</v>
      </c>
      <c r="J385" s="140">
        <f>ROUND(I385*H385,2)</f>
        <v>5053.95</v>
      </c>
      <c r="K385" s="136" t="s">
        <v>21</v>
      </c>
      <c r="L385" s="33"/>
      <c r="M385" s="141" t="s">
        <v>21</v>
      </c>
      <c r="N385" s="142" t="s">
        <v>42</v>
      </c>
      <c r="P385" s="143">
        <f>O385*H385</f>
        <v>0</v>
      </c>
      <c r="Q385" s="143">
        <v>1.1999999999999999E-3</v>
      </c>
      <c r="R385" s="143">
        <f>Q385*H385</f>
        <v>3.5999999999999999E-3</v>
      </c>
      <c r="S385" s="143">
        <v>0</v>
      </c>
      <c r="T385" s="144">
        <f>S385*H385</f>
        <v>0</v>
      </c>
      <c r="AR385" s="145" t="s">
        <v>444</v>
      </c>
      <c r="AT385" s="145" t="s">
        <v>332</v>
      </c>
      <c r="AU385" s="145" t="s">
        <v>78</v>
      </c>
      <c r="AY385" s="18" t="s">
        <v>330</v>
      </c>
      <c r="BE385" s="146">
        <f>IF(N385="základní",J385,0)</f>
        <v>5053.95</v>
      </c>
      <c r="BF385" s="146">
        <f>IF(N385="snížená",J385,0)</f>
        <v>0</v>
      </c>
      <c r="BG385" s="146">
        <f>IF(N385="zákl. přenesená",J385,0)</f>
        <v>0</v>
      </c>
      <c r="BH385" s="146">
        <f>IF(N385="sníž. přenesená",J385,0)</f>
        <v>0</v>
      </c>
      <c r="BI385" s="146">
        <f>IF(N385="nulová",J385,0)</f>
        <v>0</v>
      </c>
      <c r="BJ385" s="18" t="s">
        <v>78</v>
      </c>
      <c r="BK385" s="146">
        <f>ROUND(I385*H385,2)</f>
        <v>5053.95</v>
      </c>
      <c r="BL385" s="18" t="s">
        <v>444</v>
      </c>
      <c r="BM385" s="145" t="s">
        <v>1994</v>
      </c>
    </row>
    <row r="386" spans="2:65" s="1" customFormat="1" ht="19.5">
      <c r="B386" s="33"/>
      <c r="D386" s="152" t="s">
        <v>375</v>
      </c>
      <c r="F386" s="165" t="s">
        <v>7370</v>
      </c>
      <c r="I386" s="149"/>
      <c r="L386" s="33"/>
      <c r="M386" s="150"/>
      <c r="T386" s="52"/>
      <c r="AT386" s="18" t="s">
        <v>375</v>
      </c>
      <c r="AU386" s="18" t="s">
        <v>78</v>
      </c>
    </row>
    <row r="387" spans="2:65" s="13" customFormat="1">
      <c r="B387" s="158"/>
      <c r="D387" s="152" t="s">
        <v>340</v>
      </c>
      <c r="E387" s="159" t="s">
        <v>21</v>
      </c>
      <c r="F387" s="160" t="s">
        <v>7345</v>
      </c>
      <c r="H387" s="161">
        <v>3</v>
      </c>
      <c r="I387" s="162"/>
      <c r="L387" s="158"/>
      <c r="M387" s="163"/>
      <c r="T387" s="164"/>
      <c r="AT387" s="159" t="s">
        <v>340</v>
      </c>
      <c r="AU387" s="159" t="s">
        <v>78</v>
      </c>
      <c r="AV387" s="13" t="s">
        <v>80</v>
      </c>
      <c r="AW387" s="13" t="s">
        <v>32</v>
      </c>
      <c r="AX387" s="13" t="s">
        <v>71</v>
      </c>
      <c r="AY387" s="159" t="s">
        <v>330</v>
      </c>
    </row>
    <row r="388" spans="2:65" s="14" customFormat="1">
      <c r="B388" s="166"/>
      <c r="D388" s="152" t="s">
        <v>340</v>
      </c>
      <c r="E388" s="167" t="s">
        <v>21</v>
      </c>
      <c r="F388" s="168" t="s">
        <v>443</v>
      </c>
      <c r="H388" s="169">
        <v>3</v>
      </c>
      <c r="I388" s="170"/>
      <c r="L388" s="166"/>
      <c r="M388" s="171"/>
      <c r="T388" s="172"/>
      <c r="AT388" s="167" t="s">
        <v>340</v>
      </c>
      <c r="AU388" s="167" t="s">
        <v>78</v>
      </c>
      <c r="AV388" s="14" t="s">
        <v>336</v>
      </c>
      <c r="AW388" s="14" t="s">
        <v>32</v>
      </c>
      <c r="AX388" s="14" t="s">
        <v>78</v>
      </c>
      <c r="AY388" s="167" t="s">
        <v>330</v>
      </c>
    </row>
    <row r="389" spans="2:65" s="1" customFormat="1" ht="16.5" customHeight="1">
      <c r="B389" s="33"/>
      <c r="C389" s="134" t="s">
        <v>1064</v>
      </c>
      <c r="D389" s="134" t="s">
        <v>332</v>
      </c>
      <c r="E389" s="135" t="s">
        <v>7371</v>
      </c>
      <c r="F389" s="136" t="s">
        <v>7372</v>
      </c>
      <c r="G389" s="137" t="s">
        <v>973</v>
      </c>
      <c r="H389" s="138">
        <v>2</v>
      </c>
      <c r="I389" s="139">
        <v>11622.09</v>
      </c>
      <c r="J389" s="140">
        <f>ROUND(I389*H389,2)</f>
        <v>23244.18</v>
      </c>
      <c r="K389" s="136" t="s">
        <v>21</v>
      </c>
      <c r="L389" s="33"/>
      <c r="M389" s="141" t="s">
        <v>21</v>
      </c>
      <c r="N389" s="142" t="s">
        <v>42</v>
      </c>
      <c r="P389" s="143">
        <f>O389*H389</f>
        <v>0</v>
      </c>
      <c r="Q389" s="143">
        <v>2.2399999999999998E-3</v>
      </c>
      <c r="R389" s="143">
        <f>Q389*H389</f>
        <v>4.4799999999999996E-3</v>
      </c>
      <c r="S389" s="143">
        <v>0</v>
      </c>
      <c r="T389" s="144">
        <f>S389*H389</f>
        <v>0</v>
      </c>
      <c r="AR389" s="145" t="s">
        <v>444</v>
      </c>
      <c r="AT389" s="145" t="s">
        <v>332</v>
      </c>
      <c r="AU389" s="145" t="s">
        <v>78</v>
      </c>
      <c r="AY389" s="18" t="s">
        <v>330</v>
      </c>
      <c r="BE389" s="146">
        <f>IF(N389="základní",J389,0)</f>
        <v>23244.18</v>
      </c>
      <c r="BF389" s="146">
        <f>IF(N389="snížená",J389,0)</f>
        <v>0</v>
      </c>
      <c r="BG389" s="146">
        <f>IF(N389="zákl. přenesená",J389,0)</f>
        <v>0</v>
      </c>
      <c r="BH389" s="146">
        <f>IF(N389="sníž. přenesená",J389,0)</f>
        <v>0</v>
      </c>
      <c r="BI389" s="146">
        <f>IF(N389="nulová",J389,0)</f>
        <v>0</v>
      </c>
      <c r="BJ389" s="18" t="s">
        <v>78</v>
      </c>
      <c r="BK389" s="146">
        <f>ROUND(I389*H389,2)</f>
        <v>23244.18</v>
      </c>
      <c r="BL389" s="18" t="s">
        <v>444</v>
      </c>
      <c r="BM389" s="145" t="s">
        <v>2050</v>
      </c>
    </row>
    <row r="390" spans="2:65" s="1" customFormat="1" ht="39">
      <c r="B390" s="33"/>
      <c r="D390" s="152" t="s">
        <v>375</v>
      </c>
      <c r="F390" s="165" t="s">
        <v>7373</v>
      </c>
      <c r="I390" s="149"/>
      <c r="L390" s="33"/>
      <c r="M390" s="150"/>
      <c r="T390" s="52"/>
      <c r="AT390" s="18" t="s">
        <v>375</v>
      </c>
      <c r="AU390" s="18" t="s">
        <v>78</v>
      </c>
    </row>
    <row r="391" spans="2:65" s="12" customFormat="1">
      <c r="B391" s="151"/>
      <c r="D391" s="152" t="s">
        <v>340</v>
      </c>
      <c r="E391" s="153" t="s">
        <v>21</v>
      </c>
      <c r="F391" s="154" t="s">
        <v>7374</v>
      </c>
      <c r="H391" s="153" t="s">
        <v>21</v>
      </c>
      <c r="I391" s="155"/>
      <c r="L391" s="151"/>
      <c r="M391" s="156"/>
      <c r="T391" s="157"/>
      <c r="AT391" s="153" t="s">
        <v>340</v>
      </c>
      <c r="AU391" s="153" t="s">
        <v>78</v>
      </c>
      <c r="AV391" s="12" t="s">
        <v>78</v>
      </c>
      <c r="AW391" s="12" t="s">
        <v>32</v>
      </c>
      <c r="AX391" s="12" t="s">
        <v>71</v>
      </c>
      <c r="AY391" s="153" t="s">
        <v>330</v>
      </c>
    </row>
    <row r="392" spans="2:65" s="13" customFormat="1">
      <c r="B392" s="158"/>
      <c r="D392" s="152" t="s">
        <v>340</v>
      </c>
      <c r="E392" s="159" t="s">
        <v>21</v>
      </c>
      <c r="F392" s="160" t="s">
        <v>7334</v>
      </c>
      <c r="H392" s="161">
        <v>2</v>
      </c>
      <c r="I392" s="162"/>
      <c r="L392" s="158"/>
      <c r="M392" s="163"/>
      <c r="T392" s="164"/>
      <c r="AT392" s="159" t="s">
        <v>340</v>
      </c>
      <c r="AU392" s="159" t="s">
        <v>78</v>
      </c>
      <c r="AV392" s="13" t="s">
        <v>80</v>
      </c>
      <c r="AW392" s="13" t="s">
        <v>32</v>
      </c>
      <c r="AX392" s="13" t="s">
        <v>71</v>
      </c>
      <c r="AY392" s="159" t="s">
        <v>330</v>
      </c>
    </row>
    <row r="393" spans="2:65" s="14" customFormat="1">
      <c r="B393" s="166"/>
      <c r="D393" s="152" t="s">
        <v>340</v>
      </c>
      <c r="E393" s="167" t="s">
        <v>21</v>
      </c>
      <c r="F393" s="168" t="s">
        <v>443</v>
      </c>
      <c r="H393" s="169">
        <v>2</v>
      </c>
      <c r="I393" s="170"/>
      <c r="L393" s="166"/>
      <c r="M393" s="171"/>
      <c r="T393" s="172"/>
      <c r="AT393" s="167" t="s">
        <v>340</v>
      </c>
      <c r="AU393" s="167" t="s">
        <v>78</v>
      </c>
      <c r="AV393" s="14" t="s">
        <v>336</v>
      </c>
      <c r="AW393" s="14" t="s">
        <v>32</v>
      </c>
      <c r="AX393" s="14" t="s">
        <v>78</v>
      </c>
      <c r="AY393" s="167" t="s">
        <v>330</v>
      </c>
    </row>
    <row r="394" spans="2:65" s="1" customFormat="1" ht="16.5" customHeight="1">
      <c r="B394" s="33"/>
      <c r="C394" s="134" t="s">
        <v>1072</v>
      </c>
      <c r="D394" s="134" t="s">
        <v>332</v>
      </c>
      <c r="E394" s="135" t="s">
        <v>7375</v>
      </c>
      <c r="F394" s="136" t="s">
        <v>7376</v>
      </c>
      <c r="G394" s="137" t="s">
        <v>973</v>
      </c>
      <c r="H394" s="138">
        <v>2</v>
      </c>
      <c r="I394" s="139">
        <v>3271.89</v>
      </c>
      <c r="J394" s="140">
        <f>ROUND(I394*H394,2)</f>
        <v>6543.78</v>
      </c>
      <c r="K394" s="136" t="s">
        <v>7141</v>
      </c>
      <c r="L394" s="33"/>
      <c r="M394" s="141" t="s">
        <v>21</v>
      </c>
      <c r="N394" s="142" t="s">
        <v>42</v>
      </c>
      <c r="P394" s="143">
        <f>O394*H394</f>
        <v>0</v>
      </c>
      <c r="Q394" s="143">
        <v>8.3799999999999999E-2</v>
      </c>
      <c r="R394" s="143">
        <f>Q394*H394</f>
        <v>0.1676</v>
      </c>
      <c r="S394" s="143">
        <v>0</v>
      </c>
      <c r="T394" s="144">
        <f>S394*H394</f>
        <v>0</v>
      </c>
      <c r="AR394" s="145" t="s">
        <v>444</v>
      </c>
      <c r="AT394" s="145" t="s">
        <v>332</v>
      </c>
      <c r="AU394" s="145" t="s">
        <v>78</v>
      </c>
      <c r="AY394" s="18" t="s">
        <v>330</v>
      </c>
      <c r="BE394" s="146">
        <f>IF(N394="základní",J394,0)</f>
        <v>6543.78</v>
      </c>
      <c r="BF394" s="146">
        <f>IF(N394="snížená",J394,0)</f>
        <v>0</v>
      </c>
      <c r="BG394" s="146">
        <f>IF(N394="zákl. přenesená",J394,0)</f>
        <v>0</v>
      </c>
      <c r="BH394" s="146">
        <f>IF(N394="sníž. přenesená",J394,0)</f>
        <v>0</v>
      </c>
      <c r="BI394" s="146">
        <f>IF(N394="nulová",J394,0)</f>
        <v>0</v>
      </c>
      <c r="BJ394" s="18" t="s">
        <v>78</v>
      </c>
      <c r="BK394" s="146">
        <f>ROUND(I394*H394,2)</f>
        <v>6543.78</v>
      </c>
      <c r="BL394" s="18" t="s">
        <v>444</v>
      </c>
      <c r="BM394" s="145" t="s">
        <v>2058</v>
      </c>
    </row>
    <row r="395" spans="2:65" s="1" customFormat="1" ht="29.25">
      <c r="B395" s="33"/>
      <c r="D395" s="152" t="s">
        <v>375</v>
      </c>
      <c r="F395" s="165" t="s">
        <v>7377</v>
      </c>
      <c r="I395" s="149"/>
      <c r="L395" s="33"/>
      <c r="M395" s="150"/>
      <c r="T395" s="52"/>
      <c r="AT395" s="18" t="s">
        <v>375</v>
      </c>
      <c r="AU395" s="18" t="s">
        <v>78</v>
      </c>
    </row>
    <row r="396" spans="2:65" s="12" customFormat="1">
      <c r="B396" s="151"/>
      <c r="D396" s="152" t="s">
        <v>340</v>
      </c>
      <c r="E396" s="153" t="s">
        <v>21</v>
      </c>
      <c r="F396" s="154" t="s">
        <v>7378</v>
      </c>
      <c r="H396" s="153" t="s">
        <v>21</v>
      </c>
      <c r="I396" s="155"/>
      <c r="L396" s="151"/>
      <c r="M396" s="156"/>
      <c r="T396" s="157"/>
      <c r="AT396" s="153" t="s">
        <v>340</v>
      </c>
      <c r="AU396" s="153" t="s">
        <v>78</v>
      </c>
      <c r="AV396" s="12" t="s">
        <v>78</v>
      </c>
      <c r="AW396" s="12" t="s">
        <v>32</v>
      </c>
      <c r="AX396" s="12" t="s">
        <v>71</v>
      </c>
      <c r="AY396" s="153" t="s">
        <v>330</v>
      </c>
    </row>
    <row r="397" spans="2:65" s="13" customFormat="1">
      <c r="B397" s="158"/>
      <c r="D397" s="152" t="s">
        <v>340</v>
      </c>
      <c r="E397" s="159" t="s">
        <v>21</v>
      </c>
      <c r="F397" s="160" t="s">
        <v>7334</v>
      </c>
      <c r="H397" s="161">
        <v>2</v>
      </c>
      <c r="I397" s="162"/>
      <c r="L397" s="158"/>
      <c r="M397" s="163"/>
      <c r="T397" s="164"/>
      <c r="AT397" s="159" t="s">
        <v>340</v>
      </c>
      <c r="AU397" s="159" t="s">
        <v>78</v>
      </c>
      <c r="AV397" s="13" t="s">
        <v>80</v>
      </c>
      <c r="AW397" s="13" t="s">
        <v>32</v>
      </c>
      <c r="AX397" s="13" t="s">
        <v>71</v>
      </c>
      <c r="AY397" s="159" t="s">
        <v>330</v>
      </c>
    </row>
    <row r="398" spans="2:65" s="14" customFormat="1">
      <c r="B398" s="166"/>
      <c r="D398" s="152" t="s">
        <v>340</v>
      </c>
      <c r="E398" s="167" t="s">
        <v>21</v>
      </c>
      <c r="F398" s="168" t="s">
        <v>443</v>
      </c>
      <c r="H398" s="169">
        <v>2</v>
      </c>
      <c r="I398" s="170"/>
      <c r="L398" s="166"/>
      <c r="M398" s="171"/>
      <c r="T398" s="172"/>
      <c r="AT398" s="167" t="s">
        <v>340</v>
      </c>
      <c r="AU398" s="167" t="s">
        <v>78</v>
      </c>
      <c r="AV398" s="14" t="s">
        <v>336</v>
      </c>
      <c r="AW398" s="14" t="s">
        <v>32</v>
      </c>
      <c r="AX398" s="14" t="s">
        <v>78</v>
      </c>
      <c r="AY398" s="167" t="s">
        <v>330</v>
      </c>
    </row>
    <row r="399" spans="2:65" s="1" customFormat="1" ht="16.5" customHeight="1">
      <c r="B399" s="33"/>
      <c r="C399" s="134" t="s">
        <v>1087</v>
      </c>
      <c r="D399" s="134" t="s">
        <v>332</v>
      </c>
      <c r="E399" s="135" t="s">
        <v>7379</v>
      </c>
      <c r="F399" s="136" t="s">
        <v>7380</v>
      </c>
      <c r="G399" s="137" t="s">
        <v>7381</v>
      </c>
      <c r="H399" s="138">
        <v>6</v>
      </c>
      <c r="I399" s="139">
        <v>1068.57</v>
      </c>
      <c r="J399" s="140">
        <f>ROUND(I399*H399,2)</f>
        <v>6411.42</v>
      </c>
      <c r="K399" s="136" t="s">
        <v>21</v>
      </c>
      <c r="L399" s="33"/>
      <c r="M399" s="141" t="s">
        <v>21</v>
      </c>
      <c r="N399" s="142" t="s">
        <v>42</v>
      </c>
      <c r="P399" s="143">
        <f>O399*H399</f>
        <v>0</v>
      </c>
      <c r="Q399" s="143">
        <v>1E-4</v>
      </c>
      <c r="R399" s="143">
        <f>Q399*H399</f>
        <v>6.0000000000000006E-4</v>
      </c>
      <c r="S399" s="143">
        <v>0</v>
      </c>
      <c r="T399" s="144">
        <f>S399*H399</f>
        <v>0</v>
      </c>
      <c r="AR399" s="145" t="s">
        <v>444</v>
      </c>
      <c r="AT399" s="145" t="s">
        <v>332</v>
      </c>
      <c r="AU399" s="145" t="s">
        <v>78</v>
      </c>
      <c r="AY399" s="18" t="s">
        <v>330</v>
      </c>
      <c r="BE399" s="146">
        <f>IF(N399="základní",J399,0)</f>
        <v>6411.42</v>
      </c>
      <c r="BF399" s="146">
        <f>IF(N399="snížená",J399,0)</f>
        <v>0</v>
      </c>
      <c r="BG399" s="146">
        <f>IF(N399="zákl. přenesená",J399,0)</f>
        <v>0</v>
      </c>
      <c r="BH399" s="146">
        <f>IF(N399="sníž. přenesená",J399,0)</f>
        <v>0</v>
      </c>
      <c r="BI399" s="146">
        <f>IF(N399="nulová",J399,0)</f>
        <v>0</v>
      </c>
      <c r="BJ399" s="18" t="s">
        <v>78</v>
      </c>
      <c r="BK399" s="146">
        <f>ROUND(I399*H399,2)</f>
        <v>6411.42</v>
      </c>
      <c r="BL399" s="18" t="s">
        <v>444</v>
      </c>
      <c r="BM399" s="145" t="s">
        <v>2072</v>
      </c>
    </row>
    <row r="400" spans="2:65" s="12" customFormat="1">
      <c r="B400" s="151"/>
      <c r="D400" s="152" t="s">
        <v>340</v>
      </c>
      <c r="E400" s="153" t="s">
        <v>21</v>
      </c>
      <c r="F400" s="154" t="s">
        <v>7382</v>
      </c>
      <c r="H400" s="153" t="s">
        <v>21</v>
      </c>
      <c r="I400" s="155"/>
      <c r="L400" s="151"/>
      <c r="M400" s="156"/>
      <c r="T400" s="157"/>
      <c r="AT400" s="153" t="s">
        <v>340</v>
      </c>
      <c r="AU400" s="153" t="s">
        <v>78</v>
      </c>
      <c r="AV400" s="12" t="s">
        <v>78</v>
      </c>
      <c r="AW400" s="12" t="s">
        <v>32</v>
      </c>
      <c r="AX400" s="12" t="s">
        <v>71</v>
      </c>
      <c r="AY400" s="153" t="s">
        <v>330</v>
      </c>
    </row>
    <row r="401" spans="2:65" s="12" customFormat="1">
      <c r="B401" s="151"/>
      <c r="D401" s="152" t="s">
        <v>340</v>
      </c>
      <c r="E401" s="153" t="s">
        <v>21</v>
      </c>
      <c r="F401" s="154" t="s">
        <v>7383</v>
      </c>
      <c r="H401" s="153" t="s">
        <v>21</v>
      </c>
      <c r="I401" s="155"/>
      <c r="L401" s="151"/>
      <c r="M401" s="156"/>
      <c r="T401" s="157"/>
      <c r="AT401" s="153" t="s">
        <v>340</v>
      </c>
      <c r="AU401" s="153" t="s">
        <v>78</v>
      </c>
      <c r="AV401" s="12" t="s">
        <v>78</v>
      </c>
      <c r="AW401" s="12" t="s">
        <v>32</v>
      </c>
      <c r="AX401" s="12" t="s">
        <v>71</v>
      </c>
      <c r="AY401" s="153" t="s">
        <v>330</v>
      </c>
    </row>
    <row r="402" spans="2:65" s="13" customFormat="1">
      <c r="B402" s="158"/>
      <c r="D402" s="152" t="s">
        <v>340</v>
      </c>
      <c r="E402" s="159" t="s">
        <v>21</v>
      </c>
      <c r="F402" s="160" t="s">
        <v>7384</v>
      </c>
      <c r="H402" s="161">
        <v>6</v>
      </c>
      <c r="I402" s="162"/>
      <c r="L402" s="158"/>
      <c r="M402" s="163"/>
      <c r="T402" s="164"/>
      <c r="AT402" s="159" t="s">
        <v>340</v>
      </c>
      <c r="AU402" s="159" t="s">
        <v>78</v>
      </c>
      <c r="AV402" s="13" t="s">
        <v>80</v>
      </c>
      <c r="AW402" s="13" t="s">
        <v>32</v>
      </c>
      <c r="AX402" s="13" t="s">
        <v>71</v>
      </c>
      <c r="AY402" s="159" t="s">
        <v>330</v>
      </c>
    </row>
    <row r="403" spans="2:65" s="14" customFormat="1">
      <c r="B403" s="166"/>
      <c r="D403" s="152" t="s">
        <v>340</v>
      </c>
      <c r="E403" s="167" t="s">
        <v>21</v>
      </c>
      <c r="F403" s="168" t="s">
        <v>443</v>
      </c>
      <c r="H403" s="169">
        <v>6</v>
      </c>
      <c r="I403" s="170"/>
      <c r="L403" s="166"/>
      <c r="M403" s="171"/>
      <c r="T403" s="172"/>
      <c r="AT403" s="167" t="s">
        <v>340</v>
      </c>
      <c r="AU403" s="167" t="s">
        <v>78</v>
      </c>
      <c r="AV403" s="14" t="s">
        <v>336</v>
      </c>
      <c r="AW403" s="14" t="s">
        <v>32</v>
      </c>
      <c r="AX403" s="14" t="s">
        <v>78</v>
      </c>
      <c r="AY403" s="167" t="s">
        <v>330</v>
      </c>
    </row>
    <row r="404" spans="2:65" s="1" customFormat="1" ht="16.5" customHeight="1">
      <c r="B404" s="33"/>
      <c r="C404" s="134" t="s">
        <v>1095</v>
      </c>
      <c r="D404" s="134" t="s">
        <v>332</v>
      </c>
      <c r="E404" s="135" t="s">
        <v>7385</v>
      </c>
      <c r="F404" s="136" t="s">
        <v>7386</v>
      </c>
      <c r="G404" s="137" t="s">
        <v>353</v>
      </c>
      <c r="H404" s="138">
        <v>1860</v>
      </c>
      <c r="I404" s="139">
        <v>57.56</v>
      </c>
      <c r="J404" s="140">
        <f>ROUND(I404*H404,2)</f>
        <v>107061.6</v>
      </c>
      <c r="K404" s="136" t="s">
        <v>7141</v>
      </c>
      <c r="L404" s="33"/>
      <c r="M404" s="141" t="s">
        <v>21</v>
      </c>
      <c r="N404" s="142" t="s">
        <v>42</v>
      </c>
      <c r="P404" s="143">
        <f>O404*H404</f>
        <v>0</v>
      </c>
      <c r="Q404" s="143">
        <v>0</v>
      </c>
      <c r="R404" s="143">
        <f>Q404*H404</f>
        <v>0</v>
      </c>
      <c r="S404" s="143">
        <v>0</v>
      </c>
      <c r="T404" s="144">
        <f>S404*H404</f>
        <v>0</v>
      </c>
      <c r="AR404" s="145" t="s">
        <v>444</v>
      </c>
      <c r="AT404" s="145" t="s">
        <v>332</v>
      </c>
      <c r="AU404" s="145" t="s">
        <v>78</v>
      </c>
      <c r="AY404" s="18" t="s">
        <v>330</v>
      </c>
      <c r="BE404" s="146">
        <f>IF(N404="základní",J404,0)</f>
        <v>107061.6</v>
      </c>
      <c r="BF404" s="146">
        <f>IF(N404="snížená",J404,0)</f>
        <v>0</v>
      </c>
      <c r="BG404" s="146">
        <f>IF(N404="zákl. přenesená",J404,0)</f>
        <v>0</v>
      </c>
      <c r="BH404" s="146">
        <f>IF(N404="sníž. přenesená",J404,0)</f>
        <v>0</v>
      </c>
      <c r="BI404" s="146">
        <f>IF(N404="nulová",J404,0)</f>
        <v>0</v>
      </c>
      <c r="BJ404" s="18" t="s">
        <v>78</v>
      </c>
      <c r="BK404" s="146">
        <f>ROUND(I404*H404,2)</f>
        <v>107061.6</v>
      </c>
      <c r="BL404" s="18" t="s">
        <v>444</v>
      </c>
      <c r="BM404" s="145" t="s">
        <v>2081</v>
      </c>
    </row>
    <row r="405" spans="2:65" s="1" customFormat="1" ht="19.5">
      <c r="B405" s="33"/>
      <c r="D405" s="152" t="s">
        <v>375</v>
      </c>
      <c r="F405" s="165" t="s">
        <v>7387</v>
      </c>
      <c r="I405" s="149"/>
      <c r="L405" s="33"/>
      <c r="M405" s="150"/>
      <c r="T405" s="52"/>
      <c r="AT405" s="18" t="s">
        <v>375</v>
      </c>
      <c r="AU405" s="18" t="s">
        <v>78</v>
      </c>
    </row>
    <row r="406" spans="2:65" s="13" customFormat="1">
      <c r="B406" s="158"/>
      <c r="D406" s="152" t="s">
        <v>340</v>
      </c>
      <c r="E406" s="159" t="s">
        <v>21</v>
      </c>
      <c r="F406" s="160" t="s">
        <v>7388</v>
      </c>
      <c r="H406" s="161">
        <v>1860</v>
      </c>
      <c r="I406" s="162"/>
      <c r="L406" s="158"/>
      <c r="M406" s="163"/>
      <c r="T406" s="164"/>
      <c r="AT406" s="159" t="s">
        <v>340</v>
      </c>
      <c r="AU406" s="159" t="s">
        <v>78</v>
      </c>
      <c r="AV406" s="13" t="s">
        <v>80</v>
      </c>
      <c r="AW406" s="13" t="s">
        <v>32</v>
      </c>
      <c r="AX406" s="13" t="s">
        <v>71</v>
      </c>
      <c r="AY406" s="159" t="s">
        <v>330</v>
      </c>
    </row>
    <row r="407" spans="2:65" s="14" customFormat="1">
      <c r="B407" s="166"/>
      <c r="D407" s="152" t="s">
        <v>340</v>
      </c>
      <c r="E407" s="167" t="s">
        <v>21</v>
      </c>
      <c r="F407" s="168" t="s">
        <v>443</v>
      </c>
      <c r="H407" s="169">
        <v>1860</v>
      </c>
      <c r="I407" s="170"/>
      <c r="L407" s="166"/>
      <c r="M407" s="171"/>
      <c r="T407" s="172"/>
      <c r="AT407" s="167" t="s">
        <v>340</v>
      </c>
      <c r="AU407" s="167" t="s">
        <v>78</v>
      </c>
      <c r="AV407" s="14" t="s">
        <v>336</v>
      </c>
      <c r="AW407" s="14" t="s">
        <v>32</v>
      </c>
      <c r="AX407" s="14" t="s">
        <v>78</v>
      </c>
      <c r="AY407" s="167" t="s">
        <v>330</v>
      </c>
    </row>
    <row r="408" spans="2:65" s="1" customFormat="1" ht="16.5" customHeight="1">
      <c r="B408" s="33"/>
      <c r="C408" s="134" t="s">
        <v>1103</v>
      </c>
      <c r="D408" s="134" t="s">
        <v>332</v>
      </c>
      <c r="E408" s="135" t="s">
        <v>7389</v>
      </c>
      <c r="F408" s="136" t="s">
        <v>7390</v>
      </c>
      <c r="G408" s="137" t="s">
        <v>353</v>
      </c>
      <c r="H408" s="138">
        <v>1860</v>
      </c>
      <c r="I408" s="139">
        <v>40.950000000000003</v>
      </c>
      <c r="J408" s="140">
        <f>ROUND(I408*H408,2)</f>
        <v>76167</v>
      </c>
      <c r="K408" s="136" t="s">
        <v>7141</v>
      </c>
      <c r="L408" s="33"/>
      <c r="M408" s="141" t="s">
        <v>21</v>
      </c>
      <c r="N408" s="142" t="s">
        <v>42</v>
      </c>
      <c r="P408" s="143">
        <f>O408*H408</f>
        <v>0</v>
      </c>
      <c r="Q408" s="143">
        <v>0</v>
      </c>
      <c r="R408" s="143">
        <f>Q408*H408</f>
        <v>0</v>
      </c>
      <c r="S408" s="143">
        <v>0</v>
      </c>
      <c r="T408" s="144">
        <f>S408*H408</f>
        <v>0</v>
      </c>
      <c r="AR408" s="145" t="s">
        <v>444</v>
      </c>
      <c r="AT408" s="145" t="s">
        <v>332</v>
      </c>
      <c r="AU408" s="145" t="s">
        <v>78</v>
      </c>
      <c r="AY408" s="18" t="s">
        <v>330</v>
      </c>
      <c r="BE408" s="146">
        <f>IF(N408="základní",J408,0)</f>
        <v>76167</v>
      </c>
      <c r="BF408" s="146">
        <f>IF(N408="snížená",J408,0)</f>
        <v>0</v>
      </c>
      <c r="BG408" s="146">
        <f>IF(N408="zákl. přenesená",J408,0)</f>
        <v>0</v>
      </c>
      <c r="BH408" s="146">
        <f>IF(N408="sníž. přenesená",J408,0)</f>
        <v>0</v>
      </c>
      <c r="BI408" s="146">
        <f>IF(N408="nulová",J408,0)</f>
        <v>0</v>
      </c>
      <c r="BJ408" s="18" t="s">
        <v>78</v>
      </c>
      <c r="BK408" s="146">
        <f>ROUND(I408*H408,2)</f>
        <v>76167</v>
      </c>
      <c r="BL408" s="18" t="s">
        <v>444</v>
      </c>
      <c r="BM408" s="145" t="s">
        <v>2094</v>
      </c>
    </row>
    <row r="409" spans="2:65" s="1" customFormat="1" ht="19.5">
      <c r="B409" s="33"/>
      <c r="D409" s="152" t="s">
        <v>375</v>
      </c>
      <c r="F409" s="165" t="s">
        <v>7387</v>
      </c>
      <c r="I409" s="149"/>
      <c r="L409" s="33"/>
      <c r="M409" s="150"/>
      <c r="T409" s="52"/>
      <c r="AT409" s="18" t="s">
        <v>375</v>
      </c>
      <c r="AU409" s="18" t="s">
        <v>78</v>
      </c>
    </row>
    <row r="410" spans="2:65" s="13" customFormat="1">
      <c r="B410" s="158"/>
      <c r="D410" s="152" t="s">
        <v>340</v>
      </c>
      <c r="E410" s="159" t="s">
        <v>21</v>
      </c>
      <c r="F410" s="160" t="s">
        <v>7388</v>
      </c>
      <c r="H410" s="161">
        <v>1860</v>
      </c>
      <c r="I410" s="162"/>
      <c r="L410" s="158"/>
      <c r="M410" s="163"/>
      <c r="T410" s="164"/>
      <c r="AT410" s="159" t="s">
        <v>340</v>
      </c>
      <c r="AU410" s="159" t="s">
        <v>78</v>
      </c>
      <c r="AV410" s="13" t="s">
        <v>80</v>
      </c>
      <c r="AW410" s="13" t="s">
        <v>32</v>
      </c>
      <c r="AX410" s="13" t="s">
        <v>71</v>
      </c>
      <c r="AY410" s="159" t="s">
        <v>330</v>
      </c>
    </row>
    <row r="411" spans="2:65" s="14" customFormat="1">
      <c r="B411" s="166"/>
      <c r="D411" s="152" t="s">
        <v>340</v>
      </c>
      <c r="E411" s="167" t="s">
        <v>21</v>
      </c>
      <c r="F411" s="168" t="s">
        <v>443</v>
      </c>
      <c r="H411" s="169">
        <v>1860</v>
      </c>
      <c r="I411" s="170"/>
      <c r="L411" s="166"/>
      <c r="M411" s="171"/>
      <c r="T411" s="172"/>
      <c r="AT411" s="167" t="s">
        <v>340</v>
      </c>
      <c r="AU411" s="167" t="s">
        <v>78</v>
      </c>
      <c r="AV411" s="14" t="s">
        <v>336</v>
      </c>
      <c r="AW411" s="14" t="s">
        <v>32</v>
      </c>
      <c r="AX411" s="14" t="s">
        <v>78</v>
      </c>
      <c r="AY411" s="167" t="s">
        <v>330</v>
      </c>
    </row>
    <row r="412" spans="2:65" s="1" customFormat="1" ht="16.5" customHeight="1">
      <c r="B412" s="33"/>
      <c r="C412" s="134" t="s">
        <v>1108</v>
      </c>
      <c r="D412" s="134" t="s">
        <v>332</v>
      </c>
      <c r="E412" s="135" t="s">
        <v>7391</v>
      </c>
      <c r="F412" s="136" t="s">
        <v>7392</v>
      </c>
      <c r="G412" s="137" t="s">
        <v>447</v>
      </c>
      <c r="H412" s="138">
        <v>269.45999999999998</v>
      </c>
      <c r="I412" s="139">
        <v>249.04</v>
      </c>
      <c r="J412" s="140">
        <f>ROUND(I412*H412,2)</f>
        <v>67106.320000000007</v>
      </c>
      <c r="K412" s="136" t="s">
        <v>7141</v>
      </c>
      <c r="L412" s="33"/>
      <c r="M412" s="141" t="s">
        <v>21</v>
      </c>
      <c r="N412" s="142" t="s">
        <v>42</v>
      </c>
      <c r="P412" s="143">
        <f>O412*H412</f>
        <v>0</v>
      </c>
      <c r="Q412" s="143">
        <v>0</v>
      </c>
      <c r="R412" s="143">
        <f>Q412*H412</f>
        <v>0</v>
      </c>
      <c r="S412" s="143">
        <v>0</v>
      </c>
      <c r="T412" s="144">
        <f>S412*H412</f>
        <v>0</v>
      </c>
      <c r="AR412" s="145" t="s">
        <v>444</v>
      </c>
      <c r="AT412" s="145" t="s">
        <v>332</v>
      </c>
      <c r="AU412" s="145" t="s">
        <v>78</v>
      </c>
      <c r="AY412" s="18" t="s">
        <v>330</v>
      </c>
      <c r="BE412" s="146">
        <f>IF(N412="základní",J412,0)</f>
        <v>67106.320000000007</v>
      </c>
      <c r="BF412" s="146">
        <f>IF(N412="snížená",J412,0)</f>
        <v>0</v>
      </c>
      <c r="BG412" s="146">
        <f>IF(N412="zákl. přenesená",J412,0)</f>
        <v>0</v>
      </c>
      <c r="BH412" s="146">
        <f>IF(N412="sníž. přenesená",J412,0)</f>
        <v>0</v>
      </c>
      <c r="BI412" s="146">
        <f>IF(N412="nulová",J412,0)</f>
        <v>0</v>
      </c>
      <c r="BJ412" s="18" t="s">
        <v>78</v>
      </c>
      <c r="BK412" s="146">
        <f>ROUND(I412*H412,2)</f>
        <v>67106.320000000007</v>
      </c>
      <c r="BL412" s="18" t="s">
        <v>444</v>
      </c>
      <c r="BM412" s="145" t="s">
        <v>2105</v>
      </c>
    </row>
    <row r="413" spans="2:65" s="13" customFormat="1">
      <c r="B413" s="158"/>
      <c r="D413" s="152" t="s">
        <v>340</v>
      </c>
      <c r="E413" s="159" t="s">
        <v>21</v>
      </c>
      <c r="F413" s="160" t="s">
        <v>7393</v>
      </c>
      <c r="H413" s="161">
        <v>88.01</v>
      </c>
      <c r="I413" s="162"/>
      <c r="L413" s="158"/>
      <c r="M413" s="163"/>
      <c r="T413" s="164"/>
      <c r="AT413" s="159" t="s">
        <v>340</v>
      </c>
      <c r="AU413" s="159" t="s">
        <v>78</v>
      </c>
      <c r="AV413" s="13" t="s">
        <v>80</v>
      </c>
      <c r="AW413" s="13" t="s">
        <v>32</v>
      </c>
      <c r="AX413" s="13" t="s">
        <v>71</v>
      </c>
      <c r="AY413" s="159" t="s">
        <v>330</v>
      </c>
    </row>
    <row r="414" spans="2:65" s="13" customFormat="1">
      <c r="B414" s="158"/>
      <c r="D414" s="152" t="s">
        <v>340</v>
      </c>
      <c r="E414" s="159" t="s">
        <v>21</v>
      </c>
      <c r="F414" s="160" t="s">
        <v>7394</v>
      </c>
      <c r="H414" s="161">
        <v>181.45</v>
      </c>
      <c r="I414" s="162"/>
      <c r="L414" s="158"/>
      <c r="M414" s="163"/>
      <c r="T414" s="164"/>
      <c r="AT414" s="159" t="s">
        <v>340</v>
      </c>
      <c r="AU414" s="159" t="s">
        <v>78</v>
      </c>
      <c r="AV414" s="13" t="s">
        <v>80</v>
      </c>
      <c r="AW414" s="13" t="s">
        <v>32</v>
      </c>
      <c r="AX414" s="13" t="s">
        <v>71</v>
      </c>
      <c r="AY414" s="159" t="s">
        <v>330</v>
      </c>
    </row>
    <row r="415" spans="2:65" s="14" customFormat="1">
      <c r="B415" s="166"/>
      <c r="D415" s="152" t="s">
        <v>340</v>
      </c>
      <c r="E415" s="167" t="s">
        <v>21</v>
      </c>
      <c r="F415" s="168" t="s">
        <v>443</v>
      </c>
      <c r="H415" s="169">
        <v>269.45999999999998</v>
      </c>
      <c r="I415" s="170"/>
      <c r="L415" s="166"/>
      <c r="M415" s="171"/>
      <c r="T415" s="172"/>
      <c r="AT415" s="167" t="s">
        <v>340</v>
      </c>
      <c r="AU415" s="167" t="s">
        <v>78</v>
      </c>
      <c r="AV415" s="14" t="s">
        <v>336</v>
      </c>
      <c r="AW415" s="14" t="s">
        <v>32</v>
      </c>
      <c r="AX415" s="14" t="s">
        <v>78</v>
      </c>
      <c r="AY415" s="167" t="s">
        <v>330</v>
      </c>
    </row>
    <row r="416" spans="2:65" s="11" customFormat="1" ht="25.9" customHeight="1">
      <c r="B416" s="122"/>
      <c r="D416" s="123" t="s">
        <v>70</v>
      </c>
      <c r="E416" s="124" t="s">
        <v>6494</v>
      </c>
      <c r="F416" s="124" t="s">
        <v>7395</v>
      </c>
      <c r="I416" s="125"/>
      <c r="J416" s="126">
        <f>BK416</f>
        <v>6757463.4399999985</v>
      </c>
      <c r="L416" s="122"/>
      <c r="M416" s="127"/>
      <c r="P416" s="128">
        <f>SUM(P417:P809)</f>
        <v>0</v>
      </c>
      <c r="R416" s="128">
        <f>SUM(R417:R809)</f>
        <v>11.44613</v>
      </c>
      <c r="T416" s="129">
        <f>SUM(T417:T809)</f>
        <v>0</v>
      </c>
      <c r="AR416" s="123" t="s">
        <v>80</v>
      </c>
      <c r="AT416" s="130" t="s">
        <v>70</v>
      </c>
      <c r="AU416" s="130" t="s">
        <v>71</v>
      </c>
      <c r="AY416" s="123" t="s">
        <v>330</v>
      </c>
      <c r="BK416" s="131">
        <f>SUM(BK417:BK809)</f>
        <v>6757463.4399999985</v>
      </c>
    </row>
    <row r="417" spans="2:65" s="1" customFormat="1" ht="16.5" customHeight="1">
      <c r="B417" s="33"/>
      <c r="C417" s="134" t="s">
        <v>1116</v>
      </c>
      <c r="D417" s="134" t="s">
        <v>332</v>
      </c>
      <c r="E417" s="135" t="s">
        <v>7396</v>
      </c>
      <c r="F417" s="136" t="s">
        <v>7397</v>
      </c>
      <c r="G417" s="137" t="s">
        <v>973</v>
      </c>
      <c r="H417" s="138">
        <v>150</v>
      </c>
      <c r="I417" s="139">
        <v>138.36000000000001</v>
      </c>
      <c r="J417" s="140">
        <f>ROUND(I417*H417,2)</f>
        <v>20754</v>
      </c>
      <c r="K417" s="136" t="s">
        <v>21</v>
      </c>
      <c r="L417" s="33"/>
      <c r="M417" s="141" t="s">
        <v>21</v>
      </c>
      <c r="N417" s="142" t="s">
        <v>42</v>
      </c>
      <c r="P417" s="143">
        <f>O417*H417</f>
        <v>0</v>
      </c>
      <c r="Q417" s="143">
        <v>1.0000000000000001E-5</v>
      </c>
      <c r="R417" s="143">
        <f>Q417*H417</f>
        <v>1.5E-3</v>
      </c>
      <c r="S417" s="143">
        <v>0</v>
      </c>
      <c r="T417" s="144">
        <f>S417*H417</f>
        <v>0</v>
      </c>
      <c r="AR417" s="145" t="s">
        <v>444</v>
      </c>
      <c r="AT417" s="145" t="s">
        <v>332</v>
      </c>
      <c r="AU417" s="145" t="s">
        <v>78</v>
      </c>
      <c r="AY417" s="18" t="s">
        <v>330</v>
      </c>
      <c r="BE417" s="146">
        <f>IF(N417="základní",J417,0)</f>
        <v>20754</v>
      </c>
      <c r="BF417" s="146">
        <f>IF(N417="snížená",J417,0)</f>
        <v>0</v>
      </c>
      <c r="BG417" s="146">
        <f>IF(N417="zákl. přenesená",J417,0)</f>
        <v>0</v>
      </c>
      <c r="BH417" s="146">
        <f>IF(N417="sníž. přenesená",J417,0)</f>
        <v>0</v>
      </c>
      <c r="BI417" s="146">
        <f>IF(N417="nulová",J417,0)</f>
        <v>0</v>
      </c>
      <c r="BJ417" s="18" t="s">
        <v>78</v>
      </c>
      <c r="BK417" s="146">
        <f>ROUND(I417*H417,2)</f>
        <v>20754</v>
      </c>
      <c r="BL417" s="18" t="s">
        <v>444</v>
      </c>
      <c r="BM417" s="145" t="s">
        <v>2153</v>
      </c>
    </row>
    <row r="418" spans="2:65" s="12" customFormat="1">
      <c r="B418" s="151"/>
      <c r="D418" s="152" t="s">
        <v>340</v>
      </c>
      <c r="E418" s="153" t="s">
        <v>21</v>
      </c>
      <c r="F418" s="154" t="s">
        <v>7398</v>
      </c>
      <c r="H418" s="153" t="s">
        <v>21</v>
      </c>
      <c r="I418" s="155"/>
      <c r="L418" s="151"/>
      <c r="M418" s="156"/>
      <c r="T418" s="157"/>
      <c r="AT418" s="153" t="s">
        <v>340</v>
      </c>
      <c r="AU418" s="153" t="s">
        <v>78</v>
      </c>
      <c r="AV418" s="12" t="s">
        <v>78</v>
      </c>
      <c r="AW418" s="12" t="s">
        <v>32</v>
      </c>
      <c r="AX418" s="12" t="s">
        <v>71</v>
      </c>
      <c r="AY418" s="153" t="s">
        <v>330</v>
      </c>
    </row>
    <row r="419" spans="2:65" s="12" customFormat="1">
      <c r="B419" s="151"/>
      <c r="D419" s="152" t="s">
        <v>340</v>
      </c>
      <c r="E419" s="153" t="s">
        <v>21</v>
      </c>
      <c r="F419" s="154" t="s">
        <v>7399</v>
      </c>
      <c r="H419" s="153" t="s">
        <v>21</v>
      </c>
      <c r="I419" s="155"/>
      <c r="L419" s="151"/>
      <c r="M419" s="156"/>
      <c r="T419" s="157"/>
      <c r="AT419" s="153" t="s">
        <v>340</v>
      </c>
      <c r="AU419" s="153" t="s">
        <v>78</v>
      </c>
      <c r="AV419" s="12" t="s">
        <v>78</v>
      </c>
      <c r="AW419" s="12" t="s">
        <v>32</v>
      </c>
      <c r="AX419" s="12" t="s">
        <v>71</v>
      </c>
      <c r="AY419" s="153" t="s">
        <v>330</v>
      </c>
    </row>
    <row r="420" spans="2:65" s="13" customFormat="1">
      <c r="B420" s="158"/>
      <c r="D420" s="152" t="s">
        <v>340</v>
      </c>
      <c r="E420" s="159" t="s">
        <v>21</v>
      </c>
      <c r="F420" s="160" t="s">
        <v>7239</v>
      </c>
      <c r="H420" s="161">
        <v>150</v>
      </c>
      <c r="I420" s="162"/>
      <c r="L420" s="158"/>
      <c r="M420" s="163"/>
      <c r="T420" s="164"/>
      <c r="AT420" s="159" t="s">
        <v>340</v>
      </c>
      <c r="AU420" s="159" t="s">
        <v>78</v>
      </c>
      <c r="AV420" s="13" t="s">
        <v>80</v>
      </c>
      <c r="AW420" s="13" t="s">
        <v>32</v>
      </c>
      <c r="AX420" s="13" t="s">
        <v>71</v>
      </c>
      <c r="AY420" s="159" t="s">
        <v>330</v>
      </c>
    </row>
    <row r="421" spans="2:65" s="14" customFormat="1">
      <c r="B421" s="166"/>
      <c r="D421" s="152" t="s">
        <v>340</v>
      </c>
      <c r="E421" s="167" t="s">
        <v>21</v>
      </c>
      <c r="F421" s="168" t="s">
        <v>443</v>
      </c>
      <c r="H421" s="169">
        <v>150</v>
      </c>
      <c r="I421" s="170"/>
      <c r="L421" s="166"/>
      <c r="M421" s="171"/>
      <c r="T421" s="172"/>
      <c r="AT421" s="167" t="s">
        <v>340</v>
      </c>
      <c r="AU421" s="167" t="s">
        <v>78</v>
      </c>
      <c r="AV421" s="14" t="s">
        <v>336</v>
      </c>
      <c r="AW421" s="14" t="s">
        <v>32</v>
      </c>
      <c r="AX421" s="14" t="s">
        <v>78</v>
      </c>
      <c r="AY421" s="167" t="s">
        <v>330</v>
      </c>
    </row>
    <row r="422" spans="2:65" s="1" customFormat="1" ht="24.2" customHeight="1">
      <c r="B422" s="33"/>
      <c r="C422" s="134" t="s">
        <v>1125</v>
      </c>
      <c r="D422" s="134" t="s">
        <v>332</v>
      </c>
      <c r="E422" s="135" t="s">
        <v>7400</v>
      </c>
      <c r="F422" s="136" t="s">
        <v>7401</v>
      </c>
      <c r="G422" s="137" t="s">
        <v>7232</v>
      </c>
      <c r="H422" s="138">
        <v>1</v>
      </c>
      <c r="I422" s="139">
        <v>1383581.94</v>
      </c>
      <c r="J422" s="140">
        <f>ROUND(I422*H422,2)</f>
        <v>1383581.94</v>
      </c>
      <c r="K422" s="136" t="s">
        <v>21</v>
      </c>
      <c r="L422" s="33"/>
      <c r="M422" s="141" t="s">
        <v>21</v>
      </c>
      <c r="N422" s="142" t="s">
        <v>42</v>
      </c>
      <c r="P422" s="143">
        <f>O422*H422</f>
        <v>0</v>
      </c>
      <c r="Q422" s="143">
        <v>0.35</v>
      </c>
      <c r="R422" s="143">
        <f>Q422*H422</f>
        <v>0.35</v>
      </c>
      <c r="S422" s="143">
        <v>0</v>
      </c>
      <c r="T422" s="144">
        <f>S422*H422</f>
        <v>0</v>
      </c>
      <c r="AR422" s="145" t="s">
        <v>444</v>
      </c>
      <c r="AT422" s="145" t="s">
        <v>332</v>
      </c>
      <c r="AU422" s="145" t="s">
        <v>78</v>
      </c>
      <c r="AY422" s="18" t="s">
        <v>330</v>
      </c>
      <c r="BE422" s="146">
        <f>IF(N422="základní",J422,0)</f>
        <v>1383581.94</v>
      </c>
      <c r="BF422" s="146">
        <f>IF(N422="snížená",J422,0)</f>
        <v>0</v>
      </c>
      <c r="BG422" s="146">
        <f>IF(N422="zákl. přenesená",J422,0)</f>
        <v>0</v>
      </c>
      <c r="BH422" s="146">
        <f>IF(N422="sníž. přenesená",J422,0)</f>
        <v>0</v>
      </c>
      <c r="BI422" s="146">
        <f>IF(N422="nulová",J422,0)</f>
        <v>0</v>
      </c>
      <c r="BJ422" s="18" t="s">
        <v>78</v>
      </c>
      <c r="BK422" s="146">
        <f>ROUND(I422*H422,2)</f>
        <v>1383581.94</v>
      </c>
      <c r="BL422" s="18" t="s">
        <v>444</v>
      </c>
      <c r="BM422" s="145" t="s">
        <v>2164</v>
      </c>
    </row>
    <row r="423" spans="2:65" s="1" customFormat="1" ht="117">
      <c r="B423" s="33"/>
      <c r="D423" s="152" t="s">
        <v>375</v>
      </c>
      <c r="F423" s="165" t="s">
        <v>7402</v>
      </c>
      <c r="I423" s="149"/>
      <c r="L423" s="33"/>
      <c r="M423" s="150"/>
      <c r="T423" s="52"/>
      <c r="AT423" s="18" t="s">
        <v>375</v>
      </c>
      <c r="AU423" s="18" t="s">
        <v>78</v>
      </c>
    </row>
    <row r="424" spans="2:65" s="12" customFormat="1">
      <c r="B424" s="151"/>
      <c r="D424" s="152" t="s">
        <v>340</v>
      </c>
      <c r="E424" s="153" t="s">
        <v>21</v>
      </c>
      <c r="F424" s="154" t="s">
        <v>7403</v>
      </c>
      <c r="H424" s="153" t="s">
        <v>21</v>
      </c>
      <c r="I424" s="155"/>
      <c r="L424" s="151"/>
      <c r="M424" s="156"/>
      <c r="T424" s="157"/>
      <c r="AT424" s="153" t="s">
        <v>340</v>
      </c>
      <c r="AU424" s="153" t="s">
        <v>78</v>
      </c>
      <c r="AV424" s="12" t="s">
        <v>78</v>
      </c>
      <c r="AW424" s="12" t="s">
        <v>32</v>
      </c>
      <c r="AX424" s="12" t="s">
        <v>71</v>
      </c>
      <c r="AY424" s="153" t="s">
        <v>330</v>
      </c>
    </row>
    <row r="425" spans="2:65" s="13" customFormat="1">
      <c r="B425" s="158"/>
      <c r="D425" s="152" t="s">
        <v>340</v>
      </c>
      <c r="E425" s="159" t="s">
        <v>21</v>
      </c>
      <c r="F425" s="160" t="s">
        <v>7404</v>
      </c>
      <c r="H425" s="161">
        <v>1</v>
      </c>
      <c r="I425" s="162"/>
      <c r="L425" s="158"/>
      <c r="M425" s="163"/>
      <c r="T425" s="164"/>
      <c r="AT425" s="159" t="s">
        <v>340</v>
      </c>
      <c r="AU425" s="159" t="s">
        <v>78</v>
      </c>
      <c r="AV425" s="13" t="s">
        <v>80</v>
      </c>
      <c r="AW425" s="13" t="s">
        <v>32</v>
      </c>
      <c r="AX425" s="13" t="s">
        <v>71</v>
      </c>
      <c r="AY425" s="159" t="s">
        <v>330</v>
      </c>
    </row>
    <row r="426" spans="2:65" s="14" customFormat="1">
      <c r="B426" s="166"/>
      <c r="D426" s="152" t="s">
        <v>340</v>
      </c>
      <c r="E426" s="167" t="s">
        <v>21</v>
      </c>
      <c r="F426" s="168" t="s">
        <v>443</v>
      </c>
      <c r="H426" s="169">
        <v>1</v>
      </c>
      <c r="I426" s="170"/>
      <c r="L426" s="166"/>
      <c r="M426" s="171"/>
      <c r="T426" s="172"/>
      <c r="AT426" s="167" t="s">
        <v>340</v>
      </c>
      <c r="AU426" s="167" t="s">
        <v>78</v>
      </c>
      <c r="AV426" s="14" t="s">
        <v>336</v>
      </c>
      <c r="AW426" s="14" t="s">
        <v>32</v>
      </c>
      <c r="AX426" s="14" t="s">
        <v>78</v>
      </c>
      <c r="AY426" s="167" t="s">
        <v>330</v>
      </c>
    </row>
    <row r="427" spans="2:65" s="1" customFormat="1" ht="16.5" customHeight="1">
      <c r="B427" s="33"/>
      <c r="C427" s="134" t="s">
        <v>1134</v>
      </c>
      <c r="D427" s="134" t="s">
        <v>332</v>
      </c>
      <c r="E427" s="135" t="s">
        <v>7405</v>
      </c>
      <c r="F427" s="136" t="s">
        <v>7406</v>
      </c>
      <c r="G427" s="137" t="s">
        <v>973</v>
      </c>
      <c r="H427" s="138">
        <v>1</v>
      </c>
      <c r="I427" s="139">
        <v>55343.28</v>
      </c>
      <c r="J427" s="140">
        <f>ROUND(I427*H427,2)</f>
        <v>55343.28</v>
      </c>
      <c r="K427" s="136" t="s">
        <v>21</v>
      </c>
      <c r="L427" s="33"/>
      <c r="M427" s="141" t="s">
        <v>21</v>
      </c>
      <c r="N427" s="142" t="s">
        <v>42</v>
      </c>
      <c r="P427" s="143">
        <f>O427*H427</f>
        <v>0</v>
      </c>
      <c r="Q427" s="143">
        <v>0.35</v>
      </c>
      <c r="R427" s="143">
        <f>Q427*H427</f>
        <v>0.35</v>
      </c>
      <c r="S427" s="143">
        <v>0</v>
      </c>
      <c r="T427" s="144">
        <f>S427*H427</f>
        <v>0</v>
      </c>
      <c r="AR427" s="145" t="s">
        <v>444</v>
      </c>
      <c r="AT427" s="145" t="s">
        <v>332</v>
      </c>
      <c r="AU427" s="145" t="s">
        <v>78</v>
      </c>
      <c r="AY427" s="18" t="s">
        <v>330</v>
      </c>
      <c r="BE427" s="146">
        <f>IF(N427="základní",J427,0)</f>
        <v>55343.28</v>
      </c>
      <c r="BF427" s="146">
        <f>IF(N427="snížená",J427,0)</f>
        <v>0</v>
      </c>
      <c r="BG427" s="146">
        <f>IF(N427="zákl. přenesená",J427,0)</f>
        <v>0</v>
      </c>
      <c r="BH427" s="146">
        <f>IF(N427="sníž. přenesená",J427,0)</f>
        <v>0</v>
      </c>
      <c r="BI427" s="146">
        <f>IF(N427="nulová",J427,0)</f>
        <v>0</v>
      </c>
      <c r="BJ427" s="18" t="s">
        <v>78</v>
      </c>
      <c r="BK427" s="146">
        <f>ROUND(I427*H427,2)</f>
        <v>55343.28</v>
      </c>
      <c r="BL427" s="18" t="s">
        <v>444</v>
      </c>
      <c r="BM427" s="145" t="s">
        <v>2175</v>
      </c>
    </row>
    <row r="428" spans="2:65" s="1" customFormat="1" ht="29.25">
      <c r="B428" s="33"/>
      <c r="D428" s="152" t="s">
        <v>375</v>
      </c>
      <c r="F428" s="165" t="s">
        <v>7407</v>
      </c>
      <c r="I428" s="149"/>
      <c r="L428" s="33"/>
      <c r="M428" s="150"/>
      <c r="T428" s="52"/>
      <c r="AT428" s="18" t="s">
        <v>375</v>
      </c>
      <c r="AU428" s="18" t="s">
        <v>78</v>
      </c>
    </row>
    <row r="429" spans="2:65" s="12" customFormat="1">
      <c r="B429" s="151"/>
      <c r="D429" s="152" t="s">
        <v>340</v>
      </c>
      <c r="E429" s="153" t="s">
        <v>21</v>
      </c>
      <c r="F429" s="154" t="s">
        <v>7408</v>
      </c>
      <c r="H429" s="153" t="s">
        <v>21</v>
      </c>
      <c r="I429" s="155"/>
      <c r="L429" s="151"/>
      <c r="M429" s="156"/>
      <c r="T429" s="157"/>
      <c r="AT429" s="153" t="s">
        <v>340</v>
      </c>
      <c r="AU429" s="153" t="s">
        <v>78</v>
      </c>
      <c r="AV429" s="12" t="s">
        <v>78</v>
      </c>
      <c r="AW429" s="12" t="s">
        <v>32</v>
      </c>
      <c r="AX429" s="12" t="s">
        <v>71</v>
      </c>
      <c r="AY429" s="153" t="s">
        <v>330</v>
      </c>
    </row>
    <row r="430" spans="2:65" s="13" customFormat="1">
      <c r="B430" s="158"/>
      <c r="D430" s="152" t="s">
        <v>340</v>
      </c>
      <c r="E430" s="159" t="s">
        <v>21</v>
      </c>
      <c r="F430" s="160" t="s">
        <v>7404</v>
      </c>
      <c r="H430" s="161">
        <v>1</v>
      </c>
      <c r="I430" s="162"/>
      <c r="L430" s="158"/>
      <c r="M430" s="163"/>
      <c r="T430" s="164"/>
      <c r="AT430" s="159" t="s">
        <v>340</v>
      </c>
      <c r="AU430" s="159" t="s">
        <v>78</v>
      </c>
      <c r="AV430" s="13" t="s">
        <v>80</v>
      </c>
      <c r="AW430" s="13" t="s">
        <v>32</v>
      </c>
      <c r="AX430" s="13" t="s">
        <v>71</v>
      </c>
      <c r="AY430" s="159" t="s">
        <v>330</v>
      </c>
    </row>
    <row r="431" spans="2:65" s="14" customFormat="1">
      <c r="B431" s="166"/>
      <c r="D431" s="152" t="s">
        <v>340</v>
      </c>
      <c r="E431" s="167" t="s">
        <v>21</v>
      </c>
      <c r="F431" s="168" t="s">
        <v>443</v>
      </c>
      <c r="H431" s="169">
        <v>1</v>
      </c>
      <c r="I431" s="170"/>
      <c r="L431" s="166"/>
      <c r="M431" s="171"/>
      <c r="T431" s="172"/>
      <c r="AT431" s="167" t="s">
        <v>340</v>
      </c>
      <c r="AU431" s="167" t="s">
        <v>78</v>
      </c>
      <c r="AV431" s="14" t="s">
        <v>336</v>
      </c>
      <c r="AW431" s="14" t="s">
        <v>32</v>
      </c>
      <c r="AX431" s="14" t="s">
        <v>78</v>
      </c>
      <c r="AY431" s="167" t="s">
        <v>330</v>
      </c>
    </row>
    <row r="432" spans="2:65" s="1" customFormat="1" ht="16.5" customHeight="1">
      <c r="B432" s="33"/>
      <c r="C432" s="134" t="s">
        <v>1143</v>
      </c>
      <c r="D432" s="134" t="s">
        <v>332</v>
      </c>
      <c r="E432" s="135" t="s">
        <v>7409</v>
      </c>
      <c r="F432" s="136" t="s">
        <v>7410</v>
      </c>
      <c r="G432" s="137" t="s">
        <v>973</v>
      </c>
      <c r="H432" s="138">
        <v>1</v>
      </c>
      <c r="I432" s="139">
        <v>55343.28</v>
      </c>
      <c r="J432" s="140">
        <f>ROUND(I432*H432,2)</f>
        <v>55343.28</v>
      </c>
      <c r="K432" s="136" t="s">
        <v>21</v>
      </c>
      <c r="L432" s="33"/>
      <c r="M432" s="141" t="s">
        <v>21</v>
      </c>
      <c r="N432" s="142" t="s">
        <v>42</v>
      </c>
      <c r="P432" s="143">
        <f>O432*H432</f>
        <v>0</v>
      </c>
      <c r="Q432" s="143">
        <v>0.35</v>
      </c>
      <c r="R432" s="143">
        <f>Q432*H432</f>
        <v>0.35</v>
      </c>
      <c r="S432" s="143">
        <v>0</v>
      </c>
      <c r="T432" s="144">
        <f>S432*H432</f>
        <v>0</v>
      </c>
      <c r="AR432" s="145" t="s">
        <v>444</v>
      </c>
      <c r="AT432" s="145" t="s">
        <v>332</v>
      </c>
      <c r="AU432" s="145" t="s">
        <v>78</v>
      </c>
      <c r="AY432" s="18" t="s">
        <v>330</v>
      </c>
      <c r="BE432" s="146">
        <f>IF(N432="základní",J432,0)</f>
        <v>55343.28</v>
      </c>
      <c r="BF432" s="146">
        <f>IF(N432="snížená",J432,0)</f>
        <v>0</v>
      </c>
      <c r="BG432" s="146">
        <f>IF(N432="zákl. přenesená",J432,0)</f>
        <v>0</v>
      </c>
      <c r="BH432" s="146">
        <f>IF(N432="sníž. přenesená",J432,0)</f>
        <v>0</v>
      </c>
      <c r="BI432" s="146">
        <f>IF(N432="nulová",J432,0)</f>
        <v>0</v>
      </c>
      <c r="BJ432" s="18" t="s">
        <v>78</v>
      </c>
      <c r="BK432" s="146">
        <f>ROUND(I432*H432,2)</f>
        <v>55343.28</v>
      </c>
      <c r="BL432" s="18" t="s">
        <v>444</v>
      </c>
      <c r="BM432" s="145" t="s">
        <v>2188</v>
      </c>
    </row>
    <row r="433" spans="2:65" s="1" customFormat="1" ht="58.5">
      <c r="B433" s="33"/>
      <c r="D433" s="152" t="s">
        <v>375</v>
      </c>
      <c r="F433" s="165" t="s">
        <v>7411</v>
      </c>
      <c r="I433" s="149"/>
      <c r="L433" s="33"/>
      <c r="M433" s="150"/>
      <c r="T433" s="52"/>
      <c r="AT433" s="18" t="s">
        <v>375</v>
      </c>
      <c r="AU433" s="18" t="s">
        <v>78</v>
      </c>
    </row>
    <row r="434" spans="2:65" s="12" customFormat="1">
      <c r="B434" s="151"/>
      <c r="D434" s="152" t="s">
        <v>340</v>
      </c>
      <c r="E434" s="153" t="s">
        <v>21</v>
      </c>
      <c r="F434" s="154" t="s">
        <v>7412</v>
      </c>
      <c r="H434" s="153" t="s">
        <v>21</v>
      </c>
      <c r="I434" s="155"/>
      <c r="L434" s="151"/>
      <c r="M434" s="156"/>
      <c r="T434" s="157"/>
      <c r="AT434" s="153" t="s">
        <v>340</v>
      </c>
      <c r="AU434" s="153" t="s">
        <v>78</v>
      </c>
      <c r="AV434" s="12" t="s">
        <v>78</v>
      </c>
      <c r="AW434" s="12" t="s">
        <v>32</v>
      </c>
      <c r="AX434" s="12" t="s">
        <v>71</v>
      </c>
      <c r="AY434" s="153" t="s">
        <v>330</v>
      </c>
    </row>
    <row r="435" spans="2:65" s="13" customFormat="1">
      <c r="B435" s="158"/>
      <c r="D435" s="152" t="s">
        <v>340</v>
      </c>
      <c r="E435" s="159" t="s">
        <v>21</v>
      </c>
      <c r="F435" s="160" t="s">
        <v>7404</v>
      </c>
      <c r="H435" s="161">
        <v>1</v>
      </c>
      <c r="I435" s="162"/>
      <c r="L435" s="158"/>
      <c r="M435" s="163"/>
      <c r="T435" s="164"/>
      <c r="AT435" s="159" t="s">
        <v>340</v>
      </c>
      <c r="AU435" s="159" t="s">
        <v>78</v>
      </c>
      <c r="AV435" s="13" t="s">
        <v>80</v>
      </c>
      <c r="AW435" s="13" t="s">
        <v>32</v>
      </c>
      <c r="AX435" s="13" t="s">
        <v>71</v>
      </c>
      <c r="AY435" s="159" t="s">
        <v>330</v>
      </c>
    </row>
    <row r="436" spans="2:65" s="14" customFormat="1">
      <c r="B436" s="166"/>
      <c r="D436" s="152" t="s">
        <v>340</v>
      </c>
      <c r="E436" s="167" t="s">
        <v>21</v>
      </c>
      <c r="F436" s="168" t="s">
        <v>443</v>
      </c>
      <c r="H436" s="169">
        <v>1</v>
      </c>
      <c r="I436" s="170"/>
      <c r="L436" s="166"/>
      <c r="M436" s="171"/>
      <c r="T436" s="172"/>
      <c r="AT436" s="167" t="s">
        <v>340</v>
      </c>
      <c r="AU436" s="167" t="s">
        <v>78</v>
      </c>
      <c r="AV436" s="14" t="s">
        <v>336</v>
      </c>
      <c r="AW436" s="14" t="s">
        <v>32</v>
      </c>
      <c r="AX436" s="14" t="s">
        <v>78</v>
      </c>
      <c r="AY436" s="167" t="s">
        <v>330</v>
      </c>
    </row>
    <row r="437" spans="2:65" s="1" customFormat="1" ht="24.2" customHeight="1">
      <c r="B437" s="33"/>
      <c r="C437" s="134" t="s">
        <v>1149</v>
      </c>
      <c r="D437" s="134" t="s">
        <v>332</v>
      </c>
      <c r="E437" s="135" t="s">
        <v>7413</v>
      </c>
      <c r="F437" s="136" t="s">
        <v>7414</v>
      </c>
      <c r="G437" s="137" t="s">
        <v>973</v>
      </c>
      <c r="H437" s="138">
        <v>30</v>
      </c>
      <c r="I437" s="139">
        <v>5534.33</v>
      </c>
      <c r="J437" s="140">
        <f>ROUND(I437*H437,2)</f>
        <v>166029.9</v>
      </c>
      <c r="K437" s="136" t="s">
        <v>21</v>
      </c>
      <c r="L437" s="33"/>
      <c r="M437" s="141" t="s">
        <v>21</v>
      </c>
      <c r="N437" s="142" t="s">
        <v>42</v>
      </c>
      <c r="P437" s="143">
        <f>O437*H437</f>
        <v>0</v>
      </c>
      <c r="Q437" s="143">
        <v>0</v>
      </c>
      <c r="R437" s="143">
        <f>Q437*H437</f>
        <v>0</v>
      </c>
      <c r="S437" s="143">
        <v>0</v>
      </c>
      <c r="T437" s="144">
        <f>S437*H437</f>
        <v>0</v>
      </c>
      <c r="AR437" s="145" t="s">
        <v>444</v>
      </c>
      <c r="AT437" s="145" t="s">
        <v>332</v>
      </c>
      <c r="AU437" s="145" t="s">
        <v>78</v>
      </c>
      <c r="AY437" s="18" t="s">
        <v>330</v>
      </c>
      <c r="BE437" s="146">
        <f>IF(N437="základní",J437,0)</f>
        <v>166029.9</v>
      </c>
      <c r="BF437" s="146">
        <f>IF(N437="snížená",J437,0)</f>
        <v>0</v>
      </c>
      <c r="BG437" s="146">
        <f>IF(N437="zákl. přenesená",J437,0)</f>
        <v>0</v>
      </c>
      <c r="BH437" s="146">
        <f>IF(N437="sníž. přenesená",J437,0)</f>
        <v>0</v>
      </c>
      <c r="BI437" s="146">
        <f>IF(N437="nulová",J437,0)</f>
        <v>0</v>
      </c>
      <c r="BJ437" s="18" t="s">
        <v>78</v>
      </c>
      <c r="BK437" s="146">
        <f>ROUND(I437*H437,2)</f>
        <v>166029.9</v>
      </c>
      <c r="BL437" s="18" t="s">
        <v>444</v>
      </c>
      <c r="BM437" s="145" t="s">
        <v>2198</v>
      </c>
    </row>
    <row r="438" spans="2:65" s="1" customFormat="1" ht="29.25">
      <c r="B438" s="33"/>
      <c r="D438" s="152" t="s">
        <v>375</v>
      </c>
      <c r="F438" s="165" t="s">
        <v>7415</v>
      </c>
      <c r="I438" s="149"/>
      <c r="L438" s="33"/>
      <c r="M438" s="150"/>
      <c r="T438" s="52"/>
      <c r="AT438" s="18" t="s">
        <v>375</v>
      </c>
      <c r="AU438" s="18" t="s">
        <v>78</v>
      </c>
    </row>
    <row r="439" spans="2:65" s="12" customFormat="1">
      <c r="B439" s="151"/>
      <c r="D439" s="152" t="s">
        <v>340</v>
      </c>
      <c r="E439" s="153" t="s">
        <v>21</v>
      </c>
      <c r="F439" s="154" t="s">
        <v>7416</v>
      </c>
      <c r="H439" s="153" t="s">
        <v>21</v>
      </c>
      <c r="I439" s="155"/>
      <c r="L439" s="151"/>
      <c r="M439" s="156"/>
      <c r="T439" s="157"/>
      <c r="AT439" s="153" t="s">
        <v>340</v>
      </c>
      <c r="AU439" s="153" t="s">
        <v>78</v>
      </c>
      <c r="AV439" s="12" t="s">
        <v>78</v>
      </c>
      <c r="AW439" s="12" t="s">
        <v>32</v>
      </c>
      <c r="AX439" s="12" t="s">
        <v>71</v>
      </c>
      <c r="AY439" s="153" t="s">
        <v>330</v>
      </c>
    </row>
    <row r="440" spans="2:65" s="13" customFormat="1">
      <c r="B440" s="158"/>
      <c r="D440" s="152" t="s">
        <v>340</v>
      </c>
      <c r="E440" s="159" t="s">
        <v>21</v>
      </c>
      <c r="F440" s="160" t="s">
        <v>7147</v>
      </c>
      <c r="H440" s="161">
        <v>30</v>
      </c>
      <c r="I440" s="162"/>
      <c r="L440" s="158"/>
      <c r="M440" s="163"/>
      <c r="T440" s="164"/>
      <c r="AT440" s="159" t="s">
        <v>340</v>
      </c>
      <c r="AU440" s="159" t="s">
        <v>78</v>
      </c>
      <c r="AV440" s="13" t="s">
        <v>80</v>
      </c>
      <c r="AW440" s="13" t="s">
        <v>32</v>
      </c>
      <c r="AX440" s="13" t="s">
        <v>71</v>
      </c>
      <c r="AY440" s="159" t="s">
        <v>330</v>
      </c>
    </row>
    <row r="441" spans="2:65" s="14" customFormat="1">
      <c r="B441" s="166"/>
      <c r="D441" s="152" t="s">
        <v>340</v>
      </c>
      <c r="E441" s="167" t="s">
        <v>21</v>
      </c>
      <c r="F441" s="168" t="s">
        <v>443</v>
      </c>
      <c r="H441" s="169">
        <v>30</v>
      </c>
      <c r="I441" s="170"/>
      <c r="L441" s="166"/>
      <c r="M441" s="171"/>
      <c r="T441" s="172"/>
      <c r="AT441" s="167" t="s">
        <v>340</v>
      </c>
      <c r="AU441" s="167" t="s">
        <v>78</v>
      </c>
      <c r="AV441" s="14" t="s">
        <v>336</v>
      </c>
      <c r="AW441" s="14" t="s">
        <v>32</v>
      </c>
      <c r="AX441" s="14" t="s">
        <v>78</v>
      </c>
      <c r="AY441" s="167" t="s">
        <v>330</v>
      </c>
    </row>
    <row r="442" spans="2:65" s="1" customFormat="1" ht="24.2" customHeight="1">
      <c r="B442" s="33"/>
      <c r="C442" s="134" t="s">
        <v>1154</v>
      </c>
      <c r="D442" s="134" t="s">
        <v>332</v>
      </c>
      <c r="E442" s="135" t="s">
        <v>7417</v>
      </c>
      <c r="F442" s="136" t="s">
        <v>7414</v>
      </c>
      <c r="G442" s="137" t="s">
        <v>973</v>
      </c>
      <c r="H442" s="138">
        <v>30</v>
      </c>
      <c r="I442" s="139">
        <v>5534.33</v>
      </c>
      <c r="J442" s="140">
        <f>ROUND(I442*H442,2)</f>
        <v>166029.9</v>
      </c>
      <c r="K442" s="136" t="s">
        <v>21</v>
      </c>
      <c r="L442" s="33"/>
      <c r="M442" s="141" t="s">
        <v>21</v>
      </c>
      <c r="N442" s="142" t="s">
        <v>42</v>
      </c>
      <c r="P442" s="143">
        <f>O442*H442</f>
        <v>0</v>
      </c>
      <c r="Q442" s="143">
        <v>0</v>
      </c>
      <c r="R442" s="143">
        <f>Q442*H442</f>
        <v>0</v>
      </c>
      <c r="S442" s="143">
        <v>0</v>
      </c>
      <c r="T442" s="144">
        <f>S442*H442</f>
        <v>0</v>
      </c>
      <c r="AR442" s="145" t="s">
        <v>444</v>
      </c>
      <c r="AT442" s="145" t="s">
        <v>332</v>
      </c>
      <c r="AU442" s="145" t="s">
        <v>78</v>
      </c>
      <c r="AY442" s="18" t="s">
        <v>330</v>
      </c>
      <c r="BE442" s="146">
        <f>IF(N442="základní",J442,0)</f>
        <v>166029.9</v>
      </c>
      <c r="BF442" s="146">
        <f>IF(N442="snížená",J442,0)</f>
        <v>0</v>
      </c>
      <c r="BG442" s="146">
        <f>IF(N442="zákl. přenesená",J442,0)</f>
        <v>0</v>
      </c>
      <c r="BH442" s="146">
        <f>IF(N442="sníž. přenesená",J442,0)</f>
        <v>0</v>
      </c>
      <c r="BI442" s="146">
        <f>IF(N442="nulová",J442,0)</f>
        <v>0</v>
      </c>
      <c r="BJ442" s="18" t="s">
        <v>78</v>
      </c>
      <c r="BK442" s="146">
        <f>ROUND(I442*H442,2)</f>
        <v>166029.9</v>
      </c>
      <c r="BL442" s="18" t="s">
        <v>444</v>
      </c>
      <c r="BM442" s="145" t="s">
        <v>2222</v>
      </c>
    </row>
    <row r="443" spans="2:65" s="1" customFormat="1" ht="19.5">
      <c r="B443" s="33"/>
      <c r="D443" s="152" t="s">
        <v>375</v>
      </c>
      <c r="F443" s="165" t="s">
        <v>7418</v>
      </c>
      <c r="I443" s="149"/>
      <c r="L443" s="33"/>
      <c r="M443" s="150"/>
      <c r="T443" s="52"/>
      <c r="AT443" s="18" t="s">
        <v>375</v>
      </c>
      <c r="AU443" s="18" t="s">
        <v>78</v>
      </c>
    </row>
    <row r="444" spans="2:65" s="12" customFormat="1">
      <c r="B444" s="151"/>
      <c r="D444" s="152" t="s">
        <v>340</v>
      </c>
      <c r="E444" s="153" t="s">
        <v>21</v>
      </c>
      <c r="F444" s="154" t="s">
        <v>7416</v>
      </c>
      <c r="H444" s="153" t="s">
        <v>21</v>
      </c>
      <c r="I444" s="155"/>
      <c r="L444" s="151"/>
      <c r="M444" s="156"/>
      <c r="T444" s="157"/>
      <c r="AT444" s="153" t="s">
        <v>340</v>
      </c>
      <c r="AU444" s="153" t="s">
        <v>78</v>
      </c>
      <c r="AV444" s="12" t="s">
        <v>78</v>
      </c>
      <c r="AW444" s="12" t="s">
        <v>32</v>
      </c>
      <c r="AX444" s="12" t="s">
        <v>71</v>
      </c>
      <c r="AY444" s="153" t="s">
        <v>330</v>
      </c>
    </row>
    <row r="445" spans="2:65" s="13" customFormat="1">
      <c r="B445" s="158"/>
      <c r="D445" s="152" t="s">
        <v>340</v>
      </c>
      <c r="E445" s="159" t="s">
        <v>21</v>
      </c>
      <c r="F445" s="160" t="s">
        <v>7147</v>
      </c>
      <c r="H445" s="161">
        <v>30</v>
      </c>
      <c r="I445" s="162"/>
      <c r="L445" s="158"/>
      <c r="M445" s="163"/>
      <c r="T445" s="164"/>
      <c r="AT445" s="159" t="s">
        <v>340</v>
      </c>
      <c r="AU445" s="159" t="s">
        <v>78</v>
      </c>
      <c r="AV445" s="13" t="s">
        <v>80</v>
      </c>
      <c r="AW445" s="13" t="s">
        <v>32</v>
      </c>
      <c r="AX445" s="13" t="s">
        <v>71</v>
      </c>
      <c r="AY445" s="159" t="s">
        <v>330</v>
      </c>
    </row>
    <row r="446" spans="2:65" s="14" customFormat="1">
      <c r="B446" s="166"/>
      <c r="D446" s="152" t="s">
        <v>340</v>
      </c>
      <c r="E446" s="167" t="s">
        <v>21</v>
      </c>
      <c r="F446" s="168" t="s">
        <v>443</v>
      </c>
      <c r="H446" s="169">
        <v>30</v>
      </c>
      <c r="I446" s="170"/>
      <c r="L446" s="166"/>
      <c r="M446" s="171"/>
      <c r="T446" s="172"/>
      <c r="AT446" s="167" t="s">
        <v>340</v>
      </c>
      <c r="AU446" s="167" t="s">
        <v>78</v>
      </c>
      <c r="AV446" s="14" t="s">
        <v>336</v>
      </c>
      <c r="AW446" s="14" t="s">
        <v>32</v>
      </c>
      <c r="AX446" s="14" t="s">
        <v>78</v>
      </c>
      <c r="AY446" s="167" t="s">
        <v>330</v>
      </c>
    </row>
    <row r="447" spans="2:65" s="1" customFormat="1" ht="16.5" customHeight="1">
      <c r="B447" s="33"/>
      <c r="C447" s="134" t="s">
        <v>1160</v>
      </c>
      <c r="D447" s="134" t="s">
        <v>332</v>
      </c>
      <c r="E447" s="135" t="s">
        <v>7419</v>
      </c>
      <c r="F447" s="136" t="s">
        <v>7420</v>
      </c>
      <c r="G447" s="137" t="s">
        <v>973</v>
      </c>
      <c r="H447" s="138">
        <v>11</v>
      </c>
      <c r="I447" s="139">
        <v>32368.07</v>
      </c>
      <c r="J447" s="140">
        <f>ROUND(I447*H447,2)</f>
        <v>356048.77</v>
      </c>
      <c r="K447" s="136" t="s">
        <v>7141</v>
      </c>
      <c r="L447" s="33"/>
      <c r="M447" s="141" t="s">
        <v>21</v>
      </c>
      <c r="N447" s="142" t="s">
        <v>42</v>
      </c>
      <c r="P447" s="143">
        <f>O447*H447</f>
        <v>0</v>
      </c>
      <c r="Q447" s="143">
        <v>0.03</v>
      </c>
      <c r="R447" s="143">
        <f>Q447*H447</f>
        <v>0.32999999999999996</v>
      </c>
      <c r="S447" s="143">
        <v>0</v>
      </c>
      <c r="T447" s="144">
        <f>S447*H447</f>
        <v>0</v>
      </c>
      <c r="AR447" s="145" t="s">
        <v>444</v>
      </c>
      <c r="AT447" s="145" t="s">
        <v>332</v>
      </c>
      <c r="AU447" s="145" t="s">
        <v>78</v>
      </c>
      <c r="AY447" s="18" t="s">
        <v>330</v>
      </c>
      <c r="BE447" s="146">
        <f>IF(N447="základní",J447,0)</f>
        <v>356048.77</v>
      </c>
      <c r="BF447" s="146">
        <f>IF(N447="snížená",J447,0)</f>
        <v>0</v>
      </c>
      <c r="BG447" s="146">
        <f>IF(N447="zákl. přenesená",J447,0)</f>
        <v>0</v>
      </c>
      <c r="BH447" s="146">
        <f>IF(N447="sníž. přenesená",J447,0)</f>
        <v>0</v>
      </c>
      <c r="BI447" s="146">
        <f>IF(N447="nulová",J447,0)</f>
        <v>0</v>
      </c>
      <c r="BJ447" s="18" t="s">
        <v>78</v>
      </c>
      <c r="BK447" s="146">
        <f>ROUND(I447*H447,2)</f>
        <v>356048.77</v>
      </c>
      <c r="BL447" s="18" t="s">
        <v>444</v>
      </c>
      <c r="BM447" s="145" t="s">
        <v>2374</v>
      </c>
    </row>
    <row r="448" spans="2:65" s="1" customFormat="1" ht="19.5">
      <c r="B448" s="33"/>
      <c r="D448" s="152" t="s">
        <v>375</v>
      </c>
      <c r="F448" s="165" t="s">
        <v>7421</v>
      </c>
      <c r="I448" s="149"/>
      <c r="L448" s="33"/>
      <c r="M448" s="150"/>
      <c r="T448" s="52"/>
      <c r="AT448" s="18" t="s">
        <v>375</v>
      </c>
      <c r="AU448" s="18" t="s">
        <v>78</v>
      </c>
    </row>
    <row r="449" spans="2:65" s="13" customFormat="1">
      <c r="B449" s="158"/>
      <c r="D449" s="152" t="s">
        <v>340</v>
      </c>
      <c r="E449" s="159" t="s">
        <v>21</v>
      </c>
      <c r="F449" s="160" t="s">
        <v>7422</v>
      </c>
      <c r="H449" s="161">
        <v>11</v>
      </c>
      <c r="I449" s="162"/>
      <c r="L449" s="158"/>
      <c r="M449" s="163"/>
      <c r="T449" s="164"/>
      <c r="AT449" s="159" t="s">
        <v>340</v>
      </c>
      <c r="AU449" s="159" t="s">
        <v>78</v>
      </c>
      <c r="AV449" s="13" t="s">
        <v>80</v>
      </c>
      <c r="AW449" s="13" t="s">
        <v>32</v>
      </c>
      <c r="AX449" s="13" t="s">
        <v>71</v>
      </c>
      <c r="AY449" s="159" t="s">
        <v>330</v>
      </c>
    </row>
    <row r="450" spans="2:65" s="14" customFormat="1">
      <c r="B450" s="166"/>
      <c r="D450" s="152" t="s">
        <v>340</v>
      </c>
      <c r="E450" s="167" t="s">
        <v>21</v>
      </c>
      <c r="F450" s="168" t="s">
        <v>443</v>
      </c>
      <c r="H450" s="169">
        <v>11</v>
      </c>
      <c r="I450" s="170"/>
      <c r="L450" s="166"/>
      <c r="M450" s="171"/>
      <c r="T450" s="172"/>
      <c r="AT450" s="167" t="s">
        <v>340</v>
      </c>
      <c r="AU450" s="167" t="s">
        <v>78</v>
      </c>
      <c r="AV450" s="14" t="s">
        <v>336</v>
      </c>
      <c r="AW450" s="14" t="s">
        <v>32</v>
      </c>
      <c r="AX450" s="14" t="s">
        <v>78</v>
      </c>
      <c r="AY450" s="167" t="s">
        <v>330</v>
      </c>
    </row>
    <row r="451" spans="2:65" s="1" customFormat="1" ht="24.2" customHeight="1">
      <c r="B451" s="33"/>
      <c r="C451" s="134" t="s">
        <v>1170</v>
      </c>
      <c r="D451" s="134" t="s">
        <v>332</v>
      </c>
      <c r="E451" s="135" t="s">
        <v>7423</v>
      </c>
      <c r="F451" s="136" t="s">
        <v>7424</v>
      </c>
      <c r="G451" s="137" t="s">
        <v>353</v>
      </c>
      <c r="H451" s="138">
        <v>180</v>
      </c>
      <c r="I451" s="139">
        <v>316.56</v>
      </c>
      <c r="J451" s="140">
        <f>ROUND(I451*H451,2)</f>
        <v>56980.800000000003</v>
      </c>
      <c r="K451" s="136" t="s">
        <v>7141</v>
      </c>
      <c r="L451" s="33"/>
      <c r="M451" s="141" t="s">
        <v>21</v>
      </c>
      <c r="N451" s="142" t="s">
        <v>42</v>
      </c>
      <c r="P451" s="143">
        <f>O451*H451</f>
        <v>0</v>
      </c>
      <c r="Q451" s="143">
        <v>1.6199999999999999E-3</v>
      </c>
      <c r="R451" s="143">
        <f>Q451*H451</f>
        <v>0.29159999999999997</v>
      </c>
      <c r="S451" s="143">
        <v>0</v>
      </c>
      <c r="T451" s="144">
        <f>S451*H451</f>
        <v>0</v>
      </c>
      <c r="AR451" s="145" t="s">
        <v>444</v>
      </c>
      <c r="AT451" s="145" t="s">
        <v>332</v>
      </c>
      <c r="AU451" s="145" t="s">
        <v>78</v>
      </c>
      <c r="AY451" s="18" t="s">
        <v>330</v>
      </c>
      <c r="BE451" s="146">
        <f>IF(N451="základní",J451,0)</f>
        <v>56980.800000000003</v>
      </c>
      <c r="BF451" s="146">
        <f>IF(N451="snížená",J451,0)</f>
        <v>0</v>
      </c>
      <c r="BG451" s="146">
        <f>IF(N451="zákl. přenesená",J451,0)</f>
        <v>0</v>
      </c>
      <c r="BH451" s="146">
        <f>IF(N451="sníž. přenesená",J451,0)</f>
        <v>0</v>
      </c>
      <c r="BI451" s="146">
        <f>IF(N451="nulová",J451,0)</f>
        <v>0</v>
      </c>
      <c r="BJ451" s="18" t="s">
        <v>78</v>
      </c>
      <c r="BK451" s="146">
        <f>ROUND(I451*H451,2)</f>
        <v>56980.800000000003</v>
      </c>
      <c r="BL451" s="18" t="s">
        <v>444</v>
      </c>
      <c r="BM451" s="145" t="s">
        <v>2392</v>
      </c>
    </row>
    <row r="452" spans="2:65" s="1" customFormat="1" ht="19.5">
      <c r="B452" s="33"/>
      <c r="D452" s="152" t="s">
        <v>375</v>
      </c>
      <c r="F452" s="165" t="s">
        <v>7425</v>
      </c>
      <c r="I452" s="149"/>
      <c r="L452" s="33"/>
      <c r="M452" s="150"/>
      <c r="T452" s="52"/>
      <c r="AT452" s="18" t="s">
        <v>375</v>
      </c>
      <c r="AU452" s="18" t="s">
        <v>78</v>
      </c>
    </row>
    <row r="453" spans="2:65" s="13" customFormat="1">
      <c r="B453" s="158"/>
      <c r="D453" s="152" t="s">
        <v>340</v>
      </c>
      <c r="E453" s="159" t="s">
        <v>21</v>
      </c>
      <c r="F453" s="160" t="s">
        <v>7426</v>
      </c>
      <c r="H453" s="161">
        <v>180</v>
      </c>
      <c r="I453" s="162"/>
      <c r="L453" s="158"/>
      <c r="M453" s="163"/>
      <c r="T453" s="164"/>
      <c r="AT453" s="159" t="s">
        <v>340</v>
      </c>
      <c r="AU453" s="159" t="s">
        <v>78</v>
      </c>
      <c r="AV453" s="13" t="s">
        <v>80</v>
      </c>
      <c r="AW453" s="13" t="s">
        <v>32</v>
      </c>
      <c r="AX453" s="13" t="s">
        <v>71</v>
      </c>
      <c r="AY453" s="159" t="s">
        <v>330</v>
      </c>
    </row>
    <row r="454" spans="2:65" s="14" customFormat="1">
      <c r="B454" s="166"/>
      <c r="D454" s="152" t="s">
        <v>340</v>
      </c>
      <c r="E454" s="167" t="s">
        <v>21</v>
      </c>
      <c r="F454" s="168" t="s">
        <v>443</v>
      </c>
      <c r="H454" s="169">
        <v>180</v>
      </c>
      <c r="I454" s="170"/>
      <c r="L454" s="166"/>
      <c r="M454" s="171"/>
      <c r="T454" s="172"/>
      <c r="AT454" s="167" t="s">
        <v>340</v>
      </c>
      <c r="AU454" s="167" t="s">
        <v>78</v>
      </c>
      <c r="AV454" s="14" t="s">
        <v>336</v>
      </c>
      <c r="AW454" s="14" t="s">
        <v>32</v>
      </c>
      <c r="AX454" s="14" t="s">
        <v>78</v>
      </c>
      <c r="AY454" s="167" t="s">
        <v>330</v>
      </c>
    </row>
    <row r="455" spans="2:65" s="1" customFormat="1" ht="24.2" customHeight="1">
      <c r="B455" s="33"/>
      <c r="C455" s="134" t="s">
        <v>1176</v>
      </c>
      <c r="D455" s="134" t="s">
        <v>332</v>
      </c>
      <c r="E455" s="135" t="s">
        <v>7427</v>
      </c>
      <c r="F455" s="136" t="s">
        <v>7428</v>
      </c>
      <c r="G455" s="137" t="s">
        <v>353</v>
      </c>
      <c r="H455" s="138">
        <v>105</v>
      </c>
      <c r="I455" s="139">
        <v>513.59</v>
      </c>
      <c r="J455" s="140">
        <f>ROUND(I455*H455,2)</f>
        <v>53926.95</v>
      </c>
      <c r="K455" s="136" t="s">
        <v>7141</v>
      </c>
      <c r="L455" s="33"/>
      <c r="M455" s="141" t="s">
        <v>21</v>
      </c>
      <c r="N455" s="142" t="s">
        <v>42</v>
      </c>
      <c r="P455" s="143">
        <f>O455*H455</f>
        <v>0</v>
      </c>
      <c r="Q455" s="143">
        <v>2.47E-3</v>
      </c>
      <c r="R455" s="143">
        <f>Q455*H455</f>
        <v>0.25934999999999997</v>
      </c>
      <c r="S455" s="143">
        <v>0</v>
      </c>
      <c r="T455" s="144">
        <f>S455*H455</f>
        <v>0</v>
      </c>
      <c r="AR455" s="145" t="s">
        <v>444</v>
      </c>
      <c r="AT455" s="145" t="s">
        <v>332</v>
      </c>
      <c r="AU455" s="145" t="s">
        <v>78</v>
      </c>
      <c r="AY455" s="18" t="s">
        <v>330</v>
      </c>
      <c r="BE455" s="146">
        <f>IF(N455="základní",J455,0)</f>
        <v>53926.95</v>
      </c>
      <c r="BF455" s="146">
        <f>IF(N455="snížená",J455,0)</f>
        <v>0</v>
      </c>
      <c r="BG455" s="146">
        <f>IF(N455="zákl. přenesená",J455,0)</f>
        <v>0</v>
      </c>
      <c r="BH455" s="146">
        <f>IF(N455="sníž. přenesená",J455,0)</f>
        <v>0</v>
      </c>
      <c r="BI455" s="146">
        <f>IF(N455="nulová",J455,0)</f>
        <v>0</v>
      </c>
      <c r="BJ455" s="18" t="s">
        <v>78</v>
      </c>
      <c r="BK455" s="146">
        <f>ROUND(I455*H455,2)</f>
        <v>53926.95</v>
      </c>
      <c r="BL455" s="18" t="s">
        <v>444</v>
      </c>
      <c r="BM455" s="145" t="s">
        <v>2404</v>
      </c>
    </row>
    <row r="456" spans="2:65" s="1" customFormat="1" ht="19.5">
      <c r="B456" s="33"/>
      <c r="D456" s="152" t="s">
        <v>375</v>
      </c>
      <c r="F456" s="165" t="s">
        <v>7429</v>
      </c>
      <c r="I456" s="149"/>
      <c r="L456" s="33"/>
      <c r="M456" s="150"/>
      <c r="T456" s="52"/>
      <c r="AT456" s="18" t="s">
        <v>375</v>
      </c>
      <c r="AU456" s="18" t="s">
        <v>78</v>
      </c>
    </row>
    <row r="457" spans="2:65" s="13" customFormat="1">
      <c r="B457" s="158"/>
      <c r="D457" s="152" t="s">
        <v>340</v>
      </c>
      <c r="E457" s="159" t="s">
        <v>21</v>
      </c>
      <c r="F457" s="160" t="s">
        <v>7430</v>
      </c>
      <c r="H457" s="161">
        <v>105</v>
      </c>
      <c r="I457" s="162"/>
      <c r="L457" s="158"/>
      <c r="M457" s="163"/>
      <c r="T457" s="164"/>
      <c r="AT457" s="159" t="s">
        <v>340</v>
      </c>
      <c r="AU457" s="159" t="s">
        <v>78</v>
      </c>
      <c r="AV457" s="13" t="s">
        <v>80</v>
      </c>
      <c r="AW457" s="13" t="s">
        <v>32</v>
      </c>
      <c r="AX457" s="13" t="s">
        <v>71</v>
      </c>
      <c r="AY457" s="159" t="s">
        <v>330</v>
      </c>
    </row>
    <row r="458" spans="2:65" s="14" customFormat="1">
      <c r="B458" s="166"/>
      <c r="D458" s="152" t="s">
        <v>340</v>
      </c>
      <c r="E458" s="167" t="s">
        <v>21</v>
      </c>
      <c r="F458" s="168" t="s">
        <v>443</v>
      </c>
      <c r="H458" s="169">
        <v>105</v>
      </c>
      <c r="I458" s="170"/>
      <c r="L458" s="166"/>
      <c r="M458" s="171"/>
      <c r="T458" s="172"/>
      <c r="AT458" s="167" t="s">
        <v>340</v>
      </c>
      <c r="AU458" s="167" t="s">
        <v>78</v>
      </c>
      <c r="AV458" s="14" t="s">
        <v>336</v>
      </c>
      <c r="AW458" s="14" t="s">
        <v>32</v>
      </c>
      <c r="AX458" s="14" t="s">
        <v>78</v>
      </c>
      <c r="AY458" s="167" t="s">
        <v>330</v>
      </c>
    </row>
    <row r="459" spans="2:65" s="1" customFormat="1" ht="24.2" customHeight="1">
      <c r="B459" s="33"/>
      <c r="C459" s="134" t="s">
        <v>1206</v>
      </c>
      <c r="D459" s="134" t="s">
        <v>332</v>
      </c>
      <c r="E459" s="135" t="s">
        <v>7431</v>
      </c>
      <c r="F459" s="136" t="s">
        <v>7432</v>
      </c>
      <c r="G459" s="137" t="s">
        <v>353</v>
      </c>
      <c r="H459" s="138">
        <v>250</v>
      </c>
      <c r="I459" s="139">
        <v>448.94</v>
      </c>
      <c r="J459" s="140">
        <f>ROUND(I459*H459,2)</f>
        <v>112235</v>
      </c>
      <c r="K459" s="136" t="s">
        <v>7141</v>
      </c>
      <c r="L459" s="33"/>
      <c r="M459" s="141" t="s">
        <v>21</v>
      </c>
      <c r="N459" s="142" t="s">
        <v>42</v>
      </c>
      <c r="P459" s="143">
        <f>O459*H459</f>
        <v>0</v>
      </c>
      <c r="Q459" s="143">
        <v>7.2999999999999985E-4</v>
      </c>
      <c r="R459" s="143">
        <f>Q459*H459</f>
        <v>0.18249999999999997</v>
      </c>
      <c r="S459" s="143">
        <v>0</v>
      </c>
      <c r="T459" s="144">
        <f>S459*H459</f>
        <v>0</v>
      </c>
      <c r="AR459" s="145" t="s">
        <v>444</v>
      </c>
      <c r="AT459" s="145" t="s">
        <v>332</v>
      </c>
      <c r="AU459" s="145" t="s">
        <v>78</v>
      </c>
      <c r="AY459" s="18" t="s">
        <v>330</v>
      </c>
      <c r="BE459" s="146">
        <f>IF(N459="základní",J459,0)</f>
        <v>112235</v>
      </c>
      <c r="BF459" s="146">
        <f>IF(N459="snížená",J459,0)</f>
        <v>0</v>
      </c>
      <c r="BG459" s="146">
        <f>IF(N459="zákl. přenesená",J459,0)</f>
        <v>0</v>
      </c>
      <c r="BH459" s="146">
        <f>IF(N459="sníž. přenesená",J459,0)</f>
        <v>0</v>
      </c>
      <c r="BI459" s="146">
        <f>IF(N459="nulová",J459,0)</f>
        <v>0</v>
      </c>
      <c r="BJ459" s="18" t="s">
        <v>78</v>
      </c>
      <c r="BK459" s="146">
        <f>ROUND(I459*H459,2)</f>
        <v>112235</v>
      </c>
      <c r="BL459" s="18" t="s">
        <v>444</v>
      </c>
      <c r="BM459" s="145" t="s">
        <v>2416</v>
      </c>
    </row>
    <row r="460" spans="2:65" s="1" customFormat="1" ht="19.5">
      <c r="B460" s="33"/>
      <c r="D460" s="152" t="s">
        <v>375</v>
      </c>
      <c r="F460" s="165" t="s">
        <v>7433</v>
      </c>
      <c r="I460" s="149"/>
      <c r="L460" s="33"/>
      <c r="M460" s="150"/>
      <c r="T460" s="52"/>
      <c r="AT460" s="18" t="s">
        <v>375</v>
      </c>
      <c r="AU460" s="18" t="s">
        <v>78</v>
      </c>
    </row>
    <row r="461" spans="2:65" s="13" customFormat="1">
      <c r="B461" s="158"/>
      <c r="D461" s="152" t="s">
        <v>340</v>
      </c>
      <c r="E461" s="159" t="s">
        <v>21</v>
      </c>
      <c r="F461" s="160" t="s">
        <v>7434</v>
      </c>
      <c r="H461" s="161">
        <v>250</v>
      </c>
      <c r="I461" s="162"/>
      <c r="L461" s="158"/>
      <c r="M461" s="163"/>
      <c r="T461" s="164"/>
      <c r="AT461" s="159" t="s">
        <v>340</v>
      </c>
      <c r="AU461" s="159" t="s">
        <v>78</v>
      </c>
      <c r="AV461" s="13" t="s">
        <v>80</v>
      </c>
      <c r="AW461" s="13" t="s">
        <v>32</v>
      </c>
      <c r="AX461" s="13" t="s">
        <v>71</v>
      </c>
      <c r="AY461" s="159" t="s">
        <v>330</v>
      </c>
    </row>
    <row r="462" spans="2:65" s="14" customFormat="1">
      <c r="B462" s="166"/>
      <c r="D462" s="152" t="s">
        <v>340</v>
      </c>
      <c r="E462" s="167" t="s">
        <v>21</v>
      </c>
      <c r="F462" s="168" t="s">
        <v>443</v>
      </c>
      <c r="H462" s="169">
        <v>250</v>
      </c>
      <c r="I462" s="170"/>
      <c r="L462" s="166"/>
      <c r="M462" s="171"/>
      <c r="T462" s="172"/>
      <c r="AT462" s="167" t="s">
        <v>340</v>
      </c>
      <c r="AU462" s="167" t="s">
        <v>78</v>
      </c>
      <c r="AV462" s="14" t="s">
        <v>336</v>
      </c>
      <c r="AW462" s="14" t="s">
        <v>32</v>
      </c>
      <c r="AX462" s="14" t="s">
        <v>78</v>
      </c>
      <c r="AY462" s="167" t="s">
        <v>330</v>
      </c>
    </row>
    <row r="463" spans="2:65" s="1" customFormat="1" ht="24.2" customHeight="1">
      <c r="B463" s="33"/>
      <c r="C463" s="134" t="s">
        <v>1228</v>
      </c>
      <c r="D463" s="134" t="s">
        <v>332</v>
      </c>
      <c r="E463" s="135" t="s">
        <v>7435</v>
      </c>
      <c r="F463" s="136" t="s">
        <v>7436</v>
      </c>
      <c r="G463" s="137" t="s">
        <v>353</v>
      </c>
      <c r="H463" s="138">
        <v>75</v>
      </c>
      <c r="I463" s="139">
        <v>674.63</v>
      </c>
      <c r="J463" s="140">
        <f>ROUND(I463*H463,2)</f>
        <v>50597.25</v>
      </c>
      <c r="K463" s="136" t="s">
        <v>7141</v>
      </c>
      <c r="L463" s="33"/>
      <c r="M463" s="141" t="s">
        <v>21</v>
      </c>
      <c r="N463" s="142" t="s">
        <v>42</v>
      </c>
      <c r="P463" s="143">
        <f>O463*H463</f>
        <v>0</v>
      </c>
      <c r="Q463" s="143">
        <v>9.5E-4</v>
      </c>
      <c r="R463" s="143">
        <f>Q463*H463</f>
        <v>7.1249999999999994E-2</v>
      </c>
      <c r="S463" s="143">
        <v>0</v>
      </c>
      <c r="T463" s="144">
        <f>S463*H463</f>
        <v>0</v>
      </c>
      <c r="AR463" s="145" t="s">
        <v>444</v>
      </c>
      <c r="AT463" s="145" t="s">
        <v>332</v>
      </c>
      <c r="AU463" s="145" t="s">
        <v>78</v>
      </c>
      <c r="AY463" s="18" t="s">
        <v>330</v>
      </c>
      <c r="BE463" s="146">
        <f>IF(N463="základní",J463,0)</f>
        <v>50597.25</v>
      </c>
      <c r="BF463" s="146">
        <f>IF(N463="snížená",J463,0)</f>
        <v>0</v>
      </c>
      <c r="BG463" s="146">
        <f>IF(N463="zákl. přenesená",J463,0)</f>
        <v>0</v>
      </c>
      <c r="BH463" s="146">
        <f>IF(N463="sníž. přenesená",J463,0)</f>
        <v>0</v>
      </c>
      <c r="BI463" s="146">
        <f>IF(N463="nulová",J463,0)</f>
        <v>0</v>
      </c>
      <c r="BJ463" s="18" t="s">
        <v>78</v>
      </c>
      <c r="BK463" s="146">
        <f>ROUND(I463*H463,2)</f>
        <v>50597.25</v>
      </c>
      <c r="BL463" s="18" t="s">
        <v>444</v>
      </c>
      <c r="BM463" s="145" t="s">
        <v>2426</v>
      </c>
    </row>
    <row r="464" spans="2:65" s="1" customFormat="1" ht="19.5">
      <c r="B464" s="33"/>
      <c r="D464" s="152" t="s">
        <v>375</v>
      </c>
      <c r="F464" s="165" t="s">
        <v>7433</v>
      </c>
      <c r="I464" s="149"/>
      <c r="L464" s="33"/>
      <c r="M464" s="150"/>
      <c r="T464" s="52"/>
      <c r="AT464" s="18" t="s">
        <v>375</v>
      </c>
      <c r="AU464" s="18" t="s">
        <v>78</v>
      </c>
    </row>
    <row r="465" spans="2:65" s="13" customFormat="1">
      <c r="B465" s="158"/>
      <c r="D465" s="152" t="s">
        <v>340</v>
      </c>
      <c r="E465" s="159" t="s">
        <v>21</v>
      </c>
      <c r="F465" s="160" t="s">
        <v>7437</v>
      </c>
      <c r="H465" s="161">
        <v>75</v>
      </c>
      <c r="I465" s="162"/>
      <c r="L465" s="158"/>
      <c r="M465" s="163"/>
      <c r="T465" s="164"/>
      <c r="AT465" s="159" t="s">
        <v>340</v>
      </c>
      <c r="AU465" s="159" t="s">
        <v>78</v>
      </c>
      <c r="AV465" s="13" t="s">
        <v>80</v>
      </c>
      <c r="AW465" s="13" t="s">
        <v>32</v>
      </c>
      <c r="AX465" s="13" t="s">
        <v>71</v>
      </c>
      <c r="AY465" s="159" t="s">
        <v>330</v>
      </c>
    </row>
    <row r="466" spans="2:65" s="14" customFormat="1">
      <c r="B466" s="166"/>
      <c r="D466" s="152" t="s">
        <v>340</v>
      </c>
      <c r="E466" s="167" t="s">
        <v>21</v>
      </c>
      <c r="F466" s="168" t="s">
        <v>443</v>
      </c>
      <c r="H466" s="169">
        <v>75</v>
      </c>
      <c r="I466" s="170"/>
      <c r="L466" s="166"/>
      <c r="M466" s="171"/>
      <c r="T466" s="172"/>
      <c r="AT466" s="167" t="s">
        <v>340</v>
      </c>
      <c r="AU466" s="167" t="s">
        <v>78</v>
      </c>
      <c r="AV466" s="14" t="s">
        <v>336</v>
      </c>
      <c r="AW466" s="14" t="s">
        <v>32</v>
      </c>
      <c r="AX466" s="14" t="s">
        <v>78</v>
      </c>
      <c r="AY466" s="167" t="s">
        <v>330</v>
      </c>
    </row>
    <row r="467" spans="2:65" s="1" customFormat="1" ht="24.2" customHeight="1">
      <c r="B467" s="33"/>
      <c r="C467" s="134" t="s">
        <v>1234</v>
      </c>
      <c r="D467" s="134" t="s">
        <v>332</v>
      </c>
      <c r="E467" s="135" t="s">
        <v>7438</v>
      </c>
      <c r="F467" s="136" t="s">
        <v>7439</v>
      </c>
      <c r="G467" s="137" t="s">
        <v>353</v>
      </c>
      <c r="H467" s="138">
        <v>40</v>
      </c>
      <c r="I467" s="139">
        <v>790.3</v>
      </c>
      <c r="J467" s="140">
        <f>ROUND(I467*H467,2)</f>
        <v>31612</v>
      </c>
      <c r="K467" s="136" t="s">
        <v>7141</v>
      </c>
      <c r="L467" s="33"/>
      <c r="M467" s="141" t="s">
        <v>21</v>
      </c>
      <c r="N467" s="142" t="s">
        <v>42</v>
      </c>
      <c r="P467" s="143">
        <f>O467*H467</f>
        <v>0</v>
      </c>
      <c r="Q467" s="143">
        <v>1.16E-3</v>
      </c>
      <c r="R467" s="143">
        <f>Q467*H467</f>
        <v>4.6399999999999997E-2</v>
      </c>
      <c r="S467" s="143">
        <v>0</v>
      </c>
      <c r="T467" s="144">
        <f>S467*H467</f>
        <v>0</v>
      </c>
      <c r="AR467" s="145" t="s">
        <v>444</v>
      </c>
      <c r="AT467" s="145" t="s">
        <v>332</v>
      </c>
      <c r="AU467" s="145" t="s">
        <v>78</v>
      </c>
      <c r="AY467" s="18" t="s">
        <v>330</v>
      </c>
      <c r="BE467" s="146">
        <f>IF(N467="základní",J467,0)</f>
        <v>31612</v>
      </c>
      <c r="BF467" s="146">
        <f>IF(N467="snížená",J467,0)</f>
        <v>0</v>
      </c>
      <c r="BG467" s="146">
        <f>IF(N467="zákl. přenesená",J467,0)</f>
        <v>0</v>
      </c>
      <c r="BH467" s="146">
        <f>IF(N467="sníž. přenesená",J467,0)</f>
        <v>0</v>
      </c>
      <c r="BI467" s="146">
        <f>IF(N467="nulová",J467,0)</f>
        <v>0</v>
      </c>
      <c r="BJ467" s="18" t="s">
        <v>78</v>
      </c>
      <c r="BK467" s="146">
        <f>ROUND(I467*H467,2)</f>
        <v>31612</v>
      </c>
      <c r="BL467" s="18" t="s">
        <v>444</v>
      </c>
      <c r="BM467" s="145" t="s">
        <v>2445</v>
      </c>
    </row>
    <row r="468" spans="2:65" s="1" customFormat="1" ht="19.5">
      <c r="B468" s="33"/>
      <c r="D468" s="152" t="s">
        <v>375</v>
      </c>
      <c r="F468" s="165" t="s">
        <v>7433</v>
      </c>
      <c r="I468" s="149"/>
      <c r="L468" s="33"/>
      <c r="M468" s="150"/>
      <c r="T468" s="52"/>
      <c r="AT468" s="18" t="s">
        <v>375</v>
      </c>
      <c r="AU468" s="18" t="s">
        <v>78</v>
      </c>
    </row>
    <row r="469" spans="2:65" s="13" customFormat="1">
      <c r="B469" s="158"/>
      <c r="D469" s="152" t="s">
        <v>340</v>
      </c>
      <c r="E469" s="159" t="s">
        <v>21</v>
      </c>
      <c r="F469" s="160" t="s">
        <v>7299</v>
      </c>
      <c r="H469" s="161">
        <v>40</v>
      </c>
      <c r="I469" s="162"/>
      <c r="L469" s="158"/>
      <c r="M469" s="163"/>
      <c r="T469" s="164"/>
      <c r="AT469" s="159" t="s">
        <v>340</v>
      </c>
      <c r="AU469" s="159" t="s">
        <v>78</v>
      </c>
      <c r="AV469" s="13" t="s">
        <v>80</v>
      </c>
      <c r="AW469" s="13" t="s">
        <v>32</v>
      </c>
      <c r="AX469" s="13" t="s">
        <v>71</v>
      </c>
      <c r="AY469" s="159" t="s">
        <v>330</v>
      </c>
    </row>
    <row r="470" spans="2:65" s="14" customFormat="1">
      <c r="B470" s="166"/>
      <c r="D470" s="152" t="s">
        <v>340</v>
      </c>
      <c r="E470" s="167" t="s">
        <v>21</v>
      </c>
      <c r="F470" s="168" t="s">
        <v>443</v>
      </c>
      <c r="H470" s="169">
        <v>40</v>
      </c>
      <c r="I470" s="170"/>
      <c r="L470" s="166"/>
      <c r="M470" s="171"/>
      <c r="T470" s="172"/>
      <c r="AT470" s="167" t="s">
        <v>340</v>
      </c>
      <c r="AU470" s="167" t="s">
        <v>78</v>
      </c>
      <c r="AV470" s="14" t="s">
        <v>336</v>
      </c>
      <c r="AW470" s="14" t="s">
        <v>32</v>
      </c>
      <c r="AX470" s="14" t="s">
        <v>78</v>
      </c>
      <c r="AY470" s="167" t="s">
        <v>330</v>
      </c>
    </row>
    <row r="471" spans="2:65" s="1" customFormat="1" ht="24.2" customHeight="1">
      <c r="B471" s="33"/>
      <c r="C471" s="134" t="s">
        <v>1255</v>
      </c>
      <c r="D471" s="134" t="s">
        <v>332</v>
      </c>
      <c r="E471" s="135" t="s">
        <v>7440</v>
      </c>
      <c r="F471" s="136" t="s">
        <v>7441</v>
      </c>
      <c r="G471" s="137" t="s">
        <v>353</v>
      </c>
      <c r="H471" s="138">
        <v>15</v>
      </c>
      <c r="I471" s="139">
        <v>1148.3700000000001</v>
      </c>
      <c r="J471" s="140">
        <f>ROUND(I471*H471,2)</f>
        <v>17225.55</v>
      </c>
      <c r="K471" s="136" t="s">
        <v>7141</v>
      </c>
      <c r="L471" s="33"/>
      <c r="M471" s="141" t="s">
        <v>21</v>
      </c>
      <c r="N471" s="142" t="s">
        <v>42</v>
      </c>
      <c r="P471" s="143">
        <f>O471*H471</f>
        <v>0</v>
      </c>
      <c r="Q471" s="143">
        <v>1.66E-3</v>
      </c>
      <c r="R471" s="143">
        <f>Q471*H471</f>
        <v>2.4899999999999999E-2</v>
      </c>
      <c r="S471" s="143">
        <v>0</v>
      </c>
      <c r="T471" s="144">
        <f>S471*H471</f>
        <v>0</v>
      </c>
      <c r="AR471" s="145" t="s">
        <v>444</v>
      </c>
      <c r="AT471" s="145" t="s">
        <v>332</v>
      </c>
      <c r="AU471" s="145" t="s">
        <v>78</v>
      </c>
      <c r="AY471" s="18" t="s">
        <v>330</v>
      </c>
      <c r="BE471" s="146">
        <f>IF(N471="základní",J471,0)</f>
        <v>17225.55</v>
      </c>
      <c r="BF471" s="146">
        <f>IF(N471="snížená",J471,0)</f>
        <v>0</v>
      </c>
      <c r="BG471" s="146">
        <f>IF(N471="zákl. přenesená",J471,0)</f>
        <v>0</v>
      </c>
      <c r="BH471" s="146">
        <f>IF(N471="sníž. přenesená",J471,0)</f>
        <v>0</v>
      </c>
      <c r="BI471" s="146">
        <f>IF(N471="nulová",J471,0)</f>
        <v>0</v>
      </c>
      <c r="BJ471" s="18" t="s">
        <v>78</v>
      </c>
      <c r="BK471" s="146">
        <f>ROUND(I471*H471,2)</f>
        <v>17225.55</v>
      </c>
      <c r="BL471" s="18" t="s">
        <v>444</v>
      </c>
      <c r="BM471" s="145" t="s">
        <v>2456</v>
      </c>
    </row>
    <row r="472" spans="2:65" s="1" customFormat="1" ht="19.5">
      <c r="B472" s="33"/>
      <c r="D472" s="152" t="s">
        <v>375</v>
      </c>
      <c r="F472" s="165" t="s">
        <v>7433</v>
      </c>
      <c r="I472" s="149"/>
      <c r="L472" s="33"/>
      <c r="M472" s="150"/>
      <c r="T472" s="52"/>
      <c r="AT472" s="18" t="s">
        <v>375</v>
      </c>
      <c r="AU472" s="18" t="s">
        <v>78</v>
      </c>
    </row>
    <row r="473" spans="2:65" s="13" customFormat="1">
      <c r="B473" s="158"/>
      <c r="D473" s="152" t="s">
        <v>340</v>
      </c>
      <c r="E473" s="159" t="s">
        <v>21</v>
      </c>
      <c r="F473" s="160" t="s">
        <v>7271</v>
      </c>
      <c r="H473" s="161">
        <v>15</v>
      </c>
      <c r="I473" s="162"/>
      <c r="L473" s="158"/>
      <c r="M473" s="163"/>
      <c r="T473" s="164"/>
      <c r="AT473" s="159" t="s">
        <v>340</v>
      </c>
      <c r="AU473" s="159" t="s">
        <v>78</v>
      </c>
      <c r="AV473" s="13" t="s">
        <v>80</v>
      </c>
      <c r="AW473" s="13" t="s">
        <v>32</v>
      </c>
      <c r="AX473" s="13" t="s">
        <v>71</v>
      </c>
      <c r="AY473" s="159" t="s">
        <v>330</v>
      </c>
    </row>
    <row r="474" spans="2:65" s="14" customFormat="1">
      <c r="B474" s="166"/>
      <c r="D474" s="152" t="s">
        <v>340</v>
      </c>
      <c r="E474" s="167" t="s">
        <v>21</v>
      </c>
      <c r="F474" s="168" t="s">
        <v>443</v>
      </c>
      <c r="H474" s="169">
        <v>15</v>
      </c>
      <c r="I474" s="170"/>
      <c r="L474" s="166"/>
      <c r="M474" s="171"/>
      <c r="T474" s="172"/>
      <c r="AT474" s="167" t="s">
        <v>340</v>
      </c>
      <c r="AU474" s="167" t="s">
        <v>78</v>
      </c>
      <c r="AV474" s="14" t="s">
        <v>336</v>
      </c>
      <c r="AW474" s="14" t="s">
        <v>32</v>
      </c>
      <c r="AX474" s="14" t="s">
        <v>78</v>
      </c>
      <c r="AY474" s="167" t="s">
        <v>330</v>
      </c>
    </row>
    <row r="475" spans="2:65" s="1" customFormat="1" ht="24.2" customHeight="1">
      <c r="B475" s="33"/>
      <c r="C475" s="134" t="s">
        <v>1262</v>
      </c>
      <c r="D475" s="134" t="s">
        <v>332</v>
      </c>
      <c r="E475" s="135" t="s">
        <v>7442</v>
      </c>
      <c r="F475" s="136" t="s">
        <v>7443</v>
      </c>
      <c r="G475" s="137" t="s">
        <v>353</v>
      </c>
      <c r="H475" s="138">
        <v>10</v>
      </c>
      <c r="I475" s="139">
        <v>1326.02</v>
      </c>
      <c r="J475" s="140">
        <f>ROUND(I475*H475,2)</f>
        <v>13260.2</v>
      </c>
      <c r="K475" s="136" t="s">
        <v>7141</v>
      </c>
      <c r="L475" s="33"/>
      <c r="M475" s="141" t="s">
        <v>21</v>
      </c>
      <c r="N475" s="142" t="s">
        <v>42</v>
      </c>
      <c r="P475" s="143">
        <f>O475*H475</f>
        <v>0</v>
      </c>
      <c r="Q475" s="143">
        <v>1.98E-3</v>
      </c>
      <c r="R475" s="143">
        <f>Q475*H475</f>
        <v>1.9799999999999998E-2</v>
      </c>
      <c r="S475" s="143">
        <v>0</v>
      </c>
      <c r="T475" s="144">
        <f>S475*H475</f>
        <v>0</v>
      </c>
      <c r="AR475" s="145" t="s">
        <v>444</v>
      </c>
      <c r="AT475" s="145" t="s">
        <v>332</v>
      </c>
      <c r="AU475" s="145" t="s">
        <v>78</v>
      </c>
      <c r="AY475" s="18" t="s">
        <v>330</v>
      </c>
      <c r="BE475" s="146">
        <f>IF(N475="základní",J475,0)</f>
        <v>13260.2</v>
      </c>
      <c r="BF475" s="146">
        <f>IF(N475="snížená",J475,0)</f>
        <v>0</v>
      </c>
      <c r="BG475" s="146">
        <f>IF(N475="zákl. přenesená",J475,0)</f>
        <v>0</v>
      </c>
      <c r="BH475" s="146">
        <f>IF(N475="sníž. přenesená",J475,0)</f>
        <v>0</v>
      </c>
      <c r="BI475" s="146">
        <f>IF(N475="nulová",J475,0)</f>
        <v>0</v>
      </c>
      <c r="BJ475" s="18" t="s">
        <v>78</v>
      </c>
      <c r="BK475" s="146">
        <f>ROUND(I475*H475,2)</f>
        <v>13260.2</v>
      </c>
      <c r="BL475" s="18" t="s">
        <v>444</v>
      </c>
      <c r="BM475" s="145" t="s">
        <v>2466</v>
      </c>
    </row>
    <row r="476" spans="2:65" s="1" customFormat="1" ht="19.5">
      <c r="B476" s="33"/>
      <c r="D476" s="152" t="s">
        <v>375</v>
      </c>
      <c r="F476" s="165" t="s">
        <v>7433</v>
      </c>
      <c r="I476" s="149"/>
      <c r="L476" s="33"/>
      <c r="M476" s="150"/>
      <c r="T476" s="52"/>
      <c r="AT476" s="18" t="s">
        <v>375</v>
      </c>
      <c r="AU476" s="18" t="s">
        <v>78</v>
      </c>
    </row>
    <row r="477" spans="2:65" s="13" customFormat="1">
      <c r="B477" s="158"/>
      <c r="D477" s="152" t="s">
        <v>340</v>
      </c>
      <c r="E477" s="159" t="s">
        <v>21</v>
      </c>
      <c r="F477" s="160" t="s">
        <v>7247</v>
      </c>
      <c r="H477" s="161">
        <v>10</v>
      </c>
      <c r="I477" s="162"/>
      <c r="L477" s="158"/>
      <c r="M477" s="163"/>
      <c r="T477" s="164"/>
      <c r="AT477" s="159" t="s">
        <v>340</v>
      </c>
      <c r="AU477" s="159" t="s">
        <v>78</v>
      </c>
      <c r="AV477" s="13" t="s">
        <v>80</v>
      </c>
      <c r="AW477" s="13" t="s">
        <v>32</v>
      </c>
      <c r="AX477" s="13" t="s">
        <v>71</v>
      </c>
      <c r="AY477" s="159" t="s">
        <v>330</v>
      </c>
    </row>
    <row r="478" spans="2:65" s="14" customFormat="1">
      <c r="B478" s="166"/>
      <c r="D478" s="152" t="s">
        <v>340</v>
      </c>
      <c r="E478" s="167" t="s">
        <v>21</v>
      </c>
      <c r="F478" s="168" t="s">
        <v>443</v>
      </c>
      <c r="H478" s="169">
        <v>10</v>
      </c>
      <c r="I478" s="170"/>
      <c r="L478" s="166"/>
      <c r="M478" s="171"/>
      <c r="T478" s="172"/>
      <c r="AT478" s="167" t="s">
        <v>340</v>
      </c>
      <c r="AU478" s="167" t="s">
        <v>78</v>
      </c>
      <c r="AV478" s="14" t="s">
        <v>336</v>
      </c>
      <c r="AW478" s="14" t="s">
        <v>32</v>
      </c>
      <c r="AX478" s="14" t="s">
        <v>78</v>
      </c>
      <c r="AY478" s="167" t="s">
        <v>330</v>
      </c>
    </row>
    <row r="479" spans="2:65" s="1" customFormat="1" ht="24.2" customHeight="1">
      <c r="B479" s="33"/>
      <c r="C479" s="134" t="s">
        <v>1276</v>
      </c>
      <c r="D479" s="134" t="s">
        <v>332</v>
      </c>
      <c r="E479" s="135" t="s">
        <v>7444</v>
      </c>
      <c r="F479" s="136" t="s">
        <v>7445</v>
      </c>
      <c r="G479" s="137" t="s">
        <v>353</v>
      </c>
      <c r="H479" s="138">
        <v>60</v>
      </c>
      <c r="I479" s="139">
        <v>1727.26</v>
      </c>
      <c r="J479" s="140">
        <f>ROUND(I479*H479,2)</f>
        <v>103635.6</v>
      </c>
      <c r="K479" s="136" t="s">
        <v>7141</v>
      </c>
      <c r="L479" s="33"/>
      <c r="M479" s="141" t="s">
        <v>21</v>
      </c>
      <c r="N479" s="142" t="s">
        <v>42</v>
      </c>
      <c r="P479" s="143">
        <f>O479*H479</f>
        <v>0</v>
      </c>
      <c r="Q479" s="143">
        <v>2.5300000000000001E-3</v>
      </c>
      <c r="R479" s="143">
        <f>Q479*H479</f>
        <v>0.15180000000000002</v>
      </c>
      <c r="S479" s="143">
        <v>0</v>
      </c>
      <c r="T479" s="144">
        <f>S479*H479</f>
        <v>0</v>
      </c>
      <c r="AR479" s="145" t="s">
        <v>444</v>
      </c>
      <c r="AT479" s="145" t="s">
        <v>332</v>
      </c>
      <c r="AU479" s="145" t="s">
        <v>78</v>
      </c>
      <c r="AY479" s="18" t="s">
        <v>330</v>
      </c>
      <c r="BE479" s="146">
        <f>IF(N479="základní",J479,0)</f>
        <v>103635.6</v>
      </c>
      <c r="BF479" s="146">
        <f>IF(N479="snížená",J479,0)</f>
        <v>0</v>
      </c>
      <c r="BG479" s="146">
        <f>IF(N479="zákl. přenesená",J479,0)</f>
        <v>0</v>
      </c>
      <c r="BH479" s="146">
        <f>IF(N479="sníž. přenesená",J479,0)</f>
        <v>0</v>
      </c>
      <c r="BI479" s="146">
        <f>IF(N479="nulová",J479,0)</f>
        <v>0</v>
      </c>
      <c r="BJ479" s="18" t="s">
        <v>78</v>
      </c>
      <c r="BK479" s="146">
        <f>ROUND(I479*H479,2)</f>
        <v>103635.6</v>
      </c>
      <c r="BL479" s="18" t="s">
        <v>444</v>
      </c>
      <c r="BM479" s="145" t="s">
        <v>2478</v>
      </c>
    </row>
    <row r="480" spans="2:65" s="1" customFormat="1" ht="19.5">
      <c r="B480" s="33"/>
      <c r="D480" s="152" t="s">
        <v>375</v>
      </c>
      <c r="F480" s="165" t="s">
        <v>7433</v>
      </c>
      <c r="I480" s="149"/>
      <c r="L480" s="33"/>
      <c r="M480" s="150"/>
      <c r="T480" s="52"/>
      <c r="AT480" s="18" t="s">
        <v>375</v>
      </c>
      <c r="AU480" s="18" t="s">
        <v>78</v>
      </c>
    </row>
    <row r="481" spans="2:65" s="13" customFormat="1">
      <c r="B481" s="158"/>
      <c r="D481" s="152" t="s">
        <v>340</v>
      </c>
      <c r="E481" s="159" t="s">
        <v>21</v>
      </c>
      <c r="F481" s="160" t="s">
        <v>7446</v>
      </c>
      <c r="H481" s="161">
        <v>60</v>
      </c>
      <c r="I481" s="162"/>
      <c r="L481" s="158"/>
      <c r="M481" s="163"/>
      <c r="T481" s="164"/>
      <c r="AT481" s="159" t="s">
        <v>340</v>
      </c>
      <c r="AU481" s="159" t="s">
        <v>78</v>
      </c>
      <c r="AV481" s="13" t="s">
        <v>80</v>
      </c>
      <c r="AW481" s="13" t="s">
        <v>32</v>
      </c>
      <c r="AX481" s="13" t="s">
        <v>71</v>
      </c>
      <c r="AY481" s="159" t="s">
        <v>330</v>
      </c>
    </row>
    <row r="482" spans="2:65" s="14" customFormat="1">
      <c r="B482" s="166"/>
      <c r="D482" s="152" t="s">
        <v>340</v>
      </c>
      <c r="E482" s="167" t="s">
        <v>21</v>
      </c>
      <c r="F482" s="168" t="s">
        <v>443</v>
      </c>
      <c r="H482" s="169">
        <v>60</v>
      </c>
      <c r="I482" s="170"/>
      <c r="L482" s="166"/>
      <c r="M482" s="171"/>
      <c r="T482" s="172"/>
      <c r="AT482" s="167" t="s">
        <v>340</v>
      </c>
      <c r="AU482" s="167" t="s">
        <v>78</v>
      </c>
      <c r="AV482" s="14" t="s">
        <v>336</v>
      </c>
      <c r="AW482" s="14" t="s">
        <v>32</v>
      </c>
      <c r="AX482" s="14" t="s">
        <v>78</v>
      </c>
      <c r="AY482" s="167" t="s">
        <v>330</v>
      </c>
    </row>
    <row r="483" spans="2:65" s="1" customFormat="1" ht="24.2" customHeight="1">
      <c r="B483" s="33"/>
      <c r="C483" s="134" t="s">
        <v>1282</v>
      </c>
      <c r="D483" s="134" t="s">
        <v>332</v>
      </c>
      <c r="E483" s="135" t="s">
        <v>7447</v>
      </c>
      <c r="F483" s="136" t="s">
        <v>7448</v>
      </c>
      <c r="G483" s="137" t="s">
        <v>353</v>
      </c>
      <c r="H483" s="138">
        <v>60</v>
      </c>
      <c r="I483" s="139">
        <v>3899.49</v>
      </c>
      <c r="J483" s="140">
        <f>ROUND(I483*H483,2)</f>
        <v>233969.4</v>
      </c>
      <c r="K483" s="136" t="s">
        <v>7141</v>
      </c>
      <c r="L483" s="33"/>
      <c r="M483" s="141" t="s">
        <v>21</v>
      </c>
      <c r="N483" s="142" t="s">
        <v>42</v>
      </c>
      <c r="P483" s="143">
        <f>O483*H483</f>
        <v>0</v>
      </c>
      <c r="Q483" s="143">
        <v>2.99E-3</v>
      </c>
      <c r="R483" s="143">
        <f>Q483*H483</f>
        <v>0.1794</v>
      </c>
      <c r="S483" s="143">
        <v>0</v>
      </c>
      <c r="T483" s="144">
        <f>S483*H483</f>
        <v>0</v>
      </c>
      <c r="AR483" s="145" t="s">
        <v>444</v>
      </c>
      <c r="AT483" s="145" t="s">
        <v>332</v>
      </c>
      <c r="AU483" s="145" t="s">
        <v>78</v>
      </c>
      <c r="AY483" s="18" t="s">
        <v>330</v>
      </c>
      <c r="BE483" s="146">
        <f>IF(N483="základní",J483,0)</f>
        <v>233969.4</v>
      </c>
      <c r="BF483" s="146">
        <f>IF(N483="snížená",J483,0)</f>
        <v>0</v>
      </c>
      <c r="BG483" s="146">
        <f>IF(N483="zákl. přenesená",J483,0)</f>
        <v>0</v>
      </c>
      <c r="BH483" s="146">
        <f>IF(N483="sníž. přenesená",J483,0)</f>
        <v>0</v>
      </c>
      <c r="BI483" s="146">
        <f>IF(N483="nulová",J483,0)</f>
        <v>0</v>
      </c>
      <c r="BJ483" s="18" t="s">
        <v>78</v>
      </c>
      <c r="BK483" s="146">
        <f>ROUND(I483*H483,2)</f>
        <v>233969.4</v>
      </c>
      <c r="BL483" s="18" t="s">
        <v>444</v>
      </c>
      <c r="BM483" s="145" t="s">
        <v>2486</v>
      </c>
    </row>
    <row r="484" spans="2:65" s="1" customFormat="1" ht="19.5">
      <c r="B484" s="33"/>
      <c r="D484" s="152" t="s">
        <v>375</v>
      </c>
      <c r="F484" s="165" t="s">
        <v>7433</v>
      </c>
      <c r="I484" s="149"/>
      <c r="L484" s="33"/>
      <c r="M484" s="150"/>
      <c r="T484" s="52"/>
      <c r="AT484" s="18" t="s">
        <v>375</v>
      </c>
      <c r="AU484" s="18" t="s">
        <v>78</v>
      </c>
    </row>
    <row r="485" spans="2:65" s="13" customFormat="1">
      <c r="B485" s="158"/>
      <c r="D485" s="152" t="s">
        <v>340</v>
      </c>
      <c r="E485" s="159" t="s">
        <v>21</v>
      </c>
      <c r="F485" s="160" t="s">
        <v>7446</v>
      </c>
      <c r="H485" s="161">
        <v>60</v>
      </c>
      <c r="I485" s="162"/>
      <c r="L485" s="158"/>
      <c r="M485" s="163"/>
      <c r="T485" s="164"/>
      <c r="AT485" s="159" t="s">
        <v>340</v>
      </c>
      <c r="AU485" s="159" t="s">
        <v>78</v>
      </c>
      <c r="AV485" s="13" t="s">
        <v>80</v>
      </c>
      <c r="AW485" s="13" t="s">
        <v>32</v>
      </c>
      <c r="AX485" s="13" t="s">
        <v>71</v>
      </c>
      <c r="AY485" s="159" t="s">
        <v>330</v>
      </c>
    </row>
    <row r="486" spans="2:65" s="14" customFormat="1">
      <c r="B486" s="166"/>
      <c r="D486" s="152" t="s">
        <v>340</v>
      </c>
      <c r="E486" s="167" t="s">
        <v>21</v>
      </c>
      <c r="F486" s="168" t="s">
        <v>443</v>
      </c>
      <c r="H486" s="169">
        <v>60</v>
      </c>
      <c r="I486" s="170"/>
      <c r="L486" s="166"/>
      <c r="M486" s="171"/>
      <c r="T486" s="172"/>
      <c r="AT486" s="167" t="s">
        <v>340</v>
      </c>
      <c r="AU486" s="167" t="s">
        <v>78</v>
      </c>
      <c r="AV486" s="14" t="s">
        <v>336</v>
      </c>
      <c r="AW486" s="14" t="s">
        <v>32</v>
      </c>
      <c r="AX486" s="14" t="s">
        <v>78</v>
      </c>
      <c r="AY486" s="167" t="s">
        <v>330</v>
      </c>
    </row>
    <row r="487" spans="2:65" s="1" customFormat="1" ht="24.2" customHeight="1">
      <c r="B487" s="33"/>
      <c r="C487" s="134" t="s">
        <v>1293</v>
      </c>
      <c r="D487" s="134" t="s">
        <v>332</v>
      </c>
      <c r="E487" s="135" t="s">
        <v>7449</v>
      </c>
      <c r="F487" s="136" t="s">
        <v>7450</v>
      </c>
      <c r="G487" s="137" t="s">
        <v>353</v>
      </c>
      <c r="H487" s="138">
        <v>15</v>
      </c>
      <c r="I487" s="139">
        <v>4440.74</v>
      </c>
      <c r="J487" s="140">
        <f>ROUND(I487*H487,2)</f>
        <v>66611.100000000006</v>
      </c>
      <c r="K487" s="136" t="s">
        <v>7141</v>
      </c>
      <c r="L487" s="33"/>
      <c r="M487" s="141" t="s">
        <v>21</v>
      </c>
      <c r="N487" s="142" t="s">
        <v>42</v>
      </c>
      <c r="P487" s="143">
        <f>O487*H487</f>
        <v>0</v>
      </c>
      <c r="Q487" s="143">
        <v>3.2499999999999999E-3</v>
      </c>
      <c r="R487" s="143">
        <f>Q487*H487</f>
        <v>4.8749999999999995E-2</v>
      </c>
      <c r="S487" s="143">
        <v>0</v>
      </c>
      <c r="T487" s="144">
        <f>S487*H487</f>
        <v>0</v>
      </c>
      <c r="AR487" s="145" t="s">
        <v>444</v>
      </c>
      <c r="AT487" s="145" t="s">
        <v>332</v>
      </c>
      <c r="AU487" s="145" t="s">
        <v>78</v>
      </c>
      <c r="AY487" s="18" t="s">
        <v>330</v>
      </c>
      <c r="BE487" s="146">
        <f>IF(N487="základní",J487,0)</f>
        <v>66611.100000000006</v>
      </c>
      <c r="BF487" s="146">
        <f>IF(N487="snížená",J487,0)</f>
        <v>0</v>
      </c>
      <c r="BG487" s="146">
        <f>IF(N487="zákl. přenesená",J487,0)</f>
        <v>0</v>
      </c>
      <c r="BH487" s="146">
        <f>IF(N487="sníž. přenesená",J487,0)</f>
        <v>0</v>
      </c>
      <c r="BI487" s="146">
        <f>IF(N487="nulová",J487,0)</f>
        <v>0</v>
      </c>
      <c r="BJ487" s="18" t="s">
        <v>78</v>
      </c>
      <c r="BK487" s="146">
        <f>ROUND(I487*H487,2)</f>
        <v>66611.100000000006</v>
      </c>
      <c r="BL487" s="18" t="s">
        <v>444</v>
      </c>
      <c r="BM487" s="145" t="s">
        <v>2508</v>
      </c>
    </row>
    <row r="488" spans="2:65" s="1" customFormat="1" ht="19.5">
      <c r="B488" s="33"/>
      <c r="D488" s="152" t="s">
        <v>375</v>
      </c>
      <c r="F488" s="165" t="s">
        <v>7433</v>
      </c>
      <c r="I488" s="149"/>
      <c r="L488" s="33"/>
      <c r="M488" s="150"/>
      <c r="T488" s="52"/>
      <c r="AT488" s="18" t="s">
        <v>375</v>
      </c>
      <c r="AU488" s="18" t="s">
        <v>78</v>
      </c>
    </row>
    <row r="489" spans="2:65" s="13" customFormat="1">
      <c r="B489" s="158"/>
      <c r="D489" s="152" t="s">
        <v>340</v>
      </c>
      <c r="E489" s="159" t="s">
        <v>21</v>
      </c>
      <c r="F489" s="160" t="s">
        <v>7271</v>
      </c>
      <c r="H489" s="161">
        <v>15</v>
      </c>
      <c r="I489" s="162"/>
      <c r="L489" s="158"/>
      <c r="M489" s="163"/>
      <c r="T489" s="164"/>
      <c r="AT489" s="159" t="s">
        <v>340</v>
      </c>
      <c r="AU489" s="159" t="s">
        <v>78</v>
      </c>
      <c r="AV489" s="13" t="s">
        <v>80</v>
      </c>
      <c r="AW489" s="13" t="s">
        <v>32</v>
      </c>
      <c r="AX489" s="13" t="s">
        <v>71</v>
      </c>
      <c r="AY489" s="159" t="s">
        <v>330</v>
      </c>
    </row>
    <row r="490" spans="2:65" s="14" customFormat="1">
      <c r="B490" s="166"/>
      <c r="D490" s="152" t="s">
        <v>340</v>
      </c>
      <c r="E490" s="167" t="s">
        <v>21</v>
      </c>
      <c r="F490" s="168" t="s">
        <v>443</v>
      </c>
      <c r="H490" s="169">
        <v>15</v>
      </c>
      <c r="I490" s="170"/>
      <c r="L490" s="166"/>
      <c r="M490" s="171"/>
      <c r="T490" s="172"/>
      <c r="AT490" s="167" t="s">
        <v>340</v>
      </c>
      <c r="AU490" s="167" t="s">
        <v>78</v>
      </c>
      <c r="AV490" s="14" t="s">
        <v>336</v>
      </c>
      <c r="AW490" s="14" t="s">
        <v>32</v>
      </c>
      <c r="AX490" s="14" t="s">
        <v>78</v>
      </c>
      <c r="AY490" s="167" t="s">
        <v>330</v>
      </c>
    </row>
    <row r="491" spans="2:65" s="1" customFormat="1" ht="21.75" customHeight="1">
      <c r="B491" s="33"/>
      <c r="C491" s="134" t="s">
        <v>1313</v>
      </c>
      <c r="D491" s="134" t="s">
        <v>332</v>
      </c>
      <c r="E491" s="135" t="s">
        <v>7451</v>
      </c>
      <c r="F491" s="136" t="s">
        <v>7452</v>
      </c>
      <c r="G491" s="137" t="s">
        <v>353</v>
      </c>
      <c r="H491" s="138">
        <v>1520</v>
      </c>
      <c r="I491" s="139">
        <v>107.64</v>
      </c>
      <c r="J491" s="140">
        <f>ROUND(I491*H491,2)</f>
        <v>163612.79999999999</v>
      </c>
      <c r="K491" s="136" t="s">
        <v>7141</v>
      </c>
      <c r="L491" s="33"/>
      <c r="M491" s="141" t="s">
        <v>21</v>
      </c>
      <c r="N491" s="142" t="s">
        <v>42</v>
      </c>
      <c r="P491" s="143">
        <f>O491*H491</f>
        <v>0</v>
      </c>
      <c r="Q491" s="143">
        <v>5.9999999999999995E-4</v>
      </c>
      <c r="R491" s="143">
        <f>Q491*H491</f>
        <v>0.91199999999999992</v>
      </c>
      <c r="S491" s="143">
        <v>0</v>
      </c>
      <c r="T491" s="144">
        <f>S491*H491</f>
        <v>0</v>
      </c>
      <c r="AR491" s="145" t="s">
        <v>444</v>
      </c>
      <c r="AT491" s="145" t="s">
        <v>332</v>
      </c>
      <c r="AU491" s="145" t="s">
        <v>78</v>
      </c>
      <c r="AY491" s="18" t="s">
        <v>330</v>
      </c>
      <c r="BE491" s="146">
        <f>IF(N491="základní",J491,0)</f>
        <v>163612.79999999999</v>
      </c>
      <c r="BF491" s="146">
        <f>IF(N491="snížená",J491,0)</f>
        <v>0</v>
      </c>
      <c r="BG491" s="146">
        <f>IF(N491="zákl. přenesená",J491,0)</f>
        <v>0</v>
      </c>
      <c r="BH491" s="146">
        <f>IF(N491="sníž. přenesená",J491,0)</f>
        <v>0</v>
      </c>
      <c r="BI491" s="146">
        <f>IF(N491="nulová",J491,0)</f>
        <v>0</v>
      </c>
      <c r="BJ491" s="18" t="s">
        <v>78</v>
      </c>
      <c r="BK491" s="146">
        <f>ROUND(I491*H491,2)</f>
        <v>163612.79999999999</v>
      </c>
      <c r="BL491" s="18" t="s">
        <v>444</v>
      </c>
      <c r="BM491" s="145" t="s">
        <v>2531</v>
      </c>
    </row>
    <row r="492" spans="2:65" s="1" customFormat="1" ht="19.5">
      <c r="B492" s="33"/>
      <c r="D492" s="152" t="s">
        <v>375</v>
      </c>
      <c r="F492" s="165" t="s">
        <v>7433</v>
      </c>
      <c r="I492" s="149"/>
      <c r="L492" s="33"/>
      <c r="M492" s="150"/>
      <c r="T492" s="52"/>
      <c r="AT492" s="18" t="s">
        <v>375</v>
      </c>
      <c r="AU492" s="18" t="s">
        <v>78</v>
      </c>
    </row>
    <row r="493" spans="2:65" s="13" customFormat="1">
      <c r="B493" s="158"/>
      <c r="D493" s="152" t="s">
        <v>340</v>
      </c>
      <c r="E493" s="159" t="s">
        <v>21</v>
      </c>
      <c r="F493" s="160" t="s">
        <v>7453</v>
      </c>
      <c r="H493" s="161">
        <v>1520</v>
      </c>
      <c r="I493" s="162"/>
      <c r="L493" s="158"/>
      <c r="M493" s="163"/>
      <c r="T493" s="164"/>
      <c r="AT493" s="159" t="s">
        <v>340</v>
      </c>
      <c r="AU493" s="159" t="s">
        <v>78</v>
      </c>
      <c r="AV493" s="13" t="s">
        <v>80</v>
      </c>
      <c r="AW493" s="13" t="s">
        <v>32</v>
      </c>
      <c r="AX493" s="13" t="s">
        <v>71</v>
      </c>
      <c r="AY493" s="159" t="s">
        <v>330</v>
      </c>
    </row>
    <row r="494" spans="2:65" s="14" customFormat="1">
      <c r="B494" s="166"/>
      <c r="D494" s="152" t="s">
        <v>340</v>
      </c>
      <c r="E494" s="167" t="s">
        <v>21</v>
      </c>
      <c r="F494" s="168" t="s">
        <v>443</v>
      </c>
      <c r="H494" s="169">
        <v>1520</v>
      </c>
      <c r="I494" s="170"/>
      <c r="L494" s="166"/>
      <c r="M494" s="171"/>
      <c r="T494" s="172"/>
      <c r="AT494" s="167" t="s">
        <v>340</v>
      </c>
      <c r="AU494" s="167" t="s">
        <v>78</v>
      </c>
      <c r="AV494" s="14" t="s">
        <v>336</v>
      </c>
      <c r="AW494" s="14" t="s">
        <v>32</v>
      </c>
      <c r="AX494" s="14" t="s">
        <v>78</v>
      </c>
      <c r="AY494" s="167" t="s">
        <v>330</v>
      </c>
    </row>
    <row r="495" spans="2:65" s="1" customFormat="1" ht="21.75" customHeight="1">
      <c r="B495" s="33"/>
      <c r="C495" s="134" t="s">
        <v>1320</v>
      </c>
      <c r="D495" s="134" t="s">
        <v>332</v>
      </c>
      <c r="E495" s="135" t="s">
        <v>7454</v>
      </c>
      <c r="F495" s="136" t="s">
        <v>7455</v>
      </c>
      <c r="G495" s="137" t="s">
        <v>353</v>
      </c>
      <c r="H495" s="138">
        <v>285</v>
      </c>
      <c r="I495" s="139">
        <v>224.14</v>
      </c>
      <c r="J495" s="140">
        <f>ROUND(I495*H495,2)</f>
        <v>63879.9</v>
      </c>
      <c r="K495" s="136" t="s">
        <v>7141</v>
      </c>
      <c r="L495" s="33"/>
      <c r="M495" s="141" t="s">
        <v>21</v>
      </c>
      <c r="N495" s="142" t="s">
        <v>42</v>
      </c>
      <c r="P495" s="143">
        <f>O495*H495</f>
        <v>0</v>
      </c>
      <c r="Q495" s="143">
        <v>5.9000000000000003E-4</v>
      </c>
      <c r="R495" s="143">
        <f>Q495*H495</f>
        <v>0.16815000000000002</v>
      </c>
      <c r="S495" s="143">
        <v>0</v>
      </c>
      <c r="T495" s="144">
        <f>S495*H495</f>
        <v>0</v>
      </c>
      <c r="AR495" s="145" t="s">
        <v>444</v>
      </c>
      <c r="AT495" s="145" t="s">
        <v>332</v>
      </c>
      <c r="AU495" s="145" t="s">
        <v>78</v>
      </c>
      <c r="AY495" s="18" t="s">
        <v>330</v>
      </c>
      <c r="BE495" s="146">
        <f>IF(N495="základní",J495,0)</f>
        <v>63879.9</v>
      </c>
      <c r="BF495" s="146">
        <f>IF(N495="snížená",J495,0)</f>
        <v>0</v>
      </c>
      <c r="BG495" s="146">
        <f>IF(N495="zákl. přenesená",J495,0)</f>
        <v>0</v>
      </c>
      <c r="BH495" s="146">
        <f>IF(N495="sníž. přenesená",J495,0)</f>
        <v>0</v>
      </c>
      <c r="BI495" s="146">
        <f>IF(N495="nulová",J495,0)</f>
        <v>0</v>
      </c>
      <c r="BJ495" s="18" t="s">
        <v>78</v>
      </c>
      <c r="BK495" s="146">
        <f>ROUND(I495*H495,2)</f>
        <v>63879.9</v>
      </c>
      <c r="BL495" s="18" t="s">
        <v>444</v>
      </c>
      <c r="BM495" s="145" t="s">
        <v>2548</v>
      </c>
    </row>
    <row r="496" spans="2:65" s="1" customFormat="1" ht="19.5">
      <c r="B496" s="33"/>
      <c r="D496" s="152" t="s">
        <v>375</v>
      </c>
      <c r="F496" s="165" t="s">
        <v>7433</v>
      </c>
      <c r="I496" s="149"/>
      <c r="L496" s="33"/>
      <c r="M496" s="150"/>
      <c r="T496" s="52"/>
      <c r="AT496" s="18" t="s">
        <v>375</v>
      </c>
      <c r="AU496" s="18" t="s">
        <v>78</v>
      </c>
    </row>
    <row r="497" spans="2:65" s="13" customFormat="1">
      <c r="B497" s="158"/>
      <c r="D497" s="152" t="s">
        <v>340</v>
      </c>
      <c r="E497" s="159" t="s">
        <v>21</v>
      </c>
      <c r="F497" s="160" t="s">
        <v>7456</v>
      </c>
      <c r="H497" s="161">
        <v>285</v>
      </c>
      <c r="I497" s="162"/>
      <c r="L497" s="158"/>
      <c r="M497" s="163"/>
      <c r="T497" s="164"/>
      <c r="AT497" s="159" t="s">
        <v>340</v>
      </c>
      <c r="AU497" s="159" t="s">
        <v>78</v>
      </c>
      <c r="AV497" s="13" t="s">
        <v>80</v>
      </c>
      <c r="AW497" s="13" t="s">
        <v>32</v>
      </c>
      <c r="AX497" s="13" t="s">
        <v>71</v>
      </c>
      <c r="AY497" s="159" t="s">
        <v>330</v>
      </c>
    </row>
    <row r="498" spans="2:65" s="14" customFormat="1">
      <c r="B498" s="166"/>
      <c r="D498" s="152" t="s">
        <v>340</v>
      </c>
      <c r="E498" s="167" t="s">
        <v>21</v>
      </c>
      <c r="F498" s="168" t="s">
        <v>443</v>
      </c>
      <c r="H498" s="169">
        <v>285</v>
      </c>
      <c r="I498" s="170"/>
      <c r="L498" s="166"/>
      <c r="M498" s="171"/>
      <c r="T498" s="172"/>
      <c r="AT498" s="167" t="s">
        <v>340</v>
      </c>
      <c r="AU498" s="167" t="s">
        <v>78</v>
      </c>
      <c r="AV498" s="14" t="s">
        <v>336</v>
      </c>
      <c r="AW498" s="14" t="s">
        <v>32</v>
      </c>
      <c r="AX498" s="14" t="s">
        <v>78</v>
      </c>
      <c r="AY498" s="167" t="s">
        <v>330</v>
      </c>
    </row>
    <row r="499" spans="2:65" s="1" customFormat="1" ht="21.75" customHeight="1">
      <c r="B499" s="33"/>
      <c r="C499" s="134" t="s">
        <v>1333</v>
      </c>
      <c r="D499" s="134" t="s">
        <v>332</v>
      </c>
      <c r="E499" s="135" t="s">
        <v>7457</v>
      </c>
      <c r="F499" s="136" t="s">
        <v>7458</v>
      </c>
      <c r="G499" s="137" t="s">
        <v>353</v>
      </c>
      <c r="H499" s="138">
        <v>160</v>
      </c>
      <c r="I499" s="139">
        <v>292.77</v>
      </c>
      <c r="J499" s="140">
        <f>ROUND(I499*H499,2)</f>
        <v>46843.199999999997</v>
      </c>
      <c r="K499" s="136" t="s">
        <v>7141</v>
      </c>
      <c r="L499" s="33"/>
      <c r="M499" s="141" t="s">
        <v>21</v>
      </c>
      <c r="N499" s="142" t="s">
        <v>42</v>
      </c>
      <c r="P499" s="143">
        <f>O499*H499</f>
        <v>0</v>
      </c>
      <c r="Q499" s="143">
        <v>7.2000000000000005E-4</v>
      </c>
      <c r="R499" s="143">
        <f>Q499*H499</f>
        <v>0.11520000000000001</v>
      </c>
      <c r="S499" s="143">
        <v>0</v>
      </c>
      <c r="T499" s="144">
        <f>S499*H499</f>
        <v>0</v>
      </c>
      <c r="AR499" s="145" t="s">
        <v>444</v>
      </c>
      <c r="AT499" s="145" t="s">
        <v>332</v>
      </c>
      <c r="AU499" s="145" t="s">
        <v>78</v>
      </c>
      <c r="AY499" s="18" t="s">
        <v>330</v>
      </c>
      <c r="BE499" s="146">
        <f>IF(N499="základní",J499,0)</f>
        <v>46843.199999999997</v>
      </c>
      <c r="BF499" s="146">
        <f>IF(N499="snížená",J499,0)</f>
        <v>0</v>
      </c>
      <c r="BG499" s="146">
        <f>IF(N499="zákl. přenesená",J499,0)</f>
        <v>0</v>
      </c>
      <c r="BH499" s="146">
        <f>IF(N499="sníž. přenesená",J499,0)</f>
        <v>0</v>
      </c>
      <c r="BI499" s="146">
        <f>IF(N499="nulová",J499,0)</f>
        <v>0</v>
      </c>
      <c r="BJ499" s="18" t="s">
        <v>78</v>
      </c>
      <c r="BK499" s="146">
        <f>ROUND(I499*H499,2)</f>
        <v>46843.199999999997</v>
      </c>
      <c r="BL499" s="18" t="s">
        <v>444</v>
      </c>
      <c r="BM499" s="145" t="s">
        <v>2560</v>
      </c>
    </row>
    <row r="500" spans="2:65" s="1" customFormat="1" ht="19.5">
      <c r="B500" s="33"/>
      <c r="D500" s="152" t="s">
        <v>375</v>
      </c>
      <c r="F500" s="165" t="s">
        <v>7433</v>
      </c>
      <c r="I500" s="149"/>
      <c r="L500" s="33"/>
      <c r="M500" s="150"/>
      <c r="T500" s="52"/>
      <c r="AT500" s="18" t="s">
        <v>375</v>
      </c>
      <c r="AU500" s="18" t="s">
        <v>78</v>
      </c>
    </row>
    <row r="501" spans="2:65" s="13" customFormat="1">
      <c r="B501" s="158"/>
      <c r="D501" s="152" t="s">
        <v>340</v>
      </c>
      <c r="E501" s="159" t="s">
        <v>21</v>
      </c>
      <c r="F501" s="160" t="s">
        <v>7459</v>
      </c>
      <c r="H501" s="161">
        <v>160</v>
      </c>
      <c r="I501" s="162"/>
      <c r="L501" s="158"/>
      <c r="M501" s="163"/>
      <c r="T501" s="164"/>
      <c r="AT501" s="159" t="s">
        <v>340</v>
      </c>
      <c r="AU501" s="159" t="s">
        <v>78</v>
      </c>
      <c r="AV501" s="13" t="s">
        <v>80</v>
      </c>
      <c r="AW501" s="13" t="s">
        <v>32</v>
      </c>
      <c r="AX501" s="13" t="s">
        <v>71</v>
      </c>
      <c r="AY501" s="159" t="s">
        <v>330</v>
      </c>
    </row>
    <row r="502" spans="2:65" s="14" customFormat="1">
      <c r="B502" s="166"/>
      <c r="D502" s="152" t="s">
        <v>340</v>
      </c>
      <c r="E502" s="167" t="s">
        <v>21</v>
      </c>
      <c r="F502" s="168" t="s">
        <v>443</v>
      </c>
      <c r="H502" s="169">
        <v>160</v>
      </c>
      <c r="I502" s="170"/>
      <c r="L502" s="166"/>
      <c r="M502" s="171"/>
      <c r="T502" s="172"/>
      <c r="AT502" s="167" t="s">
        <v>340</v>
      </c>
      <c r="AU502" s="167" t="s">
        <v>78</v>
      </c>
      <c r="AV502" s="14" t="s">
        <v>336</v>
      </c>
      <c r="AW502" s="14" t="s">
        <v>32</v>
      </c>
      <c r="AX502" s="14" t="s">
        <v>78</v>
      </c>
      <c r="AY502" s="167" t="s">
        <v>330</v>
      </c>
    </row>
    <row r="503" spans="2:65" s="1" customFormat="1" ht="21.75" customHeight="1">
      <c r="B503" s="33"/>
      <c r="C503" s="134" t="s">
        <v>1339</v>
      </c>
      <c r="D503" s="134" t="s">
        <v>332</v>
      </c>
      <c r="E503" s="135" t="s">
        <v>7460</v>
      </c>
      <c r="F503" s="136" t="s">
        <v>7461</v>
      </c>
      <c r="G503" s="137" t="s">
        <v>353</v>
      </c>
      <c r="H503" s="138">
        <v>90</v>
      </c>
      <c r="I503" s="139">
        <v>440.26</v>
      </c>
      <c r="J503" s="140">
        <f>ROUND(I503*H503,2)</f>
        <v>39623.4</v>
      </c>
      <c r="K503" s="136" t="s">
        <v>7141</v>
      </c>
      <c r="L503" s="33"/>
      <c r="M503" s="141" t="s">
        <v>21</v>
      </c>
      <c r="N503" s="142" t="s">
        <v>42</v>
      </c>
      <c r="P503" s="143">
        <f>O503*H503</f>
        <v>0</v>
      </c>
      <c r="Q503" s="143">
        <v>9.2000000000000003E-4</v>
      </c>
      <c r="R503" s="143">
        <f>Q503*H503</f>
        <v>8.2799999999999999E-2</v>
      </c>
      <c r="S503" s="143">
        <v>0</v>
      </c>
      <c r="T503" s="144">
        <f>S503*H503</f>
        <v>0</v>
      </c>
      <c r="AR503" s="145" t="s">
        <v>444</v>
      </c>
      <c r="AT503" s="145" t="s">
        <v>332</v>
      </c>
      <c r="AU503" s="145" t="s">
        <v>78</v>
      </c>
      <c r="AY503" s="18" t="s">
        <v>330</v>
      </c>
      <c r="BE503" s="146">
        <f>IF(N503="základní",J503,0)</f>
        <v>39623.4</v>
      </c>
      <c r="BF503" s="146">
        <f>IF(N503="snížená",J503,0)</f>
        <v>0</v>
      </c>
      <c r="BG503" s="146">
        <f>IF(N503="zákl. přenesená",J503,0)</f>
        <v>0</v>
      </c>
      <c r="BH503" s="146">
        <f>IF(N503="sníž. přenesená",J503,0)</f>
        <v>0</v>
      </c>
      <c r="BI503" s="146">
        <f>IF(N503="nulová",J503,0)</f>
        <v>0</v>
      </c>
      <c r="BJ503" s="18" t="s">
        <v>78</v>
      </c>
      <c r="BK503" s="146">
        <f>ROUND(I503*H503,2)</f>
        <v>39623.4</v>
      </c>
      <c r="BL503" s="18" t="s">
        <v>444</v>
      </c>
      <c r="BM503" s="145" t="s">
        <v>2572</v>
      </c>
    </row>
    <row r="504" spans="2:65" s="1" customFormat="1" ht="19.5">
      <c r="B504" s="33"/>
      <c r="D504" s="152" t="s">
        <v>375</v>
      </c>
      <c r="F504" s="165" t="s">
        <v>7433</v>
      </c>
      <c r="I504" s="149"/>
      <c r="L504" s="33"/>
      <c r="M504" s="150"/>
      <c r="T504" s="52"/>
      <c r="AT504" s="18" t="s">
        <v>375</v>
      </c>
      <c r="AU504" s="18" t="s">
        <v>78</v>
      </c>
    </row>
    <row r="505" spans="2:65" s="13" customFormat="1">
      <c r="B505" s="158"/>
      <c r="D505" s="152" t="s">
        <v>340</v>
      </c>
      <c r="E505" s="159" t="s">
        <v>21</v>
      </c>
      <c r="F505" s="160" t="s">
        <v>7462</v>
      </c>
      <c r="H505" s="161">
        <v>90</v>
      </c>
      <c r="I505" s="162"/>
      <c r="L505" s="158"/>
      <c r="M505" s="163"/>
      <c r="T505" s="164"/>
      <c r="AT505" s="159" t="s">
        <v>340</v>
      </c>
      <c r="AU505" s="159" t="s">
        <v>78</v>
      </c>
      <c r="AV505" s="13" t="s">
        <v>80</v>
      </c>
      <c r="AW505" s="13" t="s">
        <v>32</v>
      </c>
      <c r="AX505" s="13" t="s">
        <v>71</v>
      </c>
      <c r="AY505" s="159" t="s">
        <v>330</v>
      </c>
    </row>
    <row r="506" spans="2:65" s="14" customFormat="1">
      <c r="B506" s="166"/>
      <c r="D506" s="152" t="s">
        <v>340</v>
      </c>
      <c r="E506" s="167" t="s">
        <v>21</v>
      </c>
      <c r="F506" s="168" t="s">
        <v>443</v>
      </c>
      <c r="H506" s="169">
        <v>90</v>
      </c>
      <c r="I506" s="170"/>
      <c r="L506" s="166"/>
      <c r="M506" s="171"/>
      <c r="T506" s="172"/>
      <c r="AT506" s="167" t="s">
        <v>340</v>
      </c>
      <c r="AU506" s="167" t="s">
        <v>78</v>
      </c>
      <c r="AV506" s="14" t="s">
        <v>336</v>
      </c>
      <c r="AW506" s="14" t="s">
        <v>32</v>
      </c>
      <c r="AX506" s="14" t="s">
        <v>78</v>
      </c>
      <c r="AY506" s="167" t="s">
        <v>330</v>
      </c>
    </row>
    <row r="507" spans="2:65" s="1" customFormat="1" ht="21.75" customHeight="1">
      <c r="B507" s="33"/>
      <c r="C507" s="134" t="s">
        <v>1350</v>
      </c>
      <c r="D507" s="134" t="s">
        <v>332</v>
      </c>
      <c r="E507" s="135" t="s">
        <v>7463</v>
      </c>
      <c r="F507" s="136" t="s">
        <v>7464</v>
      </c>
      <c r="G507" s="137" t="s">
        <v>353</v>
      </c>
      <c r="H507" s="138">
        <v>20</v>
      </c>
      <c r="I507" s="139">
        <v>805.24</v>
      </c>
      <c r="J507" s="140">
        <f>ROUND(I507*H507,2)</f>
        <v>16104.8</v>
      </c>
      <c r="K507" s="136" t="s">
        <v>7141</v>
      </c>
      <c r="L507" s="33"/>
      <c r="M507" s="141" t="s">
        <v>21</v>
      </c>
      <c r="N507" s="142" t="s">
        <v>42</v>
      </c>
      <c r="P507" s="143">
        <f>O507*H507</f>
        <v>0</v>
      </c>
      <c r="Q507" s="143">
        <v>1.23E-3</v>
      </c>
      <c r="R507" s="143">
        <f>Q507*H507</f>
        <v>2.46E-2</v>
      </c>
      <c r="S507" s="143">
        <v>0</v>
      </c>
      <c r="T507" s="144">
        <f>S507*H507</f>
        <v>0</v>
      </c>
      <c r="AR507" s="145" t="s">
        <v>444</v>
      </c>
      <c r="AT507" s="145" t="s">
        <v>332</v>
      </c>
      <c r="AU507" s="145" t="s">
        <v>78</v>
      </c>
      <c r="AY507" s="18" t="s">
        <v>330</v>
      </c>
      <c r="BE507" s="146">
        <f>IF(N507="základní",J507,0)</f>
        <v>16104.8</v>
      </c>
      <c r="BF507" s="146">
        <f>IF(N507="snížená",J507,0)</f>
        <v>0</v>
      </c>
      <c r="BG507" s="146">
        <f>IF(N507="zákl. přenesená",J507,0)</f>
        <v>0</v>
      </c>
      <c r="BH507" s="146">
        <f>IF(N507="sníž. přenesená",J507,0)</f>
        <v>0</v>
      </c>
      <c r="BI507" s="146">
        <f>IF(N507="nulová",J507,0)</f>
        <v>0</v>
      </c>
      <c r="BJ507" s="18" t="s">
        <v>78</v>
      </c>
      <c r="BK507" s="146">
        <f>ROUND(I507*H507,2)</f>
        <v>16104.8</v>
      </c>
      <c r="BL507" s="18" t="s">
        <v>444</v>
      </c>
      <c r="BM507" s="145" t="s">
        <v>2585</v>
      </c>
    </row>
    <row r="508" spans="2:65" s="1" customFormat="1" ht="19.5">
      <c r="B508" s="33"/>
      <c r="D508" s="152" t="s">
        <v>375</v>
      </c>
      <c r="F508" s="165" t="s">
        <v>7433</v>
      </c>
      <c r="I508" s="149"/>
      <c r="L508" s="33"/>
      <c r="M508" s="150"/>
      <c r="T508" s="52"/>
      <c r="AT508" s="18" t="s">
        <v>375</v>
      </c>
      <c r="AU508" s="18" t="s">
        <v>78</v>
      </c>
    </row>
    <row r="509" spans="2:65" s="13" customFormat="1">
      <c r="B509" s="158"/>
      <c r="D509" s="152" t="s">
        <v>340</v>
      </c>
      <c r="E509" s="159" t="s">
        <v>21</v>
      </c>
      <c r="F509" s="160" t="s">
        <v>7275</v>
      </c>
      <c r="H509" s="161">
        <v>20</v>
      </c>
      <c r="I509" s="162"/>
      <c r="L509" s="158"/>
      <c r="M509" s="163"/>
      <c r="T509" s="164"/>
      <c r="AT509" s="159" t="s">
        <v>340</v>
      </c>
      <c r="AU509" s="159" t="s">
        <v>78</v>
      </c>
      <c r="AV509" s="13" t="s">
        <v>80</v>
      </c>
      <c r="AW509" s="13" t="s">
        <v>32</v>
      </c>
      <c r="AX509" s="13" t="s">
        <v>71</v>
      </c>
      <c r="AY509" s="159" t="s">
        <v>330</v>
      </c>
    </row>
    <row r="510" spans="2:65" s="14" customFormat="1">
      <c r="B510" s="166"/>
      <c r="D510" s="152" t="s">
        <v>340</v>
      </c>
      <c r="E510" s="167" t="s">
        <v>21</v>
      </c>
      <c r="F510" s="168" t="s">
        <v>443</v>
      </c>
      <c r="H510" s="169">
        <v>20</v>
      </c>
      <c r="I510" s="170"/>
      <c r="L510" s="166"/>
      <c r="M510" s="171"/>
      <c r="T510" s="172"/>
      <c r="AT510" s="167" t="s">
        <v>340</v>
      </c>
      <c r="AU510" s="167" t="s">
        <v>78</v>
      </c>
      <c r="AV510" s="14" t="s">
        <v>336</v>
      </c>
      <c r="AW510" s="14" t="s">
        <v>32</v>
      </c>
      <c r="AX510" s="14" t="s">
        <v>78</v>
      </c>
      <c r="AY510" s="167" t="s">
        <v>330</v>
      </c>
    </row>
    <row r="511" spans="2:65" s="1" customFormat="1" ht="21.75" customHeight="1">
      <c r="B511" s="33"/>
      <c r="C511" s="134" t="s">
        <v>1360</v>
      </c>
      <c r="D511" s="134" t="s">
        <v>332</v>
      </c>
      <c r="E511" s="135" t="s">
        <v>7465</v>
      </c>
      <c r="F511" s="136" t="s">
        <v>7466</v>
      </c>
      <c r="G511" s="137" t="s">
        <v>353</v>
      </c>
      <c r="H511" s="138">
        <v>40</v>
      </c>
      <c r="I511" s="139">
        <v>1474.34</v>
      </c>
      <c r="J511" s="140">
        <f>ROUND(I511*H511,2)</f>
        <v>58973.599999999999</v>
      </c>
      <c r="K511" s="136" t="s">
        <v>7141</v>
      </c>
      <c r="L511" s="33"/>
      <c r="M511" s="141" t="s">
        <v>21</v>
      </c>
      <c r="N511" s="142" t="s">
        <v>42</v>
      </c>
      <c r="P511" s="143">
        <f>O511*H511</f>
        <v>0</v>
      </c>
      <c r="Q511" s="143">
        <v>1.4E-3</v>
      </c>
      <c r="R511" s="143">
        <f>Q511*H511</f>
        <v>5.6000000000000001E-2</v>
      </c>
      <c r="S511" s="143">
        <v>0</v>
      </c>
      <c r="T511" s="144">
        <f>S511*H511</f>
        <v>0</v>
      </c>
      <c r="AR511" s="145" t="s">
        <v>444</v>
      </c>
      <c r="AT511" s="145" t="s">
        <v>332</v>
      </c>
      <c r="AU511" s="145" t="s">
        <v>78</v>
      </c>
      <c r="AY511" s="18" t="s">
        <v>330</v>
      </c>
      <c r="BE511" s="146">
        <f>IF(N511="základní",J511,0)</f>
        <v>58973.599999999999</v>
      </c>
      <c r="BF511" s="146">
        <f>IF(N511="snížená",J511,0)</f>
        <v>0</v>
      </c>
      <c r="BG511" s="146">
        <f>IF(N511="zákl. přenesená",J511,0)</f>
        <v>0</v>
      </c>
      <c r="BH511" s="146">
        <f>IF(N511="sníž. přenesená",J511,0)</f>
        <v>0</v>
      </c>
      <c r="BI511" s="146">
        <f>IF(N511="nulová",J511,0)</f>
        <v>0</v>
      </c>
      <c r="BJ511" s="18" t="s">
        <v>78</v>
      </c>
      <c r="BK511" s="146">
        <f>ROUND(I511*H511,2)</f>
        <v>58973.599999999999</v>
      </c>
      <c r="BL511" s="18" t="s">
        <v>444</v>
      </c>
      <c r="BM511" s="145" t="s">
        <v>2598</v>
      </c>
    </row>
    <row r="512" spans="2:65" s="1" customFormat="1" ht="19.5">
      <c r="B512" s="33"/>
      <c r="D512" s="152" t="s">
        <v>375</v>
      </c>
      <c r="F512" s="165" t="s">
        <v>7433</v>
      </c>
      <c r="I512" s="149"/>
      <c r="L512" s="33"/>
      <c r="M512" s="150"/>
      <c r="T512" s="52"/>
      <c r="AT512" s="18" t="s">
        <v>375</v>
      </c>
      <c r="AU512" s="18" t="s">
        <v>78</v>
      </c>
    </row>
    <row r="513" spans="2:65" s="13" customFormat="1">
      <c r="B513" s="158"/>
      <c r="D513" s="152" t="s">
        <v>340</v>
      </c>
      <c r="E513" s="159" t="s">
        <v>21</v>
      </c>
      <c r="F513" s="160" t="s">
        <v>7299</v>
      </c>
      <c r="H513" s="161">
        <v>40</v>
      </c>
      <c r="I513" s="162"/>
      <c r="L513" s="158"/>
      <c r="M513" s="163"/>
      <c r="T513" s="164"/>
      <c r="AT513" s="159" t="s">
        <v>340</v>
      </c>
      <c r="AU513" s="159" t="s">
        <v>78</v>
      </c>
      <c r="AV513" s="13" t="s">
        <v>80</v>
      </c>
      <c r="AW513" s="13" t="s">
        <v>32</v>
      </c>
      <c r="AX513" s="13" t="s">
        <v>71</v>
      </c>
      <c r="AY513" s="159" t="s">
        <v>330</v>
      </c>
    </row>
    <row r="514" spans="2:65" s="14" customFormat="1">
      <c r="B514" s="166"/>
      <c r="D514" s="152" t="s">
        <v>340</v>
      </c>
      <c r="E514" s="167" t="s">
        <v>21</v>
      </c>
      <c r="F514" s="168" t="s">
        <v>443</v>
      </c>
      <c r="H514" s="169">
        <v>40</v>
      </c>
      <c r="I514" s="170"/>
      <c r="L514" s="166"/>
      <c r="M514" s="171"/>
      <c r="T514" s="172"/>
      <c r="AT514" s="167" t="s">
        <v>340</v>
      </c>
      <c r="AU514" s="167" t="s">
        <v>78</v>
      </c>
      <c r="AV514" s="14" t="s">
        <v>336</v>
      </c>
      <c r="AW514" s="14" t="s">
        <v>32</v>
      </c>
      <c r="AX514" s="14" t="s">
        <v>78</v>
      </c>
      <c r="AY514" s="167" t="s">
        <v>330</v>
      </c>
    </row>
    <row r="515" spans="2:65" s="1" customFormat="1" ht="21.75" customHeight="1">
      <c r="B515" s="33"/>
      <c r="C515" s="134" t="s">
        <v>1367</v>
      </c>
      <c r="D515" s="134" t="s">
        <v>332</v>
      </c>
      <c r="E515" s="135" t="s">
        <v>7467</v>
      </c>
      <c r="F515" s="136" t="s">
        <v>7468</v>
      </c>
      <c r="G515" s="137" t="s">
        <v>353</v>
      </c>
      <c r="H515" s="138">
        <v>25</v>
      </c>
      <c r="I515" s="139">
        <v>2653.16</v>
      </c>
      <c r="J515" s="140">
        <f>ROUND(I515*H515,2)</f>
        <v>66329</v>
      </c>
      <c r="K515" s="136" t="s">
        <v>7141</v>
      </c>
      <c r="L515" s="33"/>
      <c r="M515" s="141" t="s">
        <v>21</v>
      </c>
      <c r="N515" s="142" t="s">
        <v>42</v>
      </c>
      <c r="P515" s="143">
        <f>O515*H515</f>
        <v>0</v>
      </c>
      <c r="Q515" s="143">
        <v>2.0799999999999998E-3</v>
      </c>
      <c r="R515" s="143">
        <f>Q515*H515</f>
        <v>5.1999999999999998E-2</v>
      </c>
      <c r="S515" s="143">
        <v>0</v>
      </c>
      <c r="T515" s="144">
        <f>S515*H515</f>
        <v>0</v>
      </c>
      <c r="AR515" s="145" t="s">
        <v>444</v>
      </c>
      <c r="AT515" s="145" t="s">
        <v>332</v>
      </c>
      <c r="AU515" s="145" t="s">
        <v>78</v>
      </c>
      <c r="AY515" s="18" t="s">
        <v>330</v>
      </c>
      <c r="BE515" s="146">
        <f>IF(N515="základní",J515,0)</f>
        <v>66329</v>
      </c>
      <c r="BF515" s="146">
        <f>IF(N515="snížená",J515,0)</f>
        <v>0</v>
      </c>
      <c r="BG515" s="146">
        <f>IF(N515="zákl. přenesená",J515,0)</f>
        <v>0</v>
      </c>
      <c r="BH515" s="146">
        <f>IF(N515="sníž. přenesená",J515,0)</f>
        <v>0</v>
      </c>
      <c r="BI515" s="146">
        <f>IF(N515="nulová",J515,0)</f>
        <v>0</v>
      </c>
      <c r="BJ515" s="18" t="s">
        <v>78</v>
      </c>
      <c r="BK515" s="146">
        <f>ROUND(I515*H515,2)</f>
        <v>66329</v>
      </c>
      <c r="BL515" s="18" t="s">
        <v>444</v>
      </c>
      <c r="BM515" s="145" t="s">
        <v>2611</v>
      </c>
    </row>
    <row r="516" spans="2:65" s="1" customFormat="1" ht="19.5">
      <c r="B516" s="33"/>
      <c r="D516" s="152" t="s">
        <v>375</v>
      </c>
      <c r="F516" s="165" t="s">
        <v>7433</v>
      </c>
      <c r="I516" s="149"/>
      <c r="L516" s="33"/>
      <c r="M516" s="150"/>
      <c r="T516" s="52"/>
      <c r="AT516" s="18" t="s">
        <v>375</v>
      </c>
      <c r="AU516" s="18" t="s">
        <v>78</v>
      </c>
    </row>
    <row r="517" spans="2:65" s="13" customFormat="1">
      <c r="B517" s="158"/>
      <c r="D517" s="152" t="s">
        <v>340</v>
      </c>
      <c r="E517" s="159" t="s">
        <v>21</v>
      </c>
      <c r="F517" s="160" t="s">
        <v>7257</v>
      </c>
      <c r="H517" s="161">
        <v>25</v>
      </c>
      <c r="I517" s="162"/>
      <c r="L517" s="158"/>
      <c r="M517" s="163"/>
      <c r="T517" s="164"/>
      <c r="AT517" s="159" t="s">
        <v>340</v>
      </c>
      <c r="AU517" s="159" t="s">
        <v>78</v>
      </c>
      <c r="AV517" s="13" t="s">
        <v>80</v>
      </c>
      <c r="AW517" s="13" t="s">
        <v>32</v>
      </c>
      <c r="AX517" s="13" t="s">
        <v>71</v>
      </c>
      <c r="AY517" s="159" t="s">
        <v>330</v>
      </c>
    </row>
    <row r="518" spans="2:65" s="14" customFormat="1">
      <c r="B518" s="166"/>
      <c r="D518" s="152" t="s">
        <v>340</v>
      </c>
      <c r="E518" s="167" t="s">
        <v>21</v>
      </c>
      <c r="F518" s="168" t="s">
        <v>443</v>
      </c>
      <c r="H518" s="169">
        <v>25</v>
      </c>
      <c r="I518" s="170"/>
      <c r="L518" s="166"/>
      <c r="M518" s="171"/>
      <c r="T518" s="172"/>
      <c r="AT518" s="167" t="s">
        <v>340</v>
      </c>
      <c r="AU518" s="167" t="s">
        <v>78</v>
      </c>
      <c r="AV518" s="14" t="s">
        <v>336</v>
      </c>
      <c r="AW518" s="14" t="s">
        <v>32</v>
      </c>
      <c r="AX518" s="14" t="s">
        <v>78</v>
      </c>
      <c r="AY518" s="167" t="s">
        <v>330</v>
      </c>
    </row>
    <row r="519" spans="2:65" s="1" customFormat="1" ht="24.2" customHeight="1">
      <c r="B519" s="33"/>
      <c r="C519" s="134" t="s">
        <v>1374</v>
      </c>
      <c r="D519" s="134" t="s">
        <v>332</v>
      </c>
      <c r="E519" s="135" t="s">
        <v>7469</v>
      </c>
      <c r="F519" s="136" t="s">
        <v>7470</v>
      </c>
      <c r="G519" s="137" t="s">
        <v>353</v>
      </c>
      <c r="H519" s="138">
        <v>285</v>
      </c>
      <c r="I519" s="139">
        <v>460.78</v>
      </c>
      <c r="J519" s="140">
        <f>ROUND(I519*H519,2)</f>
        <v>131322.29999999999</v>
      </c>
      <c r="K519" s="136" t="s">
        <v>21</v>
      </c>
      <c r="L519" s="33"/>
      <c r="M519" s="141" t="s">
        <v>21</v>
      </c>
      <c r="N519" s="142" t="s">
        <v>42</v>
      </c>
      <c r="P519" s="143">
        <f>O519*H519</f>
        <v>0</v>
      </c>
      <c r="Q519" s="143">
        <v>1.6000000000000001E-3</v>
      </c>
      <c r="R519" s="143">
        <f>Q519*H519</f>
        <v>0.45600000000000002</v>
      </c>
      <c r="S519" s="143">
        <v>0</v>
      </c>
      <c r="T519" s="144">
        <f>S519*H519</f>
        <v>0</v>
      </c>
      <c r="AR519" s="145" t="s">
        <v>444</v>
      </c>
      <c r="AT519" s="145" t="s">
        <v>332</v>
      </c>
      <c r="AU519" s="145" t="s">
        <v>78</v>
      </c>
      <c r="AY519" s="18" t="s">
        <v>330</v>
      </c>
      <c r="BE519" s="146">
        <f>IF(N519="základní",J519,0)</f>
        <v>131322.29999999999</v>
      </c>
      <c r="BF519" s="146">
        <f>IF(N519="snížená",J519,0)</f>
        <v>0</v>
      </c>
      <c r="BG519" s="146">
        <f>IF(N519="zákl. přenesená",J519,0)</f>
        <v>0</v>
      </c>
      <c r="BH519" s="146">
        <f>IF(N519="sníž. přenesená",J519,0)</f>
        <v>0</v>
      </c>
      <c r="BI519" s="146">
        <f>IF(N519="nulová",J519,0)</f>
        <v>0</v>
      </c>
      <c r="BJ519" s="18" t="s">
        <v>78</v>
      </c>
      <c r="BK519" s="146">
        <f>ROUND(I519*H519,2)</f>
        <v>131322.29999999999</v>
      </c>
      <c r="BL519" s="18" t="s">
        <v>444</v>
      </c>
      <c r="BM519" s="145" t="s">
        <v>2626</v>
      </c>
    </row>
    <row r="520" spans="2:65" s="1" customFormat="1" ht="19.5">
      <c r="B520" s="33"/>
      <c r="D520" s="152" t="s">
        <v>375</v>
      </c>
      <c r="F520" s="165" t="s">
        <v>7433</v>
      </c>
      <c r="I520" s="149"/>
      <c r="L520" s="33"/>
      <c r="M520" s="150"/>
      <c r="T520" s="52"/>
      <c r="AT520" s="18" t="s">
        <v>375</v>
      </c>
      <c r="AU520" s="18" t="s">
        <v>78</v>
      </c>
    </row>
    <row r="521" spans="2:65" s="12" customFormat="1">
      <c r="B521" s="151"/>
      <c r="D521" s="152" t="s">
        <v>340</v>
      </c>
      <c r="E521" s="153" t="s">
        <v>21</v>
      </c>
      <c r="F521" s="154" t="s">
        <v>7471</v>
      </c>
      <c r="H521" s="153" t="s">
        <v>21</v>
      </c>
      <c r="I521" s="155"/>
      <c r="L521" s="151"/>
      <c r="M521" s="156"/>
      <c r="T521" s="157"/>
      <c r="AT521" s="153" t="s">
        <v>340</v>
      </c>
      <c r="AU521" s="153" t="s">
        <v>78</v>
      </c>
      <c r="AV521" s="12" t="s">
        <v>78</v>
      </c>
      <c r="AW521" s="12" t="s">
        <v>32</v>
      </c>
      <c r="AX521" s="12" t="s">
        <v>71</v>
      </c>
      <c r="AY521" s="153" t="s">
        <v>330</v>
      </c>
    </row>
    <row r="522" spans="2:65" s="13" customFormat="1">
      <c r="B522" s="158"/>
      <c r="D522" s="152" t="s">
        <v>340</v>
      </c>
      <c r="E522" s="159" t="s">
        <v>21</v>
      </c>
      <c r="F522" s="160" t="s">
        <v>7472</v>
      </c>
      <c r="H522" s="161">
        <v>285</v>
      </c>
      <c r="I522" s="162"/>
      <c r="L522" s="158"/>
      <c r="M522" s="163"/>
      <c r="T522" s="164"/>
      <c r="AT522" s="159" t="s">
        <v>340</v>
      </c>
      <c r="AU522" s="159" t="s">
        <v>78</v>
      </c>
      <c r="AV522" s="13" t="s">
        <v>80</v>
      </c>
      <c r="AW522" s="13" t="s">
        <v>32</v>
      </c>
      <c r="AX522" s="13" t="s">
        <v>71</v>
      </c>
      <c r="AY522" s="159" t="s">
        <v>330</v>
      </c>
    </row>
    <row r="523" spans="2:65" s="14" customFormat="1">
      <c r="B523" s="166"/>
      <c r="D523" s="152" t="s">
        <v>340</v>
      </c>
      <c r="E523" s="167" t="s">
        <v>21</v>
      </c>
      <c r="F523" s="168" t="s">
        <v>443</v>
      </c>
      <c r="H523" s="169">
        <v>285</v>
      </c>
      <c r="I523" s="170"/>
      <c r="L523" s="166"/>
      <c r="M523" s="171"/>
      <c r="T523" s="172"/>
      <c r="AT523" s="167" t="s">
        <v>340</v>
      </c>
      <c r="AU523" s="167" t="s">
        <v>78</v>
      </c>
      <c r="AV523" s="14" t="s">
        <v>336</v>
      </c>
      <c r="AW523" s="14" t="s">
        <v>32</v>
      </c>
      <c r="AX523" s="14" t="s">
        <v>78</v>
      </c>
      <c r="AY523" s="167" t="s">
        <v>330</v>
      </c>
    </row>
    <row r="524" spans="2:65" s="1" customFormat="1" ht="24.2" customHeight="1">
      <c r="B524" s="33"/>
      <c r="C524" s="134" t="s">
        <v>1380</v>
      </c>
      <c r="D524" s="134" t="s">
        <v>332</v>
      </c>
      <c r="E524" s="135" t="s">
        <v>7473</v>
      </c>
      <c r="F524" s="136" t="s">
        <v>7474</v>
      </c>
      <c r="G524" s="137" t="s">
        <v>353</v>
      </c>
      <c r="H524" s="138">
        <v>250</v>
      </c>
      <c r="I524" s="139">
        <v>154.16</v>
      </c>
      <c r="J524" s="140">
        <f>ROUND(I524*H524,2)</f>
        <v>38540</v>
      </c>
      <c r="K524" s="136" t="s">
        <v>21</v>
      </c>
      <c r="L524" s="33"/>
      <c r="M524" s="141" t="s">
        <v>21</v>
      </c>
      <c r="N524" s="142" t="s">
        <v>42</v>
      </c>
      <c r="P524" s="143">
        <f>O524*H524</f>
        <v>0</v>
      </c>
      <c r="Q524" s="143">
        <v>1.1E-4</v>
      </c>
      <c r="R524" s="143">
        <f>Q524*H524</f>
        <v>2.75E-2</v>
      </c>
      <c r="S524" s="143">
        <v>0</v>
      </c>
      <c r="T524" s="144">
        <f>S524*H524</f>
        <v>0</v>
      </c>
      <c r="AR524" s="145" t="s">
        <v>444</v>
      </c>
      <c r="AT524" s="145" t="s">
        <v>332</v>
      </c>
      <c r="AU524" s="145" t="s">
        <v>78</v>
      </c>
      <c r="AY524" s="18" t="s">
        <v>330</v>
      </c>
      <c r="BE524" s="146">
        <f>IF(N524="základní",J524,0)</f>
        <v>38540</v>
      </c>
      <c r="BF524" s="146">
        <f>IF(N524="snížená",J524,0)</f>
        <v>0</v>
      </c>
      <c r="BG524" s="146">
        <f>IF(N524="zákl. přenesená",J524,0)</f>
        <v>0</v>
      </c>
      <c r="BH524" s="146">
        <f>IF(N524="sníž. přenesená",J524,0)</f>
        <v>0</v>
      </c>
      <c r="BI524" s="146">
        <f>IF(N524="nulová",J524,0)</f>
        <v>0</v>
      </c>
      <c r="BJ524" s="18" t="s">
        <v>78</v>
      </c>
      <c r="BK524" s="146">
        <f>ROUND(I524*H524,2)</f>
        <v>38540</v>
      </c>
      <c r="BL524" s="18" t="s">
        <v>444</v>
      </c>
      <c r="BM524" s="145" t="s">
        <v>2641</v>
      </c>
    </row>
    <row r="525" spans="2:65" s="1" customFormat="1" ht="19.5">
      <c r="B525" s="33"/>
      <c r="D525" s="152" t="s">
        <v>375</v>
      </c>
      <c r="F525" s="165" t="s">
        <v>7475</v>
      </c>
      <c r="I525" s="149"/>
      <c r="L525" s="33"/>
      <c r="M525" s="150"/>
      <c r="T525" s="52"/>
      <c r="AT525" s="18" t="s">
        <v>375</v>
      </c>
      <c r="AU525" s="18" t="s">
        <v>78</v>
      </c>
    </row>
    <row r="526" spans="2:65" s="12" customFormat="1">
      <c r="B526" s="151"/>
      <c r="D526" s="152" t="s">
        <v>340</v>
      </c>
      <c r="E526" s="153" t="s">
        <v>21</v>
      </c>
      <c r="F526" s="154" t="s">
        <v>7476</v>
      </c>
      <c r="H526" s="153" t="s">
        <v>21</v>
      </c>
      <c r="I526" s="155"/>
      <c r="L526" s="151"/>
      <c r="M526" s="156"/>
      <c r="T526" s="157"/>
      <c r="AT526" s="153" t="s">
        <v>340</v>
      </c>
      <c r="AU526" s="153" t="s">
        <v>78</v>
      </c>
      <c r="AV526" s="12" t="s">
        <v>78</v>
      </c>
      <c r="AW526" s="12" t="s">
        <v>32</v>
      </c>
      <c r="AX526" s="12" t="s">
        <v>71</v>
      </c>
      <c r="AY526" s="153" t="s">
        <v>330</v>
      </c>
    </row>
    <row r="527" spans="2:65" s="13" customFormat="1">
      <c r="B527" s="158"/>
      <c r="D527" s="152" t="s">
        <v>340</v>
      </c>
      <c r="E527" s="159" t="s">
        <v>21</v>
      </c>
      <c r="F527" s="160" t="s">
        <v>3044</v>
      </c>
      <c r="H527" s="161">
        <v>250</v>
      </c>
      <c r="I527" s="162"/>
      <c r="L527" s="158"/>
      <c r="M527" s="163"/>
      <c r="T527" s="164"/>
      <c r="AT527" s="159" t="s">
        <v>340</v>
      </c>
      <c r="AU527" s="159" t="s">
        <v>78</v>
      </c>
      <c r="AV527" s="13" t="s">
        <v>80</v>
      </c>
      <c r="AW527" s="13" t="s">
        <v>32</v>
      </c>
      <c r="AX527" s="13" t="s">
        <v>71</v>
      </c>
      <c r="AY527" s="159" t="s">
        <v>330</v>
      </c>
    </row>
    <row r="528" spans="2:65" s="14" customFormat="1">
      <c r="B528" s="166"/>
      <c r="D528" s="152" t="s">
        <v>340</v>
      </c>
      <c r="E528" s="167" t="s">
        <v>21</v>
      </c>
      <c r="F528" s="168" t="s">
        <v>443</v>
      </c>
      <c r="H528" s="169">
        <v>250</v>
      </c>
      <c r="I528" s="170"/>
      <c r="L528" s="166"/>
      <c r="M528" s="171"/>
      <c r="T528" s="172"/>
      <c r="AT528" s="167" t="s">
        <v>340</v>
      </c>
      <c r="AU528" s="167" t="s">
        <v>78</v>
      </c>
      <c r="AV528" s="14" t="s">
        <v>336</v>
      </c>
      <c r="AW528" s="14" t="s">
        <v>32</v>
      </c>
      <c r="AX528" s="14" t="s">
        <v>78</v>
      </c>
      <c r="AY528" s="167" t="s">
        <v>330</v>
      </c>
    </row>
    <row r="529" spans="2:65" s="1" customFormat="1" ht="24.2" customHeight="1">
      <c r="B529" s="33"/>
      <c r="C529" s="134" t="s">
        <v>1387</v>
      </c>
      <c r="D529" s="134" t="s">
        <v>332</v>
      </c>
      <c r="E529" s="135" t="s">
        <v>7477</v>
      </c>
      <c r="F529" s="136" t="s">
        <v>7478</v>
      </c>
      <c r="G529" s="137" t="s">
        <v>353</v>
      </c>
      <c r="H529" s="138">
        <v>1190</v>
      </c>
      <c r="I529" s="139">
        <v>180.25</v>
      </c>
      <c r="J529" s="140">
        <f>ROUND(I529*H529,2)</f>
        <v>214497.5</v>
      </c>
      <c r="K529" s="136" t="s">
        <v>21</v>
      </c>
      <c r="L529" s="33"/>
      <c r="M529" s="141" t="s">
        <v>21</v>
      </c>
      <c r="N529" s="142" t="s">
        <v>42</v>
      </c>
      <c r="P529" s="143">
        <f>O529*H529</f>
        <v>0</v>
      </c>
      <c r="Q529" s="143">
        <v>1.2999999999999999E-4</v>
      </c>
      <c r="R529" s="143">
        <f>Q529*H529</f>
        <v>0.15469999999999998</v>
      </c>
      <c r="S529" s="143">
        <v>0</v>
      </c>
      <c r="T529" s="144">
        <f>S529*H529</f>
        <v>0</v>
      </c>
      <c r="AR529" s="145" t="s">
        <v>444</v>
      </c>
      <c r="AT529" s="145" t="s">
        <v>332</v>
      </c>
      <c r="AU529" s="145" t="s">
        <v>78</v>
      </c>
      <c r="AY529" s="18" t="s">
        <v>330</v>
      </c>
      <c r="BE529" s="146">
        <f>IF(N529="základní",J529,0)</f>
        <v>214497.5</v>
      </c>
      <c r="BF529" s="146">
        <f>IF(N529="snížená",J529,0)</f>
        <v>0</v>
      </c>
      <c r="BG529" s="146">
        <f>IF(N529="zákl. přenesená",J529,0)</f>
        <v>0</v>
      </c>
      <c r="BH529" s="146">
        <f>IF(N529="sníž. přenesená",J529,0)</f>
        <v>0</v>
      </c>
      <c r="BI529" s="146">
        <f>IF(N529="nulová",J529,0)</f>
        <v>0</v>
      </c>
      <c r="BJ529" s="18" t="s">
        <v>78</v>
      </c>
      <c r="BK529" s="146">
        <f>ROUND(I529*H529,2)</f>
        <v>214497.5</v>
      </c>
      <c r="BL529" s="18" t="s">
        <v>444</v>
      </c>
      <c r="BM529" s="145" t="s">
        <v>2652</v>
      </c>
    </row>
    <row r="530" spans="2:65" s="1" customFormat="1" ht="19.5">
      <c r="B530" s="33"/>
      <c r="D530" s="152" t="s">
        <v>375</v>
      </c>
      <c r="F530" s="165" t="s">
        <v>7475</v>
      </c>
      <c r="I530" s="149"/>
      <c r="L530" s="33"/>
      <c r="M530" s="150"/>
      <c r="T530" s="52"/>
      <c r="AT530" s="18" t="s">
        <v>375</v>
      </c>
      <c r="AU530" s="18" t="s">
        <v>78</v>
      </c>
    </row>
    <row r="531" spans="2:65" s="12" customFormat="1">
      <c r="B531" s="151"/>
      <c r="D531" s="152" t="s">
        <v>340</v>
      </c>
      <c r="E531" s="153" t="s">
        <v>21</v>
      </c>
      <c r="F531" s="154" t="s">
        <v>7476</v>
      </c>
      <c r="H531" s="153" t="s">
        <v>21</v>
      </c>
      <c r="I531" s="155"/>
      <c r="L531" s="151"/>
      <c r="M531" s="156"/>
      <c r="T531" s="157"/>
      <c r="AT531" s="153" t="s">
        <v>340</v>
      </c>
      <c r="AU531" s="153" t="s">
        <v>78</v>
      </c>
      <c r="AV531" s="12" t="s">
        <v>78</v>
      </c>
      <c r="AW531" s="12" t="s">
        <v>32</v>
      </c>
      <c r="AX531" s="12" t="s">
        <v>71</v>
      </c>
      <c r="AY531" s="153" t="s">
        <v>330</v>
      </c>
    </row>
    <row r="532" spans="2:65" s="13" customFormat="1">
      <c r="B532" s="158"/>
      <c r="D532" s="152" t="s">
        <v>340</v>
      </c>
      <c r="E532" s="159" t="s">
        <v>21</v>
      </c>
      <c r="F532" s="160" t="s">
        <v>7479</v>
      </c>
      <c r="H532" s="161">
        <v>1190</v>
      </c>
      <c r="I532" s="162"/>
      <c r="L532" s="158"/>
      <c r="M532" s="163"/>
      <c r="T532" s="164"/>
      <c r="AT532" s="159" t="s">
        <v>340</v>
      </c>
      <c r="AU532" s="159" t="s">
        <v>78</v>
      </c>
      <c r="AV532" s="13" t="s">
        <v>80</v>
      </c>
      <c r="AW532" s="13" t="s">
        <v>32</v>
      </c>
      <c r="AX532" s="13" t="s">
        <v>71</v>
      </c>
      <c r="AY532" s="159" t="s">
        <v>330</v>
      </c>
    </row>
    <row r="533" spans="2:65" s="14" customFormat="1">
      <c r="B533" s="166"/>
      <c r="D533" s="152" t="s">
        <v>340</v>
      </c>
      <c r="E533" s="167" t="s">
        <v>21</v>
      </c>
      <c r="F533" s="168" t="s">
        <v>443</v>
      </c>
      <c r="H533" s="169">
        <v>1190</v>
      </c>
      <c r="I533" s="170"/>
      <c r="L533" s="166"/>
      <c r="M533" s="171"/>
      <c r="T533" s="172"/>
      <c r="AT533" s="167" t="s">
        <v>340</v>
      </c>
      <c r="AU533" s="167" t="s">
        <v>78</v>
      </c>
      <c r="AV533" s="14" t="s">
        <v>336</v>
      </c>
      <c r="AW533" s="14" t="s">
        <v>32</v>
      </c>
      <c r="AX533" s="14" t="s">
        <v>78</v>
      </c>
      <c r="AY533" s="167" t="s">
        <v>330</v>
      </c>
    </row>
    <row r="534" spans="2:65" s="1" customFormat="1" ht="24.2" customHeight="1">
      <c r="B534" s="33"/>
      <c r="C534" s="134" t="s">
        <v>1395</v>
      </c>
      <c r="D534" s="134" t="s">
        <v>332</v>
      </c>
      <c r="E534" s="135" t="s">
        <v>7480</v>
      </c>
      <c r="F534" s="136" t="s">
        <v>7481</v>
      </c>
      <c r="G534" s="137" t="s">
        <v>353</v>
      </c>
      <c r="H534" s="138">
        <v>325</v>
      </c>
      <c r="I534" s="139">
        <v>193.15</v>
      </c>
      <c r="J534" s="140">
        <f>ROUND(I534*H534,2)</f>
        <v>62773.75</v>
      </c>
      <c r="K534" s="136" t="s">
        <v>21</v>
      </c>
      <c r="L534" s="33"/>
      <c r="M534" s="141" t="s">
        <v>21</v>
      </c>
      <c r="N534" s="142" t="s">
        <v>42</v>
      </c>
      <c r="P534" s="143">
        <f>O534*H534</f>
        <v>0</v>
      </c>
      <c r="Q534" s="143">
        <v>1.2999999999999999E-4</v>
      </c>
      <c r="R534" s="143">
        <f>Q534*H534</f>
        <v>4.2249999999999996E-2</v>
      </c>
      <c r="S534" s="143">
        <v>0</v>
      </c>
      <c r="T534" s="144">
        <f>S534*H534</f>
        <v>0</v>
      </c>
      <c r="AR534" s="145" t="s">
        <v>444</v>
      </c>
      <c r="AT534" s="145" t="s">
        <v>332</v>
      </c>
      <c r="AU534" s="145" t="s">
        <v>78</v>
      </c>
      <c r="AY534" s="18" t="s">
        <v>330</v>
      </c>
      <c r="BE534" s="146">
        <f>IF(N534="základní",J534,0)</f>
        <v>62773.75</v>
      </c>
      <c r="BF534" s="146">
        <f>IF(N534="snížená",J534,0)</f>
        <v>0</v>
      </c>
      <c r="BG534" s="146">
        <f>IF(N534="zákl. přenesená",J534,0)</f>
        <v>0</v>
      </c>
      <c r="BH534" s="146">
        <f>IF(N534="sníž. přenesená",J534,0)</f>
        <v>0</v>
      </c>
      <c r="BI534" s="146">
        <f>IF(N534="nulová",J534,0)</f>
        <v>0</v>
      </c>
      <c r="BJ534" s="18" t="s">
        <v>78</v>
      </c>
      <c r="BK534" s="146">
        <f>ROUND(I534*H534,2)</f>
        <v>62773.75</v>
      </c>
      <c r="BL534" s="18" t="s">
        <v>444</v>
      </c>
      <c r="BM534" s="145" t="s">
        <v>2663</v>
      </c>
    </row>
    <row r="535" spans="2:65" s="1" customFormat="1" ht="19.5">
      <c r="B535" s="33"/>
      <c r="D535" s="152" t="s">
        <v>375</v>
      </c>
      <c r="F535" s="165" t="s">
        <v>7475</v>
      </c>
      <c r="I535" s="149"/>
      <c r="L535" s="33"/>
      <c r="M535" s="150"/>
      <c r="T535" s="52"/>
      <c r="AT535" s="18" t="s">
        <v>375</v>
      </c>
      <c r="AU535" s="18" t="s">
        <v>78</v>
      </c>
    </row>
    <row r="536" spans="2:65" s="12" customFormat="1">
      <c r="B536" s="151"/>
      <c r="D536" s="152" t="s">
        <v>340</v>
      </c>
      <c r="E536" s="153" t="s">
        <v>21</v>
      </c>
      <c r="F536" s="154" t="s">
        <v>7476</v>
      </c>
      <c r="H536" s="153" t="s">
        <v>21</v>
      </c>
      <c r="I536" s="155"/>
      <c r="L536" s="151"/>
      <c r="M536" s="156"/>
      <c r="T536" s="157"/>
      <c r="AT536" s="153" t="s">
        <v>340</v>
      </c>
      <c r="AU536" s="153" t="s">
        <v>78</v>
      </c>
      <c r="AV536" s="12" t="s">
        <v>78</v>
      </c>
      <c r="AW536" s="12" t="s">
        <v>32</v>
      </c>
      <c r="AX536" s="12" t="s">
        <v>71</v>
      </c>
      <c r="AY536" s="153" t="s">
        <v>330</v>
      </c>
    </row>
    <row r="537" spans="2:65" s="13" customFormat="1">
      <c r="B537" s="158"/>
      <c r="D537" s="152" t="s">
        <v>340</v>
      </c>
      <c r="E537" s="159" t="s">
        <v>21</v>
      </c>
      <c r="F537" s="160" t="s">
        <v>7482</v>
      </c>
      <c r="H537" s="161">
        <v>325</v>
      </c>
      <c r="I537" s="162"/>
      <c r="L537" s="158"/>
      <c r="M537" s="163"/>
      <c r="T537" s="164"/>
      <c r="AT537" s="159" t="s">
        <v>340</v>
      </c>
      <c r="AU537" s="159" t="s">
        <v>78</v>
      </c>
      <c r="AV537" s="13" t="s">
        <v>80</v>
      </c>
      <c r="AW537" s="13" t="s">
        <v>32</v>
      </c>
      <c r="AX537" s="13" t="s">
        <v>71</v>
      </c>
      <c r="AY537" s="159" t="s">
        <v>330</v>
      </c>
    </row>
    <row r="538" spans="2:65" s="14" customFormat="1">
      <c r="B538" s="166"/>
      <c r="D538" s="152" t="s">
        <v>340</v>
      </c>
      <c r="E538" s="167" t="s">
        <v>21</v>
      </c>
      <c r="F538" s="168" t="s">
        <v>443</v>
      </c>
      <c r="H538" s="169">
        <v>325</v>
      </c>
      <c r="I538" s="170"/>
      <c r="L538" s="166"/>
      <c r="M538" s="171"/>
      <c r="T538" s="172"/>
      <c r="AT538" s="167" t="s">
        <v>340</v>
      </c>
      <c r="AU538" s="167" t="s">
        <v>78</v>
      </c>
      <c r="AV538" s="14" t="s">
        <v>336</v>
      </c>
      <c r="AW538" s="14" t="s">
        <v>32</v>
      </c>
      <c r="AX538" s="14" t="s">
        <v>78</v>
      </c>
      <c r="AY538" s="167" t="s">
        <v>330</v>
      </c>
    </row>
    <row r="539" spans="2:65" s="1" customFormat="1" ht="24.2" customHeight="1">
      <c r="B539" s="33"/>
      <c r="C539" s="134" t="s">
        <v>1402</v>
      </c>
      <c r="D539" s="134" t="s">
        <v>332</v>
      </c>
      <c r="E539" s="135" t="s">
        <v>7483</v>
      </c>
      <c r="F539" s="136" t="s">
        <v>7484</v>
      </c>
      <c r="G539" s="137" t="s">
        <v>353</v>
      </c>
      <c r="H539" s="138">
        <v>175</v>
      </c>
      <c r="I539" s="139">
        <v>210.99</v>
      </c>
      <c r="J539" s="140">
        <f>ROUND(I539*H539,2)</f>
        <v>36923.25</v>
      </c>
      <c r="K539" s="136" t="s">
        <v>21</v>
      </c>
      <c r="L539" s="33"/>
      <c r="M539" s="141" t="s">
        <v>21</v>
      </c>
      <c r="N539" s="142" t="s">
        <v>42</v>
      </c>
      <c r="P539" s="143">
        <f>O539*H539</f>
        <v>0</v>
      </c>
      <c r="Q539" s="143">
        <v>1.3999999999999999E-4</v>
      </c>
      <c r="R539" s="143">
        <f>Q539*H539</f>
        <v>2.4499999999999997E-2</v>
      </c>
      <c r="S539" s="143">
        <v>0</v>
      </c>
      <c r="T539" s="144">
        <f>S539*H539</f>
        <v>0</v>
      </c>
      <c r="AR539" s="145" t="s">
        <v>444</v>
      </c>
      <c r="AT539" s="145" t="s">
        <v>332</v>
      </c>
      <c r="AU539" s="145" t="s">
        <v>78</v>
      </c>
      <c r="AY539" s="18" t="s">
        <v>330</v>
      </c>
      <c r="BE539" s="146">
        <f>IF(N539="základní",J539,0)</f>
        <v>36923.25</v>
      </c>
      <c r="BF539" s="146">
        <f>IF(N539="snížená",J539,0)</f>
        <v>0</v>
      </c>
      <c r="BG539" s="146">
        <f>IF(N539="zákl. přenesená",J539,0)</f>
        <v>0</v>
      </c>
      <c r="BH539" s="146">
        <f>IF(N539="sníž. přenesená",J539,0)</f>
        <v>0</v>
      </c>
      <c r="BI539" s="146">
        <f>IF(N539="nulová",J539,0)</f>
        <v>0</v>
      </c>
      <c r="BJ539" s="18" t="s">
        <v>78</v>
      </c>
      <c r="BK539" s="146">
        <f>ROUND(I539*H539,2)</f>
        <v>36923.25</v>
      </c>
      <c r="BL539" s="18" t="s">
        <v>444</v>
      </c>
      <c r="BM539" s="145" t="s">
        <v>2680</v>
      </c>
    </row>
    <row r="540" spans="2:65" s="1" customFormat="1" ht="19.5">
      <c r="B540" s="33"/>
      <c r="D540" s="152" t="s">
        <v>375</v>
      </c>
      <c r="F540" s="165" t="s">
        <v>7475</v>
      </c>
      <c r="I540" s="149"/>
      <c r="L540" s="33"/>
      <c r="M540" s="150"/>
      <c r="T540" s="52"/>
      <c r="AT540" s="18" t="s">
        <v>375</v>
      </c>
      <c r="AU540" s="18" t="s">
        <v>78</v>
      </c>
    </row>
    <row r="541" spans="2:65" s="12" customFormat="1">
      <c r="B541" s="151"/>
      <c r="D541" s="152" t="s">
        <v>340</v>
      </c>
      <c r="E541" s="153" t="s">
        <v>21</v>
      </c>
      <c r="F541" s="154" t="s">
        <v>7476</v>
      </c>
      <c r="H541" s="153" t="s">
        <v>21</v>
      </c>
      <c r="I541" s="155"/>
      <c r="L541" s="151"/>
      <c r="M541" s="156"/>
      <c r="T541" s="157"/>
      <c r="AT541" s="153" t="s">
        <v>340</v>
      </c>
      <c r="AU541" s="153" t="s">
        <v>78</v>
      </c>
      <c r="AV541" s="12" t="s">
        <v>78</v>
      </c>
      <c r="AW541" s="12" t="s">
        <v>32</v>
      </c>
      <c r="AX541" s="12" t="s">
        <v>71</v>
      </c>
      <c r="AY541" s="153" t="s">
        <v>330</v>
      </c>
    </row>
    <row r="542" spans="2:65" s="13" customFormat="1">
      <c r="B542" s="158"/>
      <c r="D542" s="152" t="s">
        <v>340</v>
      </c>
      <c r="E542" s="159" t="s">
        <v>21</v>
      </c>
      <c r="F542" s="160" t="s">
        <v>7485</v>
      </c>
      <c r="H542" s="161">
        <v>175</v>
      </c>
      <c r="I542" s="162"/>
      <c r="L542" s="158"/>
      <c r="M542" s="163"/>
      <c r="T542" s="164"/>
      <c r="AT542" s="159" t="s">
        <v>340</v>
      </c>
      <c r="AU542" s="159" t="s">
        <v>78</v>
      </c>
      <c r="AV542" s="13" t="s">
        <v>80</v>
      </c>
      <c r="AW542" s="13" t="s">
        <v>32</v>
      </c>
      <c r="AX542" s="13" t="s">
        <v>71</v>
      </c>
      <c r="AY542" s="159" t="s">
        <v>330</v>
      </c>
    </row>
    <row r="543" spans="2:65" s="14" customFormat="1">
      <c r="B543" s="166"/>
      <c r="D543" s="152" t="s">
        <v>340</v>
      </c>
      <c r="E543" s="167" t="s">
        <v>21</v>
      </c>
      <c r="F543" s="168" t="s">
        <v>443</v>
      </c>
      <c r="H543" s="169">
        <v>175</v>
      </c>
      <c r="I543" s="170"/>
      <c r="L543" s="166"/>
      <c r="M543" s="171"/>
      <c r="T543" s="172"/>
      <c r="AT543" s="167" t="s">
        <v>340</v>
      </c>
      <c r="AU543" s="167" t="s">
        <v>78</v>
      </c>
      <c r="AV543" s="14" t="s">
        <v>336</v>
      </c>
      <c r="AW543" s="14" t="s">
        <v>32</v>
      </c>
      <c r="AX543" s="14" t="s">
        <v>78</v>
      </c>
      <c r="AY543" s="167" t="s">
        <v>330</v>
      </c>
    </row>
    <row r="544" spans="2:65" s="1" customFormat="1" ht="24.2" customHeight="1">
      <c r="B544" s="33"/>
      <c r="C544" s="134" t="s">
        <v>1409</v>
      </c>
      <c r="D544" s="134" t="s">
        <v>332</v>
      </c>
      <c r="E544" s="135" t="s">
        <v>7486</v>
      </c>
      <c r="F544" s="136" t="s">
        <v>7487</v>
      </c>
      <c r="G544" s="137" t="s">
        <v>353</v>
      </c>
      <c r="H544" s="138">
        <v>100</v>
      </c>
      <c r="I544" s="139">
        <v>229.6</v>
      </c>
      <c r="J544" s="140">
        <f>ROUND(I544*H544,2)</f>
        <v>22960</v>
      </c>
      <c r="K544" s="136" t="s">
        <v>21</v>
      </c>
      <c r="L544" s="33"/>
      <c r="M544" s="141" t="s">
        <v>21</v>
      </c>
      <c r="N544" s="142" t="s">
        <v>42</v>
      </c>
      <c r="P544" s="143">
        <f>O544*H544</f>
        <v>0</v>
      </c>
      <c r="Q544" s="143">
        <v>1.4999999999999999E-4</v>
      </c>
      <c r="R544" s="143">
        <f>Q544*H544</f>
        <v>1.4999999999999999E-2</v>
      </c>
      <c r="S544" s="143">
        <v>0</v>
      </c>
      <c r="T544" s="144">
        <f>S544*H544</f>
        <v>0</v>
      </c>
      <c r="AR544" s="145" t="s">
        <v>444</v>
      </c>
      <c r="AT544" s="145" t="s">
        <v>332</v>
      </c>
      <c r="AU544" s="145" t="s">
        <v>78</v>
      </c>
      <c r="AY544" s="18" t="s">
        <v>330</v>
      </c>
      <c r="BE544" s="146">
        <f>IF(N544="základní",J544,0)</f>
        <v>22960</v>
      </c>
      <c r="BF544" s="146">
        <f>IF(N544="snížená",J544,0)</f>
        <v>0</v>
      </c>
      <c r="BG544" s="146">
        <f>IF(N544="zákl. přenesená",J544,0)</f>
        <v>0</v>
      </c>
      <c r="BH544" s="146">
        <f>IF(N544="sníž. přenesená",J544,0)</f>
        <v>0</v>
      </c>
      <c r="BI544" s="146">
        <f>IF(N544="nulová",J544,0)</f>
        <v>0</v>
      </c>
      <c r="BJ544" s="18" t="s">
        <v>78</v>
      </c>
      <c r="BK544" s="146">
        <f>ROUND(I544*H544,2)</f>
        <v>22960</v>
      </c>
      <c r="BL544" s="18" t="s">
        <v>444</v>
      </c>
      <c r="BM544" s="145" t="s">
        <v>2705</v>
      </c>
    </row>
    <row r="545" spans="2:65" s="1" customFormat="1" ht="19.5">
      <c r="B545" s="33"/>
      <c r="D545" s="152" t="s">
        <v>375</v>
      </c>
      <c r="F545" s="165" t="s">
        <v>7475</v>
      </c>
      <c r="I545" s="149"/>
      <c r="L545" s="33"/>
      <c r="M545" s="150"/>
      <c r="T545" s="52"/>
      <c r="AT545" s="18" t="s">
        <v>375</v>
      </c>
      <c r="AU545" s="18" t="s">
        <v>78</v>
      </c>
    </row>
    <row r="546" spans="2:65" s="12" customFormat="1">
      <c r="B546" s="151"/>
      <c r="D546" s="152" t="s">
        <v>340</v>
      </c>
      <c r="E546" s="153" t="s">
        <v>21</v>
      </c>
      <c r="F546" s="154" t="s">
        <v>7476</v>
      </c>
      <c r="H546" s="153" t="s">
        <v>21</v>
      </c>
      <c r="I546" s="155"/>
      <c r="L546" s="151"/>
      <c r="M546" s="156"/>
      <c r="T546" s="157"/>
      <c r="AT546" s="153" t="s">
        <v>340</v>
      </c>
      <c r="AU546" s="153" t="s">
        <v>78</v>
      </c>
      <c r="AV546" s="12" t="s">
        <v>78</v>
      </c>
      <c r="AW546" s="12" t="s">
        <v>32</v>
      </c>
      <c r="AX546" s="12" t="s">
        <v>71</v>
      </c>
      <c r="AY546" s="153" t="s">
        <v>330</v>
      </c>
    </row>
    <row r="547" spans="2:65" s="13" customFormat="1">
      <c r="B547" s="158"/>
      <c r="D547" s="152" t="s">
        <v>340</v>
      </c>
      <c r="E547" s="159" t="s">
        <v>21</v>
      </c>
      <c r="F547" s="160" t="s">
        <v>7488</v>
      </c>
      <c r="H547" s="161">
        <v>100</v>
      </c>
      <c r="I547" s="162"/>
      <c r="L547" s="158"/>
      <c r="M547" s="163"/>
      <c r="T547" s="164"/>
      <c r="AT547" s="159" t="s">
        <v>340</v>
      </c>
      <c r="AU547" s="159" t="s">
        <v>78</v>
      </c>
      <c r="AV547" s="13" t="s">
        <v>80</v>
      </c>
      <c r="AW547" s="13" t="s">
        <v>32</v>
      </c>
      <c r="AX547" s="13" t="s">
        <v>71</v>
      </c>
      <c r="AY547" s="159" t="s">
        <v>330</v>
      </c>
    </row>
    <row r="548" spans="2:65" s="14" customFormat="1">
      <c r="B548" s="166"/>
      <c r="D548" s="152" t="s">
        <v>340</v>
      </c>
      <c r="E548" s="167" t="s">
        <v>21</v>
      </c>
      <c r="F548" s="168" t="s">
        <v>443</v>
      </c>
      <c r="H548" s="169">
        <v>100</v>
      </c>
      <c r="I548" s="170"/>
      <c r="L548" s="166"/>
      <c r="M548" s="171"/>
      <c r="T548" s="172"/>
      <c r="AT548" s="167" t="s">
        <v>340</v>
      </c>
      <c r="AU548" s="167" t="s">
        <v>78</v>
      </c>
      <c r="AV548" s="14" t="s">
        <v>336</v>
      </c>
      <c r="AW548" s="14" t="s">
        <v>32</v>
      </c>
      <c r="AX548" s="14" t="s">
        <v>78</v>
      </c>
      <c r="AY548" s="167" t="s">
        <v>330</v>
      </c>
    </row>
    <row r="549" spans="2:65" s="1" customFormat="1" ht="24.2" customHeight="1">
      <c r="B549" s="33"/>
      <c r="C549" s="134" t="s">
        <v>1416</v>
      </c>
      <c r="D549" s="134" t="s">
        <v>332</v>
      </c>
      <c r="E549" s="135" t="s">
        <v>7489</v>
      </c>
      <c r="F549" s="136" t="s">
        <v>7490</v>
      </c>
      <c r="G549" s="137" t="s">
        <v>353</v>
      </c>
      <c r="H549" s="138">
        <v>60</v>
      </c>
      <c r="I549" s="139">
        <v>286.72000000000003</v>
      </c>
      <c r="J549" s="140">
        <f>ROUND(I549*H549,2)</f>
        <v>17203.2</v>
      </c>
      <c r="K549" s="136" t="s">
        <v>21</v>
      </c>
      <c r="L549" s="33"/>
      <c r="M549" s="141" t="s">
        <v>21</v>
      </c>
      <c r="N549" s="142" t="s">
        <v>42</v>
      </c>
      <c r="P549" s="143">
        <f>O549*H549</f>
        <v>0</v>
      </c>
      <c r="Q549" s="143">
        <v>1.6000000000000001E-4</v>
      </c>
      <c r="R549" s="143">
        <f>Q549*H549</f>
        <v>9.6000000000000009E-3</v>
      </c>
      <c r="S549" s="143">
        <v>0</v>
      </c>
      <c r="T549" s="144">
        <f>S549*H549</f>
        <v>0</v>
      </c>
      <c r="AR549" s="145" t="s">
        <v>444</v>
      </c>
      <c r="AT549" s="145" t="s">
        <v>332</v>
      </c>
      <c r="AU549" s="145" t="s">
        <v>78</v>
      </c>
      <c r="AY549" s="18" t="s">
        <v>330</v>
      </c>
      <c r="BE549" s="146">
        <f>IF(N549="základní",J549,0)</f>
        <v>17203.2</v>
      </c>
      <c r="BF549" s="146">
        <f>IF(N549="snížená",J549,0)</f>
        <v>0</v>
      </c>
      <c r="BG549" s="146">
        <f>IF(N549="zákl. přenesená",J549,0)</f>
        <v>0</v>
      </c>
      <c r="BH549" s="146">
        <f>IF(N549="sníž. přenesená",J549,0)</f>
        <v>0</v>
      </c>
      <c r="BI549" s="146">
        <f>IF(N549="nulová",J549,0)</f>
        <v>0</v>
      </c>
      <c r="BJ549" s="18" t="s">
        <v>78</v>
      </c>
      <c r="BK549" s="146">
        <f>ROUND(I549*H549,2)</f>
        <v>17203.2</v>
      </c>
      <c r="BL549" s="18" t="s">
        <v>444</v>
      </c>
      <c r="BM549" s="145" t="s">
        <v>2719</v>
      </c>
    </row>
    <row r="550" spans="2:65" s="1" customFormat="1" ht="19.5">
      <c r="B550" s="33"/>
      <c r="D550" s="152" t="s">
        <v>375</v>
      </c>
      <c r="F550" s="165" t="s">
        <v>7475</v>
      </c>
      <c r="I550" s="149"/>
      <c r="L550" s="33"/>
      <c r="M550" s="150"/>
      <c r="T550" s="52"/>
      <c r="AT550" s="18" t="s">
        <v>375</v>
      </c>
      <c r="AU550" s="18" t="s">
        <v>78</v>
      </c>
    </row>
    <row r="551" spans="2:65" s="12" customFormat="1">
      <c r="B551" s="151"/>
      <c r="D551" s="152" t="s">
        <v>340</v>
      </c>
      <c r="E551" s="153" t="s">
        <v>21</v>
      </c>
      <c r="F551" s="154" t="s">
        <v>7476</v>
      </c>
      <c r="H551" s="153" t="s">
        <v>21</v>
      </c>
      <c r="I551" s="155"/>
      <c r="L551" s="151"/>
      <c r="M551" s="156"/>
      <c r="T551" s="157"/>
      <c r="AT551" s="153" t="s">
        <v>340</v>
      </c>
      <c r="AU551" s="153" t="s">
        <v>78</v>
      </c>
      <c r="AV551" s="12" t="s">
        <v>78</v>
      </c>
      <c r="AW551" s="12" t="s">
        <v>32</v>
      </c>
      <c r="AX551" s="12" t="s">
        <v>71</v>
      </c>
      <c r="AY551" s="153" t="s">
        <v>330</v>
      </c>
    </row>
    <row r="552" spans="2:65" s="13" customFormat="1">
      <c r="B552" s="158"/>
      <c r="D552" s="152" t="s">
        <v>340</v>
      </c>
      <c r="E552" s="159" t="s">
        <v>21</v>
      </c>
      <c r="F552" s="160" t="s">
        <v>7491</v>
      </c>
      <c r="H552" s="161">
        <v>60</v>
      </c>
      <c r="I552" s="162"/>
      <c r="L552" s="158"/>
      <c r="M552" s="163"/>
      <c r="T552" s="164"/>
      <c r="AT552" s="159" t="s">
        <v>340</v>
      </c>
      <c r="AU552" s="159" t="s">
        <v>78</v>
      </c>
      <c r="AV552" s="13" t="s">
        <v>80</v>
      </c>
      <c r="AW552" s="13" t="s">
        <v>32</v>
      </c>
      <c r="AX552" s="13" t="s">
        <v>71</v>
      </c>
      <c r="AY552" s="159" t="s">
        <v>330</v>
      </c>
    </row>
    <row r="553" spans="2:65" s="14" customFormat="1">
      <c r="B553" s="166"/>
      <c r="D553" s="152" t="s">
        <v>340</v>
      </c>
      <c r="E553" s="167" t="s">
        <v>21</v>
      </c>
      <c r="F553" s="168" t="s">
        <v>443</v>
      </c>
      <c r="H553" s="169">
        <v>60</v>
      </c>
      <c r="I553" s="170"/>
      <c r="L553" s="166"/>
      <c r="M553" s="171"/>
      <c r="T553" s="172"/>
      <c r="AT553" s="167" t="s">
        <v>340</v>
      </c>
      <c r="AU553" s="167" t="s">
        <v>78</v>
      </c>
      <c r="AV553" s="14" t="s">
        <v>336</v>
      </c>
      <c r="AW553" s="14" t="s">
        <v>32</v>
      </c>
      <c r="AX553" s="14" t="s">
        <v>78</v>
      </c>
      <c r="AY553" s="167" t="s">
        <v>330</v>
      </c>
    </row>
    <row r="554" spans="2:65" s="1" customFormat="1" ht="24.2" customHeight="1">
      <c r="B554" s="33"/>
      <c r="C554" s="134" t="s">
        <v>1425</v>
      </c>
      <c r="D554" s="134" t="s">
        <v>332</v>
      </c>
      <c r="E554" s="135" t="s">
        <v>7492</v>
      </c>
      <c r="F554" s="136" t="s">
        <v>7493</v>
      </c>
      <c r="G554" s="137" t="s">
        <v>353</v>
      </c>
      <c r="H554" s="138">
        <v>125</v>
      </c>
      <c r="I554" s="139">
        <v>331.84</v>
      </c>
      <c r="J554" s="140">
        <f>ROUND(I554*H554,2)</f>
        <v>41480</v>
      </c>
      <c r="K554" s="136" t="s">
        <v>21</v>
      </c>
      <c r="L554" s="33"/>
      <c r="M554" s="141" t="s">
        <v>21</v>
      </c>
      <c r="N554" s="142" t="s">
        <v>42</v>
      </c>
      <c r="P554" s="143">
        <f>O554*H554</f>
        <v>0</v>
      </c>
      <c r="Q554" s="143">
        <v>1.4999999999999999E-4</v>
      </c>
      <c r="R554" s="143">
        <f>Q554*H554</f>
        <v>1.8749999999999999E-2</v>
      </c>
      <c r="S554" s="143">
        <v>0</v>
      </c>
      <c r="T554" s="144">
        <f>S554*H554</f>
        <v>0</v>
      </c>
      <c r="AR554" s="145" t="s">
        <v>444</v>
      </c>
      <c r="AT554" s="145" t="s">
        <v>332</v>
      </c>
      <c r="AU554" s="145" t="s">
        <v>78</v>
      </c>
      <c r="AY554" s="18" t="s">
        <v>330</v>
      </c>
      <c r="BE554" s="146">
        <f>IF(N554="základní",J554,0)</f>
        <v>41480</v>
      </c>
      <c r="BF554" s="146">
        <f>IF(N554="snížená",J554,0)</f>
        <v>0</v>
      </c>
      <c r="BG554" s="146">
        <f>IF(N554="zákl. přenesená",J554,0)</f>
        <v>0</v>
      </c>
      <c r="BH554" s="146">
        <f>IF(N554="sníž. přenesená",J554,0)</f>
        <v>0</v>
      </c>
      <c r="BI554" s="146">
        <f>IF(N554="nulová",J554,0)</f>
        <v>0</v>
      </c>
      <c r="BJ554" s="18" t="s">
        <v>78</v>
      </c>
      <c r="BK554" s="146">
        <f>ROUND(I554*H554,2)</f>
        <v>41480</v>
      </c>
      <c r="BL554" s="18" t="s">
        <v>444</v>
      </c>
      <c r="BM554" s="145" t="s">
        <v>2732</v>
      </c>
    </row>
    <row r="555" spans="2:65" s="1" customFormat="1" ht="19.5">
      <c r="B555" s="33"/>
      <c r="D555" s="152" t="s">
        <v>375</v>
      </c>
      <c r="F555" s="165" t="s">
        <v>7475</v>
      </c>
      <c r="I555" s="149"/>
      <c r="L555" s="33"/>
      <c r="M555" s="150"/>
      <c r="T555" s="52"/>
      <c r="AT555" s="18" t="s">
        <v>375</v>
      </c>
      <c r="AU555" s="18" t="s">
        <v>78</v>
      </c>
    </row>
    <row r="556" spans="2:65" s="12" customFormat="1">
      <c r="B556" s="151"/>
      <c r="D556" s="152" t="s">
        <v>340</v>
      </c>
      <c r="E556" s="153" t="s">
        <v>21</v>
      </c>
      <c r="F556" s="154" t="s">
        <v>7476</v>
      </c>
      <c r="H556" s="153" t="s">
        <v>21</v>
      </c>
      <c r="I556" s="155"/>
      <c r="L556" s="151"/>
      <c r="M556" s="156"/>
      <c r="T556" s="157"/>
      <c r="AT556" s="153" t="s">
        <v>340</v>
      </c>
      <c r="AU556" s="153" t="s">
        <v>78</v>
      </c>
      <c r="AV556" s="12" t="s">
        <v>78</v>
      </c>
      <c r="AW556" s="12" t="s">
        <v>32</v>
      </c>
      <c r="AX556" s="12" t="s">
        <v>71</v>
      </c>
      <c r="AY556" s="153" t="s">
        <v>330</v>
      </c>
    </row>
    <row r="557" spans="2:65" s="13" customFormat="1">
      <c r="B557" s="158"/>
      <c r="D557" s="152" t="s">
        <v>340</v>
      </c>
      <c r="E557" s="159" t="s">
        <v>21</v>
      </c>
      <c r="F557" s="160" t="s">
        <v>7494</v>
      </c>
      <c r="H557" s="161">
        <v>125</v>
      </c>
      <c r="I557" s="162"/>
      <c r="L557" s="158"/>
      <c r="M557" s="163"/>
      <c r="T557" s="164"/>
      <c r="AT557" s="159" t="s">
        <v>340</v>
      </c>
      <c r="AU557" s="159" t="s">
        <v>78</v>
      </c>
      <c r="AV557" s="13" t="s">
        <v>80</v>
      </c>
      <c r="AW557" s="13" t="s">
        <v>32</v>
      </c>
      <c r="AX557" s="13" t="s">
        <v>71</v>
      </c>
      <c r="AY557" s="159" t="s">
        <v>330</v>
      </c>
    </row>
    <row r="558" spans="2:65" s="14" customFormat="1">
      <c r="B558" s="166"/>
      <c r="D558" s="152" t="s">
        <v>340</v>
      </c>
      <c r="E558" s="167" t="s">
        <v>21</v>
      </c>
      <c r="F558" s="168" t="s">
        <v>443</v>
      </c>
      <c r="H558" s="169">
        <v>125</v>
      </c>
      <c r="I558" s="170"/>
      <c r="L558" s="166"/>
      <c r="M558" s="171"/>
      <c r="T558" s="172"/>
      <c r="AT558" s="167" t="s">
        <v>340</v>
      </c>
      <c r="AU558" s="167" t="s">
        <v>78</v>
      </c>
      <c r="AV558" s="14" t="s">
        <v>336</v>
      </c>
      <c r="AW558" s="14" t="s">
        <v>32</v>
      </c>
      <c r="AX558" s="14" t="s">
        <v>78</v>
      </c>
      <c r="AY558" s="167" t="s">
        <v>330</v>
      </c>
    </row>
    <row r="559" spans="2:65" s="1" customFormat="1" ht="24.2" customHeight="1">
      <c r="B559" s="33"/>
      <c r="C559" s="134" t="s">
        <v>1430</v>
      </c>
      <c r="D559" s="134" t="s">
        <v>332</v>
      </c>
      <c r="E559" s="135" t="s">
        <v>7495</v>
      </c>
      <c r="F559" s="136" t="s">
        <v>7496</v>
      </c>
      <c r="G559" s="137" t="s">
        <v>353</v>
      </c>
      <c r="H559" s="138">
        <v>15</v>
      </c>
      <c r="I559" s="139">
        <v>412.51</v>
      </c>
      <c r="J559" s="140">
        <f>ROUND(I559*H559,2)</f>
        <v>6187.65</v>
      </c>
      <c r="K559" s="136" t="s">
        <v>21</v>
      </c>
      <c r="L559" s="33"/>
      <c r="M559" s="141" t="s">
        <v>21</v>
      </c>
      <c r="N559" s="142" t="s">
        <v>42</v>
      </c>
      <c r="P559" s="143">
        <f>O559*H559</f>
        <v>0</v>
      </c>
      <c r="Q559" s="143">
        <v>1.6000000000000001E-4</v>
      </c>
      <c r="R559" s="143">
        <f>Q559*H559</f>
        <v>2.4000000000000002E-3</v>
      </c>
      <c r="S559" s="143">
        <v>0</v>
      </c>
      <c r="T559" s="144">
        <f>S559*H559</f>
        <v>0</v>
      </c>
      <c r="AR559" s="145" t="s">
        <v>444</v>
      </c>
      <c r="AT559" s="145" t="s">
        <v>332</v>
      </c>
      <c r="AU559" s="145" t="s">
        <v>78</v>
      </c>
      <c r="AY559" s="18" t="s">
        <v>330</v>
      </c>
      <c r="BE559" s="146">
        <f>IF(N559="základní",J559,0)</f>
        <v>6187.65</v>
      </c>
      <c r="BF559" s="146">
        <f>IF(N559="snížená",J559,0)</f>
        <v>0</v>
      </c>
      <c r="BG559" s="146">
        <f>IF(N559="zákl. přenesená",J559,0)</f>
        <v>0</v>
      </c>
      <c r="BH559" s="146">
        <f>IF(N559="sníž. přenesená",J559,0)</f>
        <v>0</v>
      </c>
      <c r="BI559" s="146">
        <f>IF(N559="nulová",J559,0)</f>
        <v>0</v>
      </c>
      <c r="BJ559" s="18" t="s">
        <v>78</v>
      </c>
      <c r="BK559" s="146">
        <f>ROUND(I559*H559,2)</f>
        <v>6187.65</v>
      </c>
      <c r="BL559" s="18" t="s">
        <v>444</v>
      </c>
      <c r="BM559" s="145" t="s">
        <v>2744</v>
      </c>
    </row>
    <row r="560" spans="2:65" s="1" customFormat="1" ht="19.5">
      <c r="B560" s="33"/>
      <c r="D560" s="152" t="s">
        <v>375</v>
      </c>
      <c r="F560" s="165" t="s">
        <v>7475</v>
      </c>
      <c r="I560" s="149"/>
      <c r="L560" s="33"/>
      <c r="M560" s="150"/>
      <c r="T560" s="52"/>
      <c r="AT560" s="18" t="s">
        <v>375</v>
      </c>
      <c r="AU560" s="18" t="s">
        <v>78</v>
      </c>
    </row>
    <row r="561" spans="2:65" s="12" customFormat="1">
      <c r="B561" s="151"/>
      <c r="D561" s="152" t="s">
        <v>340</v>
      </c>
      <c r="E561" s="153" t="s">
        <v>21</v>
      </c>
      <c r="F561" s="154" t="s">
        <v>7476</v>
      </c>
      <c r="H561" s="153" t="s">
        <v>21</v>
      </c>
      <c r="I561" s="155"/>
      <c r="L561" s="151"/>
      <c r="M561" s="156"/>
      <c r="T561" s="157"/>
      <c r="AT561" s="153" t="s">
        <v>340</v>
      </c>
      <c r="AU561" s="153" t="s">
        <v>78</v>
      </c>
      <c r="AV561" s="12" t="s">
        <v>78</v>
      </c>
      <c r="AW561" s="12" t="s">
        <v>32</v>
      </c>
      <c r="AX561" s="12" t="s">
        <v>71</v>
      </c>
      <c r="AY561" s="153" t="s">
        <v>330</v>
      </c>
    </row>
    <row r="562" spans="2:65" s="13" customFormat="1">
      <c r="B562" s="158"/>
      <c r="D562" s="152" t="s">
        <v>340</v>
      </c>
      <c r="E562" s="159" t="s">
        <v>21</v>
      </c>
      <c r="F562" s="160" t="s">
        <v>7271</v>
      </c>
      <c r="H562" s="161">
        <v>15</v>
      </c>
      <c r="I562" s="162"/>
      <c r="L562" s="158"/>
      <c r="M562" s="163"/>
      <c r="T562" s="164"/>
      <c r="AT562" s="159" t="s">
        <v>340</v>
      </c>
      <c r="AU562" s="159" t="s">
        <v>78</v>
      </c>
      <c r="AV562" s="13" t="s">
        <v>80</v>
      </c>
      <c r="AW562" s="13" t="s">
        <v>32</v>
      </c>
      <c r="AX562" s="13" t="s">
        <v>71</v>
      </c>
      <c r="AY562" s="159" t="s">
        <v>330</v>
      </c>
    </row>
    <row r="563" spans="2:65" s="14" customFormat="1">
      <c r="B563" s="166"/>
      <c r="D563" s="152" t="s">
        <v>340</v>
      </c>
      <c r="E563" s="167" t="s">
        <v>21</v>
      </c>
      <c r="F563" s="168" t="s">
        <v>443</v>
      </c>
      <c r="H563" s="169">
        <v>15</v>
      </c>
      <c r="I563" s="170"/>
      <c r="L563" s="166"/>
      <c r="M563" s="171"/>
      <c r="T563" s="172"/>
      <c r="AT563" s="167" t="s">
        <v>340</v>
      </c>
      <c r="AU563" s="167" t="s">
        <v>78</v>
      </c>
      <c r="AV563" s="14" t="s">
        <v>336</v>
      </c>
      <c r="AW563" s="14" t="s">
        <v>32</v>
      </c>
      <c r="AX563" s="14" t="s">
        <v>78</v>
      </c>
      <c r="AY563" s="167" t="s">
        <v>330</v>
      </c>
    </row>
    <row r="564" spans="2:65" s="1" customFormat="1" ht="16.5" customHeight="1">
      <c r="B564" s="33"/>
      <c r="C564" s="134" t="s">
        <v>1435</v>
      </c>
      <c r="D564" s="134" t="s">
        <v>332</v>
      </c>
      <c r="E564" s="135" t="s">
        <v>7497</v>
      </c>
      <c r="F564" s="136" t="s">
        <v>7498</v>
      </c>
      <c r="G564" s="137" t="s">
        <v>353</v>
      </c>
      <c r="H564" s="138">
        <v>405</v>
      </c>
      <c r="I564" s="139">
        <v>70.84</v>
      </c>
      <c r="J564" s="140">
        <f>ROUND(I564*H564,2)</f>
        <v>28690.2</v>
      </c>
      <c r="K564" s="136" t="s">
        <v>7141</v>
      </c>
      <c r="L564" s="33"/>
      <c r="M564" s="141" t="s">
        <v>21</v>
      </c>
      <c r="N564" s="142" t="s">
        <v>42</v>
      </c>
      <c r="P564" s="143">
        <f>O564*H564</f>
        <v>0</v>
      </c>
      <c r="Q564" s="143">
        <v>5.0000000000000002E-5</v>
      </c>
      <c r="R564" s="143">
        <f>Q564*H564</f>
        <v>2.0250000000000001E-2</v>
      </c>
      <c r="S564" s="143">
        <v>0</v>
      </c>
      <c r="T564" s="144">
        <f>S564*H564</f>
        <v>0</v>
      </c>
      <c r="AR564" s="145" t="s">
        <v>444</v>
      </c>
      <c r="AT564" s="145" t="s">
        <v>332</v>
      </c>
      <c r="AU564" s="145" t="s">
        <v>78</v>
      </c>
      <c r="AY564" s="18" t="s">
        <v>330</v>
      </c>
      <c r="BE564" s="146">
        <f>IF(N564="základní",J564,0)</f>
        <v>28690.2</v>
      </c>
      <c r="BF564" s="146">
        <f>IF(N564="snížená",J564,0)</f>
        <v>0</v>
      </c>
      <c r="BG564" s="146">
        <f>IF(N564="zákl. přenesená",J564,0)</f>
        <v>0</v>
      </c>
      <c r="BH564" s="146">
        <f>IF(N564="sníž. přenesená",J564,0)</f>
        <v>0</v>
      </c>
      <c r="BI564" s="146">
        <f>IF(N564="nulová",J564,0)</f>
        <v>0</v>
      </c>
      <c r="BJ564" s="18" t="s">
        <v>78</v>
      </c>
      <c r="BK564" s="146">
        <f>ROUND(I564*H564,2)</f>
        <v>28690.2</v>
      </c>
      <c r="BL564" s="18" t="s">
        <v>444</v>
      </c>
      <c r="BM564" s="145" t="s">
        <v>2760</v>
      </c>
    </row>
    <row r="565" spans="2:65" s="1" customFormat="1" ht="19.5">
      <c r="B565" s="33"/>
      <c r="D565" s="152" t="s">
        <v>375</v>
      </c>
      <c r="F565" s="165" t="s">
        <v>7433</v>
      </c>
      <c r="I565" s="149"/>
      <c r="L565" s="33"/>
      <c r="M565" s="150"/>
      <c r="T565" s="52"/>
      <c r="AT565" s="18" t="s">
        <v>375</v>
      </c>
      <c r="AU565" s="18" t="s">
        <v>78</v>
      </c>
    </row>
    <row r="566" spans="2:65" s="13" customFormat="1">
      <c r="B566" s="158"/>
      <c r="D566" s="152" t="s">
        <v>340</v>
      </c>
      <c r="E566" s="159" t="s">
        <v>21</v>
      </c>
      <c r="F566" s="160" t="s">
        <v>7499</v>
      </c>
      <c r="H566" s="161">
        <v>405</v>
      </c>
      <c r="I566" s="162"/>
      <c r="L566" s="158"/>
      <c r="M566" s="163"/>
      <c r="T566" s="164"/>
      <c r="AT566" s="159" t="s">
        <v>340</v>
      </c>
      <c r="AU566" s="159" t="s">
        <v>78</v>
      </c>
      <c r="AV566" s="13" t="s">
        <v>80</v>
      </c>
      <c r="AW566" s="13" t="s">
        <v>32</v>
      </c>
      <c r="AX566" s="13" t="s">
        <v>71</v>
      </c>
      <c r="AY566" s="159" t="s">
        <v>330</v>
      </c>
    </row>
    <row r="567" spans="2:65" s="14" customFormat="1">
      <c r="B567" s="166"/>
      <c r="D567" s="152" t="s">
        <v>340</v>
      </c>
      <c r="E567" s="167" t="s">
        <v>21</v>
      </c>
      <c r="F567" s="168" t="s">
        <v>443</v>
      </c>
      <c r="H567" s="169">
        <v>405</v>
      </c>
      <c r="I567" s="170"/>
      <c r="L567" s="166"/>
      <c r="M567" s="171"/>
      <c r="T567" s="172"/>
      <c r="AT567" s="167" t="s">
        <v>340</v>
      </c>
      <c r="AU567" s="167" t="s">
        <v>78</v>
      </c>
      <c r="AV567" s="14" t="s">
        <v>336</v>
      </c>
      <c r="AW567" s="14" t="s">
        <v>32</v>
      </c>
      <c r="AX567" s="14" t="s">
        <v>78</v>
      </c>
      <c r="AY567" s="167" t="s">
        <v>330</v>
      </c>
    </row>
    <row r="568" spans="2:65" s="1" customFormat="1" ht="16.5" customHeight="1">
      <c r="B568" s="33"/>
      <c r="C568" s="134" t="s">
        <v>1442</v>
      </c>
      <c r="D568" s="134" t="s">
        <v>332</v>
      </c>
      <c r="E568" s="135" t="s">
        <v>7500</v>
      </c>
      <c r="F568" s="136" t="s">
        <v>7501</v>
      </c>
      <c r="G568" s="137" t="s">
        <v>353</v>
      </c>
      <c r="H568" s="138">
        <v>20</v>
      </c>
      <c r="I568" s="139">
        <v>83.68</v>
      </c>
      <c r="J568" s="140">
        <f>ROUND(I568*H568,2)</f>
        <v>1673.6</v>
      </c>
      <c r="K568" s="136" t="s">
        <v>7141</v>
      </c>
      <c r="L568" s="33"/>
      <c r="M568" s="141" t="s">
        <v>21</v>
      </c>
      <c r="N568" s="142" t="s">
        <v>42</v>
      </c>
      <c r="P568" s="143">
        <f>O568*H568</f>
        <v>0</v>
      </c>
      <c r="Q568" s="143">
        <v>8.0000000000000007E-5</v>
      </c>
      <c r="R568" s="143">
        <f>Q568*H568</f>
        <v>1.6000000000000001E-3</v>
      </c>
      <c r="S568" s="143">
        <v>0</v>
      </c>
      <c r="T568" s="144">
        <f>S568*H568</f>
        <v>0</v>
      </c>
      <c r="AR568" s="145" t="s">
        <v>444</v>
      </c>
      <c r="AT568" s="145" t="s">
        <v>332</v>
      </c>
      <c r="AU568" s="145" t="s">
        <v>78</v>
      </c>
      <c r="AY568" s="18" t="s">
        <v>330</v>
      </c>
      <c r="BE568" s="146">
        <f>IF(N568="základní",J568,0)</f>
        <v>1673.6</v>
      </c>
      <c r="BF568" s="146">
        <f>IF(N568="snížená",J568,0)</f>
        <v>0</v>
      </c>
      <c r="BG568" s="146">
        <f>IF(N568="zákl. přenesená",J568,0)</f>
        <v>0</v>
      </c>
      <c r="BH568" s="146">
        <f>IF(N568="sníž. přenesená",J568,0)</f>
        <v>0</v>
      </c>
      <c r="BI568" s="146">
        <f>IF(N568="nulová",J568,0)</f>
        <v>0</v>
      </c>
      <c r="BJ568" s="18" t="s">
        <v>78</v>
      </c>
      <c r="BK568" s="146">
        <f>ROUND(I568*H568,2)</f>
        <v>1673.6</v>
      </c>
      <c r="BL568" s="18" t="s">
        <v>444</v>
      </c>
      <c r="BM568" s="145" t="s">
        <v>2772</v>
      </c>
    </row>
    <row r="569" spans="2:65" s="1" customFormat="1" ht="19.5">
      <c r="B569" s="33"/>
      <c r="D569" s="152" t="s">
        <v>375</v>
      </c>
      <c r="F569" s="165" t="s">
        <v>7433</v>
      </c>
      <c r="I569" s="149"/>
      <c r="L569" s="33"/>
      <c r="M569" s="150"/>
      <c r="T569" s="52"/>
      <c r="AT569" s="18" t="s">
        <v>375</v>
      </c>
      <c r="AU569" s="18" t="s">
        <v>78</v>
      </c>
    </row>
    <row r="570" spans="2:65" s="13" customFormat="1">
      <c r="B570" s="158"/>
      <c r="D570" s="152" t="s">
        <v>340</v>
      </c>
      <c r="E570" s="159" t="s">
        <v>21</v>
      </c>
      <c r="F570" s="160" t="s">
        <v>7275</v>
      </c>
      <c r="H570" s="161">
        <v>20</v>
      </c>
      <c r="I570" s="162"/>
      <c r="L570" s="158"/>
      <c r="M570" s="163"/>
      <c r="T570" s="164"/>
      <c r="AT570" s="159" t="s">
        <v>340</v>
      </c>
      <c r="AU570" s="159" t="s">
        <v>78</v>
      </c>
      <c r="AV570" s="13" t="s">
        <v>80</v>
      </c>
      <c r="AW570" s="13" t="s">
        <v>32</v>
      </c>
      <c r="AX570" s="13" t="s">
        <v>71</v>
      </c>
      <c r="AY570" s="159" t="s">
        <v>330</v>
      </c>
    </row>
    <row r="571" spans="2:65" s="14" customFormat="1">
      <c r="B571" s="166"/>
      <c r="D571" s="152" t="s">
        <v>340</v>
      </c>
      <c r="E571" s="167" t="s">
        <v>21</v>
      </c>
      <c r="F571" s="168" t="s">
        <v>443</v>
      </c>
      <c r="H571" s="169">
        <v>20</v>
      </c>
      <c r="I571" s="170"/>
      <c r="L571" s="166"/>
      <c r="M571" s="171"/>
      <c r="T571" s="172"/>
      <c r="AT571" s="167" t="s">
        <v>340</v>
      </c>
      <c r="AU571" s="167" t="s">
        <v>78</v>
      </c>
      <c r="AV571" s="14" t="s">
        <v>336</v>
      </c>
      <c r="AW571" s="14" t="s">
        <v>32</v>
      </c>
      <c r="AX571" s="14" t="s">
        <v>78</v>
      </c>
      <c r="AY571" s="167" t="s">
        <v>330</v>
      </c>
    </row>
    <row r="572" spans="2:65" s="1" customFormat="1" ht="16.5" customHeight="1">
      <c r="B572" s="33"/>
      <c r="C572" s="134" t="s">
        <v>1449</v>
      </c>
      <c r="D572" s="134" t="s">
        <v>332</v>
      </c>
      <c r="E572" s="135" t="s">
        <v>7502</v>
      </c>
      <c r="F572" s="136" t="s">
        <v>7503</v>
      </c>
      <c r="G572" s="137" t="s">
        <v>973</v>
      </c>
      <c r="H572" s="138">
        <v>450</v>
      </c>
      <c r="I572" s="139">
        <v>237.98</v>
      </c>
      <c r="J572" s="140">
        <f>ROUND(I572*H572,2)</f>
        <v>107091</v>
      </c>
      <c r="K572" s="136" t="s">
        <v>7141</v>
      </c>
      <c r="L572" s="33"/>
      <c r="M572" s="141" t="s">
        <v>21</v>
      </c>
      <c r="N572" s="142" t="s">
        <v>42</v>
      </c>
      <c r="P572" s="143">
        <f>O572*H572</f>
        <v>0</v>
      </c>
      <c r="Q572" s="143">
        <v>0</v>
      </c>
      <c r="R572" s="143">
        <f>Q572*H572</f>
        <v>0</v>
      </c>
      <c r="S572" s="143">
        <v>0</v>
      </c>
      <c r="T572" s="144">
        <f>S572*H572</f>
        <v>0</v>
      </c>
      <c r="AR572" s="145" t="s">
        <v>444</v>
      </c>
      <c r="AT572" s="145" t="s">
        <v>332</v>
      </c>
      <c r="AU572" s="145" t="s">
        <v>78</v>
      </c>
      <c r="AY572" s="18" t="s">
        <v>330</v>
      </c>
      <c r="BE572" s="146">
        <f>IF(N572="základní",J572,0)</f>
        <v>107091</v>
      </c>
      <c r="BF572" s="146">
        <f>IF(N572="snížená",J572,0)</f>
        <v>0</v>
      </c>
      <c r="BG572" s="146">
        <f>IF(N572="zákl. přenesená",J572,0)</f>
        <v>0</v>
      </c>
      <c r="BH572" s="146">
        <f>IF(N572="sníž. přenesená",J572,0)</f>
        <v>0</v>
      </c>
      <c r="BI572" s="146">
        <f>IF(N572="nulová",J572,0)</f>
        <v>0</v>
      </c>
      <c r="BJ572" s="18" t="s">
        <v>78</v>
      </c>
      <c r="BK572" s="146">
        <f>ROUND(I572*H572,2)</f>
        <v>107091</v>
      </c>
      <c r="BL572" s="18" t="s">
        <v>444</v>
      </c>
      <c r="BM572" s="145" t="s">
        <v>2784</v>
      </c>
    </row>
    <row r="573" spans="2:65" s="1" customFormat="1" ht="19.5">
      <c r="B573" s="33"/>
      <c r="D573" s="152" t="s">
        <v>375</v>
      </c>
      <c r="F573" s="165" t="s">
        <v>7433</v>
      </c>
      <c r="I573" s="149"/>
      <c r="L573" s="33"/>
      <c r="M573" s="150"/>
      <c r="T573" s="52"/>
      <c r="AT573" s="18" t="s">
        <v>375</v>
      </c>
      <c r="AU573" s="18" t="s">
        <v>78</v>
      </c>
    </row>
    <row r="574" spans="2:65" s="13" customFormat="1">
      <c r="B574" s="158"/>
      <c r="D574" s="152" t="s">
        <v>340</v>
      </c>
      <c r="E574" s="159" t="s">
        <v>21</v>
      </c>
      <c r="F574" s="160" t="s">
        <v>7504</v>
      </c>
      <c r="H574" s="161">
        <v>450</v>
      </c>
      <c r="I574" s="162"/>
      <c r="L574" s="158"/>
      <c r="M574" s="163"/>
      <c r="T574" s="164"/>
      <c r="AT574" s="159" t="s">
        <v>340</v>
      </c>
      <c r="AU574" s="159" t="s">
        <v>78</v>
      </c>
      <c r="AV574" s="13" t="s">
        <v>80</v>
      </c>
      <c r="AW574" s="13" t="s">
        <v>32</v>
      </c>
      <c r="AX574" s="13" t="s">
        <v>71</v>
      </c>
      <c r="AY574" s="159" t="s">
        <v>330</v>
      </c>
    </row>
    <row r="575" spans="2:65" s="14" customFormat="1">
      <c r="B575" s="166"/>
      <c r="D575" s="152" t="s">
        <v>340</v>
      </c>
      <c r="E575" s="167" t="s">
        <v>21</v>
      </c>
      <c r="F575" s="168" t="s">
        <v>443</v>
      </c>
      <c r="H575" s="169">
        <v>450</v>
      </c>
      <c r="I575" s="170"/>
      <c r="L575" s="166"/>
      <c r="M575" s="171"/>
      <c r="T575" s="172"/>
      <c r="AT575" s="167" t="s">
        <v>340</v>
      </c>
      <c r="AU575" s="167" t="s">
        <v>78</v>
      </c>
      <c r="AV575" s="14" t="s">
        <v>336</v>
      </c>
      <c r="AW575" s="14" t="s">
        <v>32</v>
      </c>
      <c r="AX575" s="14" t="s">
        <v>78</v>
      </c>
      <c r="AY575" s="167" t="s">
        <v>330</v>
      </c>
    </row>
    <row r="576" spans="2:65" s="1" customFormat="1" ht="16.5" customHeight="1">
      <c r="B576" s="33"/>
      <c r="C576" s="134" t="s">
        <v>1736</v>
      </c>
      <c r="D576" s="134" t="s">
        <v>332</v>
      </c>
      <c r="E576" s="135" t="s">
        <v>7505</v>
      </c>
      <c r="F576" s="136" t="s">
        <v>7506</v>
      </c>
      <c r="G576" s="137" t="s">
        <v>973</v>
      </c>
      <c r="H576" s="138">
        <v>1</v>
      </c>
      <c r="I576" s="139">
        <v>687.92</v>
      </c>
      <c r="J576" s="140">
        <f>ROUND(I576*H576,2)</f>
        <v>687.92</v>
      </c>
      <c r="K576" s="136" t="s">
        <v>7141</v>
      </c>
      <c r="L576" s="33"/>
      <c r="M576" s="141" t="s">
        <v>21</v>
      </c>
      <c r="N576" s="142" t="s">
        <v>42</v>
      </c>
      <c r="P576" s="143">
        <f>O576*H576</f>
        <v>0</v>
      </c>
      <c r="Q576" s="143">
        <v>1.3600000000000001E-3</v>
      </c>
      <c r="R576" s="143">
        <f>Q576*H576</f>
        <v>1.3600000000000001E-3</v>
      </c>
      <c r="S576" s="143">
        <v>0</v>
      </c>
      <c r="T576" s="144">
        <f>S576*H576</f>
        <v>0</v>
      </c>
      <c r="AR576" s="145" t="s">
        <v>444</v>
      </c>
      <c r="AT576" s="145" t="s">
        <v>332</v>
      </c>
      <c r="AU576" s="145" t="s">
        <v>78</v>
      </c>
      <c r="AY576" s="18" t="s">
        <v>330</v>
      </c>
      <c r="BE576" s="146">
        <f>IF(N576="základní",J576,0)</f>
        <v>687.92</v>
      </c>
      <c r="BF576" s="146">
        <f>IF(N576="snížená",J576,0)</f>
        <v>0</v>
      </c>
      <c r="BG576" s="146">
        <f>IF(N576="zákl. přenesená",J576,0)</f>
        <v>0</v>
      </c>
      <c r="BH576" s="146">
        <f>IF(N576="sníž. přenesená",J576,0)</f>
        <v>0</v>
      </c>
      <c r="BI576" s="146">
        <f>IF(N576="nulová",J576,0)</f>
        <v>0</v>
      </c>
      <c r="BJ576" s="18" t="s">
        <v>78</v>
      </c>
      <c r="BK576" s="146">
        <f>ROUND(I576*H576,2)</f>
        <v>687.92</v>
      </c>
      <c r="BL576" s="18" t="s">
        <v>444</v>
      </c>
      <c r="BM576" s="145" t="s">
        <v>2803</v>
      </c>
    </row>
    <row r="577" spans="2:65" s="1" customFormat="1" ht="19.5">
      <c r="B577" s="33"/>
      <c r="D577" s="152" t="s">
        <v>375</v>
      </c>
      <c r="F577" s="165" t="s">
        <v>7433</v>
      </c>
      <c r="I577" s="149"/>
      <c r="L577" s="33"/>
      <c r="M577" s="150"/>
      <c r="T577" s="52"/>
      <c r="AT577" s="18" t="s">
        <v>375</v>
      </c>
      <c r="AU577" s="18" t="s">
        <v>78</v>
      </c>
    </row>
    <row r="578" spans="2:65" s="13" customFormat="1">
      <c r="B578" s="158"/>
      <c r="D578" s="152" t="s">
        <v>340</v>
      </c>
      <c r="E578" s="159" t="s">
        <v>21</v>
      </c>
      <c r="F578" s="160" t="s">
        <v>7404</v>
      </c>
      <c r="H578" s="161">
        <v>1</v>
      </c>
      <c r="I578" s="162"/>
      <c r="L578" s="158"/>
      <c r="M578" s="163"/>
      <c r="T578" s="164"/>
      <c r="AT578" s="159" t="s">
        <v>340</v>
      </c>
      <c r="AU578" s="159" t="s">
        <v>78</v>
      </c>
      <c r="AV578" s="13" t="s">
        <v>80</v>
      </c>
      <c r="AW578" s="13" t="s">
        <v>32</v>
      </c>
      <c r="AX578" s="13" t="s">
        <v>71</v>
      </c>
      <c r="AY578" s="159" t="s">
        <v>330</v>
      </c>
    </row>
    <row r="579" spans="2:65" s="14" customFormat="1">
      <c r="B579" s="166"/>
      <c r="D579" s="152" t="s">
        <v>340</v>
      </c>
      <c r="E579" s="167" t="s">
        <v>21</v>
      </c>
      <c r="F579" s="168" t="s">
        <v>443</v>
      </c>
      <c r="H579" s="169">
        <v>1</v>
      </c>
      <c r="I579" s="170"/>
      <c r="L579" s="166"/>
      <c r="M579" s="171"/>
      <c r="T579" s="172"/>
      <c r="AT579" s="167" t="s">
        <v>340</v>
      </c>
      <c r="AU579" s="167" t="s">
        <v>78</v>
      </c>
      <c r="AV579" s="14" t="s">
        <v>336</v>
      </c>
      <c r="AW579" s="14" t="s">
        <v>32</v>
      </c>
      <c r="AX579" s="14" t="s">
        <v>78</v>
      </c>
      <c r="AY579" s="167" t="s">
        <v>330</v>
      </c>
    </row>
    <row r="580" spans="2:65" s="1" customFormat="1" ht="24.2" customHeight="1">
      <c r="B580" s="33"/>
      <c r="C580" s="134" t="s">
        <v>1744</v>
      </c>
      <c r="D580" s="134" t="s">
        <v>332</v>
      </c>
      <c r="E580" s="135" t="s">
        <v>7507</v>
      </c>
      <c r="F580" s="136" t="s">
        <v>7508</v>
      </c>
      <c r="G580" s="137" t="s">
        <v>973</v>
      </c>
      <c r="H580" s="138">
        <v>1</v>
      </c>
      <c r="I580" s="139">
        <v>11709.53</v>
      </c>
      <c r="J580" s="140">
        <f>ROUND(I580*H580,2)</f>
        <v>11709.53</v>
      </c>
      <c r="K580" s="136" t="s">
        <v>21</v>
      </c>
      <c r="L580" s="33"/>
      <c r="M580" s="141" t="s">
        <v>21</v>
      </c>
      <c r="N580" s="142" t="s">
        <v>42</v>
      </c>
      <c r="P580" s="143">
        <f>O580*H580</f>
        <v>0</v>
      </c>
      <c r="Q580" s="143">
        <v>1.3509999999999999E-2</v>
      </c>
      <c r="R580" s="143">
        <f>Q580*H580</f>
        <v>1.3509999999999999E-2</v>
      </c>
      <c r="S580" s="143">
        <v>0</v>
      </c>
      <c r="T580" s="144">
        <f>S580*H580</f>
        <v>0</v>
      </c>
      <c r="AR580" s="145" t="s">
        <v>444</v>
      </c>
      <c r="AT580" s="145" t="s">
        <v>332</v>
      </c>
      <c r="AU580" s="145" t="s">
        <v>78</v>
      </c>
      <c r="AY580" s="18" t="s">
        <v>330</v>
      </c>
      <c r="BE580" s="146">
        <f>IF(N580="základní",J580,0)</f>
        <v>11709.53</v>
      </c>
      <c r="BF580" s="146">
        <f>IF(N580="snížená",J580,0)</f>
        <v>0</v>
      </c>
      <c r="BG580" s="146">
        <f>IF(N580="zákl. přenesená",J580,0)</f>
        <v>0</v>
      </c>
      <c r="BH580" s="146">
        <f>IF(N580="sníž. přenesená",J580,0)</f>
        <v>0</v>
      </c>
      <c r="BI580" s="146">
        <f>IF(N580="nulová",J580,0)</f>
        <v>0</v>
      </c>
      <c r="BJ580" s="18" t="s">
        <v>78</v>
      </c>
      <c r="BK580" s="146">
        <f>ROUND(I580*H580,2)</f>
        <v>11709.53</v>
      </c>
      <c r="BL580" s="18" t="s">
        <v>444</v>
      </c>
      <c r="BM580" s="145" t="s">
        <v>2818</v>
      </c>
    </row>
    <row r="581" spans="2:65" s="12" customFormat="1">
      <c r="B581" s="151"/>
      <c r="D581" s="152" t="s">
        <v>340</v>
      </c>
      <c r="E581" s="153" t="s">
        <v>21</v>
      </c>
      <c r="F581" s="154" t="s">
        <v>7509</v>
      </c>
      <c r="H581" s="153" t="s">
        <v>21</v>
      </c>
      <c r="I581" s="155"/>
      <c r="L581" s="151"/>
      <c r="M581" s="156"/>
      <c r="T581" s="157"/>
      <c r="AT581" s="153" t="s">
        <v>340</v>
      </c>
      <c r="AU581" s="153" t="s">
        <v>78</v>
      </c>
      <c r="AV581" s="12" t="s">
        <v>78</v>
      </c>
      <c r="AW581" s="12" t="s">
        <v>32</v>
      </c>
      <c r="AX581" s="12" t="s">
        <v>71</v>
      </c>
      <c r="AY581" s="153" t="s">
        <v>330</v>
      </c>
    </row>
    <row r="582" spans="2:65" s="12" customFormat="1">
      <c r="B582" s="151"/>
      <c r="D582" s="152" t="s">
        <v>340</v>
      </c>
      <c r="E582" s="153" t="s">
        <v>21</v>
      </c>
      <c r="F582" s="154" t="s">
        <v>7510</v>
      </c>
      <c r="H582" s="153" t="s">
        <v>21</v>
      </c>
      <c r="I582" s="155"/>
      <c r="L582" s="151"/>
      <c r="M582" s="156"/>
      <c r="T582" s="157"/>
      <c r="AT582" s="153" t="s">
        <v>340</v>
      </c>
      <c r="AU582" s="153" t="s">
        <v>78</v>
      </c>
      <c r="AV582" s="12" t="s">
        <v>78</v>
      </c>
      <c r="AW582" s="12" t="s">
        <v>32</v>
      </c>
      <c r="AX582" s="12" t="s">
        <v>71</v>
      </c>
      <c r="AY582" s="153" t="s">
        <v>330</v>
      </c>
    </row>
    <row r="583" spans="2:65" s="13" customFormat="1">
      <c r="B583" s="158"/>
      <c r="D583" s="152" t="s">
        <v>340</v>
      </c>
      <c r="E583" s="159" t="s">
        <v>21</v>
      </c>
      <c r="F583" s="160" t="s">
        <v>7404</v>
      </c>
      <c r="H583" s="161">
        <v>1</v>
      </c>
      <c r="I583" s="162"/>
      <c r="L583" s="158"/>
      <c r="M583" s="163"/>
      <c r="T583" s="164"/>
      <c r="AT583" s="159" t="s">
        <v>340</v>
      </c>
      <c r="AU583" s="159" t="s">
        <v>78</v>
      </c>
      <c r="AV583" s="13" t="s">
        <v>80</v>
      </c>
      <c r="AW583" s="13" t="s">
        <v>32</v>
      </c>
      <c r="AX583" s="13" t="s">
        <v>71</v>
      </c>
      <c r="AY583" s="159" t="s">
        <v>330</v>
      </c>
    </row>
    <row r="584" spans="2:65" s="14" customFormat="1">
      <c r="B584" s="166"/>
      <c r="D584" s="152" t="s">
        <v>340</v>
      </c>
      <c r="E584" s="167" t="s">
        <v>21</v>
      </c>
      <c r="F584" s="168" t="s">
        <v>443</v>
      </c>
      <c r="H584" s="169">
        <v>1</v>
      </c>
      <c r="I584" s="170"/>
      <c r="L584" s="166"/>
      <c r="M584" s="171"/>
      <c r="T584" s="172"/>
      <c r="AT584" s="167" t="s">
        <v>340</v>
      </c>
      <c r="AU584" s="167" t="s">
        <v>78</v>
      </c>
      <c r="AV584" s="14" t="s">
        <v>336</v>
      </c>
      <c r="AW584" s="14" t="s">
        <v>32</v>
      </c>
      <c r="AX584" s="14" t="s">
        <v>78</v>
      </c>
      <c r="AY584" s="167" t="s">
        <v>330</v>
      </c>
    </row>
    <row r="585" spans="2:65" s="1" customFormat="1" ht="24.2" customHeight="1">
      <c r="B585" s="33"/>
      <c r="C585" s="134" t="s">
        <v>1753</v>
      </c>
      <c r="D585" s="134" t="s">
        <v>332</v>
      </c>
      <c r="E585" s="135" t="s">
        <v>7511</v>
      </c>
      <c r="F585" s="136" t="s">
        <v>7508</v>
      </c>
      <c r="G585" s="137" t="s">
        <v>973</v>
      </c>
      <c r="H585" s="138">
        <v>1</v>
      </c>
      <c r="I585" s="139">
        <v>11709.53</v>
      </c>
      <c r="J585" s="140">
        <f>ROUND(I585*H585,2)</f>
        <v>11709.53</v>
      </c>
      <c r="K585" s="136" t="s">
        <v>21</v>
      </c>
      <c r="L585" s="33"/>
      <c r="M585" s="141" t="s">
        <v>21</v>
      </c>
      <c r="N585" s="142" t="s">
        <v>42</v>
      </c>
      <c r="P585" s="143">
        <f>O585*H585</f>
        <v>0</v>
      </c>
      <c r="Q585" s="143">
        <v>1.3509999999999999E-2</v>
      </c>
      <c r="R585" s="143">
        <f>Q585*H585</f>
        <v>1.3509999999999999E-2</v>
      </c>
      <c r="S585" s="143">
        <v>0</v>
      </c>
      <c r="T585" s="144">
        <f>S585*H585</f>
        <v>0</v>
      </c>
      <c r="AR585" s="145" t="s">
        <v>444</v>
      </c>
      <c r="AT585" s="145" t="s">
        <v>332</v>
      </c>
      <c r="AU585" s="145" t="s">
        <v>78</v>
      </c>
      <c r="AY585" s="18" t="s">
        <v>330</v>
      </c>
      <c r="BE585" s="146">
        <f>IF(N585="základní",J585,0)</f>
        <v>11709.53</v>
      </c>
      <c r="BF585" s="146">
        <f>IF(N585="snížená",J585,0)</f>
        <v>0</v>
      </c>
      <c r="BG585" s="146">
        <f>IF(N585="zákl. přenesená",J585,0)</f>
        <v>0</v>
      </c>
      <c r="BH585" s="146">
        <f>IF(N585="sníž. přenesená",J585,0)</f>
        <v>0</v>
      </c>
      <c r="BI585" s="146">
        <f>IF(N585="nulová",J585,0)</f>
        <v>0</v>
      </c>
      <c r="BJ585" s="18" t="s">
        <v>78</v>
      </c>
      <c r="BK585" s="146">
        <f>ROUND(I585*H585,2)</f>
        <v>11709.53</v>
      </c>
      <c r="BL585" s="18" t="s">
        <v>444</v>
      </c>
      <c r="BM585" s="145" t="s">
        <v>2830</v>
      </c>
    </row>
    <row r="586" spans="2:65" s="12" customFormat="1">
      <c r="B586" s="151"/>
      <c r="D586" s="152" t="s">
        <v>340</v>
      </c>
      <c r="E586" s="153" t="s">
        <v>21</v>
      </c>
      <c r="F586" s="154" t="s">
        <v>7512</v>
      </c>
      <c r="H586" s="153" t="s">
        <v>21</v>
      </c>
      <c r="I586" s="155"/>
      <c r="L586" s="151"/>
      <c r="M586" s="156"/>
      <c r="T586" s="157"/>
      <c r="AT586" s="153" t="s">
        <v>340</v>
      </c>
      <c r="AU586" s="153" t="s">
        <v>78</v>
      </c>
      <c r="AV586" s="12" t="s">
        <v>78</v>
      </c>
      <c r="AW586" s="12" t="s">
        <v>32</v>
      </c>
      <c r="AX586" s="12" t="s">
        <v>71</v>
      </c>
      <c r="AY586" s="153" t="s">
        <v>330</v>
      </c>
    </row>
    <row r="587" spans="2:65" s="12" customFormat="1">
      <c r="B587" s="151"/>
      <c r="D587" s="152" t="s">
        <v>340</v>
      </c>
      <c r="E587" s="153" t="s">
        <v>21</v>
      </c>
      <c r="F587" s="154" t="s">
        <v>7513</v>
      </c>
      <c r="H587" s="153" t="s">
        <v>21</v>
      </c>
      <c r="I587" s="155"/>
      <c r="L587" s="151"/>
      <c r="M587" s="156"/>
      <c r="T587" s="157"/>
      <c r="AT587" s="153" t="s">
        <v>340</v>
      </c>
      <c r="AU587" s="153" t="s">
        <v>78</v>
      </c>
      <c r="AV587" s="12" t="s">
        <v>78</v>
      </c>
      <c r="AW587" s="12" t="s">
        <v>32</v>
      </c>
      <c r="AX587" s="12" t="s">
        <v>71</v>
      </c>
      <c r="AY587" s="153" t="s">
        <v>330</v>
      </c>
    </row>
    <row r="588" spans="2:65" s="13" customFormat="1">
      <c r="B588" s="158"/>
      <c r="D588" s="152" t="s">
        <v>340</v>
      </c>
      <c r="E588" s="159" t="s">
        <v>21</v>
      </c>
      <c r="F588" s="160" t="s">
        <v>7404</v>
      </c>
      <c r="H588" s="161">
        <v>1</v>
      </c>
      <c r="I588" s="162"/>
      <c r="L588" s="158"/>
      <c r="M588" s="163"/>
      <c r="T588" s="164"/>
      <c r="AT588" s="159" t="s">
        <v>340</v>
      </c>
      <c r="AU588" s="159" t="s">
        <v>78</v>
      </c>
      <c r="AV588" s="13" t="s">
        <v>80</v>
      </c>
      <c r="AW588" s="13" t="s">
        <v>32</v>
      </c>
      <c r="AX588" s="13" t="s">
        <v>71</v>
      </c>
      <c r="AY588" s="159" t="s">
        <v>330</v>
      </c>
    </row>
    <row r="589" spans="2:65" s="14" customFormat="1">
      <c r="B589" s="166"/>
      <c r="D589" s="152" t="s">
        <v>340</v>
      </c>
      <c r="E589" s="167" t="s">
        <v>21</v>
      </c>
      <c r="F589" s="168" t="s">
        <v>443</v>
      </c>
      <c r="H589" s="169">
        <v>1</v>
      </c>
      <c r="I589" s="170"/>
      <c r="L589" s="166"/>
      <c r="M589" s="171"/>
      <c r="T589" s="172"/>
      <c r="AT589" s="167" t="s">
        <v>340</v>
      </c>
      <c r="AU589" s="167" t="s">
        <v>78</v>
      </c>
      <c r="AV589" s="14" t="s">
        <v>336</v>
      </c>
      <c r="AW589" s="14" t="s">
        <v>32</v>
      </c>
      <c r="AX589" s="14" t="s">
        <v>78</v>
      </c>
      <c r="AY589" s="167" t="s">
        <v>330</v>
      </c>
    </row>
    <row r="590" spans="2:65" s="1" customFormat="1" ht="24.2" customHeight="1">
      <c r="B590" s="33"/>
      <c r="C590" s="134" t="s">
        <v>1810</v>
      </c>
      <c r="D590" s="134" t="s">
        <v>332</v>
      </c>
      <c r="E590" s="135" t="s">
        <v>7514</v>
      </c>
      <c r="F590" s="136" t="s">
        <v>7515</v>
      </c>
      <c r="G590" s="137" t="s">
        <v>973</v>
      </c>
      <c r="H590" s="138">
        <v>1</v>
      </c>
      <c r="I590" s="139">
        <v>8506.26</v>
      </c>
      <c r="J590" s="140">
        <f>ROUND(I590*H590,2)</f>
        <v>8506.26</v>
      </c>
      <c r="K590" s="136" t="s">
        <v>21</v>
      </c>
      <c r="L590" s="33"/>
      <c r="M590" s="141" t="s">
        <v>21</v>
      </c>
      <c r="N590" s="142" t="s">
        <v>42</v>
      </c>
      <c r="P590" s="143">
        <f>O590*H590</f>
        <v>0</v>
      </c>
      <c r="Q590" s="143">
        <v>7.0899999999999999E-3</v>
      </c>
      <c r="R590" s="143">
        <f>Q590*H590</f>
        <v>7.0899999999999999E-3</v>
      </c>
      <c r="S590" s="143">
        <v>0</v>
      </c>
      <c r="T590" s="144">
        <f>S590*H590</f>
        <v>0</v>
      </c>
      <c r="AR590" s="145" t="s">
        <v>444</v>
      </c>
      <c r="AT590" s="145" t="s">
        <v>332</v>
      </c>
      <c r="AU590" s="145" t="s">
        <v>78</v>
      </c>
      <c r="AY590" s="18" t="s">
        <v>330</v>
      </c>
      <c r="BE590" s="146">
        <f>IF(N590="základní",J590,0)</f>
        <v>8506.26</v>
      </c>
      <c r="BF590" s="146">
        <f>IF(N590="snížená",J590,0)</f>
        <v>0</v>
      </c>
      <c r="BG590" s="146">
        <f>IF(N590="zákl. přenesená",J590,0)</f>
        <v>0</v>
      </c>
      <c r="BH590" s="146">
        <f>IF(N590="sníž. přenesená",J590,0)</f>
        <v>0</v>
      </c>
      <c r="BI590" s="146">
        <f>IF(N590="nulová",J590,0)</f>
        <v>0</v>
      </c>
      <c r="BJ590" s="18" t="s">
        <v>78</v>
      </c>
      <c r="BK590" s="146">
        <f>ROUND(I590*H590,2)</f>
        <v>8506.26</v>
      </c>
      <c r="BL590" s="18" t="s">
        <v>444</v>
      </c>
      <c r="BM590" s="145" t="s">
        <v>2852</v>
      </c>
    </row>
    <row r="591" spans="2:65" s="12" customFormat="1">
      <c r="B591" s="151"/>
      <c r="D591" s="152" t="s">
        <v>340</v>
      </c>
      <c r="E591" s="153" t="s">
        <v>21</v>
      </c>
      <c r="F591" s="154" t="s">
        <v>7516</v>
      </c>
      <c r="H591" s="153" t="s">
        <v>21</v>
      </c>
      <c r="I591" s="155"/>
      <c r="L591" s="151"/>
      <c r="M591" s="156"/>
      <c r="T591" s="157"/>
      <c r="AT591" s="153" t="s">
        <v>340</v>
      </c>
      <c r="AU591" s="153" t="s">
        <v>78</v>
      </c>
      <c r="AV591" s="12" t="s">
        <v>78</v>
      </c>
      <c r="AW591" s="12" t="s">
        <v>32</v>
      </c>
      <c r="AX591" s="12" t="s">
        <v>71</v>
      </c>
      <c r="AY591" s="153" t="s">
        <v>330</v>
      </c>
    </row>
    <row r="592" spans="2:65" s="12" customFormat="1">
      <c r="B592" s="151"/>
      <c r="D592" s="152" t="s">
        <v>340</v>
      </c>
      <c r="E592" s="153" t="s">
        <v>21</v>
      </c>
      <c r="F592" s="154" t="s">
        <v>7517</v>
      </c>
      <c r="H592" s="153" t="s">
        <v>21</v>
      </c>
      <c r="I592" s="155"/>
      <c r="L592" s="151"/>
      <c r="M592" s="156"/>
      <c r="T592" s="157"/>
      <c r="AT592" s="153" t="s">
        <v>340</v>
      </c>
      <c r="AU592" s="153" t="s">
        <v>78</v>
      </c>
      <c r="AV592" s="12" t="s">
        <v>78</v>
      </c>
      <c r="AW592" s="12" t="s">
        <v>32</v>
      </c>
      <c r="AX592" s="12" t="s">
        <v>71</v>
      </c>
      <c r="AY592" s="153" t="s">
        <v>330</v>
      </c>
    </row>
    <row r="593" spans="2:65" s="13" customFormat="1">
      <c r="B593" s="158"/>
      <c r="D593" s="152" t="s">
        <v>340</v>
      </c>
      <c r="E593" s="159" t="s">
        <v>21</v>
      </c>
      <c r="F593" s="160" t="s">
        <v>7404</v>
      </c>
      <c r="H593" s="161">
        <v>1</v>
      </c>
      <c r="I593" s="162"/>
      <c r="L593" s="158"/>
      <c r="M593" s="163"/>
      <c r="T593" s="164"/>
      <c r="AT593" s="159" t="s">
        <v>340</v>
      </c>
      <c r="AU593" s="159" t="s">
        <v>78</v>
      </c>
      <c r="AV593" s="13" t="s">
        <v>80</v>
      </c>
      <c r="AW593" s="13" t="s">
        <v>32</v>
      </c>
      <c r="AX593" s="13" t="s">
        <v>71</v>
      </c>
      <c r="AY593" s="159" t="s">
        <v>330</v>
      </c>
    </row>
    <row r="594" spans="2:65" s="14" customFormat="1">
      <c r="B594" s="166"/>
      <c r="D594" s="152" t="s">
        <v>340</v>
      </c>
      <c r="E594" s="167" t="s">
        <v>21</v>
      </c>
      <c r="F594" s="168" t="s">
        <v>443</v>
      </c>
      <c r="H594" s="169">
        <v>1</v>
      </c>
      <c r="I594" s="170"/>
      <c r="L594" s="166"/>
      <c r="M594" s="171"/>
      <c r="T594" s="172"/>
      <c r="AT594" s="167" t="s">
        <v>340</v>
      </c>
      <c r="AU594" s="167" t="s">
        <v>78</v>
      </c>
      <c r="AV594" s="14" t="s">
        <v>336</v>
      </c>
      <c r="AW594" s="14" t="s">
        <v>32</v>
      </c>
      <c r="AX594" s="14" t="s">
        <v>78</v>
      </c>
      <c r="AY594" s="167" t="s">
        <v>330</v>
      </c>
    </row>
    <row r="595" spans="2:65" s="1" customFormat="1" ht="24.2" customHeight="1">
      <c r="B595" s="33"/>
      <c r="C595" s="134" t="s">
        <v>1868</v>
      </c>
      <c r="D595" s="134" t="s">
        <v>332</v>
      </c>
      <c r="E595" s="135" t="s">
        <v>7518</v>
      </c>
      <c r="F595" s="136" t="s">
        <v>7515</v>
      </c>
      <c r="G595" s="137" t="s">
        <v>973</v>
      </c>
      <c r="H595" s="138">
        <v>1</v>
      </c>
      <c r="I595" s="139">
        <v>8506.26</v>
      </c>
      <c r="J595" s="140">
        <f>ROUND(I595*H595,2)</f>
        <v>8506.26</v>
      </c>
      <c r="K595" s="136" t="s">
        <v>21</v>
      </c>
      <c r="L595" s="33"/>
      <c r="M595" s="141" t="s">
        <v>21</v>
      </c>
      <c r="N595" s="142" t="s">
        <v>42</v>
      </c>
      <c r="P595" s="143">
        <f>O595*H595</f>
        <v>0</v>
      </c>
      <c r="Q595" s="143">
        <v>7.0899999999999999E-3</v>
      </c>
      <c r="R595" s="143">
        <f>Q595*H595</f>
        <v>7.0899999999999999E-3</v>
      </c>
      <c r="S595" s="143">
        <v>0</v>
      </c>
      <c r="T595" s="144">
        <f>S595*H595</f>
        <v>0</v>
      </c>
      <c r="AR595" s="145" t="s">
        <v>444</v>
      </c>
      <c r="AT595" s="145" t="s">
        <v>332</v>
      </c>
      <c r="AU595" s="145" t="s">
        <v>78</v>
      </c>
      <c r="AY595" s="18" t="s">
        <v>330</v>
      </c>
      <c r="BE595" s="146">
        <f>IF(N595="základní",J595,0)</f>
        <v>8506.26</v>
      </c>
      <c r="BF595" s="146">
        <f>IF(N595="snížená",J595,0)</f>
        <v>0</v>
      </c>
      <c r="BG595" s="146">
        <f>IF(N595="zákl. přenesená",J595,0)</f>
        <v>0</v>
      </c>
      <c r="BH595" s="146">
        <f>IF(N595="sníž. přenesená",J595,0)</f>
        <v>0</v>
      </c>
      <c r="BI595" s="146">
        <f>IF(N595="nulová",J595,0)</f>
        <v>0</v>
      </c>
      <c r="BJ595" s="18" t="s">
        <v>78</v>
      </c>
      <c r="BK595" s="146">
        <f>ROUND(I595*H595,2)</f>
        <v>8506.26</v>
      </c>
      <c r="BL595" s="18" t="s">
        <v>444</v>
      </c>
      <c r="BM595" s="145" t="s">
        <v>2866</v>
      </c>
    </row>
    <row r="596" spans="2:65" s="1" customFormat="1" ht="19.5">
      <c r="B596" s="33"/>
      <c r="D596" s="152" t="s">
        <v>375</v>
      </c>
      <c r="F596" s="165" t="s">
        <v>7519</v>
      </c>
      <c r="I596" s="149"/>
      <c r="L596" s="33"/>
      <c r="M596" s="150"/>
      <c r="T596" s="52"/>
      <c r="AT596" s="18" t="s">
        <v>375</v>
      </c>
      <c r="AU596" s="18" t="s">
        <v>78</v>
      </c>
    </row>
    <row r="597" spans="2:65" s="12" customFormat="1">
      <c r="B597" s="151"/>
      <c r="D597" s="152" t="s">
        <v>340</v>
      </c>
      <c r="E597" s="153" t="s">
        <v>21</v>
      </c>
      <c r="F597" s="154" t="s">
        <v>7476</v>
      </c>
      <c r="H597" s="153" t="s">
        <v>21</v>
      </c>
      <c r="I597" s="155"/>
      <c r="L597" s="151"/>
      <c r="M597" s="156"/>
      <c r="T597" s="157"/>
      <c r="AT597" s="153" t="s">
        <v>340</v>
      </c>
      <c r="AU597" s="153" t="s">
        <v>78</v>
      </c>
      <c r="AV597" s="12" t="s">
        <v>78</v>
      </c>
      <c r="AW597" s="12" t="s">
        <v>32</v>
      </c>
      <c r="AX597" s="12" t="s">
        <v>71</v>
      </c>
      <c r="AY597" s="153" t="s">
        <v>330</v>
      </c>
    </row>
    <row r="598" spans="2:65" s="13" customFormat="1">
      <c r="B598" s="158"/>
      <c r="D598" s="152" t="s">
        <v>340</v>
      </c>
      <c r="E598" s="159" t="s">
        <v>21</v>
      </c>
      <c r="F598" s="160" t="s">
        <v>7404</v>
      </c>
      <c r="H598" s="161">
        <v>1</v>
      </c>
      <c r="I598" s="162"/>
      <c r="L598" s="158"/>
      <c r="M598" s="163"/>
      <c r="T598" s="164"/>
      <c r="AT598" s="159" t="s">
        <v>340</v>
      </c>
      <c r="AU598" s="159" t="s">
        <v>78</v>
      </c>
      <c r="AV598" s="13" t="s">
        <v>80</v>
      </c>
      <c r="AW598" s="13" t="s">
        <v>32</v>
      </c>
      <c r="AX598" s="13" t="s">
        <v>71</v>
      </c>
      <c r="AY598" s="159" t="s">
        <v>330</v>
      </c>
    </row>
    <row r="599" spans="2:65" s="14" customFormat="1">
      <c r="B599" s="166"/>
      <c r="D599" s="152" t="s">
        <v>340</v>
      </c>
      <c r="E599" s="167" t="s">
        <v>21</v>
      </c>
      <c r="F599" s="168" t="s">
        <v>443</v>
      </c>
      <c r="H599" s="169">
        <v>1</v>
      </c>
      <c r="I599" s="170"/>
      <c r="L599" s="166"/>
      <c r="M599" s="171"/>
      <c r="T599" s="172"/>
      <c r="AT599" s="167" t="s">
        <v>340</v>
      </c>
      <c r="AU599" s="167" t="s">
        <v>78</v>
      </c>
      <c r="AV599" s="14" t="s">
        <v>336</v>
      </c>
      <c r="AW599" s="14" t="s">
        <v>32</v>
      </c>
      <c r="AX599" s="14" t="s">
        <v>78</v>
      </c>
      <c r="AY599" s="167" t="s">
        <v>330</v>
      </c>
    </row>
    <row r="600" spans="2:65" s="1" customFormat="1" ht="16.5" customHeight="1">
      <c r="B600" s="33"/>
      <c r="C600" s="134" t="s">
        <v>1874</v>
      </c>
      <c r="D600" s="134" t="s">
        <v>332</v>
      </c>
      <c r="E600" s="135" t="s">
        <v>7520</v>
      </c>
      <c r="F600" s="136" t="s">
        <v>7521</v>
      </c>
      <c r="G600" s="137" t="s">
        <v>973</v>
      </c>
      <c r="H600" s="138">
        <v>2</v>
      </c>
      <c r="I600" s="139">
        <v>4307.92</v>
      </c>
      <c r="J600" s="140">
        <f>ROUND(I600*H600,2)</f>
        <v>8615.84</v>
      </c>
      <c r="K600" s="136" t="s">
        <v>21</v>
      </c>
      <c r="L600" s="33"/>
      <c r="M600" s="141" t="s">
        <v>21</v>
      </c>
      <c r="N600" s="142" t="s">
        <v>42</v>
      </c>
      <c r="P600" s="143">
        <f>O600*H600</f>
        <v>0</v>
      </c>
      <c r="Q600" s="143">
        <v>7.0899999999999999E-3</v>
      </c>
      <c r="R600" s="143">
        <f>Q600*H600</f>
        <v>1.418E-2</v>
      </c>
      <c r="S600" s="143">
        <v>0</v>
      </c>
      <c r="T600" s="144">
        <f>S600*H600</f>
        <v>0</v>
      </c>
      <c r="AR600" s="145" t="s">
        <v>444</v>
      </c>
      <c r="AT600" s="145" t="s">
        <v>332</v>
      </c>
      <c r="AU600" s="145" t="s">
        <v>78</v>
      </c>
      <c r="AY600" s="18" t="s">
        <v>330</v>
      </c>
      <c r="BE600" s="146">
        <f>IF(N600="základní",J600,0)</f>
        <v>8615.84</v>
      </c>
      <c r="BF600" s="146">
        <f>IF(N600="snížená",J600,0)</f>
        <v>0</v>
      </c>
      <c r="BG600" s="146">
        <f>IF(N600="zákl. přenesená",J600,0)</f>
        <v>0</v>
      </c>
      <c r="BH600" s="146">
        <f>IF(N600="sníž. přenesená",J600,0)</f>
        <v>0</v>
      </c>
      <c r="BI600" s="146">
        <f>IF(N600="nulová",J600,0)</f>
        <v>0</v>
      </c>
      <c r="BJ600" s="18" t="s">
        <v>78</v>
      </c>
      <c r="BK600" s="146">
        <f>ROUND(I600*H600,2)</f>
        <v>8615.84</v>
      </c>
      <c r="BL600" s="18" t="s">
        <v>444</v>
      </c>
      <c r="BM600" s="145" t="s">
        <v>2884</v>
      </c>
    </row>
    <row r="601" spans="2:65" s="12" customFormat="1">
      <c r="B601" s="151"/>
      <c r="D601" s="152" t="s">
        <v>340</v>
      </c>
      <c r="E601" s="153" t="s">
        <v>21</v>
      </c>
      <c r="F601" s="154" t="s">
        <v>7522</v>
      </c>
      <c r="H601" s="153" t="s">
        <v>21</v>
      </c>
      <c r="I601" s="155"/>
      <c r="L601" s="151"/>
      <c r="M601" s="156"/>
      <c r="T601" s="157"/>
      <c r="AT601" s="153" t="s">
        <v>340</v>
      </c>
      <c r="AU601" s="153" t="s">
        <v>78</v>
      </c>
      <c r="AV601" s="12" t="s">
        <v>78</v>
      </c>
      <c r="AW601" s="12" t="s">
        <v>32</v>
      </c>
      <c r="AX601" s="12" t="s">
        <v>71</v>
      </c>
      <c r="AY601" s="153" t="s">
        <v>330</v>
      </c>
    </row>
    <row r="602" spans="2:65" s="12" customFormat="1">
      <c r="B602" s="151"/>
      <c r="D602" s="152" t="s">
        <v>340</v>
      </c>
      <c r="E602" s="153" t="s">
        <v>21</v>
      </c>
      <c r="F602" s="154" t="s">
        <v>7523</v>
      </c>
      <c r="H602" s="153" t="s">
        <v>21</v>
      </c>
      <c r="I602" s="155"/>
      <c r="L602" s="151"/>
      <c r="M602" s="156"/>
      <c r="T602" s="157"/>
      <c r="AT602" s="153" t="s">
        <v>340</v>
      </c>
      <c r="AU602" s="153" t="s">
        <v>78</v>
      </c>
      <c r="AV602" s="12" t="s">
        <v>78</v>
      </c>
      <c r="AW602" s="12" t="s">
        <v>32</v>
      </c>
      <c r="AX602" s="12" t="s">
        <v>71</v>
      </c>
      <c r="AY602" s="153" t="s">
        <v>330</v>
      </c>
    </row>
    <row r="603" spans="2:65" s="13" customFormat="1">
      <c r="B603" s="158"/>
      <c r="D603" s="152" t="s">
        <v>340</v>
      </c>
      <c r="E603" s="159" t="s">
        <v>21</v>
      </c>
      <c r="F603" s="160" t="s">
        <v>7334</v>
      </c>
      <c r="H603" s="161">
        <v>2</v>
      </c>
      <c r="I603" s="162"/>
      <c r="L603" s="158"/>
      <c r="M603" s="163"/>
      <c r="T603" s="164"/>
      <c r="AT603" s="159" t="s">
        <v>340</v>
      </c>
      <c r="AU603" s="159" t="s">
        <v>78</v>
      </c>
      <c r="AV603" s="13" t="s">
        <v>80</v>
      </c>
      <c r="AW603" s="13" t="s">
        <v>32</v>
      </c>
      <c r="AX603" s="13" t="s">
        <v>71</v>
      </c>
      <c r="AY603" s="159" t="s">
        <v>330</v>
      </c>
    </row>
    <row r="604" spans="2:65" s="14" customFormat="1">
      <c r="B604" s="166"/>
      <c r="D604" s="152" t="s">
        <v>340</v>
      </c>
      <c r="E604" s="167" t="s">
        <v>21</v>
      </c>
      <c r="F604" s="168" t="s">
        <v>443</v>
      </c>
      <c r="H604" s="169">
        <v>2</v>
      </c>
      <c r="I604" s="170"/>
      <c r="L604" s="166"/>
      <c r="M604" s="171"/>
      <c r="T604" s="172"/>
      <c r="AT604" s="167" t="s">
        <v>340</v>
      </c>
      <c r="AU604" s="167" t="s">
        <v>78</v>
      </c>
      <c r="AV604" s="14" t="s">
        <v>336</v>
      </c>
      <c r="AW604" s="14" t="s">
        <v>32</v>
      </c>
      <c r="AX604" s="14" t="s">
        <v>78</v>
      </c>
      <c r="AY604" s="167" t="s">
        <v>330</v>
      </c>
    </row>
    <row r="605" spans="2:65" s="1" customFormat="1" ht="24.2" customHeight="1">
      <c r="B605" s="33"/>
      <c r="C605" s="134" t="s">
        <v>1880</v>
      </c>
      <c r="D605" s="134" t="s">
        <v>332</v>
      </c>
      <c r="E605" s="135" t="s">
        <v>7524</v>
      </c>
      <c r="F605" s="136" t="s">
        <v>7525</v>
      </c>
      <c r="G605" s="137" t="s">
        <v>973</v>
      </c>
      <c r="H605" s="138">
        <v>1</v>
      </c>
      <c r="I605" s="139">
        <v>3901.7</v>
      </c>
      <c r="J605" s="140">
        <f>ROUND(I605*H605,2)</f>
        <v>3901.7</v>
      </c>
      <c r="K605" s="136" t="s">
        <v>21</v>
      </c>
      <c r="L605" s="33"/>
      <c r="M605" s="141" t="s">
        <v>21</v>
      </c>
      <c r="N605" s="142" t="s">
        <v>42</v>
      </c>
      <c r="P605" s="143">
        <f>O605*H605</f>
        <v>0</v>
      </c>
      <c r="Q605" s="143">
        <v>1.0999999999999999E-2</v>
      </c>
      <c r="R605" s="143">
        <f>Q605*H605</f>
        <v>1.0999999999999999E-2</v>
      </c>
      <c r="S605" s="143">
        <v>0</v>
      </c>
      <c r="T605" s="144">
        <f>S605*H605</f>
        <v>0</v>
      </c>
      <c r="AR605" s="145" t="s">
        <v>444</v>
      </c>
      <c r="AT605" s="145" t="s">
        <v>332</v>
      </c>
      <c r="AU605" s="145" t="s">
        <v>78</v>
      </c>
      <c r="AY605" s="18" t="s">
        <v>330</v>
      </c>
      <c r="BE605" s="146">
        <f>IF(N605="základní",J605,0)</f>
        <v>3901.7</v>
      </c>
      <c r="BF605" s="146">
        <f>IF(N605="snížená",J605,0)</f>
        <v>0</v>
      </c>
      <c r="BG605" s="146">
        <f>IF(N605="zákl. přenesená",J605,0)</f>
        <v>0</v>
      </c>
      <c r="BH605" s="146">
        <f>IF(N605="sníž. přenesená",J605,0)</f>
        <v>0</v>
      </c>
      <c r="BI605" s="146">
        <f>IF(N605="nulová",J605,0)</f>
        <v>0</v>
      </c>
      <c r="BJ605" s="18" t="s">
        <v>78</v>
      </c>
      <c r="BK605" s="146">
        <f>ROUND(I605*H605,2)</f>
        <v>3901.7</v>
      </c>
      <c r="BL605" s="18" t="s">
        <v>444</v>
      </c>
      <c r="BM605" s="145" t="s">
        <v>2895</v>
      </c>
    </row>
    <row r="606" spans="2:65" s="1" customFormat="1" ht="19.5">
      <c r="B606" s="33"/>
      <c r="D606" s="152" t="s">
        <v>375</v>
      </c>
      <c r="F606" s="165" t="s">
        <v>7526</v>
      </c>
      <c r="I606" s="149"/>
      <c r="L606" s="33"/>
      <c r="M606" s="150"/>
      <c r="T606" s="52"/>
      <c r="AT606" s="18" t="s">
        <v>375</v>
      </c>
      <c r="AU606" s="18" t="s">
        <v>78</v>
      </c>
    </row>
    <row r="607" spans="2:65" s="13" customFormat="1">
      <c r="B607" s="158"/>
      <c r="D607" s="152" t="s">
        <v>340</v>
      </c>
      <c r="E607" s="159" t="s">
        <v>21</v>
      </c>
      <c r="F607" s="160" t="s">
        <v>7404</v>
      </c>
      <c r="H607" s="161">
        <v>1</v>
      </c>
      <c r="I607" s="162"/>
      <c r="L607" s="158"/>
      <c r="M607" s="163"/>
      <c r="T607" s="164"/>
      <c r="AT607" s="159" t="s">
        <v>340</v>
      </c>
      <c r="AU607" s="159" t="s">
        <v>78</v>
      </c>
      <c r="AV607" s="13" t="s">
        <v>80</v>
      </c>
      <c r="AW607" s="13" t="s">
        <v>32</v>
      </c>
      <c r="AX607" s="13" t="s">
        <v>71</v>
      </c>
      <c r="AY607" s="159" t="s">
        <v>330</v>
      </c>
    </row>
    <row r="608" spans="2:65" s="14" customFormat="1">
      <c r="B608" s="166"/>
      <c r="D608" s="152" t="s">
        <v>340</v>
      </c>
      <c r="E608" s="167" t="s">
        <v>21</v>
      </c>
      <c r="F608" s="168" t="s">
        <v>443</v>
      </c>
      <c r="H608" s="169">
        <v>1</v>
      </c>
      <c r="I608" s="170"/>
      <c r="L608" s="166"/>
      <c r="M608" s="171"/>
      <c r="T608" s="172"/>
      <c r="AT608" s="167" t="s">
        <v>340</v>
      </c>
      <c r="AU608" s="167" t="s">
        <v>78</v>
      </c>
      <c r="AV608" s="14" t="s">
        <v>336</v>
      </c>
      <c r="AW608" s="14" t="s">
        <v>32</v>
      </c>
      <c r="AX608" s="14" t="s">
        <v>78</v>
      </c>
      <c r="AY608" s="167" t="s">
        <v>330</v>
      </c>
    </row>
    <row r="609" spans="2:65" s="1" customFormat="1" ht="16.5" customHeight="1">
      <c r="B609" s="33"/>
      <c r="C609" s="134" t="s">
        <v>1886</v>
      </c>
      <c r="D609" s="134" t="s">
        <v>332</v>
      </c>
      <c r="E609" s="135" t="s">
        <v>7527</v>
      </c>
      <c r="F609" s="136" t="s">
        <v>7528</v>
      </c>
      <c r="G609" s="137" t="s">
        <v>973</v>
      </c>
      <c r="H609" s="138">
        <v>5</v>
      </c>
      <c r="I609" s="139">
        <v>2810.33</v>
      </c>
      <c r="J609" s="140">
        <f>ROUND(I609*H609,2)</f>
        <v>14051.65</v>
      </c>
      <c r="K609" s="136" t="s">
        <v>21</v>
      </c>
      <c r="L609" s="33"/>
      <c r="M609" s="141" t="s">
        <v>21</v>
      </c>
      <c r="N609" s="142" t="s">
        <v>42</v>
      </c>
      <c r="P609" s="143">
        <f>O609*H609</f>
        <v>0</v>
      </c>
      <c r="Q609" s="143">
        <v>3.2000000000000001E-2</v>
      </c>
      <c r="R609" s="143">
        <f>Q609*H609</f>
        <v>0.16</v>
      </c>
      <c r="S609" s="143">
        <v>0</v>
      </c>
      <c r="T609" s="144">
        <f>S609*H609</f>
        <v>0</v>
      </c>
      <c r="AR609" s="145" t="s">
        <v>444</v>
      </c>
      <c r="AT609" s="145" t="s">
        <v>332</v>
      </c>
      <c r="AU609" s="145" t="s">
        <v>78</v>
      </c>
      <c r="AY609" s="18" t="s">
        <v>330</v>
      </c>
      <c r="BE609" s="146">
        <f>IF(N609="základní",J609,0)</f>
        <v>14051.65</v>
      </c>
      <c r="BF609" s="146">
        <f>IF(N609="snížená",J609,0)</f>
        <v>0</v>
      </c>
      <c r="BG609" s="146">
        <f>IF(N609="zákl. přenesená",J609,0)</f>
        <v>0</v>
      </c>
      <c r="BH609" s="146">
        <f>IF(N609="sníž. přenesená",J609,0)</f>
        <v>0</v>
      </c>
      <c r="BI609" s="146">
        <f>IF(N609="nulová",J609,0)</f>
        <v>0</v>
      </c>
      <c r="BJ609" s="18" t="s">
        <v>78</v>
      </c>
      <c r="BK609" s="146">
        <f>ROUND(I609*H609,2)</f>
        <v>14051.65</v>
      </c>
      <c r="BL609" s="18" t="s">
        <v>444</v>
      </c>
      <c r="BM609" s="145" t="s">
        <v>2907</v>
      </c>
    </row>
    <row r="610" spans="2:65" s="1" customFormat="1" ht="19.5">
      <c r="B610" s="33"/>
      <c r="D610" s="152" t="s">
        <v>375</v>
      </c>
      <c r="F610" s="165" t="s">
        <v>7529</v>
      </c>
      <c r="I610" s="149"/>
      <c r="L610" s="33"/>
      <c r="M610" s="150"/>
      <c r="T610" s="52"/>
      <c r="AT610" s="18" t="s">
        <v>375</v>
      </c>
      <c r="AU610" s="18" t="s">
        <v>78</v>
      </c>
    </row>
    <row r="611" spans="2:65" s="13" customFormat="1">
      <c r="B611" s="158"/>
      <c r="D611" s="152" t="s">
        <v>340</v>
      </c>
      <c r="E611" s="159" t="s">
        <v>21</v>
      </c>
      <c r="F611" s="160" t="s">
        <v>4641</v>
      </c>
      <c r="H611" s="161">
        <v>5</v>
      </c>
      <c r="I611" s="162"/>
      <c r="L611" s="158"/>
      <c r="M611" s="163"/>
      <c r="T611" s="164"/>
      <c r="AT611" s="159" t="s">
        <v>340</v>
      </c>
      <c r="AU611" s="159" t="s">
        <v>78</v>
      </c>
      <c r="AV611" s="13" t="s">
        <v>80</v>
      </c>
      <c r="AW611" s="13" t="s">
        <v>32</v>
      </c>
      <c r="AX611" s="13" t="s">
        <v>71</v>
      </c>
      <c r="AY611" s="159" t="s">
        <v>330</v>
      </c>
    </row>
    <row r="612" spans="2:65" s="14" customFormat="1">
      <c r="B612" s="166"/>
      <c r="D612" s="152" t="s">
        <v>340</v>
      </c>
      <c r="E612" s="167" t="s">
        <v>21</v>
      </c>
      <c r="F612" s="168" t="s">
        <v>443</v>
      </c>
      <c r="H612" s="169">
        <v>5</v>
      </c>
      <c r="I612" s="170"/>
      <c r="L612" s="166"/>
      <c r="M612" s="171"/>
      <c r="T612" s="172"/>
      <c r="AT612" s="167" t="s">
        <v>340</v>
      </c>
      <c r="AU612" s="167" t="s">
        <v>78</v>
      </c>
      <c r="AV612" s="14" t="s">
        <v>336</v>
      </c>
      <c r="AW612" s="14" t="s">
        <v>32</v>
      </c>
      <c r="AX612" s="14" t="s">
        <v>78</v>
      </c>
      <c r="AY612" s="167" t="s">
        <v>330</v>
      </c>
    </row>
    <row r="613" spans="2:65" s="1" customFormat="1" ht="16.5" customHeight="1">
      <c r="B613" s="33"/>
      <c r="C613" s="134" t="s">
        <v>1893</v>
      </c>
      <c r="D613" s="134" t="s">
        <v>332</v>
      </c>
      <c r="E613" s="135" t="s">
        <v>7530</v>
      </c>
      <c r="F613" s="136" t="s">
        <v>7531</v>
      </c>
      <c r="G613" s="137" t="s">
        <v>973</v>
      </c>
      <c r="H613" s="138">
        <v>1</v>
      </c>
      <c r="I613" s="139">
        <v>3141.28</v>
      </c>
      <c r="J613" s="140">
        <f>ROUND(I613*H613,2)</f>
        <v>3141.28</v>
      </c>
      <c r="K613" s="136" t="s">
        <v>7141</v>
      </c>
      <c r="L613" s="33"/>
      <c r="M613" s="141" t="s">
        <v>21</v>
      </c>
      <c r="N613" s="142" t="s">
        <v>42</v>
      </c>
      <c r="P613" s="143">
        <f>O613*H613</f>
        <v>0</v>
      </c>
      <c r="Q613" s="143">
        <v>3.8E-3</v>
      </c>
      <c r="R613" s="143">
        <f>Q613*H613</f>
        <v>3.8E-3</v>
      </c>
      <c r="S613" s="143">
        <v>0</v>
      </c>
      <c r="T613" s="144">
        <f>S613*H613</f>
        <v>0</v>
      </c>
      <c r="AR613" s="145" t="s">
        <v>444</v>
      </c>
      <c r="AT613" s="145" t="s">
        <v>332</v>
      </c>
      <c r="AU613" s="145" t="s">
        <v>78</v>
      </c>
      <c r="AY613" s="18" t="s">
        <v>330</v>
      </c>
      <c r="BE613" s="146">
        <f>IF(N613="základní",J613,0)</f>
        <v>3141.28</v>
      </c>
      <c r="BF613" s="146">
        <f>IF(N613="snížená",J613,0)</f>
        <v>0</v>
      </c>
      <c r="BG613" s="146">
        <f>IF(N613="zákl. přenesená",J613,0)</f>
        <v>0</v>
      </c>
      <c r="BH613" s="146">
        <f>IF(N613="sníž. přenesená",J613,0)</f>
        <v>0</v>
      </c>
      <c r="BI613" s="146">
        <f>IF(N613="nulová",J613,0)</f>
        <v>0</v>
      </c>
      <c r="BJ613" s="18" t="s">
        <v>78</v>
      </c>
      <c r="BK613" s="146">
        <f>ROUND(I613*H613,2)</f>
        <v>3141.28</v>
      </c>
      <c r="BL613" s="18" t="s">
        <v>444</v>
      </c>
      <c r="BM613" s="145" t="s">
        <v>2921</v>
      </c>
    </row>
    <row r="614" spans="2:65" s="1" customFormat="1" ht="19.5">
      <c r="B614" s="33"/>
      <c r="D614" s="152" t="s">
        <v>375</v>
      </c>
      <c r="F614" s="165" t="s">
        <v>7433</v>
      </c>
      <c r="I614" s="149"/>
      <c r="L614" s="33"/>
      <c r="M614" s="150"/>
      <c r="T614" s="52"/>
      <c r="AT614" s="18" t="s">
        <v>375</v>
      </c>
      <c r="AU614" s="18" t="s">
        <v>78</v>
      </c>
    </row>
    <row r="615" spans="2:65" s="13" customFormat="1">
      <c r="B615" s="158"/>
      <c r="D615" s="152" t="s">
        <v>340</v>
      </c>
      <c r="E615" s="159" t="s">
        <v>21</v>
      </c>
      <c r="F615" s="160" t="s">
        <v>7404</v>
      </c>
      <c r="H615" s="161">
        <v>1</v>
      </c>
      <c r="I615" s="162"/>
      <c r="L615" s="158"/>
      <c r="M615" s="163"/>
      <c r="T615" s="164"/>
      <c r="AT615" s="159" t="s">
        <v>340</v>
      </c>
      <c r="AU615" s="159" t="s">
        <v>78</v>
      </c>
      <c r="AV615" s="13" t="s">
        <v>80</v>
      </c>
      <c r="AW615" s="13" t="s">
        <v>32</v>
      </c>
      <c r="AX615" s="13" t="s">
        <v>71</v>
      </c>
      <c r="AY615" s="159" t="s">
        <v>330</v>
      </c>
    </row>
    <row r="616" spans="2:65" s="14" customFormat="1">
      <c r="B616" s="166"/>
      <c r="D616" s="152" t="s">
        <v>340</v>
      </c>
      <c r="E616" s="167" t="s">
        <v>21</v>
      </c>
      <c r="F616" s="168" t="s">
        <v>443</v>
      </c>
      <c r="H616" s="169">
        <v>1</v>
      </c>
      <c r="I616" s="170"/>
      <c r="L616" s="166"/>
      <c r="M616" s="171"/>
      <c r="T616" s="172"/>
      <c r="AT616" s="167" t="s">
        <v>340</v>
      </c>
      <c r="AU616" s="167" t="s">
        <v>78</v>
      </c>
      <c r="AV616" s="14" t="s">
        <v>336</v>
      </c>
      <c r="AW616" s="14" t="s">
        <v>32</v>
      </c>
      <c r="AX616" s="14" t="s">
        <v>78</v>
      </c>
      <c r="AY616" s="167" t="s">
        <v>330</v>
      </c>
    </row>
    <row r="617" spans="2:65" s="1" customFormat="1" ht="24.2" customHeight="1">
      <c r="B617" s="33"/>
      <c r="C617" s="134" t="s">
        <v>1899</v>
      </c>
      <c r="D617" s="134" t="s">
        <v>332</v>
      </c>
      <c r="E617" s="135" t="s">
        <v>7532</v>
      </c>
      <c r="F617" s="136" t="s">
        <v>7533</v>
      </c>
      <c r="G617" s="137" t="s">
        <v>973</v>
      </c>
      <c r="H617" s="138">
        <v>1</v>
      </c>
      <c r="I617" s="139">
        <v>72880.460000000006</v>
      </c>
      <c r="J617" s="140">
        <f>ROUND(I617*H617,2)</f>
        <v>72880.460000000006</v>
      </c>
      <c r="K617" s="136" t="s">
        <v>21</v>
      </c>
      <c r="L617" s="33"/>
      <c r="M617" s="141" t="s">
        <v>21</v>
      </c>
      <c r="N617" s="142" t="s">
        <v>42</v>
      </c>
      <c r="P617" s="143">
        <f>O617*H617</f>
        <v>0</v>
      </c>
      <c r="Q617" s="143">
        <v>3.0000000000000001E-3</v>
      </c>
      <c r="R617" s="143">
        <f>Q617*H617</f>
        <v>3.0000000000000001E-3</v>
      </c>
      <c r="S617" s="143">
        <v>0</v>
      </c>
      <c r="T617" s="144">
        <f>S617*H617</f>
        <v>0</v>
      </c>
      <c r="AR617" s="145" t="s">
        <v>444</v>
      </c>
      <c r="AT617" s="145" t="s">
        <v>332</v>
      </c>
      <c r="AU617" s="145" t="s">
        <v>78</v>
      </c>
      <c r="AY617" s="18" t="s">
        <v>330</v>
      </c>
      <c r="BE617" s="146">
        <f>IF(N617="základní",J617,0)</f>
        <v>72880.460000000006</v>
      </c>
      <c r="BF617" s="146">
        <f>IF(N617="snížená",J617,0)</f>
        <v>0</v>
      </c>
      <c r="BG617" s="146">
        <f>IF(N617="zákl. přenesená",J617,0)</f>
        <v>0</v>
      </c>
      <c r="BH617" s="146">
        <f>IF(N617="sníž. přenesená",J617,0)</f>
        <v>0</v>
      </c>
      <c r="BI617" s="146">
        <f>IF(N617="nulová",J617,0)</f>
        <v>0</v>
      </c>
      <c r="BJ617" s="18" t="s">
        <v>78</v>
      </c>
      <c r="BK617" s="146">
        <f>ROUND(I617*H617,2)</f>
        <v>72880.460000000006</v>
      </c>
      <c r="BL617" s="18" t="s">
        <v>444</v>
      </c>
      <c r="BM617" s="145" t="s">
        <v>2932</v>
      </c>
    </row>
    <row r="618" spans="2:65" s="1" customFormat="1" ht="19.5">
      <c r="B618" s="33"/>
      <c r="D618" s="152" t="s">
        <v>375</v>
      </c>
      <c r="F618" s="165" t="s">
        <v>7433</v>
      </c>
      <c r="I618" s="149"/>
      <c r="L618" s="33"/>
      <c r="M618" s="150"/>
      <c r="T618" s="52"/>
      <c r="AT618" s="18" t="s">
        <v>375</v>
      </c>
      <c r="AU618" s="18" t="s">
        <v>78</v>
      </c>
    </row>
    <row r="619" spans="2:65" s="13" customFormat="1">
      <c r="B619" s="158"/>
      <c r="D619" s="152" t="s">
        <v>340</v>
      </c>
      <c r="E619" s="159" t="s">
        <v>21</v>
      </c>
      <c r="F619" s="160" t="s">
        <v>7404</v>
      </c>
      <c r="H619" s="161">
        <v>1</v>
      </c>
      <c r="I619" s="162"/>
      <c r="L619" s="158"/>
      <c r="M619" s="163"/>
      <c r="T619" s="164"/>
      <c r="AT619" s="159" t="s">
        <v>340</v>
      </c>
      <c r="AU619" s="159" t="s">
        <v>78</v>
      </c>
      <c r="AV619" s="13" t="s">
        <v>80</v>
      </c>
      <c r="AW619" s="13" t="s">
        <v>32</v>
      </c>
      <c r="AX619" s="13" t="s">
        <v>71</v>
      </c>
      <c r="AY619" s="159" t="s">
        <v>330</v>
      </c>
    </row>
    <row r="620" spans="2:65" s="14" customFormat="1">
      <c r="B620" s="166"/>
      <c r="D620" s="152" t="s">
        <v>340</v>
      </c>
      <c r="E620" s="167" t="s">
        <v>21</v>
      </c>
      <c r="F620" s="168" t="s">
        <v>443</v>
      </c>
      <c r="H620" s="169">
        <v>1</v>
      </c>
      <c r="I620" s="170"/>
      <c r="L620" s="166"/>
      <c r="M620" s="171"/>
      <c r="T620" s="172"/>
      <c r="AT620" s="167" t="s">
        <v>340</v>
      </c>
      <c r="AU620" s="167" t="s">
        <v>78</v>
      </c>
      <c r="AV620" s="14" t="s">
        <v>336</v>
      </c>
      <c r="AW620" s="14" t="s">
        <v>32</v>
      </c>
      <c r="AX620" s="14" t="s">
        <v>78</v>
      </c>
      <c r="AY620" s="167" t="s">
        <v>330</v>
      </c>
    </row>
    <row r="621" spans="2:65" s="1" customFormat="1" ht="21.75" customHeight="1">
      <c r="B621" s="33"/>
      <c r="C621" s="134" t="s">
        <v>1904</v>
      </c>
      <c r="D621" s="134" t="s">
        <v>332</v>
      </c>
      <c r="E621" s="135" t="s">
        <v>7534</v>
      </c>
      <c r="F621" s="136" t="s">
        <v>7535</v>
      </c>
      <c r="G621" s="137" t="s">
        <v>973</v>
      </c>
      <c r="H621" s="138">
        <v>1</v>
      </c>
      <c r="I621" s="139">
        <v>16049.55</v>
      </c>
      <c r="J621" s="140">
        <f>ROUND(I621*H621,2)</f>
        <v>16049.55</v>
      </c>
      <c r="K621" s="136" t="s">
        <v>21</v>
      </c>
      <c r="L621" s="33"/>
      <c r="M621" s="141" t="s">
        <v>21</v>
      </c>
      <c r="N621" s="142" t="s">
        <v>42</v>
      </c>
      <c r="P621" s="143">
        <f>O621*H621</f>
        <v>0</v>
      </c>
      <c r="Q621" s="143">
        <v>2.5000000000000001E-2</v>
      </c>
      <c r="R621" s="143">
        <f>Q621*H621</f>
        <v>2.5000000000000001E-2</v>
      </c>
      <c r="S621" s="143">
        <v>0</v>
      </c>
      <c r="T621" s="144">
        <f>S621*H621</f>
        <v>0</v>
      </c>
      <c r="AR621" s="145" t="s">
        <v>444</v>
      </c>
      <c r="AT621" s="145" t="s">
        <v>332</v>
      </c>
      <c r="AU621" s="145" t="s">
        <v>78</v>
      </c>
      <c r="AY621" s="18" t="s">
        <v>330</v>
      </c>
      <c r="BE621" s="146">
        <f>IF(N621="základní",J621,0)</f>
        <v>16049.55</v>
      </c>
      <c r="BF621" s="146">
        <f>IF(N621="snížená",J621,0)</f>
        <v>0</v>
      </c>
      <c r="BG621" s="146">
        <f>IF(N621="zákl. přenesená",J621,0)</f>
        <v>0</v>
      </c>
      <c r="BH621" s="146">
        <f>IF(N621="sníž. přenesená",J621,0)</f>
        <v>0</v>
      </c>
      <c r="BI621" s="146">
        <f>IF(N621="nulová",J621,0)</f>
        <v>0</v>
      </c>
      <c r="BJ621" s="18" t="s">
        <v>78</v>
      </c>
      <c r="BK621" s="146">
        <f>ROUND(I621*H621,2)</f>
        <v>16049.55</v>
      </c>
      <c r="BL621" s="18" t="s">
        <v>444</v>
      </c>
      <c r="BM621" s="145" t="s">
        <v>2943</v>
      </c>
    </row>
    <row r="622" spans="2:65" s="1" customFormat="1" ht="19.5">
      <c r="B622" s="33"/>
      <c r="D622" s="152" t="s">
        <v>375</v>
      </c>
      <c r="F622" s="165" t="s">
        <v>7536</v>
      </c>
      <c r="I622" s="149"/>
      <c r="L622" s="33"/>
      <c r="M622" s="150"/>
      <c r="T622" s="52"/>
      <c r="AT622" s="18" t="s">
        <v>375</v>
      </c>
      <c r="AU622" s="18" t="s">
        <v>78</v>
      </c>
    </row>
    <row r="623" spans="2:65" s="13" customFormat="1">
      <c r="B623" s="158"/>
      <c r="D623" s="152" t="s">
        <v>340</v>
      </c>
      <c r="E623" s="159" t="s">
        <v>21</v>
      </c>
      <c r="F623" s="160" t="s">
        <v>7404</v>
      </c>
      <c r="H623" s="161">
        <v>1</v>
      </c>
      <c r="I623" s="162"/>
      <c r="L623" s="158"/>
      <c r="M623" s="163"/>
      <c r="T623" s="164"/>
      <c r="AT623" s="159" t="s">
        <v>340</v>
      </c>
      <c r="AU623" s="159" t="s">
        <v>78</v>
      </c>
      <c r="AV623" s="13" t="s">
        <v>80</v>
      </c>
      <c r="AW623" s="13" t="s">
        <v>32</v>
      </c>
      <c r="AX623" s="13" t="s">
        <v>71</v>
      </c>
      <c r="AY623" s="159" t="s">
        <v>330</v>
      </c>
    </row>
    <row r="624" spans="2:65" s="14" customFormat="1">
      <c r="B624" s="166"/>
      <c r="D624" s="152" t="s">
        <v>340</v>
      </c>
      <c r="E624" s="167" t="s">
        <v>21</v>
      </c>
      <c r="F624" s="168" t="s">
        <v>443</v>
      </c>
      <c r="H624" s="169">
        <v>1</v>
      </c>
      <c r="I624" s="170"/>
      <c r="L624" s="166"/>
      <c r="M624" s="171"/>
      <c r="T624" s="172"/>
      <c r="AT624" s="167" t="s">
        <v>340</v>
      </c>
      <c r="AU624" s="167" t="s">
        <v>78</v>
      </c>
      <c r="AV624" s="14" t="s">
        <v>336</v>
      </c>
      <c r="AW624" s="14" t="s">
        <v>32</v>
      </c>
      <c r="AX624" s="14" t="s">
        <v>78</v>
      </c>
      <c r="AY624" s="167" t="s">
        <v>330</v>
      </c>
    </row>
    <row r="625" spans="2:65" s="1" customFormat="1" ht="21.75" customHeight="1">
      <c r="B625" s="33"/>
      <c r="C625" s="134" t="s">
        <v>1911</v>
      </c>
      <c r="D625" s="134" t="s">
        <v>332</v>
      </c>
      <c r="E625" s="135" t="s">
        <v>7537</v>
      </c>
      <c r="F625" s="136" t="s">
        <v>7538</v>
      </c>
      <c r="G625" s="137" t="s">
        <v>973</v>
      </c>
      <c r="H625" s="138">
        <v>1</v>
      </c>
      <c r="I625" s="139">
        <v>30355.79</v>
      </c>
      <c r="J625" s="140">
        <f>ROUND(I625*H625,2)</f>
        <v>30355.79</v>
      </c>
      <c r="K625" s="136" t="s">
        <v>21</v>
      </c>
      <c r="L625" s="33"/>
      <c r="M625" s="141" t="s">
        <v>21</v>
      </c>
      <c r="N625" s="142" t="s">
        <v>42</v>
      </c>
      <c r="P625" s="143">
        <f>O625*H625</f>
        <v>0</v>
      </c>
      <c r="Q625" s="143">
        <v>2.5000000000000001E-2</v>
      </c>
      <c r="R625" s="143">
        <f>Q625*H625</f>
        <v>2.5000000000000001E-2</v>
      </c>
      <c r="S625" s="143">
        <v>0</v>
      </c>
      <c r="T625" s="144">
        <f>S625*H625</f>
        <v>0</v>
      </c>
      <c r="AR625" s="145" t="s">
        <v>444</v>
      </c>
      <c r="AT625" s="145" t="s">
        <v>332</v>
      </c>
      <c r="AU625" s="145" t="s">
        <v>78</v>
      </c>
      <c r="AY625" s="18" t="s">
        <v>330</v>
      </c>
      <c r="BE625" s="146">
        <f>IF(N625="základní",J625,0)</f>
        <v>30355.79</v>
      </c>
      <c r="BF625" s="146">
        <f>IF(N625="snížená",J625,0)</f>
        <v>0</v>
      </c>
      <c r="BG625" s="146">
        <f>IF(N625="zákl. přenesená",J625,0)</f>
        <v>0</v>
      </c>
      <c r="BH625" s="146">
        <f>IF(N625="sníž. přenesená",J625,0)</f>
        <v>0</v>
      </c>
      <c r="BI625" s="146">
        <f>IF(N625="nulová",J625,0)</f>
        <v>0</v>
      </c>
      <c r="BJ625" s="18" t="s">
        <v>78</v>
      </c>
      <c r="BK625" s="146">
        <f>ROUND(I625*H625,2)</f>
        <v>30355.79</v>
      </c>
      <c r="BL625" s="18" t="s">
        <v>444</v>
      </c>
      <c r="BM625" s="145" t="s">
        <v>2961</v>
      </c>
    </row>
    <row r="626" spans="2:65" s="1" customFormat="1" ht="19.5">
      <c r="B626" s="33"/>
      <c r="D626" s="152" t="s">
        <v>375</v>
      </c>
      <c r="F626" s="165" t="s">
        <v>7539</v>
      </c>
      <c r="I626" s="149"/>
      <c r="L626" s="33"/>
      <c r="M626" s="150"/>
      <c r="T626" s="52"/>
      <c r="AT626" s="18" t="s">
        <v>375</v>
      </c>
      <c r="AU626" s="18" t="s">
        <v>78</v>
      </c>
    </row>
    <row r="627" spans="2:65" s="13" customFormat="1">
      <c r="B627" s="158"/>
      <c r="D627" s="152" t="s">
        <v>340</v>
      </c>
      <c r="E627" s="159" t="s">
        <v>21</v>
      </c>
      <c r="F627" s="160" t="s">
        <v>7404</v>
      </c>
      <c r="H627" s="161">
        <v>1</v>
      </c>
      <c r="I627" s="162"/>
      <c r="L627" s="158"/>
      <c r="M627" s="163"/>
      <c r="T627" s="164"/>
      <c r="AT627" s="159" t="s">
        <v>340</v>
      </c>
      <c r="AU627" s="159" t="s">
        <v>78</v>
      </c>
      <c r="AV627" s="13" t="s">
        <v>80</v>
      </c>
      <c r="AW627" s="13" t="s">
        <v>32</v>
      </c>
      <c r="AX627" s="13" t="s">
        <v>71</v>
      </c>
      <c r="AY627" s="159" t="s">
        <v>330</v>
      </c>
    </row>
    <row r="628" spans="2:65" s="14" customFormat="1">
      <c r="B628" s="166"/>
      <c r="D628" s="152" t="s">
        <v>340</v>
      </c>
      <c r="E628" s="167" t="s">
        <v>21</v>
      </c>
      <c r="F628" s="168" t="s">
        <v>443</v>
      </c>
      <c r="H628" s="169">
        <v>1</v>
      </c>
      <c r="I628" s="170"/>
      <c r="L628" s="166"/>
      <c r="M628" s="171"/>
      <c r="T628" s="172"/>
      <c r="AT628" s="167" t="s">
        <v>340</v>
      </c>
      <c r="AU628" s="167" t="s">
        <v>78</v>
      </c>
      <c r="AV628" s="14" t="s">
        <v>336</v>
      </c>
      <c r="AW628" s="14" t="s">
        <v>32</v>
      </c>
      <c r="AX628" s="14" t="s">
        <v>78</v>
      </c>
      <c r="AY628" s="167" t="s">
        <v>330</v>
      </c>
    </row>
    <row r="629" spans="2:65" s="1" customFormat="1" ht="24.2" customHeight="1">
      <c r="B629" s="33"/>
      <c r="C629" s="134" t="s">
        <v>1917</v>
      </c>
      <c r="D629" s="134" t="s">
        <v>332</v>
      </c>
      <c r="E629" s="135" t="s">
        <v>7540</v>
      </c>
      <c r="F629" s="136" t="s">
        <v>7541</v>
      </c>
      <c r="G629" s="137" t="s">
        <v>973</v>
      </c>
      <c r="H629" s="138">
        <v>1</v>
      </c>
      <c r="I629" s="139">
        <v>6807.22</v>
      </c>
      <c r="J629" s="140">
        <f>ROUND(I629*H629,2)</f>
        <v>6807.22</v>
      </c>
      <c r="K629" s="136" t="s">
        <v>21</v>
      </c>
      <c r="L629" s="33"/>
      <c r="M629" s="141" t="s">
        <v>21</v>
      </c>
      <c r="N629" s="142" t="s">
        <v>42</v>
      </c>
      <c r="P629" s="143">
        <f>O629*H629</f>
        <v>0</v>
      </c>
      <c r="Q629" s="143">
        <v>1E-3</v>
      </c>
      <c r="R629" s="143">
        <f>Q629*H629</f>
        <v>1E-3</v>
      </c>
      <c r="S629" s="143">
        <v>0</v>
      </c>
      <c r="T629" s="144">
        <f>S629*H629</f>
        <v>0</v>
      </c>
      <c r="AR629" s="145" t="s">
        <v>444</v>
      </c>
      <c r="AT629" s="145" t="s">
        <v>332</v>
      </c>
      <c r="AU629" s="145" t="s">
        <v>78</v>
      </c>
      <c r="AY629" s="18" t="s">
        <v>330</v>
      </c>
      <c r="BE629" s="146">
        <f>IF(N629="základní",J629,0)</f>
        <v>6807.22</v>
      </c>
      <c r="BF629" s="146">
        <f>IF(N629="snížená",J629,0)</f>
        <v>0</v>
      </c>
      <c r="BG629" s="146">
        <f>IF(N629="zákl. přenesená",J629,0)</f>
        <v>0</v>
      </c>
      <c r="BH629" s="146">
        <f>IF(N629="sníž. přenesená",J629,0)</f>
        <v>0</v>
      </c>
      <c r="BI629" s="146">
        <f>IF(N629="nulová",J629,0)</f>
        <v>0</v>
      </c>
      <c r="BJ629" s="18" t="s">
        <v>78</v>
      </c>
      <c r="BK629" s="146">
        <f>ROUND(I629*H629,2)</f>
        <v>6807.22</v>
      </c>
      <c r="BL629" s="18" t="s">
        <v>444</v>
      </c>
      <c r="BM629" s="145" t="s">
        <v>2977</v>
      </c>
    </row>
    <row r="630" spans="2:65" s="1" customFormat="1" ht="19.5">
      <c r="B630" s="33"/>
      <c r="D630" s="152" t="s">
        <v>375</v>
      </c>
      <c r="F630" s="165" t="s">
        <v>7542</v>
      </c>
      <c r="I630" s="149"/>
      <c r="L630" s="33"/>
      <c r="M630" s="150"/>
      <c r="T630" s="52"/>
      <c r="AT630" s="18" t="s">
        <v>375</v>
      </c>
      <c r="AU630" s="18" t="s">
        <v>78</v>
      </c>
    </row>
    <row r="631" spans="2:65" s="13" customFormat="1">
      <c r="B631" s="158"/>
      <c r="D631" s="152" t="s">
        <v>340</v>
      </c>
      <c r="E631" s="159" t="s">
        <v>21</v>
      </c>
      <c r="F631" s="160" t="s">
        <v>7404</v>
      </c>
      <c r="H631" s="161">
        <v>1</v>
      </c>
      <c r="I631" s="162"/>
      <c r="L631" s="158"/>
      <c r="M631" s="163"/>
      <c r="T631" s="164"/>
      <c r="AT631" s="159" t="s">
        <v>340</v>
      </c>
      <c r="AU631" s="159" t="s">
        <v>78</v>
      </c>
      <c r="AV631" s="13" t="s">
        <v>80</v>
      </c>
      <c r="AW631" s="13" t="s">
        <v>32</v>
      </c>
      <c r="AX631" s="13" t="s">
        <v>71</v>
      </c>
      <c r="AY631" s="159" t="s">
        <v>330</v>
      </c>
    </row>
    <row r="632" spans="2:65" s="14" customFormat="1">
      <c r="B632" s="166"/>
      <c r="D632" s="152" t="s">
        <v>340</v>
      </c>
      <c r="E632" s="167" t="s">
        <v>21</v>
      </c>
      <c r="F632" s="168" t="s">
        <v>443</v>
      </c>
      <c r="H632" s="169">
        <v>1</v>
      </c>
      <c r="I632" s="170"/>
      <c r="L632" s="166"/>
      <c r="M632" s="171"/>
      <c r="T632" s="172"/>
      <c r="AT632" s="167" t="s">
        <v>340</v>
      </c>
      <c r="AU632" s="167" t="s">
        <v>78</v>
      </c>
      <c r="AV632" s="14" t="s">
        <v>336</v>
      </c>
      <c r="AW632" s="14" t="s">
        <v>32</v>
      </c>
      <c r="AX632" s="14" t="s">
        <v>78</v>
      </c>
      <c r="AY632" s="167" t="s">
        <v>330</v>
      </c>
    </row>
    <row r="633" spans="2:65" s="1" customFormat="1" ht="16.5" customHeight="1">
      <c r="B633" s="33"/>
      <c r="C633" s="134" t="s">
        <v>1921</v>
      </c>
      <c r="D633" s="134" t="s">
        <v>332</v>
      </c>
      <c r="E633" s="135" t="s">
        <v>7543</v>
      </c>
      <c r="F633" s="136" t="s">
        <v>7544</v>
      </c>
      <c r="G633" s="137" t="s">
        <v>973</v>
      </c>
      <c r="H633" s="138">
        <v>1</v>
      </c>
      <c r="I633" s="139">
        <v>9934.1200000000008</v>
      </c>
      <c r="J633" s="140">
        <f>ROUND(I633*H633,2)</f>
        <v>9934.1200000000008</v>
      </c>
      <c r="K633" s="136" t="s">
        <v>7141</v>
      </c>
      <c r="L633" s="33"/>
      <c r="M633" s="141" t="s">
        <v>21</v>
      </c>
      <c r="N633" s="142" t="s">
        <v>42</v>
      </c>
      <c r="P633" s="143">
        <f>O633*H633</f>
        <v>0</v>
      </c>
      <c r="Q633" s="143">
        <v>2.7480000000000001E-2</v>
      </c>
      <c r="R633" s="143">
        <f>Q633*H633</f>
        <v>2.7480000000000001E-2</v>
      </c>
      <c r="S633" s="143">
        <v>0</v>
      </c>
      <c r="T633" s="144">
        <f>S633*H633</f>
        <v>0</v>
      </c>
      <c r="AR633" s="145" t="s">
        <v>444</v>
      </c>
      <c r="AT633" s="145" t="s">
        <v>332</v>
      </c>
      <c r="AU633" s="145" t="s">
        <v>78</v>
      </c>
      <c r="AY633" s="18" t="s">
        <v>330</v>
      </c>
      <c r="BE633" s="146">
        <f>IF(N633="základní",J633,0)</f>
        <v>9934.1200000000008</v>
      </c>
      <c r="BF633" s="146">
        <f>IF(N633="snížená",J633,0)</f>
        <v>0</v>
      </c>
      <c r="BG633" s="146">
        <f>IF(N633="zákl. přenesená",J633,0)</f>
        <v>0</v>
      </c>
      <c r="BH633" s="146">
        <f>IF(N633="sníž. přenesená",J633,0)</f>
        <v>0</v>
      </c>
      <c r="BI633" s="146">
        <f>IF(N633="nulová",J633,0)</f>
        <v>0</v>
      </c>
      <c r="BJ633" s="18" t="s">
        <v>78</v>
      </c>
      <c r="BK633" s="146">
        <f>ROUND(I633*H633,2)</f>
        <v>9934.1200000000008</v>
      </c>
      <c r="BL633" s="18" t="s">
        <v>444</v>
      </c>
      <c r="BM633" s="145" t="s">
        <v>2992</v>
      </c>
    </row>
    <row r="634" spans="2:65" s="1" customFormat="1" ht="19.5">
      <c r="B634" s="33"/>
      <c r="D634" s="152" t="s">
        <v>375</v>
      </c>
      <c r="F634" s="165" t="s">
        <v>7433</v>
      </c>
      <c r="I634" s="149"/>
      <c r="L634" s="33"/>
      <c r="M634" s="150"/>
      <c r="T634" s="52"/>
      <c r="AT634" s="18" t="s">
        <v>375</v>
      </c>
      <c r="AU634" s="18" t="s">
        <v>78</v>
      </c>
    </row>
    <row r="635" spans="2:65" s="13" customFormat="1">
      <c r="B635" s="158"/>
      <c r="D635" s="152" t="s">
        <v>340</v>
      </c>
      <c r="E635" s="159" t="s">
        <v>21</v>
      </c>
      <c r="F635" s="160" t="s">
        <v>7404</v>
      </c>
      <c r="H635" s="161">
        <v>1</v>
      </c>
      <c r="I635" s="162"/>
      <c r="L635" s="158"/>
      <c r="M635" s="163"/>
      <c r="T635" s="164"/>
      <c r="AT635" s="159" t="s">
        <v>340</v>
      </c>
      <c r="AU635" s="159" t="s">
        <v>78</v>
      </c>
      <c r="AV635" s="13" t="s">
        <v>80</v>
      </c>
      <c r="AW635" s="13" t="s">
        <v>32</v>
      </c>
      <c r="AX635" s="13" t="s">
        <v>71</v>
      </c>
      <c r="AY635" s="159" t="s">
        <v>330</v>
      </c>
    </row>
    <row r="636" spans="2:65" s="14" customFormat="1">
      <c r="B636" s="166"/>
      <c r="D636" s="152" t="s">
        <v>340</v>
      </c>
      <c r="E636" s="167" t="s">
        <v>21</v>
      </c>
      <c r="F636" s="168" t="s">
        <v>443</v>
      </c>
      <c r="H636" s="169">
        <v>1</v>
      </c>
      <c r="I636" s="170"/>
      <c r="L636" s="166"/>
      <c r="M636" s="171"/>
      <c r="T636" s="172"/>
      <c r="AT636" s="167" t="s">
        <v>340</v>
      </c>
      <c r="AU636" s="167" t="s">
        <v>78</v>
      </c>
      <c r="AV636" s="14" t="s">
        <v>336</v>
      </c>
      <c r="AW636" s="14" t="s">
        <v>32</v>
      </c>
      <c r="AX636" s="14" t="s">
        <v>78</v>
      </c>
      <c r="AY636" s="167" t="s">
        <v>330</v>
      </c>
    </row>
    <row r="637" spans="2:65" s="1" customFormat="1" ht="16.5" customHeight="1">
      <c r="B637" s="33"/>
      <c r="C637" s="134" t="s">
        <v>1926</v>
      </c>
      <c r="D637" s="134" t="s">
        <v>332</v>
      </c>
      <c r="E637" s="135" t="s">
        <v>7545</v>
      </c>
      <c r="F637" s="136" t="s">
        <v>7546</v>
      </c>
      <c r="G637" s="137" t="s">
        <v>973</v>
      </c>
      <c r="H637" s="138">
        <v>1</v>
      </c>
      <c r="I637" s="139">
        <v>653.05000000000018</v>
      </c>
      <c r="J637" s="140">
        <f>ROUND(I637*H637,2)</f>
        <v>653.04999999999995</v>
      </c>
      <c r="K637" s="136" t="s">
        <v>7141</v>
      </c>
      <c r="L637" s="33"/>
      <c r="M637" s="141" t="s">
        <v>21</v>
      </c>
      <c r="N637" s="142" t="s">
        <v>42</v>
      </c>
      <c r="P637" s="143">
        <f>O637*H637</f>
        <v>0</v>
      </c>
      <c r="Q637" s="143">
        <v>0</v>
      </c>
      <c r="R637" s="143">
        <f>Q637*H637</f>
        <v>0</v>
      </c>
      <c r="S637" s="143">
        <v>0</v>
      </c>
      <c r="T637" s="144">
        <f>S637*H637</f>
        <v>0</v>
      </c>
      <c r="AR637" s="145" t="s">
        <v>444</v>
      </c>
      <c r="AT637" s="145" t="s">
        <v>332</v>
      </c>
      <c r="AU637" s="145" t="s">
        <v>78</v>
      </c>
      <c r="AY637" s="18" t="s">
        <v>330</v>
      </c>
      <c r="BE637" s="146">
        <f>IF(N637="základní",J637,0)</f>
        <v>653.04999999999995</v>
      </c>
      <c r="BF637" s="146">
        <f>IF(N637="snížená",J637,0)</f>
        <v>0</v>
      </c>
      <c r="BG637" s="146">
        <f>IF(N637="zákl. přenesená",J637,0)</f>
        <v>0</v>
      </c>
      <c r="BH637" s="146">
        <f>IF(N637="sníž. přenesená",J637,0)</f>
        <v>0</v>
      </c>
      <c r="BI637" s="146">
        <f>IF(N637="nulová",J637,0)</f>
        <v>0</v>
      </c>
      <c r="BJ637" s="18" t="s">
        <v>78</v>
      </c>
      <c r="BK637" s="146">
        <f>ROUND(I637*H637,2)</f>
        <v>653.04999999999995</v>
      </c>
      <c r="BL637" s="18" t="s">
        <v>444</v>
      </c>
      <c r="BM637" s="145" t="s">
        <v>3009</v>
      </c>
    </row>
    <row r="638" spans="2:65" s="1" customFormat="1" ht="19.5">
      <c r="B638" s="33"/>
      <c r="D638" s="152" t="s">
        <v>375</v>
      </c>
      <c r="F638" s="165" t="s">
        <v>7547</v>
      </c>
      <c r="I638" s="149"/>
      <c r="L638" s="33"/>
      <c r="M638" s="150"/>
      <c r="T638" s="52"/>
      <c r="AT638" s="18" t="s">
        <v>375</v>
      </c>
      <c r="AU638" s="18" t="s">
        <v>78</v>
      </c>
    </row>
    <row r="639" spans="2:65" s="13" customFormat="1">
      <c r="B639" s="158"/>
      <c r="D639" s="152" t="s">
        <v>340</v>
      </c>
      <c r="E639" s="159" t="s">
        <v>21</v>
      </c>
      <c r="F639" s="160" t="s">
        <v>7404</v>
      </c>
      <c r="H639" s="161">
        <v>1</v>
      </c>
      <c r="I639" s="162"/>
      <c r="L639" s="158"/>
      <c r="M639" s="163"/>
      <c r="T639" s="164"/>
      <c r="AT639" s="159" t="s">
        <v>340</v>
      </c>
      <c r="AU639" s="159" t="s">
        <v>78</v>
      </c>
      <c r="AV639" s="13" t="s">
        <v>80</v>
      </c>
      <c r="AW639" s="13" t="s">
        <v>32</v>
      </c>
      <c r="AX639" s="13" t="s">
        <v>71</v>
      </c>
      <c r="AY639" s="159" t="s">
        <v>330</v>
      </c>
    </row>
    <row r="640" spans="2:65" s="14" customFormat="1">
      <c r="B640" s="166"/>
      <c r="D640" s="152" t="s">
        <v>340</v>
      </c>
      <c r="E640" s="167" t="s">
        <v>21</v>
      </c>
      <c r="F640" s="168" t="s">
        <v>443</v>
      </c>
      <c r="H640" s="169">
        <v>1</v>
      </c>
      <c r="I640" s="170"/>
      <c r="L640" s="166"/>
      <c r="M640" s="171"/>
      <c r="T640" s="172"/>
      <c r="AT640" s="167" t="s">
        <v>340</v>
      </c>
      <c r="AU640" s="167" t="s">
        <v>78</v>
      </c>
      <c r="AV640" s="14" t="s">
        <v>336</v>
      </c>
      <c r="AW640" s="14" t="s">
        <v>32</v>
      </c>
      <c r="AX640" s="14" t="s">
        <v>78</v>
      </c>
      <c r="AY640" s="167" t="s">
        <v>330</v>
      </c>
    </row>
    <row r="641" spans="2:65" s="1" customFormat="1" ht="16.5" customHeight="1">
      <c r="B641" s="33"/>
      <c r="C641" s="134" t="s">
        <v>1933</v>
      </c>
      <c r="D641" s="134" t="s">
        <v>332</v>
      </c>
      <c r="E641" s="135" t="s">
        <v>7548</v>
      </c>
      <c r="F641" s="136" t="s">
        <v>7549</v>
      </c>
      <c r="G641" s="137" t="s">
        <v>973</v>
      </c>
      <c r="H641" s="138">
        <v>1</v>
      </c>
      <c r="I641" s="139">
        <v>560.41</v>
      </c>
      <c r="J641" s="140">
        <f>ROUND(I641*H641,2)</f>
        <v>560.41</v>
      </c>
      <c r="K641" s="136" t="s">
        <v>7141</v>
      </c>
      <c r="L641" s="33"/>
      <c r="M641" s="141" t="s">
        <v>21</v>
      </c>
      <c r="N641" s="142" t="s">
        <v>42</v>
      </c>
      <c r="P641" s="143">
        <f>O641*H641</f>
        <v>0</v>
      </c>
      <c r="Q641" s="143">
        <v>5.4000000000000001E-4</v>
      </c>
      <c r="R641" s="143">
        <f>Q641*H641</f>
        <v>5.4000000000000001E-4</v>
      </c>
      <c r="S641" s="143">
        <v>0</v>
      </c>
      <c r="T641" s="144">
        <f>S641*H641</f>
        <v>0</v>
      </c>
      <c r="AR641" s="145" t="s">
        <v>444</v>
      </c>
      <c r="AT641" s="145" t="s">
        <v>332</v>
      </c>
      <c r="AU641" s="145" t="s">
        <v>78</v>
      </c>
      <c r="AY641" s="18" t="s">
        <v>330</v>
      </c>
      <c r="BE641" s="146">
        <f>IF(N641="základní",J641,0)</f>
        <v>560.41</v>
      </c>
      <c r="BF641" s="146">
        <f>IF(N641="snížená",J641,0)</f>
        <v>0</v>
      </c>
      <c r="BG641" s="146">
        <f>IF(N641="zákl. přenesená",J641,0)</f>
        <v>0</v>
      </c>
      <c r="BH641" s="146">
        <f>IF(N641="sníž. přenesená",J641,0)</f>
        <v>0</v>
      </c>
      <c r="BI641" s="146">
        <f>IF(N641="nulová",J641,0)</f>
        <v>0</v>
      </c>
      <c r="BJ641" s="18" t="s">
        <v>78</v>
      </c>
      <c r="BK641" s="146">
        <f>ROUND(I641*H641,2)</f>
        <v>560.41</v>
      </c>
      <c r="BL641" s="18" t="s">
        <v>444</v>
      </c>
      <c r="BM641" s="145" t="s">
        <v>3022</v>
      </c>
    </row>
    <row r="642" spans="2:65" s="1" customFormat="1" ht="19.5">
      <c r="B642" s="33"/>
      <c r="D642" s="152" t="s">
        <v>375</v>
      </c>
      <c r="F642" s="165" t="s">
        <v>7433</v>
      </c>
      <c r="I642" s="149"/>
      <c r="L642" s="33"/>
      <c r="M642" s="150"/>
      <c r="T642" s="52"/>
      <c r="AT642" s="18" t="s">
        <v>375</v>
      </c>
      <c r="AU642" s="18" t="s">
        <v>78</v>
      </c>
    </row>
    <row r="643" spans="2:65" s="13" customFormat="1">
      <c r="B643" s="158"/>
      <c r="D643" s="152" t="s">
        <v>340</v>
      </c>
      <c r="E643" s="159" t="s">
        <v>21</v>
      </c>
      <c r="F643" s="160" t="s">
        <v>7404</v>
      </c>
      <c r="H643" s="161">
        <v>1</v>
      </c>
      <c r="I643" s="162"/>
      <c r="L643" s="158"/>
      <c r="M643" s="163"/>
      <c r="T643" s="164"/>
      <c r="AT643" s="159" t="s">
        <v>340</v>
      </c>
      <c r="AU643" s="159" t="s">
        <v>78</v>
      </c>
      <c r="AV643" s="13" t="s">
        <v>80</v>
      </c>
      <c r="AW643" s="13" t="s">
        <v>32</v>
      </c>
      <c r="AX643" s="13" t="s">
        <v>71</v>
      </c>
      <c r="AY643" s="159" t="s">
        <v>330</v>
      </c>
    </row>
    <row r="644" spans="2:65" s="14" customFormat="1">
      <c r="B644" s="166"/>
      <c r="D644" s="152" t="s">
        <v>340</v>
      </c>
      <c r="E644" s="167" t="s">
        <v>21</v>
      </c>
      <c r="F644" s="168" t="s">
        <v>443</v>
      </c>
      <c r="H644" s="169">
        <v>1</v>
      </c>
      <c r="I644" s="170"/>
      <c r="L644" s="166"/>
      <c r="M644" s="171"/>
      <c r="T644" s="172"/>
      <c r="AT644" s="167" t="s">
        <v>340</v>
      </c>
      <c r="AU644" s="167" t="s">
        <v>78</v>
      </c>
      <c r="AV644" s="14" t="s">
        <v>336</v>
      </c>
      <c r="AW644" s="14" t="s">
        <v>32</v>
      </c>
      <c r="AX644" s="14" t="s">
        <v>78</v>
      </c>
      <c r="AY644" s="167" t="s">
        <v>330</v>
      </c>
    </row>
    <row r="645" spans="2:65" s="1" customFormat="1" ht="16.5" customHeight="1">
      <c r="B645" s="33"/>
      <c r="C645" s="134" t="s">
        <v>1942</v>
      </c>
      <c r="D645" s="134" t="s">
        <v>332</v>
      </c>
      <c r="E645" s="135" t="s">
        <v>7550</v>
      </c>
      <c r="F645" s="136" t="s">
        <v>7551</v>
      </c>
      <c r="G645" s="137" t="s">
        <v>973</v>
      </c>
      <c r="H645" s="138">
        <v>1</v>
      </c>
      <c r="I645" s="139">
        <v>992.3</v>
      </c>
      <c r="J645" s="140">
        <f>ROUND(I645*H645,2)</f>
        <v>992.3</v>
      </c>
      <c r="K645" s="136" t="s">
        <v>7141</v>
      </c>
      <c r="L645" s="33"/>
      <c r="M645" s="141" t="s">
        <v>21</v>
      </c>
      <c r="N645" s="142" t="s">
        <v>42</v>
      </c>
      <c r="P645" s="143">
        <f>O645*H645</f>
        <v>0</v>
      </c>
      <c r="Q645" s="143">
        <v>5.4000000000000001E-4</v>
      </c>
      <c r="R645" s="143">
        <f>Q645*H645</f>
        <v>5.4000000000000001E-4</v>
      </c>
      <c r="S645" s="143">
        <v>0</v>
      </c>
      <c r="T645" s="144">
        <f>S645*H645</f>
        <v>0</v>
      </c>
      <c r="AR645" s="145" t="s">
        <v>444</v>
      </c>
      <c r="AT645" s="145" t="s">
        <v>332</v>
      </c>
      <c r="AU645" s="145" t="s">
        <v>78</v>
      </c>
      <c r="AY645" s="18" t="s">
        <v>330</v>
      </c>
      <c r="BE645" s="146">
        <f>IF(N645="základní",J645,0)</f>
        <v>992.3</v>
      </c>
      <c r="BF645" s="146">
        <f>IF(N645="snížená",J645,0)</f>
        <v>0</v>
      </c>
      <c r="BG645" s="146">
        <f>IF(N645="zákl. přenesená",J645,0)</f>
        <v>0</v>
      </c>
      <c r="BH645" s="146">
        <f>IF(N645="sníž. přenesená",J645,0)</f>
        <v>0</v>
      </c>
      <c r="BI645" s="146">
        <f>IF(N645="nulová",J645,0)</f>
        <v>0</v>
      </c>
      <c r="BJ645" s="18" t="s">
        <v>78</v>
      </c>
      <c r="BK645" s="146">
        <f>ROUND(I645*H645,2)</f>
        <v>992.3</v>
      </c>
      <c r="BL645" s="18" t="s">
        <v>444</v>
      </c>
      <c r="BM645" s="145" t="s">
        <v>3034</v>
      </c>
    </row>
    <row r="646" spans="2:65" s="1" customFormat="1" ht="19.5">
      <c r="B646" s="33"/>
      <c r="D646" s="152" t="s">
        <v>375</v>
      </c>
      <c r="F646" s="165" t="s">
        <v>7433</v>
      </c>
      <c r="I646" s="149"/>
      <c r="L646" s="33"/>
      <c r="M646" s="150"/>
      <c r="T646" s="52"/>
      <c r="AT646" s="18" t="s">
        <v>375</v>
      </c>
      <c r="AU646" s="18" t="s">
        <v>78</v>
      </c>
    </row>
    <row r="647" spans="2:65" s="13" customFormat="1">
      <c r="B647" s="158"/>
      <c r="D647" s="152" t="s">
        <v>340</v>
      </c>
      <c r="E647" s="159" t="s">
        <v>21</v>
      </c>
      <c r="F647" s="160" t="s">
        <v>7404</v>
      </c>
      <c r="H647" s="161">
        <v>1</v>
      </c>
      <c r="I647" s="162"/>
      <c r="L647" s="158"/>
      <c r="M647" s="163"/>
      <c r="T647" s="164"/>
      <c r="AT647" s="159" t="s">
        <v>340</v>
      </c>
      <c r="AU647" s="159" t="s">
        <v>78</v>
      </c>
      <c r="AV647" s="13" t="s">
        <v>80</v>
      </c>
      <c r="AW647" s="13" t="s">
        <v>32</v>
      </c>
      <c r="AX647" s="13" t="s">
        <v>71</v>
      </c>
      <c r="AY647" s="159" t="s">
        <v>330</v>
      </c>
    </row>
    <row r="648" spans="2:65" s="14" customFormat="1">
      <c r="B648" s="166"/>
      <c r="D648" s="152" t="s">
        <v>340</v>
      </c>
      <c r="E648" s="167" t="s">
        <v>21</v>
      </c>
      <c r="F648" s="168" t="s">
        <v>443</v>
      </c>
      <c r="H648" s="169">
        <v>1</v>
      </c>
      <c r="I648" s="170"/>
      <c r="L648" s="166"/>
      <c r="M648" s="171"/>
      <c r="T648" s="172"/>
      <c r="AT648" s="167" t="s">
        <v>340</v>
      </c>
      <c r="AU648" s="167" t="s">
        <v>78</v>
      </c>
      <c r="AV648" s="14" t="s">
        <v>336</v>
      </c>
      <c r="AW648" s="14" t="s">
        <v>32</v>
      </c>
      <c r="AX648" s="14" t="s">
        <v>78</v>
      </c>
      <c r="AY648" s="167" t="s">
        <v>330</v>
      </c>
    </row>
    <row r="649" spans="2:65" s="1" customFormat="1" ht="16.5" customHeight="1">
      <c r="B649" s="33"/>
      <c r="C649" s="134" t="s">
        <v>1948</v>
      </c>
      <c r="D649" s="134" t="s">
        <v>332</v>
      </c>
      <c r="E649" s="135" t="s">
        <v>7552</v>
      </c>
      <c r="F649" s="136" t="s">
        <v>7553</v>
      </c>
      <c r="G649" s="137" t="s">
        <v>973</v>
      </c>
      <c r="H649" s="138">
        <v>4</v>
      </c>
      <c r="I649" s="139">
        <v>567.27</v>
      </c>
      <c r="J649" s="140">
        <f>ROUND(I649*H649,2)</f>
        <v>2269.08</v>
      </c>
      <c r="K649" s="136" t="s">
        <v>21</v>
      </c>
      <c r="L649" s="33"/>
      <c r="M649" s="141" t="s">
        <v>21</v>
      </c>
      <c r="N649" s="142" t="s">
        <v>42</v>
      </c>
      <c r="P649" s="143">
        <f>O649*H649</f>
        <v>0</v>
      </c>
      <c r="Q649" s="143">
        <v>1E-3</v>
      </c>
      <c r="R649" s="143">
        <f>Q649*H649</f>
        <v>4.0000000000000001E-3</v>
      </c>
      <c r="S649" s="143">
        <v>0</v>
      </c>
      <c r="T649" s="144">
        <f>S649*H649</f>
        <v>0</v>
      </c>
      <c r="AR649" s="145" t="s">
        <v>444</v>
      </c>
      <c r="AT649" s="145" t="s">
        <v>332</v>
      </c>
      <c r="AU649" s="145" t="s">
        <v>78</v>
      </c>
      <c r="AY649" s="18" t="s">
        <v>330</v>
      </c>
      <c r="BE649" s="146">
        <f>IF(N649="základní",J649,0)</f>
        <v>2269.08</v>
      </c>
      <c r="BF649" s="146">
        <f>IF(N649="snížená",J649,0)</f>
        <v>0</v>
      </c>
      <c r="BG649" s="146">
        <f>IF(N649="zákl. přenesená",J649,0)</f>
        <v>0</v>
      </c>
      <c r="BH649" s="146">
        <f>IF(N649="sníž. přenesená",J649,0)</f>
        <v>0</v>
      </c>
      <c r="BI649" s="146">
        <f>IF(N649="nulová",J649,0)</f>
        <v>0</v>
      </c>
      <c r="BJ649" s="18" t="s">
        <v>78</v>
      </c>
      <c r="BK649" s="146">
        <f>ROUND(I649*H649,2)</f>
        <v>2269.08</v>
      </c>
      <c r="BL649" s="18" t="s">
        <v>444</v>
      </c>
      <c r="BM649" s="145" t="s">
        <v>3044</v>
      </c>
    </row>
    <row r="650" spans="2:65" s="1" customFormat="1" ht="19.5">
      <c r="B650" s="33"/>
      <c r="D650" s="152" t="s">
        <v>375</v>
      </c>
      <c r="F650" s="165" t="s">
        <v>7554</v>
      </c>
      <c r="I650" s="149"/>
      <c r="L650" s="33"/>
      <c r="M650" s="150"/>
      <c r="T650" s="52"/>
      <c r="AT650" s="18" t="s">
        <v>375</v>
      </c>
      <c r="AU650" s="18" t="s">
        <v>78</v>
      </c>
    </row>
    <row r="651" spans="2:65" s="13" customFormat="1">
      <c r="B651" s="158"/>
      <c r="D651" s="152" t="s">
        <v>340</v>
      </c>
      <c r="E651" s="159" t="s">
        <v>21</v>
      </c>
      <c r="F651" s="160" t="s">
        <v>7352</v>
      </c>
      <c r="H651" s="161">
        <v>4</v>
      </c>
      <c r="I651" s="162"/>
      <c r="L651" s="158"/>
      <c r="M651" s="163"/>
      <c r="T651" s="164"/>
      <c r="AT651" s="159" t="s">
        <v>340</v>
      </c>
      <c r="AU651" s="159" t="s">
        <v>78</v>
      </c>
      <c r="AV651" s="13" t="s">
        <v>80</v>
      </c>
      <c r="AW651" s="13" t="s">
        <v>32</v>
      </c>
      <c r="AX651" s="13" t="s">
        <v>71</v>
      </c>
      <c r="AY651" s="159" t="s">
        <v>330</v>
      </c>
    </row>
    <row r="652" spans="2:65" s="14" customFormat="1">
      <c r="B652" s="166"/>
      <c r="D652" s="152" t="s">
        <v>340</v>
      </c>
      <c r="E652" s="167" t="s">
        <v>21</v>
      </c>
      <c r="F652" s="168" t="s">
        <v>443</v>
      </c>
      <c r="H652" s="169">
        <v>4</v>
      </c>
      <c r="I652" s="170"/>
      <c r="L652" s="166"/>
      <c r="M652" s="171"/>
      <c r="T652" s="172"/>
      <c r="AT652" s="167" t="s">
        <v>340</v>
      </c>
      <c r="AU652" s="167" t="s">
        <v>78</v>
      </c>
      <c r="AV652" s="14" t="s">
        <v>336</v>
      </c>
      <c r="AW652" s="14" t="s">
        <v>32</v>
      </c>
      <c r="AX652" s="14" t="s">
        <v>78</v>
      </c>
      <c r="AY652" s="167" t="s">
        <v>330</v>
      </c>
    </row>
    <row r="653" spans="2:65" s="1" customFormat="1" ht="24.2" customHeight="1">
      <c r="B653" s="33"/>
      <c r="C653" s="134" t="s">
        <v>1968</v>
      </c>
      <c r="D653" s="134" t="s">
        <v>332</v>
      </c>
      <c r="E653" s="135" t="s">
        <v>7555</v>
      </c>
      <c r="F653" s="136" t="s">
        <v>7556</v>
      </c>
      <c r="G653" s="137" t="s">
        <v>973</v>
      </c>
      <c r="H653" s="138">
        <v>79</v>
      </c>
      <c r="I653" s="139">
        <v>3043.88</v>
      </c>
      <c r="J653" s="140">
        <f>ROUND(I653*H653,2)</f>
        <v>240466.52</v>
      </c>
      <c r="K653" s="136" t="s">
        <v>21</v>
      </c>
      <c r="L653" s="33"/>
      <c r="M653" s="141" t="s">
        <v>21</v>
      </c>
      <c r="N653" s="142" t="s">
        <v>42</v>
      </c>
      <c r="P653" s="143">
        <f>O653*H653</f>
        <v>0</v>
      </c>
      <c r="Q653" s="143">
        <v>1E-3</v>
      </c>
      <c r="R653" s="143">
        <f>Q653*H653</f>
        <v>7.9000000000000001E-2</v>
      </c>
      <c r="S653" s="143">
        <v>0</v>
      </c>
      <c r="T653" s="144">
        <f>S653*H653</f>
        <v>0</v>
      </c>
      <c r="AR653" s="145" t="s">
        <v>444</v>
      </c>
      <c r="AT653" s="145" t="s">
        <v>332</v>
      </c>
      <c r="AU653" s="145" t="s">
        <v>78</v>
      </c>
      <c r="AY653" s="18" t="s">
        <v>330</v>
      </c>
      <c r="BE653" s="146">
        <f>IF(N653="základní",J653,0)</f>
        <v>240466.52</v>
      </c>
      <c r="BF653" s="146">
        <f>IF(N653="snížená",J653,0)</f>
        <v>0</v>
      </c>
      <c r="BG653" s="146">
        <f>IF(N653="zákl. přenesená",J653,0)</f>
        <v>0</v>
      </c>
      <c r="BH653" s="146">
        <f>IF(N653="sníž. přenesená",J653,0)</f>
        <v>0</v>
      </c>
      <c r="BI653" s="146">
        <f>IF(N653="nulová",J653,0)</f>
        <v>0</v>
      </c>
      <c r="BJ653" s="18" t="s">
        <v>78</v>
      </c>
      <c r="BK653" s="146">
        <f>ROUND(I653*H653,2)</f>
        <v>240466.52</v>
      </c>
      <c r="BL653" s="18" t="s">
        <v>444</v>
      </c>
      <c r="BM653" s="145" t="s">
        <v>3055</v>
      </c>
    </row>
    <row r="654" spans="2:65" s="1" customFormat="1" ht="29.25">
      <c r="B654" s="33"/>
      <c r="D654" s="152" t="s">
        <v>375</v>
      </c>
      <c r="F654" s="165" t="s">
        <v>7557</v>
      </c>
      <c r="I654" s="149"/>
      <c r="L654" s="33"/>
      <c r="M654" s="150"/>
      <c r="T654" s="52"/>
      <c r="AT654" s="18" t="s">
        <v>375</v>
      </c>
      <c r="AU654" s="18" t="s">
        <v>78</v>
      </c>
    </row>
    <row r="655" spans="2:65" s="12" customFormat="1">
      <c r="B655" s="151"/>
      <c r="D655" s="152" t="s">
        <v>340</v>
      </c>
      <c r="E655" s="153" t="s">
        <v>21</v>
      </c>
      <c r="F655" s="154" t="s">
        <v>7558</v>
      </c>
      <c r="H655" s="153" t="s">
        <v>21</v>
      </c>
      <c r="I655" s="155"/>
      <c r="L655" s="151"/>
      <c r="M655" s="156"/>
      <c r="T655" s="157"/>
      <c r="AT655" s="153" t="s">
        <v>340</v>
      </c>
      <c r="AU655" s="153" t="s">
        <v>78</v>
      </c>
      <c r="AV655" s="12" t="s">
        <v>78</v>
      </c>
      <c r="AW655" s="12" t="s">
        <v>32</v>
      </c>
      <c r="AX655" s="12" t="s">
        <v>71</v>
      </c>
      <c r="AY655" s="153" t="s">
        <v>330</v>
      </c>
    </row>
    <row r="656" spans="2:65" s="13" customFormat="1">
      <c r="B656" s="158"/>
      <c r="D656" s="152" t="s">
        <v>340</v>
      </c>
      <c r="E656" s="159" t="s">
        <v>21</v>
      </c>
      <c r="F656" s="160" t="s">
        <v>7559</v>
      </c>
      <c r="H656" s="161">
        <v>79</v>
      </c>
      <c r="I656" s="162"/>
      <c r="L656" s="158"/>
      <c r="M656" s="163"/>
      <c r="T656" s="164"/>
      <c r="AT656" s="159" t="s">
        <v>340</v>
      </c>
      <c r="AU656" s="159" t="s">
        <v>78</v>
      </c>
      <c r="AV656" s="13" t="s">
        <v>80</v>
      </c>
      <c r="AW656" s="13" t="s">
        <v>32</v>
      </c>
      <c r="AX656" s="13" t="s">
        <v>71</v>
      </c>
      <c r="AY656" s="159" t="s">
        <v>330</v>
      </c>
    </row>
    <row r="657" spans="2:65" s="14" customFormat="1">
      <c r="B657" s="166"/>
      <c r="D657" s="152" t="s">
        <v>340</v>
      </c>
      <c r="E657" s="167" t="s">
        <v>21</v>
      </c>
      <c r="F657" s="168" t="s">
        <v>443</v>
      </c>
      <c r="H657" s="169">
        <v>79</v>
      </c>
      <c r="I657" s="170"/>
      <c r="L657" s="166"/>
      <c r="M657" s="171"/>
      <c r="T657" s="172"/>
      <c r="AT657" s="167" t="s">
        <v>340</v>
      </c>
      <c r="AU657" s="167" t="s">
        <v>78</v>
      </c>
      <c r="AV657" s="14" t="s">
        <v>336</v>
      </c>
      <c r="AW657" s="14" t="s">
        <v>32</v>
      </c>
      <c r="AX657" s="14" t="s">
        <v>78</v>
      </c>
      <c r="AY657" s="167" t="s">
        <v>330</v>
      </c>
    </row>
    <row r="658" spans="2:65" s="1" customFormat="1" ht="24.2" customHeight="1">
      <c r="B658" s="33"/>
      <c r="C658" s="134" t="s">
        <v>1974</v>
      </c>
      <c r="D658" s="134" t="s">
        <v>332</v>
      </c>
      <c r="E658" s="135" t="s">
        <v>7560</v>
      </c>
      <c r="F658" s="136" t="s">
        <v>7561</v>
      </c>
      <c r="G658" s="137" t="s">
        <v>973</v>
      </c>
      <c r="H658" s="138">
        <v>1</v>
      </c>
      <c r="I658" s="139">
        <v>3309.53</v>
      </c>
      <c r="J658" s="140">
        <f>ROUND(I658*H658,2)</f>
        <v>3309.53</v>
      </c>
      <c r="K658" s="136" t="s">
        <v>21</v>
      </c>
      <c r="L658" s="33"/>
      <c r="M658" s="141" t="s">
        <v>21</v>
      </c>
      <c r="N658" s="142" t="s">
        <v>42</v>
      </c>
      <c r="P658" s="143">
        <f>O658*H658</f>
        <v>0</v>
      </c>
      <c r="Q658" s="143">
        <v>0</v>
      </c>
      <c r="R658" s="143">
        <f>Q658*H658</f>
        <v>0</v>
      </c>
      <c r="S658" s="143">
        <v>0</v>
      </c>
      <c r="T658" s="144">
        <f>S658*H658</f>
        <v>0</v>
      </c>
      <c r="AR658" s="145" t="s">
        <v>444</v>
      </c>
      <c r="AT658" s="145" t="s">
        <v>332</v>
      </c>
      <c r="AU658" s="145" t="s">
        <v>78</v>
      </c>
      <c r="AY658" s="18" t="s">
        <v>330</v>
      </c>
      <c r="BE658" s="146">
        <f>IF(N658="základní",J658,0)</f>
        <v>3309.53</v>
      </c>
      <c r="BF658" s="146">
        <f>IF(N658="snížená",J658,0)</f>
        <v>0</v>
      </c>
      <c r="BG658" s="146">
        <f>IF(N658="zákl. přenesená",J658,0)</f>
        <v>0</v>
      </c>
      <c r="BH658" s="146">
        <f>IF(N658="sníž. přenesená",J658,0)</f>
        <v>0</v>
      </c>
      <c r="BI658" s="146">
        <f>IF(N658="nulová",J658,0)</f>
        <v>0</v>
      </c>
      <c r="BJ658" s="18" t="s">
        <v>78</v>
      </c>
      <c r="BK658" s="146">
        <f>ROUND(I658*H658,2)</f>
        <v>3309.53</v>
      </c>
      <c r="BL658" s="18" t="s">
        <v>444</v>
      </c>
      <c r="BM658" s="145" t="s">
        <v>3068</v>
      </c>
    </row>
    <row r="659" spans="2:65" s="1" customFormat="1" ht="29.25">
      <c r="B659" s="33"/>
      <c r="D659" s="152" t="s">
        <v>375</v>
      </c>
      <c r="F659" s="165" t="s">
        <v>7557</v>
      </c>
      <c r="I659" s="149"/>
      <c r="L659" s="33"/>
      <c r="M659" s="150"/>
      <c r="T659" s="52"/>
      <c r="AT659" s="18" t="s">
        <v>375</v>
      </c>
      <c r="AU659" s="18" t="s">
        <v>78</v>
      </c>
    </row>
    <row r="660" spans="2:65" s="12" customFormat="1">
      <c r="B660" s="151"/>
      <c r="D660" s="152" t="s">
        <v>340</v>
      </c>
      <c r="E660" s="153" t="s">
        <v>21</v>
      </c>
      <c r="F660" s="154" t="s">
        <v>7562</v>
      </c>
      <c r="H660" s="153" t="s">
        <v>21</v>
      </c>
      <c r="I660" s="155"/>
      <c r="L660" s="151"/>
      <c r="M660" s="156"/>
      <c r="T660" s="157"/>
      <c r="AT660" s="153" t="s">
        <v>340</v>
      </c>
      <c r="AU660" s="153" t="s">
        <v>78</v>
      </c>
      <c r="AV660" s="12" t="s">
        <v>78</v>
      </c>
      <c r="AW660" s="12" t="s">
        <v>32</v>
      </c>
      <c r="AX660" s="12" t="s">
        <v>71</v>
      </c>
      <c r="AY660" s="153" t="s">
        <v>330</v>
      </c>
    </row>
    <row r="661" spans="2:65" s="13" customFormat="1">
      <c r="B661" s="158"/>
      <c r="D661" s="152" t="s">
        <v>340</v>
      </c>
      <c r="E661" s="159" t="s">
        <v>21</v>
      </c>
      <c r="F661" s="160" t="s">
        <v>7404</v>
      </c>
      <c r="H661" s="161">
        <v>1</v>
      </c>
      <c r="I661" s="162"/>
      <c r="L661" s="158"/>
      <c r="M661" s="163"/>
      <c r="T661" s="164"/>
      <c r="AT661" s="159" t="s">
        <v>340</v>
      </c>
      <c r="AU661" s="159" t="s">
        <v>78</v>
      </c>
      <c r="AV661" s="13" t="s">
        <v>80</v>
      </c>
      <c r="AW661" s="13" t="s">
        <v>32</v>
      </c>
      <c r="AX661" s="13" t="s">
        <v>71</v>
      </c>
      <c r="AY661" s="159" t="s">
        <v>330</v>
      </c>
    </row>
    <row r="662" spans="2:65" s="14" customFormat="1">
      <c r="B662" s="166"/>
      <c r="D662" s="152" t="s">
        <v>340</v>
      </c>
      <c r="E662" s="167" t="s">
        <v>21</v>
      </c>
      <c r="F662" s="168" t="s">
        <v>443</v>
      </c>
      <c r="H662" s="169">
        <v>1</v>
      </c>
      <c r="I662" s="170"/>
      <c r="L662" s="166"/>
      <c r="M662" s="171"/>
      <c r="T662" s="172"/>
      <c r="AT662" s="167" t="s">
        <v>340</v>
      </c>
      <c r="AU662" s="167" t="s">
        <v>78</v>
      </c>
      <c r="AV662" s="14" t="s">
        <v>336</v>
      </c>
      <c r="AW662" s="14" t="s">
        <v>32</v>
      </c>
      <c r="AX662" s="14" t="s">
        <v>78</v>
      </c>
      <c r="AY662" s="167" t="s">
        <v>330</v>
      </c>
    </row>
    <row r="663" spans="2:65" s="1" customFormat="1" ht="16.5" customHeight="1">
      <c r="B663" s="33"/>
      <c r="C663" s="134" t="s">
        <v>1979</v>
      </c>
      <c r="D663" s="134" t="s">
        <v>332</v>
      </c>
      <c r="E663" s="135" t="s">
        <v>7563</v>
      </c>
      <c r="F663" s="136" t="s">
        <v>7564</v>
      </c>
      <c r="G663" s="137" t="s">
        <v>7565</v>
      </c>
      <c r="H663" s="138">
        <v>80</v>
      </c>
      <c r="I663" s="139">
        <v>85.23</v>
      </c>
      <c r="J663" s="140">
        <f>ROUND(I663*H663,2)</f>
        <v>6818.4</v>
      </c>
      <c r="K663" s="136" t="s">
        <v>21</v>
      </c>
      <c r="L663" s="33"/>
      <c r="M663" s="141" t="s">
        <v>21</v>
      </c>
      <c r="N663" s="142" t="s">
        <v>42</v>
      </c>
      <c r="P663" s="143">
        <f>O663*H663</f>
        <v>0</v>
      </c>
      <c r="Q663" s="143">
        <v>3.3000000000000002E-2</v>
      </c>
      <c r="R663" s="143">
        <f>Q663*H663</f>
        <v>2.64</v>
      </c>
      <c r="S663" s="143">
        <v>0</v>
      </c>
      <c r="T663" s="144">
        <f>S663*H663</f>
        <v>0</v>
      </c>
      <c r="AR663" s="145" t="s">
        <v>444</v>
      </c>
      <c r="AT663" s="145" t="s">
        <v>332</v>
      </c>
      <c r="AU663" s="145" t="s">
        <v>78</v>
      </c>
      <c r="AY663" s="18" t="s">
        <v>330</v>
      </c>
      <c r="BE663" s="146">
        <f>IF(N663="základní",J663,0)</f>
        <v>6818.4</v>
      </c>
      <c r="BF663" s="146">
        <f>IF(N663="snížená",J663,0)</f>
        <v>0</v>
      </c>
      <c r="BG663" s="146">
        <f>IF(N663="zákl. přenesená",J663,0)</f>
        <v>0</v>
      </c>
      <c r="BH663" s="146">
        <f>IF(N663="sníž. přenesená",J663,0)</f>
        <v>0</v>
      </c>
      <c r="BI663" s="146">
        <f>IF(N663="nulová",J663,0)</f>
        <v>0</v>
      </c>
      <c r="BJ663" s="18" t="s">
        <v>78</v>
      </c>
      <c r="BK663" s="146">
        <f>ROUND(I663*H663,2)</f>
        <v>6818.4</v>
      </c>
      <c r="BL663" s="18" t="s">
        <v>444</v>
      </c>
      <c r="BM663" s="145" t="s">
        <v>3080</v>
      </c>
    </row>
    <row r="664" spans="2:65" s="1" customFormat="1" ht="19.5">
      <c r="B664" s="33"/>
      <c r="D664" s="152" t="s">
        <v>375</v>
      </c>
      <c r="F664" s="165" t="s">
        <v>7566</v>
      </c>
      <c r="I664" s="149"/>
      <c r="L664" s="33"/>
      <c r="M664" s="150"/>
      <c r="T664" s="52"/>
      <c r="AT664" s="18" t="s">
        <v>375</v>
      </c>
      <c r="AU664" s="18" t="s">
        <v>78</v>
      </c>
    </row>
    <row r="665" spans="2:65" s="13" customFormat="1">
      <c r="B665" s="158"/>
      <c r="D665" s="152" t="s">
        <v>340</v>
      </c>
      <c r="E665" s="159" t="s">
        <v>21</v>
      </c>
      <c r="F665" s="160" t="s">
        <v>7325</v>
      </c>
      <c r="H665" s="161">
        <v>80</v>
      </c>
      <c r="I665" s="162"/>
      <c r="L665" s="158"/>
      <c r="M665" s="163"/>
      <c r="T665" s="164"/>
      <c r="AT665" s="159" t="s">
        <v>340</v>
      </c>
      <c r="AU665" s="159" t="s">
        <v>78</v>
      </c>
      <c r="AV665" s="13" t="s">
        <v>80</v>
      </c>
      <c r="AW665" s="13" t="s">
        <v>32</v>
      </c>
      <c r="AX665" s="13" t="s">
        <v>71</v>
      </c>
      <c r="AY665" s="159" t="s">
        <v>330</v>
      </c>
    </row>
    <row r="666" spans="2:65" s="14" customFormat="1">
      <c r="B666" s="166"/>
      <c r="D666" s="152" t="s">
        <v>340</v>
      </c>
      <c r="E666" s="167" t="s">
        <v>21</v>
      </c>
      <c r="F666" s="168" t="s">
        <v>443</v>
      </c>
      <c r="H666" s="169">
        <v>80</v>
      </c>
      <c r="I666" s="170"/>
      <c r="L666" s="166"/>
      <c r="M666" s="171"/>
      <c r="T666" s="172"/>
      <c r="AT666" s="167" t="s">
        <v>340</v>
      </c>
      <c r="AU666" s="167" t="s">
        <v>78</v>
      </c>
      <c r="AV666" s="14" t="s">
        <v>336</v>
      </c>
      <c r="AW666" s="14" t="s">
        <v>32</v>
      </c>
      <c r="AX666" s="14" t="s">
        <v>78</v>
      </c>
      <c r="AY666" s="167" t="s">
        <v>330</v>
      </c>
    </row>
    <row r="667" spans="2:65" s="1" customFormat="1" ht="16.5" customHeight="1">
      <c r="B667" s="33"/>
      <c r="C667" s="134" t="s">
        <v>1984</v>
      </c>
      <c r="D667" s="134" t="s">
        <v>332</v>
      </c>
      <c r="E667" s="135" t="s">
        <v>7567</v>
      </c>
      <c r="F667" s="136" t="s">
        <v>7568</v>
      </c>
      <c r="G667" s="137" t="s">
        <v>973</v>
      </c>
      <c r="H667" s="138">
        <v>104</v>
      </c>
      <c r="I667" s="139">
        <v>2140.6799999999998</v>
      </c>
      <c r="J667" s="140">
        <f>ROUND(I667*H667,2)</f>
        <v>222630.72</v>
      </c>
      <c r="K667" s="136" t="s">
        <v>21</v>
      </c>
      <c r="L667" s="33"/>
      <c r="M667" s="141" t="s">
        <v>21</v>
      </c>
      <c r="N667" s="142" t="s">
        <v>42</v>
      </c>
      <c r="P667" s="143">
        <f>O667*H667</f>
        <v>0</v>
      </c>
      <c r="Q667" s="143">
        <v>1E-3</v>
      </c>
      <c r="R667" s="143">
        <f>Q667*H667</f>
        <v>0.10400000000000001</v>
      </c>
      <c r="S667" s="143">
        <v>0</v>
      </c>
      <c r="T667" s="144">
        <f>S667*H667</f>
        <v>0</v>
      </c>
      <c r="AR667" s="145" t="s">
        <v>444</v>
      </c>
      <c r="AT667" s="145" t="s">
        <v>332</v>
      </c>
      <c r="AU667" s="145" t="s">
        <v>78</v>
      </c>
      <c r="AY667" s="18" t="s">
        <v>330</v>
      </c>
      <c r="BE667" s="146">
        <f>IF(N667="základní",J667,0)</f>
        <v>222630.72</v>
      </c>
      <c r="BF667" s="146">
        <f>IF(N667="snížená",J667,0)</f>
        <v>0</v>
      </c>
      <c r="BG667" s="146">
        <f>IF(N667="zákl. přenesená",J667,0)</f>
        <v>0</v>
      </c>
      <c r="BH667" s="146">
        <f>IF(N667="sníž. přenesená",J667,0)</f>
        <v>0</v>
      </c>
      <c r="BI667" s="146">
        <f>IF(N667="nulová",J667,0)</f>
        <v>0</v>
      </c>
      <c r="BJ667" s="18" t="s">
        <v>78</v>
      </c>
      <c r="BK667" s="146">
        <f>ROUND(I667*H667,2)</f>
        <v>222630.72</v>
      </c>
      <c r="BL667" s="18" t="s">
        <v>444</v>
      </c>
      <c r="BM667" s="145" t="s">
        <v>3094</v>
      </c>
    </row>
    <row r="668" spans="2:65" s="1" customFormat="1" ht="29.25">
      <c r="B668" s="33"/>
      <c r="D668" s="152" t="s">
        <v>375</v>
      </c>
      <c r="F668" s="165" t="s">
        <v>7569</v>
      </c>
      <c r="I668" s="149"/>
      <c r="L668" s="33"/>
      <c r="M668" s="150"/>
      <c r="T668" s="52"/>
      <c r="AT668" s="18" t="s">
        <v>375</v>
      </c>
      <c r="AU668" s="18" t="s">
        <v>78</v>
      </c>
    </row>
    <row r="669" spans="2:65" s="12" customFormat="1">
      <c r="B669" s="151"/>
      <c r="D669" s="152" t="s">
        <v>340</v>
      </c>
      <c r="E669" s="153" t="s">
        <v>21</v>
      </c>
      <c r="F669" s="154" t="s">
        <v>7570</v>
      </c>
      <c r="H669" s="153" t="s">
        <v>21</v>
      </c>
      <c r="I669" s="155"/>
      <c r="L669" s="151"/>
      <c r="M669" s="156"/>
      <c r="T669" s="157"/>
      <c r="AT669" s="153" t="s">
        <v>340</v>
      </c>
      <c r="AU669" s="153" t="s">
        <v>78</v>
      </c>
      <c r="AV669" s="12" t="s">
        <v>78</v>
      </c>
      <c r="AW669" s="12" t="s">
        <v>32</v>
      </c>
      <c r="AX669" s="12" t="s">
        <v>71</v>
      </c>
      <c r="AY669" s="153" t="s">
        <v>330</v>
      </c>
    </row>
    <row r="670" spans="2:65" s="13" customFormat="1">
      <c r="B670" s="158"/>
      <c r="D670" s="152" t="s">
        <v>340</v>
      </c>
      <c r="E670" s="159" t="s">
        <v>21</v>
      </c>
      <c r="F670" s="160" t="s">
        <v>7571</v>
      </c>
      <c r="H670" s="161">
        <v>98</v>
      </c>
      <c r="I670" s="162"/>
      <c r="L670" s="158"/>
      <c r="M670" s="163"/>
      <c r="T670" s="164"/>
      <c r="AT670" s="159" t="s">
        <v>340</v>
      </c>
      <c r="AU670" s="159" t="s">
        <v>78</v>
      </c>
      <c r="AV670" s="13" t="s">
        <v>80</v>
      </c>
      <c r="AW670" s="13" t="s">
        <v>32</v>
      </c>
      <c r="AX670" s="13" t="s">
        <v>71</v>
      </c>
      <c r="AY670" s="159" t="s">
        <v>330</v>
      </c>
    </row>
    <row r="671" spans="2:65" s="12" customFormat="1">
      <c r="B671" s="151"/>
      <c r="D671" s="152" t="s">
        <v>340</v>
      </c>
      <c r="E671" s="153" t="s">
        <v>21</v>
      </c>
      <c r="F671" s="154" t="s">
        <v>7572</v>
      </c>
      <c r="H671" s="153" t="s">
        <v>21</v>
      </c>
      <c r="I671" s="155"/>
      <c r="L671" s="151"/>
      <c r="M671" s="156"/>
      <c r="T671" s="157"/>
      <c r="AT671" s="153" t="s">
        <v>340</v>
      </c>
      <c r="AU671" s="153" t="s">
        <v>78</v>
      </c>
      <c r="AV671" s="12" t="s">
        <v>78</v>
      </c>
      <c r="AW671" s="12" t="s">
        <v>32</v>
      </c>
      <c r="AX671" s="12" t="s">
        <v>71</v>
      </c>
      <c r="AY671" s="153" t="s">
        <v>330</v>
      </c>
    </row>
    <row r="672" spans="2:65" s="13" customFormat="1">
      <c r="B672" s="158"/>
      <c r="D672" s="152" t="s">
        <v>340</v>
      </c>
      <c r="E672" s="159" t="s">
        <v>21</v>
      </c>
      <c r="F672" s="160" t="s">
        <v>7384</v>
      </c>
      <c r="H672" s="161">
        <v>6</v>
      </c>
      <c r="I672" s="162"/>
      <c r="L672" s="158"/>
      <c r="M672" s="163"/>
      <c r="T672" s="164"/>
      <c r="AT672" s="159" t="s">
        <v>340</v>
      </c>
      <c r="AU672" s="159" t="s">
        <v>78</v>
      </c>
      <c r="AV672" s="13" t="s">
        <v>80</v>
      </c>
      <c r="AW672" s="13" t="s">
        <v>32</v>
      </c>
      <c r="AX672" s="13" t="s">
        <v>71</v>
      </c>
      <c r="AY672" s="159" t="s">
        <v>330</v>
      </c>
    </row>
    <row r="673" spans="2:65" s="14" customFormat="1">
      <c r="B673" s="166"/>
      <c r="D673" s="152" t="s">
        <v>340</v>
      </c>
      <c r="E673" s="167" t="s">
        <v>21</v>
      </c>
      <c r="F673" s="168" t="s">
        <v>443</v>
      </c>
      <c r="H673" s="169">
        <v>104</v>
      </c>
      <c r="I673" s="170"/>
      <c r="L673" s="166"/>
      <c r="M673" s="171"/>
      <c r="T673" s="172"/>
      <c r="AT673" s="167" t="s">
        <v>340</v>
      </c>
      <c r="AU673" s="167" t="s">
        <v>78</v>
      </c>
      <c r="AV673" s="14" t="s">
        <v>336</v>
      </c>
      <c r="AW673" s="14" t="s">
        <v>32</v>
      </c>
      <c r="AX673" s="14" t="s">
        <v>78</v>
      </c>
      <c r="AY673" s="167" t="s">
        <v>330</v>
      </c>
    </row>
    <row r="674" spans="2:65" s="1" customFormat="1" ht="16.5" customHeight="1">
      <c r="B674" s="33"/>
      <c r="C674" s="134" t="s">
        <v>1994</v>
      </c>
      <c r="D674" s="134" t="s">
        <v>332</v>
      </c>
      <c r="E674" s="135" t="s">
        <v>7573</v>
      </c>
      <c r="F674" s="136" t="s">
        <v>7574</v>
      </c>
      <c r="G674" s="137" t="s">
        <v>973</v>
      </c>
      <c r="H674" s="138">
        <v>42</v>
      </c>
      <c r="I674" s="139">
        <v>2472.9500000000003</v>
      </c>
      <c r="J674" s="140">
        <f>ROUND(I674*H674,2)</f>
        <v>103863.9</v>
      </c>
      <c r="K674" s="136" t="s">
        <v>21</v>
      </c>
      <c r="L674" s="33"/>
      <c r="M674" s="141" t="s">
        <v>21</v>
      </c>
      <c r="N674" s="142" t="s">
        <v>42</v>
      </c>
      <c r="P674" s="143">
        <f>O674*H674</f>
        <v>0</v>
      </c>
      <c r="Q674" s="143">
        <v>1E-3</v>
      </c>
      <c r="R674" s="143">
        <f>Q674*H674</f>
        <v>4.2000000000000003E-2</v>
      </c>
      <c r="S674" s="143">
        <v>0</v>
      </c>
      <c r="T674" s="144">
        <f>S674*H674</f>
        <v>0</v>
      </c>
      <c r="AR674" s="145" t="s">
        <v>444</v>
      </c>
      <c r="AT674" s="145" t="s">
        <v>332</v>
      </c>
      <c r="AU674" s="145" t="s">
        <v>78</v>
      </c>
      <c r="AY674" s="18" t="s">
        <v>330</v>
      </c>
      <c r="BE674" s="146">
        <f>IF(N674="základní",J674,0)</f>
        <v>103863.9</v>
      </c>
      <c r="BF674" s="146">
        <f>IF(N674="snížená",J674,0)</f>
        <v>0</v>
      </c>
      <c r="BG674" s="146">
        <f>IF(N674="zákl. přenesená",J674,0)</f>
        <v>0</v>
      </c>
      <c r="BH674" s="146">
        <f>IF(N674="sníž. přenesená",J674,0)</f>
        <v>0</v>
      </c>
      <c r="BI674" s="146">
        <f>IF(N674="nulová",J674,0)</f>
        <v>0</v>
      </c>
      <c r="BJ674" s="18" t="s">
        <v>78</v>
      </c>
      <c r="BK674" s="146">
        <f>ROUND(I674*H674,2)</f>
        <v>103863.9</v>
      </c>
      <c r="BL674" s="18" t="s">
        <v>444</v>
      </c>
      <c r="BM674" s="145" t="s">
        <v>3110</v>
      </c>
    </row>
    <row r="675" spans="2:65" s="1" customFormat="1" ht="29.25">
      <c r="B675" s="33"/>
      <c r="D675" s="152" t="s">
        <v>375</v>
      </c>
      <c r="F675" s="165" t="s">
        <v>7569</v>
      </c>
      <c r="I675" s="149"/>
      <c r="L675" s="33"/>
      <c r="M675" s="150"/>
      <c r="T675" s="52"/>
      <c r="AT675" s="18" t="s">
        <v>375</v>
      </c>
      <c r="AU675" s="18" t="s">
        <v>78</v>
      </c>
    </row>
    <row r="676" spans="2:65" s="12" customFormat="1">
      <c r="B676" s="151"/>
      <c r="D676" s="152" t="s">
        <v>340</v>
      </c>
      <c r="E676" s="153" t="s">
        <v>21</v>
      </c>
      <c r="F676" s="154" t="s">
        <v>7575</v>
      </c>
      <c r="H676" s="153" t="s">
        <v>21</v>
      </c>
      <c r="I676" s="155"/>
      <c r="L676" s="151"/>
      <c r="M676" s="156"/>
      <c r="T676" s="157"/>
      <c r="AT676" s="153" t="s">
        <v>340</v>
      </c>
      <c r="AU676" s="153" t="s">
        <v>78</v>
      </c>
      <c r="AV676" s="12" t="s">
        <v>78</v>
      </c>
      <c r="AW676" s="12" t="s">
        <v>32</v>
      </c>
      <c r="AX676" s="12" t="s">
        <v>71</v>
      </c>
      <c r="AY676" s="153" t="s">
        <v>330</v>
      </c>
    </row>
    <row r="677" spans="2:65" s="13" customFormat="1">
      <c r="B677" s="158"/>
      <c r="D677" s="152" t="s">
        <v>340</v>
      </c>
      <c r="E677" s="159" t="s">
        <v>21</v>
      </c>
      <c r="F677" s="160" t="s">
        <v>7330</v>
      </c>
      <c r="H677" s="161">
        <v>41</v>
      </c>
      <c r="I677" s="162"/>
      <c r="L677" s="158"/>
      <c r="M677" s="163"/>
      <c r="T677" s="164"/>
      <c r="AT677" s="159" t="s">
        <v>340</v>
      </c>
      <c r="AU677" s="159" t="s">
        <v>78</v>
      </c>
      <c r="AV677" s="13" t="s">
        <v>80</v>
      </c>
      <c r="AW677" s="13" t="s">
        <v>32</v>
      </c>
      <c r="AX677" s="13" t="s">
        <v>71</v>
      </c>
      <c r="AY677" s="159" t="s">
        <v>330</v>
      </c>
    </row>
    <row r="678" spans="2:65" s="12" customFormat="1">
      <c r="B678" s="151"/>
      <c r="D678" s="152" t="s">
        <v>340</v>
      </c>
      <c r="E678" s="153" t="s">
        <v>21</v>
      </c>
      <c r="F678" s="154" t="s">
        <v>7576</v>
      </c>
      <c r="H678" s="153" t="s">
        <v>21</v>
      </c>
      <c r="I678" s="155"/>
      <c r="L678" s="151"/>
      <c r="M678" s="156"/>
      <c r="T678" s="157"/>
      <c r="AT678" s="153" t="s">
        <v>340</v>
      </c>
      <c r="AU678" s="153" t="s">
        <v>78</v>
      </c>
      <c r="AV678" s="12" t="s">
        <v>78</v>
      </c>
      <c r="AW678" s="12" t="s">
        <v>32</v>
      </c>
      <c r="AX678" s="12" t="s">
        <v>71</v>
      </c>
      <c r="AY678" s="153" t="s">
        <v>330</v>
      </c>
    </row>
    <row r="679" spans="2:65" s="13" customFormat="1">
      <c r="B679" s="158"/>
      <c r="D679" s="152" t="s">
        <v>340</v>
      </c>
      <c r="E679" s="159" t="s">
        <v>21</v>
      </c>
      <c r="F679" s="160" t="s">
        <v>7404</v>
      </c>
      <c r="H679" s="161">
        <v>1</v>
      </c>
      <c r="I679" s="162"/>
      <c r="L679" s="158"/>
      <c r="M679" s="163"/>
      <c r="T679" s="164"/>
      <c r="AT679" s="159" t="s">
        <v>340</v>
      </c>
      <c r="AU679" s="159" t="s">
        <v>78</v>
      </c>
      <c r="AV679" s="13" t="s">
        <v>80</v>
      </c>
      <c r="AW679" s="13" t="s">
        <v>32</v>
      </c>
      <c r="AX679" s="13" t="s">
        <v>71</v>
      </c>
      <c r="AY679" s="159" t="s">
        <v>330</v>
      </c>
    </row>
    <row r="680" spans="2:65" s="14" customFormat="1">
      <c r="B680" s="166"/>
      <c r="D680" s="152" t="s">
        <v>340</v>
      </c>
      <c r="E680" s="167" t="s">
        <v>21</v>
      </c>
      <c r="F680" s="168" t="s">
        <v>443</v>
      </c>
      <c r="H680" s="169">
        <v>42</v>
      </c>
      <c r="I680" s="170"/>
      <c r="L680" s="166"/>
      <c r="M680" s="171"/>
      <c r="T680" s="172"/>
      <c r="AT680" s="167" t="s">
        <v>340</v>
      </c>
      <c r="AU680" s="167" t="s">
        <v>78</v>
      </c>
      <c r="AV680" s="14" t="s">
        <v>336</v>
      </c>
      <c r="AW680" s="14" t="s">
        <v>32</v>
      </c>
      <c r="AX680" s="14" t="s">
        <v>78</v>
      </c>
      <c r="AY680" s="167" t="s">
        <v>330</v>
      </c>
    </row>
    <row r="681" spans="2:65" s="1" customFormat="1" ht="16.5" customHeight="1">
      <c r="B681" s="33"/>
      <c r="C681" s="134" t="s">
        <v>1999</v>
      </c>
      <c r="D681" s="134" t="s">
        <v>332</v>
      </c>
      <c r="E681" s="135" t="s">
        <v>7577</v>
      </c>
      <c r="F681" s="136" t="s">
        <v>7578</v>
      </c>
      <c r="G681" s="137" t="s">
        <v>973</v>
      </c>
      <c r="H681" s="138">
        <v>16</v>
      </c>
      <c r="I681" s="139">
        <v>3225.68</v>
      </c>
      <c r="J681" s="140">
        <f>ROUND(I681*H681,2)</f>
        <v>51610.879999999997</v>
      </c>
      <c r="K681" s="136" t="s">
        <v>21</v>
      </c>
      <c r="L681" s="33"/>
      <c r="M681" s="141" t="s">
        <v>21</v>
      </c>
      <c r="N681" s="142" t="s">
        <v>42</v>
      </c>
      <c r="P681" s="143">
        <f>O681*H681</f>
        <v>0</v>
      </c>
      <c r="Q681" s="143">
        <v>1E-3</v>
      </c>
      <c r="R681" s="143">
        <f>Q681*H681</f>
        <v>1.6E-2</v>
      </c>
      <c r="S681" s="143">
        <v>0</v>
      </c>
      <c r="T681" s="144">
        <f>S681*H681</f>
        <v>0</v>
      </c>
      <c r="AR681" s="145" t="s">
        <v>444</v>
      </c>
      <c r="AT681" s="145" t="s">
        <v>332</v>
      </c>
      <c r="AU681" s="145" t="s">
        <v>78</v>
      </c>
      <c r="AY681" s="18" t="s">
        <v>330</v>
      </c>
      <c r="BE681" s="146">
        <f>IF(N681="základní",J681,0)</f>
        <v>51610.879999999997</v>
      </c>
      <c r="BF681" s="146">
        <f>IF(N681="snížená",J681,0)</f>
        <v>0</v>
      </c>
      <c r="BG681" s="146">
        <f>IF(N681="zákl. přenesená",J681,0)</f>
        <v>0</v>
      </c>
      <c r="BH681" s="146">
        <f>IF(N681="sníž. přenesená",J681,0)</f>
        <v>0</v>
      </c>
      <c r="BI681" s="146">
        <f>IF(N681="nulová",J681,0)</f>
        <v>0</v>
      </c>
      <c r="BJ681" s="18" t="s">
        <v>78</v>
      </c>
      <c r="BK681" s="146">
        <f>ROUND(I681*H681,2)</f>
        <v>51610.879999999997</v>
      </c>
      <c r="BL681" s="18" t="s">
        <v>444</v>
      </c>
      <c r="BM681" s="145" t="s">
        <v>3126</v>
      </c>
    </row>
    <row r="682" spans="2:65" s="1" customFormat="1" ht="29.25">
      <c r="B682" s="33"/>
      <c r="D682" s="152" t="s">
        <v>375</v>
      </c>
      <c r="F682" s="165" t="s">
        <v>7569</v>
      </c>
      <c r="I682" s="149"/>
      <c r="L682" s="33"/>
      <c r="M682" s="150"/>
      <c r="T682" s="52"/>
      <c r="AT682" s="18" t="s">
        <v>375</v>
      </c>
      <c r="AU682" s="18" t="s">
        <v>78</v>
      </c>
    </row>
    <row r="683" spans="2:65" s="12" customFormat="1">
      <c r="B683" s="151"/>
      <c r="D683" s="152" t="s">
        <v>340</v>
      </c>
      <c r="E683" s="153" t="s">
        <v>21</v>
      </c>
      <c r="F683" s="154" t="s">
        <v>7579</v>
      </c>
      <c r="H683" s="153" t="s">
        <v>21</v>
      </c>
      <c r="I683" s="155"/>
      <c r="L683" s="151"/>
      <c r="M683" s="156"/>
      <c r="T683" s="157"/>
      <c r="AT683" s="153" t="s">
        <v>340</v>
      </c>
      <c r="AU683" s="153" t="s">
        <v>78</v>
      </c>
      <c r="AV683" s="12" t="s">
        <v>78</v>
      </c>
      <c r="AW683" s="12" t="s">
        <v>32</v>
      </c>
      <c r="AX683" s="12" t="s">
        <v>71</v>
      </c>
      <c r="AY683" s="153" t="s">
        <v>330</v>
      </c>
    </row>
    <row r="684" spans="2:65" s="13" customFormat="1">
      <c r="B684" s="158"/>
      <c r="D684" s="152" t="s">
        <v>340</v>
      </c>
      <c r="E684" s="159" t="s">
        <v>21</v>
      </c>
      <c r="F684" s="160" t="s">
        <v>7580</v>
      </c>
      <c r="H684" s="161">
        <v>14</v>
      </c>
      <c r="I684" s="162"/>
      <c r="L684" s="158"/>
      <c r="M684" s="163"/>
      <c r="T684" s="164"/>
      <c r="AT684" s="159" t="s">
        <v>340</v>
      </c>
      <c r="AU684" s="159" t="s">
        <v>78</v>
      </c>
      <c r="AV684" s="13" t="s">
        <v>80</v>
      </c>
      <c r="AW684" s="13" t="s">
        <v>32</v>
      </c>
      <c r="AX684" s="13" t="s">
        <v>71</v>
      </c>
      <c r="AY684" s="159" t="s">
        <v>330</v>
      </c>
    </row>
    <row r="685" spans="2:65" s="12" customFormat="1">
      <c r="B685" s="151"/>
      <c r="D685" s="152" t="s">
        <v>340</v>
      </c>
      <c r="E685" s="153" t="s">
        <v>21</v>
      </c>
      <c r="F685" s="154" t="s">
        <v>7576</v>
      </c>
      <c r="H685" s="153" t="s">
        <v>21</v>
      </c>
      <c r="I685" s="155"/>
      <c r="L685" s="151"/>
      <c r="M685" s="156"/>
      <c r="T685" s="157"/>
      <c r="AT685" s="153" t="s">
        <v>340</v>
      </c>
      <c r="AU685" s="153" t="s">
        <v>78</v>
      </c>
      <c r="AV685" s="12" t="s">
        <v>78</v>
      </c>
      <c r="AW685" s="12" t="s">
        <v>32</v>
      </c>
      <c r="AX685" s="12" t="s">
        <v>71</v>
      </c>
      <c r="AY685" s="153" t="s">
        <v>330</v>
      </c>
    </row>
    <row r="686" spans="2:65" s="13" customFormat="1">
      <c r="B686" s="158"/>
      <c r="D686" s="152" t="s">
        <v>340</v>
      </c>
      <c r="E686" s="159" t="s">
        <v>21</v>
      </c>
      <c r="F686" s="160" t="s">
        <v>7334</v>
      </c>
      <c r="H686" s="161">
        <v>2</v>
      </c>
      <c r="I686" s="162"/>
      <c r="L686" s="158"/>
      <c r="M686" s="163"/>
      <c r="T686" s="164"/>
      <c r="AT686" s="159" t="s">
        <v>340</v>
      </c>
      <c r="AU686" s="159" t="s">
        <v>78</v>
      </c>
      <c r="AV686" s="13" t="s">
        <v>80</v>
      </c>
      <c r="AW686" s="13" t="s">
        <v>32</v>
      </c>
      <c r="AX686" s="13" t="s">
        <v>71</v>
      </c>
      <c r="AY686" s="159" t="s">
        <v>330</v>
      </c>
    </row>
    <row r="687" spans="2:65" s="14" customFormat="1">
      <c r="B687" s="166"/>
      <c r="D687" s="152" t="s">
        <v>340</v>
      </c>
      <c r="E687" s="167" t="s">
        <v>21</v>
      </c>
      <c r="F687" s="168" t="s">
        <v>443</v>
      </c>
      <c r="H687" s="169">
        <v>16</v>
      </c>
      <c r="I687" s="170"/>
      <c r="L687" s="166"/>
      <c r="M687" s="171"/>
      <c r="T687" s="172"/>
      <c r="AT687" s="167" t="s">
        <v>340</v>
      </c>
      <c r="AU687" s="167" t="s">
        <v>78</v>
      </c>
      <c r="AV687" s="14" t="s">
        <v>336</v>
      </c>
      <c r="AW687" s="14" t="s">
        <v>32</v>
      </c>
      <c r="AX687" s="14" t="s">
        <v>78</v>
      </c>
      <c r="AY687" s="167" t="s">
        <v>330</v>
      </c>
    </row>
    <row r="688" spans="2:65" s="1" customFormat="1" ht="16.5" customHeight="1">
      <c r="B688" s="33"/>
      <c r="C688" s="134" t="s">
        <v>2050</v>
      </c>
      <c r="D688" s="134" t="s">
        <v>332</v>
      </c>
      <c r="E688" s="135" t="s">
        <v>7581</v>
      </c>
      <c r="F688" s="136" t="s">
        <v>7582</v>
      </c>
      <c r="G688" s="137" t="s">
        <v>973</v>
      </c>
      <c r="H688" s="138">
        <v>11</v>
      </c>
      <c r="I688" s="139">
        <v>4702.8500000000004</v>
      </c>
      <c r="J688" s="140">
        <f>ROUND(I688*H688,2)</f>
        <v>51731.35</v>
      </c>
      <c r="K688" s="136" t="s">
        <v>21</v>
      </c>
      <c r="L688" s="33"/>
      <c r="M688" s="141" t="s">
        <v>21</v>
      </c>
      <c r="N688" s="142" t="s">
        <v>42</v>
      </c>
      <c r="P688" s="143">
        <f>O688*H688</f>
        <v>0</v>
      </c>
      <c r="Q688" s="143">
        <v>1E-3</v>
      </c>
      <c r="R688" s="143">
        <f>Q688*H688</f>
        <v>1.0999999999999999E-2</v>
      </c>
      <c r="S688" s="143">
        <v>0</v>
      </c>
      <c r="T688" s="144">
        <f>S688*H688</f>
        <v>0</v>
      </c>
      <c r="AR688" s="145" t="s">
        <v>444</v>
      </c>
      <c r="AT688" s="145" t="s">
        <v>332</v>
      </c>
      <c r="AU688" s="145" t="s">
        <v>78</v>
      </c>
      <c r="AY688" s="18" t="s">
        <v>330</v>
      </c>
      <c r="BE688" s="146">
        <f>IF(N688="základní",J688,0)</f>
        <v>51731.35</v>
      </c>
      <c r="BF688" s="146">
        <f>IF(N688="snížená",J688,0)</f>
        <v>0</v>
      </c>
      <c r="BG688" s="146">
        <f>IF(N688="zákl. přenesená",J688,0)</f>
        <v>0</v>
      </c>
      <c r="BH688" s="146">
        <f>IF(N688="sníž. přenesená",J688,0)</f>
        <v>0</v>
      </c>
      <c r="BI688" s="146">
        <f>IF(N688="nulová",J688,0)</f>
        <v>0</v>
      </c>
      <c r="BJ688" s="18" t="s">
        <v>78</v>
      </c>
      <c r="BK688" s="146">
        <f>ROUND(I688*H688,2)</f>
        <v>51731.35</v>
      </c>
      <c r="BL688" s="18" t="s">
        <v>444</v>
      </c>
      <c r="BM688" s="145" t="s">
        <v>3136</v>
      </c>
    </row>
    <row r="689" spans="2:65" s="1" customFormat="1" ht="29.25">
      <c r="B689" s="33"/>
      <c r="D689" s="152" t="s">
        <v>375</v>
      </c>
      <c r="F689" s="165" t="s">
        <v>7569</v>
      </c>
      <c r="I689" s="149"/>
      <c r="L689" s="33"/>
      <c r="M689" s="150"/>
      <c r="T689" s="52"/>
      <c r="AT689" s="18" t="s">
        <v>375</v>
      </c>
      <c r="AU689" s="18" t="s">
        <v>78</v>
      </c>
    </row>
    <row r="690" spans="2:65" s="12" customFormat="1">
      <c r="B690" s="151"/>
      <c r="D690" s="152" t="s">
        <v>340</v>
      </c>
      <c r="E690" s="153" t="s">
        <v>21</v>
      </c>
      <c r="F690" s="154" t="s">
        <v>7575</v>
      </c>
      <c r="H690" s="153" t="s">
        <v>21</v>
      </c>
      <c r="I690" s="155"/>
      <c r="L690" s="151"/>
      <c r="M690" s="156"/>
      <c r="T690" s="157"/>
      <c r="AT690" s="153" t="s">
        <v>340</v>
      </c>
      <c r="AU690" s="153" t="s">
        <v>78</v>
      </c>
      <c r="AV690" s="12" t="s">
        <v>78</v>
      </c>
      <c r="AW690" s="12" t="s">
        <v>32</v>
      </c>
      <c r="AX690" s="12" t="s">
        <v>71</v>
      </c>
      <c r="AY690" s="153" t="s">
        <v>330</v>
      </c>
    </row>
    <row r="691" spans="2:65" s="13" customFormat="1">
      <c r="B691" s="158"/>
      <c r="D691" s="152" t="s">
        <v>340</v>
      </c>
      <c r="E691" s="159" t="s">
        <v>21</v>
      </c>
      <c r="F691" s="160" t="s">
        <v>7247</v>
      </c>
      <c r="H691" s="161">
        <v>10</v>
      </c>
      <c r="I691" s="162"/>
      <c r="L691" s="158"/>
      <c r="M691" s="163"/>
      <c r="T691" s="164"/>
      <c r="AT691" s="159" t="s">
        <v>340</v>
      </c>
      <c r="AU691" s="159" t="s">
        <v>78</v>
      </c>
      <c r="AV691" s="13" t="s">
        <v>80</v>
      </c>
      <c r="AW691" s="13" t="s">
        <v>32</v>
      </c>
      <c r="AX691" s="13" t="s">
        <v>71</v>
      </c>
      <c r="AY691" s="159" t="s">
        <v>330</v>
      </c>
    </row>
    <row r="692" spans="2:65" s="12" customFormat="1">
      <c r="B692" s="151"/>
      <c r="D692" s="152" t="s">
        <v>340</v>
      </c>
      <c r="E692" s="153" t="s">
        <v>21</v>
      </c>
      <c r="F692" s="154" t="s">
        <v>7576</v>
      </c>
      <c r="H692" s="153" t="s">
        <v>21</v>
      </c>
      <c r="I692" s="155"/>
      <c r="L692" s="151"/>
      <c r="M692" s="156"/>
      <c r="T692" s="157"/>
      <c r="AT692" s="153" t="s">
        <v>340</v>
      </c>
      <c r="AU692" s="153" t="s">
        <v>78</v>
      </c>
      <c r="AV692" s="12" t="s">
        <v>78</v>
      </c>
      <c r="AW692" s="12" t="s">
        <v>32</v>
      </c>
      <c r="AX692" s="12" t="s">
        <v>71</v>
      </c>
      <c r="AY692" s="153" t="s">
        <v>330</v>
      </c>
    </row>
    <row r="693" spans="2:65" s="13" customFormat="1">
      <c r="B693" s="158"/>
      <c r="D693" s="152" t="s">
        <v>340</v>
      </c>
      <c r="E693" s="159" t="s">
        <v>21</v>
      </c>
      <c r="F693" s="160" t="s">
        <v>7404</v>
      </c>
      <c r="H693" s="161">
        <v>1</v>
      </c>
      <c r="I693" s="162"/>
      <c r="L693" s="158"/>
      <c r="M693" s="163"/>
      <c r="T693" s="164"/>
      <c r="AT693" s="159" t="s">
        <v>340</v>
      </c>
      <c r="AU693" s="159" t="s">
        <v>78</v>
      </c>
      <c r="AV693" s="13" t="s">
        <v>80</v>
      </c>
      <c r="AW693" s="13" t="s">
        <v>32</v>
      </c>
      <c r="AX693" s="13" t="s">
        <v>71</v>
      </c>
      <c r="AY693" s="159" t="s">
        <v>330</v>
      </c>
    </row>
    <row r="694" spans="2:65" s="14" customFormat="1">
      <c r="B694" s="166"/>
      <c r="D694" s="152" t="s">
        <v>340</v>
      </c>
      <c r="E694" s="167" t="s">
        <v>21</v>
      </c>
      <c r="F694" s="168" t="s">
        <v>443</v>
      </c>
      <c r="H694" s="169">
        <v>11</v>
      </c>
      <c r="I694" s="170"/>
      <c r="L694" s="166"/>
      <c r="M694" s="171"/>
      <c r="T694" s="172"/>
      <c r="AT694" s="167" t="s">
        <v>340</v>
      </c>
      <c r="AU694" s="167" t="s">
        <v>78</v>
      </c>
      <c r="AV694" s="14" t="s">
        <v>336</v>
      </c>
      <c r="AW694" s="14" t="s">
        <v>32</v>
      </c>
      <c r="AX694" s="14" t="s">
        <v>78</v>
      </c>
      <c r="AY694" s="167" t="s">
        <v>330</v>
      </c>
    </row>
    <row r="695" spans="2:65" s="1" customFormat="1" ht="16.5" customHeight="1">
      <c r="B695" s="33"/>
      <c r="C695" s="134" t="s">
        <v>2053</v>
      </c>
      <c r="D695" s="134" t="s">
        <v>332</v>
      </c>
      <c r="E695" s="135" t="s">
        <v>7583</v>
      </c>
      <c r="F695" s="136" t="s">
        <v>7584</v>
      </c>
      <c r="G695" s="137" t="s">
        <v>973</v>
      </c>
      <c r="H695" s="138">
        <v>1</v>
      </c>
      <c r="I695" s="139">
        <v>5546.87</v>
      </c>
      <c r="J695" s="140">
        <f>ROUND(I695*H695,2)</f>
        <v>5546.87</v>
      </c>
      <c r="K695" s="136" t="s">
        <v>21</v>
      </c>
      <c r="L695" s="33"/>
      <c r="M695" s="141" t="s">
        <v>21</v>
      </c>
      <c r="N695" s="142" t="s">
        <v>42</v>
      </c>
      <c r="P695" s="143">
        <f>O695*H695</f>
        <v>0</v>
      </c>
      <c r="Q695" s="143">
        <v>1E-3</v>
      </c>
      <c r="R695" s="143">
        <f>Q695*H695</f>
        <v>1E-3</v>
      </c>
      <c r="S695" s="143">
        <v>0</v>
      </c>
      <c r="T695" s="144">
        <f>S695*H695</f>
        <v>0</v>
      </c>
      <c r="AR695" s="145" t="s">
        <v>444</v>
      </c>
      <c r="AT695" s="145" t="s">
        <v>332</v>
      </c>
      <c r="AU695" s="145" t="s">
        <v>78</v>
      </c>
      <c r="AY695" s="18" t="s">
        <v>330</v>
      </c>
      <c r="BE695" s="146">
        <f>IF(N695="základní",J695,0)</f>
        <v>5546.87</v>
      </c>
      <c r="BF695" s="146">
        <f>IF(N695="snížená",J695,0)</f>
        <v>0</v>
      </c>
      <c r="BG695" s="146">
        <f>IF(N695="zákl. přenesená",J695,0)</f>
        <v>0</v>
      </c>
      <c r="BH695" s="146">
        <f>IF(N695="sníž. přenesená",J695,0)</f>
        <v>0</v>
      </c>
      <c r="BI695" s="146">
        <f>IF(N695="nulová",J695,0)</f>
        <v>0</v>
      </c>
      <c r="BJ695" s="18" t="s">
        <v>78</v>
      </c>
      <c r="BK695" s="146">
        <f>ROUND(I695*H695,2)</f>
        <v>5546.87</v>
      </c>
      <c r="BL695" s="18" t="s">
        <v>444</v>
      </c>
      <c r="BM695" s="145" t="s">
        <v>3149</v>
      </c>
    </row>
    <row r="696" spans="2:65" s="1" customFormat="1" ht="29.25">
      <c r="B696" s="33"/>
      <c r="D696" s="152" t="s">
        <v>375</v>
      </c>
      <c r="F696" s="165" t="s">
        <v>7569</v>
      </c>
      <c r="I696" s="149"/>
      <c r="L696" s="33"/>
      <c r="M696" s="150"/>
      <c r="T696" s="52"/>
      <c r="AT696" s="18" t="s">
        <v>375</v>
      </c>
      <c r="AU696" s="18" t="s">
        <v>78</v>
      </c>
    </row>
    <row r="697" spans="2:65" s="12" customFormat="1">
      <c r="B697" s="151"/>
      <c r="D697" s="152" t="s">
        <v>340</v>
      </c>
      <c r="E697" s="153" t="s">
        <v>21</v>
      </c>
      <c r="F697" s="154" t="s">
        <v>7575</v>
      </c>
      <c r="H697" s="153" t="s">
        <v>21</v>
      </c>
      <c r="I697" s="155"/>
      <c r="L697" s="151"/>
      <c r="M697" s="156"/>
      <c r="T697" s="157"/>
      <c r="AT697" s="153" t="s">
        <v>340</v>
      </c>
      <c r="AU697" s="153" t="s">
        <v>78</v>
      </c>
      <c r="AV697" s="12" t="s">
        <v>78</v>
      </c>
      <c r="AW697" s="12" t="s">
        <v>32</v>
      </c>
      <c r="AX697" s="12" t="s">
        <v>71</v>
      </c>
      <c r="AY697" s="153" t="s">
        <v>330</v>
      </c>
    </row>
    <row r="698" spans="2:65" s="13" customFormat="1">
      <c r="B698" s="158"/>
      <c r="D698" s="152" t="s">
        <v>340</v>
      </c>
      <c r="E698" s="159" t="s">
        <v>21</v>
      </c>
      <c r="F698" s="160" t="s">
        <v>7404</v>
      </c>
      <c r="H698" s="161">
        <v>1</v>
      </c>
      <c r="I698" s="162"/>
      <c r="L698" s="158"/>
      <c r="M698" s="163"/>
      <c r="T698" s="164"/>
      <c r="AT698" s="159" t="s">
        <v>340</v>
      </c>
      <c r="AU698" s="159" t="s">
        <v>78</v>
      </c>
      <c r="AV698" s="13" t="s">
        <v>80</v>
      </c>
      <c r="AW698" s="13" t="s">
        <v>32</v>
      </c>
      <c r="AX698" s="13" t="s">
        <v>71</v>
      </c>
      <c r="AY698" s="159" t="s">
        <v>330</v>
      </c>
    </row>
    <row r="699" spans="2:65" s="14" customFormat="1">
      <c r="B699" s="166"/>
      <c r="D699" s="152" t="s">
        <v>340</v>
      </c>
      <c r="E699" s="167" t="s">
        <v>21</v>
      </c>
      <c r="F699" s="168" t="s">
        <v>443</v>
      </c>
      <c r="H699" s="169">
        <v>1</v>
      </c>
      <c r="I699" s="170"/>
      <c r="L699" s="166"/>
      <c r="M699" s="171"/>
      <c r="T699" s="172"/>
      <c r="AT699" s="167" t="s">
        <v>340</v>
      </c>
      <c r="AU699" s="167" t="s">
        <v>78</v>
      </c>
      <c r="AV699" s="14" t="s">
        <v>336</v>
      </c>
      <c r="AW699" s="14" t="s">
        <v>32</v>
      </c>
      <c r="AX699" s="14" t="s">
        <v>78</v>
      </c>
      <c r="AY699" s="167" t="s">
        <v>330</v>
      </c>
    </row>
    <row r="700" spans="2:65" s="1" customFormat="1" ht="16.5" customHeight="1">
      <c r="B700" s="33"/>
      <c r="C700" s="134" t="s">
        <v>2058</v>
      </c>
      <c r="D700" s="134" t="s">
        <v>332</v>
      </c>
      <c r="E700" s="135" t="s">
        <v>7585</v>
      </c>
      <c r="F700" s="136" t="s">
        <v>7586</v>
      </c>
      <c r="G700" s="137" t="s">
        <v>973</v>
      </c>
      <c r="H700" s="138">
        <v>30</v>
      </c>
      <c r="I700" s="139">
        <v>7898.29</v>
      </c>
      <c r="J700" s="140">
        <f>ROUND(I700*H700,2)</f>
        <v>236948.7</v>
      </c>
      <c r="K700" s="136" t="s">
        <v>21</v>
      </c>
      <c r="L700" s="33"/>
      <c r="M700" s="141" t="s">
        <v>21</v>
      </c>
      <c r="N700" s="142" t="s">
        <v>42</v>
      </c>
      <c r="P700" s="143">
        <f>O700*H700</f>
        <v>0</v>
      </c>
      <c r="Q700" s="143">
        <v>1E-3</v>
      </c>
      <c r="R700" s="143">
        <f>Q700*H700</f>
        <v>0.03</v>
      </c>
      <c r="S700" s="143">
        <v>0</v>
      </c>
      <c r="T700" s="144">
        <f>S700*H700</f>
        <v>0</v>
      </c>
      <c r="AR700" s="145" t="s">
        <v>444</v>
      </c>
      <c r="AT700" s="145" t="s">
        <v>332</v>
      </c>
      <c r="AU700" s="145" t="s">
        <v>78</v>
      </c>
      <c r="AY700" s="18" t="s">
        <v>330</v>
      </c>
      <c r="BE700" s="146">
        <f>IF(N700="základní",J700,0)</f>
        <v>236948.7</v>
      </c>
      <c r="BF700" s="146">
        <f>IF(N700="snížená",J700,0)</f>
        <v>0</v>
      </c>
      <c r="BG700" s="146">
        <f>IF(N700="zákl. přenesená",J700,0)</f>
        <v>0</v>
      </c>
      <c r="BH700" s="146">
        <f>IF(N700="sníž. přenesená",J700,0)</f>
        <v>0</v>
      </c>
      <c r="BI700" s="146">
        <f>IF(N700="nulová",J700,0)</f>
        <v>0</v>
      </c>
      <c r="BJ700" s="18" t="s">
        <v>78</v>
      </c>
      <c r="BK700" s="146">
        <f>ROUND(I700*H700,2)</f>
        <v>236948.7</v>
      </c>
      <c r="BL700" s="18" t="s">
        <v>444</v>
      </c>
      <c r="BM700" s="145" t="s">
        <v>3165</v>
      </c>
    </row>
    <row r="701" spans="2:65" s="1" customFormat="1" ht="29.25">
      <c r="B701" s="33"/>
      <c r="D701" s="152" t="s">
        <v>375</v>
      </c>
      <c r="F701" s="165" t="s">
        <v>7569</v>
      </c>
      <c r="I701" s="149"/>
      <c r="L701" s="33"/>
      <c r="M701" s="150"/>
      <c r="T701" s="52"/>
      <c r="AT701" s="18" t="s">
        <v>375</v>
      </c>
      <c r="AU701" s="18" t="s">
        <v>78</v>
      </c>
    </row>
    <row r="702" spans="2:65" s="12" customFormat="1">
      <c r="B702" s="151"/>
      <c r="D702" s="152" t="s">
        <v>340</v>
      </c>
      <c r="E702" s="153" t="s">
        <v>21</v>
      </c>
      <c r="F702" s="154" t="s">
        <v>7570</v>
      </c>
      <c r="H702" s="153" t="s">
        <v>21</v>
      </c>
      <c r="I702" s="155"/>
      <c r="L702" s="151"/>
      <c r="M702" s="156"/>
      <c r="T702" s="157"/>
      <c r="AT702" s="153" t="s">
        <v>340</v>
      </c>
      <c r="AU702" s="153" t="s">
        <v>78</v>
      </c>
      <c r="AV702" s="12" t="s">
        <v>78</v>
      </c>
      <c r="AW702" s="12" t="s">
        <v>32</v>
      </c>
      <c r="AX702" s="12" t="s">
        <v>71</v>
      </c>
      <c r="AY702" s="153" t="s">
        <v>330</v>
      </c>
    </row>
    <row r="703" spans="2:65" s="13" customFormat="1">
      <c r="B703" s="158"/>
      <c r="D703" s="152" t="s">
        <v>340</v>
      </c>
      <c r="E703" s="159" t="s">
        <v>21</v>
      </c>
      <c r="F703" s="160" t="s">
        <v>7257</v>
      </c>
      <c r="H703" s="161">
        <v>25</v>
      </c>
      <c r="I703" s="162"/>
      <c r="L703" s="158"/>
      <c r="M703" s="163"/>
      <c r="T703" s="164"/>
      <c r="AT703" s="159" t="s">
        <v>340</v>
      </c>
      <c r="AU703" s="159" t="s">
        <v>78</v>
      </c>
      <c r="AV703" s="13" t="s">
        <v>80</v>
      </c>
      <c r="AW703" s="13" t="s">
        <v>32</v>
      </c>
      <c r="AX703" s="13" t="s">
        <v>71</v>
      </c>
      <c r="AY703" s="159" t="s">
        <v>330</v>
      </c>
    </row>
    <row r="704" spans="2:65" s="12" customFormat="1">
      <c r="B704" s="151"/>
      <c r="D704" s="152" t="s">
        <v>340</v>
      </c>
      <c r="E704" s="153" t="s">
        <v>21</v>
      </c>
      <c r="F704" s="154" t="s">
        <v>7576</v>
      </c>
      <c r="H704" s="153" t="s">
        <v>21</v>
      </c>
      <c r="I704" s="155"/>
      <c r="L704" s="151"/>
      <c r="M704" s="156"/>
      <c r="T704" s="157"/>
      <c r="AT704" s="153" t="s">
        <v>340</v>
      </c>
      <c r="AU704" s="153" t="s">
        <v>78</v>
      </c>
      <c r="AV704" s="12" t="s">
        <v>78</v>
      </c>
      <c r="AW704" s="12" t="s">
        <v>32</v>
      </c>
      <c r="AX704" s="12" t="s">
        <v>71</v>
      </c>
      <c r="AY704" s="153" t="s">
        <v>330</v>
      </c>
    </row>
    <row r="705" spans="2:65" s="13" customFormat="1">
      <c r="B705" s="158"/>
      <c r="D705" s="152" t="s">
        <v>340</v>
      </c>
      <c r="E705" s="159" t="s">
        <v>21</v>
      </c>
      <c r="F705" s="160" t="s">
        <v>4641</v>
      </c>
      <c r="H705" s="161">
        <v>5</v>
      </c>
      <c r="I705" s="162"/>
      <c r="L705" s="158"/>
      <c r="M705" s="163"/>
      <c r="T705" s="164"/>
      <c r="AT705" s="159" t="s">
        <v>340</v>
      </c>
      <c r="AU705" s="159" t="s">
        <v>78</v>
      </c>
      <c r="AV705" s="13" t="s">
        <v>80</v>
      </c>
      <c r="AW705" s="13" t="s">
        <v>32</v>
      </c>
      <c r="AX705" s="13" t="s">
        <v>71</v>
      </c>
      <c r="AY705" s="159" t="s">
        <v>330</v>
      </c>
    </row>
    <row r="706" spans="2:65" s="14" customFormat="1">
      <c r="B706" s="166"/>
      <c r="D706" s="152" t="s">
        <v>340</v>
      </c>
      <c r="E706" s="167" t="s">
        <v>21</v>
      </c>
      <c r="F706" s="168" t="s">
        <v>443</v>
      </c>
      <c r="H706" s="169">
        <v>30</v>
      </c>
      <c r="I706" s="170"/>
      <c r="L706" s="166"/>
      <c r="M706" s="171"/>
      <c r="T706" s="172"/>
      <c r="AT706" s="167" t="s">
        <v>340</v>
      </c>
      <c r="AU706" s="167" t="s">
        <v>78</v>
      </c>
      <c r="AV706" s="14" t="s">
        <v>336</v>
      </c>
      <c r="AW706" s="14" t="s">
        <v>32</v>
      </c>
      <c r="AX706" s="14" t="s">
        <v>78</v>
      </c>
      <c r="AY706" s="167" t="s">
        <v>330</v>
      </c>
    </row>
    <row r="707" spans="2:65" s="1" customFormat="1" ht="21.75" customHeight="1">
      <c r="B707" s="33"/>
      <c r="C707" s="134" t="s">
        <v>2063</v>
      </c>
      <c r="D707" s="134" t="s">
        <v>332</v>
      </c>
      <c r="E707" s="135" t="s">
        <v>7587</v>
      </c>
      <c r="F707" s="136" t="s">
        <v>7588</v>
      </c>
      <c r="G707" s="137" t="s">
        <v>973</v>
      </c>
      <c r="H707" s="138">
        <v>8</v>
      </c>
      <c r="I707" s="139">
        <v>12825.92</v>
      </c>
      <c r="J707" s="140">
        <f>ROUND(I707*H707,2)</f>
        <v>102607.36</v>
      </c>
      <c r="K707" s="136" t="s">
        <v>21</v>
      </c>
      <c r="L707" s="33"/>
      <c r="M707" s="141" t="s">
        <v>21</v>
      </c>
      <c r="N707" s="142" t="s">
        <v>42</v>
      </c>
      <c r="P707" s="143">
        <f>O707*H707</f>
        <v>0</v>
      </c>
      <c r="Q707" s="143">
        <v>2E-3</v>
      </c>
      <c r="R707" s="143">
        <f>Q707*H707</f>
        <v>1.6E-2</v>
      </c>
      <c r="S707" s="143">
        <v>0</v>
      </c>
      <c r="T707" s="144">
        <f>S707*H707</f>
        <v>0</v>
      </c>
      <c r="AR707" s="145" t="s">
        <v>444</v>
      </c>
      <c r="AT707" s="145" t="s">
        <v>332</v>
      </c>
      <c r="AU707" s="145" t="s">
        <v>78</v>
      </c>
      <c r="AY707" s="18" t="s">
        <v>330</v>
      </c>
      <c r="BE707" s="146">
        <f>IF(N707="základní",J707,0)</f>
        <v>102607.36</v>
      </c>
      <c r="BF707" s="146">
        <f>IF(N707="snížená",J707,0)</f>
        <v>0</v>
      </c>
      <c r="BG707" s="146">
        <f>IF(N707="zákl. přenesená",J707,0)</f>
        <v>0</v>
      </c>
      <c r="BH707" s="146">
        <f>IF(N707="sníž. přenesená",J707,0)</f>
        <v>0</v>
      </c>
      <c r="BI707" s="146">
        <f>IF(N707="nulová",J707,0)</f>
        <v>0</v>
      </c>
      <c r="BJ707" s="18" t="s">
        <v>78</v>
      </c>
      <c r="BK707" s="146">
        <f>ROUND(I707*H707,2)</f>
        <v>102607.36</v>
      </c>
      <c r="BL707" s="18" t="s">
        <v>444</v>
      </c>
      <c r="BM707" s="145" t="s">
        <v>3183</v>
      </c>
    </row>
    <row r="708" spans="2:65" s="1" customFormat="1" ht="29.25">
      <c r="B708" s="33"/>
      <c r="D708" s="152" t="s">
        <v>375</v>
      </c>
      <c r="F708" s="165" t="s">
        <v>7589</v>
      </c>
      <c r="I708" s="149"/>
      <c r="L708" s="33"/>
      <c r="M708" s="150"/>
      <c r="T708" s="52"/>
      <c r="AT708" s="18" t="s">
        <v>375</v>
      </c>
      <c r="AU708" s="18" t="s">
        <v>78</v>
      </c>
    </row>
    <row r="709" spans="2:65" s="12" customFormat="1">
      <c r="B709" s="151"/>
      <c r="D709" s="152" t="s">
        <v>340</v>
      </c>
      <c r="E709" s="153" t="s">
        <v>21</v>
      </c>
      <c r="F709" s="154" t="s">
        <v>7575</v>
      </c>
      <c r="H709" s="153" t="s">
        <v>21</v>
      </c>
      <c r="I709" s="155"/>
      <c r="L709" s="151"/>
      <c r="M709" s="156"/>
      <c r="T709" s="157"/>
      <c r="AT709" s="153" t="s">
        <v>340</v>
      </c>
      <c r="AU709" s="153" t="s">
        <v>78</v>
      </c>
      <c r="AV709" s="12" t="s">
        <v>78</v>
      </c>
      <c r="AW709" s="12" t="s">
        <v>32</v>
      </c>
      <c r="AX709" s="12" t="s">
        <v>71</v>
      </c>
      <c r="AY709" s="153" t="s">
        <v>330</v>
      </c>
    </row>
    <row r="710" spans="2:65" s="13" customFormat="1">
      <c r="B710" s="158"/>
      <c r="D710" s="152" t="s">
        <v>340</v>
      </c>
      <c r="E710" s="159" t="s">
        <v>21</v>
      </c>
      <c r="F710" s="160" t="s">
        <v>7345</v>
      </c>
      <c r="H710" s="161">
        <v>3</v>
      </c>
      <c r="I710" s="162"/>
      <c r="L710" s="158"/>
      <c r="M710" s="163"/>
      <c r="T710" s="164"/>
      <c r="AT710" s="159" t="s">
        <v>340</v>
      </c>
      <c r="AU710" s="159" t="s">
        <v>78</v>
      </c>
      <c r="AV710" s="13" t="s">
        <v>80</v>
      </c>
      <c r="AW710" s="13" t="s">
        <v>32</v>
      </c>
      <c r="AX710" s="13" t="s">
        <v>71</v>
      </c>
      <c r="AY710" s="159" t="s">
        <v>330</v>
      </c>
    </row>
    <row r="711" spans="2:65" s="12" customFormat="1">
      <c r="B711" s="151"/>
      <c r="D711" s="152" t="s">
        <v>340</v>
      </c>
      <c r="E711" s="153" t="s">
        <v>21</v>
      </c>
      <c r="F711" s="154" t="s">
        <v>7576</v>
      </c>
      <c r="H711" s="153" t="s">
        <v>21</v>
      </c>
      <c r="I711" s="155"/>
      <c r="L711" s="151"/>
      <c r="M711" s="156"/>
      <c r="T711" s="157"/>
      <c r="AT711" s="153" t="s">
        <v>340</v>
      </c>
      <c r="AU711" s="153" t="s">
        <v>78</v>
      </c>
      <c r="AV711" s="12" t="s">
        <v>78</v>
      </c>
      <c r="AW711" s="12" t="s">
        <v>32</v>
      </c>
      <c r="AX711" s="12" t="s">
        <v>71</v>
      </c>
      <c r="AY711" s="153" t="s">
        <v>330</v>
      </c>
    </row>
    <row r="712" spans="2:65" s="13" customFormat="1">
      <c r="B712" s="158"/>
      <c r="D712" s="152" t="s">
        <v>340</v>
      </c>
      <c r="E712" s="159" t="s">
        <v>21</v>
      </c>
      <c r="F712" s="160" t="s">
        <v>4641</v>
      </c>
      <c r="H712" s="161">
        <v>5</v>
      </c>
      <c r="I712" s="162"/>
      <c r="L712" s="158"/>
      <c r="M712" s="163"/>
      <c r="T712" s="164"/>
      <c r="AT712" s="159" t="s">
        <v>340</v>
      </c>
      <c r="AU712" s="159" t="s">
        <v>78</v>
      </c>
      <c r="AV712" s="13" t="s">
        <v>80</v>
      </c>
      <c r="AW712" s="13" t="s">
        <v>32</v>
      </c>
      <c r="AX712" s="13" t="s">
        <v>71</v>
      </c>
      <c r="AY712" s="159" t="s">
        <v>330</v>
      </c>
    </row>
    <row r="713" spans="2:65" s="14" customFormat="1">
      <c r="B713" s="166"/>
      <c r="D713" s="152" t="s">
        <v>340</v>
      </c>
      <c r="E713" s="167" t="s">
        <v>21</v>
      </c>
      <c r="F713" s="168" t="s">
        <v>443</v>
      </c>
      <c r="H713" s="169">
        <v>8</v>
      </c>
      <c r="I713" s="170"/>
      <c r="L713" s="166"/>
      <c r="M713" s="171"/>
      <c r="T713" s="172"/>
      <c r="AT713" s="167" t="s">
        <v>340</v>
      </c>
      <c r="AU713" s="167" t="s">
        <v>78</v>
      </c>
      <c r="AV713" s="14" t="s">
        <v>336</v>
      </c>
      <c r="AW713" s="14" t="s">
        <v>32</v>
      </c>
      <c r="AX713" s="14" t="s">
        <v>78</v>
      </c>
      <c r="AY713" s="167" t="s">
        <v>330</v>
      </c>
    </row>
    <row r="714" spans="2:65" s="1" customFormat="1" ht="21.75" customHeight="1">
      <c r="B714" s="33"/>
      <c r="C714" s="134" t="s">
        <v>2072</v>
      </c>
      <c r="D714" s="134" t="s">
        <v>332</v>
      </c>
      <c r="E714" s="135" t="s">
        <v>7590</v>
      </c>
      <c r="F714" s="136" t="s">
        <v>7591</v>
      </c>
      <c r="G714" s="137" t="s">
        <v>973</v>
      </c>
      <c r="H714" s="138">
        <v>9</v>
      </c>
      <c r="I714" s="139">
        <v>17986.57</v>
      </c>
      <c r="J714" s="140">
        <f>ROUND(I714*H714,2)</f>
        <v>161879.13</v>
      </c>
      <c r="K714" s="136" t="s">
        <v>21</v>
      </c>
      <c r="L714" s="33"/>
      <c r="M714" s="141" t="s">
        <v>21</v>
      </c>
      <c r="N714" s="142" t="s">
        <v>42</v>
      </c>
      <c r="P714" s="143">
        <f>O714*H714</f>
        <v>0</v>
      </c>
      <c r="Q714" s="143">
        <v>2E-3</v>
      </c>
      <c r="R714" s="143">
        <f>Q714*H714</f>
        <v>1.8000000000000002E-2</v>
      </c>
      <c r="S714" s="143">
        <v>0</v>
      </c>
      <c r="T714" s="144">
        <f>S714*H714</f>
        <v>0</v>
      </c>
      <c r="AR714" s="145" t="s">
        <v>444</v>
      </c>
      <c r="AT714" s="145" t="s">
        <v>332</v>
      </c>
      <c r="AU714" s="145" t="s">
        <v>78</v>
      </c>
      <c r="AY714" s="18" t="s">
        <v>330</v>
      </c>
      <c r="BE714" s="146">
        <f>IF(N714="základní",J714,0)</f>
        <v>161879.13</v>
      </c>
      <c r="BF714" s="146">
        <f>IF(N714="snížená",J714,0)</f>
        <v>0</v>
      </c>
      <c r="BG714" s="146">
        <f>IF(N714="zákl. přenesená",J714,0)</f>
        <v>0</v>
      </c>
      <c r="BH714" s="146">
        <f>IF(N714="sníž. přenesená",J714,0)</f>
        <v>0</v>
      </c>
      <c r="BI714" s="146">
        <f>IF(N714="nulová",J714,0)</f>
        <v>0</v>
      </c>
      <c r="BJ714" s="18" t="s">
        <v>78</v>
      </c>
      <c r="BK714" s="146">
        <f>ROUND(I714*H714,2)</f>
        <v>161879.13</v>
      </c>
      <c r="BL714" s="18" t="s">
        <v>444</v>
      </c>
      <c r="BM714" s="145" t="s">
        <v>3193</v>
      </c>
    </row>
    <row r="715" spans="2:65" s="1" customFormat="1" ht="29.25">
      <c r="B715" s="33"/>
      <c r="D715" s="152" t="s">
        <v>375</v>
      </c>
      <c r="F715" s="165" t="s">
        <v>7589</v>
      </c>
      <c r="I715" s="149"/>
      <c r="L715" s="33"/>
      <c r="M715" s="150"/>
      <c r="T715" s="52"/>
      <c r="AT715" s="18" t="s">
        <v>375</v>
      </c>
      <c r="AU715" s="18" t="s">
        <v>78</v>
      </c>
    </row>
    <row r="716" spans="2:65" s="12" customFormat="1">
      <c r="B716" s="151"/>
      <c r="D716" s="152" t="s">
        <v>340</v>
      </c>
      <c r="E716" s="153" t="s">
        <v>21</v>
      </c>
      <c r="F716" s="154" t="s">
        <v>7575</v>
      </c>
      <c r="H716" s="153" t="s">
        <v>21</v>
      </c>
      <c r="I716" s="155"/>
      <c r="L716" s="151"/>
      <c r="M716" s="156"/>
      <c r="T716" s="157"/>
      <c r="AT716" s="153" t="s">
        <v>340</v>
      </c>
      <c r="AU716" s="153" t="s">
        <v>78</v>
      </c>
      <c r="AV716" s="12" t="s">
        <v>78</v>
      </c>
      <c r="AW716" s="12" t="s">
        <v>32</v>
      </c>
      <c r="AX716" s="12" t="s">
        <v>71</v>
      </c>
      <c r="AY716" s="153" t="s">
        <v>330</v>
      </c>
    </row>
    <row r="717" spans="2:65" s="13" customFormat="1">
      <c r="B717" s="158"/>
      <c r="D717" s="152" t="s">
        <v>340</v>
      </c>
      <c r="E717" s="159" t="s">
        <v>21</v>
      </c>
      <c r="F717" s="160" t="s">
        <v>7356</v>
      </c>
      <c r="H717" s="161">
        <v>7</v>
      </c>
      <c r="I717" s="162"/>
      <c r="L717" s="158"/>
      <c r="M717" s="163"/>
      <c r="T717" s="164"/>
      <c r="AT717" s="159" t="s">
        <v>340</v>
      </c>
      <c r="AU717" s="159" t="s">
        <v>78</v>
      </c>
      <c r="AV717" s="13" t="s">
        <v>80</v>
      </c>
      <c r="AW717" s="13" t="s">
        <v>32</v>
      </c>
      <c r="AX717" s="13" t="s">
        <v>71</v>
      </c>
      <c r="AY717" s="159" t="s">
        <v>330</v>
      </c>
    </row>
    <row r="718" spans="2:65" s="12" customFormat="1">
      <c r="B718" s="151"/>
      <c r="D718" s="152" t="s">
        <v>340</v>
      </c>
      <c r="E718" s="153" t="s">
        <v>21</v>
      </c>
      <c r="F718" s="154" t="s">
        <v>7576</v>
      </c>
      <c r="H718" s="153" t="s">
        <v>21</v>
      </c>
      <c r="I718" s="155"/>
      <c r="L718" s="151"/>
      <c r="M718" s="156"/>
      <c r="T718" s="157"/>
      <c r="AT718" s="153" t="s">
        <v>340</v>
      </c>
      <c r="AU718" s="153" t="s">
        <v>78</v>
      </c>
      <c r="AV718" s="12" t="s">
        <v>78</v>
      </c>
      <c r="AW718" s="12" t="s">
        <v>32</v>
      </c>
      <c r="AX718" s="12" t="s">
        <v>71</v>
      </c>
      <c r="AY718" s="153" t="s">
        <v>330</v>
      </c>
    </row>
    <row r="719" spans="2:65" s="13" customFormat="1">
      <c r="B719" s="158"/>
      <c r="D719" s="152" t="s">
        <v>340</v>
      </c>
      <c r="E719" s="159" t="s">
        <v>21</v>
      </c>
      <c r="F719" s="160" t="s">
        <v>7334</v>
      </c>
      <c r="H719" s="161">
        <v>2</v>
      </c>
      <c r="I719" s="162"/>
      <c r="L719" s="158"/>
      <c r="M719" s="163"/>
      <c r="T719" s="164"/>
      <c r="AT719" s="159" t="s">
        <v>340</v>
      </c>
      <c r="AU719" s="159" t="s">
        <v>78</v>
      </c>
      <c r="AV719" s="13" t="s">
        <v>80</v>
      </c>
      <c r="AW719" s="13" t="s">
        <v>32</v>
      </c>
      <c r="AX719" s="13" t="s">
        <v>71</v>
      </c>
      <c r="AY719" s="159" t="s">
        <v>330</v>
      </c>
    </row>
    <row r="720" spans="2:65" s="14" customFormat="1">
      <c r="B720" s="166"/>
      <c r="D720" s="152" t="s">
        <v>340</v>
      </c>
      <c r="E720" s="167" t="s">
        <v>21</v>
      </c>
      <c r="F720" s="168" t="s">
        <v>443</v>
      </c>
      <c r="H720" s="169">
        <v>9</v>
      </c>
      <c r="I720" s="170"/>
      <c r="L720" s="166"/>
      <c r="M720" s="171"/>
      <c r="T720" s="172"/>
      <c r="AT720" s="167" t="s">
        <v>340</v>
      </c>
      <c r="AU720" s="167" t="s">
        <v>78</v>
      </c>
      <c r="AV720" s="14" t="s">
        <v>336</v>
      </c>
      <c r="AW720" s="14" t="s">
        <v>32</v>
      </c>
      <c r="AX720" s="14" t="s">
        <v>78</v>
      </c>
      <c r="AY720" s="167" t="s">
        <v>330</v>
      </c>
    </row>
    <row r="721" spans="2:65" s="1" customFormat="1" ht="21.75" customHeight="1">
      <c r="B721" s="33"/>
      <c r="C721" s="134" t="s">
        <v>2077</v>
      </c>
      <c r="D721" s="134" t="s">
        <v>332</v>
      </c>
      <c r="E721" s="135" t="s">
        <v>7592</v>
      </c>
      <c r="F721" s="136" t="s">
        <v>7593</v>
      </c>
      <c r="G721" s="137" t="s">
        <v>973</v>
      </c>
      <c r="H721" s="138">
        <v>27</v>
      </c>
      <c r="I721" s="139">
        <v>3283.52</v>
      </c>
      <c r="J721" s="140">
        <f>ROUND(I721*H721,2)</f>
        <v>88655.039999999994</v>
      </c>
      <c r="K721" s="136" t="s">
        <v>21</v>
      </c>
      <c r="L721" s="33"/>
      <c r="M721" s="141" t="s">
        <v>21</v>
      </c>
      <c r="N721" s="142" t="s">
        <v>42</v>
      </c>
      <c r="P721" s="143">
        <f>O721*H721</f>
        <v>0</v>
      </c>
      <c r="Q721" s="143">
        <v>5.0000000000000001E-4</v>
      </c>
      <c r="R721" s="143">
        <f>Q721*H721</f>
        <v>1.35E-2</v>
      </c>
      <c r="S721" s="143">
        <v>0</v>
      </c>
      <c r="T721" s="144">
        <f>S721*H721</f>
        <v>0</v>
      </c>
      <c r="AR721" s="145" t="s">
        <v>444</v>
      </c>
      <c r="AT721" s="145" t="s">
        <v>332</v>
      </c>
      <c r="AU721" s="145" t="s">
        <v>78</v>
      </c>
      <c r="AY721" s="18" t="s">
        <v>330</v>
      </c>
      <c r="BE721" s="146">
        <f>IF(N721="základní",J721,0)</f>
        <v>88655.039999999994</v>
      </c>
      <c r="BF721" s="146">
        <f>IF(N721="snížená",J721,0)</f>
        <v>0</v>
      </c>
      <c r="BG721" s="146">
        <f>IF(N721="zákl. přenesená",J721,0)</f>
        <v>0</v>
      </c>
      <c r="BH721" s="146">
        <f>IF(N721="sníž. přenesená",J721,0)</f>
        <v>0</v>
      </c>
      <c r="BI721" s="146">
        <f>IF(N721="nulová",J721,0)</f>
        <v>0</v>
      </c>
      <c r="BJ721" s="18" t="s">
        <v>78</v>
      </c>
      <c r="BK721" s="146">
        <f>ROUND(I721*H721,2)</f>
        <v>88655.039999999994</v>
      </c>
      <c r="BL721" s="18" t="s">
        <v>444</v>
      </c>
      <c r="BM721" s="145" t="s">
        <v>3204</v>
      </c>
    </row>
    <row r="722" spans="2:65" s="12" customFormat="1">
      <c r="B722" s="151"/>
      <c r="D722" s="152" t="s">
        <v>340</v>
      </c>
      <c r="E722" s="153" t="s">
        <v>21</v>
      </c>
      <c r="F722" s="154" t="s">
        <v>7594</v>
      </c>
      <c r="H722" s="153" t="s">
        <v>21</v>
      </c>
      <c r="I722" s="155"/>
      <c r="L722" s="151"/>
      <c r="M722" s="156"/>
      <c r="T722" s="157"/>
      <c r="AT722" s="153" t="s">
        <v>340</v>
      </c>
      <c r="AU722" s="153" t="s">
        <v>78</v>
      </c>
      <c r="AV722" s="12" t="s">
        <v>78</v>
      </c>
      <c r="AW722" s="12" t="s">
        <v>32</v>
      </c>
      <c r="AX722" s="12" t="s">
        <v>71</v>
      </c>
      <c r="AY722" s="153" t="s">
        <v>330</v>
      </c>
    </row>
    <row r="723" spans="2:65" s="12" customFormat="1">
      <c r="B723" s="151"/>
      <c r="D723" s="152" t="s">
        <v>340</v>
      </c>
      <c r="E723" s="153" t="s">
        <v>21</v>
      </c>
      <c r="F723" s="154" t="s">
        <v>7595</v>
      </c>
      <c r="H723" s="153" t="s">
        <v>21</v>
      </c>
      <c r="I723" s="155"/>
      <c r="L723" s="151"/>
      <c r="M723" s="156"/>
      <c r="T723" s="157"/>
      <c r="AT723" s="153" t="s">
        <v>340</v>
      </c>
      <c r="AU723" s="153" t="s">
        <v>78</v>
      </c>
      <c r="AV723" s="12" t="s">
        <v>78</v>
      </c>
      <c r="AW723" s="12" t="s">
        <v>32</v>
      </c>
      <c r="AX723" s="12" t="s">
        <v>71</v>
      </c>
      <c r="AY723" s="153" t="s">
        <v>330</v>
      </c>
    </row>
    <row r="724" spans="2:65" s="13" customFormat="1">
      <c r="B724" s="158"/>
      <c r="D724" s="152" t="s">
        <v>340</v>
      </c>
      <c r="E724" s="159" t="s">
        <v>21</v>
      </c>
      <c r="F724" s="160" t="s">
        <v>7596</v>
      </c>
      <c r="H724" s="161">
        <v>22</v>
      </c>
      <c r="I724" s="162"/>
      <c r="L724" s="158"/>
      <c r="M724" s="163"/>
      <c r="T724" s="164"/>
      <c r="AT724" s="159" t="s">
        <v>340</v>
      </c>
      <c r="AU724" s="159" t="s">
        <v>78</v>
      </c>
      <c r="AV724" s="13" t="s">
        <v>80</v>
      </c>
      <c r="AW724" s="13" t="s">
        <v>32</v>
      </c>
      <c r="AX724" s="13" t="s">
        <v>71</v>
      </c>
      <c r="AY724" s="159" t="s">
        <v>330</v>
      </c>
    </row>
    <row r="725" spans="2:65" s="12" customFormat="1">
      <c r="B725" s="151"/>
      <c r="D725" s="152" t="s">
        <v>340</v>
      </c>
      <c r="E725" s="153" t="s">
        <v>21</v>
      </c>
      <c r="F725" s="154" t="s">
        <v>7597</v>
      </c>
      <c r="H725" s="153" t="s">
        <v>21</v>
      </c>
      <c r="I725" s="155"/>
      <c r="L725" s="151"/>
      <c r="M725" s="156"/>
      <c r="T725" s="157"/>
      <c r="AT725" s="153" t="s">
        <v>340</v>
      </c>
      <c r="AU725" s="153" t="s">
        <v>78</v>
      </c>
      <c r="AV725" s="12" t="s">
        <v>78</v>
      </c>
      <c r="AW725" s="12" t="s">
        <v>32</v>
      </c>
      <c r="AX725" s="12" t="s">
        <v>71</v>
      </c>
      <c r="AY725" s="153" t="s">
        <v>330</v>
      </c>
    </row>
    <row r="726" spans="2:65" s="13" customFormat="1">
      <c r="B726" s="158"/>
      <c r="D726" s="152" t="s">
        <v>340</v>
      </c>
      <c r="E726" s="159" t="s">
        <v>21</v>
      </c>
      <c r="F726" s="160" t="s">
        <v>4641</v>
      </c>
      <c r="H726" s="161">
        <v>5</v>
      </c>
      <c r="I726" s="162"/>
      <c r="L726" s="158"/>
      <c r="M726" s="163"/>
      <c r="T726" s="164"/>
      <c r="AT726" s="159" t="s">
        <v>340</v>
      </c>
      <c r="AU726" s="159" t="s">
        <v>78</v>
      </c>
      <c r="AV726" s="13" t="s">
        <v>80</v>
      </c>
      <c r="AW726" s="13" t="s">
        <v>32</v>
      </c>
      <c r="AX726" s="13" t="s">
        <v>71</v>
      </c>
      <c r="AY726" s="159" t="s">
        <v>330</v>
      </c>
    </row>
    <row r="727" spans="2:65" s="14" customFormat="1">
      <c r="B727" s="166"/>
      <c r="D727" s="152" t="s">
        <v>340</v>
      </c>
      <c r="E727" s="167" t="s">
        <v>21</v>
      </c>
      <c r="F727" s="168" t="s">
        <v>443</v>
      </c>
      <c r="H727" s="169">
        <v>27</v>
      </c>
      <c r="I727" s="170"/>
      <c r="L727" s="166"/>
      <c r="M727" s="171"/>
      <c r="T727" s="172"/>
      <c r="AT727" s="167" t="s">
        <v>340</v>
      </c>
      <c r="AU727" s="167" t="s">
        <v>78</v>
      </c>
      <c r="AV727" s="14" t="s">
        <v>336</v>
      </c>
      <c r="AW727" s="14" t="s">
        <v>32</v>
      </c>
      <c r="AX727" s="14" t="s">
        <v>78</v>
      </c>
      <c r="AY727" s="167" t="s">
        <v>330</v>
      </c>
    </row>
    <row r="728" spans="2:65" s="1" customFormat="1" ht="21.75" customHeight="1">
      <c r="B728" s="33"/>
      <c r="C728" s="134" t="s">
        <v>2081</v>
      </c>
      <c r="D728" s="134" t="s">
        <v>332</v>
      </c>
      <c r="E728" s="135" t="s">
        <v>7598</v>
      </c>
      <c r="F728" s="136" t="s">
        <v>7599</v>
      </c>
      <c r="G728" s="137" t="s">
        <v>7232</v>
      </c>
      <c r="H728" s="138">
        <v>1</v>
      </c>
      <c r="I728" s="139">
        <v>160401.42000000001</v>
      </c>
      <c r="J728" s="140">
        <f>ROUND(I728*H728,2)</f>
        <v>160401.42000000001</v>
      </c>
      <c r="K728" s="136" t="s">
        <v>21</v>
      </c>
      <c r="L728" s="33"/>
      <c r="M728" s="141" t="s">
        <v>21</v>
      </c>
      <c r="N728" s="142" t="s">
        <v>42</v>
      </c>
      <c r="P728" s="143">
        <f>O728*H728</f>
        <v>0</v>
      </c>
      <c r="Q728" s="143">
        <v>0.35</v>
      </c>
      <c r="R728" s="143">
        <f>Q728*H728</f>
        <v>0.35</v>
      </c>
      <c r="S728" s="143">
        <v>0</v>
      </c>
      <c r="T728" s="144">
        <f>S728*H728</f>
        <v>0</v>
      </c>
      <c r="AR728" s="145" t="s">
        <v>444</v>
      </c>
      <c r="AT728" s="145" t="s">
        <v>332</v>
      </c>
      <c r="AU728" s="145" t="s">
        <v>78</v>
      </c>
      <c r="AY728" s="18" t="s">
        <v>330</v>
      </c>
      <c r="BE728" s="146">
        <f>IF(N728="základní",J728,0)</f>
        <v>160401.42000000001</v>
      </c>
      <c r="BF728" s="146">
        <f>IF(N728="snížená",J728,0)</f>
        <v>0</v>
      </c>
      <c r="BG728" s="146">
        <f>IF(N728="zákl. přenesená",J728,0)</f>
        <v>0</v>
      </c>
      <c r="BH728" s="146">
        <f>IF(N728="sníž. přenesená",J728,0)</f>
        <v>0</v>
      </c>
      <c r="BI728" s="146">
        <f>IF(N728="nulová",J728,0)</f>
        <v>0</v>
      </c>
      <c r="BJ728" s="18" t="s">
        <v>78</v>
      </c>
      <c r="BK728" s="146">
        <f>ROUND(I728*H728,2)</f>
        <v>160401.42000000001</v>
      </c>
      <c r="BL728" s="18" t="s">
        <v>444</v>
      </c>
      <c r="BM728" s="145" t="s">
        <v>3219</v>
      </c>
    </row>
    <row r="729" spans="2:65" s="1" customFormat="1" ht="19.5">
      <c r="B729" s="33"/>
      <c r="D729" s="152" t="s">
        <v>375</v>
      </c>
      <c r="F729" s="165" t="s">
        <v>7433</v>
      </c>
      <c r="I729" s="149"/>
      <c r="L729" s="33"/>
      <c r="M729" s="150"/>
      <c r="T729" s="52"/>
      <c r="AT729" s="18" t="s">
        <v>375</v>
      </c>
      <c r="AU729" s="18" t="s">
        <v>78</v>
      </c>
    </row>
    <row r="730" spans="2:65" s="13" customFormat="1">
      <c r="B730" s="158"/>
      <c r="D730" s="152" t="s">
        <v>340</v>
      </c>
      <c r="E730" s="159" t="s">
        <v>21</v>
      </c>
      <c r="F730" s="160" t="s">
        <v>7404</v>
      </c>
      <c r="H730" s="161">
        <v>1</v>
      </c>
      <c r="I730" s="162"/>
      <c r="L730" s="158"/>
      <c r="M730" s="163"/>
      <c r="T730" s="164"/>
      <c r="AT730" s="159" t="s">
        <v>340</v>
      </c>
      <c r="AU730" s="159" t="s">
        <v>78</v>
      </c>
      <c r="AV730" s="13" t="s">
        <v>80</v>
      </c>
      <c r="AW730" s="13" t="s">
        <v>32</v>
      </c>
      <c r="AX730" s="13" t="s">
        <v>71</v>
      </c>
      <c r="AY730" s="159" t="s">
        <v>330</v>
      </c>
    </row>
    <row r="731" spans="2:65" s="14" customFormat="1">
      <c r="B731" s="166"/>
      <c r="D731" s="152" t="s">
        <v>340</v>
      </c>
      <c r="E731" s="167" t="s">
        <v>21</v>
      </c>
      <c r="F731" s="168" t="s">
        <v>443</v>
      </c>
      <c r="H731" s="169">
        <v>1</v>
      </c>
      <c r="I731" s="170"/>
      <c r="L731" s="166"/>
      <c r="M731" s="171"/>
      <c r="T731" s="172"/>
      <c r="AT731" s="167" t="s">
        <v>340</v>
      </c>
      <c r="AU731" s="167" t="s">
        <v>78</v>
      </c>
      <c r="AV731" s="14" t="s">
        <v>336</v>
      </c>
      <c r="AW731" s="14" t="s">
        <v>32</v>
      </c>
      <c r="AX731" s="14" t="s">
        <v>78</v>
      </c>
      <c r="AY731" s="167" t="s">
        <v>330</v>
      </c>
    </row>
    <row r="732" spans="2:65" s="1" customFormat="1" ht="16.5" customHeight="1">
      <c r="B732" s="33"/>
      <c r="C732" s="134" t="s">
        <v>2087</v>
      </c>
      <c r="D732" s="134" t="s">
        <v>332</v>
      </c>
      <c r="E732" s="135" t="s">
        <v>7600</v>
      </c>
      <c r="F732" s="136" t="s">
        <v>7601</v>
      </c>
      <c r="G732" s="137" t="s">
        <v>7232</v>
      </c>
      <c r="H732" s="138">
        <v>4</v>
      </c>
      <c r="I732" s="139">
        <v>8993.2800000000007</v>
      </c>
      <c r="J732" s="140">
        <f>ROUND(I732*H732,2)</f>
        <v>35973.120000000003</v>
      </c>
      <c r="K732" s="136" t="s">
        <v>21</v>
      </c>
      <c r="L732" s="33"/>
      <c r="M732" s="141" t="s">
        <v>21</v>
      </c>
      <c r="N732" s="142" t="s">
        <v>42</v>
      </c>
      <c r="P732" s="143">
        <f>O732*H732</f>
        <v>0</v>
      </c>
      <c r="Q732" s="143">
        <v>1.1000000000000001E-3</v>
      </c>
      <c r="R732" s="143">
        <f>Q732*H732</f>
        <v>4.4000000000000003E-3</v>
      </c>
      <c r="S732" s="143">
        <v>0</v>
      </c>
      <c r="T732" s="144">
        <f>S732*H732</f>
        <v>0</v>
      </c>
      <c r="AR732" s="145" t="s">
        <v>444</v>
      </c>
      <c r="AT732" s="145" t="s">
        <v>332</v>
      </c>
      <c r="AU732" s="145" t="s">
        <v>78</v>
      </c>
      <c r="AY732" s="18" t="s">
        <v>330</v>
      </c>
      <c r="BE732" s="146">
        <f>IF(N732="základní",J732,0)</f>
        <v>35973.120000000003</v>
      </c>
      <c r="BF732" s="146">
        <f>IF(N732="snížená",J732,0)</f>
        <v>0</v>
      </c>
      <c r="BG732" s="146">
        <f>IF(N732="zákl. přenesená",J732,0)</f>
        <v>0</v>
      </c>
      <c r="BH732" s="146">
        <f>IF(N732="sníž. přenesená",J732,0)</f>
        <v>0</v>
      </c>
      <c r="BI732" s="146">
        <f>IF(N732="nulová",J732,0)</f>
        <v>0</v>
      </c>
      <c r="BJ732" s="18" t="s">
        <v>78</v>
      </c>
      <c r="BK732" s="146">
        <f>ROUND(I732*H732,2)</f>
        <v>35973.120000000003</v>
      </c>
      <c r="BL732" s="18" t="s">
        <v>444</v>
      </c>
      <c r="BM732" s="145" t="s">
        <v>3235</v>
      </c>
    </row>
    <row r="733" spans="2:65" s="1" customFormat="1" ht="19.5">
      <c r="B733" s="33"/>
      <c r="D733" s="152" t="s">
        <v>375</v>
      </c>
      <c r="F733" s="165" t="s">
        <v>7542</v>
      </c>
      <c r="I733" s="149"/>
      <c r="L733" s="33"/>
      <c r="M733" s="150"/>
      <c r="T733" s="52"/>
      <c r="AT733" s="18" t="s">
        <v>375</v>
      </c>
      <c r="AU733" s="18" t="s">
        <v>78</v>
      </c>
    </row>
    <row r="734" spans="2:65" s="13" customFormat="1">
      <c r="B734" s="158"/>
      <c r="D734" s="152" t="s">
        <v>340</v>
      </c>
      <c r="E734" s="159" t="s">
        <v>21</v>
      </c>
      <c r="F734" s="160" t="s">
        <v>7404</v>
      </c>
      <c r="H734" s="161">
        <v>1</v>
      </c>
      <c r="I734" s="162"/>
      <c r="L734" s="158"/>
      <c r="M734" s="163"/>
      <c r="T734" s="164"/>
      <c r="AT734" s="159" t="s">
        <v>340</v>
      </c>
      <c r="AU734" s="159" t="s">
        <v>78</v>
      </c>
      <c r="AV734" s="13" t="s">
        <v>80</v>
      </c>
      <c r="AW734" s="13" t="s">
        <v>32</v>
      </c>
      <c r="AX734" s="13" t="s">
        <v>71</v>
      </c>
      <c r="AY734" s="159" t="s">
        <v>330</v>
      </c>
    </row>
    <row r="735" spans="2:65" s="12" customFormat="1">
      <c r="B735" s="151"/>
      <c r="D735" s="152" t="s">
        <v>340</v>
      </c>
      <c r="E735" s="153" t="s">
        <v>21</v>
      </c>
      <c r="F735" s="154" t="s">
        <v>7602</v>
      </c>
      <c r="H735" s="153" t="s">
        <v>21</v>
      </c>
      <c r="I735" s="155"/>
      <c r="L735" s="151"/>
      <c r="M735" s="156"/>
      <c r="T735" s="157"/>
      <c r="AT735" s="153" t="s">
        <v>340</v>
      </c>
      <c r="AU735" s="153" t="s">
        <v>78</v>
      </c>
      <c r="AV735" s="12" t="s">
        <v>78</v>
      </c>
      <c r="AW735" s="12" t="s">
        <v>32</v>
      </c>
      <c r="AX735" s="12" t="s">
        <v>71</v>
      </c>
      <c r="AY735" s="153" t="s">
        <v>330</v>
      </c>
    </row>
    <row r="736" spans="2:65" s="13" customFormat="1">
      <c r="B736" s="158"/>
      <c r="D736" s="152" t="s">
        <v>340</v>
      </c>
      <c r="E736" s="159" t="s">
        <v>21</v>
      </c>
      <c r="F736" s="160" t="s">
        <v>7334</v>
      </c>
      <c r="H736" s="161">
        <v>2</v>
      </c>
      <c r="I736" s="162"/>
      <c r="L736" s="158"/>
      <c r="M736" s="163"/>
      <c r="T736" s="164"/>
      <c r="AT736" s="159" t="s">
        <v>340</v>
      </c>
      <c r="AU736" s="159" t="s">
        <v>78</v>
      </c>
      <c r="AV736" s="13" t="s">
        <v>80</v>
      </c>
      <c r="AW736" s="13" t="s">
        <v>32</v>
      </c>
      <c r="AX736" s="13" t="s">
        <v>71</v>
      </c>
      <c r="AY736" s="159" t="s">
        <v>330</v>
      </c>
    </row>
    <row r="737" spans="2:65" s="12" customFormat="1">
      <c r="B737" s="151"/>
      <c r="D737" s="152" t="s">
        <v>340</v>
      </c>
      <c r="E737" s="153" t="s">
        <v>21</v>
      </c>
      <c r="F737" s="154" t="s">
        <v>7603</v>
      </c>
      <c r="H737" s="153" t="s">
        <v>21</v>
      </c>
      <c r="I737" s="155"/>
      <c r="L737" s="151"/>
      <c r="M737" s="156"/>
      <c r="T737" s="157"/>
      <c r="AT737" s="153" t="s">
        <v>340</v>
      </c>
      <c r="AU737" s="153" t="s">
        <v>78</v>
      </c>
      <c r="AV737" s="12" t="s">
        <v>78</v>
      </c>
      <c r="AW737" s="12" t="s">
        <v>32</v>
      </c>
      <c r="AX737" s="12" t="s">
        <v>71</v>
      </c>
      <c r="AY737" s="153" t="s">
        <v>330</v>
      </c>
    </row>
    <row r="738" spans="2:65" s="13" customFormat="1">
      <c r="B738" s="158"/>
      <c r="D738" s="152" t="s">
        <v>340</v>
      </c>
      <c r="E738" s="159" t="s">
        <v>21</v>
      </c>
      <c r="F738" s="160" t="s">
        <v>7404</v>
      </c>
      <c r="H738" s="161">
        <v>1</v>
      </c>
      <c r="I738" s="162"/>
      <c r="L738" s="158"/>
      <c r="M738" s="163"/>
      <c r="T738" s="164"/>
      <c r="AT738" s="159" t="s">
        <v>340</v>
      </c>
      <c r="AU738" s="159" t="s">
        <v>78</v>
      </c>
      <c r="AV738" s="13" t="s">
        <v>80</v>
      </c>
      <c r="AW738" s="13" t="s">
        <v>32</v>
      </c>
      <c r="AX738" s="13" t="s">
        <v>71</v>
      </c>
      <c r="AY738" s="159" t="s">
        <v>330</v>
      </c>
    </row>
    <row r="739" spans="2:65" s="14" customFormat="1">
      <c r="B739" s="166"/>
      <c r="D739" s="152" t="s">
        <v>340</v>
      </c>
      <c r="E739" s="167" t="s">
        <v>21</v>
      </c>
      <c r="F739" s="168" t="s">
        <v>443</v>
      </c>
      <c r="H739" s="169">
        <v>4</v>
      </c>
      <c r="I739" s="170"/>
      <c r="L739" s="166"/>
      <c r="M739" s="171"/>
      <c r="T739" s="172"/>
      <c r="AT739" s="167" t="s">
        <v>340</v>
      </c>
      <c r="AU739" s="167" t="s">
        <v>78</v>
      </c>
      <c r="AV739" s="14" t="s">
        <v>336</v>
      </c>
      <c r="AW739" s="14" t="s">
        <v>32</v>
      </c>
      <c r="AX739" s="14" t="s">
        <v>78</v>
      </c>
      <c r="AY739" s="167" t="s">
        <v>330</v>
      </c>
    </row>
    <row r="740" spans="2:65" s="1" customFormat="1" ht="16.5" customHeight="1">
      <c r="B740" s="33"/>
      <c r="C740" s="134" t="s">
        <v>2094</v>
      </c>
      <c r="D740" s="134" t="s">
        <v>332</v>
      </c>
      <c r="E740" s="135" t="s">
        <v>7604</v>
      </c>
      <c r="F740" s="136" t="s">
        <v>7605</v>
      </c>
      <c r="G740" s="137" t="s">
        <v>7232</v>
      </c>
      <c r="H740" s="138">
        <v>2</v>
      </c>
      <c r="I740" s="139">
        <v>20643.54</v>
      </c>
      <c r="J740" s="140">
        <f>ROUND(I740*H740,2)</f>
        <v>41287.08</v>
      </c>
      <c r="K740" s="136" t="s">
        <v>21</v>
      </c>
      <c r="L740" s="33"/>
      <c r="M740" s="141" t="s">
        <v>21</v>
      </c>
      <c r="N740" s="142" t="s">
        <v>42</v>
      </c>
      <c r="P740" s="143">
        <f>O740*H740</f>
        <v>0</v>
      </c>
      <c r="Q740" s="143">
        <v>2.0999999999999999E-3</v>
      </c>
      <c r="R740" s="143">
        <f>Q740*H740</f>
        <v>4.1999999999999997E-3</v>
      </c>
      <c r="S740" s="143">
        <v>0</v>
      </c>
      <c r="T740" s="144">
        <f>S740*H740</f>
        <v>0</v>
      </c>
      <c r="AR740" s="145" t="s">
        <v>444</v>
      </c>
      <c r="AT740" s="145" t="s">
        <v>332</v>
      </c>
      <c r="AU740" s="145" t="s">
        <v>78</v>
      </c>
      <c r="AY740" s="18" t="s">
        <v>330</v>
      </c>
      <c r="BE740" s="146">
        <f>IF(N740="základní",J740,0)</f>
        <v>41287.08</v>
      </c>
      <c r="BF740" s="146">
        <f>IF(N740="snížená",J740,0)</f>
        <v>0</v>
      </c>
      <c r="BG740" s="146">
        <f>IF(N740="zákl. přenesená",J740,0)</f>
        <v>0</v>
      </c>
      <c r="BH740" s="146">
        <f>IF(N740="sníž. přenesená",J740,0)</f>
        <v>0</v>
      </c>
      <c r="BI740" s="146">
        <f>IF(N740="nulová",J740,0)</f>
        <v>0</v>
      </c>
      <c r="BJ740" s="18" t="s">
        <v>78</v>
      </c>
      <c r="BK740" s="146">
        <f>ROUND(I740*H740,2)</f>
        <v>41287.08</v>
      </c>
      <c r="BL740" s="18" t="s">
        <v>444</v>
      </c>
      <c r="BM740" s="145" t="s">
        <v>3247</v>
      </c>
    </row>
    <row r="741" spans="2:65" s="12" customFormat="1">
      <c r="B741" s="151"/>
      <c r="D741" s="152" t="s">
        <v>340</v>
      </c>
      <c r="E741" s="153" t="s">
        <v>21</v>
      </c>
      <c r="F741" s="154" t="s">
        <v>7606</v>
      </c>
      <c r="H741" s="153" t="s">
        <v>21</v>
      </c>
      <c r="I741" s="155"/>
      <c r="L741" s="151"/>
      <c r="M741" s="156"/>
      <c r="T741" s="157"/>
      <c r="AT741" s="153" t="s">
        <v>340</v>
      </c>
      <c r="AU741" s="153" t="s">
        <v>78</v>
      </c>
      <c r="AV741" s="12" t="s">
        <v>78</v>
      </c>
      <c r="AW741" s="12" t="s">
        <v>32</v>
      </c>
      <c r="AX741" s="12" t="s">
        <v>71</v>
      </c>
      <c r="AY741" s="153" t="s">
        <v>330</v>
      </c>
    </row>
    <row r="742" spans="2:65" s="12" customFormat="1">
      <c r="B742" s="151"/>
      <c r="D742" s="152" t="s">
        <v>340</v>
      </c>
      <c r="E742" s="153" t="s">
        <v>21</v>
      </c>
      <c r="F742" s="154" t="s">
        <v>7476</v>
      </c>
      <c r="H742" s="153" t="s">
        <v>21</v>
      </c>
      <c r="I742" s="155"/>
      <c r="L742" s="151"/>
      <c r="M742" s="156"/>
      <c r="T742" s="157"/>
      <c r="AT742" s="153" t="s">
        <v>340</v>
      </c>
      <c r="AU742" s="153" t="s">
        <v>78</v>
      </c>
      <c r="AV742" s="12" t="s">
        <v>78</v>
      </c>
      <c r="AW742" s="12" t="s">
        <v>32</v>
      </c>
      <c r="AX742" s="12" t="s">
        <v>71</v>
      </c>
      <c r="AY742" s="153" t="s">
        <v>330</v>
      </c>
    </row>
    <row r="743" spans="2:65" s="13" customFormat="1">
      <c r="B743" s="158"/>
      <c r="D743" s="152" t="s">
        <v>340</v>
      </c>
      <c r="E743" s="159" t="s">
        <v>21</v>
      </c>
      <c r="F743" s="160" t="s">
        <v>7334</v>
      </c>
      <c r="H743" s="161">
        <v>2</v>
      </c>
      <c r="I743" s="162"/>
      <c r="L743" s="158"/>
      <c r="M743" s="163"/>
      <c r="T743" s="164"/>
      <c r="AT743" s="159" t="s">
        <v>340</v>
      </c>
      <c r="AU743" s="159" t="s">
        <v>78</v>
      </c>
      <c r="AV743" s="13" t="s">
        <v>80</v>
      </c>
      <c r="AW743" s="13" t="s">
        <v>32</v>
      </c>
      <c r="AX743" s="13" t="s">
        <v>71</v>
      </c>
      <c r="AY743" s="159" t="s">
        <v>330</v>
      </c>
    </row>
    <row r="744" spans="2:65" s="14" customFormat="1">
      <c r="B744" s="166"/>
      <c r="D744" s="152" t="s">
        <v>340</v>
      </c>
      <c r="E744" s="167" t="s">
        <v>21</v>
      </c>
      <c r="F744" s="168" t="s">
        <v>443</v>
      </c>
      <c r="H744" s="169">
        <v>2</v>
      </c>
      <c r="I744" s="170"/>
      <c r="L744" s="166"/>
      <c r="M744" s="171"/>
      <c r="T744" s="172"/>
      <c r="AT744" s="167" t="s">
        <v>340</v>
      </c>
      <c r="AU744" s="167" t="s">
        <v>78</v>
      </c>
      <c r="AV744" s="14" t="s">
        <v>336</v>
      </c>
      <c r="AW744" s="14" t="s">
        <v>32</v>
      </c>
      <c r="AX744" s="14" t="s">
        <v>78</v>
      </c>
      <c r="AY744" s="167" t="s">
        <v>330</v>
      </c>
    </row>
    <row r="745" spans="2:65" s="1" customFormat="1" ht="16.5" customHeight="1">
      <c r="B745" s="33"/>
      <c r="C745" s="134" t="s">
        <v>2099</v>
      </c>
      <c r="D745" s="134" t="s">
        <v>332</v>
      </c>
      <c r="E745" s="135" t="s">
        <v>7607</v>
      </c>
      <c r="F745" s="136" t="s">
        <v>7608</v>
      </c>
      <c r="G745" s="137" t="s">
        <v>7232</v>
      </c>
      <c r="H745" s="138">
        <v>2</v>
      </c>
      <c r="I745" s="139">
        <v>709.5</v>
      </c>
      <c r="J745" s="140">
        <f>ROUND(I745*H745,2)</f>
        <v>1419</v>
      </c>
      <c r="K745" s="136" t="s">
        <v>21</v>
      </c>
      <c r="L745" s="33"/>
      <c r="M745" s="141" t="s">
        <v>21</v>
      </c>
      <c r="N745" s="142" t="s">
        <v>42</v>
      </c>
      <c r="P745" s="143">
        <f>O745*H745</f>
        <v>0</v>
      </c>
      <c r="Q745" s="143">
        <v>1.0999999999999999E-2</v>
      </c>
      <c r="R745" s="143">
        <f>Q745*H745</f>
        <v>2.1999999999999999E-2</v>
      </c>
      <c r="S745" s="143">
        <v>0</v>
      </c>
      <c r="T745" s="144">
        <f>S745*H745</f>
        <v>0</v>
      </c>
      <c r="AR745" s="145" t="s">
        <v>444</v>
      </c>
      <c r="AT745" s="145" t="s">
        <v>332</v>
      </c>
      <c r="AU745" s="145" t="s">
        <v>78</v>
      </c>
      <c r="AY745" s="18" t="s">
        <v>330</v>
      </c>
      <c r="BE745" s="146">
        <f>IF(N745="základní",J745,0)</f>
        <v>1419</v>
      </c>
      <c r="BF745" s="146">
        <f>IF(N745="snížená",J745,0)</f>
        <v>0</v>
      </c>
      <c r="BG745" s="146">
        <f>IF(N745="zákl. přenesená",J745,0)</f>
        <v>0</v>
      </c>
      <c r="BH745" s="146">
        <f>IF(N745="sníž. přenesená",J745,0)</f>
        <v>0</v>
      </c>
      <c r="BI745" s="146">
        <f>IF(N745="nulová",J745,0)</f>
        <v>0</v>
      </c>
      <c r="BJ745" s="18" t="s">
        <v>78</v>
      </c>
      <c r="BK745" s="146">
        <f>ROUND(I745*H745,2)</f>
        <v>1419</v>
      </c>
      <c r="BL745" s="18" t="s">
        <v>444</v>
      </c>
      <c r="BM745" s="145" t="s">
        <v>3261</v>
      </c>
    </row>
    <row r="746" spans="2:65" s="1" customFormat="1" ht="19.5">
      <c r="B746" s="33"/>
      <c r="D746" s="152" t="s">
        <v>375</v>
      </c>
      <c r="F746" s="165" t="s">
        <v>7609</v>
      </c>
      <c r="I746" s="149"/>
      <c r="L746" s="33"/>
      <c r="M746" s="150"/>
      <c r="T746" s="52"/>
      <c r="AT746" s="18" t="s">
        <v>375</v>
      </c>
      <c r="AU746" s="18" t="s">
        <v>78</v>
      </c>
    </row>
    <row r="747" spans="2:65" s="13" customFormat="1">
      <c r="B747" s="158"/>
      <c r="D747" s="152" t="s">
        <v>340</v>
      </c>
      <c r="E747" s="159" t="s">
        <v>21</v>
      </c>
      <c r="F747" s="160" t="s">
        <v>7334</v>
      </c>
      <c r="H747" s="161">
        <v>2</v>
      </c>
      <c r="I747" s="162"/>
      <c r="L747" s="158"/>
      <c r="M747" s="163"/>
      <c r="T747" s="164"/>
      <c r="AT747" s="159" t="s">
        <v>340</v>
      </c>
      <c r="AU747" s="159" t="s">
        <v>78</v>
      </c>
      <c r="AV747" s="13" t="s">
        <v>80</v>
      </c>
      <c r="AW747" s="13" t="s">
        <v>32</v>
      </c>
      <c r="AX747" s="13" t="s">
        <v>71</v>
      </c>
      <c r="AY747" s="159" t="s">
        <v>330</v>
      </c>
    </row>
    <row r="748" spans="2:65" s="14" customFormat="1">
      <c r="B748" s="166"/>
      <c r="D748" s="152" t="s">
        <v>340</v>
      </c>
      <c r="E748" s="167" t="s">
        <v>21</v>
      </c>
      <c r="F748" s="168" t="s">
        <v>443</v>
      </c>
      <c r="H748" s="169">
        <v>2</v>
      </c>
      <c r="I748" s="170"/>
      <c r="L748" s="166"/>
      <c r="M748" s="171"/>
      <c r="T748" s="172"/>
      <c r="AT748" s="167" t="s">
        <v>340</v>
      </c>
      <c r="AU748" s="167" t="s">
        <v>78</v>
      </c>
      <c r="AV748" s="14" t="s">
        <v>336</v>
      </c>
      <c r="AW748" s="14" t="s">
        <v>32</v>
      </c>
      <c r="AX748" s="14" t="s">
        <v>78</v>
      </c>
      <c r="AY748" s="167" t="s">
        <v>330</v>
      </c>
    </row>
    <row r="749" spans="2:65" s="1" customFormat="1" ht="16.5" customHeight="1">
      <c r="B749" s="33"/>
      <c r="C749" s="134" t="s">
        <v>2105</v>
      </c>
      <c r="D749" s="134" t="s">
        <v>332</v>
      </c>
      <c r="E749" s="135" t="s">
        <v>7610</v>
      </c>
      <c r="F749" s="136" t="s">
        <v>7611</v>
      </c>
      <c r="G749" s="137" t="s">
        <v>557</v>
      </c>
      <c r="H749" s="138">
        <v>1</v>
      </c>
      <c r="I749" s="139">
        <v>29331.94</v>
      </c>
      <c r="J749" s="140">
        <f>ROUND(I749*H749,2)</f>
        <v>29331.94</v>
      </c>
      <c r="K749" s="136" t="s">
        <v>21</v>
      </c>
      <c r="L749" s="33"/>
      <c r="M749" s="141" t="s">
        <v>21</v>
      </c>
      <c r="N749" s="142" t="s">
        <v>42</v>
      </c>
      <c r="P749" s="143">
        <f>O749*H749</f>
        <v>0</v>
      </c>
      <c r="Q749" s="143">
        <v>1.1000000000000001E-3</v>
      </c>
      <c r="R749" s="143">
        <f>Q749*H749</f>
        <v>1.1000000000000001E-3</v>
      </c>
      <c r="S749" s="143">
        <v>0</v>
      </c>
      <c r="T749" s="144">
        <f>S749*H749</f>
        <v>0</v>
      </c>
      <c r="AR749" s="145" t="s">
        <v>444</v>
      </c>
      <c r="AT749" s="145" t="s">
        <v>332</v>
      </c>
      <c r="AU749" s="145" t="s">
        <v>78</v>
      </c>
      <c r="AY749" s="18" t="s">
        <v>330</v>
      </c>
      <c r="BE749" s="146">
        <f>IF(N749="základní",J749,0)</f>
        <v>29331.94</v>
      </c>
      <c r="BF749" s="146">
        <f>IF(N749="snížená",J749,0)</f>
        <v>0</v>
      </c>
      <c r="BG749" s="146">
        <f>IF(N749="zákl. přenesená",J749,0)</f>
        <v>0</v>
      </c>
      <c r="BH749" s="146">
        <f>IF(N749="sníž. přenesená",J749,0)</f>
        <v>0</v>
      </c>
      <c r="BI749" s="146">
        <f>IF(N749="nulová",J749,0)</f>
        <v>0</v>
      </c>
      <c r="BJ749" s="18" t="s">
        <v>78</v>
      </c>
      <c r="BK749" s="146">
        <f>ROUND(I749*H749,2)</f>
        <v>29331.94</v>
      </c>
      <c r="BL749" s="18" t="s">
        <v>444</v>
      </c>
      <c r="BM749" s="145" t="s">
        <v>3275</v>
      </c>
    </row>
    <row r="750" spans="2:65" s="1" customFormat="1" ht="29.25">
      <c r="B750" s="33"/>
      <c r="D750" s="152" t="s">
        <v>375</v>
      </c>
      <c r="F750" s="165" t="s">
        <v>7612</v>
      </c>
      <c r="I750" s="149"/>
      <c r="L750" s="33"/>
      <c r="M750" s="150"/>
      <c r="T750" s="52"/>
      <c r="AT750" s="18" t="s">
        <v>375</v>
      </c>
      <c r="AU750" s="18" t="s">
        <v>78</v>
      </c>
    </row>
    <row r="751" spans="2:65" s="12" customFormat="1">
      <c r="B751" s="151"/>
      <c r="D751" s="152" t="s">
        <v>340</v>
      </c>
      <c r="E751" s="153" t="s">
        <v>21</v>
      </c>
      <c r="F751" s="154" t="s">
        <v>7613</v>
      </c>
      <c r="H751" s="153" t="s">
        <v>21</v>
      </c>
      <c r="I751" s="155"/>
      <c r="L751" s="151"/>
      <c r="M751" s="156"/>
      <c r="T751" s="157"/>
      <c r="AT751" s="153" t="s">
        <v>340</v>
      </c>
      <c r="AU751" s="153" t="s">
        <v>78</v>
      </c>
      <c r="AV751" s="12" t="s">
        <v>78</v>
      </c>
      <c r="AW751" s="12" t="s">
        <v>32</v>
      </c>
      <c r="AX751" s="12" t="s">
        <v>71</v>
      </c>
      <c r="AY751" s="153" t="s">
        <v>330</v>
      </c>
    </row>
    <row r="752" spans="2:65" s="13" customFormat="1">
      <c r="B752" s="158"/>
      <c r="D752" s="152" t="s">
        <v>340</v>
      </c>
      <c r="E752" s="159" t="s">
        <v>21</v>
      </c>
      <c r="F752" s="160" t="s">
        <v>7404</v>
      </c>
      <c r="H752" s="161">
        <v>1</v>
      </c>
      <c r="I752" s="162"/>
      <c r="L752" s="158"/>
      <c r="M752" s="163"/>
      <c r="T752" s="164"/>
      <c r="AT752" s="159" t="s">
        <v>340</v>
      </c>
      <c r="AU752" s="159" t="s">
        <v>78</v>
      </c>
      <c r="AV752" s="13" t="s">
        <v>80</v>
      </c>
      <c r="AW752" s="13" t="s">
        <v>32</v>
      </c>
      <c r="AX752" s="13" t="s">
        <v>71</v>
      </c>
      <c r="AY752" s="159" t="s">
        <v>330</v>
      </c>
    </row>
    <row r="753" spans="2:65" s="14" customFormat="1">
      <c r="B753" s="166"/>
      <c r="D753" s="152" t="s">
        <v>340</v>
      </c>
      <c r="E753" s="167" t="s">
        <v>21</v>
      </c>
      <c r="F753" s="168" t="s">
        <v>443</v>
      </c>
      <c r="H753" s="169">
        <v>1</v>
      </c>
      <c r="I753" s="170"/>
      <c r="L753" s="166"/>
      <c r="M753" s="171"/>
      <c r="T753" s="172"/>
      <c r="AT753" s="167" t="s">
        <v>340</v>
      </c>
      <c r="AU753" s="167" t="s">
        <v>78</v>
      </c>
      <c r="AV753" s="14" t="s">
        <v>336</v>
      </c>
      <c r="AW753" s="14" t="s">
        <v>32</v>
      </c>
      <c r="AX753" s="14" t="s">
        <v>78</v>
      </c>
      <c r="AY753" s="167" t="s">
        <v>330</v>
      </c>
    </row>
    <row r="754" spans="2:65" s="1" customFormat="1" ht="16.5" customHeight="1">
      <c r="B754" s="33"/>
      <c r="C754" s="134" t="s">
        <v>2111</v>
      </c>
      <c r="D754" s="134" t="s">
        <v>332</v>
      </c>
      <c r="E754" s="135" t="s">
        <v>7614</v>
      </c>
      <c r="F754" s="136" t="s">
        <v>7615</v>
      </c>
      <c r="G754" s="137" t="s">
        <v>973</v>
      </c>
      <c r="H754" s="138">
        <v>2</v>
      </c>
      <c r="I754" s="139">
        <v>760.67</v>
      </c>
      <c r="J754" s="140">
        <f>ROUND(I754*H754,2)</f>
        <v>1521.34</v>
      </c>
      <c r="K754" s="136" t="s">
        <v>21</v>
      </c>
      <c r="L754" s="33"/>
      <c r="M754" s="141" t="s">
        <v>21</v>
      </c>
      <c r="N754" s="142" t="s">
        <v>42</v>
      </c>
      <c r="P754" s="143">
        <f>O754*H754</f>
        <v>0</v>
      </c>
      <c r="Q754" s="143">
        <v>1.3999999999999999E-4</v>
      </c>
      <c r="R754" s="143">
        <f>Q754*H754</f>
        <v>2.7999999999999998E-4</v>
      </c>
      <c r="S754" s="143">
        <v>0</v>
      </c>
      <c r="T754" s="144">
        <f>S754*H754</f>
        <v>0</v>
      </c>
      <c r="AR754" s="145" t="s">
        <v>444</v>
      </c>
      <c r="AT754" s="145" t="s">
        <v>332</v>
      </c>
      <c r="AU754" s="145" t="s">
        <v>78</v>
      </c>
      <c r="AY754" s="18" t="s">
        <v>330</v>
      </c>
      <c r="BE754" s="146">
        <f>IF(N754="základní",J754,0)</f>
        <v>1521.34</v>
      </c>
      <c r="BF754" s="146">
        <f>IF(N754="snížená",J754,0)</f>
        <v>0</v>
      </c>
      <c r="BG754" s="146">
        <f>IF(N754="zákl. přenesená",J754,0)</f>
        <v>0</v>
      </c>
      <c r="BH754" s="146">
        <f>IF(N754="sníž. přenesená",J754,0)</f>
        <v>0</v>
      </c>
      <c r="BI754" s="146">
        <f>IF(N754="nulová",J754,0)</f>
        <v>0</v>
      </c>
      <c r="BJ754" s="18" t="s">
        <v>78</v>
      </c>
      <c r="BK754" s="146">
        <f>ROUND(I754*H754,2)</f>
        <v>1521.34</v>
      </c>
      <c r="BL754" s="18" t="s">
        <v>444</v>
      </c>
      <c r="BM754" s="145" t="s">
        <v>3285</v>
      </c>
    </row>
    <row r="755" spans="2:65" s="1" customFormat="1" ht="19.5">
      <c r="B755" s="33"/>
      <c r="D755" s="152" t="s">
        <v>375</v>
      </c>
      <c r="F755" s="165" t="s">
        <v>7616</v>
      </c>
      <c r="I755" s="149"/>
      <c r="L755" s="33"/>
      <c r="M755" s="150"/>
      <c r="T755" s="52"/>
      <c r="AT755" s="18" t="s">
        <v>375</v>
      </c>
      <c r="AU755" s="18" t="s">
        <v>78</v>
      </c>
    </row>
    <row r="756" spans="2:65" s="13" customFormat="1">
      <c r="B756" s="158"/>
      <c r="D756" s="152" t="s">
        <v>340</v>
      </c>
      <c r="E756" s="159" t="s">
        <v>21</v>
      </c>
      <c r="F756" s="160" t="s">
        <v>7334</v>
      </c>
      <c r="H756" s="161">
        <v>2</v>
      </c>
      <c r="I756" s="162"/>
      <c r="L756" s="158"/>
      <c r="M756" s="163"/>
      <c r="T756" s="164"/>
      <c r="AT756" s="159" t="s">
        <v>340</v>
      </c>
      <c r="AU756" s="159" t="s">
        <v>78</v>
      </c>
      <c r="AV756" s="13" t="s">
        <v>80</v>
      </c>
      <c r="AW756" s="13" t="s">
        <v>32</v>
      </c>
      <c r="AX756" s="13" t="s">
        <v>71</v>
      </c>
      <c r="AY756" s="159" t="s">
        <v>330</v>
      </c>
    </row>
    <row r="757" spans="2:65" s="14" customFormat="1">
      <c r="B757" s="166"/>
      <c r="D757" s="152" t="s">
        <v>340</v>
      </c>
      <c r="E757" s="167" t="s">
        <v>21</v>
      </c>
      <c r="F757" s="168" t="s">
        <v>443</v>
      </c>
      <c r="H757" s="169">
        <v>2</v>
      </c>
      <c r="I757" s="170"/>
      <c r="L757" s="166"/>
      <c r="M757" s="171"/>
      <c r="T757" s="172"/>
      <c r="AT757" s="167" t="s">
        <v>340</v>
      </c>
      <c r="AU757" s="167" t="s">
        <v>78</v>
      </c>
      <c r="AV757" s="14" t="s">
        <v>336</v>
      </c>
      <c r="AW757" s="14" t="s">
        <v>32</v>
      </c>
      <c r="AX757" s="14" t="s">
        <v>78</v>
      </c>
      <c r="AY757" s="167" t="s">
        <v>330</v>
      </c>
    </row>
    <row r="758" spans="2:65" s="1" customFormat="1" ht="16.5" customHeight="1">
      <c r="B758" s="33"/>
      <c r="C758" s="134" t="s">
        <v>2153</v>
      </c>
      <c r="D758" s="134" t="s">
        <v>332</v>
      </c>
      <c r="E758" s="135" t="s">
        <v>7617</v>
      </c>
      <c r="F758" s="136" t="s">
        <v>7618</v>
      </c>
      <c r="G758" s="137" t="s">
        <v>21</v>
      </c>
      <c r="H758" s="138">
        <v>10</v>
      </c>
      <c r="I758" s="139">
        <v>2213.73</v>
      </c>
      <c r="J758" s="140">
        <f>ROUND(I758*H758,2)</f>
        <v>22137.3</v>
      </c>
      <c r="K758" s="136" t="s">
        <v>21</v>
      </c>
      <c r="L758" s="33"/>
      <c r="M758" s="141" t="s">
        <v>21</v>
      </c>
      <c r="N758" s="142" t="s">
        <v>42</v>
      </c>
      <c r="P758" s="143">
        <f>O758*H758</f>
        <v>0</v>
      </c>
      <c r="Q758" s="143">
        <v>0</v>
      </c>
      <c r="R758" s="143">
        <f>Q758*H758</f>
        <v>0</v>
      </c>
      <c r="S758" s="143">
        <v>0</v>
      </c>
      <c r="T758" s="144">
        <f>S758*H758</f>
        <v>0</v>
      </c>
      <c r="AR758" s="145" t="s">
        <v>444</v>
      </c>
      <c r="AT758" s="145" t="s">
        <v>332</v>
      </c>
      <c r="AU758" s="145" t="s">
        <v>78</v>
      </c>
      <c r="AY758" s="18" t="s">
        <v>330</v>
      </c>
      <c r="BE758" s="146">
        <f>IF(N758="základní",J758,0)</f>
        <v>22137.3</v>
      </c>
      <c r="BF758" s="146">
        <f>IF(N758="snížená",J758,0)</f>
        <v>0</v>
      </c>
      <c r="BG758" s="146">
        <f>IF(N758="zákl. přenesená",J758,0)</f>
        <v>0</v>
      </c>
      <c r="BH758" s="146">
        <f>IF(N758="sníž. přenesená",J758,0)</f>
        <v>0</v>
      </c>
      <c r="BI758" s="146">
        <f>IF(N758="nulová",J758,0)</f>
        <v>0</v>
      </c>
      <c r="BJ758" s="18" t="s">
        <v>78</v>
      </c>
      <c r="BK758" s="146">
        <f>ROUND(I758*H758,2)</f>
        <v>22137.3</v>
      </c>
      <c r="BL758" s="18" t="s">
        <v>444</v>
      </c>
      <c r="BM758" s="145" t="s">
        <v>3315</v>
      </c>
    </row>
    <row r="759" spans="2:65" s="12" customFormat="1">
      <c r="B759" s="151"/>
      <c r="D759" s="152" t="s">
        <v>340</v>
      </c>
      <c r="E759" s="153" t="s">
        <v>21</v>
      </c>
      <c r="F759" s="154" t="s">
        <v>7619</v>
      </c>
      <c r="H759" s="153" t="s">
        <v>21</v>
      </c>
      <c r="I759" s="155"/>
      <c r="L759" s="151"/>
      <c r="M759" s="156"/>
      <c r="T759" s="157"/>
      <c r="AT759" s="153" t="s">
        <v>340</v>
      </c>
      <c r="AU759" s="153" t="s">
        <v>78</v>
      </c>
      <c r="AV759" s="12" t="s">
        <v>78</v>
      </c>
      <c r="AW759" s="12" t="s">
        <v>32</v>
      </c>
      <c r="AX759" s="12" t="s">
        <v>71</v>
      </c>
      <c r="AY759" s="153" t="s">
        <v>330</v>
      </c>
    </row>
    <row r="760" spans="2:65" s="12" customFormat="1">
      <c r="B760" s="151"/>
      <c r="D760" s="152" t="s">
        <v>340</v>
      </c>
      <c r="E760" s="153" t="s">
        <v>21</v>
      </c>
      <c r="F760" s="154" t="s">
        <v>7476</v>
      </c>
      <c r="H760" s="153" t="s">
        <v>21</v>
      </c>
      <c r="I760" s="155"/>
      <c r="L760" s="151"/>
      <c r="M760" s="156"/>
      <c r="T760" s="157"/>
      <c r="AT760" s="153" t="s">
        <v>340</v>
      </c>
      <c r="AU760" s="153" t="s">
        <v>78</v>
      </c>
      <c r="AV760" s="12" t="s">
        <v>78</v>
      </c>
      <c r="AW760" s="12" t="s">
        <v>32</v>
      </c>
      <c r="AX760" s="12" t="s">
        <v>71</v>
      </c>
      <c r="AY760" s="153" t="s">
        <v>330</v>
      </c>
    </row>
    <row r="761" spans="2:65" s="13" customFormat="1">
      <c r="B761" s="158"/>
      <c r="D761" s="152" t="s">
        <v>340</v>
      </c>
      <c r="E761" s="159" t="s">
        <v>21</v>
      </c>
      <c r="F761" s="160" t="s">
        <v>7247</v>
      </c>
      <c r="H761" s="161">
        <v>10</v>
      </c>
      <c r="I761" s="162"/>
      <c r="L761" s="158"/>
      <c r="M761" s="163"/>
      <c r="T761" s="164"/>
      <c r="AT761" s="159" t="s">
        <v>340</v>
      </c>
      <c r="AU761" s="159" t="s">
        <v>78</v>
      </c>
      <c r="AV761" s="13" t="s">
        <v>80</v>
      </c>
      <c r="AW761" s="13" t="s">
        <v>32</v>
      </c>
      <c r="AX761" s="13" t="s">
        <v>71</v>
      </c>
      <c r="AY761" s="159" t="s">
        <v>330</v>
      </c>
    </row>
    <row r="762" spans="2:65" s="14" customFormat="1">
      <c r="B762" s="166"/>
      <c r="D762" s="152" t="s">
        <v>340</v>
      </c>
      <c r="E762" s="167" t="s">
        <v>21</v>
      </c>
      <c r="F762" s="168" t="s">
        <v>443</v>
      </c>
      <c r="H762" s="169">
        <v>10</v>
      </c>
      <c r="I762" s="170"/>
      <c r="L762" s="166"/>
      <c r="M762" s="171"/>
      <c r="T762" s="172"/>
      <c r="AT762" s="167" t="s">
        <v>340</v>
      </c>
      <c r="AU762" s="167" t="s">
        <v>78</v>
      </c>
      <c r="AV762" s="14" t="s">
        <v>336</v>
      </c>
      <c r="AW762" s="14" t="s">
        <v>32</v>
      </c>
      <c r="AX762" s="14" t="s">
        <v>78</v>
      </c>
      <c r="AY762" s="167" t="s">
        <v>330</v>
      </c>
    </row>
    <row r="763" spans="2:65" s="1" customFormat="1" ht="16.5" customHeight="1">
      <c r="B763" s="33"/>
      <c r="C763" s="134" t="s">
        <v>2159</v>
      </c>
      <c r="D763" s="134" t="s">
        <v>332</v>
      </c>
      <c r="E763" s="135" t="s">
        <v>7620</v>
      </c>
      <c r="F763" s="136" t="s">
        <v>7621</v>
      </c>
      <c r="G763" s="137" t="s">
        <v>973</v>
      </c>
      <c r="H763" s="138">
        <v>5</v>
      </c>
      <c r="I763" s="139">
        <v>2025.56</v>
      </c>
      <c r="J763" s="140">
        <f>ROUND(I763*H763,2)</f>
        <v>10127.799999999999</v>
      </c>
      <c r="K763" s="136" t="s">
        <v>21</v>
      </c>
      <c r="L763" s="33"/>
      <c r="M763" s="141" t="s">
        <v>21</v>
      </c>
      <c r="N763" s="142" t="s">
        <v>42</v>
      </c>
      <c r="P763" s="143">
        <f>O763*H763</f>
        <v>0</v>
      </c>
      <c r="Q763" s="143">
        <v>1.5E-3</v>
      </c>
      <c r="R763" s="143">
        <f>Q763*H763</f>
        <v>7.4999999999999997E-3</v>
      </c>
      <c r="S763" s="143">
        <v>0</v>
      </c>
      <c r="T763" s="144">
        <f>S763*H763</f>
        <v>0</v>
      </c>
      <c r="AR763" s="145" t="s">
        <v>444</v>
      </c>
      <c r="AT763" s="145" t="s">
        <v>332</v>
      </c>
      <c r="AU763" s="145" t="s">
        <v>78</v>
      </c>
      <c r="AY763" s="18" t="s">
        <v>330</v>
      </c>
      <c r="BE763" s="146">
        <f>IF(N763="základní",J763,0)</f>
        <v>10127.799999999999</v>
      </c>
      <c r="BF763" s="146">
        <f>IF(N763="snížená",J763,0)</f>
        <v>0</v>
      </c>
      <c r="BG763" s="146">
        <f>IF(N763="zákl. přenesená",J763,0)</f>
        <v>0</v>
      </c>
      <c r="BH763" s="146">
        <f>IF(N763="sníž. přenesená",J763,0)</f>
        <v>0</v>
      </c>
      <c r="BI763" s="146">
        <f>IF(N763="nulová",J763,0)</f>
        <v>0</v>
      </c>
      <c r="BJ763" s="18" t="s">
        <v>78</v>
      </c>
      <c r="BK763" s="146">
        <f>ROUND(I763*H763,2)</f>
        <v>10127.799999999999</v>
      </c>
      <c r="BL763" s="18" t="s">
        <v>444</v>
      </c>
      <c r="BM763" s="145" t="s">
        <v>3326</v>
      </c>
    </row>
    <row r="764" spans="2:65" s="1" customFormat="1" ht="19.5">
      <c r="B764" s="33"/>
      <c r="D764" s="152" t="s">
        <v>375</v>
      </c>
      <c r="F764" s="165" t="s">
        <v>7622</v>
      </c>
      <c r="I764" s="149"/>
      <c r="L764" s="33"/>
      <c r="M764" s="150"/>
      <c r="T764" s="52"/>
      <c r="AT764" s="18" t="s">
        <v>375</v>
      </c>
      <c r="AU764" s="18" t="s">
        <v>78</v>
      </c>
    </row>
    <row r="765" spans="2:65" s="13" customFormat="1">
      <c r="B765" s="158"/>
      <c r="D765" s="152" t="s">
        <v>340</v>
      </c>
      <c r="E765" s="159" t="s">
        <v>21</v>
      </c>
      <c r="F765" s="160" t="s">
        <v>4641</v>
      </c>
      <c r="H765" s="161">
        <v>5</v>
      </c>
      <c r="I765" s="162"/>
      <c r="L765" s="158"/>
      <c r="M765" s="163"/>
      <c r="T765" s="164"/>
      <c r="AT765" s="159" t="s">
        <v>340</v>
      </c>
      <c r="AU765" s="159" t="s">
        <v>78</v>
      </c>
      <c r="AV765" s="13" t="s">
        <v>80</v>
      </c>
      <c r="AW765" s="13" t="s">
        <v>32</v>
      </c>
      <c r="AX765" s="13" t="s">
        <v>71</v>
      </c>
      <c r="AY765" s="159" t="s">
        <v>330</v>
      </c>
    </row>
    <row r="766" spans="2:65" s="14" customFormat="1">
      <c r="B766" s="166"/>
      <c r="D766" s="152" t="s">
        <v>340</v>
      </c>
      <c r="E766" s="167" t="s">
        <v>21</v>
      </c>
      <c r="F766" s="168" t="s">
        <v>443</v>
      </c>
      <c r="H766" s="169">
        <v>5</v>
      </c>
      <c r="I766" s="170"/>
      <c r="L766" s="166"/>
      <c r="M766" s="171"/>
      <c r="T766" s="172"/>
      <c r="AT766" s="167" t="s">
        <v>340</v>
      </c>
      <c r="AU766" s="167" t="s">
        <v>78</v>
      </c>
      <c r="AV766" s="14" t="s">
        <v>336</v>
      </c>
      <c r="AW766" s="14" t="s">
        <v>32</v>
      </c>
      <c r="AX766" s="14" t="s">
        <v>78</v>
      </c>
      <c r="AY766" s="167" t="s">
        <v>330</v>
      </c>
    </row>
    <row r="767" spans="2:65" s="1" customFormat="1" ht="24.2" customHeight="1">
      <c r="B767" s="33"/>
      <c r="C767" s="134" t="s">
        <v>2164</v>
      </c>
      <c r="D767" s="134" t="s">
        <v>332</v>
      </c>
      <c r="E767" s="135" t="s">
        <v>7623</v>
      </c>
      <c r="F767" s="136" t="s">
        <v>7624</v>
      </c>
      <c r="G767" s="137" t="s">
        <v>7232</v>
      </c>
      <c r="H767" s="138">
        <v>245</v>
      </c>
      <c r="I767" s="139">
        <v>561.73</v>
      </c>
      <c r="J767" s="140">
        <f>ROUND(I767*H767,2)</f>
        <v>137623.85</v>
      </c>
      <c r="K767" s="136" t="s">
        <v>21</v>
      </c>
      <c r="L767" s="33"/>
      <c r="M767" s="141" t="s">
        <v>21</v>
      </c>
      <c r="N767" s="142" t="s">
        <v>42</v>
      </c>
      <c r="P767" s="143">
        <f>O767*H767</f>
        <v>0</v>
      </c>
      <c r="Q767" s="143">
        <v>1.0999999999999999E-2</v>
      </c>
      <c r="R767" s="143">
        <f>Q767*H767</f>
        <v>2.6949999999999998</v>
      </c>
      <c r="S767" s="143">
        <v>0</v>
      </c>
      <c r="T767" s="144">
        <f>S767*H767</f>
        <v>0</v>
      </c>
      <c r="AR767" s="145" t="s">
        <v>444</v>
      </c>
      <c r="AT767" s="145" t="s">
        <v>332</v>
      </c>
      <c r="AU767" s="145" t="s">
        <v>78</v>
      </c>
      <c r="AY767" s="18" t="s">
        <v>330</v>
      </c>
      <c r="BE767" s="146">
        <f>IF(N767="základní",J767,0)</f>
        <v>137623.85</v>
      </c>
      <c r="BF767" s="146">
        <f>IF(N767="snížená",J767,0)</f>
        <v>0</v>
      </c>
      <c r="BG767" s="146">
        <f>IF(N767="zákl. přenesená",J767,0)</f>
        <v>0</v>
      </c>
      <c r="BH767" s="146">
        <f>IF(N767="sníž. přenesená",J767,0)</f>
        <v>0</v>
      </c>
      <c r="BI767" s="146">
        <f>IF(N767="nulová",J767,0)</f>
        <v>0</v>
      </c>
      <c r="BJ767" s="18" t="s">
        <v>78</v>
      </c>
      <c r="BK767" s="146">
        <f>ROUND(I767*H767,2)</f>
        <v>137623.85</v>
      </c>
      <c r="BL767" s="18" t="s">
        <v>444</v>
      </c>
      <c r="BM767" s="145" t="s">
        <v>3338</v>
      </c>
    </row>
    <row r="768" spans="2:65" s="1" customFormat="1" ht="29.25">
      <c r="B768" s="33"/>
      <c r="D768" s="152" t="s">
        <v>375</v>
      </c>
      <c r="F768" s="165" t="s">
        <v>7625</v>
      </c>
      <c r="I768" s="149"/>
      <c r="L768" s="33"/>
      <c r="M768" s="150"/>
      <c r="T768" s="52"/>
      <c r="AT768" s="18" t="s">
        <v>375</v>
      </c>
      <c r="AU768" s="18" t="s">
        <v>78</v>
      </c>
    </row>
    <row r="769" spans="2:51" s="12" customFormat="1">
      <c r="B769" s="151"/>
      <c r="D769" s="152" t="s">
        <v>340</v>
      </c>
      <c r="E769" s="153" t="s">
        <v>21</v>
      </c>
      <c r="F769" s="154" t="s">
        <v>7626</v>
      </c>
      <c r="H769" s="153" t="s">
        <v>21</v>
      </c>
      <c r="I769" s="155"/>
      <c r="L769" s="151"/>
      <c r="M769" s="156"/>
      <c r="T769" s="157"/>
      <c r="AT769" s="153" t="s">
        <v>340</v>
      </c>
      <c r="AU769" s="153" t="s">
        <v>78</v>
      </c>
      <c r="AV769" s="12" t="s">
        <v>78</v>
      </c>
      <c r="AW769" s="12" t="s">
        <v>32</v>
      </c>
      <c r="AX769" s="12" t="s">
        <v>71</v>
      </c>
      <c r="AY769" s="153" t="s">
        <v>330</v>
      </c>
    </row>
    <row r="770" spans="2:51" s="13" customFormat="1">
      <c r="B770" s="158"/>
      <c r="D770" s="152" t="s">
        <v>340</v>
      </c>
      <c r="E770" s="159" t="s">
        <v>21</v>
      </c>
      <c r="F770" s="160" t="s">
        <v>7627</v>
      </c>
      <c r="H770" s="161">
        <v>9</v>
      </c>
      <c r="I770" s="162"/>
      <c r="L770" s="158"/>
      <c r="M770" s="163"/>
      <c r="T770" s="164"/>
      <c r="AT770" s="159" t="s">
        <v>340</v>
      </c>
      <c r="AU770" s="159" t="s">
        <v>78</v>
      </c>
      <c r="AV770" s="13" t="s">
        <v>80</v>
      </c>
      <c r="AW770" s="13" t="s">
        <v>32</v>
      </c>
      <c r="AX770" s="13" t="s">
        <v>71</v>
      </c>
      <c r="AY770" s="159" t="s">
        <v>330</v>
      </c>
    </row>
    <row r="771" spans="2:51" s="12" customFormat="1">
      <c r="B771" s="151"/>
      <c r="D771" s="152" t="s">
        <v>340</v>
      </c>
      <c r="E771" s="153" t="s">
        <v>21</v>
      </c>
      <c r="F771" s="154" t="s">
        <v>7628</v>
      </c>
      <c r="H771" s="153" t="s">
        <v>21</v>
      </c>
      <c r="I771" s="155"/>
      <c r="L771" s="151"/>
      <c r="M771" s="156"/>
      <c r="T771" s="157"/>
      <c r="AT771" s="153" t="s">
        <v>340</v>
      </c>
      <c r="AU771" s="153" t="s">
        <v>78</v>
      </c>
      <c r="AV771" s="12" t="s">
        <v>78</v>
      </c>
      <c r="AW771" s="12" t="s">
        <v>32</v>
      </c>
      <c r="AX771" s="12" t="s">
        <v>71</v>
      </c>
      <c r="AY771" s="153" t="s">
        <v>330</v>
      </c>
    </row>
    <row r="772" spans="2:51" s="13" customFormat="1">
      <c r="B772" s="158"/>
      <c r="D772" s="152" t="s">
        <v>340</v>
      </c>
      <c r="E772" s="159" t="s">
        <v>21</v>
      </c>
      <c r="F772" s="160" t="s">
        <v>7629</v>
      </c>
      <c r="H772" s="161">
        <v>4</v>
      </c>
      <c r="I772" s="162"/>
      <c r="L772" s="158"/>
      <c r="M772" s="163"/>
      <c r="T772" s="164"/>
      <c r="AT772" s="159" t="s">
        <v>340</v>
      </c>
      <c r="AU772" s="159" t="s">
        <v>78</v>
      </c>
      <c r="AV772" s="13" t="s">
        <v>80</v>
      </c>
      <c r="AW772" s="13" t="s">
        <v>32</v>
      </c>
      <c r="AX772" s="13" t="s">
        <v>71</v>
      </c>
      <c r="AY772" s="159" t="s">
        <v>330</v>
      </c>
    </row>
    <row r="773" spans="2:51" s="12" customFormat="1">
      <c r="B773" s="151"/>
      <c r="D773" s="152" t="s">
        <v>340</v>
      </c>
      <c r="E773" s="153" t="s">
        <v>21</v>
      </c>
      <c r="F773" s="154" t="s">
        <v>7630</v>
      </c>
      <c r="H773" s="153" t="s">
        <v>21</v>
      </c>
      <c r="I773" s="155"/>
      <c r="L773" s="151"/>
      <c r="M773" s="156"/>
      <c r="T773" s="157"/>
      <c r="AT773" s="153" t="s">
        <v>340</v>
      </c>
      <c r="AU773" s="153" t="s">
        <v>78</v>
      </c>
      <c r="AV773" s="12" t="s">
        <v>78</v>
      </c>
      <c r="AW773" s="12" t="s">
        <v>32</v>
      </c>
      <c r="AX773" s="12" t="s">
        <v>71</v>
      </c>
      <c r="AY773" s="153" t="s">
        <v>330</v>
      </c>
    </row>
    <row r="774" spans="2:51" s="13" customFormat="1">
      <c r="B774" s="158"/>
      <c r="D774" s="152" t="s">
        <v>340</v>
      </c>
      <c r="E774" s="159" t="s">
        <v>21</v>
      </c>
      <c r="F774" s="160" t="s">
        <v>7631</v>
      </c>
      <c r="H774" s="161">
        <v>2</v>
      </c>
      <c r="I774" s="162"/>
      <c r="L774" s="158"/>
      <c r="M774" s="163"/>
      <c r="T774" s="164"/>
      <c r="AT774" s="159" t="s">
        <v>340</v>
      </c>
      <c r="AU774" s="159" t="s">
        <v>78</v>
      </c>
      <c r="AV774" s="13" t="s">
        <v>80</v>
      </c>
      <c r="AW774" s="13" t="s">
        <v>32</v>
      </c>
      <c r="AX774" s="13" t="s">
        <v>71</v>
      </c>
      <c r="AY774" s="159" t="s">
        <v>330</v>
      </c>
    </row>
    <row r="775" spans="2:51" s="12" customFormat="1">
      <c r="B775" s="151"/>
      <c r="D775" s="152" t="s">
        <v>340</v>
      </c>
      <c r="E775" s="153" t="s">
        <v>21</v>
      </c>
      <c r="F775" s="154" t="s">
        <v>7632</v>
      </c>
      <c r="H775" s="153" t="s">
        <v>21</v>
      </c>
      <c r="I775" s="155"/>
      <c r="L775" s="151"/>
      <c r="M775" s="156"/>
      <c r="T775" s="157"/>
      <c r="AT775" s="153" t="s">
        <v>340</v>
      </c>
      <c r="AU775" s="153" t="s">
        <v>78</v>
      </c>
      <c r="AV775" s="12" t="s">
        <v>78</v>
      </c>
      <c r="AW775" s="12" t="s">
        <v>32</v>
      </c>
      <c r="AX775" s="12" t="s">
        <v>71</v>
      </c>
      <c r="AY775" s="153" t="s">
        <v>330</v>
      </c>
    </row>
    <row r="776" spans="2:51" s="13" customFormat="1">
      <c r="B776" s="158"/>
      <c r="D776" s="152" t="s">
        <v>340</v>
      </c>
      <c r="E776" s="159" t="s">
        <v>21</v>
      </c>
      <c r="F776" s="160" t="s">
        <v>7633</v>
      </c>
      <c r="H776" s="161">
        <v>20</v>
      </c>
      <c r="I776" s="162"/>
      <c r="L776" s="158"/>
      <c r="M776" s="163"/>
      <c r="T776" s="164"/>
      <c r="AT776" s="159" t="s">
        <v>340</v>
      </c>
      <c r="AU776" s="159" t="s">
        <v>78</v>
      </c>
      <c r="AV776" s="13" t="s">
        <v>80</v>
      </c>
      <c r="AW776" s="13" t="s">
        <v>32</v>
      </c>
      <c r="AX776" s="13" t="s">
        <v>71</v>
      </c>
      <c r="AY776" s="159" t="s">
        <v>330</v>
      </c>
    </row>
    <row r="777" spans="2:51" s="12" customFormat="1">
      <c r="B777" s="151"/>
      <c r="D777" s="152" t="s">
        <v>340</v>
      </c>
      <c r="E777" s="153" t="s">
        <v>21</v>
      </c>
      <c r="F777" s="154" t="s">
        <v>7634</v>
      </c>
      <c r="H777" s="153" t="s">
        <v>21</v>
      </c>
      <c r="I777" s="155"/>
      <c r="L777" s="151"/>
      <c r="M777" s="156"/>
      <c r="T777" s="157"/>
      <c r="AT777" s="153" t="s">
        <v>340</v>
      </c>
      <c r="AU777" s="153" t="s">
        <v>78</v>
      </c>
      <c r="AV777" s="12" t="s">
        <v>78</v>
      </c>
      <c r="AW777" s="12" t="s">
        <v>32</v>
      </c>
      <c r="AX777" s="12" t="s">
        <v>71</v>
      </c>
      <c r="AY777" s="153" t="s">
        <v>330</v>
      </c>
    </row>
    <row r="778" spans="2:51" s="13" customFormat="1">
      <c r="B778" s="158"/>
      <c r="D778" s="152" t="s">
        <v>340</v>
      </c>
      <c r="E778" s="159" t="s">
        <v>21</v>
      </c>
      <c r="F778" s="160" t="s">
        <v>7631</v>
      </c>
      <c r="H778" s="161">
        <v>2</v>
      </c>
      <c r="I778" s="162"/>
      <c r="L778" s="158"/>
      <c r="M778" s="163"/>
      <c r="T778" s="164"/>
      <c r="AT778" s="159" t="s">
        <v>340</v>
      </c>
      <c r="AU778" s="159" t="s">
        <v>78</v>
      </c>
      <c r="AV778" s="13" t="s">
        <v>80</v>
      </c>
      <c r="AW778" s="13" t="s">
        <v>32</v>
      </c>
      <c r="AX778" s="13" t="s">
        <v>71</v>
      </c>
      <c r="AY778" s="159" t="s">
        <v>330</v>
      </c>
    </row>
    <row r="779" spans="2:51" s="12" customFormat="1">
      <c r="B779" s="151"/>
      <c r="D779" s="152" t="s">
        <v>340</v>
      </c>
      <c r="E779" s="153" t="s">
        <v>21</v>
      </c>
      <c r="F779" s="154" t="s">
        <v>7635</v>
      </c>
      <c r="H779" s="153" t="s">
        <v>21</v>
      </c>
      <c r="I779" s="155"/>
      <c r="L779" s="151"/>
      <c r="M779" s="156"/>
      <c r="T779" s="157"/>
      <c r="AT779" s="153" t="s">
        <v>340</v>
      </c>
      <c r="AU779" s="153" t="s">
        <v>78</v>
      </c>
      <c r="AV779" s="12" t="s">
        <v>78</v>
      </c>
      <c r="AW779" s="12" t="s">
        <v>32</v>
      </c>
      <c r="AX779" s="12" t="s">
        <v>71</v>
      </c>
      <c r="AY779" s="153" t="s">
        <v>330</v>
      </c>
    </row>
    <row r="780" spans="2:51" s="13" customFormat="1">
      <c r="B780" s="158"/>
      <c r="D780" s="152" t="s">
        <v>340</v>
      </c>
      <c r="E780" s="159" t="s">
        <v>21</v>
      </c>
      <c r="F780" s="160" t="s">
        <v>7636</v>
      </c>
      <c r="H780" s="161">
        <v>86</v>
      </c>
      <c r="I780" s="162"/>
      <c r="L780" s="158"/>
      <c r="M780" s="163"/>
      <c r="T780" s="164"/>
      <c r="AT780" s="159" t="s">
        <v>340</v>
      </c>
      <c r="AU780" s="159" t="s">
        <v>78</v>
      </c>
      <c r="AV780" s="13" t="s">
        <v>80</v>
      </c>
      <c r="AW780" s="13" t="s">
        <v>32</v>
      </c>
      <c r="AX780" s="13" t="s">
        <v>71</v>
      </c>
      <c r="AY780" s="159" t="s">
        <v>330</v>
      </c>
    </row>
    <row r="781" spans="2:51" s="12" customFormat="1">
      <c r="B781" s="151"/>
      <c r="D781" s="152" t="s">
        <v>340</v>
      </c>
      <c r="E781" s="153" t="s">
        <v>21</v>
      </c>
      <c r="F781" s="154" t="s">
        <v>7637</v>
      </c>
      <c r="H781" s="153" t="s">
        <v>21</v>
      </c>
      <c r="I781" s="155"/>
      <c r="L781" s="151"/>
      <c r="M781" s="156"/>
      <c r="T781" s="157"/>
      <c r="AT781" s="153" t="s">
        <v>340</v>
      </c>
      <c r="AU781" s="153" t="s">
        <v>78</v>
      </c>
      <c r="AV781" s="12" t="s">
        <v>78</v>
      </c>
      <c r="AW781" s="12" t="s">
        <v>32</v>
      </c>
      <c r="AX781" s="12" t="s">
        <v>71</v>
      </c>
      <c r="AY781" s="153" t="s">
        <v>330</v>
      </c>
    </row>
    <row r="782" spans="2:51" s="13" customFormat="1">
      <c r="B782" s="158"/>
      <c r="D782" s="152" t="s">
        <v>340</v>
      </c>
      <c r="E782" s="159" t="s">
        <v>21</v>
      </c>
      <c r="F782" s="160" t="s">
        <v>7638</v>
      </c>
      <c r="H782" s="161">
        <v>32</v>
      </c>
      <c r="I782" s="162"/>
      <c r="L782" s="158"/>
      <c r="M782" s="163"/>
      <c r="T782" s="164"/>
      <c r="AT782" s="159" t="s">
        <v>340</v>
      </c>
      <c r="AU782" s="159" t="s">
        <v>78</v>
      </c>
      <c r="AV782" s="13" t="s">
        <v>80</v>
      </c>
      <c r="AW782" s="13" t="s">
        <v>32</v>
      </c>
      <c r="AX782" s="13" t="s">
        <v>71</v>
      </c>
      <c r="AY782" s="159" t="s">
        <v>330</v>
      </c>
    </row>
    <row r="783" spans="2:51" s="12" customFormat="1">
      <c r="B783" s="151"/>
      <c r="D783" s="152" t="s">
        <v>340</v>
      </c>
      <c r="E783" s="153" t="s">
        <v>21</v>
      </c>
      <c r="F783" s="154" t="s">
        <v>7639</v>
      </c>
      <c r="H783" s="153" t="s">
        <v>21</v>
      </c>
      <c r="I783" s="155"/>
      <c r="L783" s="151"/>
      <c r="M783" s="156"/>
      <c r="T783" s="157"/>
      <c r="AT783" s="153" t="s">
        <v>340</v>
      </c>
      <c r="AU783" s="153" t="s">
        <v>78</v>
      </c>
      <c r="AV783" s="12" t="s">
        <v>78</v>
      </c>
      <c r="AW783" s="12" t="s">
        <v>32</v>
      </c>
      <c r="AX783" s="12" t="s">
        <v>71</v>
      </c>
      <c r="AY783" s="153" t="s">
        <v>330</v>
      </c>
    </row>
    <row r="784" spans="2:51" s="13" customFormat="1">
      <c r="B784" s="158"/>
      <c r="D784" s="152" t="s">
        <v>340</v>
      </c>
      <c r="E784" s="159" t="s">
        <v>21</v>
      </c>
      <c r="F784" s="160" t="s">
        <v>4634</v>
      </c>
      <c r="H784" s="161">
        <v>10</v>
      </c>
      <c r="I784" s="162"/>
      <c r="L784" s="158"/>
      <c r="M784" s="163"/>
      <c r="T784" s="164"/>
      <c r="AT784" s="159" t="s">
        <v>340</v>
      </c>
      <c r="AU784" s="159" t="s">
        <v>78</v>
      </c>
      <c r="AV784" s="13" t="s">
        <v>80</v>
      </c>
      <c r="AW784" s="13" t="s">
        <v>32</v>
      </c>
      <c r="AX784" s="13" t="s">
        <v>71</v>
      </c>
      <c r="AY784" s="159" t="s">
        <v>330</v>
      </c>
    </row>
    <row r="785" spans="2:65" s="12" customFormat="1">
      <c r="B785" s="151"/>
      <c r="D785" s="152" t="s">
        <v>340</v>
      </c>
      <c r="E785" s="153" t="s">
        <v>21</v>
      </c>
      <c r="F785" s="154" t="s">
        <v>7640</v>
      </c>
      <c r="H785" s="153" t="s">
        <v>21</v>
      </c>
      <c r="I785" s="155"/>
      <c r="L785" s="151"/>
      <c r="M785" s="156"/>
      <c r="T785" s="157"/>
      <c r="AT785" s="153" t="s">
        <v>340</v>
      </c>
      <c r="AU785" s="153" t="s">
        <v>78</v>
      </c>
      <c r="AV785" s="12" t="s">
        <v>78</v>
      </c>
      <c r="AW785" s="12" t="s">
        <v>32</v>
      </c>
      <c r="AX785" s="12" t="s">
        <v>71</v>
      </c>
      <c r="AY785" s="153" t="s">
        <v>330</v>
      </c>
    </row>
    <row r="786" spans="2:65" s="13" customFormat="1">
      <c r="B786" s="158"/>
      <c r="D786" s="152" t="s">
        <v>340</v>
      </c>
      <c r="E786" s="159" t="s">
        <v>21</v>
      </c>
      <c r="F786" s="160" t="s">
        <v>7641</v>
      </c>
      <c r="H786" s="161">
        <v>8</v>
      </c>
      <c r="I786" s="162"/>
      <c r="L786" s="158"/>
      <c r="M786" s="163"/>
      <c r="T786" s="164"/>
      <c r="AT786" s="159" t="s">
        <v>340</v>
      </c>
      <c r="AU786" s="159" t="s">
        <v>78</v>
      </c>
      <c r="AV786" s="13" t="s">
        <v>80</v>
      </c>
      <c r="AW786" s="13" t="s">
        <v>32</v>
      </c>
      <c r="AX786" s="13" t="s">
        <v>71</v>
      </c>
      <c r="AY786" s="159" t="s">
        <v>330</v>
      </c>
    </row>
    <row r="787" spans="2:65" s="12" customFormat="1">
      <c r="B787" s="151"/>
      <c r="D787" s="152" t="s">
        <v>340</v>
      </c>
      <c r="E787" s="153" t="s">
        <v>21</v>
      </c>
      <c r="F787" s="154" t="s">
        <v>7642</v>
      </c>
      <c r="H787" s="153" t="s">
        <v>21</v>
      </c>
      <c r="I787" s="155"/>
      <c r="L787" s="151"/>
      <c r="M787" s="156"/>
      <c r="T787" s="157"/>
      <c r="AT787" s="153" t="s">
        <v>340</v>
      </c>
      <c r="AU787" s="153" t="s">
        <v>78</v>
      </c>
      <c r="AV787" s="12" t="s">
        <v>78</v>
      </c>
      <c r="AW787" s="12" t="s">
        <v>32</v>
      </c>
      <c r="AX787" s="12" t="s">
        <v>71</v>
      </c>
      <c r="AY787" s="153" t="s">
        <v>330</v>
      </c>
    </row>
    <row r="788" spans="2:65" s="13" customFormat="1">
      <c r="B788" s="158"/>
      <c r="D788" s="152" t="s">
        <v>340</v>
      </c>
      <c r="E788" s="159" t="s">
        <v>21</v>
      </c>
      <c r="F788" s="160" t="s">
        <v>7631</v>
      </c>
      <c r="H788" s="161">
        <v>2</v>
      </c>
      <c r="I788" s="162"/>
      <c r="L788" s="158"/>
      <c r="M788" s="163"/>
      <c r="T788" s="164"/>
      <c r="AT788" s="159" t="s">
        <v>340</v>
      </c>
      <c r="AU788" s="159" t="s">
        <v>78</v>
      </c>
      <c r="AV788" s="13" t="s">
        <v>80</v>
      </c>
      <c r="AW788" s="13" t="s">
        <v>32</v>
      </c>
      <c r="AX788" s="13" t="s">
        <v>71</v>
      </c>
      <c r="AY788" s="159" t="s">
        <v>330</v>
      </c>
    </row>
    <row r="789" spans="2:65" s="12" customFormat="1">
      <c r="B789" s="151"/>
      <c r="D789" s="152" t="s">
        <v>340</v>
      </c>
      <c r="E789" s="153" t="s">
        <v>21</v>
      </c>
      <c r="F789" s="154" t="s">
        <v>7643</v>
      </c>
      <c r="H789" s="153" t="s">
        <v>21</v>
      </c>
      <c r="I789" s="155"/>
      <c r="L789" s="151"/>
      <c r="M789" s="156"/>
      <c r="T789" s="157"/>
      <c r="AT789" s="153" t="s">
        <v>340</v>
      </c>
      <c r="AU789" s="153" t="s">
        <v>78</v>
      </c>
      <c r="AV789" s="12" t="s">
        <v>78</v>
      </c>
      <c r="AW789" s="12" t="s">
        <v>32</v>
      </c>
      <c r="AX789" s="12" t="s">
        <v>71</v>
      </c>
      <c r="AY789" s="153" t="s">
        <v>330</v>
      </c>
    </row>
    <row r="790" spans="2:65" s="13" customFormat="1">
      <c r="B790" s="158"/>
      <c r="D790" s="152" t="s">
        <v>340</v>
      </c>
      <c r="E790" s="159" t="s">
        <v>21</v>
      </c>
      <c r="F790" s="160" t="s">
        <v>7644</v>
      </c>
      <c r="H790" s="161">
        <v>54</v>
      </c>
      <c r="I790" s="162"/>
      <c r="L790" s="158"/>
      <c r="M790" s="163"/>
      <c r="T790" s="164"/>
      <c r="AT790" s="159" t="s">
        <v>340</v>
      </c>
      <c r="AU790" s="159" t="s">
        <v>78</v>
      </c>
      <c r="AV790" s="13" t="s">
        <v>80</v>
      </c>
      <c r="AW790" s="13" t="s">
        <v>32</v>
      </c>
      <c r="AX790" s="13" t="s">
        <v>71</v>
      </c>
      <c r="AY790" s="159" t="s">
        <v>330</v>
      </c>
    </row>
    <row r="791" spans="2:65" s="12" customFormat="1">
      <c r="B791" s="151"/>
      <c r="D791" s="152" t="s">
        <v>340</v>
      </c>
      <c r="E791" s="153" t="s">
        <v>21</v>
      </c>
      <c r="F791" s="154" t="s">
        <v>7645</v>
      </c>
      <c r="H791" s="153" t="s">
        <v>21</v>
      </c>
      <c r="I791" s="155"/>
      <c r="L791" s="151"/>
      <c r="M791" s="156"/>
      <c r="T791" s="157"/>
      <c r="AT791" s="153" t="s">
        <v>340</v>
      </c>
      <c r="AU791" s="153" t="s">
        <v>78</v>
      </c>
      <c r="AV791" s="12" t="s">
        <v>78</v>
      </c>
      <c r="AW791" s="12" t="s">
        <v>32</v>
      </c>
      <c r="AX791" s="12" t="s">
        <v>71</v>
      </c>
      <c r="AY791" s="153" t="s">
        <v>330</v>
      </c>
    </row>
    <row r="792" spans="2:65" s="13" customFormat="1">
      <c r="B792" s="158"/>
      <c r="D792" s="152" t="s">
        <v>340</v>
      </c>
      <c r="E792" s="159" t="s">
        <v>21</v>
      </c>
      <c r="F792" s="160" t="s">
        <v>7646</v>
      </c>
      <c r="H792" s="161">
        <v>12</v>
      </c>
      <c r="I792" s="162"/>
      <c r="L792" s="158"/>
      <c r="M792" s="163"/>
      <c r="T792" s="164"/>
      <c r="AT792" s="159" t="s">
        <v>340</v>
      </c>
      <c r="AU792" s="159" t="s">
        <v>78</v>
      </c>
      <c r="AV792" s="13" t="s">
        <v>80</v>
      </c>
      <c r="AW792" s="13" t="s">
        <v>32</v>
      </c>
      <c r="AX792" s="13" t="s">
        <v>71</v>
      </c>
      <c r="AY792" s="159" t="s">
        <v>330</v>
      </c>
    </row>
    <row r="793" spans="2:65" s="12" customFormat="1">
      <c r="B793" s="151"/>
      <c r="D793" s="152" t="s">
        <v>340</v>
      </c>
      <c r="E793" s="153" t="s">
        <v>21</v>
      </c>
      <c r="F793" s="154" t="s">
        <v>7647</v>
      </c>
      <c r="H793" s="153" t="s">
        <v>21</v>
      </c>
      <c r="I793" s="155"/>
      <c r="L793" s="151"/>
      <c r="M793" s="156"/>
      <c r="T793" s="157"/>
      <c r="AT793" s="153" t="s">
        <v>340</v>
      </c>
      <c r="AU793" s="153" t="s">
        <v>78</v>
      </c>
      <c r="AV793" s="12" t="s">
        <v>78</v>
      </c>
      <c r="AW793" s="12" t="s">
        <v>32</v>
      </c>
      <c r="AX793" s="12" t="s">
        <v>71</v>
      </c>
      <c r="AY793" s="153" t="s">
        <v>330</v>
      </c>
    </row>
    <row r="794" spans="2:65" s="13" customFormat="1">
      <c r="B794" s="158"/>
      <c r="D794" s="152" t="s">
        <v>340</v>
      </c>
      <c r="E794" s="159" t="s">
        <v>21</v>
      </c>
      <c r="F794" s="160" t="s">
        <v>7629</v>
      </c>
      <c r="H794" s="161">
        <v>4</v>
      </c>
      <c r="I794" s="162"/>
      <c r="L794" s="158"/>
      <c r="M794" s="163"/>
      <c r="T794" s="164"/>
      <c r="AT794" s="159" t="s">
        <v>340</v>
      </c>
      <c r="AU794" s="159" t="s">
        <v>78</v>
      </c>
      <c r="AV794" s="13" t="s">
        <v>80</v>
      </c>
      <c r="AW794" s="13" t="s">
        <v>32</v>
      </c>
      <c r="AX794" s="13" t="s">
        <v>71</v>
      </c>
      <c r="AY794" s="159" t="s">
        <v>330</v>
      </c>
    </row>
    <row r="795" spans="2:65" s="14" customFormat="1">
      <c r="B795" s="166"/>
      <c r="D795" s="152" t="s">
        <v>340</v>
      </c>
      <c r="E795" s="167" t="s">
        <v>21</v>
      </c>
      <c r="F795" s="168" t="s">
        <v>443</v>
      </c>
      <c r="H795" s="169">
        <v>245</v>
      </c>
      <c r="I795" s="170"/>
      <c r="L795" s="166"/>
      <c r="M795" s="171"/>
      <c r="T795" s="172"/>
      <c r="AT795" s="167" t="s">
        <v>340</v>
      </c>
      <c r="AU795" s="167" t="s">
        <v>78</v>
      </c>
      <c r="AV795" s="14" t="s">
        <v>336</v>
      </c>
      <c r="AW795" s="14" t="s">
        <v>32</v>
      </c>
      <c r="AX795" s="14" t="s">
        <v>78</v>
      </c>
      <c r="AY795" s="167" t="s">
        <v>330</v>
      </c>
    </row>
    <row r="796" spans="2:65" s="1" customFormat="1" ht="16.5" customHeight="1">
      <c r="B796" s="33"/>
      <c r="C796" s="134" t="s">
        <v>2170</v>
      </c>
      <c r="D796" s="134" t="s">
        <v>332</v>
      </c>
      <c r="E796" s="135" t="s">
        <v>7648</v>
      </c>
      <c r="F796" s="136" t="s">
        <v>7649</v>
      </c>
      <c r="G796" s="137" t="s">
        <v>973</v>
      </c>
      <c r="H796" s="138">
        <v>203</v>
      </c>
      <c r="I796" s="139">
        <v>1696.82</v>
      </c>
      <c r="J796" s="140">
        <f>ROUND(I796*H796,2)</f>
        <v>344454.46</v>
      </c>
      <c r="K796" s="136" t="s">
        <v>21</v>
      </c>
      <c r="L796" s="33"/>
      <c r="M796" s="141" t="s">
        <v>21</v>
      </c>
      <c r="N796" s="142" t="s">
        <v>42</v>
      </c>
      <c r="P796" s="143">
        <f>O796*H796</f>
        <v>0</v>
      </c>
      <c r="Q796" s="143">
        <v>1E-3</v>
      </c>
      <c r="R796" s="143">
        <f>Q796*H796</f>
        <v>0.20300000000000001</v>
      </c>
      <c r="S796" s="143">
        <v>0</v>
      </c>
      <c r="T796" s="144">
        <f>S796*H796</f>
        <v>0</v>
      </c>
      <c r="AR796" s="145" t="s">
        <v>444</v>
      </c>
      <c r="AT796" s="145" t="s">
        <v>332</v>
      </c>
      <c r="AU796" s="145" t="s">
        <v>78</v>
      </c>
      <c r="AY796" s="18" t="s">
        <v>330</v>
      </c>
      <c r="BE796" s="146">
        <f>IF(N796="základní",J796,0)</f>
        <v>344454.46</v>
      </c>
      <c r="BF796" s="146">
        <f>IF(N796="snížená",J796,0)</f>
        <v>0</v>
      </c>
      <c r="BG796" s="146">
        <f>IF(N796="zákl. přenesená",J796,0)</f>
        <v>0</v>
      </c>
      <c r="BH796" s="146">
        <f>IF(N796="sníž. přenesená",J796,0)</f>
        <v>0</v>
      </c>
      <c r="BI796" s="146">
        <f>IF(N796="nulová",J796,0)</f>
        <v>0</v>
      </c>
      <c r="BJ796" s="18" t="s">
        <v>78</v>
      </c>
      <c r="BK796" s="146">
        <f>ROUND(I796*H796,2)</f>
        <v>344454.46</v>
      </c>
      <c r="BL796" s="18" t="s">
        <v>444</v>
      </c>
      <c r="BM796" s="145" t="s">
        <v>3349</v>
      </c>
    </row>
    <row r="797" spans="2:65" s="1" customFormat="1" ht="19.5">
      <c r="B797" s="33"/>
      <c r="D797" s="152" t="s">
        <v>375</v>
      </c>
      <c r="F797" s="165" t="s">
        <v>7433</v>
      </c>
      <c r="I797" s="149"/>
      <c r="L797" s="33"/>
      <c r="M797" s="150"/>
      <c r="T797" s="52"/>
      <c r="AT797" s="18" t="s">
        <v>375</v>
      </c>
      <c r="AU797" s="18" t="s">
        <v>78</v>
      </c>
    </row>
    <row r="798" spans="2:65" s="13" customFormat="1">
      <c r="B798" s="158"/>
      <c r="D798" s="152" t="s">
        <v>340</v>
      </c>
      <c r="E798" s="159" t="s">
        <v>21</v>
      </c>
      <c r="F798" s="160" t="s">
        <v>7650</v>
      </c>
      <c r="H798" s="161">
        <v>203</v>
      </c>
      <c r="I798" s="162"/>
      <c r="L798" s="158"/>
      <c r="M798" s="163"/>
      <c r="T798" s="164"/>
      <c r="AT798" s="159" t="s">
        <v>340</v>
      </c>
      <c r="AU798" s="159" t="s">
        <v>78</v>
      </c>
      <c r="AV798" s="13" t="s">
        <v>80</v>
      </c>
      <c r="AW798" s="13" t="s">
        <v>32</v>
      </c>
      <c r="AX798" s="13" t="s">
        <v>71</v>
      </c>
      <c r="AY798" s="159" t="s">
        <v>330</v>
      </c>
    </row>
    <row r="799" spans="2:65" s="14" customFormat="1">
      <c r="B799" s="166"/>
      <c r="D799" s="152" t="s">
        <v>340</v>
      </c>
      <c r="E799" s="167" t="s">
        <v>21</v>
      </c>
      <c r="F799" s="168" t="s">
        <v>443</v>
      </c>
      <c r="H799" s="169">
        <v>203</v>
      </c>
      <c r="I799" s="170"/>
      <c r="L799" s="166"/>
      <c r="M799" s="171"/>
      <c r="T799" s="172"/>
      <c r="AT799" s="167" t="s">
        <v>340</v>
      </c>
      <c r="AU799" s="167" t="s">
        <v>78</v>
      </c>
      <c r="AV799" s="14" t="s">
        <v>336</v>
      </c>
      <c r="AW799" s="14" t="s">
        <v>32</v>
      </c>
      <c r="AX799" s="14" t="s">
        <v>78</v>
      </c>
      <c r="AY799" s="167" t="s">
        <v>330</v>
      </c>
    </row>
    <row r="800" spans="2:65" s="1" customFormat="1" ht="16.5" customHeight="1">
      <c r="B800" s="33"/>
      <c r="C800" s="134" t="s">
        <v>2175</v>
      </c>
      <c r="D800" s="134" t="s">
        <v>332</v>
      </c>
      <c r="E800" s="135" t="s">
        <v>7651</v>
      </c>
      <c r="F800" s="136" t="s">
        <v>7652</v>
      </c>
      <c r="G800" s="137" t="s">
        <v>353</v>
      </c>
      <c r="H800" s="138">
        <v>2950</v>
      </c>
      <c r="I800" s="139">
        <v>57.56</v>
      </c>
      <c r="J800" s="140">
        <f>ROUND(I800*H800,2)</f>
        <v>169802</v>
      </c>
      <c r="K800" s="136" t="s">
        <v>7141</v>
      </c>
      <c r="L800" s="33"/>
      <c r="M800" s="141" t="s">
        <v>21</v>
      </c>
      <c r="N800" s="142" t="s">
        <v>42</v>
      </c>
      <c r="P800" s="143">
        <f>O800*H800</f>
        <v>0</v>
      </c>
      <c r="Q800" s="143">
        <v>0</v>
      </c>
      <c r="R800" s="143">
        <f>Q800*H800</f>
        <v>0</v>
      </c>
      <c r="S800" s="143">
        <v>0</v>
      </c>
      <c r="T800" s="144">
        <f>S800*H800</f>
        <v>0</v>
      </c>
      <c r="AR800" s="145" t="s">
        <v>444</v>
      </c>
      <c r="AT800" s="145" t="s">
        <v>332</v>
      </c>
      <c r="AU800" s="145" t="s">
        <v>78</v>
      </c>
      <c r="AY800" s="18" t="s">
        <v>330</v>
      </c>
      <c r="BE800" s="146">
        <f>IF(N800="základní",J800,0)</f>
        <v>169802</v>
      </c>
      <c r="BF800" s="146">
        <f>IF(N800="snížená",J800,0)</f>
        <v>0</v>
      </c>
      <c r="BG800" s="146">
        <f>IF(N800="zákl. přenesená",J800,0)</f>
        <v>0</v>
      </c>
      <c r="BH800" s="146">
        <f>IF(N800="sníž. přenesená",J800,0)</f>
        <v>0</v>
      </c>
      <c r="BI800" s="146">
        <f>IF(N800="nulová",J800,0)</f>
        <v>0</v>
      </c>
      <c r="BJ800" s="18" t="s">
        <v>78</v>
      </c>
      <c r="BK800" s="146">
        <f>ROUND(I800*H800,2)</f>
        <v>169802</v>
      </c>
      <c r="BL800" s="18" t="s">
        <v>444</v>
      </c>
      <c r="BM800" s="145" t="s">
        <v>3363</v>
      </c>
    </row>
    <row r="801" spans="2:65" s="1" customFormat="1" ht="19.5">
      <c r="B801" s="33"/>
      <c r="D801" s="152" t="s">
        <v>375</v>
      </c>
      <c r="F801" s="165" t="s">
        <v>7387</v>
      </c>
      <c r="I801" s="149"/>
      <c r="L801" s="33"/>
      <c r="M801" s="150"/>
      <c r="T801" s="52"/>
      <c r="AT801" s="18" t="s">
        <v>375</v>
      </c>
      <c r="AU801" s="18" t="s">
        <v>78</v>
      </c>
    </row>
    <row r="802" spans="2:65" s="13" customFormat="1">
      <c r="B802" s="158"/>
      <c r="D802" s="152" t="s">
        <v>340</v>
      </c>
      <c r="E802" s="159" t="s">
        <v>21</v>
      </c>
      <c r="F802" s="160" t="s">
        <v>7653</v>
      </c>
      <c r="H802" s="161">
        <v>2950</v>
      </c>
      <c r="I802" s="162"/>
      <c r="L802" s="158"/>
      <c r="M802" s="163"/>
      <c r="T802" s="164"/>
      <c r="AT802" s="159" t="s">
        <v>340</v>
      </c>
      <c r="AU802" s="159" t="s">
        <v>78</v>
      </c>
      <c r="AV802" s="13" t="s">
        <v>80</v>
      </c>
      <c r="AW802" s="13" t="s">
        <v>32</v>
      </c>
      <c r="AX802" s="13" t="s">
        <v>71</v>
      </c>
      <c r="AY802" s="159" t="s">
        <v>330</v>
      </c>
    </row>
    <row r="803" spans="2:65" s="14" customFormat="1">
      <c r="B803" s="166"/>
      <c r="D803" s="152" t="s">
        <v>340</v>
      </c>
      <c r="E803" s="167" t="s">
        <v>21</v>
      </c>
      <c r="F803" s="168" t="s">
        <v>443</v>
      </c>
      <c r="H803" s="169">
        <v>2950</v>
      </c>
      <c r="I803" s="170"/>
      <c r="L803" s="166"/>
      <c r="M803" s="171"/>
      <c r="T803" s="172"/>
      <c r="AT803" s="167" t="s">
        <v>340</v>
      </c>
      <c r="AU803" s="167" t="s">
        <v>78</v>
      </c>
      <c r="AV803" s="14" t="s">
        <v>336</v>
      </c>
      <c r="AW803" s="14" t="s">
        <v>32</v>
      </c>
      <c r="AX803" s="14" t="s">
        <v>78</v>
      </c>
      <c r="AY803" s="167" t="s">
        <v>330</v>
      </c>
    </row>
    <row r="804" spans="2:65" s="1" customFormat="1" ht="16.5" customHeight="1">
      <c r="B804" s="33"/>
      <c r="C804" s="134" t="s">
        <v>2180</v>
      </c>
      <c r="D804" s="134" t="s">
        <v>332</v>
      </c>
      <c r="E804" s="135" t="s">
        <v>7654</v>
      </c>
      <c r="F804" s="136" t="s">
        <v>7655</v>
      </c>
      <c r="G804" s="137" t="s">
        <v>353</v>
      </c>
      <c r="H804" s="138">
        <v>2950</v>
      </c>
      <c r="I804" s="139">
        <v>49.81</v>
      </c>
      <c r="J804" s="140">
        <f>ROUND(I804*H804,2)</f>
        <v>146939.5</v>
      </c>
      <c r="K804" s="136" t="s">
        <v>7141</v>
      </c>
      <c r="L804" s="33"/>
      <c r="M804" s="141" t="s">
        <v>21</v>
      </c>
      <c r="N804" s="142" t="s">
        <v>42</v>
      </c>
      <c r="P804" s="143">
        <f>O804*H804</f>
        <v>0</v>
      </c>
      <c r="Q804" s="143">
        <v>1.0000000000000001E-5</v>
      </c>
      <c r="R804" s="143">
        <f>Q804*H804</f>
        <v>2.9500000000000002E-2</v>
      </c>
      <c r="S804" s="143">
        <v>0</v>
      </c>
      <c r="T804" s="144">
        <f>S804*H804</f>
        <v>0</v>
      </c>
      <c r="AR804" s="145" t="s">
        <v>444</v>
      </c>
      <c r="AT804" s="145" t="s">
        <v>332</v>
      </c>
      <c r="AU804" s="145" t="s">
        <v>78</v>
      </c>
      <c r="AY804" s="18" t="s">
        <v>330</v>
      </c>
      <c r="BE804" s="146">
        <f>IF(N804="základní",J804,0)</f>
        <v>146939.5</v>
      </c>
      <c r="BF804" s="146">
        <f>IF(N804="snížená",J804,0)</f>
        <v>0</v>
      </c>
      <c r="BG804" s="146">
        <f>IF(N804="zákl. přenesená",J804,0)</f>
        <v>0</v>
      </c>
      <c r="BH804" s="146">
        <f>IF(N804="sníž. přenesená",J804,0)</f>
        <v>0</v>
      </c>
      <c r="BI804" s="146">
        <f>IF(N804="nulová",J804,0)</f>
        <v>0</v>
      </c>
      <c r="BJ804" s="18" t="s">
        <v>78</v>
      </c>
      <c r="BK804" s="146">
        <f>ROUND(I804*H804,2)</f>
        <v>146939.5</v>
      </c>
      <c r="BL804" s="18" t="s">
        <v>444</v>
      </c>
      <c r="BM804" s="145" t="s">
        <v>3377</v>
      </c>
    </row>
    <row r="805" spans="2:65" s="12" customFormat="1">
      <c r="B805" s="151"/>
      <c r="D805" s="152" t="s">
        <v>340</v>
      </c>
      <c r="E805" s="153" t="s">
        <v>21</v>
      </c>
      <c r="F805" s="154" t="s">
        <v>7656</v>
      </c>
      <c r="H805" s="153" t="s">
        <v>21</v>
      </c>
      <c r="I805" s="155"/>
      <c r="L805" s="151"/>
      <c r="M805" s="156"/>
      <c r="T805" s="157"/>
      <c r="AT805" s="153" t="s">
        <v>340</v>
      </c>
      <c r="AU805" s="153" t="s">
        <v>78</v>
      </c>
      <c r="AV805" s="12" t="s">
        <v>78</v>
      </c>
      <c r="AW805" s="12" t="s">
        <v>32</v>
      </c>
      <c r="AX805" s="12" t="s">
        <v>71</v>
      </c>
      <c r="AY805" s="153" t="s">
        <v>330</v>
      </c>
    </row>
    <row r="806" spans="2:65" s="12" customFormat="1">
      <c r="B806" s="151"/>
      <c r="D806" s="152" t="s">
        <v>340</v>
      </c>
      <c r="E806" s="153" t="s">
        <v>21</v>
      </c>
      <c r="F806" s="154" t="s">
        <v>7657</v>
      </c>
      <c r="H806" s="153" t="s">
        <v>21</v>
      </c>
      <c r="I806" s="155"/>
      <c r="L806" s="151"/>
      <c r="M806" s="156"/>
      <c r="T806" s="157"/>
      <c r="AT806" s="153" t="s">
        <v>340</v>
      </c>
      <c r="AU806" s="153" t="s">
        <v>78</v>
      </c>
      <c r="AV806" s="12" t="s">
        <v>78</v>
      </c>
      <c r="AW806" s="12" t="s">
        <v>32</v>
      </c>
      <c r="AX806" s="12" t="s">
        <v>71</v>
      </c>
      <c r="AY806" s="153" t="s">
        <v>330</v>
      </c>
    </row>
    <row r="807" spans="2:65" s="13" customFormat="1">
      <c r="B807" s="158"/>
      <c r="D807" s="152" t="s">
        <v>340</v>
      </c>
      <c r="E807" s="159" t="s">
        <v>21</v>
      </c>
      <c r="F807" s="160" t="s">
        <v>7653</v>
      </c>
      <c r="H807" s="161">
        <v>2950</v>
      </c>
      <c r="I807" s="162"/>
      <c r="L807" s="158"/>
      <c r="M807" s="163"/>
      <c r="T807" s="164"/>
      <c r="AT807" s="159" t="s">
        <v>340</v>
      </c>
      <c r="AU807" s="159" t="s">
        <v>78</v>
      </c>
      <c r="AV807" s="13" t="s">
        <v>80</v>
      </c>
      <c r="AW807" s="13" t="s">
        <v>32</v>
      </c>
      <c r="AX807" s="13" t="s">
        <v>71</v>
      </c>
      <c r="AY807" s="159" t="s">
        <v>330</v>
      </c>
    </row>
    <row r="808" spans="2:65" s="14" customFormat="1">
      <c r="B808" s="166"/>
      <c r="D808" s="152" t="s">
        <v>340</v>
      </c>
      <c r="E808" s="167" t="s">
        <v>21</v>
      </c>
      <c r="F808" s="168" t="s">
        <v>443</v>
      </c>
      <c r="H808" s="169">
        <v>2950</v>
      </c>
      <c r="I808" s="170"/>
      <c r="L808" s="166"/>
      <c r="M808" s="171"/>
      <c r="T808" s="172"/>
      <c r="AT808" s="167" t="s">
        <v>340</v>
      </c>
      <c r="AU808" s="167" t="s">
        <v>78</v>
      </c>
      <c r="AV808" s="14" t="s">
        <v>336</v>
      </c>
      <c r="AW808" s="14" t="s">
        <v>32</v>
      </c>
      <c r="AX808" s="14" t="s">
        <v>78</v>
      </c>
      <c r="AY808" s="167" t="s">
        <v>330</v>
      </c>
    </row>
    <row r="809" spans="2:65" s="1" customFormat="1" ht="16.5" customHeight="1">
      <c r="B809" s="33"/>
      <c r="C809" s="134" t="s">
        <v>2188</v>
      </c>
      <c r="D809" s="134" t="s">
        <v>332</v>
      </c>
      <c r="E809" s="135" t="s">
        <v>7658</v>
      </c>
      <c r="F809" s="136" t="s">
        <v>7659</v>
      </c>
      <c r="G809" s="137" t="s">
        <v>447</v>
      </c>
      <c r="H809" s="138">
        <v>11.45</v>
      </c>
      <c r="I809" s="139">
        <v>5340.63</v>
      </c>
      <c r="J809" s="140">
        <f>ROUND(I809*H809,2)</f>
        <v>61150.21</v>
      </c>
      <c r="K809" s="136" t="s">
        <v>7141</v>
      </c>
      <c r="L809" s="33"/>
      <c r="M809" s="141" t="s">
        <v>21</v>
      </c>
      <c r="N809" s="142" t="s">
        <v>42</v>
      </c>
      <c r="P809" s="143">
        <f>O809*H809</f>
        <v>0</v>
      </c>
      <c r="Q809" s="143">
        <v>0</v>
      </c>
      <c r="R809" s="143">
        <f>Q809*H809</f>
        <v>0</v>
      </c>
      <c r="S809" s="143">
        <v>0</v>
      </c>
      <c r="T809" s="144">
        <f>S809*H809</f>
        <v>0</v>
      </c>
      <c r="AR809" s="145" t="s">
        <v>444</v>
      </c>
      <c r="AT809" s="145" t="s">
        <v>332</v>
      </c>
      <c r="AU809" s="145" t="s">
        <v>78</v>
      </c>
      <c r="AY809" s="18" t="s">
        <v>330</v>
      </c>
      <c r="BE809" s="146">
        <f>IF(N809="základní",J809,0)</f>
        <v>61150.21</v>
      </c>
      <c r="BF809" s="146">
        <f>IF(N809="snížená",J809,0)</f>
        <v>0</v>
      </c>
      <c r="BG809" s="146">
        <f>IF(N809="zákl. přenesená",J809,0)</f>
        <v>0</v>
      </c>
      <c r="BH809" s="146">
        <f>IF(N809="sníž. přenesená",J809,0)</f>
        <v>0</v>
      </c>
      <c r="BI809" s="146">
        <f>IF(N809="nulová",J809,0)</f>
        <v>0</v>
      </c>
      <c r="BJ809" s="18" t="s">
        <v>78</v>
      </c>
      <c r="BK809" s="146">
        <f>ROUND(I809*H809,2)</f>
        <v>61150.21</v>
      </c>
      <c r="BL809" s="18" t="s">
        <v>444</v>
      </c>
      <c r="BM809" s="145" t="s">
        <v>3389</v>
      </c>
    </row>
    <row r="810" spans="2:65" s="11" customFormat="1" ht="25.9" customHeight="1">
      <c r="B810" s="122"/>
      <c r="D810" s="123" t="s">
        <v>70</v>
      </c>
      <c r="E810" s="124" t="s">
        <v>7660</v>
      </c>
      <c r="F810" s="124" t="s">
        <v>7661</v>
      </c>
      <c r="I810" s="125"/>
      <c r="J810" s="126">
        <f>BK810</f>
        <v>1925609.0400000003</v>
      </c>
      <c r="L810" s="122"/>
      <c r="M810" s="127"/>
      <c r="P810" s="128">
        <f>SUM(P811:P1008)</f>
        <v>0</v>
      </c>
      <c r="R810" s="128">
        <f>SUM(R811:R1008)</f>
        <v>12.999370000000001</v>
      </c>
      <c r="T810" s="129">
        <f>SUM(T811:T1008)</f>
        <v>0</v>
      </c>
      <c r="AR810" s="123" t="s">
        <v>80</v>
      </c>
      <c r="AT810" s="130" t="s">
        <v>70</v>
      </c>
      <c r="AU810" s="130" t="s">
        <v>71</v>
      </c>
      <c r="AY810" s="123" t="s">
        <v>330</v>
      </c>
      <c r="BK810" s="131">
        <f>SUM(BK811:BK1008)</f>
        <v>1925609.0400000003</v>
      </c>
    </row>
    <row r="811" spans="2:65" s="1" customFormat="1" ht="16.5" customHeight="1">
      <c r="B811" s="33"/>
      <c r="C811" s="134" t="s">
        <v>2193</v>
      </c>
      <c r="D811" s="134" t="s">
        <v>332</v>
      </c>
      <c r="E811" s="135" t="s">
        <v>7662</v>
      </c>
      <c r="F811" s="136" t="s">
        <v>7663</v>
      </c>
      <c r="G811" s="137" t="s">
        <v>557</v>
      </c>
      <c r="H811" s="138">
        <v>7</v>
      </c>
      <c r="I811" s="139">
        <v>3458.95</v>
      </c>
      <c r="J811" s="140">
        <f>ROUND(I811*H811,2)</f>
        <v>24212.65</v>
      </c>
      <c r="K811" s="136" t="s">
        <v>7141</v>
      </c>
      <c r="L811" s="33"/>
      <c r="M811" s="141" t="s">
        <v>21</v>
      </c>
      <c r="N811" s="142" t="s">
        <v>42</v>
      </c>
      <c r="P811" s="143">
        <f>O811*H811</f>
        <v>0</v>
      </c>
      <c r="Q811" s="143">
        <v>1.0880000000000001E-2</v>
      </c>
      <c r="R811" s="143">
        <f>Q811*H811</f>
        <v>7.6160000000000005E-2</v>
      </c>
      <c r="S811" s="143">
        <v>0</v>
      </c>
      <c r="T811" s="144">
        <f>S811*H811</f>
        <v>0</v>
      </c>
      <c r="AR811" s="145" t="s">
        <v>444</v>
      </c>
      <c r="AT811" s="145" t="s">
        <v>332</v>
      </c>
      <c r="AU811" s="145" t="s">
        <v>78</v>
      </c>
      <c r="AY811" s="18" t="s">
        <v>330</v>
      </c>
      <c r="BE811" s="146">
        <f>IF(N811="základní",J811,0)</f>
        <v>24212.65</v>
      </c>
      <c r="BF811" s="146">
        <f>IF(N811="snížená",J811,0)</f>
        <v>0</v>
      </c>
      <c r="BG811" s="146">
        <f>IF(N811="zákl. přenesená",J811,0)</f>
        <v>0</v>
      </c>
      <c r="BH811" s="146">
        <f>IF(N811="sníž. přenesená",J811,0)</f>
        <v>0</v>
      </c>
      <c r="BI811" s="146">
        <f>IF(N811="nulová",J811,0)</f>
        <v>0</v>
      </c>
      <c r="BJ811" s="18" t="s">
        <v>78</v>
      </c>
      <c r="BK811" s="146">
        <f>ROUND(I811*H811,2)</f>
        <v>24212.65</v>
      </c>
      <c r="BL811" s="18" t="s">
        <v>444</v>
      </c>
      <c r="BM811" s="145" t="s">
        <v>3402</v>
      </c>
    </row>
    <row r="812" spans="2:65" s="1" customFormat="1" ht="19.5">
      <c r="B812" s="33"/>
      <c r="D812" s="152" t="s">
        <v>375</v>
      </c>
      <c r="F812" s="165" t="s">
        <v>7664</v>
      </c>
      <c r="I812" s="149"/>
      <c r="L812" s="33"/>
      <c r="M812" s="150"/>
      <c r="T812" s="52"/>
      <c r="AT812" s="18" t="s">
        <v>375</v>
      </c>
      <c r="AU812" s="18" t="s">
        <v>78</v>
      </c>
    </row>
    <row r="813" spans="2:65" s="13" customFormat="1">
      <c r="B813" s="158"/>
      <c r="D813" s="152" t="s">
        <v>340</v>
      </c>
      <c r="E813" s="159" t="s">
        <v>21</v>
      </c>
      <c r="F813" s="160" t="s">
        <v>7356</v>
      </c>
      <c r="H813" s="161">
        <v>7</v>
      </c>
      <c r="I813" s="162"/>
      <c r="L813" s="158"/>
      <c r="M813" s="163"/>
      <c r="T813" s="164"/>
      <c r="AT813" s="159" t="s">
        <v>340</v>
      </c>
      <c r="AU813" s="159" t="s">
        <v>78</v>
      </c>
      <c r="AV813" s="13" t="s">
        <v>80</v>
      </c>
      <c r="AW813" s="13" t="s">
        <v>32</v>
      </c>
      <c r="AX813" s="13" t="s">
        <v>71</v>
      </c>
      <c r="AY813" s="159" t="s">
        <v>330</v>
      </c>
    </row>
    <row r="814" spans="2:65" s="14" customFormat="1">
      <c r="B814" s="166"/>
      <c r="D814" s="152" t="s">
        <v>340</v>
      </c>
      <c r="E814" s="167" t="s">
        <v>21</v>
      </c>
      <c r="F814" s="168" t="s">
        <v>443</v>
      </c>
      <c r="H814" s="169">
        <v>7</v>
      </c>
      <c r="I814" s="170"/>
      <c r="L814" s="166"/>
      <c r="M814" s="171"/>
      <c r="T814" s="172"/>
      <c r="AT814" s="167" t="s">
        <v>340</v>
      </c>
      <c r="AU814" s="167" t="s">
        <v>78</v>
      </c>
      <c r="AV814" s="14" t="s">
        <v>336</v>
      </c>
      <c r="AW814" s="14" t="s">
        <v>32</v>
      </c>
      <c r="AX814" s="14" t="s">
        <v>78</v>
      </c>
      <c r="AY814" s="167" t="s">
        <v>330</v>
      </c>
    </row>
    <row r="815" spans="2:65" s="1" customFormat="1" ht="24.2" customHeight="1">
      <c r="B815" s="33"/>
      <c r="C815" s="134" t="s">
        <v>2198</v>
      </c>
      <c r="D815" s="134" t="s">
        <v>332</v>
      </c>
      <c r="E815" s="135" t="s">
        <v>7665</v>
      </c>
      <c r="F815" s="136" t="s">
        <v>7666</v>
      </c>
      <c r="G815" s="137" t="s">
        <v>7232</v>
      </c>
      <c r="H815" s="138">
        <v>7</v>
      </c>
      <c r="I815" s="139">
        <v>8694.43</v>
      </c>
      <c r="J815" s="140">
        <f>ROUND(I815*H815,2)</f>
        <v>60861.01</v>
      </c>
      <c r="K815" s="136" t="s">
        <v>21</v>
      </c>
      <c r="L815" s="33"/>
      <c r="M815" s="141" t="s">
        <v>21</v>
      </c>
      <c r="N815" s="142" t="s">
        <v>42</v>
      </c>
      <c r="P815" s="143">
        <f>O815*H815</f>
        <v>0</v>
      </c>
      <c r="Q815" s="143">
        <v>4.4999999999999998E-2</v>
      </c>
      <c r="R815" s="143">
        <f>Q815*H815</f>
        <v>0.315</v>
      </c>
      <c r="S815" s="143">
        <v>0</v>
      </c>
      <c r="T815" s="144">
        <f>S815*H815</f>
        <v>0</v>
      </c>
      <c r="AR815" s="145" t="s">
        <v>444</v>
      </c>
      <c r="AT815" s="145" t="s">
        <v>332</v>
      </c>
      <c r="AU815" s="145" t="s">
        <v>78</v>
      </c>
      <c r="AY815" s="18" t="s">
        <v>330</v>
      </c>
      <c r="BE815" s="146">
        <f>IF(N815="základní",J815,0)</f>
        <v>60861.01</v>
      </c>
      <c r="BF815" s="146">
        <f>IF(N815="snížená",J815,0)</f>
        <v>0</v>
      </c>
      <c r="BG815" s="146">
        <f>IF(N815="zákl. přenesená",J815,0)</f>
        <v>0</v>
      </c>
      <c r="BH815" s="146">
        <f>IF(N815="sníž. přenesená",J815,0)</f>
        <v>0</v>
      </c>
      <c r="BI815" s="146">
        <f>IF(N815="nulová",J815,0)</f>
        <v>0</v>
      </c>
      <c r="BJ815" s="18" t="s">
        <v>78</v>
      </c>
      <c r="BK815" s="146">
        <f>ROUND(I815*H815,2)</f>
        <v>60861.01</v>
      </c>
      <c r="BL815" s="18" t="s">
        <v>444</v>
      </c>
      <c r="BM815" s="145" t="s">
        <v>3416</v>
      </c>
    </row>
    <row r="816" spans="2:65" s="12" customFormat="1">
      <c r="B816" s="151"/>
      <c r="D816" s="152" t="s">
        <v>340</v>
      </c>
      <c r="E816" s="153" t="s">
        <v>21</v>
      </c>
      <c r="F816" s="154" t="s">
        <v>7667</v>
      </c>
      <c r="H816" s="153" t="s">
        <v>21</v>
      </c>
      <c r="I816" s="155"/>
      <c r="L816" s="151"/>
      <c r="M816" s="156"/>
      <c r="T816" s="157"/>
      <c r="AT816" s="153" t="s">
        <v>340</v>
      </c>
      <c r="AU816" s="153" t="s">
        <v>78</v>
      </c>
      <c r="AV816" s="12" t="s">
        <v>78</v>
      </c>
      <c r="AW816" s="12" t="s">
        <v>32</v>
      </c>
      <c r="AX816" s="12" t="s">
        <v>71</v>
      </c>
      <c r="AY816" s="153" t="s">
        <v>330</v>
      </c>
    </row>
    <row r="817" spans="2:65" s="12" customFormat="1">
      <c r="B817" s="151"/>
      <c r="D817" s="152" t="s">
        <v>340</v>
      </c>
      <c r="E817" s="153" t="s">
        <v>21</v>
      </c>
      <c r="F817" s="154" t="s">
        <v>7668</v>
      </c>
      <c r="H817" s="153" t="s">
        <v>21</v>
      </c>
      <c r="I817" s="155"/>
      <c r="L817" s="151"/>
      <c r="M817" s="156"/>
      <c r="T817" s="157"/>
      <c r="AT817" s="153" t="s">
        <v>340</v>
      </c>
      <c r="AU817" s="153" t="s">
        <v>78</v>
      </c>
      <c r="AV817" s="12" t="s">
        <v>78</v>
      </c>
      <c r="AW817" s="12" t="s">
        <v>32</v>
      </c>
      <c r="AX817" s="12" t="s">
        <v>71</v>
      </c>
      <c r="AY817" s="153" t="s">
        <v>330</v>
      </c>
    </row>
    <row r="818" spans="2:65" s="13" customFormat="1">
      <c r="B818" s="158"/>
      <c r="D818" s="152" t="s">
        <v>340</v>
      </c>
      <c r="E818" s="159" t="s">
        <v>21</v>
      </c>
      <c r="F818" s="160" t="s">
        <v>7356</v>
      </c>
      <c r="H818" s="161">
        <v>7</v>
      </c>
      <c r="I818" s="162"/>
      <c r="L818" s="158"/>
      <c r="M818" s="163"/>
      <c r="T818" s="164"/>
      <c r="AT818" s="159" t="s">
        <v>340</v>
      </c>
      <c r="AU818" s="159" t="s">
        <v>78</v>
      </c>
      <c r="AV818" s="13" t="s">
        <v>80</v>
      </c>
      <c r="AW818" s="13" t="s">
        <v>32</v>
      </c>
      <c r="AX818" s="13" t="s">
        <v>71</v>
      </c>
      <c r="AY818" s="159" t="s">
        <v>330</v>
      </c>
    </row>
    <row r="819" spans="2:65" s="14" customFormat="1">
      <c r="B819" s="166"/>
      <c r="D819" s="152" t="s">
        <v>340</v>
      </c>
      <c r="E819" s="167" t="s">
        <v>21</v>
      </c>
      <c r="F819" s="168" t="s">
        <v>443</v>
      </c>
      <c r="H819" s="169">
        <v>7</v>
      </c>
      <c r="I819" s="170"/>
      <c r="L819" s="166"/>
      <c r="M819" s="171"/>
      <c r="T819" s="172"/>
      <c r="AT819" s="167" t="s">
        <v>340</v>
      </c>
      <c r="AU819" s="167" t="s">
        <v>78</v>
      </c>
      <c r="AV819" s="14" t="s">
        <v>336</v>
      </c>
      <c r="AW819" s="14" t="s">
        <v>32</v>
      </c>
      <c r="AX819" s="14" t="s">
        <v>78</v>
      </c>
      <c r="AY819" s="167" t="s">
        <v>330</v>
      </c>
    </row>
    <row r="820" spans="2:65" s="1" customFormat="1" ht="24.2" customHeight="1">
      <c r="B820" s="33"/>
      <c r="C820" s="134" t="s">
        <v>2210</v>
      </c>
      <c r="D820" s="134" t="s">
        <v>332</v>
      </c>
      <c r="E820" s="135" t="s">
        <v>7669</v>
      </c>
      <c r="F820" s="136" t="s">
        <v>7670</v>
      </c>
      <c r="G820" s="137" t="s">
        <v>973</v>
      </c>
      <c r="H820" s="138">
        <v>9</v>
      </c>
      <c r="I820" s="139">
        <v>4304.6000000000004</v>
      </c>
      <c r="J820" s="140">
        <f>ROUND(I820*H820,2)</f>
        <v>38741.4</v>
      </c>
      <c r="K820" s="136" t="s">
        <v>7141</v>
      </c>
      <c r="L820" s="33"/>
      <c r="M820" s="141" t="s">
        <v>21</v>
      </c>
      <c r="N820" s="142" t="s">
        <v>42</v>
      </c>
      <c r="P820" s="143">
        <f>O820*H820</f>
        <v>0</v>
      </c>
      <c r="Q820" s="143">
        <v>1.72E-3</v>
      </c>
      <c r="R820" s="143">
        <f>Q820*H820</f>
        <v>1.5479999999999999E-2</v>
      </c>
      <c r="S820" s="143">
        <v>0</v>
      </c>
      <c r="T820" s="144">
        <f>S820*H820</f>
        <v>0</v>
      </c>
      <c r="AR820" s="145" t="s">
        <v>444</v>
      </c>
      <c r="AT820" s="145" t="s">
        <v>332</v>
      </c>
      <c r="AU820" s="145" t="s">
        <v>78</v>
      </c>
      <c r="AY820" s="18" t="s">
        <v>330</v>
      </c>
      <c r="BE820" s="146">
        <f>IF(N820="základní",J820,0)</f>
        <v>38741.4</v>
      </c>
      <c r="BF820" s="146">
        <f>IF(N820="snížená",J820,0)</f>
        <v>0</v>
      </c>
      <c r="BG820" s="146">
        <f>IF(N820="zákl. přenesená",J820,0)</f>
        <v>0</v>
      </c>
      <c r="BH820" s="146">
        <f>IF(N820="sníž. přenesená",J820,0)</f>
        <v>0</v>
      </c>
      <c r="BI820" s="146">
        <f>IF(N820="nulová",J820,0)</f>
        <v>0</v>
      </c>
      <c r="BJ820" s="18" t="s">
        <v>78</v>
      </c>
      <c r="BK820" s="146">
        <f>ROUND(I820*H820,2)</f>
        <v>38741.4</v>
      </c>
      <c r="BL820" s="18" t="s">
        <v>444</v>
      </c>
      <c r="BM820" s="145" t="s">
        <v>3427</v>
      </c>
    </row>
    <row r="821" spans="2:65" s="1" customFormat="1" ht="19.5">
      <c r="B821" s="33"/>
      <c r="D821" s="152" t="s">
        <v>375</v>
      </c>
      <c r="F821" s="165" t="s">
        <v>7671</v>
      </c>
      <c r="I821" s="149"/>
      <c r="L821" s="33"/>
      <c r="M821" s="150"/>
      <c r="T821" s="52"/>
      <c r="AT821" s="18" t="s">
        <v>375</v>
      </c>
      <c r="AU821" s="18" t="s">
        <v>78</v>
      </c>
    </row>
    <row r="822" spans="2:65" s="13" customFormat="1">
      <c r="B822" s="158"/>
      <c r="D822" s="152" t="s">
        <v>340</v>
      </c>
      <c r="E822" s="159" t="s">
        <v>21</v>
      </c>
      <c r="F822" s="160" t="s">
        <v>7356</v>
      </c>
      <c r="H822" s="161">
        <v>7</v>
      </c>
      <c r="I822" s="162"/>
      <c r="L822" s="158"/>
      <c r="M822" s="163"/>
      <c r="T822" s="164"/>
      <c r="AT822" s="159" t="s">
        <v>340</v>
      </c>
      <c r="AU822" s="159" t="s">
        <v>78</v>
      </c>
      <c r="AV822" s="13" t="s">
        <v>80</v>
      </c>
      <c r="AW822" s="13" t="s">
        <v>32</v>
      </c>
      <c r="AX822" s="13" t="s">
        <v>71</v>
      </c>
      <c r="AY822" s="159" t="s">
        <v>330</v>
      </c>
    </row>
    <row r="823" spans="2:65" s="12" customFormat="1">
      <c r="B823" s="151"/>
      <c r="D823" s="152" t="s">
        <v>340</v>
      </c>
      <c r="E823" s="153" t="s">
        <v>21</v>
      </c>
      <c r="F823" s="154" t="s">
        <v>7672</v>
      </c>
      <c r="H823" s="153" t="s">
        <v>21</v>
      </c>
      <c r="I823" s="155"/>
      <c r="L823" s="151"/>
      <c r="M823" s="156"/>
      <c r="T823" s="157"/>
      <c r="AT823" s="153" t="s">
        <v>340</v>
      </c>
      <c r="AU823" s="153" t="s">
        <v>78</v>
      </c>
      <c r="AV823" s="12" t="s">
        <v>78</v>
      </c>
      <c r="AW823" s="12" t="s">
        <v>32</v>
      </c>
      <c r="AX823" s="12" t="s">
        <v>71</v>
      </c>
      <c r="AY823" s="153" t="s">
        <v>330</v>
      </c>
    </row>
    <row r="824" spans="2:65" s="13" customFormat="1">
      <c r="B824" s="158"/>
      <c r="D824" s="152" t="s">
        <v>340</v>
      </c>
      <c r="E824" s="159" t="s">
        <v>21</v>
      </c>
      <c r="F824" s="160" t="s">
        <v>7334</v>
      </c>
      <c r="H824" s="161">
        <v>2</v>
      </c>
      <c r="I824" s="162"/>
      <c r="L824" s="158"/>
      <c r="M824" s="163"/>
      <c r="T824" s="164"/>
      <c r="AT824" s="159" t="s">
        <v>340</v>
      </c>
      <c r="AU824" s="159" t="s">
        <v>78</v>
      </c>
      <c r="AV824" s="13" t="s">
        <v>80</v>
      </c>
      <c r="AW824" s="13" t="s">
        <v>32</v>
      </c>
      <c r="AX824" s="13" t="s">
        <v>71</v>
      </c>
      <c r="AY824" s="159" t="s">
        <v>330</v>
      </c>
    </row>
    <row r="825" spans="2:65" s="14" customFormat="1">
      <c r="B825" s="166"/>
      <c r="D825" s="152" t="s">
        <v>340</v>
      </c>
      <c r="E825" s="167" t="s">
        <v>21</v>
      </c>
      <c r="F825" s="168" t="s">
        <v>443</v>
      </c>
      <c r="H825" s="169">
        <v>9</v>
      </c>
      <c r="I825" s="170"/>
      <c r="L825" s="166"/>
      <c r="M825" s="171"/>
      <c r="T825" s="172"/>
      <c r="AT825" s="167" t="s">
        <v>340</v>
      </c>
      <c r="AU825" s="167" t="s">
        <v>78</v>
      </c>
      <c r="AV825" s="14" t="s">
        <v>336</v>
      </c>
      <c r="AW825" s="14" t="s">
        <v>32</v>
      </c>
      <c r="AX825" s="14" t="s">
        <v>78</v>
      </c>
      <c r="AY825" s="167" t="s">
        <v>330</v>
      </c>
    </row>
    <row r="826" spans="2:65" s="1" customFormat="1" ht="16.5" customHeight="1">
      <c r="B826" s="33"/>
      <c r="C826" s="134" t="s">
        <v>2222</v>
      </c>
      <c r="D826" s="134" t="s">
        <v>332</v>
      </c>
      <c r="E826" s="135" t="s">
        <v>7673</v>
      </c>
      <c r="F826" s="136" t="s">
        <v>7674</v>
      </c>
      <c r="G826" s="137" t="s">
        <v>973</v>
      </c>
      <c r="H826" s="138">
        <v>5</v>
      </c>
      <c r="I826" s="139">
        <v>261</v>
      </c>
      <c r="J826" s="140">
        <f>ROUND(I826*H826,2)</f>
        <v>1305</v>
      </c>
      <c r="K826" s="136" t="s">
        <v>7141</v>
      </c>
      <c r="L826" s="33"/>
      <c r="M826" s="141" t="s">
        <v>21</v>
      </c>
      <c r="N826" s="142" t="s">
        <v>42</v>
      </c>
      <c r="P826" s="143">
        <f>O826*H826</f>
        <v>0</v>
      </c>
      <c r="Q826" s="143">
        <v>2.7999999999999998E-4</v>
      </c>
      <c r="R826" s="143">
        <f>Q826*H826</f>
        <v>1.3999999999999998E-3</v>
      </c>
      <c r="S826" s="143">
        <v>0</v>
      </c>
      <c r="T826" s="144">
        <f>S826*H826</f>
        <v>0</v>
      </c>
      <c r="AR826" s="145" t="s">
        <v>444</v>
      </c>
      <c r="AT826" s="145" t="s">
        <v>332</v>
      </c>
      <c r="AU826" s="145" t="s">
        <v>78</v>
      </c>
      <c r="AY826" s="18" t="s">
        <v>330</v>
      </c>
      <c r="BE826" s="146">
        <f>IF(N826="základní",J826,0)</f>
        <v>1305</v>
      </c>
      <c r="BF826" s="146">
        <f>IF(N826="snížená",J826,0)</f>
        <v>0</v>
      </c>
      <c r="BG826" s="146">
        <f>IF(N826="zákl. přenesená",J826,0)</f>
        <v>0</v>
      </c>
      <c r="BH826" s="146">
        <f>IF(N826="sníž. přenesená",J826,0)</f>
        <v>0</v>
      </c>
      <c r="BI826" s="146">
        <f>IF(N826="nulová",J826,0)</f>
        <v>0</v>
      </c>
      <c r="BJ826" s="18" t="s">
        <v>78</v>
      </c>
      <c r="BK826" s="146">
        <f>ROUND(I826*H826,2)</f>
        <v>1305</v>
      </c>
      <c r="BL826" s="18" t="s">
        <v>444</v>
      </c>
      <c r="BM826" s="145" t="s">
        <v>3438</v>
      </c>
    </row>
    <row r="827" spans="2:65" s="12" customFormat="1">
      <c r="B827" s="151"/>
      <c r="D827" s="152" t="s">
        <v>340</v>
      </c>
      <c r="E827" s="153" t="s">
        <v>21</v>
      </c>
      <c r="F827" s="154" t="s">
        <v>7675</v>
      </c>
      <c r="H827" s="153" t="s">
        <v>21</v>
      </c>
      <c r="I827" s="155"/>
      <c r="L827" s="151"/>
      <c r="M827" s="156"/>
      <c r="T827" s="157"/>
      <c r="AT827" s="153" t="s">
        <v>340</v>
      </c>
      <c r="AU827" s="153" t="s">
        <v>78</v>
      </c>
      <c r="AV827" s="12" t="s">
        <v>78</v>
      </c>
      <c r="AW827" s="12" t="s">
        <v>32</v>
      </c>
      <c r="AX827" s="12" t="s">
        <v>71</v>
      </c>
      <c r="AY827" s="153" t="s">
        <v>330</v>
      </c>
    </row>
    <row r="828" spans="2:65" s="12" customFormat="1">
      <c r="B828" s="151"/>
      <c r="D828" s="152" t="s">
        <v>340</v>
      </c>
      <c r="E828" s="153" t="s">
        <v>21</v>
      </c>
      <c r="F828" s="154" t="s">
        <v>7676</v>
      </c>
      <c r="H828" s="153" t="s">
        <v>21</v>
      </c>
      <c r="I828" s="155"/>
      <c r="L828" s="151"/>
      <c r="M828" s="156"/>
      <c r="T828" s="157"/>
      <c r="AT828" s="153" t="s">
        <v>340</v>
      </c>
      <c r="AU828" s="153" t="s">
        <v>78</v>
      </c>
      <c r="AV828" s="12" t="s">
        <v>78</v>
      </c>
      <c r="AW828" s="12" t="s">
        <v>32</v>
      </c>
      <c r="AX828" s="12" t="s">
        <v>71</v>
      </c>
      <c r="AY828" s="153" t="s">
        <v>330</v>
      </c>
    </row>
    <row r="829" spans="2:65" s="13" customFormat="1">
      <c r="B829" s="158"/>
      <c r="D829" s="152" t="s">
        <v>340</v>
      </c>
      <c r="E829" s="159" t="s">
        <v>21</v>
      </c>
      <c r="F829" s="160" t="s">
        <v>4641</v>
      </c>
      <c r="H829" s="161">
        <v>5</v>
      </c>
      <c r="I829" s="162"/>
      <c r="L829" s="158"/>
      <c r="M829" s="163"/>
      <c r="T829" s="164"/>
      <c r="AT829" s="159" t="s">
        <v>340</v>
      </c>
      <c r="AU829" s="159" t="s">
        <v>78</v>
      </c>
      <c r="AV829" s="13" t="s">
        <v>80</v>
      </c>
      <c r="AW829" s="13" t="s">
        <v>32</v>
      </c>
      <c r="AX829" s="13" t="s">
        <v>71</v>
      </c>
      <c r="AY829" s="159" t="s">
        <v>330</v>
      </c>
    </row>
    <row r="830" spans="2:65" s="14" customFormat="1">
      <c r="B830" s="166"/>
      <c r="D830" s="152" t="s">
        <v>340</v>
      </c>
      <c r="E830" s="167" t="s">
        <v>21</v>
      </c>
      <c r="F830" s="168" t="s">
        <v>443</v>
      </c>
      <c r="H830" s="169">
        <v>5</v>
      </c>
      <c r="I830" s="170"/>
      <c r="L830" s="166"/>
      <c r="M830" s="171"/>
      <c r="T830" s="172"/>
      <c r="AT830" s="167" t="s">
        <v>340</v>
      </c>
      <c r="AU830" s="167" t="s">
        <v>78</v>
      </c>
      <c r="AV830" s="14" t="s">
        <v>336</v>
      </c>
      <c r="AW830" s="14" t="s">
        <v>32</v>
      </c>
      <c r="AX830" s="14" t="s">
        <v>78</v>
      </c>
      <c r="AY830" s="167" t="s">
        <v>330</v>
      </c>
    </row>
    <row r="831" spans="2:65" s="1" customFormat="1" ht="16.5" customHeight="1">
      <c r="B831" s="33"/>
      <c r="C831" s="134" t="s">
        <v>2227</v>
      </c>
      <c r="D831" s="134" t="s">
        <v>332</v>
      </c>
      <c r="E831" s="135" t="s">
        <v>7677</v>
      </c>
      <c r="F831" s="136" t="s">
        <v>7678</v>
      </c>
      <c r="G831" s="137" t="s">
        <v>973</v>
      </c>
      <c r="H831" s="138">
        <v>12</v>
      </c>
      <c r="I831" s="139">
        <v>843.98</v>
      </c>
      <c r="J831" s="140">
        <f>ROUND(I831*H831,2)</f>
        <v>10127.76</v>
      </c>
      <c r="K831" s="136" t="s">
        <v>21</v>
      </c>
      <c r="L831" s="33"/>
      <c r="M831" s="141" t="s">
        <v>21</v>
      </c>
      <c r="N831" s="142" t="s">
        <v>42</v>
      </c>
      <c r="P831" s="143">
        <f>O831*H831</f>
        <v>0</v>
      </c>
      <c r="Q831" s="143">
        <v>2.4000000000000001E-4</v>
      </c>
      <c r="R831" s="143">
        <f>Q831*H831</f>
        <v>2.8800000000000002E-3</v>
      </c>
      <c r="S831" s="143">
        <v>0</v>
      </c>
      <c r="T831" s="144">
        <f>S831*H831</f>
        <v>0</v>
      </c>
      <c r="AR831" s="145" t="s">
        <v>444</v>
      </c>
      <c r="AT831" s="145" t="s">
        <v>332</v>
      </c>
      <c r="AU831" s="145" t="s">
        <v>78</v>
      </c>
      <c r="AY831" s="18" t="s">
        <v>330</v>
      </c>
      <c r="BE831" s="146">
        <f>IF(N831="základní",J831,0)</f>
        <v>10127.76</v>
      </c>
      <c r="BF831" s="146">
        <f>IF(N831="snížená",J831,0)</f>
        <v>0</v>
      </c>
      <c r="BG831" s="146">
        <f>IF(N831="zákl. přenesená",J831,0)</f>
        <v>0</v>
      </c>
      <c r="BH831" s="146">
        <f>IF(N831="sníž. přenesená",J831,0)</f>
        <v>0</v>
      </c>
      <c r="BI831" s="146">
        <f>IF(N831="nulová",J831,0)</f>
        <v>0</v>
      </c>
      <c r="BJ831" s="18" t="s">
        <v>78</v>
      </c>
      <c r="BK831" s="146">
        <f>ROUND(I831*H831,2)</f>
        <v>10127.76</v>
      </c>
      <c r="BL831" s="18" t="s">
        <v>444</v>
      </c>
      <c r="BM831" s="145" t="s">
        <v>3448</v>
      </c>
    </row>
    <row r="832" spans="2:65" s="1" customFormat="1" ht="19.5">
      <c r="B832" s="33"/>
      <c r="D832" s="152" t="s">
        <v>375</v>
      </c>
      <c r="F832" s="165" t="s">
        <v>7679</v>
      </c>
      <c r="I832" s="149"/>
      <c r="L832" s="33"/>
      <c r="M832" s="150"/>
      <c r="T832" s="52"/>
      <c r="AT832" s="18" t="s">
        <v>375</v>
      </c>
      <c r="AU832" s="18" t="s">
        <v>78</v>
      </c>
    </row>
    <row r="833" spans="2:65" s="13" customFormat="1">
      <c r="B833" s="158"/>
      <c r="D833" s="152" t="s">
        <v>340</v>
      </c>
      <c r="E833" s="159" t="s">
        <v>21</v>
      </c>
      <c r="F833" s="160" t="s">
        <v>7334</v>
      </c>
      <c r="H833" s="161">
        <v>2</v>
      </c>
      <c r="I833" s="162"/>
      <c r="L833" s="158"/>
      <c r="M833" s="163"/>
      <c r="T833" s="164"/>
      <c r="AT833" s="159" t="s">
        <v>340</v>
      </c>
      <c r="AU833" s="159" t="s">
        <v>78</v>
      </c>
      <c r="AV833" s="13" t="s">
        <v>80</v>
      </c>
      <c r="AW833" s="13" t="s">
        <v>32</v>
      </c>
      <c r="AX833" s="13" t="s">
        <v>71</v>
      </c>
      <c r="AY833" s="159" t="s">
        <v>330</v>
      </c>
    </row>
    <row r="834" spans="2:65" s="12" customFormat="1">
      <c r="B834" s="151"/>
      <c r="D834" s="152" t="s">
        <v>340</v>
      </c>
      <c r="E834" s="153" t="s">
        <v>21</v>
      </c>
      <c r="F834" s="154" t="s">
        <v>7676</v>
      </c>
      <c r="H834" s="153" t="s">
        <v>21</v>
      </c>
      <c r="I834" s="155"/>
      <c r="L834" s="151"/>
      <c r="M834" s="156"/>
      <c r="T834" s="157"/>
      <c r="AT834" s="153" t="s">
        <v>340</v>
      </c>
      <c r="AU834" s="153" t="s">
        <v>78</v>
      </c>
      <c r="AV834" s="12" t="s">
        <v>78</v>
      </c>
      <c r="AW834" s="12" t="s">
        <v>32</v>
      </c>
      <c r="AX834" s="12" t="s">
        <v>71</v>
      </c>
      <c r="AY834" s="153" t="s">
        <v>330</v>
      </c>
    </row>
    <row r="835" spans="2:65" s="13" customFormat="1">
      <c r="B835" s="158"/>
      <c r="D835" s="152" t="s">
        <v>340</v>
      </c>
      <c r="E835" s="159" t="s">
        <v>21</v>
      </c>
      <c r="F835" s="160" t="s">
        <v>7352</v>
      </c>
      <c r="H835" s="161">
        <v>4</v>
      </c>
      <c r="I835" s="162"/>
      <c r="L835" s="158"/>
      <c r="M835" s="163"/>
      <c r="T835" s="164"/>
      <c r="AT835" s="159" t="s">
        <v>340</v>
      </c>
      <c r="AU835" s="159" t="s">
        <v>78</v>
      </c>
      <c r="AV835" s="13" t="s">
        <v>80</v>
      </c>
      <c r="AW835" s="13" t="s">
        <v>32</v>
      </c>
      <c r="AX835" s="13" t="s">
        <v>71</v>
      </c>
      <c r="AY835" s="159" t="s">
        <v>330</v>
      </c>
    </row>
    <row r="836" spans="2:65" s="12" customFormat="1">
      <c r="B836" s="151"/>
      <c r="D836" s="152" t="s">
        <v>340</v>
      </c>
      <c r="E836" s="153" t="s">
        <v>21</v>
      </c>
      <c r="F836" s="154" t="s">
        <v>7680</v>
      </c>
      <c r="H836" s="153" t="s">
        <v>21</v>
      </c>
      <c r="I836" s="155"/>
      <c r="L836" s="151"/>
      <c r="M836" s="156"/>
      <c r="T836" s="157"/>
      <c r="AT836" s="153" t="s">
        <v>340</v>
      </c>
      <c r="AU836" s="153" t="s">
        <v>78</v>
      </c>
      <c r="AV836" s="12" t="s">
        <v>78</v>
      </c>
      <c r="AW836" s="12" t="s">
        <v>32</v>
      </c>
      <c r="AX836" s="12" t="s">
        <v>71</v>
      </c>
      <c r="AY836" s="153" t="s">
        <v>330</v>
      </c>
    </row>
    <row r="837" spans="2:65" s="13" customFormat="1">
      <c r="B837" s="158"/>
      <c r="D837" s="152" t="s">
        <v>340</v>
      </c>
      <c r="E837" s="159" t="s">
        <v>21</v>
      </c>
      <c r="F837" s="160" t="s">
        <v>7334</v>
      </c>
      <c r="H837" s="161">
        <v>2</v>
      </c>
      <c r="I837" s="162"/>
      <c r="L837" s="158"/>
      <c r="M837" s="163"/>
      <c r="T837" s="164"/>
      <c r="AT837" s="159" t="s">
        <v>340</v>
      </c>
      <c r="AU837" s="159" t="s">
        <v>78</v>
      </c>
      <c r="AV837" s="13" t="s">
        <v>80</v>
      </c>
      <c r="AW837" s="13" t="s">
        <v>32</v>
      </c>
      <c r="AX837" s="13" t="s">
        <v>71</v>
      </c>
      <c r="AY837" s="159" t="s">
        <v>330</v>
      </c>
    </row>
    <row r="838" spans="2:65" s="12" customFormat="1">
      <c r="B838" s="151"/>
      <c r="D838" s="152" t="s">
        <v>340</v>
      </c>
      <c r="E838" s="153" t="s">
        <v>21</v>
      </c>
      <c r="F838" s="154" t="s">
        <v>7681</v>
      </c>
      <c r="H838" s="153" t="s">
        <v>21</v>
      </c>
      <c r="I838" s="155"/>
      <c r="L838" s="151"/>
      <c r="M838" s="156"/>
      <c r="T838" s="157"/>
      <c r="AT838" s="153" t="s">
        <v>340</v>
      </c>
      <c r="AU838" s="153" t="s">
        <v>78</v>
      </c>
      <c r="AV838" s="12" t="s">
        <v>78</v>
      </c>
      <c r="AW838" s="12" t="s">
        <v>32</v>
      </c>
      <c r="AX838" s="12" t="s">
        <v>71</v>
      </c>
      <c r="AY838" s="153" t="s">
        <v>330</v>
      </c>
    </row>
    <row r="839" spans="2:65" s="13" customFormat="1">
      <c r="B839" s="158"/>
      <c r="D839" s="152" t="s">
        <v>340</v>
      </c>
      <c r="E839" s="159" t="s">
        <v>21</v>
      </c>
      <c r="F839" s="160" t="s">
        <v>7352</v>
      </c>
      <c r="H839" s="161">
        <v>4</v>
      </c>
      <c r="I839" s="162"/>
      <c r="L839" s="158"/>
      <c r="M839" s="163"/>
      <c r="T839" s="164"/>
      <c r="AT839" s="159" t="s">
        <v>340</v>
      </c>
      <c r="AU839" s="159" t="s">
        <v>78</v>
      </c>
      <c r="AV839" s="13" t="s">
        <v>80</v>
      </c>
      <c r="AW839" s="13" t="s">
        <v>32</v>
      </c>
      <c r="AX839" s="13" t="s">
        <v>71</v>
      </c>
      <c r="AY839" s="159" t="s">
        <v>330</v>
      </c>
    </row>
    <row r="840" spans="2:65" s="14" customFormat="1">
      <c r="B840" s="166"/>
      <c r="D840" s="152" t="s">
        <v>340</v>
      </c>
      <c r="E840" s="167" t="s">
        <v>21</v>
      </c>
      <c r="F840" s="168" t="s">
        <v>443</v>
      </c>
      <c r="H840" s="169">
        <v>12</v>
      </c>
      <c r="I840" s="170"/>
      <c r="L840" s="166"/>
      <c r="M840" s="171"/>
      <c r="T840" s="172"/>
      <c r="AT840" s="167" t="s">
        <v>340</v>
      </c>
      <c r="AU840" s="167" t="s">
        <v>78</v>
      </c>
      <c r="AV840" s="14" t="s">
        <v>336</v>
      </c>
      <c r="AW840" s="14" t="s">
        <v>32</v>
      </c>
      <c r="AX840" s="14" t="s">
        <v>78</v>
      </c>
      <c r="AY840" s="167" t="s">
        <v>330</v>
      </c>
    </row>
    <row r="841" spans="2:65" s="1" customFormat="1" ht="16.5" customHeight="1">
      <c r="B841" s="33"/>
      <c r="C841" s="134" t="s">
        <v>2374</v>
      </c>
      <c r="D841" s="134" t="s">
        <v>332</v>
      </c>
      <c r="E841" s="135" t="s">
        <v>7682</v>
      </c>
      <c r="F841" s="136" t="s">
        <v>7683</v>
      </c>
      <c r="G841" s="137" t="s">
        <v>973</v>
      </c>
      <c r="H841" s="138">
        <v>2</v>
      </c>
      <c r="I841" s="139">
        <v>2922.13</v>
      </c>
      <c r="J841" s="140">
        <f>ROUND(I841*H841,2)</f>
        <v>5844.26</v>
      </c>
      <c r="K841" s="136" t="s">
        <v>21</v>
      </c>
      <c r="L841" s="33"/>
      <c r="M841" s="141" t="s">
        <v>21</v>
      </c>
      <c r="N841" s="142" t="s">
        <v>42</v>
      </c>
      <c r="P841" s="143">
        <f>O841*H841</f>
        <v>0</v>
      </c>
      <c r="Q841" s="143">
        <v>1.0999999999999999E-2</v>
      </c>
      <c r="R841" s="143">
        <f>Q841*H841</f>
        <v>2.1999999999999999E-2</v>
      </c>
      <c r="S841" s="143">
        <v>0</v>
      </c>
      <c r="T841" s="144">
        <f>S841*H841</f>
        <v>0</v>
      </c>
      <c r="AR841" s="145" t="s">
        <v>444</v>
      </c>
      <c r="AT841" s="145" t="s">
        <v>332</v>
      </c>
      <c r="AU841" s="145" t="s">
        <v>78</v>
      </c>
      <c r="AY841" s="18" t="s">
        <v>330</v>
      </c>
      <c r="BE841" s="146">
        <f>IF(N841="základní",J841,0)</f>
        <v>5844.26</v>
      </c>
      <c r="BF841" s="146">
        <f>IF(N841="snížená",J841,0)</f>
        <v>0</v>
      </c>
      <c r="BG841" s="146">
        <f>IF(N841="zákl. přenesená",J841,0)</f>
        <v>0</v>
      </c>
      <c r="BH841" s="146">
        <f>IF(N841="sníž. přenesená",J841,0)</f>
        <v>0</v>
      </c>
      <c r="BI841" s="146">
        <f>IF(N841="nulová",J841,0)</f>
        <v>0</v>
      </c>
      <c r="BJ841" s="18" t="s">
        <v>78</v>
      </c>
      <c r="BK841" s="146">
        <f>ROUND(I841*H841,2)</f>
        <v>5844.26</v>
      </c>
      <c r="BL841" s="18" t="s">
        <v>444</v>
      </c>
      <c r="BM841" s="145" t="s">
        <v>3467</v>
      </c>
    </row>
    <row r="842" spans="2:65" s="1" customFormat="1" ht="19.5">
      <c r="B842" s="33"/>
      <c r="D842" s="152" t="s">
        <v>375</v>
      </c>
      <c r="F842" s="165" t="s">
        <v>7684</v>
      </c>
      <c r="I842" s="149"/>
      <c r="L842" s="33"/>
      <c r="M842" s="150"/>
      <c r="T842" s="52"/>
      <c r="AT842" s="18" t="s">
        <v>375</v>
      </c>
      <c r="AU842" s="18" t="s">
        <v>78</v>
      </c>
    </row>
    <row r="843" spans="2:65" s="13" customFormat="1">
      <c r="B843" s="158"/>
      <c r="D843" s="152" t="s">
        <v>340</v>
      </c>
      <c r="E843" s="159" t="s">
        <v>21</v>
      </c>
      <c r="F843" s="160" t="s">
        <v>7334</v>
      </c>
      <c r="H843" s="161">
        <v>2</v>
      </c>
      <c r="I843" s="162"/>
      <c r="L843" s="158"/>
      <c r="M843" s="163"/>
      <c r="T843" s="164"/>
      <c r="AT843" s="159" t="s">
        <v>340</v>
      </c>
      <c r="AU843" s="159" t="s">
        <v>78</v>
      </c>
      <c r="AV843" s="13" t="s">
        <v>80</v>
      </c>
      <c r="AW843" s="13" t="s">
        <v>32</v>
      </c>
      <c r="AX843" s="13" t="s">
        <v>71</v>
      </c>
      <c r="AY843" s="159" t="s">
        <v>330</v>
      </c>
    </row>
    <row r="844" spans="2:65" s="14" customFormat="1">
      <c r="B844" s="166"/>
      <c r="D844" s="152" t="s">
        <v>340</v>
      </c>
      <c r="E844" s="167" t="s">
        <v>21</v>
      </c>
      <c r="F844" s="168" t="s">
        <v>443</v>
      </c>
      <c r="H844" s="169">
        <v>2</v>
      </c>
      <c r="I844" s="170"/>
      <c r="L844" s="166"/>
      <c r="M844" s="171"/>
      <c r="T844" s="172"/>
      <c r="AT844" s="167" t="s">
        <v>340</v>
      </c>
      <c r="AU844" s="167" t="s">
        <v>78</v>
      </c>
      <c r="AV844" s="14" t="s">
        <v>336</v>
      </c>
      <c r="AW844" s="14" t="s">
        <v>32</v>
      </c>
      <c r="AX844" s="14" t="s">
        <v>78</v>
      </c>
      <c r="AY844" s="167" t="s">
        <v>330</v>
      </c>
    </row>
    <row r="845" spans="2:65" s="1" customFormat="1" ht="16.5" customHeight="1">
      <c r="B845" s="33"/>
      <c r="C845" s="134" t="s">
        <v>2381</v>
      </c>
      <c r="D845" s="134" t="s">
        <v>332</v>
      </c>
      <c r="E845" s="135" t="s">
        <v>7685</v>
      </c>
      <c r="F845" s="136" t="s">
        <v>7686</v>
      </c>
      <c r="G845" s="137" t="s">
        <v>973</v>
      </c>
      <c r="H845" s="138">
        <v>13</v>
      </c>
      <c r="I845" s="139">
        <v>335.93</v>
      </c>
      <c r="J845" s="140">
        <f>ROUND(I845*H845,2)</f>
        <v>4367.09</v>
      </c>
      <c r="K845" s="136" t="s">
        <v>7141</v>
      </c>
      <c r="L845" s="33"/>
      <c r="M845" s="141" t="s">
        <v>21</v>
      </c>
      <c r="N845" s="142" t="s">
        <v>42</v>
      </c>
      <c r="P845" s="143">
        <f>O845*H845</f>
        <v>0</v>
      </c>
      <c r="Q845" s="143">
        <v>2.2000000000000001E-4</v>
      </c>
      <c r="R845" s="143">
        <f>Q845*H845</f>
        <v>2.8600000000000001E-3</v>
      </c>
      <c r="S845" s="143">
        <v>0</v>
      </c>
      <c r="T845" s="144">
        <f>S845*H845</f>
        <v>0</v>
      </c>
      <c r="AR845" s="145" t="s">
        <v>444</v>
      </c>
      <c r="AT845" s="145" t="s">
        <v>332</v>
      </c>
      <c r="AU845" s="145" t="s">
        <v>78</v>
      </c>
      <c r="AY845" s="18" t="s">
        <v>330</v>
      </c>
      <c r="BE845" s="146">
        <f>IF(N845="základní",J845,0)</f>
        <v>4367.09</v>
      </c>
      <c r="BF845" s="146">
        <f>IF(N845="snížená",J845,0)</f>
        <v>0</v>
      </c>
      <c r="BG845" s="146">
        <f>IF(N845="zákl. přenesená",J845,0)</f>
        <v>0</v>
      </c>
      <c r="BH845" s="146">
        <f>IF(N845="sníž. přenesená",J845,0)</f>
        <v>0</v>
      </c>
      <c r="BI845" s="146">
        <f>IF(N845="nulová",J845,0)</f>
        <v>0</v>
      </c>
      <c r="BJ845" s="18" t="s">
        <v>78</v>
      </c>
      <c r="BK845" s="146">
        <f>ROUND(I845*H845,2)</f>
        <v>4367.09</v>
      </c>
      <c r="BL845" s="18" t="s">
        <v>444</v>
      </c>
      <c r="BM845" s="145" t="s">
        <v>3481</v>
      </c>
    </row>
    <row r="846" spans="2:65" s="1" customFormat="1" ht="19.5">
      <c r="B846" s="33"/>
      <c r="D846" s="152" t="s">
        <v>375</v>
      </c>
      <c r="F846" s="165" t="s">
        <v>7687</v>
      </c>
      <c r="I846" s="149"/>
      <c r="L846" s="33"/>
      <c r="M846" s="150"/>
      <c r="T846" s="52"/>
      <c r="AT846" s="18" t="s">
        <v>375</v>
      </c>
      <c r="AU846" s="18" t="s">
        <v>78</v>
      </c>
    </row>
    <row r="847" spans="2:65" s="13" customFormat="1">
      <c r="B847" s="158"/>
      <c r="D847" s="152" t="s">
        <v>340</v>
      </c>
      <c r="E847" s="159" t="s">
        <v>21</v>
      </c>
      <c r="F847" s="160" t="s">
        <v>7247</v>
      </c>
      <c r="H847" s="161">
        <v>10</v>
      </c>
      <c r="I847" s="162"/>
      <c r="L847" s="158"/>
      <c r="M847" s="163"/>
      <c r="T847" s="164"/>
      <c r="AT847" s="159" t="s">
        <v>340</v>
      </c>
      <c r="AU847" s="159" t="s">
        <v>78</v>
      </c>
      <c r="AV847" s="13" t="s">
        <v>80</v>
      </c>
      <c r="AW847" s="13" t="s">
        <v>32</v>
      </c>
      <c r="AX847" s="13" t="s">
        <v>71</v>
      </c>
      <c r="AY847" s="159" t="s">
        <v>330</v>
      </c>
    </row>
    <row r="848" spans="2:65" s="12" customFormat="1">
      <c r="B848" s="151"/>
      <c r="D848" s="152" t="s">
        <v>340</v>
      </c>
      <c r="E848" s="153" t="s">
        <v>21</v>
      </c>
      <c r="F848" s="154" t="s">
        <v>7688</v>
      </c>
      <c r="H848" s="153" t="s">
        <v>21</v>
      </c>
      <c r="I848" s="155"/>
      <c r="L848" s="151"/>
      <c r="M848" s="156"/>
      <c r="T848" s="157"/>
      <c r="AT848" s="153" t="s">
        <v>340</v>
      </c>
      <c r="AU848" s="153" t="s">
        <v>78</v>
      </c>
      <c r="AV848" s="12" t="s">
        <v>78</v>
      </c>
      <c r="AW848" s="12" t="s">
        <v>32</v>
      </c>
      <c r="AX848" s="12" t="s">
        <v>71</v>
      </c>
      <c r="AY848" s="153" t="s">
        <v>330</v>
      </c>
    </row>
    <row r="849" spans="2:65" s="13" customFormat="1">
      <c r="B849" s="158"/>
      <c r="D849" s="152" t="s">
        <v>340</v>
      </c>
      <c r="E849" s="159" t="s">
        <v>21</v>
      </c>
      <c r="F849" s="160" t="s">
        <v>7404</v>
      </c>
      <c r="H849" s="161">
        <v>1</v>
      </c>
      <c r="I849" s="162"/>
      <c r="L849" s="158"/>
      <c r="M849" s="163"/>
      <c r="T849" s="164"/>
      <c r="AT849" s="159" t="s">
        <v>340</v>
      </c>
      <c r="AU849" s="159" t="s">
        <v>78</v>
      </c>
      <c r="AV849" s="13" t="s">
        <v>80</v>
      </c>
      <c r="AW849" s="13" t="s">
        <v>32</v>
      </c>
      <c r="AX849" s="13" t="s">
        <v>71</v>
      </c>
      <c r="AY849" s="159" t="s">
        <v>330</v>
      </c>
    </row>
    <row r="850" spans="2:65" s="12" customFormat="1">
      <c r="B850" s="151"/>
      <c r="D850" s="152" t="s">
        <v>340</v>
      </c>
      <c r="E850" s="153" t="s">
        <v>21</v>
      </c>
      <c r="F850" s="154" t="s">
        <v>7689</v>
      </c>
      <c r="H850" s="153" t="s">
        <v>21</v>
      </c>
      <c r="I850" s="155"/>
      <c r="L850" s="151"/>
      <c r="M850" s="156"/>
      <c r="T850" s="157"/>
      <c r="AT850" s="153" t="s">
        <v>340</v>
      </c>
      <c r="AU850" s="153" t="s">
        <v>78</v>
      </c>
      <c r="AV850" s="12" t="s">
        <v>78</v>
      </c>
      <c r="AW850" s="12" t="s">
        <v>32</v>
      </c>
      <c r="AX850" s="12" t="s">
        <v>71</v>
      </c>
      <c r="AY850" s="153" t="s">
        <v>330</v>
      </c>
    </row>
    <row r="851" spans="2:65" s="13" customFormat="1">
      <c r="B851" s="158"/>
      <c r="D851" s="152" t="s">
        <v>340</v>
      </c>
      <c r="E851" s="159" t="s">
        <v>21</v>
      </c>
      <c r="F851" s="160" t="s">
        <v>7334</v>
      </c>
      <c r="H851" s="161">
        <v>2</v>
      </c>
      <c r="I851" s="162"/>
      <c r="L851" s="158"/>
      <c r="M851" s="163"/>
      <c r="T851" s="164"/>
      <c r="AT851" s="159" t="s">
        <v>340</v>
      </c>
      <c r="AU851" s="159" t="s">
        <v>78</v>
      </c>
      <c r="AV851" s="13" t="s">
        <v>80</v>
      </c>
      <c r="AW851" s="13" t="s">
        <v>32</v>
      </c>
      <c r="AX851" s="13" t="s">
        <v>71</v>
      </c>
      <c r="AY851" s="159" t="s">
        <v>330</v>
      </c>
    </row>
    <row r="852" spans="2:65" s="14" customFormat="1">
      <c r="B852" s="166"/>
      <c r="D852" s="152" t="s">
        <v>340</v>
      </c>
      <c r="E852" s="167" t="s">
        <v>21</v>
      </c>
      <c r="F852" s="168" t="s">
        <v>443</v>
      </c>
      <c r="H852" s="169">
        <v>13</v>
      </c>
      <c r="I852" s="170"/>
      <c r="L852" s="166"/>
      <c r="M852" s="171"/>
      <c r="T852" s="172"/>
      <c r="AT852" s="167" t="s">
        <v>340</v>
      </c>
      <c r="AU852" s="167" t="s">
        <v>78</v>
      </c>
      <c r="AV852" s="14" t="s">
        <v>336</v>
      </c>
      <c r="AW852" s="14" t="s">
        <v>32</v>
      </c>
      <c r="AX852" s="14" t="s">
        <v>78</v>
      </c>
      <c r="AY852" s="167" t="s">
        <v>330</v>
      </c>
    </row>
    <row r="853" spans="2:65" s="1" customFormat="1" ht="16.5" customHeight="1">
      <c r="B853" s="33"/>
      <c r="C853" s="134" t="s">
        <v>2392</v>
      </c>
      <c r="D853" s="134" t="s">
        <v>332</v>
      </c>
      <c r="E853" s="135" t="s">
        <v>7690</v>
      </c>
      <c r="F853" s="136" t="s">
        <v>7691</v>
      </c>
      <c r="G853" s="137" t="s">
        <v>973</v>
      </c>
      <c r="H853" s="138">
        <v>3</v>
      </c>
      <c r="I853" s="139">
        <v>215.84</v>
      </c>
      <c r="J853" s="140">
        <f>ROUND(I853*H853,2)</f>
        <v>647.52</v>
      </c>
      <c r="K853" s="136" t="s">
        <v>7141</v>
      </c>
      <c r="L853" s="33"/>
      <c r="M853" s="141" t="s">
        <v>21</v>
      </c>
      <c r="N853" s="142" t="s">
        <v>42</v>
      </c>
      <c r="P853" s="143">
        <f>O853*H853</f>
        <v>0</v>
      </c>
      <c r="Q853" s="143">
        <v>2.0000000000000001E-4</v>
      </c>
      <c r="R853" s="143">
        <f>Q853*H853</f>
        <v>6.0000000000000006E-4</v>
      </c>
      <c r="S853" s="143">
        <v>0</v>
      </c>
      <c r="T853" s="144">
        <f>S853*H853</f>
        <v>0</v>
      </c>
      <c r="AR853" s="145" t="s">
        <v>444</v>
      </c>
      <c r="AT853" s="145" t="s">
        <v>332</v>
      </c>
      <c r="AU853" s="145" t="s">
        <v>78</v>
      </c>
      <c r="AY853" s="18" t="s">
        <v>330</v>
      </c>
      <c r="BE853" s="146">
        <f>IF(N853="základní",J853,0)</f>
        <v>647.52</v>
      </c>
      <c r="BF853" s="146">
        <f>IF(N853="snížená",J853,0)</f>
        <v>0</v>
      </c>
      <c r="BG853" s="146">
        <f>IF(N853="zákl. přenesená",J853,0)</f>
        <v>0</v>
      </c>
      <c r="BH853" s="146">
        <f>IF(N853="sníž. přenesená",J853,0)</f>
        <v>0</v>
      </c>
      <c r="BI853" s="146">
        <f>IF(N853="nulová",J853,0)</f>
        <v>0</v>
      </c>
      <c r="BJ853" s="18" t="s">
        <v>78</v>
      </c>
      <c r="BK853" s="146">
        <f>ROUND(I853*H853,2)</f>
        <v>647.52</v>
      </c>
      <c r="BL853" s="18" t="s">
        <v>444</v>
      </c>
      <c r="BM853" s="145" t="s">
        <v>3491</v>
      </c>
    </row>
    <row r="854" spans="2:65" s="1" customFormat="1" ht="19.5">
      <c r="B854" s="33"/>
      <c r="D854" s="152" t="s">
        <v>375</v>
      </c>
      <c r="F854" s="165" t="s">
        <v>7692</v>
      </c>
      <c r="I854" s="149"/>
      <c r="L854" s="33"/>
      <c r="M854" s="150"/>
      <c r="T854" s="52"/>
      <c r="AT854" s="18" t="s">
        <v>375</v>
      </c>
      <c r="AU854" s="18" t="s">
        <v>78</v>
      </c>
    </row>
    <row r="855" spans="2:65" s="13" customFormat="1">
      <c r="B855" s="158"/>
      <c r="D855" s="152" t="s">
        <v>340</v>
      </c>
      <c r="E855" s="159" t="s">
        <v>21</v>
      </c>
      <c r="F855" s="160" t="s">
        <v>7404</v>
      </c>
      <c r="H855" s="161">
        <v>1</v>
      </c>
      <c r="I855" s="162"/>
      <c r="L855" s="158"/>
      <c r="M855" s="163"/>
      <c r="T855" s="164"/>
      <c r="AT855" s="159" t="s">
        <v>340</v>
      </c>
      <c r="AU855" s="159" t="s">
        <v>78</v>
      </c>
      <c r="AV855" s="13" t="s">
        <v>80</v>
      </c>
      <c r="AW855" s="13" t="s">
        <v>32</v>
      </c>
      <c r="AX855" s="13" t="s">
        <v>71</v>
      </c>
      <c r="AY855" s="159" t="s">
        <v>330</v>
      </c>
    </row>
    <row r="856" spans="2:65" s="12" customFormat="1">
      <c r="B856" s="151"/>
      <c r="D856" s="152" t="s">
        <v>340</v>
      </c>
      <c r="E856" s="153" t="s">
        <v>21</v>
      </c>
      <c r="F856" s="154" t="s">
        <v>7693</v>
      </c>
      <c r="H856" s="153" t="s">
        <v>21</v>
      </c>
      <c r="I856" s="155"/>
      <c r="L856" s="151"/>
      <c r="M856" s="156"/>
      <c r="T856" s="157"/>
      <c r="AT856" s="153" t="s">
        <v>340</v>
      </c>
      <c r="AU856" s="153" t="s">
        <v>78</v>
      </c>
      <c r="AV856" s="12" t="s">
        <v>78</v>
      </c>
      <c r="AW856" s="12" t="s">
        <v>32</v>
      </c>
      <c r="AX856" s="12" t="s">
        <v>71</v>
      </c>
      <c r="AY856" s="153" t="s">
        <v>330</v>
      </c>
    </row>
    <row r="857" spans="2:65" s="13" customFormat="1">
      <c r="B857" s="158"/>
      <c r="D857" s="152" t="s">
        <v>340</v>
      </c>
      <c r="E857" s="159" t="s">
        <v>21</v>
      </c>
      <c r="F857" s="160" t="s">
        <v>7334</v>
      </c>
      <c r="H857" s="161">
        <v>2</v>
      </c>
      <c r="I857" s="162"/>
      <c r="L857" s="158"/>
      <c r="M857" s="163"/>
      <c r="T857" s="164"/>
      <c r="AT857" s="159" t="s">
        <v>340</v>
      </c>
      <c r="AU857" s="159" t="s">
        <v>78</v>
      </c>
      <c r="AV857" s="13" t="s">
        <v>80</v>
      </c>
      <c r="AW857" s="13" t="s">
        <v>32</v>
      </c>
      <c r="AX857" s="13" t="s">
        <v>71</v>
      </c>
      <c r="AY857" s="159" t="s">
        <v>330</v>
      </c>
    </row>
    <row r="858" spans="2:65" s="14" customFormat="1">
      <c r="B858" s="166"/>
      <c r="D858" s="152" t="s">
        <v>340</v>
      </c>
      <c r="E858" s="167" t="s">
        <v>21</v>
      </c>
      <c r="F858" s="168" t="s">
        <v>443</v>
      </c>
      <c r="H858" s="169">
        <v>3</v>
      </c>
      <c r="I858" s="170"/>
      <c r="L858" s="166"/>
      <c r="M858" s="171"/>
      <c r="T858" s="172"/>
      <c r="AT858" s="167" t="s">
        <v>340</v>
      </c>
      <c r="AU858" s="167" t="s">
        <v>78</v>
      </c>
      <c r="AV858" s="14" t="s">
        <v>336</v>
      </c>
      <c r="AW858" s="14" t="s">
        <v>32</v>
      </c>
      <c r="AX858" s="14" t="s">
        <v>78</v>
      </c>
      <c r="AY858" s="167" t="s">
        <v>330</v>
      </c>
    </row>
    <row r="859" spans="2:65" s="1" customFormat="1" ht="16.5" customHeight="1">
      <c r="B859" s="33"/>
      <c r="C859" s="134" t="s">
        <v>2398</v>
      </c>
      <c r="D859" s="134" t="s">
        <v>332</v>
      </c>
      <c r="E859" s="135" t="s">
        <v>7694</v>
      </c>
      <c r="F859" s="136" t="s">
        <v>7695</v>
      </c>
      <c r="G859" s="137" t="s">
        <v>973</v>
      </c>
      <c r="H859" s="138">
        <v>5</v>
      </c>
      <c r="I859" s="139">
        <v>604.9</v>
      </c>
      <c r="J859" s="140">
        <f>ROUND(I859*H859,2)</f>
        <v>3024.5</v>
      </c>
      <c r="K859" s="136" t="s">
        <v>7141</v>
      </c>
      <c r="L859" s="33"/>
      <c r="M859" s="141" t="s">
        <v>21</v>
      </c>
      <c r="N859" s="142" t="s">
        <v>42</v>
      </c>
      <c r="P859" s="143">
        <f>O859*H859</f>
        <v>0</v>
      </c>
      <c r="Q859" s="143">
        <v>2.2000000000000001E-4</v>
      </c>
      <c r="R859" s="143">
        <f>Q859*H859</f>
        <v>1.1000000000000001E-3</v>
      </c>
      <c r="S859" s="143">
        <v>0</v>
      </c>
      <c r="T859" s="144">
        <f>S859*H859</f>
        <v>0</v>
      </c>
      <c r="AR859" s="145" t="s">
        <v>444</v>
      </c>
      <c r="AT859" s="145" t="s">
        <v>332</v>
      </c>
      <c r="AU859" s="145" t="s">
        <v>78</v>
      </c>
      <c r="AY859" s="18" t="s">
        <v>330</v>
      </c>
      <c r="BE859" s="146">
        <f>IF(N859="základní",J859,0)</f>
        <v>3024.5</v>
      </c>
      <c r="BF859" s="146">
        <f>IF(N859="snížená",J859,0)</f>
        <v>0</v>
      </c>
      <c r="BG859" s="146">
        <f>IF(N859="zákl. přenesená",J859,0)</f>
        <v>0</v>
      </c>
      <c r="BH859" s="146">
        <f>IF(N859="sníž. přenesená",J859,0)</f>
        <v>0</v>
      </c>
      <c r="BI859" s="146">
        <f>IF(N859="nulová",J859,0)</f>
        <v>0</v>
      </c>
      <c r="BJ859" s="18" t="s">
        <v>78</v>
      </c>
      <c r="BK859" s="146">
        <f>ROUND(I859*H859,2)</f>
        <v>3024.5</v>
      </c>
      <c r="BL859" s="18" t="s">
        <v>444</v>
      </c>
      <c r="BM859" s="145" t="s">
        <v>3499</v>
      </c>
    </row>
    <row r="860" spans="2:65" s="1" customFormat="1" ht="19.5">
      <c r="B860" s="33"/>
      <c r="D860" s="152" t="s">
        <v>375</v>
      </c>
      <c r="F860" s="165" t="s">
        <v>7696</v>
      </c>
      <c r="I860" s="149"/>
      <c r="L860" s="33"/>
      <c r="M860" s="150"/>
      <c r="T860" s="52"/>
      <c r="AT860" s="18" t="s">
        <v>375</v>
      </c>
      <c r="AU860" s="18" t="s">
        <v>78</v>
      </c>
    </row>
    <row r="861" spans="2:65" s="13" customFormat="1">
      <c r="B861" s="158"/>
      <c r="D861" s="152" t="s">
        <v>340</v>
      </c>
      <c r="E861" s="159" t="s">
        <v>21</v>
      </c>
      <c r="F861" s="160" t="s">
        <v>4641</v>
      </c>
      <c r="H861" s="161">
        <v>5</v>
      </c>
      <c r="I861" s="162"/>
      <c r="L861" s="158"/>
      <c r="M861" s="163"/>
      <c r="T861" s="164"/>
      <c r="AT861" s="159" t="s">
        <v>340</v>
      </c>
      <c r="AU861" s="159" t="s">
        <v>78</v>
      </c>
      <c r="AV861" s="13" t="s">
        <v>80</v>
      </c>
      <c r="AW861" s="13" t="s">
        <v>32</v>
      </c>
      <c r="AX861" s="13" t="s">
        <v>71</v>
      </c>
      <c r="AY861" s="159" t="s">
        <v>330</v>
      </c>
    </row>
    <row r="862" spans="2:65" s="14" customFormat="1">
      <c r="B862" s="166"/>
      <c r="D862" s="152" t="s">
        <v>340</v>
      </c>
      <c r="E862" s="167" t="s">
        <v>21</v>
      </c>
      <c r="F862" s="168" t="s">
        <v>443</v>
      </c>
      <c r="H862" s="169">
        <v>5</v>
      </c>
      <c r="I862" s="170"/>
      <c r="L862" s="166"/>
      <c r="M862" s="171"/>
      <c r="T862" s="172"/>
      <c r="AT862" s="167" t="s">
        <v>340</v>
      </c>
      <c r="AU862" s="167" t="s">
        <v>78</v>
      </c>
      <c r="AV862" s="14" t="s">
        <v>336</v>
      </c>
      <c r="AW862" s="14" t="s">
        <v>32</v>
      </c>
      <c r="AX862" s="14" t="s">
        <v>78</v>
      </c>
      <c r="AY862" s="167" t="s">
        <v>330</v>
      </c>
    </row>
    <row r="863" spans="2:65" s="1" customFormat="1" ht="16.5" customHeight="1">
      <c r="B863" s="33"/>
      <c r="C863" s="134" t="s">
        <v>2404</v>
      </c>
      <c r="D863" s="134" t="s">
        <v>332</v>
      </c>
      <c r="E863" s="135" t="s">
        <v>7697</v>
      </c>
      <c r="F863" s="136" t="s">
        <v>7698</v>
      </c>
      <c r="G863" s="137" t="s">
        <v>973</v>
      </c>
      <c r="H863" s="138">
        <v>97</v>
      </c>
      <c r="I863" s="139">
        <v>1147.27</v>
      </c>
      <c r="J863" s="140">
        <f>ROUND(I863*H863,2)</f>
        <v>111285.19</v>
      </c>
      <c r="K863" s="136" t="s">
        <v>7141</v>
      </c>
      <c r="L863" s="33"/>
      <c r="M863" s="141" t="s">
        <v>21</v>
      </c>
      <c r="N863" s="142" t="s">
        <v>42</v>
      </c>
      <c r="P863" s="143">
        <f>O863*H863</f>
        <v>0</v>
      </c>
      <c r="Q863" s="143">
        <v>2.0000000000000001E-4</v>
      </c>
      <c r="R863" s="143">
        <f>Q863*H863</f>
        <v>1.9400000000000001E-2</v>
      </c>
      <c r="S863" s="143">
        <v>0</v>
      </c>
      <c r="T863" s="144">
        <f>S863*H863</f>
        <v>0</v>
      </c>
      <c r="AR863" s="145" t="s">
        <v>444</v>
      </c>
      <c r="AT863" s="145" t="s">
        <v>332</v>
      </c>
      <c r="AU863" s="145" t="s">
        <v>78</v>
      </c>
      <c r="AY863" s="18" t="s">
        <v>330</v>
      </c>
      <c r="BE863" s="146">
        <f>IF(N863="základní",J863,0)</f>
        <v>111285.19</v>
      </c>
      <c r="BF863" s="146">
        <f>IF(N863="snížená",J863,0)</f>
        <v>0</v>
      </c>
      <c r="BG863" s="146">
        <f>IF(N863="zákl. přenesená",J863,0)</f>
        <v>0</v>
      </c>
      <c r="BH863" s="146">
        <f>IF(N863="sníž. přenesená",J863,0)</f>
        <v>0</v>
      </c>
      <c r="BI863" s="146">
        <f>IF(N863="nulová",J863,0)</f>
        <v>0</v>
      </c>
      <c r="BJ863" s="18" t="s">
        <v>78</v>
      </c>
      <c r="BK863" s="146">
        <f>ROUND(I863*H863,2)</f>
        <v>111285.19</v>
      </c>
      <c r="BL863" s="18" t="s">
        <v>444</v>
      </c>
      <c r="BM863" s="145" t="s">
        <v>3507</v>
      </c>
    </row>
    <row r="864" spans="2:65" s="1" customFormat="1" ht="19.5">
      <c r="B864" s="33"/>
      <c r="D864" s="152" t="s">
        <v>375</v>
      </c>
      <c r="F864" s="165" t="s">
        <v>7699</v>
      </c>
      <c r="I864" s="149"/>
      <c r="L864" s="33"/>
      <c r="M864" s="150"/>
      <c r="T864" s="52"/>
      <c r="AT864" s="18" t="s">
        <v>375</v>
      </c>
      <c r="AU864" s="18" t="s">
        <v>78</v>
      </c>
    </row>
    <row r="865" spans="2:65" s="13" customFormat="1">
      <c r="B865" s="158"/>
      <c r="D865" s="152" t="s">
        <v>340</v>
      </c>
      <c r="E865" s="159" t="s">
        <v>21</v>
      </c>
      <c r="F865" s="160" t="s">
        <v>7700</v>
      </c>
      <c r="H865" s="161">
        <v>16</v>
      </c>
      <c r="I865" s="162"/>
      <c r="L865" s="158"/>
      <c r="M865" s="163"/>
      <c r="T865" s="164"/>
      <c r="AT865" s="159" t="s">
        <v>340</v>
      </c>
      <c r="AU865" s="159" t="s">
        <v>78</v>
      </c>
      <c r="AV865" s="13" t="s">
        <v>80</v>
      </c>
      <c r="AW865" s="13" t="s">
        <v>32</v>
      </c>
      <c r="AX865" s="13" t="s">
        <v>71</v>
      </c>
      <c r="AY865" s="159" t="s">
        <v>330</v>
      </c>
    </row>
    <row r="866" spans="2:65" s="12" customFormat="1">
      <c r="B866" s="151"/>
      <c r="D866" s="152" t="s">
        <v>340</v>
      </c>
      <c r="E866" s="153" t="s">
        <v>21</v>
      </c>
      <c r="F866" s="154" t="s">
        <v>7701</v>
      </c>
      <c r="H866" s="153" t="s">
        <v>21</v>
      </c>
      <c r="I866" s="155"/>
      <c r="L866" s="151"/>
      <c r="M866" s="156"/>
      <c r="T866" s="157"/>
      <c r="AT866" s="153" t="s">
        <v>340</v>
      </c>
      <c r="AU866" s="153" t="s">
        <v>78</v>
      </c>
      <c r="AV866" s="12" t="s">
        <v>78</v>
      </c>
      <c r="AW866" s="12" t="s">
        <v>32</v>
      </c>
      <c r="AX866" s="12" t="s">
        <v>71</v>
      </c>
      <c r="AY866" s="153" t="s">
        <v>330</v>
      </c>
    </row>
    <row r="867" spans="2:65" s="13" customFormat="1">
      <c r="B867" s="158"/>
      <c r="D867" s="152" t="s">
        <v>340</v>
      </c>
      <c r="E867" s="159" t="s">
        <v>21</v>
      </c>
      <c r="F867" s="160" t="s">
        <v>7702</v>
      </c>
      <c r="H867" s="161">
        <v>43</v>
      </c>
      <c r="I867" s="162"/>
      <c r="L867" s="158"/>
      <c r="M867" s="163"/>
      <c r="T867" s="164"/>
      <c r="AT867" s="159" t="s">
        <v>340</v>
      </c>
      <c r="AU867" s="159" t="s">
        <v>78</v>
      </c>
      <c r="AV867" s="13" t="s">
        <v>80</v>
      </c>
      <c r="AW867" s="13" t="s">
        <v>32</v>
      </c>
      <c r="AX867" s="13" t="s">
        <v>71</v>
      </c>
      <c r="AY867" s="159" t="s">
        <v>330</v>
      </c>
    </row>
    <row r="868" spans="2:65" s="12" customFormat="1">
      <c r="B868" s="151"/>
      <c r="D868" s="152" t="s">
        <v>340</v>
      </c>
      <c r="E868" s="153" t="s">
        <v>21</v>
      </c>
      <c r="F868" s="154" t="s">
        <v>7703</v>
      </c>
      <c r="H868" s="153" t="s">
        <v>21</v>
      </c>
      <c r="I868" s="155"/>
      <c r="L868" s="151"/>
      <c r="M868" s="156"/>
      <c r="T868" s="157"/>
      <c r="AT868" s="153" t="s">
        <v>340</v>
      </c>
      <c r="AU868" s="153" t="s">
        <v>78</v>
      </c>
      <c r="AV868" s="12" t="s">
        <v>78</v>
      </c>
      <c r="AW868" s="12" t="s">
        <v>32</v>
      </c>
      <c r="AX868" s="12" t="s">
        <v>71</v>
      </c>
      <c r="AY868" s="153" t="s">
        <v>330</v>
      </c>
    </row>
    <row r="869" spans="2:65" s="13" customFormat="1">
      <c r="B869" s="158"/>
      <c r="D869" s="152" t="s">
        <v>340</v>
      </c>
      <c r="E869" s="159" t="s">
        <v>21</v>
      </c>
      <c r="F869" s="160" t="s">
        <v>7404</v>
      </c>
      <c r="H869" s="161">
        <v>1</v>
      </c>
      <c r="I869" s="162"/>
      <c r="L869" s="158"/>
      <c r="M869" s="163"/>
      <c r="T869" s="164"/>
      <c r="AT869" s="159" t="s">
        <v>340</v>
      </c>
      <c r="AU869" s="159" t="s">
        <v>78</v>
      </c>
      <c r="AV869" s="13" t="s">
        <v>80</v>
      </c>
      <c r="AW869" s="13" t="s">
        <v>32</v>
      </c>
      <c r="AX869" s="13" t="s">
        <v>71</v>
      </c>
      <c r="AY869" s="159" t="s">
        <v>330</v>
      </c>
    </row>
    <row r="870" spans="2:65" s="12" customFormat="1">
      <c r="B870" s="151"/>
      <c r="D870" s="152" t="s">
        <v>340</v>
      </c>
      <c r="E870" s="153" t="s">
        <v>21</v>
      </c>
      <c r="F870" s="154" t="s">
        <v>7704</v>
      </c>
      <c r="H870" s="153" t="s">
        <v>21</v>
      </c>
      <c r="I870" s="155"/>
      <c r="L870" s="151"/>
      <c r="M870" s="156"/>
      <c r="T870" s="157"/>
      <c r="AT870" s="153" t="s">
        <v>340</v>
      </c>
      <c r="AU870" s="153" t="s">
        <v>78</v>
      </c>
      <c r="AV870" s="12" t="s">
        <v>78</v>
      </c>
      <c r="AW870" s="12" t="s">
        <v>32</v>
      </c>
      <c r="AX870" s="12" t="s">
        <v>71</v>
      </c>
      <c r="AY870" s="153" t="s">
        <v>330</v>
      </c>
    </row>
    <row r="871" spans="2:65" s="13" customFormat="1">
      <c r="B871" s="158"/>
      <c r="D871" s="152" t="s">
        <v>340</v>
      </c>
      <c r="E871" s="159" t="s">
        <v>21</v>
      </c>
      <c r="F871" s="160" t="s">
        <v>7352</v>
      </c>
      <c r="H871" s="161">
        <v>4</v>
      </c>
      <c r="I871" s="162"/>
      <c r="L871" s="158"/>
      <c r="M871" s="163"/>
      <c r="T871" s="164"/>
      <c r="AT871" s="159" t="s">
        <v>340</v>
      </c>
      <c r="AU871" s="159" t="s">
        <v>78</v>
      </c>
      <c r="AV871" s="13" t="s">
        <v>80</v>
      </c>
      <c r="AW871" s="13" t="s">
        <v>32</v>
      </c>
      <c r="AX871" s="13" t="s">
        <v>71</v>
      </c>
      <c r="AY871" s="159" t="s">
        <v>330</v>
      </c>
    </row>
    <row r="872" spans="2:65" s="12" customFormat="1">
      <c r="B872" s="151"/>
      <c r="D872" s="152" t="s">
        <v>340</v>
      </c>
      <c r="E872" s="153" t="s">
        <v>21</v>
      </c>
      <c r="F872" s="154" t="s">
        <v>7705</v>
      </c>
      <c r="H872" s="153" t="s">
        <v>21</v>
      </c>
      <c r="I872" s="155"/>
      <c r="L872" s="151"/>
      <c r="M872" s="156"/>
      <c r="T872" s="157"/>
      <c r="AT872" s="153" t="s">
        <v>340</v>
      </c>
      <c r="AU872" s="153" t="s">
        <v>78</v>
      </c>
      <c r="AV872" s="12" t="s">
        <v>78</v>
      </c>
      <c r="AW872" s="12" t="s">
        <v>32</v>
      </c>
      <c r="AX872" s="12" t="s">
        <v>71</v>
      </c>
      <c r="AY872" s="153" t="s">
        <v>330</v>
      </c>
    </row>
    <row r="873" spans="2:65" s="13" customFormat="1">
      <c r="B873" s="158"/>
      <c r="D873" s="152" t="s">
        <v>340</v>
      </c>
      <c r="E873" s="159" t="s">
        <v>21</v>
      </c>
      <c r="F873" s="160" t="s">
        <v>7706</v>
      </c>
      <c r="H873" s="161">
        <v>27</v>
      </c>
      <c r="I873" s="162"/>
      <c r="L873" s="158"/>
      <c r="M873" s="163"/>
      <c r="T873" s="164"/>
      <c r="AT873" s="159" t="s">
        <v>340</v>
      </c>
      <c r="AU873" s="159" t="s">
        <v>78</v>
      </c>
      <c r="AV873" s="13" t="s">
        <v>80</v>
      </c>
      <c r="AW873" s="13" t="s">
        <v>32</v>
      </c>
      <c r="AX873" s="13" t="s">
        <v>71</v>
      </c>
      <c r="AY873" s="159" t="s">
        <v>330</v>
      </c>
    </row>
    <row r="874" spans="2:65" s="12" customFormat="1">
      <c r="B874" s="151"/>
      <c r="D874" s="152" t="s">
        <v>340</v>
      </c>
      <c r="E874" s="153" t="s">
        <v>21</v>
      </c>
      <c r="F874" s="154" t="s">
        <v>7707</v>
      </c>
      <c r="H874" s="153" t="s">
        <v>21</v>
      </c>
      <c r="I874" s="155"/>
      <c r="L874" s="151"/>
      <c r="M874" s="156"/>
      <c r="T874" s="157"/>
      <c r="AT874" s="153" t="s">
        <v>340</v>
      </c>
      <c r="AU874" s="153" t="s">
        <v>78</v>
      </c>
      <c r="AV874" s="12" t="s">
        <v>78</v>
      </c>
      <c r="AW874" s="12" t="s">
        <v>32</v>
      </c>
      <c r="AX874" s="12" t="s">
        <v>71</v>
      </c>
      <c r="AY874" s="153" t="s">
        <v>330</v>
      </c>
    </row>
    <row r="875" spans="2:65" s="13" customFormat="1">
      <c r="B875" s="158"/>
      <c r="D875" s="152" t="s">
        <v>340</v>
      </c>
      <c r="E875" s="159" t="s">
        <v>21</v>
      </c>
      <c r="F875" s="160" t="s">
        <v>7384</v>
      </c>
      <c r="H875" s="161">
        <v>6</v>
      </c>
      <c r="I875" s="162"/>
      <c r="L875" s="158"/>
      <c r="M875" s="163"/>
      <c r="T875" s="164"/>
      <c r="AT875" s="159" t="s">
        <v>340</v>
      </c>
      <c r="AU875" s="159" t="s">
        <v>78</v>
      </c>
      <c r="AV875" s="13" t="s">
        <v>80</v>
      </c>
      <c r="AW875" s="13" t="s">
        <v>32</v>
      </c>
      <c r="AX875" s="13" t="s">
        <v>71</v>
      </c>
      <c r="AY875" s="159" t="s">
        <v>330</v>
      </c>
    </row>
    <row r="876" spans="2:65" s="14" customFormat="1">
      <c r="B876" s="166"/>
      <c r="D876" s="152" t="s">
        <v>340</v>
      </c>
      <c r="E876" s="167" t="s">
        <v>21</v>
      </c>
      <c r="F876" s="168" t="s">
        <v>443</v>
      </c>
      <c r="H876" s="169">
        <v>97</v>
      </c>
      <c r="I876" s="170"/>
      <c r="L876" s="166"/>
      <c r="M876" s="171"/>
      <c r="T876" s="172"/>
      <c r="AT876" s="167" t="s">
        <v>340</v>
      </c>
      <c r="AU876" s="167" t="s">
        <v>78</v>
      </c>
      <c r="AV876" s="14" t="s">
        <v>336</v>
      </c>
      <c r="AW876" s="14" t="s">
        <v>32</v>
      </c>
      <c r="AX876" s="14" t="s">
        <v>78</v>
      </c>
      <c r="AY876" s="167" t="s">
        <v>330</v>
      </c>
    </row>
    <row r="877" spans="2:65" s="1" customFormat="1" ht="24.2" customHeight="1">
      <c r="B877" s="33"/>
      <c r="C877" s="134" t="s">
        <v>2410</v>
      </c>
      <c r="D877" s="134" t="s">
        <v>332</v>
      </c>
      <c r="E877" s="135" t="s">
        <v>7708</v>
      </c>
      <c r="F877" s="136" t="s">
        <v>7709</v>
      </c>
      <c r="G877" s="137" t="s">
        <v>973</v>
      </c>
      <c r="H877" s="138">
        <v>2</v>
      </c>
      <c r="I877" s="139">
        <v>4426.3599999999997</v>
      </c>
      <c r="J877" s="140">
        <f>ROUND(I877*H877,2)</f>
        <v>8852.7199999999993</v>
      </c>
      <c r="K877" s="136" t="s">
        <v>7141</v>
      </c>
      <c r="L877" s="33"/>
      <c r="M877" s="141" t="s">
        <v>21</v>
      </c>
      <c r="N877" s="142" t="s">
        <v>42</v>
      </c>
      <c r="P877" s="143">
        <f>O877*H877</f>
        <v>0</v>
      </c>
      <c r="Q877" s="143">
        <v>1.9E-3</v>
      </c>
      <c r="R877" s="143">
        <f>Q877*H877</f>
        <v>3.8E-3</v>
      </c>
      <c r="S877" s="143">
        <v>0</v>
      </c>
      <c r="T877" s="144">
        <f>S877*H877</f>
        <v>0</v>
      </c>
      <c r="AR877" s="145" t="s">
        <v>444</v>
      </c>
      <c r="AT877" s="145" t="s">
        <v>332</v>
      </c>
      <c r="AU877" s="145" t="s">
        <v>78</v>
      </c>
      <c r="AY877" s="18" t="s">
        <v>330</v>
      </c>
      <c r="BE877" s="146">
        <f>IF(N877="základní",J877,0)</f>
        <v>8852.7199999999993</v>
      </c>
      <c r="BF877" s="146">
        <f>IF(N877="snížená",J877,0)</f>
        <v>0</v>
      </c>
      <c r="BG877" s="146">
        <f>IF(N877="zákl. přenesená",J877,0)</f>
        <v>0</v>
      </c>
      <c r="BH877" s="146">
        <f>IF(N877="sníž. přenesená",J877,0)</f>
        <v>0</v>
      </c>
      <c r="BI877" s="146">
        <f>IF(N877="nulová",J877,0)</f>
        <v>0</v>
      </c>
      <c r="BJ877" s="18" t="s">
        <v>78</v>
      </c>
      <c r="BK877" s="146">
        <f>ROUND(I877*H877,2)</f>
        <v>8852.7199999999993</v>
      </c>
      <c r="BL877" s="18" t="s">
        <v>444</v>
      </c>
      <c r="BM877" s="145" t="s">
        <v>3516</v>
      </c>
    </row>
    <row r="878" spans="2:65" s="12" customFormat="1">
      <c r="B878" s="151"/>
      <c r="D878" s="152" t="s">
        <v>340</v>
      </c>
      <c r="E878" s="153" t="s">
        <v>21</v>
      </c>
      <c r="F878" s="154" t="s">
        <v>7710</v>
      </c>
      <c r="H878" s="153" t="s">
        <v>21</v>
      </c>
      <c r="I878" s="155"/>
      <c r="L878" s="151"/>
      <c r="M878" s="156"/>
      <c r="T878" s="157"/>
      <c r="AT878" s="153" t="s">
        <v>340</v>
      </c>
      <c r="AU878" s="153" t="s">
        <v>78</v>
      </c>
      <c r="AV878" s="12" t="s">
        <v>78</v>
      </c>
      <c r="AW878" s="12" t="s">
        <v>32</v>
      </c>
      <c r="AX878" s="12" t="s">
        <v>71</v>
      </c>
      <c r="AY878" s="153" t="s">
        <v>330</v>
      </c>
    </row>
    <row r="879" spans="2:65" s="12" customFormat="1">
      <c r="B879" s="151"/>
      <c r="D879" s="152" t="s">
        <v>340</v>
      </c>
      <c r="E879" s="153" t="s">
        <v>21</v>
      </c>
      <c r="F879" s="154" t="s">
        <v>7711</v>
      </c>
      <c r="H879" s="153" t="s">
        <v>21</v>
      </c>
      <c r="I879" s="155"/>
      <c r="L879" s="151"/>
      <c r="M879" s="156"/>
      <c r="T879" s="157"/>
      <c r="AT879" s="153" t="s">
        <v>340</v>
      </c>
      <c r="AU879" s="153" t="s">
        <v>78</v>
      </c>
      <c r="AV879" s="12" t="s">
        <v>78</v>
      </c>
      <c r="AW879" s="12" t="s">
        <v>32</v>
      </c>
      <c r="AX879" s="12" t="s">
        <v>71</v>
      </c>
      <c r="AY879" s="153" t="s">
        <v>330</v>
      </c>
    </row>
    <row r="880" spans="2:65" s="13" customFormat="1">
      <c r="B880" s="158"/>
      <c r="D880" s="152" t="s">
        <v>340</v>
      </c>
      <c r="E880" s="159" t="s">
        <v>21</v>
      </c>
      <c r="F880" s="160" t="s">
        <v>7334</v>
      </c>
      <c r="H880" s="161">
        <v>2</v>
      </c>
      <c r="I880" s="162"/>
      <c r="L880" s="158"/>
      <c r="M880" s="163"/>
      <c r="T880" s="164"/>
      <c r="AT880" s="159" t="s">
        <v>340</v>
      </c>
      <c r="AU880" s="159" t="s">
        <v>78</v>
      </c>
      <c r="AV880" s="13" t="s">
        <v>80</v>
      </c>
      <c r="AW880" s="13" t="s">
        <v>32</v>
      </c>
      <c r="AX880" s="13" t="s">
        <v>71</v>
      </c>
      <c r="AY880" s="159" t="s">
        <v>330</v>
      </c>
    </row>
    <row r="881" spans="2:65" s="14" customFormat="1">
      <c r="B881" s="166"/>
      <c r="D881" s="152" t="s">
        <v>340</v>
      </c>
      <c r="E881" s="167" t="s">
        <v>21</v>
      </c>
      <c r="F881" s="168" t="s">
        <v>443</v>
      </c>
      <c r="H881" s="169">
        <v>2</v>
      </c>
      <c r="I881" s="170"/>
      <c r="L881" s="166"/>
      <c r="M881" s="171"/>
      <c r="T881" s="172"/>
      <c r="AT881" s="167" t="s">
        <v>340</v>
      </c>
      <c r="AU881" s="167" t="s">
        <v>78</v>
      </c>
      <c r="AV881" s="14" t="s">
        <v>336</v>
      </c>
      <c r="AW881" s="14" t="s">
        <v>32</v>
      </c>
      <c r="AX881" s="14" t="s">
        <v>78</v>
      </c>
      <c r="AY881" s="167" t="s">
        <v>330</v>
      </c>
    </row>
    <row r="882" spans="2:65" s="1" customFormat="1" ht="24.2" customHeight="1">
      <c r="B882" s="33"/>
      <c r="C882" s="134" t="s">
        <v>2416</v>
      </c>
      <c r="D882" s="134" t="s">
        <v>332</v>
      </c>
      <c r="E882" s="135" t="s">
        <v>7712</v>
      </c>
      <c r="F882" s="136" t="s">
        <v>7713</v>
      </c>
      <c r="G882" s="137" t="s">
        <v>973</v>
      </c>
      <c r="H882" s="138">
        <v>10</v>
      </c>
      <c r="I882" s="139">
        <v>4183.95</v>
      </c>
      <c r="J882" s="140">
        <f>ROUND(I882*H882,2)</f>
        <v>41839.5</v>
      </c>
      <c r="K882" s="136" t="s">
        <v>7141</v>
      </c>
      <c r="L882" s="33"/>
      <c r="M882" s="141" t="s">
        <v>21</v>
      </c>
      <c r="N882" s="142" t="s">
        <v>42</v>
      </c>
      <c r="P882" s="143">
        <f>O882*H882</f>
        <v>0</v>
      </c>
      <c r="Q882" s="143">
        <v>1.9E-3</v>
      </c>
      <c r="R882" s="143">
        <f>Q882*H882</f>
        <v>1.9E-2</v>
      </c>
      <c r="S882" s="143">
        <v>0</v>
      </c>
      <c r="T882" s="144">
        <f>S882*H882</f>
        <v>0</v>
      </c>
      <c r="AR882" s="145" t="s">
        <v>444</v>
      </c>
      <c r="AT882" s="145" t="s">
        <v>332</v>
      </c>
      <c r="AU882" s="145" t="s">
        <v>78</v>
      </c>
      <c r="AY882" s="18" t="s">
        <v>330</v>
      </c>
      <c r="BE882" s="146">
        <f>IF(N882="základní",J882,0)</f>
        <v>41839.5</v>
      </c>
      <c r="BF882" s="146">
        <f>IF(N882="snížená",J882,0)</f>
        <v>0</v>
      </c>
      <c r="BG882" s="146">
        <f>IF(N882="zákl. přenesená",J882,0)</f>
        <v>0</v>
      </c>
      <c r="BH882" s="146">
        <f>IF(N882="sníž. přenesená",J882,0)</f>
        <v>0</v>
      </c>
      <c r="BI882" s="146">
        <f>IF(N882="nulová",J882,0)</f>
        <v>0</v>
      </c>
      <c r="BJ882" s="18" t="s">
        <v>78</v>
      </c>
      <c r="BK882" s="146">
        <f>ROUND(I882*H882,2)</f>
        <v>41839.5</v>
      </c>
      <c r="BL882" s="18" t="s">
        <v>444</v>
      </c>
      <c r="BM882" s="145" t="s">
        <v>3524</v>
      </c>
    </row>
    <row r="883" spans="2:65" s="1" customFormat="1" ht="19.5">
      <c r="B883" s="33"/>
      <c r="D883" s="152" t="s">
        <v>375</v>
      </c>
      <c r="F883" s="165" t="s">
        <v>7714</v>
      </c>
      <c r="I883" s="149"/>
      <c r="L883" s="33"/>
      <c r="M883" s="150"/>
      <c r="T883" s="52"/>
      <c r="AT883" s="18" t="s">
        <v>375</v>
      </c>
      <c r="AU883" s="18" t="s">
        <v>78</v>
      </c>
    </row>
    <row r="884" spans="2:65" s="13" customFormat="1">
      <c r="B884" s="158"/>
      <c r="D884" s="152" t="s">
        <v>340</v>
      </c>
      <c r="E884" s="159" t="s">
        <v>21</v>
      </c>
      <c r="F884" s="160" t="s">
        <v>7247</v>
      </c>
      <c r="H884" s="161">
        <v>10</v>
      </c>
      <c r="I884" s="162"/>
      <c r="L884" s="158"/>
      <c r="M884" s="163"/>
      <c r="T884" s="164"/>
      <c r="AT884" s="159" t="s">
        <v>340</v>
      </c>
      <c r="AU884" s="159" t="s">
        <v>78</v>
      </c>
      <c r="AV884" s="13" t="s">
        <v>80</v>
      </c>
      <c r="AW884" s="13" t="s">
        <v>32</v>
      </c>
      <c r="AX884" s="13" t="s">
        <v>71</v>
      </c>
      <c r="AY884" s="159" t="s">
        <v>330</v>
      </c>
    </row>
    <row r="885" spans="2:65" s="14" customFormat="1">
      <c r="B885" s="166"/>
      <c r="D885" s="152" t="s">
        <v>340</v>
      </c>
      <c r="E885" s="167" t="s">
        <v>21</v>
      </c>
      <c r="F885" s="168" t="s">
        <v>443</v>
      </c>
      <c r="H885" s="169">
        <v>10</v>
      </c>
      <c r="I885" s="170"/>
      <c r="L885" s="166"/>
      <c r="M885" s="171"/>
      <c r="T885" s="172"/>
      <c r="AT885" s="167" t="s">
        <v>340</v>
      </c>
      <c r="AU885" s="167" t="s">
        <v>78</v>
      </c>
      <c r="AV885" s="14" t="s">
        <v>336</v>
      </c>
      <c r="AW885" s="14" t="s">
        <v>32</v>
      </c>
      <c r="AX885" s="14" t="s">
        <v>78</v>
      </c>
      <c r="AY885" s="167" t="s">
        <v>330</v>
      </c>
    </row>
    <row r="886" spans="2:65" s="1" customFormat="1" ht="24.2" customHeight="1">
      <c r="B886" s="33"/>
      <c r="C886" s="134" t="s">
        <v>2421</v>
      </c>
      <c r="D886" s="134" t="s">
        <v>332</v>
      </c>
      <c r="E886" s="135" t="s">
        <v>7715</v>
      </c>
      <c r="F886" s="136" t="s">
        <v>7716</v>
      </c>
      <c r="G886" s="137" t="s">
        <v>973</v>
      </c>
      <c r="H886" s="138">
        <v>81</v>
      </c>
      <c r="I886" s="139">
        <v>3874.03</v>
      </c>
      <c r="J886" s="140">
        <f>ROUND(I886*H886,2)</f>
        <v>313796.43</v>
      </c>
      <c r="K886" s="136" t="s">
        <v>7141</v>
      </c>
      <c r="L886" s="33"/>
      <c r="M886" s="141" t="s">
        <v>21</v>
      </c>
      <c r="N886" s="142" t="s">
        <v>42</v>
      </c>
      <c r="P886" s="143">
        <f>O886*H886</f>
        <v>0</v>
      </c>
      <c r="Q886" s="143">
        <v>1.9E-3</v>
      </c>
      <c r="R886" s="143">
        <f>Q886*H886</f>
        <v>0.15390000000000001</v>
      </c>
      <c r="S886" s="143">
        <v>0</v>
      </c>
      <c r="T886" s="144">
        <f>S886*H886</f>
        <v>0</v>
      </c>
      <c r="AR886" s="145" t="s">
        <v>444</v>
      </c>
      <c r="AT886" s="145" t="s">
        <v>332</v>
      </c>
      <c r="AU886" s="145" t="s">
        <v>78</v>
      </c>
      <c r="AY886" s="18" t="s">
        <v>330</v>
      </c>
      <c r="BE886" s="146">
        <f>IF(N886="základní",J886,0)</f>
        <v>313796.43</v>
      </c>
      <c r="BF886" s="146">
        <f>IF(N886="snížená",J886,0)</f>
        <v>0</v>
      </c>
      <c r="BG886" s="146">
        <f>IF(N886="zákl. přenesená",J886,0)</f>
        <v>0</v>
      </c>
      <c r="BH886" s="146">
        <f>IF(N886="sníž. přenesená",J886,0)</f>
        <v>0</v>
      </c>
      <c r="BI886" s="146">
        <f>IF(N886="nulová",J886,0)</f>
        <v>0</v>
      </c>
      <c r="BJ886" s="18" t="s">
        <v>78</v>
      </c>
      <c r="BK886" s="146">
        <f>ROUND(I886*H886,2)</f>
        <v>313796.43</v>
      </c>
      <c r="BL886" s="18" t="s">
        <v>444</v>
      </c>
      <c r="BM886" s="145" t="s">
        <v>3535</v>
      </c>
    </row>
    <row r="887" spans="2:65" s="12" customFormat="1">
      <c r="B887" s="151"/>
      <c r="D887" s="152" t="s">
        <v>340</v>
      </c>
      <c r="E887" s="153" t="s">
        <v>21</v>
      </c>
      <c r="F887" s="154" t="s">
        <v>7717</v>
      </c>
      <c r="H887" s="153" t="s">
        <v>21</v>
      </c>
      <c r="I887" s="155"/>
      <c r="L887" s="151"/>
      <c r="M887" s="156"/>
      <c r="T887" s="157"/>
      <c r="AT887" s="153" t="s">
        <v>340</v>
      </c>
      <c r="AU887" s="153" t="s">
        <v>78</v>
      </c>
      <c r="AV887" s="12" t="s">
        <v>78</v>
      </c>
      <c r="AW887" s="12" t="s">
        <v>32</v>
      </c>
      <c r="AX887" s="12" t="s">
        <v>71</v>
      </c>
      <c r="AY887" s="153" t="s">
        <v>330</v>
      </c>
    </row>
    <row r="888" spans="2:65" s="12" customFormat="1">
      <c r="B888" s="151"/>
      <c r="D888" s="152" t="s">
        <v>340</v>
      </c>
      <c r="E888" s="153" t="s">
        <v>21</v>
      </c>
      <c r="F888" s="154" t="s">
        <v>7718</v>
      </c>
      <c r="H888" s="153" t="s">
        <v>21</v>
      </c>
      <c r="I888" s="155"/>
      <c r="L888" s="151"/>
      <c r="M888" s="156"/>
      <c r="T888" s="157"/>
      <c r="AT888" s="153" t="s">
        <v>340</v>
      </c>
      <c r="AU888" s="153" t="s">
        <v>78</v>
      </c>
      <c r="AV888" s="12" t="s">
        <v>78</v>
      </c>
      <c r="AW888" s="12" t="s">
        <v>32</v>
      </c>
      <c r="AX888" s="12" t="s">
        <v>71</v>
      </c>
      <c r="AY888" s="153" t="s">
        <v>330</v>
      </c>
    </row>
    <row r="889" spans="2:65" s="13" customFormat="1">
      <c r="B889" s="158"/>
      <c r="D889" s="152" t="s">
        <v>340</v>
      </c>
      <c r="E889" s="159" t="s">
        <v>21</v>
      </c>
      <c r="F889" s="160" t="s">
        <v>7334</v>
      </c>
      <c r="H889" s="161">
        <v>2</v>
      </c>
      <c r="I889" s="162"/>
      <c r="L889" s="158"/>
      <c r="M889" s="163"/>
      <c r="T889" s="164"/>
      <c r="AT889" s="159" t="s">
        <v>340</v>
      </c>
      <c r="AU889" s="159" t="s">
        <v>78</v>
      </c>
      <c r="AV889" s="13" t="s">
        <v>80</v>
      </c>
      <c r="AW889" s="13" t="s">
        <v>32</v>
      </c>
      <c r="AX889" s="13" t="s">
        <v>71</v>
      </c>
      <c r="AY889" s="159" t="s">
        <v>330</v>
      </c>
    </row>
    <row r="890" spans="2:65" s="12" customFormat="1">
      <c r="B890" s="151"/>
      <c r="D890" s="152" t="s">
        <v>340</v>
      </c>
      <c r="E890" s="153" t="s">
        <v>21</v>
      </c>
      <c r="F890" s="154" t="s">
        <v>7719</v>
      </c>
      <c r="H890" s="153" t="s">
        <v>21</v>
      </c>
      <c r="I890" s="155"/>
      <c r="L890" s="151"/>
      <c r="M890" s="156"/>
      <c r="T890" s="157"/>
      <c r="AT890" s="153" t="s">
        <v>340</v>
      </c>
      <c r="AU890" s="153" t="s">
        <v>78</v>
      </c>
      <c r="AV890" s="12" t="s">
        <v>78</v>
      </c>
      <c r="AW890" s="12" t="s">
        <v>32</v>
      </c>
      <c r="AX890" s="12" t="s">
        <v>71</v>
      </c>
      <c r="AY890" s="153" t="s">
        <v>330</v>
      </c>
    </row>
    <row r="891" spans="2:65" s="13" customFormat="1">
      <c r="B891" s="158"/>
      <c r="D891" s="152" t="s">
        <v>340</v>
      </c>
      <c r="E891" s="159" t="s">
        <v>21</v>
      </c>
      <c r="F891" s="160" t="s">
        <v>7702</v>
      </c>
      <c r="H891" s="161">
        <v>43</v>
      </c>
      <c r="I891" s="162"/>
      <c r="L891" s="158"/>
      <c r="M891" s="163"/>
      <c r="T891" s="164"/>
      <c r="AT891" s="159" t="s">
        <v>340</v>
      </c>
      <c r="AU891" s="159" t="s">
        <v>78</v>
      </c>
      <c r="AV891" s="13" t="s">
        <v>80</v>
      </c>
      <c r="AW891" s="13" t="s">
        <v>32</v>
      </c>
      <c r="AX891" s="13" t="s">
        <v>71</v>
      </c>
      <c r="AY891" s="159" t="s">
        <v>330</v>
      </c>
    </row>
    <row r="892" spans="2:65" s="12" customFormat="1">
      <c r="B892" s="151"/>
      <c r="D892" s="152" t="s">
        <v>340</v>
      </c>
      <c r="E892" s="153" t="s">
        <v>21</v>
      </c>
      <c r="F892" s="154" t="s">
        <v>7720</v>
      </c>
      <c r="H892" s="153" t="s">
        <v>21</v>
      </c>
      <c r="I892" s="155"/>
      <c r="L892" s="151"/>
      <c r="M892" s="156"/>
      <c r="T892" s="157"/>
      <c r="AT892" s="153" t="s">
        <v>340</v>
      </c>
      <c r="AU892" s="153" t="s">
        <v>78</v>
      </c>
      <c r="AV892" s="12" t="s">
        <v>78</v>
      </c>
      <c r="AW892" s="12" t="s">
        <v>32</v>
      </c>
      <c r="AX892" s="12" t="s">
        <v>71</v>
      </c>
      <c r="AY892" s="153" t="s">
        <v>330</v>
      </c>
    </row>
    <row r="893" spans="2:65" s="13" customFormat="1">
      <c r="B893" s="158"/>
      <c r="D893" s="152" t="s">
        <v>340</v>
      </c>
      <c r="E893" s="159" t="s">
        <v>21</v>
      </c>
      <c r="F893" s="160" t="s">
        <v>4641</v>
      </c>
      <c r="H893" s="161">
        <v>5</v>
      </c>
      <c r="I893" s="162"/>
      <c r="L893" s="158"/>
      <c r="M893" s="163"/>
      <c r="T893" s="164"/>
      <c r="AT893" s="159" t="s">
        <v>340</v>
      </c>
      <c r="AU893" s="159" t="s">
        <v>78</v>
      </c>
      <c r="AV893" s="13" t="s">
        <v>80</v>
      </c>
      <c r="AW893" s="13" t="s">
        <v>32</v>
      </c>
      <c r="AX893" s="13" t="s">
        <v>71</v>
      </c>
      <c r="AY893" s="159" t="s">
        <v>330</v>
      </c>
    </row>
    <row r="894" spans="2:65" s="12" customFormat="1">
      <c r="B894" s="151"/>
      <c r="D894" s="152" t="s">
        <v>340</v>
      </c>
      <c r="E894" s="153" t="s">
        <v>21</v>
      </c>
      <c r="F894" s="154" t="s">
        <v>7721</v>
      </c>
      <c r="H894" s="153" t="s">
        <v>21</v>
      </c>
      <c r="I894" s="155"/>
      <c r="L894" s="151"/>
      <c r="M894" s="156"/>
      <c r="T894" s="157"/>
      <c r="AT894" s="153" t="s">
        <v>340</v>
      </c>
      <c r="AU894" s="153" t="s">
        <v>78</v>
      </c>
      <c r="AV894" s="12" t="s">
        <v>78</v>
      </c>
      <c r="AW894" s="12" t="s">
        <v>32</v>
      </c>
      <c r="AX894" s="12" t="s">
        <v>71</v>
      </c>
      <c r="AY894" s="153" t="s">
        <v>330</v>
      </c>
    </row>
    <row r="895" spans="2:65" s="13" customFormat="1">
      <c r="B895" s="158"/>
      <c r="D895" s="152" t="s">
        <v>340</v>
      </c>
      <c r="E895" s="159" t="s">
        <v>21</v>
      </c>
      <c r="F895" s="160" t="s">
        <v>7352</v>
      </c>
      <c r="H895" s="161">
        <v>4</v>
      </c>
      <c r="I895" s="162"/>
      <c r="L895" s="158"/>
      <c r="M895" s="163"/>
      <c r="T895" s="164"/>
      <c r="AT895" s="159" t="s">
        <v>340</v>
      </c>
      <c r="AU895" s="159" t="s">
        <v>78</v>
      </c>
      <c r="AV895" s="13" t="s">
        <v>80</v>
      </c>
      <c r="AW895" s="13" t="s">
        <v>32</v>
      </c>
      <c r="AX895" s="13" t="s">
        <v>71</v>
      </c>
      <c r="AY895" s="159" t="s">
        <v>330</v>
      </c>
    </row>
    <row r="896" spans="2:65" s="12" customFormat="1">
      <c r="B896" s="151"/>
      <c r="D896" s="152" t="s">
        <v>340</v>
      </c>
      <c r="E896" s="153" t="s">
        <v>21</v>
      </c>
      <c r="F896" s="154" t="s">
        <v>7570</v>
      </c>
      <c r="H896" s="153" t="s">
        <v>21</v>
      </c>
      <c r="I896" s="155"/>
      <c r="L896" s="151"/>
      <c r="M896" s="156"/>
      <c r="T896" s="157"/>
      <c r="AT896" s="153" t="s">
        <v>340</v>
      </c>
      <c r="AU896" s="153" t="s">
        <v>78</v>
      </c>
      <c r="AV896" s="12" t="s">
        <v>78</v>
      </c>
      <c r="AW896" s="12" t="s">
        <v>32</v>
      </c>
      <c r="AX896" s="12" t="s">
        <v>71</v>
      </c>
      <c r="AY896" s="153" t="s">
        <v>330</v>
      </c>
    </row>
    <row r="897" spans="2:65" s="13" customFormat="1">
      <c r="B897" s="158"/>
      <c r="D897" s="152" t="s">
        <v>340</v>
      </c>
      <c r="E897" s="159" t="s">
        <v>21</v>
      </c>
      <c r="F897" s="160" t="s">
        <v>7706</v>
      </c>
      <c r="H897" s="161">
        <v>27</v>
      </c>
      <c r="I897" s="162"/>
      <c r="L897" s="158"/>
      <c r="M897" s="163"/>
      <c r="T897" s="164"/>
      <c r="AT897" s="159" t="s">
        <v>340</v>
      </c>
      <c r="AU897" s="159" t="s">
        <v>78</v>
      </c>
      <c r="AV897" s="13" t="s">
        <v>80</v>
      </c>
      <c r="AW897" s="13" t="s">
        <v>32</v>
      </c>
      <c r="AX897" s="13" t="s">
        <v>71</v>
      </c>
      <c r="AY897" s="159" t="s">
        <v>330</v>
      </c>
    </row>
    <row r="898" spans="2:65" s="14" customFormat="1">
      <c r="B898" s="166"/>
      <c r="D898" s="152" t="s">
        <v>340</v>
      </c>
      <c r="E898" s="167" t="s">
        <v>21</v>
      </c>
      <c r="F898" s="168" t="s">
        <v>443</v>
      </c>
      <c r="H898" s="169">
        <v>81</v>
      </c>
      <c r="I898" s="170"/>
      <c r="L898" s="166"/>
      <c r="M898" s="171"/>
      <c r="T898" s="172"/>
      <c r="AT898" s="167" t="s">
        <v>340</v>
      </c>
      <c r="AU898" s="167" t="s">
        <v>78</v>
      </c>
      <c r="AV898" s="14" t="s">
        <v>336</v>
      </c>
      <c r="AW898" s="14" t="s">
        <v>32</v>
      </c>
      <c r="AX898" s="14" t="s">
        <v>78</v>
      </c>
      <c r="AY898" s="167" t="s">
        <v>330</v>
      </c>
    </row>
    <row r="899" spans="2:65" s="1" customFormat="1" ht="16.5" customHeight="1">
      <c r="B899" s="33"/>
      <c r="C899" s="134" t="s">
        <v>2426</v>
      </c>
      <c r="D899" s="134" t="s">
        <v>332</v>
      </c>
      <c r="E899" s="135" t="s">
        <v>7722</v>
      </c>
      <c r="F899" s="136" t="s">
        <v>7723</v>
      </c>
      <c r="G899" s="137" t="s">
        <v>557</v>
      </c>
      <c r="H899" s="138">
        <v>24</v>
      </c>
      <c r="I899" s="139">
        <v>6751.88</v>
      </c>
      <c r="J899" s="140">
        <f>ROUND(I899*H899,2)</f>
        <v>162045.12</v>
      </c>
      <c r="K899" s="136" t="s">
        <v>21</v>
      </c>
      <c r="L899" s="33"/>
      <c r="M899" s="141" t="s">
        <v>21</v>
      </c>
      <c r="N899" s="142" t="s">
        <v>42</v>
      </c>
      <c r="P899" s="143">
        <f>O899*H899</f>
        <v>0</v>
      </c>
      <c r="Q899" s="143">
        <v>1.6000000000000001E-3</v>
      </c>
      <c r="R899" s="143">
        <f>Q899*H899</f>
        <v>3.8400000000000004E-2</v>
      </c>
      <c r="S899" s="143">
        <v>0</v>
      </c>
      <c r="T899" s="144">
        <f>S899*H899</f>
        <v>0</v>
      </c>
      <c r="AR899" s="145" t="s">
        <v>444</v>
      </c>
      <c r="AT899" s="145" t="s">
        <v>332</v>
      </c>
      <c r="AU899" s="145" t="s">
        <v>78</v>
      </c>
      <c r="AY899" s="18" t="s">
        <v>330</v>
      </c>
      <c r="BE899" s="146">
        <f>IF(N899="základní",J899,0)</f>
        <v>162045.12</v>
      </c>
      <c r="BF899" s="146">
        <f>IF(N899="snížená",J899,0)</f>
        <v>0</v>
      </c>
      <c r="BG899" s="146">
        <f>IF(N899="zákl. přenesená",J899,0)</f>
        <v>0</v>
      </c>
      <c r="BH899" s="146">
        <f>IF(N899="sníž. přenesená",J899,0)</f>
        <v>0</v>
      </c>
      <c r="BI899" s="146">
        <f>IF(N899="nulová",J899,0)</f>
        <v>0</v>
      </c>
      <c r="BJ899" s="18" t="s">
        <v>78</v>
      </c>
      <c r="BK899" s="146">
        <f>ROUND(I899*H899,2)</f>
        <v>162045.12</v>
      </c>
      <c r="BL899" s="18" t="s">
        <v>444</v>
      </c>
      <c r="BM899" s="145" t="s">
        <v>3542</v>
      </c>
    </row>
    <row r="900" spans="2:65" s="12" customFormat="1" ht="22.5">
      <c r="B900" s="151"/>
      <c r="D900" s="152" t="s">
        <v>340</v>
      </c>
      <c r="E900" s="153" t="s">
        <v>21</v>
      </c>
      <c r="F900" s="154" t="s">
        <v>7724</v>
      </c>
      <c r="H900" s="153" t="s">
        <v>21</v>
      </c>
      <c r="I900" s="155"/>
      <c r="L900" s="151"/>
      <c r="M900" s="156"/>
      <c r="T900" s="157"/>
      <c r="AT900" s="153" t="s">
        <v>340</v>
      </c>
      <c r="AU900" s="153" t="s">
        <v>78</v>
      </c>
      <c r="AV900" s="12" t="s">
        <v>78</v>
      </c>
      <c r="AW900" s="12" t="s">
        <v>32</v>
      </c>
      <c r="AX900" s="12" t="s">
        <v>71</v>
      </c>
      <c r="AY900" s="153" t="s">
        <v>330</v>
      </c>
    </row>
    <row r="901" spans="2:65" s="12" customFormat="1">
      <c r="B901" s="151"/>
      <c r="D901" s="152" t="s">
        <v>340</v>
      </c>
      <c r="E901" s="153" t="s">
        <v>21</v>
      </c>
      <c r="F901" s="154" t="s">
        <v>7725</v>
      </c>
      <c r="H901" s="153" t="s">
        <v>21</v>
      </c>
      <c r="I901" s="155"/>
      <c r="L901" s="151"/>
      <c r="M901" s="156"/>
      <c r="T901" s="157"/>
      <c r="AT901" s="153" t="s">
        <v>340</v>
      </c>
      <c r="AU901" s="153" t="s">
        <v>78</v>
      </c>
      <c r="AV901" s="12" t="s">
        <v>78</v>
      </c>
      <c r="AW901" s="12" t="s">
        <v>32</v>
      </c>
      <c r="AX901" s="12" t="s">
        <v>71</v>
      </c>
      <c r="AY901" s="153" t="s">
        <v>330</v>
      </c>
    </row>
    <row r="902" spans="2:65" s="13" customFormat="1">
      <c r="B902" s="158"/>
      <c r="D902" s="152" t="s">
        <v>340</v>
      </c>
      <c r="E902" s="159" t="s">
        <v>21</v>
      </c>
      <c r="F902" s="160" t="s">
        <v>7700</v>
      </c>
      <c r="H902" s="161">
        <v>16</v>
      </c>
      <c r="I902" s="162"/>
      <c r="L902" s="158"/>
      <c r="M902" s="163"/>
      <c r="T902" s="164"/>
      <c r="AT902" s="159" t="s">
        <v>340</v>
      </c>
      <c r="AU902" s="159" t="s">
        <v>78</v>
      </c>
      <c r="AV902" s="13" t="s">
        <v>80</v>
      </c>
      <c r="AW902" s="13" t="s">
        <v>32</v>
      </c>
      <c r="AX902" s="13" t="s">
        <v>71</v>
      </c>
      <c r="AY902" s="159" t="s">
        <v>330</v>
      </c>
    </row>
    <row r="903" spans="2:65" s="12" customFormat="1">
      <c r="B903" s="151"/>
      <c r="D903" s="152" t="s">
        <v>340</v>
      </c>
      <c r="E903" s="153" t="s">
        <v>21</v>
      </c>
      <c r="F903" s="154" t="s">
        <v>7726</v>
      </c>
      <c r="H903" s="153" t="s">
        <v>21</v>
      </c>
      <c r="I903" s="155"/>
      <c r="L903" s="151"/>
      <c r="M903" s="156"/>
      <c r="T903" s="157"/>
      <c r="AT903" s="153" t="s">
        <v>340</v>
      </c>
      <c r="AU903" s="153" t="s">
        <v>78</v>
      </c>
      <c r="AV903" s="12" t="s">
        <v>78</v>
      </c>
      <c r="AW903" s="12" t="s">
        <v>32</v>
      </c>
      <c r="AX903" s="12" t="s">
        <v>71</v>
      </c>
      <c r="AY903" s="153" t="s">
        <v>330</v>
      </c>
    </row>
    <row r="904" spans="2:65" s="13" customFormat="1">
      <c r="B904" s="158"/>
      <c r="D904" s="152" t="s">
        <v>340</v>
      </c>
      <c r="E904" s="159" t="s">
        <v>21</v>
      </c>
      <c r="F904" s="160" t="s">
        <v>7404</v>
      </c>
      <c r="H904" s="161">
        <v>1</v>
      </c>
      <c r="I904" s="162"/>
      <c r="L904" s="158"/>
      <c r="M904" s="163"/>
      <c r="T904" s="164"/>
      <c r="AT904" s="159" t="s">
        <v>340</v>
      </c>
      <c r="AU904" s="159" t="s">
        <v>78</v>
      </c>
      <c r="AV904" s="13" t="s">
        <v>80</v>
      </c>
      <c r="AW904" s="13" t="s">
        <v>32</v>
      </c>
      <c r="AX904" s="13" t="s">
        <v>71</v>
      </c>
      <c r="AY904" s="159" t="s">
        <v>330</v>
      </c>
    </row>
    <row r="905" spans="2:65" s="12" customFormat="1">
      <c r="B905" s="151"/>
      <c r="D905" s="152" t="s">
        <v>340</v>
      </c>
      <c r="E905" s="153" t="s">
        <v>21</v>
      </c>
      <c r="F905" s="154" t="s">
        <v>7727</v>
      </c>
      <c r="H905" s="153" t="s">
        <v>21</v>
      </c>
      <c r="I905" s="155"/>
      <c r="L905" s="151"/>
      <c r="M905" s="156"/>
      <c r="T905" s="157"/>
      <c r="AT905" s="153" t="s">
        <v>340</v>
      </c>
      <c r="AU905" s="153" t="s">
        <v>78</v>
      </c>
      <c r="AV905" s="12" t="s">
        <v>78</v>
      </c>
      <c r="AW905" s="12" t="s">
        <v>32</v>
      </c>
      <c r="AX905" s="12" t="s">
        <v>71</v>
      </c>
      <c r="AY905" s="153" t="s">
        <v>330</v>
      </c>
    </row>
    <row r="906" spans="2:65" s="13" customFormat="1">
      <c r="B906" s="158"/>
      <c r="D906" s="152" t="s">
        <v>340</v>
      </c>
      <c r="E906" s="159" t="s">
        <v>21</v>
      </c>
      <c r="F906" s="160" t="s">
        <v>7384</v>
      </c>
      <c r="H906" s="161">
        <v>6</v>
      </c>
      <c r="I906" s="162"/>
      <c r="L906" s="158"/>
      <c r="M906" s="163"/>
      <c r="T906" s="164"/>
      <c r="AT906" s="159" t="s">
        <v>340</v>
      </c>
      <c r="AU906" s="159" t="s">
        <v>78</v>
      </c>
      <c r="AV906" s="13" t="s">
        <v>80</v>
      </c>
      <c r="AW906" s="13" t="s">
        <v>32</v>
      </c>
      <c r="AX906" s="13" t="s">
        <v>71</v>
      </c>
      <c r="AY906" s="159" t="s">
        <v>330</v>
      </c>
    </row>
    <row r="907" spans="2:65" s="12" customFormat="1">
      <c r="B907" s="151"/>
      <c r="D907" s="152" t="s">
        <v>340</v>
      </c>
      <c r="E907" s="153" t="s">
        <v>21</v>
      </c>
      <c r="F907" s="154" t="s">
        <v>7728</v>
      </c>
      <c r="H907" s="153" t="s">
        <v>21</v>
      </c>
      <c r="I907" s="155"/>
      <c r="L907" s="151"/>
      <c r="M907" s="156"/>
      <c r="T907" s="157"/>
      <c r="AT907" s="153" t="s">
        <v>340</v>
      </c>
      <c r="AU907" s="153" t="s">
        <v>78</v>
      </c>
      <c r="AV907" s="12" t="s">
        <v>78</v>
      </c>
      <c r="AW907" s="12" t="s">
        <v>32</v>
      </c>
      <c r="AX907" s="12" t="s">
        <v>71</v>
      </c>
      <c r="AY907" s="153" t="s">
        <v>330</v>
      </c>
    </row>
    <row r="908" spans="2:65" s="13" customFormat="1">
      <c r="B908" s="158"/>
      <c r="D908" s="152" t="s">
        <v>340</v>
      </c>
      <c r="E908" s="159" t="s">
        <v>21</v>
      </c>
      <c r="F908" s="160" t="s">
        <v>7404</v>
      </c>
      <c r="H908" s="161">
        <v>1</v>
      </c>
      <c r="I908" s="162"/>
      <c r="L908" s="158"/>
      <c r="M908" s="163"/>
      <c r="T908" s="164"/>
      <c r="AT908" s="159" t="s">
        <v>340</v>
      </c>
      <c r="AU908" s="159" t="s">
        <v>78</v>
      </c>
      <c r="AV908" s="13" t="s">
        <v>80</v>
      </c>
      <c r="AW908" s="13" t="s">
        <v>32</v>
      </c>
      <c r="AX908" s="13" t="s">
        <v>71</v>
      </c>
      <c r="AY908" s="159" t="s">
        <v>330</v>
      </c>
    </row>
    <row r="909" spans="2:65" s="14" customFormat="1">
      <c r="B909" s="166"/>
      <c r="D909" s="152" t="s">
        <v>340</v>
      </c>
      <c r="E909" s="167" t="s">
        <v>21</v>
      </c>
      <c r="F909" s="168" t="s">
        <v>443</v>
      </c>
      <c r="H909" s="169">
        <v>24</v>
      </c>
      <c r="I909" s="170"/>
      <c r="L909" s="166"/>
      <c r="M909" s="171"/>
      <c r="T909" s="172"/>
      <c r="AT909" s="167" t="s">
        <v>340</v>
      </c>
      <c r="AU909" s="167" t="s">
        <v>78</v>
      </c>
      <c r="AV909" s="14" t="s">
        <v>336</v>
      </c>
      <c r="AW909" s="14" t="s">
        <v>32</v>
      </c>
      <c r="AX909" s="14" t="s">
        <v>78</v>
      </c>
      <c r="AY909" s="167" t="s">
        <v>330</v>
      </c>
    </row>
    <row r="910" spans="2:65" s="1" customFormat="1" ht="16.5" customHeight="1">
      <c r="B910" s="33"/>
      <c r="C910" s="134" t="s">
        <v>2431</v>
      </c>
      <c r="D910" s="134" t="s">
        <v>332</v>
      </c>
      <c r="E910" s="135" t="s">
        <v>7729</v>
      </c>
      <c r="F910" s="136" t="s">
        <v>7730</v>
      </c>
      <c r="G910" s="137" t="s">
        <v>557</v>
      </c>
      <c r="H910" s="138">
        <v>1</v>
      </c>
      <c r="I910" s="139">
        <v>17581.45</v>
      </c>
      <c r="J910" s="140">
        <f>ROUND(I910*H910,2)</f>
        <v>17581.45</v>
      </c>
      <c r="K910" s="136" t="s">
        <v>21</v>
      </c>
      <c r="L910" s="33"/>
      <c r="M910" s="141" t="s">
        <v>21</v>
      </c>
      <c r="N910" s="142" t="s">
        <v>42</v>
      </c>
      <c r="P910" s="143">
        <f>O910*H910</f>
        <v>0</v>
      </c>
      <c r="Q910" s="143">
        <v>1.6000000000000001E-3</v>
      </c>
      <c r="R910" s="143">
        <f>Q910*H910</f>
        <v>1.6000000000000001E-3</v>
      </c>
      <c r="S910" s="143">
        <v>0</v>
      </c>
      <c r="T910" s="144">
        <f>S910*H910</f>
        <v>0</v>
      </c>
      <c r="AR910" s="145" t="s">
        <v>444</v>
      </c>
      <c r="AT910" s="145" t="s">
        <v>332</v>
      </c>
      <c r="AU910" s="145" t="s">
        <v>78</v>
      </c>
      <c r="AY910" s="18" t="s">
        <v>330</v>
      </c>
      <c r="BE910" s="146">
        <f>IF(N910="základní",J910,0)</f>
        <v>17581.45</v>
      </c>
      <c r="BF910" s="146">
        <f>IF(N910="snížená",J910,0)</f>
        <v>0</v>
      </c>
      <c r="BG910" s="146">
        <f>IF(N910="zákl. přenesená",J910,0)</f>
        <v>0</v>
      </c>
      <c r="BH910" s="146">
        <f>IF(N910="sníž. přenesená",J910,0)</f>
        <v>0</v>
      </c>
      <c r="BI910" s="146">
        <f>IF(N910="nulová",J910,0)</f>
        <v>0</v>
      </c>
      <c r="BJ910" s="18" t="s">
        <v>78</v>
      </c>
      <c r="BK910" s="146">
        <f>ROUND(I910*H910,2)</f>
        <v>17581.45</v>
      </c>
      <c r="BL910" s="18" t="s">
        <v>444</v>
      </c>
      <c r="BM910" s="145" t="s">
        <v>3550</v>
      </c>
    </row>
    <row r="911" spans="2:65" s="1" customFormat="1" ht="58.5">
      <c r="B911" s="33"/>
      <c r="D911" s="152" t="s">
        <v>375</v>
      </c>
      <c r="F911" s="165" t="s">
        <v>7731</v>
      </c>
      <c r="I911" s="149"/>
      <c r="L911" s="33"/>
      <c r="M911" s="150"/>
      <c r="T911" s="52"/>
      <c r="AT911" s="18" t="s">
        <v>375</v>
      </c>
      <c r="AU911" s="18" t="s">
        <v>78</v>
      </c>
    </row>
    <row r="912" spans="2:65" s="12" customFormat="1">
      <c r="B912" s="151"/>
      <c r="D912" s="152" t="s">
        <v>340</v>
      </c>
      <c r="E912" s="153" t="s">
        <v>21</v>
      </c>
      <c r="F912" s="154" t="s">
        <v>7732</v>
      </c>
      <c r="H912" s="153" t="s">
        <v>21</v>
      </c>
      <c r="I912" s="155"/>
      <c r="L912" s="151"/>
      <c r="M912" s="156"/>
      <c r="T912" s="157"/>
      <c r="AT912" s="153" t="s">
        <v>340</v>
      </c>
      <c r="AU912" s="153" t="s">
        <v>78</v>
      </c>
      <c r="AV912" s="12" t="s">
        <v>78</v>
      </c>
      <c r="AW912" s="12" t="s">
        <v>32</v>
      </c>
      <c r="AX912" s="12" t="s">
        <v>71</v>
      </c>
      <c r="AY912" s="153" t="s">
        <v>330</v>
      </c>
    </row>
    <row r="913" spans="2:65" s="13" customFormat="1">
      <c r="B913" s="158"/>
      <c r="D913" s="152" t="s">
        <v>340</v>
      </c>
      <c r="E913" s="159" t="s">
        <v>21</v>
      </c>
      <c r="F913" s="160" t="s">
        <v>7404</v>
      </c>
      <c r="H913" s="161">
        <v>1</v>
      </c>
      <c r="I913" s="162"/>
      <c r="L913" s="158"/>
      <c r="M913" s="163"/>
      <c r="T913" s="164"/>
      <c r="AT913" s="159" t="s">
        <v>340</v>
      </c>
      <c r="AU913" s="159" t="s">
        <v>78</v>
      </c>
      <c r="AV913" s="13" t="s">
        <v>80</v>
      </c>
      <c r="AW913" s="13" t="s">
        <v>32</v>
      </c>
      <c r="AX913" s="13" t="s">
        <v>71</v>
      </c>
      <c r="AY913" s="159" t="s">
        <v>330</v>
      </c>
    </row>
    <row r="914" spans="2:65" s="14" customFormat="1">
      <c r="B914" s="166"/>
      <c r="D914" s="152" t="s">
        <v>340</v>
      </c>
      <c r="E914" s="167" t="s">
        <v>21</v>
      </c>
      <c r="F914" s="168" t="s">
        <v>443</v>
      </c>
      <c r="H914" s="169">
        <v>1</v>
      </c>
      <c r="I914" s="170"/>
      <c r="L914" s="166"/>
      <c r="M914" s="171"/>
      <c r="T914" s="172"/>
      <c r="AT914" s="167" t="s">
        <v>340</v>
      </c>
      <c r="AU914" s="167" t="s">
        <v>78</v>
      </c>
      <c r="AV914" s="14" t="s">
        <v>336</v>
      </c>
      <c r="AW914" s="14" t="s">
        <v>32</v>
      </c>
      <c r="AX914" s="14" t="s">
        <v>78</v>
      </c>
      <c r="AY914" s="167" t="s">
        <v>330</v>
      </c>
    </row>
    <row r="915" spans="2:65" s="1" customFormat="1" ht="16.5" customHeight="1">
      <c r="B915" s="33"/>
      <c r="C915" s="134" t="s">
        <v>2445</v>
      </c>
      <c r="D915" s="134" t="s">
        <v>332</v>
      </c>
      <c r="E915" s="135" t="s">
        <v>7733</v>
      </c>
      <c r="F915" s="136" t="s">
        <v>7734</v>
      </c>
      <c r="G915" s="137" t="s">
        <v>973</v>
      </c>
      <c r="H915" s="138">
        <v>59</v>
      </c>
      <c r="I915" s="139">
        <v>2255.2400000000002</v>
      </c>
      <c r="J915" s="140">
        <f>ROUND(I915*H915,2)</f>
        <v>133059.16</v>
      </c>
      <c r="K915" s="136" t="s">
        <v>21</v>
      </c>
      <c r="L915" s="33"/>
      <c r="M915" s="141" t="s">
        <v>21</v>
      </c>
      <c r="N915" s="142" t="s">
        <v>42</v>
      </c>
      <c r="P915" s="143">
        <f>O915*H915</f>
        <v>0</v>
      </c>
      <c r="Q915" s="143">
        <v>1.6209999999999999E-2</v>
      </c>
      <c r="R915" s="143">
        <f>Q915*H915</f>
        <v>0.95638999999999996</v>
      </c>
      <c r="S915" s="143">
        <v>0</v>
      </c>
      <c r="T915" s="144">
        <f>S915*H915</f>
        <v>0</v>
      </c>
      <c r="AR915" s="145" t="s">
        <v>444</v>
      </c>
      <c r="AT915" s="145" t="s">
        <v>332</v>
      </c>
      <c r="AU915" s="145" t="s">
        <v>78</v>
      </c>
      <c r="AY915" s="18" t="s">
        <v>330</v>
      </c>
      <c r="BE915" s="146">
        <f>IF(N915="základní",J915,0)</f>
        <v>133059.16</v>
      </c>
      <c r="BF915" s="146">
        <f>IF(N915="snížená",J915,0)</f>
        <v>0</v>
      </c>
      <c r="BG915" s="146">
        <f>IF(N915="zákl. přenesená",J915,0)</f>
        <v>0</v>
      </c>
      <c r="BH915" s="146">
        <f>IF(N915="sníž. přenesená",J915,0)</f>
        <v>0</v>
      </c>
      <c r="BI915" s="146">
        <f>IF(N915="nulová",J915,0)</f>
        <v>0</v>
      </c>
      <c r="BJ915" s="18" t="s">
        <v>78</v>
      </c>
      <c r="BK915" s="146">
        <f>ROUND(I915*H915,2)</f>
        <v>133059.16</v>
      </c>
      <c r="BL915" s="18" t="s">
        <v>444</v>
      </c>
      <c r="BM915" s="145" t="s">
        <v>3558</v>
      </c>
    </row>
    <row r="916" spans="2:65" s="12" customFormat="1">
      <c r="B916" s="151"/>
      <c r="D916" s="152" t="s">
        <v>340</v>
      </c>
      <c r="E916" s="153" t="s">
        <v>21</v>
      </c>
      <c r="F916" s="154" t="s">
        <v>7735</v>
      </c>
      <c r="H916" s="153" t="s">
        <v>21</v>
      </c>
      <c r="I916" s="155"/>
      <c r="L916" s="151"/>
      <c r="M916" s="156"/>
      <c r="T916" s="157"/>
      <c r="AT916" s="153" t="s">
        <v>340</v>
      </c>
      <c r="AU916" s="153" t="s">
        <v>78</v>
      </c>
      <c r="AV916" s="12" t="s">
        <v>78</v>
      </c>
      <c r="AW916" s="12" t="s">
        <v>32</v>
      </c>
      <c r="AX916" s="12" t="s">
        <v>71</v>
      </c>
      <c r="AY916" s="153" t="s">
        <v>330</v>
      </c>
    </row>
    <row r="917" spans="2:65" s="12" customFormat="1">
      <c r="B917" s="151"/>
      <c r="D917" s="152" t="s">
        <v>340</v>
      </c>
      <c r="E917" s="153" t="s">
        <v>21</v>
      </c>
      <c r="F917" s="154" t="s">
        <v>7701</v>
      </c>
      <c r="H917" s="153" t="s">
        <v>21</v>
      </c>
      <c r="I917" s="155"/>
      <c r="L917" s="151"/>
      <c r="M917" s="156"/>
      <c r="T917" s="157"/>
      <c r="AT917" s="153" t="s">
        <v>340</v>
      </c>
      <c r="AU917" s="153" t="s">
        <v>78</v>
      </c>
      <c r="AV917" s="12" t="s">
        <v>78</v>
      </c>
      <c r="AW917" s="12" t="s">
        <v>32</v>
      </c>
      <c r="AX917" s="12" t="s">
        <v>71</v>
      </c>
      <c r="AY917" s="153" t="s">
        <v>330</v>
      </c>
    </row>
    <row r="918" spans="2:65" s="13" customFormat="1">
      <c r="B918" s="158"/>
      <c r="D918" s="152" t="s">
        <v>340</v>
      </c>
      <c r="E918" s="159" t="s">
        <v>21</v>
      </c>
      <c r="F918" s="160" t="s">
        <v>7702</v>
      </c>
      <c r="H918" s="161">
        <v>43</v>
      </c>
      <c r="I918" s="162"/>
      <c r="L918" s="158"/>
      <c r="M918" s="163"/>
      <c r="T918" s="164"/>
      <c r="AT918" s="159" t="s">
        <v>340</v>
      </c>
      <c r="AU918" s="159" t="s">
        <v>78</v>
      </c>
      <c r="AV918" s="13" t="s">
        <v>80</v>
      </c>
      <c r="AW918" s="13" t="s">
        <v>32</v>
      </c>
      <c r="AX918" s="13" t="s">
        <v>71</v>
      </c>
      <c r="AY918" s="159" t="s">
        <v>330</v>
      </c>
    </row>
    <row r="919" spans="2:65" s="12" customFormat="1">
      <c r="B919" s="151"/>
      <c r="D919" s="152" t="s">
        <v>340</v>
      </c>
      <c r="E919" s="153" t="s">
        <v>21</v>
      </c>
      <c r="F919" s="154" t="s">
        <v>7736</v>
      </c>
      <c r="H919" s="153" t="s">
        <v>21</v>
      </c>
      <c r="I919" s="155"/>
      <c r="L919" s="151"/>
      <c r="M919" s="156"/>
      <c r="T919" s="157"/>
      <c r="AT919" s="153" t="s">
        <v>340</v>
      </c>
      <c r="AU919" s="153" t="s">
        <v>78</v>
      </c>
      <c r="AV919" s="12" t="s">
        <v>78</v>
      </c>
      <c r="AW919" s="12" t="s">
        <v>32</v>
      </c>
      <c r="AX919" s="12" t="s">
        <v>71</v>
      </c>
      <c r="AY919" s="153" t="s">
        <v>330</v>
      </c>
    </row>
    <row r="920" spans="2:65" s="13" customFormat="1">
      <c r="B920" s="158"/>
      <c r="D920" s="152" t="s">
        <v>340</v>
      </c>
      <c r="E920" s="159" t="s">
        <v>21</v>
      </c>
      <c r="F920" s="160" t="s">
        <v>7700</v>
      </c>
      <c r="H920" s="161">
        <v>16</v>
      </c>
      <c r="I920" s="162"/>
      <c r="L920" s="158"/>
      <c r="M920" s="163"/>
      <c r="T920" s="164"/>
      <c r="AT920" s="159" t="s">
        <v>340</v>
      </c>
      <c r="AU920" s="159" t="s">
        <v>78</v>
      </c>
      <c r="AV920" s="13" t="s">
        <v>80</v>
      </c>
      <c r="AW920" s="13" t="s">
        <v>32</v>
      </c>
      <c r="AX920" s="13" t="s">
        <v>71</v>
      </c>
      <c r="AY920" s="159" t="s">
        <v>330</v>
      </c>
    </row>
    <row r="921" spans="2:65" s="14" customFormat="1">
      <c r="B921" s="166"/>
      <c r="D921" s="152" t="s">
        <v>340</v>
      </c>
      <c r="E921" s="167" t="s">
        <v>21</v>
      </c>
      <c r="F921" s="168" t="s">
        <v>443</v>
      </c>
      <c r="H921" s="169">
        <v>59</v>
      </c>
      <c r="I921" s="170"/>
      <c r="L921" s="166"/>
      <c r="M921" s="171"/>
      <c r="T921" s="172"/>
      <c r="AT921" s="167" t="s">
        <v>340</v>
      </c>
      <c r="AU921" s="167" t="s">
        <v>78</v>
      </c>
      <c r="AV921" s="14" t="s">
        <v>336</v>
      </c>
      <c r="AW921" s="14" t="s">
        <v>32</v>
      </c>
      <c r="AX921" s="14" t="s">
        <v>78</v>
      </c>
      <c r="AY921" s="167" t="s">
        <v>330</v>
      </c>
    </row>
    <row r="922" spans="2:65" s="1" customFormat="1" ht="16.5" customHeight="1">
      <c r="B922" s="33"/>
      <c r="C922" s="134" t="s">
        <v>2451</v>
      </c>
      <c r="D922" s="134" t="s">
        <v>332</v>
      </c>
      <c r="E922" s="135" t="s">
        <v>7737</v>
      </c>
      <c r="F922" s="136" t="s">
        <v>7738</v>
      </c>
      <c r="G922" s="137" t="s">
        <v>557</v>
      </c>
      <c r="H922" s="138">
        <v>5</v>
      </c>
      <c r="I922" s="139">
        <v>6087.76</v>
      </c>
      <c r="J922" s="140">
        <f>ROUND(I922*H922,2)</f>
        <v>30438.799999999999</v>
      </c>
      <c r="K922" s="136" t="s">
        <v>7141</v>
      </c>
      <c r="L922" s="33"/>
      <c r="M922" s="141" t="s">
        <v>21</v>
      </c>
      <c r="N922" s="142" t="s">
        <v>42</v>
      </c>
      <c r="P922" s="143">
        <f>O922*H922</f>
        <v>0</v>
      </c>
      <c r="Q922" s="143">
        <v>1.7010000000000001E-2</v>
      </c>
      <c r="R922" s="143">
        <f>Q922*H922</f>
        <v>8.5050000000000001E-2</v>
      </c>
      <c r="S922" s="143">
        <v>0</v>
      </c>
      <c r="T922" s="144">
        <f>S922*H922</f>
        <v>0</v>
      </c>
      <c r="AR922" s="145" t="s">
        <v>444</v>
      </c>
      <c r="AT922" s="145" t="s">
        <v>332</v>
      </c>
      <c r="AU922" s="145" t="s">
        <v>78</v>
      </c>
      <c r="AY922" s="18" t="s">
        <v>330</v>
      </c>
      <c r="BE922" s="146">
        <f>IF(N922="základní",J922,0)</f>
        <v>30438.799999999999</v>
      </c>
      <c r="BF922" s="146">
        <f>IF(N922="snížená",J922,0)</f>
        <v>0</v>
      </c>
      <c r="BG922" s="146">
        <f>IF(N922="zákl. přenesená",J922,0)</f>
        <v>0</v>
      </c>
      <c r="BH922" s="146">
        <f>IF(N922="sníž. přenesená",J922,0)</f>
        <v>0</v>
      </c>
      <c r="BI922" s="146">
        <f>IF(N922="nulová",J922,0)</f>
        <v>0</v>
      </c>
      <c r="BJ922" s="18" t="s">
        <v>78</v>
      </c>
      <c r="BK922" s="146">
        <f>ROUND(I922*H922,2)</f>
        <v>30438.799999999999</v>
      </c>
      <c r="BL922" s="18" t="s">
        <v>444</v>
      </c>
      <c r="BM922" s="145" t="s">
        <v>3566</v>
      </c>
    </row>
    <row r="923" spans="2:65" s="12" customFormat="1">
      <c r="B923" s="151"/>
      <c r="D923" s="152" t="s">
        <v>340</v>
      </c>
      <c r="E923" s="153" t="s">
        <v>21</v>
      </c>
      <c r="F923" s="154" t="s">
        <v>7739</v>
      </c>
      <c r="H923" s="153" t="s">
        <v>21</v>
      </c>
      <c r="I923" s="155"/>
      <c r="L923" s="151"/>
      <c r="M923" s="156"/>
      <c r="T923" s="157"/>
      <c r="AT923" s="153" t="s">
        <v>340</v>
      </c>
      <c r="AU923" s="153" t="s">
        <v>78</v>
      </c>
      <c r="AV923" s="12" t="s">
        <v>78</v>
      </c>
      <c r="AW923" s="12" t="s">
        <v>32</v>
      </c>
      <c r="AX923" s="12" t="s">
        <v>71</v>
      </c>
      <c r="AY923" s="153" t="s">
        <v>330</v>
      </c>
    </row>
    <row r="924" spans="2:65" s="12" customFormat="1">
      <c r="B924" s="151"/>
      <c r="D924" s="152" t="s">
        <v>340</v>
      </c>
      <c r="E924" s="153" t="s">
        <v>21</v>
      </c>
      <c r="F924" s="154" t="s">
        <v>7740</v>
      </c>
      <c r="H924" s="153" t="s">
        <v>21</v>
      </c>
      <c r="I924" s="155"/>
      <c r="L924" s="151"/>
      <c r="M924" s="156"/>
      <c r="T924" s="157"/>
      <c r="AT924" s="153" t="s">
        <v>340</v>
      </c>
      <c r="AU924" s="153" t="s">
        <v>78</v>
      </c>
      <c r="AV924" s="12" t="s">
        <v>78</v>
      </c>
      <c r="AW924" s="12" t="s">
        <v>32</v>
      </c>
      <c r="AX924" s="12" t="s">
        <v>71</v>
      </c>
      <c r="AY924" s="153" t="s">
        <v>330</v>
      </c>
    </row>
    <row r="925" spans="2:65" s="13" customFormat="1">
      <c r="B925" s="158"/>
      <c r="D925" s="152" t="s">
        <v>340</v>
      </c>
      <c r="E925" s="159" t="s">
        <v>21</v>
      </c>
      <c r="F925" s="160" t="s">
        <v>4641</v>
      </c>
      <c r="H925" s="161">
        <v>5</v>
      </c>
      <c r="I925" s="162"/>
      <c r="L925" s="158"/>
      <c r="M925" s="163"/>
      <c r="T925" s="164"/>
      <c r="AT925" s="159" t="s">
        <v>340</v>
      </c>
      <c r="AU925" s="159" t="s">
        <v>78</v>
      </c>
      <c r="AV925" s="13" t="s">
        <v>80</v>
      </c>
      <c r="AW925" s="13" t="s">
        <v>32</v>
      </c>
      <c r="AX925" s="13" t="s">
        <v>71</v>
      </c>
      <c r="AY925" s="159" t="s">
        <v>330</v>
      </c>
    </row>
    <row r="926" spans="2:65" s="14" customFormat="1">
      <c r="B926" s="166"/>
      <c r="D926" s="152" t="s">
        <v>340</v>
      </c>
      <c r="E926" s="167" t="s">
        <v>21</v>
      </c>
      <c r="F926" s="168" t="s">
        <v>443</v>
      </c>
      <c r="H926" s="169">
        <v>5</v>
      </c>
      <c r="I926" s="170"/>
      <c r="L926" s="166"/>
      <c r="M926" s="171"/>
      <c r="T926" s="172"/>
      <c r="AT926" s="167" t="s">
        <v>340</v>
      </c>
      <c r="AU926" s="167" t="s">
        <v>78</v>
      </c>
      <c r="AV926" s="14" t="s">
        <v>336</v>
      </c>
      <c r="AW926" s="14" t="s">
        <v>32</v>
      </c>
      <c r="AX926" s="14" t="s">
        <v>78</v>
      </c>
      <c r="AY926" s="167" t="s">
        <v>330</v>
      </c>
    </row>
    <row r="927" spans="2:65" s="1" customFormat="1" ht="16.5" customHeight="1">
      <c r="B927" s="33"/>
      <c r="C927" s="134" t="s">
        <v>2456</v>
      </c>
      <c r="D927" s="134" t="s">
        <v>332</v>
      </c>
      <c r="E927" s="135" t="s">
        <v>7741</v>
      </c>
      <c r="F927" s="136" t="s">
        <v>7742</v>
      </c>
      <c r="G927" s="137" t="s">
        <v>557</v>
      </c>
      <c r="H927" s="138">
        <v>5</v>
      </c>
      <c r="I927" s="139">
        <v>2000.66</v>
      </c>
      <c r="J927" s="140">
        <f>ROUND(I927*H927,2)</f>
        <v>10003.299999999999</v>
      </c>
      <c r="K927" s="136" t="s">
        <v>21</v>
      </c>
      <c r="L927" s="33"/>
      <c r="M927" s="141" t="s">
        <v>21</v>
      </c>
      <c r="N927" s="142" t="s">
        <v>42</v>
      </c>
      <c r="P927" s="143">
        <f>O927*H927</f>
        <v>0</v>
      </c>
      <c r="Q927" s="143">
        <v>1.7010000000000001E-2</v>
      </c>
      <c r="R927" s="143">
        <f>Q927*H927</f>
        <v>8.5050000000000001E-2</v>
      </c>
      <c r="S927" s="143">
        <v>0</v>
      </c>
      <c r="T927" s="144">
        <f>S927*H927</f>
        <v>0</v>
      </c>
      <c r="AR927" s="145" t="s">
        <v>444</v>
      </c>
      <c r="AT927" s="145" t="s">
        <v>332</v>
      </c>
      <c r="AU927" s="145" t="s">
        <v>78</v>
      </c>
      <c r="AY927" s="18" t="s">
        <v>330</v>
      </c>
      <c r="BE927" s="146">
        <f>IF(N927="základní",J927,0)</f>
        <v>10003.299999999999</v>
      </c>
      <c r="BF927" s="146">
        <f>IF(N927="snížená",J927,0)</f>
        <v>0</v>
      </c>
      <c r="BG927" s="146">
        <f>IF(N927="zákl. přenesená",J927,0)</f>
        <v>0</v>
      </c>
      <c r="BH927" s="146">
        <f>IF(N927="sníž. přenesená",J927,0)</f>
        <v>0</v>
      </c>
      <c r="BI927" s="146">
        <f>IF(N927="nulová",J927,0)</f>
        <v>0</v>
      </c>
      <c r="BJ927" s="18" t="s">
        <v>78</v>
      </c>
      <c r="BK927" s="146">
        <f>ROUND(I927*H927,2)</f>
        <v>10003.299999999999</v>
      </c>
      <c r="BL927" s="18" t="s">
        <v>444</v>
      </c>
      <c r="BM927" s="145" t="s">
        <v>3574</v>
      </c>
    </row>
    <row r="928" spans="2:65" s="12" customFormat="1">
      <c r="B928" s="151"/>
      <c r="D928" s="152" t="s">
        <v>340</v>
      </c>
      <c r="E928" s="153" t="s">
        <v>21</v>
      </c>
      <c r="F928" s="154" t="s">
        <v>7703</v>
      </c>
      <c r="H928" s="153" t="s">
        <v>21</v>
      </c>
      <c r="I928" s="155"/>
      <c r="L928" s="151"/>
      <c r="M928" s="156"/>
      <c r="T928" s="157"/>
      <c r="AT928" s="153" t="s">
        <v>340</v>
      </c>
      <c r="AU928" s="153" t="s">
        <v>78</v>
      </c>
      <c r="AV928" s="12" t="s">
        <v>78</v>
      </c>
      <c r="AW928" s="12" t="s">
        <v>32</v>
      </c>
      <c r="AX928" s="12" t="s">
        <v>71</v>
      </c>
      <c r="AY928" s="153" t="s">
        <v>330</v>
      </c>
    </row>
    <row r="929" spans="2:65" s="13" customFormat="1">
      <c r="B929" s="158"/>
      <c r="D929" s="152" t="s">
        <v>340</v>
      </c>
      <c r="E929" s="159" t="s">
        <v>21</v>
      </c>
      <c r="F929" s="160" t="s">
        <v>7404</v>
      </c>
      <c r="H929" s="161">
        <v>1</v>
      </c>
      <c r="I929" s="162"/>
      <c r="L929" s="158"/>
      <c r="M929" s="163"/>
      <c r="T929" s="164"/>
      <c r="AT929" s="159" t="s">
        <v>340</v>
      </c>
      <c r="AU929" s="159" t="s">
        <v>78</v>
      </c>
      <c r="AV929" s="13" t="s">
        <v>80</v>
      </c>
      <c r="AW929" s="13" t="s">
        <v>32</v>
      </c>
      <c r="AX929" s="13" t="s">
        <v>71</v>
      </c>
      <c r="AY929" s="159" t="s">
        <v>330</v>
      </c>
    </row>
    <row r="930" spans="2:65" s="12" customFormat="1">
      <c r="B930" s="151"/>
      <c r="D930" s="152" t="s">
        <v>340</v>
      </c>
      <c r="E930" s="153" t="s">
        <v>21</v>
      </c>
      <c r="F930" s="154" t="s">
        <v>7704</v>
      </c>
      <c r="H930" s="153" t="s">
        <v>21</v>
      </c>
      <c r="I930" s="155"/>
      <c r="L930" s="151"/>
      <c r="M930" s="156"/>
      <c r="T930" s="157"/>
      <c r="AT930" s="153" t="s">
        <v>340</v>
      </c>
      <c r="AU930" s="153" t="s">
        <v>78</v>
      </c>
      <c r="AV930" s="12" t="s">
        <v>78</v>
      </c>
      <c r="AW930" s="12" t="s">
        <v>32</v>
      </c>
      <c r="AX930" s="12" t="s">
        <v>71</v>
      </c>
      <c r="AY930" s="153" t="s">
        <v>330</v>
      </c>
    </row>
    <row r="931" spans="2:65" s="13" customFormat="1">
      <c r="B931" s="158"/>
      <c r="D931" s="152" t="s">
        <v>340</v>
      </c>
      <c r="E931" s="159" t="s">
        <v>21</v>
      </c>
      <c r="F931" s="160" t="s">
        <v>7352</v>
      </c>
      <c r="H931" s="161">
        <v>4</v>
      </c>
      <c r="I931" s="162"/>
      <c r="L931" s="158"/>
      <c r="M931" s="163"/>
      <c r="T931" s="164"/>
      <c r="AT931" s="159" t="s">
        <v>340</v>
      </c>
      <c r="AU931" s="159" t="s">
        <v>78</v>
      </c>
      <c r="AV931" s="13" t="s">
        <v>80</v>
      </c>
      <c r="AW931" s="13" t="s">
        <v>32</v>
      </c>
      <c r="AX931" s="13" t="s">
        <v>71</v>
      </c>
      <c r="AY931" s="159" t="s">
        <v>330</v>
      </c>
    </row>
    <row r="932" spans="2:65" s="14" customFormat="1">
      <c r="B932" s="166"/>
      <c r="D932" s="152" t="s">
        <v>340</v>
      </c>
      <c r="E932" s="167" t="s">
        <v>21</v>
      </c>
      <c r="F932" s="168" t="s">
        <v>443</v>
      </c>
      <c r="H932" s="169">
        <v>5</v>
      </c>
      <c r="I932" s="170"/>
      <c r="L932" s="166"/>
      <c r="M932" s="171"/>
      <c r="T932" s="172"/>
      <c r="AT932" s="167" t="s">
        <v>340</v>
      </c>
      <c r="AU932" s="167" t="s">
        <v>78</v>
      </c>
      <c r="AV932" s="14" t="s">
        <v>336</v>
      </c>
      <c r="AW932" s="14" t="s">
        <v>32</v>
      </c>
      <c r="AX932" s="14" t="s">
        <v>78</v>
      </c>
      <c r="AY932" s="167" t="s">
        <v>330</v>
      </c>
    </row>
    <row r="933" spans="2:65" s="1" customFormat="1" ht="21.75" customHeight="1">
      <c r="B933" s="33"/>
      <c r="C933" s="134" t="s">
        <v>2461</v>
      </c>
      <c r="D933" s="134" t="s">
        <v>332</v>
      </c>
      <c r="E933" s="135" t="s">
        <v>7743</v>
      </c>
      <c r="F933" s="136" t="s">
        <v>7744</v>
      </c>
      <c r="G933" s="137" t="s">
        <v>557</v>
      </c>
      <c r="H933" s="138">
        <v>33</v>
      </c>
      <c r="I933" s="139">
        <v>3110.29</v>
      </c>
      <c r="J933" s="140">
        <f>ROUND(I933*H933,2)</f>
        <v>102639.57</v>
      </c>
      <c r="K933" s="136" t="s">
        <v>21</v>
      </c>
      <c r="L933" s="33"/>
      <c r="M933" s="141" t="s">
        <v>21</v>
      </c>
      <c r="N933" s="142" t="s">
        <v>42</v>
      </c>
      <c r="P933" s="143">
        <f>O933*H933</f>
        <v>0</v>
      </c>
      <c r="Q933" s="143">
        <v>1.7010000000000001E-2</v>
      </c>
      <c r="R933" s="143">
        <f>Q933*H933</f>
        <v>0.56133</v>
      </c>
      <c r="S933" s="143">
        <v>0</v>
      </c>
      <c r="T933" s="144">
        <f>S933*H933</f>
        <v>0</v>
      </c>
      <c r="AR933" s="145" t="s">
        <v>444</v>
      </c>
      <c r="AT933" s="145" t="s">
        <v>332</v>
      </c>
      <c r="AU933" s="145" t="s">
        <v>78</v>
      </c>
      <c r="AY933" s="18" t="s">
        <v>330</v>
      </c>
      <c r="BE933" s="146">
        <f>IF(N933="základní",J933,0)</f>
        <v>102639.57</v>
      </c>
      <c r="BF933" s="146">
        <f>IF(N933="snížená",J933,0)</f>
        <v>0</v>
      </c>
      <c r="BG933" s="146">
        <f>IF(N933="zákl. přenesená",J933,0)</f>
        <v>0</v>
      </c>
      <c r="BH933" s="146">
        <f>IF(N933="sníž. přenesená",J933,0)</f>
        <v>0</v>
      </c>
      <c r="BI933" s="146">
        <f>IF(N933="nulová",J933,0)</f>
        <v>0</v>
      </c>
      <c r="BJ933" s="18" t="s">
        <v>78</v>
      </c>
      <c r="BK933" s="146">
        <f>ROUND(I933*H933,2)</f>
        <v>102639.57</v>
      </c>
      <c r="BL933" s="18" t="s">
        <v>444</v>
      </c>
      <c r="BM933" s="145" t="s">
        <v>3582</v>
      </c>
    </row>
    <row r="934" spans="2:65" s="12" customFormat="1">
      <c r="B934" s="151"/>
      <c r="D934" s="152" t="s">
        <v>340</v>
      </c>
      <c r="E934" s="153" t="s">
        <v>21</v>
      </c>
      <c r="F934" s="154" t="s">
        <v>7707</v>
      </c>
      <c r="H934" s="153" t="s">
        <v>21</v>
      </c>
      <c r="I934" s="155"/>
      <c r="L934" s="151"/>
      <c r="M934" s="156"/>
      <c r="T934" s="157"/>
      <c r="AT934" s="153" t="s">
        <v>340</v>
      </c>
      <c r="AU934" s="153" t="s">
        <v>78</v>
      </c>
      <c r="AV934" s="12" t="s">
        <v>78</v>
      </c>
      <c r="AW934" s="12" t="s">
        <v>32</v>
      </c>
      <c r="AX934" s="12" t="s">
        <v>71</v>
      </c>
      <c r="AY934" s="153" t="s">
        <v>330</v>
      </c>
    </row>
    <row r="935" spans="2:65" s="13" customFormat="1">
      <c r="B935" s="158"/>
      <c r="D935" s="152" t="s">
        <v>340</v>
      </c>
      <c r="E935" s="159" t="s">
        <v>21</v>
      </c>
      <c r="F935" s="160" t="s">
        <v>7384</v>
      </c>
      <c r="H935" s="161">
        <v>6</v>
      </c>
      <c r="I935" s="162"/>
      <c r="L935" s="158"/>
      <c r="M935" s="163"/>
      <c r="T935" s="164"/>
      <c r="AT935" s="159" t="s">
        <v>340</v>
      </c>
      <c r="AU935" s="159" t="s">
        <v>78</v>
      </c>
      <c r="AV935" s="13" t="s">
        <v>80</v>
      </c>
      <c r="AW935" s="13" t="s">
        <v>32</v>
      </c>
      <c r="AX935" s="13" t="s">
        <v>71</v>
      </c>
      <c r="AY935" s="159" t="s">
        <v>330</v>
      </c>
    </row>
    <row r="936" spans="2:65" s="12" customFormat="1">
      <c r="B936" s="151"/>
      <c r="D936" s="152" t="s">
        <v>340</v>
      </c>
      <c r="E936" s="153" t="s">
        <v>21</v>
      </c>
      <c r="F936" s="154" t="s">
        <v>7705</v>
      </c>
      <c r="H936" s="153" t="s">
        <v>21</v>
      </c>
      <c r="I936" s="155"/>
      <c r="L936" s="151"/>
      <c r="M936" s="156"/>
      <c r="T936" s="157"/>
      <c r="AT936" s="153" t="s">
        <v>340</v>
      </c>
      <c r="AU936" s="153" t="s">
        <v>78</v>
      </c>
      <c r="AV936" s="12" t="s">
        <v>78</v>
      </c>
      <c r="AW936" s="12" t="s">
        <v>32</v>
      </c>
      <c r="AX936" s="12" t="s">
        <v>71</v>
      </c>
      <c r="AY936" s="153" t="s">
        <v>330</v>
      </c>
    </row>
    <row r="937" spans="2:65" s="13" customFormat="1">
      <c r="B937" s="158"/>
      <c r="D937" s="152" t="s">
        <v>340</v>
      </c>
      <c r="E937" s="159" t="s">
        <v>21</v>
      </c>
      <c r="F937" s="160" t="s">
        <v>7706</v>
      </c>
      <c r="H937" s="161">
        <v>27</v>
      </c>
      <c r="I937" s="162"/>
      <c r="L937" s="158"/>
      <c r="M937" s="163"/>
      <c r="T937" s="164"/>
      <c r="AT937" s="159" t="s">
        <v>340</v>
      </c>
      <c r="AU937" s="159" t="s">
        <v>78</v>
      </c>
      <c r="AV937" s="13" t="s">
        <v>80</v>
      </c>
      <c r="AW937" s="13" t="s">
        <v>32</v>
      </c>
      <c r="AX937" s="13" t="s">
        <v>71</v>
      </c>
      <c r="AY937" s="159" t="s">
        <v>330</v>
      </c>
    </row>
    <row r="938" spans="2:65" s="14" customFormat="1">
      <c r="B938" s="166"/>
      <c r="D938" s="152" t="s">
        <v>340</v>
      </c>
      <c r="E938" s="167" t="s">
        <v>21</v>
      </c>
      <c r="F938" s="168" t="s">
        <v>443</v>
      </c>
      <c r="H938" s="169">
        <v>33</v>
      </c>
      <c r="I938" s="170"/>
      <c r="L938" s="166"/>
      <c r="M938" s="171"/>
      <c r="T938" s="172"/>
      <c r="AT938" s="167" t="s">
        <v>340</v>
      </c>
      <c r="AU938" s="167" t="s">
        <v>78</v>
      </c>
      <c r="AV938" s="14" t="s">
        <v>336</v>
      </c>
      <c r="AW938" s="14" t="s">
        <v>32</v>
      </c>
      <c r="AX938" s="14" t="s">
        <v>78</v>
      </c>
      <c r="AY938" s="167" t="s">
        <v>330</v>
      </c>
    </row>
    <row r="939" spans="2:65" s="1" customFormat="1" ht="16.5" customHeight="1">
      <c r="B939" s="33"/>
      <c r="C939" s="134" t="s">
        <v>2466</v>
      </c>
      <c r="D939" s="134" t="s">
        <v>332</v>
      </c>
      <c r="E939" s="135" t="s">
        <v>7745</v>
      </c>
      <c r="F939" s="136" t="s">
        <v>7746</v>
      </c>
      <c r="G939" s="137" t="s">
        <v>973</v>
      </c>
      <c r="H939" s="138">
        <v>69</v>
      </c>
      <c r="I939" s="139">
        <v>663.01</v>
      </c>
      <c r="J939" s="140">
        <f>ROUND(I939*H939,2)</f>
        <v>45747.69</v>
      </c>
      <c r="K939" s="136" t="s">
        <v>21</v>
      </c>
      <c r="L939" s="33"/>
      <c r="M939" s="141" t="s">
        <v>21</v>
      </c>
      <c r="N939" s="142" t="s">
        <v>42</v>
      </c>
      <c r="P939" s="143">
        <f>O939*H939</f>
        <v>0</v>
      </c>
      <c r="Q939" s="143">
        <v>0.11</v>
      </c>
      <c r="R939" s="143">
        <f>Q939*H939</f>
        <v>7.59</v>
      </c>
      <c r="S939" s="143">
        <v>0</v>
      </c>
      <c r="T939" s="144">
        <f>S939*H939</f>
        <v>0</v>
      </c>
      <c r="AR939" s="145" t="s">
        <v>444</v>
      </c>
      <c r="AT939" s="145" t="s">
        <v>332</v>
      </c>
      <c r="AU939" s="145" t="s">
        <v>78</v>
      </c>
      <c r="AY939" s="18" t="s">
        <v>330</v>
      </c>
      <c r="BE939" s="146">
        <f>IF(N939="základní",J939,0)</f>
        <v>45747.69</v>
      </c>
      <c r="BF939" s="146">
        <f>IF(N939="snížená",J939,0)</f>
        <v>0</v>
      </c>
      <c r="BG939" s="146">
        <f>IF(N939="zákl. přenesená",J939,0)</f>
        <v>0</v>
      </c>
      <c r="BH939" s="146">
        <f>IF(N939="sníž. přenesená",J939,0)</f>
        <v>0</v>
      </c>
      <c r="BI939" s="146">
        <f>IF(N939="nulová",J939,0)</f>
        <v>0</v>
      </c>
      <c r="BJ939" s="18" t="s">
        <v>78</v>
      </c>
      <c r="BK939" s="146">
        <f>ROUND(I939*H939,2)</f>
        <v>45747.69</v>
      </c>
      <c r="BL939" s="18" t="s">
        <v>444</v>
      </c>
      <c r="BM939" s="145" t="s">
        <v>3590</v>
      </c>
    </row>
    <row r="940" spans="2:65" s="12" customFormat="1">
      <c r="B940" s="151"/>
      <c r="D940" s="152" t="s">
        <v>340</v>
      </c>
      <c r="E940" s="153" t="s">
        <v>21</v>
      </c>
      <c r="F940" s="154" t="s">
        <v>7701</v>
      </c>
      <c r="H940" s="153" t="s">
        <v>21</v>
      </c>
      <c r="I940" s="155"/>
      <c r="L940" s="151"/>
      <c r="M940" s="156"/>
      <c r="T940" s="157"/>
      <c r="AT940" s="153" t="s">
        <v>340</v>
      </c>
      <c r="AU940" s="153" t="s">
        <v>78</v>
      </c>
      <c r="AV940" s="12" t="s">
        <v>78</v>
      </c>
      <c r="AW940" s="12" t="s">
        <v>32</v>
      </c>
      <c r="AX940" s="12" t="s">
        <v>71</v>
      </c>
      <c r="AY940" s="153" t="s">
        <v>330</v>
      </c>
    </row>
    <row r="941" spans="2:65" s="13" customFormat="1">
      <c r="B941" s="158"/>
      <c r="D941" s="152" t="s">
        <v>340</v>
      </c>
      <c r="E941" s="159" t="s">
        <v>21</v>
      </c>
      <c r="F941" s="160" t="s">
        <v>7702</v>
      </c>
      <c r="H941" s="161">
        <v>43</v>
      </c>
      <c r="I941" s="162"/>
      <c r="L941" s="158"/>
      <c r="M941" s="163"/>
      <c r="T941" s="164"/>
      <c r="AT941" s="159" t="s">
        <v>340</v>
      </c>
      <c r="AU941" s="159" t="s">
        <v>78</v>
      </c>
      <c r="AV941" s="13" t="s">
        <v>80</v>
      </c>
      <c r="AW941" s="13" t="s">
        <v>32</v>
      </c>
      <c r="AX941" s="13" t="s">
        <v>71</v>
      </c>
      <c r="AY941" s="159" t="s">
        <v>330</v>
      </c>
    </row>
    <row r="942" spans="2:65" s="12" customFormat="1">
      <c r="B942" s="151"/>
      <c r="D942" s="152" t="s">
        <v>340</v>
      </c>
      <c r="E942" s="153" t="s">
        <v>21</v>
      </c>
      <c r="F942" s="154" t="s">
        <v>7747</v>
      </c>
      <c r="H942" s="153" t="s">
        <v>21</v>
      </c>
      <c r="I942" s="155"/>
      <c r="L942" s="151"/>
      <c r="M942" s="156"/>
      <c r="T942" s="157"/>
      <c r="AT942" s="153" t="s">
        <v>340</v>
      </c>
      <c r="AU942" s="153" t="s">
        <v>78</v>
      </c>
      <c r="AV942" s="12" t="s">
        <v>78</v>
      </c>
      <c r="AW942" s="12" t="s">
        <v>32</v>
      </c>
      <c r="AX942" s="12" t="s">
        <v>71</v>
      </c>
      <c r="AY942" s="153" t="s">
        <v>330</v>
      </c>
    </row>
    <row r="943" spans="2:65" s="13" customFormat="1">
      <c r="B943" s="158"/>
      <c r="D943" s="152" t="s">
        <v>340</v>
      </c>
      <c r="E943" s="159" t="s">
        <v>21</v>
      </c>
      <c r="F943" s="160" t="s">
        <v>7700</v>
      </c>
      <c r="H943" s="161">
        <v>16</v>
      </c>
      <c r="I943" s="162"/>
      <c r="L943" s="158"/>
      <c r="M943" s="163"/>
      <c r="T943" s="164"/>
      <c r="AT943" s="159" t="s">
        <v>340</v>
      </c>
      <c r="AU943" s="159" t="s">
        <v>78</v>
      </c>
      <c r="AV943" s="13" t="s">
        <v>80</v>
      </c>
      <c r="AW943" s="13" t="s">
        <v>32</v>
      </c>
      <c r="AX943" s="13" t="s">
        <v>71</v>
      </c>
      <c r="AY943" s="159" t="s">
        <v>330</v>
      </c>
    </row>
    <row r="944" spans="2:65" s="12" customFormat="1">
      <c r="B944" s="151"/>
      <c r="D944" s="152" t="s">
        <v>340</v>
      </c>
      <c r="E944" s="153" t="s">
        <v>21</v>
      </c>
      <c r="F944" s="154" t="s">
        <v>7748</v>
      </c>
      <c r="H944" s="153" t="s">
        <v>21</v>
      </c>
      <c r="I944" s="155"/>
      <c r="L944" s="151"/>
      <c r="M944" s="156"/>
      <c r="T944" s="157"/>
      <c r="AT944" s="153" t="s">
        <v>340</v>
      </c>
      <c r="AU944" s="153" t="s">
        <v>78</v>
      </c>
      <c r="AV944" s="12" t="s">
        <v>78</v>
      </c>
      <c r="AW944" s="12" t="s">
        <v>32</v>
      </c>
      <c r="AX944" s="12" t="s">
        <v>71</v>
      </c>
      <c r="AY944" s="153" t="s">
        <v>330</v>
      </c>
    </row>
    <row r="945" spans="2:65" s="13" customFormat="1">
      <c r="B945" s="158"/>
      <c r="D945" s="152" t="s">
        <v>340</v>
      </c>
      <c r="E945" s="159" t="s">
        <v>21</v>
      </c>
      <c r="F945" s="160" t="s">
        <v>4641</v>
      </c>
      <c r="H945" s="161">
        <v>5</v>
      </c>
      <c r="I945" s="162"/>
      <c r="L945" s="158"/>
      <c r="M945" s="163"/>
      <c r="T945" s="164"/>
      <c r="AT945" s="159" t="s">
        <v>340</v>
      </c>
      <c r="AU945" s="159" t="s">
        <v>78</v>
      </c>
      <c r="AV945" s="13" t="s">
        <v>80</v>
      </c>
      <c r="AW945" s="13" t="s">
        <v>32</v>
      </c>
      <c r="AX945" s="13" t="s">
        <v>71</v>
      </c>
      <c r="AY945" s="159" t="s">
        <v>330</v>
      </c>
    </row>
    <row r="946" spans="2:65" s="12" customFormat="1">
      <c r="B946" s="151"/>
      <c r="D946" s="152" t="s">
        <v>340</v>
      </c>
      <c r="E946" s="153" t="s">
        <v>21</v>
      </c>
      <c r="F946" s="154" t="s">
        <v>7749</v>
      </c>
      <c r="H946" s="153" t="s">
        <v>21</v>
      </c>
      <c r="I946" s="155"/>
      <c r="L946" s="151"/>
      <c r="M946" s="156"/>
      <c r="T946" s="157"/>
      <c r="AT946" s="153" t="s">
        <v>340</v>
      </c>
      <c r="AU946" s="153" t="s">
        <v>78</v>
      </c>
      <c r="AV946" s="12" t="s">
        <v>78</v>
      </c>
      <c r="AW946" s="12" t="s">
        <v>32</v>
      </c>
      <c r="AX946" s="12" t="s">
        <v>71</v>
      </c>
      <c r="AY946" s="153" t="s">
        <v>330</v>
      </c>
    </row>
    <row r="947" spans="2:65" s="13" customFormat="1">
      <c r="B947" s="158"/>
      <c r="D947" s="152" t="s">
        <v>340</v>
      </c>
      <c r="E947" s="159" t="s">
        <v>21</v>
      </c>
      <c r="F947" s="160" t="s">
        <v>7404</v>
      </c>
      <c r="H947" s="161">
        <v>1</v>
      </c>
      <c r="I947" s="162"/>
      <c r="L947" s="158"/>
      <c r="M947" s="163"/>
      <c r="T947" s="164"/>
      <c r="AT947" s="159" t="s">
        <v>340</v>
      </c>
      <c r="AU947" s="159" t="s">
        <v>78</v>
      </c>
      <c r="AV947" s="13" t="s">
        <v>80</v>
      </c>
      <c r="AW947" s="13" t="s">
        <v>32</v>
      </c>
      <c r="AX947" s="13" t="s">
        <v>71</v>
      </c>
      <c r="AY947" s="159" t="s">
        <v>330</v>
      </c>
    </row>
    <row r="948" spans="2:65" s="12" customFormat="1">
      <c r="B948" s="151"/>
      <c r="D948" s="152" t="s">
        <v>340</v>
      </c>
      <c r="E948" s="153" t="s">
        <v>21</v>
      </c>
      <c r="F948" s="154" t="s">
        <v>7750</v>
      </c>
      <c r="H948" s="153" t="s">
        <v>21</v>
      </c>
      <c r="I948" s="155"/>
      <c r="L948" s="151"/>
      <c r="M948" s="156"/>
      <c r="T948" s="157"/>
      <c r="AT948" s="153" t="s">
        <v>340</v>
      </c>
      <c r="AU948" s="153" t="s">
        <v>78</v>
      </c>
      <c r="AV948" s="12" t="s">
        <v>78</v>
      </c>
      <c r="AW948" s="12" t="s">
        <v>32</v>
      </c>
      <c r="AX948" s="12" t="s">
        <v>71</v>
      </c>
      <c r="AY948" s="153" t="s">
        <v>330</v>
      </c>
    </row>
    <row r="949" spans="2:65" s="13" customFormat="1">
      <c r="B949" s="158"/>
      <c r="D949" s="152" t="s">
        <v>340</v>
      </c>
      <c r="E949" s="159" t="s">
        <v>21</v>
      </c>
      <c r="F949" s="160" t="s">
        <v>7352</v>
      </c>
      <c r="H949" s="161">
        <v>4</v>
      </c>
      <c r="I949" s="162"/>
      <c r="L949" s="158"/>
      <c r="M949" s="163"/>
      <c r="T949" s="164"/>
      <c r="AT949" s="159" t="s">
        <v>340</v>
      </c>
      <c r="AU949" s="159" t="s">
        <v>78</v>
      </c>
      <c r="AV949" s="13" t="s">
        <v>80</v>
      </c>
      <c r="AW949" s="13" t="s">
        <v>32</v>
      </c>
      <c r="AX949" s="13" t="s">
        <v>71</v>
      </c>
      <c r="AY949" s="159" t="s">
        <v>330</v>
      </c>
    </row>
    <row r="950" spans="2:65" s="14" customFormat="1">
      <c r="B950" s="166"/>
      <c r="D950" s="152" t="s">
        <v>340</v>
      </c>
      <c r="E950" s="167" t="s">
        <v>21</v>
      </c>
      <c r="F950" s="168" t="s">
        <v>443</v>
      </c>
      <c r="H950" s="169">
        <v>69</v>
      </c>
      <c r="I950" s="170"/>
      <c r="L950" s="166"/>
      <c r="M950" s="171"/>
      <c r="T950" s="172"/>
      <c r="AT950" s="167" t="s">
        <v>340</v>
      </c>
      <c r="AU950" s="167" t="s">
        <v>78</v>
      </c>
      <c r="AV950" s="14" t="s">
        <v>336</v>
      </c>
      <c r="AW950" s="14" t="s">
        <v>32</v>
      </c>
      <c r="AX950" s="14" t="s">
        <v>78</v>
      </c>
      <c r="AY950" s="167" t="s">
        <v>330</v>
      </c>
    </row>
    <row r="951" spans="2:65" s="1" customFormat="1" ht="24.2" customHeight="1">
      <c r="B951" s="33"/>
      <c r="C951" s="134" t="s">
        <v>2472</v>
      </c>
      <c r="D951" s="134" t="s">
        <v>332</v>
      </c>
      <c r="E951" s="135" t="s">
        <v>7751</v>
      </c>
      <c r="F951" s="136" t="s">
        <v>7752</v>
      </c>
      <c r="G951" s="137" t="s">
        <v>973</v>
      </c>
      <c r="H951" s="138">
        <v>5</v>
      </c>
      <c r="I951" s="139">
        <v>6585.85</v>
      </c>
      <c r="J951" s="140">
        <f>ROUND(I951*H951,2)</f>
        <v>32929.25</v>
      </c>
      <c r="K951" s="136" t="s">
        <v>21</v>
      </c>
      <c r="L951" s="33"/>
      <c r="M951" s="141" t="s">
        <v>21</v>
      </c>
      <c r="N951" s="142" t="s">
        <v>42</v>
      </c>
      <c r="P951" s="143">
        <f>O951*H951</f>
        <v>0</v>
      </c>
      <c r="Q951" s="143">
        <v>1.8870000000000001E-2</v>
      </c>
      <c r="R951" s="143">
        <f>Q951*H951</f>
        <v>9.4350000000000003E-2</v>
      </c>
      <c r="S951" s="143">
        <v>0</v>
      </c>
      <c r="T951" s="144">
        <f>S951*H951</f>
        <v>0</v>
      </c>
      <c r="AR951" s="145" t="s">
        <v>444</v>
      </c>
      <c r="AT951" s="145" t="s">
        <v>332</v>
      </c>
      <c r="AU951" s="145" t="s">
        <v>78</v>
      </c>
      <c r="AY951" s="18" t="s">
        <v>330</v>
      </c>
      <c r="BE951" s="146">
        <f>IF(N951="základní",J951,0)</f>
        <v>32929.25</v>
      </c>
      <c r="BF951" s="146">
        <f>IF(N951="snížená",J951,0)</f>
        <v>0</v>
      </c>
      <c r="BG951" s="146">
        <f>IF(N951="zákl. přenesená",J951,0)</f>
        <v>0</v>
      </c>
      <c r="BH951" s="146">
        <f>IF(N951="sníž. přenesená",J951,0)</f>
        <v>0</v>
      </c>
      <c r="BI951" s="146">
        <f>IF(N951="nulová",J951,0)</f>
        <v>0</v>
      </c>
      <c r="BJ951" s="18" t="s">
        <v>78</v>
      </c>
      <c r="BK951" s="146">
        <f>ROUND(I951*H951,2)</f>
        <v>32929.25</v>
      </c>
      <c r="BL951" s="18" t="s">
        <v>444</v>
      </c>
      <c r="BM951" s="145" t="s">
        <v>3596</v>
      </c>
    </row>
    <row r="952" spans="2:65" s="12" customFormat="1">
      <c r="B952" s="151"/>
      <c r="D952" s="152" t="s">
        <v>340</v>
      </c>
      <c r="E952" s="153" t="s">
        <v>21</v>
      </c>
      <c r="F952" s="154" t="s">
        <v>7753</v>
      </c>
      <c r="H952" s="153" t="s">
        <v>21</v>
      </c>
      <c r="I952" s="155"/>
      <c r="L952" s="151"/>
      <c r="M952" s="156"/>
      <c r="T952" s="157"/>
      <c r="AT952" s="153" t="s">
        <v>340</v>
      </c>
      <c r="AU952" s="153" t="s">
        <v>78</v>
      </c>
      <c r="AV952" s="12" t="s">
        <v>78</v>
      </c>
      <c r="AW952" s="12" t="s">
        <v>32</v>
      </c>
      <c r="AX952" s="12" t="s">
        <v>71</v>
      </c>
      <c r="AY952" s="153" t="s">
        <v>330</v>
      </c>
    </row>
    <row r="953" spans="2:65" s="12" customFormat="1">
      <c r="B953" s="151"/>
      <c r="D953" s="152" t="s">
        <v>340</v>
      </c>
      <c r="E953" s="153" t="s">
        <v>21</v>
      </c>
      <c r="F953" s="154" t="s">
        <v>7754</v>
      </c>
      <c r="H953" s="153" t="s">
        <v>21</v>
      </c>
      <c r="I953" s="155"/>
      <c r="L953" s="151"/>
      <c r="M953" s="156"/>
      <c r="T953" s="157"/>
      <c r="AT953" s="153" t="s">
        <v>340</v>
      </c>
      <c r="AU953" s="153" t="s">
        <v>78</v>
      </c>
      <c r="AV953" s="12" t="s">
        <v>78</v>
      </c>
      <c r="AW953" s="12" t="s">
        <v>32</v>
      </c>
      <c r="AX953" s="12" t="s">
        <v>71</v>
      </c>
      <c r="AY953" s="153" t="s">
        <v>330</v>
      </c>
    </row>
    <row r="954" spans="2:65" s="13" customFormat="1">
      <c r="B954" s="158"/>
      <c r="D954" s="152" t="s">
        <v>340</v>
      </c>
      <c r="E954" s="159" t="s">
        <v>21</v>
      </c>
      <c r="F954" s="160" t="s">
        <v>4641</v>
      </c>
      <c r="H954" s="161">
        <v>5</v>
      </c>
      <c r="I954" s="162"/>
      <c r="L954" s="158"/>
      <c r="M954" s="163"/>
      <c r="T954" s="164"/>
      <c r="AT954" s="159" t="s">
        <v>340</v>
      </c>
      <c r="AU954" s="159" t="s">
        <v>78</v>
      </c>
      <c r="AV954" s="13" t="s">
        <v>80</v>
      </c>
      <c r="AW954" s="13" t="s">
        <v>32</v>
      </c>
      <c r="AX954" s="13" t="s">
        <v>71</v>
      </c>
      <c r="AY954" s="159" t="s">
        <v>330</v>
      </c>
    </row>
    <row r="955" spans="2:65" s="14" customFormat="1">
      <c r="B955" s="166"/>
      <c r="D955" s="152" t="s">
        <v>340</v>
      </c>
      <c r="E955" s="167" t="s">
        <v>21</v>
      </c>
      <c r="F955" s="168" t="s">
        <v>443</v>
      </c>
      <c r="H955" s="169">
        <v>5</v>
      </c>
      <c r="I955" s="170"/>
      <c r="L955" s="166"/>
      <c r="M955" s="171"/>
      <c r="T955" s="172"/>
      <c r="AT955" s="167" t="s">
        <v>340</v>
      </c>
      <c r="AU955" s="167" t="s">
        <v>78</v>
      </c>
      <c r="AV955" s="14" t="s">
        <v>336</v>
      </c>
      <c r="AW955" s="14" t="s">
        <v>32</v>
      </c>
      <c r="AX955" s="14" t="s">
        <v>78</v>
      </c>
      <c r="AY955" s="167" t="s">
        <v>330</v>
      </c>
    </row>
    <row r="956" spans="2:65" s="1" customFormat="1" ht="24.2" customHeight="1">
      <c r="B956" s="33"/>
      <c r="C956" s="134" t="s">
        <v>2478</v>
      </c>
      <c r="D956" s="134" t="s">
        <v>332</v>
      </c>
      <c r="E956" s="135" t="s">
        <v>7755</v>
      </c>
      <c r="F956" s="136" t="s">
        <v>7756</v>
      </c>
      <c r="G956" s="137" t="s">
        <v>557</v>
      </c>
      <c r="H956" s="138">
        <v>39</v>
      </c>
      <c r="I956" s="139">
        <v>5954.94</v>
      </c>
      <c r="J956" s="140">
        <f>ROUND(I956*H956,2)</f>
        <v>232242.66</v>
      </c>
      <c r="K956" s="136" t="s">
        <v>7141</v>
      </c>
      <c r="L956" s="33"/>
      <c r="M956" s="141" t="s">
        <v>21</v>
      </c>
      <c r="N956" s="142" t="s">
        <v>42</v>
      </c>
      <c r="P956" s="143">
        <f>O956*H956</f>
        <v>0</v>
      </c>
      <c r="Q956" s="143">
        <v>1.77E-2</v>
      </c>
      <c r="R956" s="143">
        <f>Q956*H956</f>
        <v>0.69030000000000002</v>
      </c>
      <c r="S956" s="143">
        <v>0</v>
      </c>
      <c r="T956" s="144">
        <f>S956*H956</f>
        <v>0</v>
      </c>
      <c r="AR956" s="145" t="s">
        <v>444</v>
      </c>
      <c r="AT956" s="145" t="s">
        <v>332</v>
      </c>
      <c r="AU956" s="145" t="s">
        <v>78</v>
      </c>
      <c r="AY956" s="18" t="s">
        <v>330</v>
      </c>
      <c r="BE956" s="146">
        <f>IF(N956="základní",J956,0)</f>
        <v>232242.66</v>
      </c>
      <c r="BF956" s="146">
        <f>IF(N956="snížená",J956,0)</f>
        <v>0</v>
      </c>
      <c r="BG956" s="146">
        <f>IF(N956="zákl. přenesená",J956,0)</f>
        <v>0</v>
      </c>
      <c r="BH956" s="146">
        <f>IF(N956="sníž. přenesená",J956,0)</f>
        <v>0</v>
      </c>
      <c r="BI956" s="146">
        <f>IF(N956="nulová",J956,0)</f>
        <v>0</v>
      </c>
      <c r="BJ956" s="18" t="s">
        <v>78</v>
      </c>
      <c r="BK956" s="146">
        <f>ROUND(I956*H956,2)</f>
        <v>232242.66</v>
      </c>
      <c r="BL956" s="18" t="s">
        <v>444</v>
      </c>
      <c r="BM956" s="145" t="s">
        <v>3602</v>
      </c>
    </row>
    <row r="957" spans="2:65" s="12" customFormat="1">
      <c r="B957" s="151"/>
      <c r="D957" s="152" t="s">
        <v>340</v>
      </c>
      <c r="E957" s="153" t="s">
        <v>21</v>
      </c>
      <c r="F957" s="154" t="s">
        <v>7757</v>
      </c>
      <c r="H957" s="153" t="s">
        <v>21</v>
      </c>
      <c r="I957" s="155"/>
      <c r="L957" s="151"/>
      <c r="M957" s="156"/>
      <c r="T957" s="157"/>
      <c r="AT957" s="153" t="s">
        <v>340</v>
      </c>
      <c r="AU957" s="153" t="s">
        <v>78</v>
      </c>
      <c r="AV957" s="12" t="s">
        <v>78</v>
      </c>
      <c r="AW957" s="12" t="s">
        <v>32</v>
      </c>
      <c r="AX957" s="12" t="s">
        <v>71</v>
      </c>
      <c r="AY957" s="153" t="s">
        <v>330</v>
      </c>
    </row>
    <row r="958" spans="2:65" s="12" customFormat="1">
      <c r="B958" s="151"/>
      <c r="D958" s="152" t="s">
        <v>340</v>
      </c>
      <c r="E958" s="153" t="s">
        <v>21</v>
      </c>
      <c r="F958" s="154" t="s">
        <v>7758</v>
      </c>
      <c r="H958" s="153" t="s">
        <v>21</v>
      </c>
      <c r="I958" s="155"/>
      <c r="L958" s="151"/>
      <c r="M958" s="156"/>
      <c r="T958" s="157"/>
      <c r="AT958" s="153" t="s">
        <v>340</v>
      </c>
      <c r="AU958" s="153" t="s">
        <v>78</v>
      </c>
      <c r="AV958" s="12" t="s">
        <v>78</v>
      </c>
      <c r="AW958" s="12" t="s">
        <v>32</v>
      </c>
      <c r="AX958" s="12" t="s">
        <v>71</v>
      </c>
      <c r="AY958" s="153" t="s">
        <v>330</v>
      </c>
    </row>
    <row r="959" spans="2:65" s="13" customFormat="1">
      <c r="B959" s="158"/>
      <c r="D959" s="152" t="s">
        <v>340</v>
      </c>
      <c r="E959" s="159" t="s">
        <v>21</v>
      </c>
      <c r="F959" s="160" t="s">
        <v>7759</v>
      </c>
      <c r="H959" s="161">
        <v>39</v>
      </c>
      <c r="I959" s="162"/>
      <c r="L959" s="158"/>
      <c r="M959" s="163"/>
      <c r="T959" s="164"/>
      <c r="AT959" s="159" t="s">
        <v>340</v>
      </c>
      <c r="AU959" s="159" t="s">
        <v>78</v>
      </c>
      <c r="AV959" s="13" t="s">
        <v>80</v>
      </c>
      <c r="AW959" s="13" t="s">
        <v>32</v>
      </c>
      <c r="AX959" s="13" t="s">
        <v>71</v>
      </c>
      <c r="AY959" s="159" t="s">
        <v>330</v>
      </c>
    </row>
    <row r="960" spans="2:65" s="14" customFormat="1">
      <c r="B960" s="166"/>
      <c r="D960" s="152" t="s">
        <v>340</v>
      </c>
      <c r="E960" s="167" t="s">
        <v>21</v>
      </c>
      <c r="F960" s="168" t="s">
        <v>443</v>
      </c>
      <c r="H960" s="169">
        <v>39</v>
      </c>
      <c r="I960" s="170"/>
      <c r="L960" s="166"/>
      <c r="M960" s="171"/>
      <c r="T960" s="172"/>
      <c r="AT960" s="167" t="s">
        <v>340</v>
      </c>
      <c r="AU960" s="167" t="s">
        <v>78</v>
      </c>
      <c r="AV960" s="14" t="s">
        <v>336</v>
      </c>
      <c r="AW960" s="14" t="s">
        <v>32</v>
      </c>
      <c r="AX960" s="14" t="s">
        <v>78</v>
      </c>
      <c r="AY960" s="167" t="s">
        <v>330</v>
      </c>
    </row>
    <row r="961" spans="2:65" s="1" customFormat="1" ht="33" customHeight="1">
      <c r="B961" s="33"/>
      <c r="C961" s="134" t="s">
        <v>2482</v>
      </c>
      <c r="D961" s="134" t="s">
        <v>332</v>
      </c>
      <c r="E961" s="135" t="s">
        <v>7760</v>
      </c>
      <c r="F961" s="136" t="s">
        <v>7761</v>
      </c>
      <c r="G961" s="137" t="s">
        <v>973</v>
      </c>
      <c r="H961" s="138">
        <v>44</v>
      </c>
      <c r="I961" s="139">
        <v>4748.45</v>
      </c>
      <c r="J961" s="140">
        <f>ROUND(I961*H961,2)</f>
        <v>208931.8</v>
      </c>
      <c r="K961" s="136" t="s">
        <v>21</v>
      </c>
      <c r="L961" s="33"/>
      <c r="M961" s="141" t="s">
        <v>21</v>
      </c>
      <c r="N961" s="142" t="s">
        <v>42</v>
      </c>
      <c r="P961" s="143">
        <f>O961*H961</f>
        <v>0</v>
      </c>
      <c r="Q961" s="143">
        <v>4.4999999999999998E-2</v>
      </c>
      <c r="R961" s="143">
        <f>Q961*H961</f>
        <v>1.98</v>
      </c>
      <c r="S961" s="143">
        <v>0</v>
      </c>
      <c r="T961" s="144">
        <f>S961*H961</f>
        <v>0</v>
      </c>
      <c r="AR961" s="145" t="s">
        <v>444</v>
      </c>
      <c r="AT961" s="145" t="s">
        <v>332</v>
      </c>
      <c r="AU961" s="145" t="s">
        <v>78</v>
      </c>
      <c r="AY961" s="18" t="s">
        <v>330</v>
      </c>
      <c r="BE961" s="146">
        <f>IF(N961="základní",J961,0)</f>
        <v>208931.8</v>
      </c>
      <c r="BF961" s="146">
        <f>IF(N961="snížená",J961,0)</f>
        <v>0</v>
      </c>
      <c r="BG961" s="146">
        <f>IF(N961="zákl. přenesená",J961,0)</f>
        <v>0</v>
      </c>
      <c r="BH961" s="146">
        <f>IF(N961="sníž. přenesená",J961,0)</f>
        <v>0</v>
      </c>
      <c r="BI961" s="146">
        <f>IF(N961="nulová",J961,0)</f>
        <v>0</v>
      </c>
      <c r="BJ961" s="18" t="s">
        <v>78</v>
      </c>
      <c r="BK961" s="146">
        <f>ROUND(I961*H961,2)</f>
        <v>208931.8</v>
      </c>
      <c r="BL961" s="18" t="s">
        <v>444</v>
      </c>
      <c r="BM961" s="145" t="s">
        <v>3610</v>
      </c>
    </row>
    <row r="962" spans="2:65" s="12" customFormat="1">
      <c r="B962" s="151"/>
      <c r="D962" s="152" t="s">
        <v>340</v>
      </c>
      <c r="E962" s="153" t="s">
        <v>21</v>
      </c>
      <c r="F962" s="154" t="s">
        <v>7762</v>
      </c>
      <c r="H962" s="153" t="s">
        <v>21</v>
      </c>
      <c r="I962" s="155"/>
      <c r="L962" s="151"/>
      <c r="M962" s="156"/>
      <c r="T962" s="157"/>
      <c r="AT962" s="153" t="s">
        <v>340</v>
      </c>
      <c r="AU962" s="153" t="s">
        <v>78</v>
      </c>
      <c r="AV962" s="12" t="s">
        <v>78</v>
      </c>
      <c r="AW962" s="12" t="s">
        <v>32</v>
      </c>
      <c r="AX962" s="12" t="s">
        <v>71</v>
      </c>
      <c r="AY962" s="153" t="s">
        <v>330</v>
      </c>
    </row>
    <row r="963" spans="2:65" s="12" customFormat="1">
      <c r="B963" s="151"/>
      <c r="D963" s="152" t="s">
        <v>340</v>
      </c>
      <c r="E963" s="153" t="s">
        <v>21</v>
      </c>
      <c r="F963" s="154" t="s">
        <v>7754</v>
      </c>
      <c r="H963" s="153" t="s">
        <v>21</v>
      </c>
      <c r="I963" s="155"/>
      <c r="L963" s="151"/>
      <c r="M963" s="156"/>
      <c r="T963" s="157"/>
      <c r="AT963" s="153" t="s">
        <v>340</v>
      </c>
      <c r="AU963" s="153" t="s">
        <v>78</v>
      </c>
      <c r="AV963" s="12" t="s">
        <v>78</v>
      </c>
      <c r="AW963" s="12" t="s">
        <v>32</v>
      </c>
      <c r="AX963" s="12" t="s">
        <v>71</v>
      </c>
      <c r="AY963" s="153" t="s">
        <v>330</v>
      </c>
    </row>
    <row r="964" spans="2:65" s="13" customFormat="1">
      <c r="B964" s="158"/>
      <c r="D964" s="152" t="s">
        <v>340</v>
      </c>
      <c r="E964" s="159" t="s">
        <v>21</v>
      </c>
      <c r="F964" s="160" t="s">
        <v>4641</v>
      </c>
      <c r="H964" s="161">
        <v>5</v>
      </c>
      <c r="I964" s="162"/>
      <c r="L964" s="158"/>
      <c r="M964" s="163"/>
      <c r="T964" s="164"/>
      <c r="AT964" s="159" t="s">
        <v>340</v>
      </c>
      <c r="AU964" s="159" t="s">
        <v>78</v>
      </c>
      <c r="AV964" s="13" t="s">
        <v>80</v>
      </c>
      <c r="AW964" s="13" t="s">
        <v>32</v>
      </c>
      <c r="AX964" s="13" t="s">
        <v>71</v>
      </c>
      <c r="AY964" s="159" t="s">
        <v>330</v>
      </c>
    </row>
    <row r="965" spans="2:65" s="12" customFormat="1">
      <c r="B965" s="151"/>
      <c r="D965" s="152" t="s">
        <v>340</v>
      </c>
      <c r="E965" s="153" t="s">
        <v>21</v>
      </c>
      <c r="F965" s="154" t="s">
        <v>7763</v>
      </c>
      <c r="H965" s="153" t="s">
        <v>21</v>
      </c>
      <c r="I965" s="155"/>
      <c r="L965" s="151"/>
      <c r="M965" s="156"/>
      <c r="T965" s="157"/>
      <c r="AT965" s="153" t="s">
        <v>340</v>
      </c>
      <c r="AU965" s="153" t="s">
        <v>78</v>
      </c>
      <c r="AV965" s="12" t="s">
        <v>78</v>
      </c>
      <c r="AW965" s="12" t="s">
        <v>32</v>
      </c>
      <c r="AX965" s="12" t="s">
        <v>71</v>
      </c>
      <c r="AY965" s="153" t="s">
        <v>330</v>
      </c>
    </row>
    <row r="966" spans="2:65" s="13" customFormat="1">
      <c r="B966" s="158"/>
      <c r="D966" s="152" t="s">
        <v>340</v>
      </c>
      <c r="E966" s="159" t="s">
        <v>21</v>
      </c>
      <c r="F966" s="160" t="s">
        <v>7759</v>
      </c>
      <c r="H966" s="161">
        <v>39</v>
      </c>
      <c r="I966" s="162"/>
      <c r="L966" s="158"/>
      <c r="M966" s="163"/>
      <c r="T966" s="164"/>
      <c r="AT966" s="159" t="s">
        <v>340</v>
      </c>
      <c r="AU966" s="159" t="s">
        <v>78</v>
      </c>
      <c r="AV966" s="13" t="s">
        <v>80</v>
      </c>
      <c r="AW966" s="13" t="s">
        <v>32</v>
      </c>
      <c r="AX966" s="13" t="s">
        <v>71</v>
      </c>
      <c r="AY966" s="159" t="s">
        <v>330</v>
      </c>
    </row>
    <row r="967" spans="2:65" s="14" customFormat="1">
      <c r="B967" s="166"/>
      <c r="D967" s="152" t="s">
        <v>340</v>
      </c>
      <c r="E967" s="167" t="s">
        <v>21</v>
      </c>
      <c r="F967" s="168" t="s">
        <v>443</v>
      </c>
      <c r="H967" s="169">
        <v>44</v>
      </c>
      <c r="I967" s="170"/>
      <c r="L967" s="166"/>
      <c r="M967" s="171"/>
      <c r="T967" s="172"/>
      <c r="AT967" s="167" t="s">
        <v>340</v>
      </c>
      <c r="AU967" s="167" t="s">
        <v>78</v>
      </c>
      <c r="AV967" s="14" t="s">
        <v>336</v>
      </c>
      <c r="AW967" s="14" t="s">
        <v>32</v>
      </c>
      <c r="AX967" s="14" t="s">
        <v>78</v>
      </c>
      <c r="AY967" s="167" t="s">
        <v>330</v>
      </c>
    </row>
    <row r="968" spans="2:65" s="1" customFormat="1" ht="33" customHeight="1">
      <c r="B968" s="33"/>
      <c r="C968" s="134" t="s">
        <v>2486</v>
      </c>
      <c r="D968" s="134" t="s">
        <v>332</v>
      </c>
      <c r="E968" s="135" t="s">
        <v>7764</v>
      </c>
      <c r="F968" s="136" t="s">
        <v>7765</v>
      </c>
      <c r="G968" s="137" t="s">
        <v>557</v>
      </c>
      <c r="H968" s="138">
        <v>4</v>
      </c>
      <c r="I968" s="139">
        <v>11950.27</v>
      </c>
      <c r="J968" s="140">
        <f>ROUND(I968*H968,2)</f>
        <v>47801.08</v>
      </c>
      <c r="K968" s="136" t="s">
        <v>21</v>
      </c>
      <c r="L968" s="33"/>
      <c r="M968" s="141" t="s">
        <v>21</v>
      </c>
      <c r="N968" s="142" t="s">
        <v>42</v>
      </c>
      <c r="P968" s="143">
        <f>O968*H968</f>
        <v>0</v>
      </c>
      <c r="Q968" s="143">
        <v>1.6E-2</v>
      </c>
      <c r="R968" s="143">
        <f>Q968*H968</f>
        <v>6.4000000000000001E-2</v>
      </c>
      <c r="S968" s="143">
        <v>0</v>
      </c>
      <c r="T968" s="144">
        <f>S968*H968</f>
        <v>0</v>
      </c>
      <c r="AR968" s="145" t="s">
        <v>444</v>
      </c>
      <c r="AT968" s="145" t="s">
        <v>332</v>
      </c>
      <c r="AU968" s="145" t="s">
        <v>78</v>
      </c>
      <c r="AY968" s="18" t="s">
        <v>330</v>
      </c>
      <c r="BE968" s="146">
        <f>IF(N968="základní",J968,0)</f>
        <v>47801.08</v>
      </c>
      <c r="BF968" s="146">
        <f>IF(N968="snížená",J968,0)</f>
        <v>0</v>
      </c>
      <c r="BG968" s="146">
        <f>IF(N968="zákl. přenesená",J968,0)</f>
        <v>0</v>
      </c>
      <c r="BH968" s="146">
        <f>IF(N968="sníž. přenesená",J968,0)</f>
        <v>0</v>
      </c>
      <c r="BI968" s="146">
        <f>IF(N968="nulová",J968,0)</f>
        <v>0</v>
      </c>
      <c r="BJ968" s="18" t="s">
        <v>78</v>
      </c>
      <c r="BK968" s="146">
        <f>ROUND(I968*H968,2)</f>
        <v>47801.08</v>
      </c>
      <c r="BL968" s="18" t="s">
        <v>444</v>
      </c>
      <c r="BM968" s="145" t="s">
        <v>3618</v>
      </c>
    </row>
    <row r="969" spans="2:65" s="1" customFormat="1" ht="19.5">
      <c r="B969" s="33"/>
      <c r="D969" s="152" t="s">
        <v>375</v>
      </c>
      <c r="F969" s="165" t="s">
        <v>7766</v>
      </c>
      <c r="I969" s="149"/>
      <c r="L969" s="33"/>
      <c r="M969" s="150"/>
      <c r="T969" s="52"/>
      <c r="AT969" s="18" t="s">
        <v>375</v>
      </c>
      <c r="AU969" s="18" t="s">
        <v>78</v>
      </c>
    </row>
    <row r="970" spans="2:65" s="13" customFormat="1">
      <c r="B970" s="158"/>
      <c r="D970" s="152" t="s">
        <v>340</v>
      </c>
      <c r="E970" s="159" t="s">
        <v>21</v>
      </c>
      <c r="F970" s="160" t="s">
        <v>7352</v>
      </c>
      <c r="H970" s="161">
        <v>4</v>
      </c>
      <c r="I970" s="162"/>
      <c r="L970" s="158"/>
      <c r="M970" s="163"/>
      <c r="T970" s="164"/>
      <c r="AT970" s="159" t="s">
        <v>340</v>
      </c>
      <c r="AU970" s="159" t="s">
        <v>78</v>
      </c>
      <c r="AV970" s="13" t="s">
        <v>80</v>
      </c>
      <c r="AW970" s="13" t="s">
        <v>32</v>
      </c>
      <c r="AX970" s="13" t="s">
        <v>71</v>
      </c>
      <c r="AY970" s="159" t="s">
        <v>330</v>
      </c>
    </row>
    <row r="971" spans="2:65" s="14" customFormat="1">
      <c r="B971" s="166"/>
      <c r="D971" s="152" t="s">
        <v>340</v>
      </c>
      <c r="E971" s="167" t="s">
        <v>21</v>
      </c>
      <c r="F971" s="168" t="s">
        <v>443</v>
      </c>
      <c r="H971" s="169">
        <v>4</v>
      </c>
      <c r="I971" s="170"/>
      <c r="L971" s="166"/>
      <c r="M971" s="171"/>
      <c r="T971" s="172"/>
      <c r="AT971" s="167" t="s">
        <v>340</v>
      </c>
      <c r="AU971" s="167" t="s">
        <v>78</v>
      </c>
      <c r="AV971" s="14" t="s">
        <v>336</v>
      </c>
      <c r="AW971" s="14" t="s">
        <v>32</v>
      </c>
      <c r="AX971" s="14" t="s">
        <v>78</v>
      </c>
      <c r="AY971" s="167" t="s">
        <v>330</v>
      </c>
    </row>
    <row r="972" spans="2:65" s="1" customFormat="1" ht="16.5" customHeight="1">
      <c r="B972" s="33"/>
      <c r="C972" s="134" t="s">
        <v>2500</v>
      </c>
      <c r="D972" s="134" t="s">
        <v>332</v>
      </c>
      <c r="E972" s="135" t="s">
        <v>7767</v>
      </c>
      <c r="F972" s="136" t="s">
        <v>7768</v>
      </c>
      <c r="G972" s="137" t="s">
        <v>7232</v>
      </c>
      <c r="H972" s="138">
        <v>4</v>
      </c>
      <c r="I972" s="139">
        <v>12286.21</v>
      </c>
      <c r="J972" s="140">
        <f>ROUND(I972*H972,2)</f>
        <v>49144.84</v>
      </c>
      <c r="K972" s="136" t="s">
        <v>21</v>
      </c>
      <c r="L972" s="33"/>
      <c r="M972" s="141" t="s">
        <v>21</v>
      </c>
      <c r="N972" s="142" t="s">
        <v>42</v>
      </c>
      <c r="P972" s="143">
        <f>O972*H972</f>
        <v>0</v>
      </c>
      <c r="Q972" s="143">
        <v>3.5000000000000003E-2</v>
      </c>
      <c r="R972" s="143">
        <f>Q972*H972</f>
        <v>0.14000000000000001</v>
      </c>
      <c r="S972" s="143">
        <v>0</v>
      </c>
      <c r="T972" s="144">
        <f>S972*H972</f>
        <v>0</v>
      </c>
      <c r="AR972" s="145" t="s">
        <v>444</v>
      </c>
      <c r="AT972" s="145" t="s">
        <v>332</v>
      </c>
      <c r="AU972" s="145" t="s">
        <v>78</v>
      </c>
      <c r="AY972" s="18" t="s">
        <v>330</v>
      </c>
      <c r="BE972" s="146">
        <f>IF(N972="základní",J972,0)</f>
        <v>49144.84</v>
      </c>
      <c r="BF972" s="146">
        <f>IF(N972="snížená",J972,0)</f>
        <v>0</v>
      </c>
      <c r="BG972" s="146">
        <f>IF(N972="zákl. přenesená",J972,0)</f>
        <v>0</v>
      </c>
      <c r="BH972" s="146">
        <f>IF(N972="sníž. přenesená",J972,0)</f>
        <v>0</v>
      </c>
      <c r="BI972" s="146">
        <f>IF(N972="nulová",J972,0)</f>
        <v>0</v>
      </c>
      <c r="BJ972" s="18" t="s">
        <v>78</v>
      </c>
      <c r="BK972" s="146">
        <f>ROUND(I972*H972,2)</f>
        <v>49144.84</v>
      </c>
      <c r="BL972" s="18" t="s">
        <v>444</v>
      </c>
      <c r="BM972" s="145" t="s">
        <v>3630</v>
      </c>
    </row>
    <row r="973" spans="2:65" s="1" customFormat="1" ht="19.5">
      <c r="B973" s="33"/>
      <c r="D973" s="152" t="s">
        <v>375</v>
      </c>
      <c r="F973" s="165" t="s">
        <v>7766</v>
      </c>
      <c r="I973" s="149"/>
      <c r="L973" s="33"/>
      <c r="M973" s="150"/>
      <c r="T973" s="52"/>
      <c r="AT973" s="18" t="s">
        <v>375</v>
      </c>
      <c r="AU973" s="18" t="s">
        <v>78</v>
      </c>
    </row>
    <row r="974" spans="2:65" s="13" customFormat="1">
      <c r="B974" s="158"/>
      <c r="D974" s="152" t="s">
        <v>340</v>
      </c>
      <c r="E974" s="159" t="s">
        <v>21</v>
      </c>
      <c r="F974" s="160" t="s">
        <v>7352</v>
      </c>
      <c r="H974" s="161">
        <v>4</v>
      </c>
      <c r="I974" s="162"/>
      <c r="L974" s="158"/>
      <c r="M974" s="163"/>
      <c r="T974" s="164"/>
      <c r="AT974" s="159" t="s">
        <v>340</v>
      </c>
      <c r="AU974" s="159" t="s">
        <v>78</v>
      </c>
      <c r="AV974" s="13" t="s">
        <v>80</v>
      </c>
      <c r="AW974" s="13" t="s">
        <v>32</v>
      </c>
      <c r="AX974" s="13" t="s">
        <v>71</v>
      </c>
      <c r="AY974" s="159" t="s">
        <v>330</v>
      </c>
    </row>
    <row r="975" spans="2:65" s="14" customFormat="1">
      <c r="B975" s="166"/>
      <c r="D975" s="152" t="s">
        <v>340</v>
      </c>
      <c r="E975" s="167" t="s">
        <v>21</v>
      </c>
      <c r="F975" s="168" t="s">
        <v>443</v>
      </c>
      <c r="H975" s="169">
        <v>4</v>
      </c>
      <c r="I975" s="170"/>
      <c r="L975" s="166"/>
      <c r="M975" s="171"/>
      <c r="T975" s="172"/>
      <c r="AT975" s="167" t="s">
        <v>340</v>
      </c>
      <c r="AU975" s="167" t="s">
        <v>78</v>
      </c>
      <c r="AV975" s="14" t="s">
        <v>336</v>
      </c>
      <c r="AW975" s="14" t="s">
        <v>32</v>
      </c>
      <c r="AX975" s="14" t="s">
        <v>78</v>
      </c>
      <c r="AY975" s="167" t="s">
        <v>330</v>
      </c>
    </row>
    <row r="976" spans="2:65" s="1" customFormat="1" ht="16.5" customHeight="1">
      <c r="B976" s="33"/>
      <c r="C976" s="134" t="s">
        <v>2508</v>
      </c>
      <c r="D976" s="134" t="s">
        <v>332</v>
      </c>
      <c r="E976" s="135" t="s">
        <v>7769</v>
      </c>
      <c r="F976" s="136" t="s">
        <v>7770</v>
      </c>
      <c r="G976" s="137" t="s">
        <v>7232</v>
      </c>
      <c r="H976" s="138">
        <v>27</v>
      </c>
      <c r="I976" s="139">
        <v>1897.17</v>
      </c>
      <c r="J976" s="140">
        <f>ROUND(I976*H976,2)</f>
        <v>51223.59</v>
      </c>
      <c r="K976" s="136" t="s">
        <v>21</v>
      </c>
      <c r="L976" s="33"/>
      <c r="M976" s="141" t="s">
        <v>21</v>
      </c>
      <c r="N976" s="142" t="s">
        <v>42</v>
      </c>
      <c r="P976" s="143">
        <f>O976*H976</f>
        <v>0</v>
      </c>
      <c r="Q976" s="143">
        <v>1.5E-3</v>
      </c>
      <c r="R976" s="143">
        <f>Q976*H976</f>
        <v>4.0500000000000001E-2</v>
      </c>
      <c r="S976" s="143">
        <v>0</v>
      </c>
      <c r="T976" s="144">
        <f>S976*H976</f>
        <v>0</v>
      </c>
      <c r="AR976" s="145" t="s">
        <v>444</v>
      </c>
      <c r="AT976" s="145" t="s">
        <v>332</v>
      </c>
      <c r="AU976" s="145" t="s">
        <v>78</v>
      </c>
      <c r="AY976" s="18" t="s">
        <v>330</v>
      </c>
      <c r="BE976" s="146">
        <f>IF(N976="základní",J976,0)</f>
        <v>51223.59</v>
      </c>
      <c r="BF976" s="146">
        <f>IF(N976="snížená",J976,0)</f>
        <v>0</v>
      </c>
      <c r="BG976" s="146">
        <f>IF(N976="zákl. přenesená",J976,0)</f>
        <v>0</v>
      </c>
      <c r="BH976" s="146">
        <f>IF(N976="sníž. přenesená",J976,0)</f>
        <v>0</v>
      </c>
      <c r="BI976" s="146">
        <f>IF(N976="nulová",J976,0)</f>
        <v>0</v>
      </c>
      <c r="BJ976" s="18" t="s">
        <v>78</v>
      </c>
      <c r="BK976" s="146">
        <f>ROUND(I976*H976,2)</f>
        <v>51223.59</v>
      </c>
      <c r="BL976" s="18" t="s">
        <v>444</v>
      </c>
      <c r="BM976" s="145" t="s">
        <v>3640</v>
      </c>
    </row>
    <row r="977" spans="2:65" s="12" customFormat="1">
      <c r="B977" s="151"/>
      <c r="D977" s="152" t="s">
        <v>340</v>
      </c>
      <c r="E977" s="153" t="s">
        <v>21</v>
      </c>
      <c r="F977" s="154" t="s">
        <v>7736</v>
      </c>
      <c r="H977" s="153" t="s">
        <v>21</v>
      </c>
      <c r="I977" s="155"/>
      <c r="L977" s="151"/>
      <c r="M977" s="156"/>
      <c r="T977" s="157"/>
      <c r="AT977" s="153" t="s">
        <v>340</v>
      </c>
      <c r="AU977" s="153" t="s">
        <v>78</v>
      </c>
      <c r="AV977" s="12" t="s">
        <v>78</v>
      </c>
      <c r="AW977" s="12" t="s">
        <v>32</v>
      </c>
      <c r="AX977" s="12" t="s">
        <v>71</v>
      </c>
      <c r="AY977" s="153" t="s">
        <v>330</v>
      </c>
    </row>
    <row r="978" spans="2:65" s="13" customFormat="1">
      <c r="B978" s="158"/>
      <c r="D978" s="152" t="s">
        <v>340</v>
      </c>
      <c r="E978" s="159" t="s">
        <v>21</v>
      </c>
      <c r="F978" s="160" t="s">
        <v>7700</v>
      </c>
      <c r="H978" s="161">
        <v>16</v>
      </c>
      <c r="I978" s="162"/>
      <c r="L978" s="158"/>
      <c r="M978" s="163"/>
      <c r="T978" s="164"/>
      <c r="AT978" s="159" t="s">
        <v>340</v>
      </c>
      <c r="AU978" s="159" t="s">
        <v>78</v>
      </c>
      <c r="AV978" s="13" t="s">
        <v>80</v>
      </c>
      <c r="AW978" s="13" t="s">
        <v>32</v>
      </c>
      <c r="AX978" s="13" t="s">
        <v>71</v>
      </c>
      <c r="AY978" s="159" t="s">
        <v>330</v>
      </c>
    </row>
    <row r="979" spans="2:65" s="12" customFormat="1">
      <c r="B979" s="151"/>
      <c r="D979" s="152" t="s">
        <v>340</v>
      </c>
      <c r="E979" s="153" t="s">
        <v>21</v>
      </c>
      <c r="F979" s="154" t="s">
        <v>7749</v>
      </c>
      <c r="H979" s="153" t="s">
        <v>21</v>
      </c>
      <c r="I979" s="155"/>
      <c r="L979" s="151"/>
      <c r="M979" s="156"/>
      <c r="T979" s="157"/>
      <c r="AT979" s="153" t="s">
        <v>340</v>
      </c>
      <c r="AU979" s="153" t="s">
        <v>78</v>
      </c>
      <c r="AV979" s="12" t="s">
        <v>78</v>
      </c>
      <c r="AW979" s="12" t="s">
        <v>32</v>
      </c>
      <c r="AX979" s="12" t="s">
        <v>71</v>
      </c>
      <c r="AY979" s="153" t="s">
        <v>330</v>
      </c>
    </row>
    <row r="980" spans="2:65" s="13" customFormat="1">
      <c r="B980" s="158"/>
      <c r="D980" s="152" t="s">
        <v>340</v>
      </c>
      <c r="E980" s="159" t="s">
        <v>21</v>
      </c>
      <c r="F980" s="160" t="s">
        <v>7404</v>
      </c>
      <c r="H980" s="161">
        <v>1</v>
      </c>
      <c r="I980" s="162"/>
      <c r="L980" s="158"/>
      <c r="M980" s="163"/>
      <c r="T980" s="164"/>
      <c r="AT980" s="159" t="s">
        <v>340</v>
      </c>
      <c r="AU980" s="159" t="s">
        <v>78</v>
      </c>
      <c r="AV980" s="13" t="s">
        <v>80</v>
      </c>
      <c r="AW980" s="13" t="s">
        <v>32</v>
      </c>
      <c r="AX980" s="13" t="s">
        <v>71</v>
      </c>
      <c r="AY980" s="159" t="s">
        <v>330</v>
      </c>
    </row>
    <row r="981" spans="2:65" s="12" customFormat="1">
      <c r="B981" s="151"/>
      <c r="D981" s="152" t="s">
        <v>340</v>
      </c>
      <c r="E981" s="153" t="s">
        <v>21</v>
      </c>
      <c r="F981" s="154" t="s">
        <v>7771</v>
      </c>
      <c r="H981" s="153" t="s">
        <v>21</v>
      </c>
      <c r="I981" s="155"/>
      <c r="L981" s="151"/>
      <c r="M981" s="156"/>
      <c r="T981" s="157"/>
      <c r="AT981" s="153" t="s">
        <v>340</v>
      </c>
      <c r="AU981" s="153" t="s">
        <v>78</v>
      </c>
      <c r="AV981" s="12" t="s">
        <v>78</v>
      </c>
      <c r="AW981" s="12" t="s">
        <v>32</v>
      </c>
      <c r="AX981" s="12" t="s">
        <v>71</v>
      </c>
      <c r="AY981" s="153" t="s">
        <v>330</v>
      </c>
    </row>
    <row r="982" spans="2:65" s="13" customFormat="1">
      <c r="B982" s="158"/>
      <c r="D982" s="152" t="s">
        <v>340</v>
      </c>
      <c r="E982" s="159" t="s">
        <v>21</v>
      </c>
      <c r="F982" s="160" t="s">
        <v>7334</v>
      </c>
      <c r="H982" s="161">
        <v>2</v>
      </c>
      <c r="I982" s="162"/>
      <c r="L982" s="158"/>
      <c r="M982" s="163"/>
      <c r="T982" s="164"/>
      <c r="AT982" s="159" t="s">
        <v>340</v>
      </c>
      <c r="AU982" s="159" t="s">
        <v>78</v>
      </c>
      <c r="AV982" s="13" t="s">
        <v>80</v>
      </c>
      <c r="AW982" s="13" t="s">
        <v>32</v>
      </c>
      <c r="AX982" s="13" t="s">
        <v>71</v>
      </c>
      <c r="AY982" s="159" t="s">
        <v>330</v>
      </c>
    </row>
    <row r="983" spans="2:65" s="12" customFormat="1">
      <c r="B983" s="151"/>
      <c r="D983" s="152" t="s">
        <v>340</v>
      </c>
      <c r="E983" s="153" t="s">
        <v>21</v>
      </c>
      <c r="F983" s="154" t="s">
        <v>7732</v>
      </c>
      <c r="H983" s="153" t="s">
        <v>21</v>
      </c>
      <c r="I983" s="155"/>
      <c r="L983" s="151"/>
      <c r="M983" s="156"/>
      <c r="T983" s="157"/>
      <c r="AT983" s="153" t="s">
        <v>340</v>
      </c>
      <c r="AU983" s="153" t="s">
        <v>78</v>
      </c>
      <c r="AV983" s="12" t="s">
        <v>78</v>
      </c>
      <c r="AW983" s="12" t="s">
        <v>32</v>
      </c>
      <c r="AX983" s="12" t="s">
        <v>71</v>
      </c>
      <c r="AY983" s="153" t="s">
        <v>330</v>
      </c>
    </row>
    <row r="984" spans="2:65" s="13" customFormat="1">
      <c r="B984" s="158"/>
      <c r="D984" s="152" t="s">
        <v>340</v>
      </c>
      <c r="E984" s="159" t="s">
        <v>21</v>
      </c>
      <c r="F984" s="160" t="s">
        <v>7404</v>
      </c>
      <c r="H984" s="161">
        <v>1</v>
      </c>
      <c r="I984" s="162"/>
      <c r="L984" s="158"/>
      <c r="M984" s="163"/>
      <c r="T984" s="164"/>
      <c r="AT984" s="159" t="s">
        <v>340</v>
      </c>
      <c r="AU984" s="159" t="s">
        <v>78</v>
      </c>
      <c r="AV984" s="13" t="s">
        <v>80</v>
      </c>
      <c r="AW984" s="13" t="s">
        <v>32</v>
      </c>
      <c r="AX984" s="13" t="s">
        <v>71</v>
      </c>
      <c r="AY984" s="159" t="s">
        <v>330</v>
      </c>
    </row>
    <row r="985" spans="2:65" s="12" customFormat="1">
      <c r="B985" s="151"/>
      <c r="D985" s="152" t="s">
        <v>340</v>
      </c>
      <c r="E985" s="153" t="s">
        <v>21</v>
      </c>
      <c r="F985" s="154" t="s">
        <v>7772</v>
      </c>
      <c r="H985" s="153" t="s">
        <v>21</v>
      </c>
      <c r="I985" s="155"/>
      <c r="L985" s="151"/>
      <c r="M985" s="156"/>
      <c r="T985" s="157"/>
      <c r="AT985" s="153" t="s">
        <v>340</v>
      </c>
      <c r="AU985" s="153" t="s">
        <v>78</v>
      </c>
      <c r="AV985" s="12" t="s">
        <v>78</v>
      </c>
      <c r="AW985" s="12" t="s">
        <v>32</v>
      </c>
      <c r="AX985" s="12" t="s">
        <v>71</v>
      </c>
      <c r="AY985" s="153" t="s">
        <v>330</v>
      </c>
    </row>
    <row r="986" spans="2:65" s="13" customFormat="1">
      <c r="B986" s="158"/>
      <c r="D986" s="152" t="s">
        <v>340</v>
      </c>
      <c r="E986" s="159" t="s">
        <v>21</v>
      </c>
      <c r="F986" s="160" t="s">
        <v>7352</v>
      </c>
      <c r="H986" s="161">
        <v>4</v>
      </c>
      <c r="I986" s="162"/>
      <c r="L986" s="158"/>
      <c r="M986" s="163"/>
      <c r="T986" s="164"/>
      <c r="AT986" s="159" t="s">
        <v>340</v>
      </c>
      <c r="AU986" s="159" t="s">
        <v>78</v>
      </c>
      <c r="AV986" s="13" t="s">
        <v>80</v>
      </c>
      <c r="AW986" s="13" t="s">
        <v>32</v>
      </c>
      <c r="AX986" s="13" t="s">
        <v>71</v>
      </c>
      <c r="AY986" s="159" t="s">
        <v>330</v>
      </c>
    </row>
    <row r="987" spans="2:65" s="12" customFormat="1">
      <c r="B987" s="151"/>
      <c r="D987" s="152" t="s">
        <v>340</v>
      </c>
      <c r="E987" s="153" t="s">
        <v>21</v>
      </c>
      <c r="F987" s="154" t="s">
        <v>7773</v>
      </c>
      <c r="H987" s="153" t="s">
        <v>21</v>
      </c>
      <c r="I987" s="155"/>
      <c r="L987" s="151"/>
      <c r="M987" s="156"/>
      <c r="T987" s="157"/>
      <c r="AT987" s="153" t="s">
        <v>340</v>
      </c>
      <c r="AU987" s="153" t="s">
        <v>78</v>
      </c>
      <c r="AV987" s="12" t="s">
        <v>78</v>
      </c>
      <c r="AW987" s="12" t="s">
        <v>32</v>
      </c>
      <c r="AX987" s="12" t="s">
        <v>71</v>
      </c>
      <c r="AY987" s="153" t="s">
        <v>330</v>
      </c>
    </row>
    <row r="988" spans="2:65" s="13" customFormat="1">
      <c r="B988" s="158"/>
      <c r="D988" s="152" t="s">
        <v>340</v>
      </c>
      <c r="E988" s="159" t="s">
        <v>21</v>
      </c>
      <c r="F988" s="160" t="s">
        <v>7345</v>
      </c>
      <c r="H988" s="161">
        <v>3</v>
      </c>
      <c r="I988" s="162"/>
      <c r="L988" s="158"/>
      <c r="M988" s="163"/>
      <c r="T988" s="164"/>
      <c r="AT988" s="159" t="s">
        <v>340</v>
      </c>
      <c r="AU988" s="159" t="s">
        <v>78</v>
      </c>
      <c r="AV988" s="13" t="s">
        <v>80</v>
      </c>
      <c r="AW988" s="13" t="s">
        <v>32</v>
      </c>
      <c r="AX988" s="13" t="s">
        <v>71</v>
      </c>
      <c r="AY988" s="159" t="s">
        <v>330</v>
      </c>
    </row>
    <row r="989" spans="2:65" s="14" customFormat="1">
      <c r="B989" s="166"/>
      <c r="D989" s="152" t="s">
        <v>340</v>
      </c>
      <c r="E989" s="167" t="s">
        <v>21</v>
      </c>
      <c r="F989" s="168" t="s">
        <v>443</v>
      </c>
      <c r="H989" s="169">
        <v>27</v>
      </c>
      <c r="I989" s="170"/>
      <c r="L989" s="166"/>
      <c r="M989" s="171"/>
      <c r="T989" s="172"/>
      <c r="AT989" s="167" t="s">
        <v>340</v>
      </c>
      <c r="AU989" s="167" t="s">
        <v>78</v>
      </c>
      <c r="AV989" s="14" t="s">
        <v>336</v>
      </c>
      <c r="AW989" s="14" t="s">
        <v>32</v>
      </c>
      <c r="AX989" s="14" t="s">
        <v>78</v>
      </c>
      <c r="AY989" s="167" t="s">
        <v>330</v>
      </c>
    </row>
    <row r="990" spans="2:65" s="1" customFormat="1" ht="16.5" customHeight="1">
      <c r="B990" s="33"/>
      <c r="C990" s="134" t="s">
        <v>2515</v>
      </c>
      <c r="D990" s="134" t="s">
        <v>332</v>
      </c>
      <c r="E990" s="135" t="s">
        <v>7774</v>
      </c>
      <c r="F990" s="136" t="s">
        <v>7775</v>
      </c>
      <c r="G990" s="137" t="s">
        <v>973</v>
      </c>
      <c r="H990" s="138">
        <v>10</v>
      </c>
      <c r="I990" s="139">
        <v>856.71</v>
      </c>
      <c r="J990" s="140">
        <f>ROUND(I990*H990,2)</f>
        <v>8567.1</v>
      </c>
      <c r="K990" s="136" t="s">
        <v>21</v>
      </c>
      <c r="L990" s="33"/>
      <c r="M990" s="141" t="s">
        <v>21</v>
      </c>
      <c r="N990" s="142" t="s">
        <v>42</v>
      </c>
      <c r="P990" s="143">
        <f>O990*H990</f>
        <v>0</v>
      </c>
      <c r="Q990" s="143">
        <v>1.1000000000000001E-3</v>
      </c>
      <c r="R990" s="143">
        <f>Q990*H990</f>
        <v>1.1000000000000001E-2</v>
      </c>
      <c r="S990" s="143">
        <v>0</v>
      </c>
      <c r="T990" s="144">
        <f>S990*H990</f>
        <v>0</v>
      </c>
      <c r="AR990" s="145" t="s">
        <v>444</v>
      </c>
      <c r="AT990" s="145" t="s">
        <v>332</v>
      </c>
      <c r="AU990" s="145" t="s">
        <v>78</v>
      </c>
      <c r="AY990" s="18" t="s">
        <v>330</v>
      </c>
      <c r="BE990" s="146">
        <f>IF(N990="základní",J990,0)</f>
        <v>8567.1</v>
      </c>
      <c r="BF990" s="146">
        <f>IF(N990="snížená",J990,0)</f>
        <v>0</v>
      </c>
      <c r="BG990" s="146">
        <f>IF(N990="zákl. přenesená",J990,0)</f>
        <v>0</v>
      </c>
      <c r="BH990" s="146">
        <f>IF(N990="sníž. přenesená",J990,0)</f>
        <v>0</v>
      </c>
      <c r="BI990" s="146">
        <f>IF(N990="nulová",J990,0)</f>
        <v>0</v>
      </c>
      <c r="BJ990" s="18" t="s">
        <v>78</v>
      </c>
      <c r="BK990" s="146">
        <f>ROUND(I990*H990,2)</f>
        <v>8567.1</v>
      </c>
      <c r="BL990" s="18" t="s">
        <v>444</v>
      </c>
      <c r="BM990" s="145" t="s">
        <v>3648</v>
      </c>
    </row>
    <row r="991" spans="2:65" s="12" customFormat="1">
      <c r="B991" s="151"/>
      <c r="D991" s="152" t="s">
        <v>340</v>
      </c>
      <c r="E991" s="153" t="s">
        <v>21</v>
      </c>
      <c r="F991" s="154" t="s">
        <v>7776</v>
      </c>
      <c r="H991" s="153" t="s">
        <v>21</v>
      </c>
      <c r="I991" s="155"/>
      <c r="L991" s="151"/>
      <c r="M991" s="156"/>
      <c r="T991" s="157"/>
      <c r="AT991" s="153" t="s">
        <v>340</v>
      </c>
      <c r="AU991" s="153" t="s">
        <v>78</v>
      </c>
      <c r="AV991" s="12" t="s">
        <v>78</v>
      </c>
      <c r="AW991" s="12" t="s">
        <v>32</v>
      </c>
      <c r="AX991" s="12" t="s">
        <v>71</v>
      </c>
      <c r="AY991" s="153" t="s">
        <v>330</v>
      </c>
    </row>
    <row r="992" spans="2:65" s="13" customFormat="1">
      <c r="B992" s="158"/>
      <c r="D992" s="152" t="s">
        <v>340</v>
      </c>
      <c r="E992" s="159" t="s">
        <v>21</v>
      </c>
      <c r="F992" s="160" t="s">
        <v>7352</v>
      </c>
      <c r="H992" s="161">
        <v>4</v>
      </c>
      <c r="I992" s="162"/>
      <c r="L992" s="158"/>
      <c r="M992" s="163"/>
      <c r="T992" s="164"/>
      <c r="AT992" s="159" t="s">
        <v>340</v>
      </c>
      <c r="AU992" s="159" t="s">
        <v>78</v>
      </c>
      <c r="AV992" s="13" t="s">
        <v>80</v>
      </c>
      <c r="AW992" s="13" t="s">
        <v>32</v>
      </c>
      <c r="AX992" s="13" t="s">
        <v>71</v>
      </c>
      <c r="AY992" s="159" t="s">
        <v>330</v>
      </c>
    </row>
    <row r="993" spans="2:65" s="12" customFormat="1">
      <c r="B993" s="151"/>
      <c r="D993" s="152" t="s">
        <v>340</v>
      </c>
      <c r="E993" s="153" t="s">
        <v>21</v>
      </c>
      <c r="F993" s="154" t="s">
        <v>7777</v>
      </c>
      <c r="H993" s="153" t="s">
        <v>21</v>
      </c>
      <c r="I993" s="155"/>
      <c r="L993" s="151"/>
      <c r="M993" s="156"/>
      <c r="T993" s="157"/>
      <c r="AT993" s="153" t="s">
        <v>340</v>
      </c>
      <c r="AU993" s="153" t="s">
        <v>78</v>
      </c>
      <c r="AV993" s="12" t="s">
        <v>78</v>
      </c>
      <c r="AW993" s="12" t="s">
        <v>32</v>
      </c>
      <c r="AX993" s="12" t="s">
        <v>71</v>
      </c>
      <c r="AY993" s="153" t="s">
        <v>330</v>
      </c>
    </row>
    <row r="994" spans="2:65" s="13" customFormat="1">
      <c r="B994" s="158"/>
      <c r="D994" s="152" t="s">
        <v>340</v>
      </c>
      <c r="E994" s="159" t="s">
        <v>21</v>
      </c>
      <c r="F994" s="160" t="s">
        <v>7384</v>
      </c>
      <c r="H994" s="161">
        <v>6</v>
      </c>
      <c r="I994" s="162"/>
      <c r="L994" s="158"/>
      <c r="M994" s="163"/>
      <c r="T994" s="164"/>
      <c r="AT994" s="159" t="s">
        <v>340</v>
      </c>
      <c r="AU994" s="159" t="s">
        <v>78</v>
      </c>
      <c r="AV994" s="13" t="s">
        <v>80</v>
      </c>
      <c r="AW994" s="13" t="s">
        <v>32</v>
      </c>
      <c r="AX994" s="13" t="s">
        <v>71</v>
      </c>
      <c r="AY994" s="159" t="s">
        <v>330</v>
      </c>
    </row>
    <row r="995" spans="2:65" s="14" customFormat="1">
      <c r="B995" s="166"/>
      <c r="D995" s="152" t="s">
        <v>340</v>
      </c>
      <c r="E995" s="167" t="s">
        <v>21</v>
      </c>
      <c r="F995" s="168" t="s">
        <v>443</v>
      </c>
      <c r="H995" s="169">
        <v>10</v>
      </c>
      <c r="I995" s="170"/>
      <c r="L995" s="166"/>
      <c r="M995" s="171"/>
      <c r="T995" s="172"/>
      <c r="AT995" s="167" t="s">
        <v>340</v>
      </c>
      <c r="AU995" s="167" t="s">
        <v>78</v>
      </c>
      <c r="AV995" s="14" t="s">
        <v>336</v>
      </c>
      <c r="AW995" s="14" t="s">
        <v>32</v>
      </c>
      <c r="AX995" s="14" t="s">
        <v>78</v>
      </c>
      <c r="AY995" s="167" t="s">
        <v>330</v>
      </c>
    </row>
    <row r="996" spans="2:65" s="1" customFormat="1" ht="24.2" customHeight="1">
      <c r="B996" s="33"/>
      <c r="C996" s="134" t="s">
        <v>2531</v>
      </c>
      <c r="D996" s="134" t="s">
        <v>332</v>
      </c>
      <c r="E996" s="135" t="s">
        <v>7778</v>
      </c>
      <c r="F996" s="136" t="s">
        <v>7779</v>
      </c>
      <c r="G996" s="137" t="s">
        <v>557</v>
      </c>
      <c r="H996" s="138">
        <v>16</v>
      </c>
      <c r="I996" s="139">
        <v>4837</v>
      </c>
      <c r="J996" s="140">
        <f>ROUND(I996*H996,2)</f>
        <v>77392</v>
      </c>
      <c r="K996" s="136" t="s">
        <v>21</v>
      </c>
      <c r="L996" s="33"/>
      <c r="M996" s="141" t="s">
        <v>21</v>
      </c>
      <c r="N996" s="142" t="s">
        <v>42</v>
      </c>
      <c r="P996" s="143">
        <f>O996*H996</f>
        <v>0</v>
      </c>
      <c r="Q996" s="143">
        <v>1.1199999999999999E-3</v>
      </c>
      <c r="R996" s="143">
        <f>Q996*H996</f>
        <v>1.7919999999999998E-2</v>
      </c>
      <c r="S996" s="143">
        <v>0</v>
      </c>
      <c r="T996" s="144">
        <f>S996*H996</f>
        <v>0</v>
      </c>
      <c r="AR996" s="145" t="s">
        <v>444</v>
      </c>
      <c r="AT996" s="145" t="s">
        <v>332</v>
      </c>
      <c r="AU996" s="145" t="s">
        <v>78</v>
      </c>
      <c r="AY996" s="18" t="s">
        <v>330</v>
      </c>
      <c r="BE996" s="146">
        <f>IF(N996="základní",J996,0)</f>
        <v>77392</v>
      </c>
      <c r="BF996" s="146">
        <f>IF(N996="snížená",J996,0)</f>
        <v>0</v>
      </c>
      <c r="BG996" s="146">
        <f>IF(N996="zákl. přenesená",J996,0)</f>
        <v>0</v>
      </c>
      <c r="BH996" s="146">
        <f>IF(N996="sníž. přenesená",J996,0)</f>
        <v>0</v>
      </c>
      <c r="BI996" s="146">
        <f>IF(N996="nulová",J996,0)</f>
        <v>0</v>
      </c>
      <c r="BJ996" s="18" t="s">
        <v>78</v>
      </c>
      <c r="BK996" s="146">
        <f>ROUND(I996*H996,2)</f>
        <v>77392</v>
      </c>
      <c r="BL996" s="18" t="s">
        <v>444</v>
      </c>
      <c r="BM996" s="145" t="s">
        <v>3655</v>
      </c>
    </row>
    <row r="997" spans="2:65" s="12" customFormat="1">
      <c r="B997" s="151"/>
      <c r="D997" s="152" t="s">
        <v>340</v>
      </c>
      <c r="E997" s="153" t="s">
        <v>21</v>
      </c>
      <c r="F997" s="154" t="s">
        <v>7780</v>
      </c>
      <c r="H997" s="153" t="s">
        <v>21</v>
      </c>
      <c r="I997" s="155"/>
      <c r="L997" s="151"/>
      <c r="M997" s="156"/>
      <c r="T997" s="157"/>
      <c r="AT997" s="153" t="s">
        <v>340</v>
      </c>
      <c r="AU997" s="153" t="s">
        <v>78</v>
      </c>
      <c r="AV997" s="12" t="s">
        <v>78</v>
      </c>
      <c r="AW997" s="12" t="s">
        <v>32</v>
      </c>
      <c r="AX997" s="12" t="s">
        <v>71</v>
      </c>
      <c r="AY997" s="153" t="s">
        <v>330</v>
      </c>
    </row>
    <row r="998" spans="2:65" s="12" customFormat="1">
      <c r="B998" s="151"/>
      <c r="D998" s="152" t="s">
        <v>340</v>
      </c>
      <c r="E998" s="153" t="s">
        <v>21</v>
      </c>
      <c r="F998" s="154" t="s">
        <v>7781</v>
      </c>
      <c r="H998" s="153" t="s">
        <v>21</v>
      </c>
      <c r="I998" s="155"/>
      <c r="L998" s="151"/>
      <c r="M998" s="156"/>
      <c r="T998" s="157"/>
      <c r="AT998" s="153" t="s">
        <v>340</v>
      </c>
      <c r="AU998" s="153" t="s">
        <v>78</v>
      </c>
      <c r="AV998" s="12" t="s">
        <v>78</v>
      </c>
      <c r="AW998" s="12" t="s">
        <v>32</v>
      </c>
      <c r="AX998" s="12" t="s">
        <v>71</v>
      </c>
      <c r="AY998" s="153" t="s">
        <v>330</v>
      </c>
    </row>
    <row r="999" spans="2:65" s="13" customFormat="1">
      <c r="B999" s="158"/>
      <c r="D999" s="152" t="s">
        <v>340</v>
      </c>
      <c r="E999" s="159" t="s">
        <v>21</v>
      </c>
      <c r="F999" s="160" t="s">
        <v>7352</v>
      </c>
      <c r="H999" s="161">
        <v>4</v>
      </c>
      <c r="I999" s="162"/>
      <c r="L999" s="158"/>
      <c r="M999" s="163"/>
      <c r="T999" s="164"/>
      <c r="AT999" s="159" t="s">
        <v>340</v>
      </c>
      <c r="AU999" s="159" t="s">
        <v>78</v>
      </c>
      <c r="AV999" s="13" t="s">
        <v>80</v>
      </c>
      <c r="AW999" s="13" t="s">
        <v>32</v>
      </c>
      <c r="AX999" s="13" t="s">
        <v>71</v>
      </c>
      <c r="AY999" s="159" t="s">
        <v>330</v>
      </c>
    </row>
    <row r="1000" spans="2:65" s="12" customFormat="1">
      <c r="B1000" s="151"/>
      <c r="D1000" s="152" t="s">
        <v>340</v>
      </c>
      <c r="E1000" s="153" t="s">
        <v>21</v>
      </c>
      <c r="F1000" s="154" t="s">
        <v>7782</v>
      </c>
      <c r="H1000" s="153" t="s">
        <v>21</v>
      </c>
      <c r="I1000" s="155"/>
      <c r="L1000" s="151"/>
      <c r="M1000" s="156"/>
      <c r="T1000" s="157"/>
      <c r="AT1000" s="153" t="s">
        <v>340</v>
      </c>
      <c r="AU1000" s="153" t="s">
        <v>78</v>
      </c>
      <c r="AV1000" s="12" t="s">
        <v>78</v>
      </c>
      <c r="AW1000" s="12" t="s">
        <v>32</v>
      </c>
      <c r="AX1000" s="12" t="s">
        <v>71</v>
      </c>
      <c r="AY1000" s="153" t="s">
        <v>330</v>
      </c>
    </row>
    <row r="1001" spans="2:65" s="13" customFormat="1">
      <c r="B1001" s="158"/>
      <c r="D1001" s="152" t="s">
        <v>340</v>
      </c>
      <c r="E1001" s="159" t="s">
        <v>21</v>
      </c>
      <c r="F1001" s="160" t="s">
        <v>7235</v>
      </c>
      <c r="H1001" s="161">
        <v>12</v>
      </c>
      <c r="I1001" s="162"/>
      <c r="L1001" s="158"/>
      <c r="M1001" s="163"/>
      <c r="T1001" s="164"/>
      <c r="AT1001" s="159" t="s">
        <v>340</v>
      </c>
      <c r="AU1001" s="159" t="s">
        <v>78</v>
      </c>
      <c r="AV1001" s="13" t="s">
        <v>80</v>
      </c>
      <c r="AW1001" s="13" t="s">
        <v>32</v>
      </c>
      <c r="AX1001" s="13" t="s">
        <v>71</v>
      </c>
      <c r="AY1001" s="159" t="s">
        <v>330</v>
      </c>
    </row>
    <row r="1002" spans="2:65" s="14" customFormat="1">
      <c r="B1002" s="166"/>
      <c r="D1002" s="152" t="s">
        <v>340</v>
      </c>
      <c r="E1002" s="167" t="s">
        <v>21</v>
      </c>
      <c r="F1002" s="168" t="s">
        <v>443</v>
      </c>
      <c r="H1002" s="169">
        <v>16</v>
      </c>
      <c r="I1002" s="170"/>
      <c r="L1002" s="166"/>
      <c r="M1002" s="171"/>
      <c r="T1002" s="172"/>
      <c r="AT1002" s="167" t="s">
        <v>340</v>
      </c>
      <c r="AU1002" s="167" t="s">
        <v>78</v>
      </c>
      <c r="AV1002" s="14" t="s">
        <v>336</v>
      </c>
      <c r="AW1002" s="14" t="s">
        <v>32</v>
      </c>
      <c r="AX1002" s="14" t="s">
        <v>78</v>
      </c>
      <c r="AY1002" s="167" t="s">
        <v>330</v>
      </c>
    </row>
    <row r="1003" spans="2:65" s="1" customFormat="1" ht="16.5" customHeight="1">
      <c r="B1003" s="33"/>
      <c r="C1003" s="134" t="s">
        <v>2538</v>
      </c>
      <c r="D1003" s="134" t="s">
        <v>332</v>
      </c>
      <c r="E1003" s="135" t="s">
        <v>7783</v>
      </c>
      <c r="F1003" s="136" t="s">
        <v>7784</v>
      </c>
      <c r="G1003" s="137" t="s">
        <v>7232</v>
      </c>
      <c r="H1003" s="138">
        <v>9</v>
      </c>
      <c r="I1003" s="139">
        <v>7360.66</v>
      </c>
      <c r="J1003" s="140">
        <f>ROUND(I1003*H1003,2)</f>
        <v>66245.94</v>
      </c>
      <c r="K1003" s="136" t="s">
        <v>21</v>
      </c>
      <c r="L1003" s="33"/>
      <c r="M1003" s="141" t="s">
        <v>21</v>
      </c>
      <c r="N1003" s="142" t="s">
        <v>42</v>
      </c>
      <c r="P1003" s="143">
        <f>O1003*H1003</f>
        <v>0</v>
      </c>
      <c r="Q1003" s="143">
        <v>1.1000000000000001E-3</v>
      </c>
      <c r="R1003" s="143">
        <f>Q1003*H1003</f>
        <v>9.9000000000000008E-3</v>
      </c>
      <c r="S1003" s="143">
        <v>0</v>
      </c>
      <c r="T1003" s="144">
        <f>S1003*H1003</f>
        <v>0</v>
      </c>
      <c r="AR1003" s="145" t="s">
        <v>444</v>
      </c>
      <c r="AT1003" s="145" t="s">
        <v>332</v>
      </c>
      <c r="AU1003" s="145" t="s">
        <v>78</v>
      </c>
      <c r="AY1003" s="18" t="s">
        <v>330</v>
      </c>
      <c r="BE1003" s="146">
        <f>IF(N1003="základní",J1003,0)</f>
        <v>66245.94</v>
      </c>
      <c r="BF1003" s="146">
        <f>IF(N1003="snížená",J1003,0)</f>
        <v>0</v>
      </c>
      <c r="BG1003" s="146">
        <f>IF(N1003="zákl. přenesená",J1003,0)</f>
        <v>0</v>
      </c>
      <c r="BH1003" s="146">
        <f>IF(N1003="sníž. přenesená",J1003,0)</f>
        <v>0</v>
      </c>
      <c r="BI1003" s="146">
        <f>IF(N1003="nulová",J1003,0)</f>
        <v>0</v>
      </c>
      <c r="BJ1003" s="18" t="s">
        <v>78</v>
      </c>
      <c r="BK1003" s="146">
        <f>ROUND(I1003*H1003,2)</f>
        <v>66245.94</v>
      </c>
      <c r="BL1003" s="18" t="s">
        <v>444</v>
      </c>
      <c r="BM1003" s="145" t="s">
        <v>3663</v>
      </c>
    </row>
    <row r="1004" spans="2:65" s="12" customFormat="1">
      <c r="B1004" s="151"/>
      <c r="D1004" s="152" t="s">
        <v>340</v>
      </c>
      <c r="E1004" s="153" t="s">
        <v>21</v>
      </c>
      <c r="F1004" s="154" t="s">
        <v>7785</v>
      </c>
      <c r="H1004" s="153" t="s">
        <v>21</v>
      </c>
      <c r="I1004" s="155"/>
      <c r="L1004" s="151"/>
      <c r="M1004" s="156"/>
      <c r="T1004" s="157"/>
      <c r="AT1004" s="153" t="s">
        <v>340</v>
      </c>
      <c r="AU1004" s="153" t="s">
        <v>78</v>
      </c>
      <c r="AV1004" s="12" t="s">
        <v>78</v>
      </c>
      <c r="AW1004" s="12" t="s">
        <v>32</v>
      </c>
      <c r="AX1004" s="12" t="s">
        <v>71</v>
      </c>
      <c r="AY1004" s="153" t="s">
        <v>330</v>
      </c>
    </row>
    <row r="1005" spans="2:65" s="12" customFormat="1">
      <c r="B1005" s="151"/>
      <c r="D1005" s="152" t="s">
        <v>340</v>
      </c>
      <c r="E1005" s="153" t="s">
        <v>21</v>
      </c>
      <c r="F1005" s="154" t="s">
        <v>7626</v>
      </c>
      <c r="H1005" s="153" t="s">
        <v>21</v>
      </c>
      <c r="I1005" s="155"/>
      <c r="L1005" s="151"/>
      <c r="M1005" s="156"/>
      <c r="T1005" s="157"/>
      <c r="AT1005" s="153" t="s">
        <v>340</v>
      </c>
      <c r="AU1005" s="153" t="s">
        <v>78</v>
      </c>
      <c r="AV1005" s="12" t="s">
        <v>78</v>
      </c>
      <c r="AW1005" s="12" t="s">
        <v>32</v>
      </c>
      <c r="AX1005" s="12" t="s">
        <v>71</v>
      </c>
      <c r="AY1005" s="153" t="s">
        <v>330</v>
      </c>
    </row>
    <row r="1006" spans="2:65" s="13" customFormat="1">
      <c r="B1006" s="158"/>
      <c r="D1006" s="152" t="s">
        <v>340</v>
      </c>
      <c r="E1006" s="159" t="s">
        <v>21</v>
      </c>
      <c r="F1006" s="160" t="s">
        <v>7627</v>
      </c>
      <c r="H1006" s="161">
        <v>9</v>
      </c>
      <c r="I1006" s="162"/>
      <c r="L1006" s="158"/>
      <c r="M1006" s="163"/>
      <c r="T1006" s="164"/>
      <c r="AT1006" s="159" t="s">
        <v>340</v>
      </c>
      <c r="AU1006" s="159" t="s">
        <v>78</v>
      </c>
      <c r="AV1006" s="13" t="s">
        <v>80</v>
      </c>
      <c r="AW1006" s="13" t="s">
        <v>32</v>
      </c>
      <c r="AX1006" s="13" t="s">
        <v>71</v>
      </c>
      <c r="AY1006" s="159" t="s">
        <v>330</v>
      </c>
    </row>
    <row r="1007" spans="2:65" s="14" customFormat="1">
      <c r="B1007" s="166"/>
      <c r="D1007" s="152" t="s">
        <v>340</v>
      </c>
      <c r="E1007" s="167" t="s">
        <v>21</v>
      </c>
      <c r="F1007" s="168" t="s">
        <v>443</v>
      </c>
      <c r="H1007" s="169">
        <v>9</v>
      </c>
      <c r="I1007" s="170"/>
      <c r="L1007" s="166"/>
      <c r="M1007" s="171"/>
      <c r="T1007" s="172"/>
      <c r="AT1007" s="167" t="s">
        <v>340</v>
      </c>
      <c r="AU1007" s="167" t="s">
        <v>78</v>
      </c>
      <c r="AV1007" s="14" t="s">
        <v>336</v>
      </c>
      <c r="AW1007" s="14" t="s">
        <v>32</v>
      </c>
      <c r="AX1007" s="14" t="s">
        <v>78</v>
      </c>
      <c r="AY1007" s="167" t="s">
        <v>330</v>
      </c>
    </row>
    <row r="1008" spans="2:65" s="1" customFormat="1" ht="16.5" customHeight="1">
      <c r="B1008" s="33"/>
      <c r="C1008" s="134" t="s">
        <v>2548</v>
      </c>
      <c r="D1008" s="134" t="s">
        <v>332</v>
      </c>
      <c r="E1008" s="135" t="s">
        <v>7786</v>
      </c>
      <c r="F1008" s="136" t="s">
        <v>7787</v>
      </c>
      <c r="G1008" s="137" t="s">
        <v>447</v>
      </c>
      <c r="H1008" s="138">
        <v>13</v>
      </c>
      <c r="I1008" s="139">
        <v>1900.82</v>
      </c>
      <c r="J1008" s="140">
        <f>ROUND(I1008*H1008,2)</f>
        <v>24710.66</v>
      </c>
      <c r="K1008" s="136" t="s">
        <v>7141</v>
      </c>
      <c r="L1008" s="33"/>
      <c r="M1008" s="141" t="s">
        <v>21</v>
      </c>
      <c r="N1008" s="142" t="s">
        <v>42</v>
      </c>
      <c r="P1008" s="143">
        <f>O1008*H1008</f>
        <v>0</v>
      </c>
      <c r="Q1008" s="143">
        <v>0</v>
      </c>
      <c r="R1008" s="143">
        <f>Q1008*H1008</f>
        <v>0</v>
      </c>
      <c r="S1008" s="143">
        <v>0</v>
      </c>
      <c r="T1008" s="144">
        <f>S1008*H1008</f>
        <v>0</v>
      </c>
      <c r="AR1008" s="145" t="s">
        <v>444</v>
      </c>
      <c r="AT1008" s="145" t="s">
        <v>332</v>
      </c>
      <c r="AU1008" s="145" t="s">
        <v>78</v>
      </c>
      <c r="AY1008" s="18" t="s">
        <v>330</v>
      </c>
      <c r="BE1008" s="146">
        <f>IF(N1008="základní",J1008,0)</f>
        <v>24710.66</v>
      </c>
      <c r="BF1008" s="146">
        <f>IF(N1008="snížená",J1008,0)</f>
        <v>0</v>
      </c>
      <c r="BG1008" s="146">
        <f>IF(N1008="zákl. přenesená",J1008,0)</f>
        <v>0</v>
      </c>
      <c r="BH1008" s="146">
        <f>IF(N1008="sníž. přenesená",J1008,0)</f>
        <v>0</v>
      </c>
      <c r="BI1008" s="146">
        <f>IF(N1008="nulová",J1008,0)</f>
        <v>0</v>
      </c>
      <c r="BJ1008" s="18" t="s">
        <v>78</v>
      </c>
      <c r="BK1008" s="146">
        <f>ROUND(I1008*H1008,2)</f>
        <v>24710.66</v>
      </c>
      <c r="BL1008" s="18" t="s">
        <v>444</v>
      </c>
      <c r="BM1008" s="145" t="s">
        <v>3673</v>
      </c>
    </row>
    <row r="1009" spans="2:65" s="11" customFormat="1" ht="25.9" customHeight="1">
      <c r="B1009" s="122"/>
      <c r="D1009" s="123" t="s">
        <v>70</v>
      </c>
      <c r="E1009" s="124" t="s">
        <v>3436</v>
      </c>
      <c r="F1009" s="124" t="s">
        <v>7788</v>
      </c>
      <c r="I1009" s="125"/>
      <c r="J1009" s="126">
        <f>BK1009</f>
        <v>348288.3</v>
      </c>
      <c r="L1009" s="122"/>
      <c r="M1009" s="127"/>
      <c r="P1009" s="128">
        <f>SUM(P1010:P1017)</f>
        <v>0</v>
      </c>
      <c r="R1009" s="128">
        <f>SUM(R1010:R1017)</f>
        <v>0.26519999999999999</v>
      </c>
      <c r="T1009" s="129">
        <f>SUM(T1010:T1017)</f>
        <v>0</v>
      </c>
      <c r="AR1009" s="123" t="s">
        <v>80</v>
      </c>
      <c r="AT1009" s="130" t="s">
        <v>70</v>
      </c>
      <c r="AU1009" s="130" t="s">
        <v>71</v>
      </c>
      <c r="AY1009" s="123" t="s">
        <v>330</v>
      </c>
      <c r="BK1009" s="131">
        <f>SUM(BK1010:BK1017)</f>
        <v>348288.3</v>
      </c>
    </row>
    <row r="1010" spans="2:65" s="1" customFormat="1" ht="16.5" customHeight="1">
      <c r="B1010" s="33"/>
      <c r="C1010" s="134" t="s">
        <v>2553</v>
      </c>
      <c r="D1010" s="134" t="s">
        <v>332</v>
      </c>
      <c r="E1010" s="135" t="s">
        <v>7789</v>
      </c>
      <c r="F1010" s="136" t="s">
        <v>7790</v>
      </c>
      <c r="G1010" s="137" t="s">
        <v>2511</v>
      </c>
      <c r="H1010" s="138">
        <v>4420</v>
      </c>
      <c r="I1010" s="139">
        <v>78.59</v>
      </c>
      <c r="J1010" s="140">
        <f>ROUND(I1010*H1010,2)</f>
        <v>347367.8</v>
      </c>
      <c r="K1010" s="136" t="s">
        <v>7141</v>
      </c>
      <c r="L1010" s="33"/>
      <c r="M1010" s="141" t="s">
        <v>21</v>
      </c>
      <c r="N1010" s="142" t="s">
        <v>42</v>
      </c>
      <c r="P1010" s="143">
        <f>O1010*H1010</f>
        <v>0</v>
      </c>
      <c r="Q1010" s="143">
        <v>6.0000000000000002E-5</v>
      </c>
      <c r="R1010" s="143">
        <f>Q1010*H1010</f>
        <v>0.26519999999999999</v>
      </c>
      <c r="S1010" s="143">
        <v>0</v>
      </c>
      <c r="T1010" s="144">
        <f>S1010*H1010</f>
        <v>0</v>
      </c>
      <c r="AR1010" s="145" t="s">
        <v>444</v>
      </c>
      <c r="AT1010" s="145" t="s">
        <v>332</v>
      </c>
      <c r="AU1010" s="145" t="s">
        <v>78</v>
      </c>
      <c r="AY1010" s="18" t="s">
        <v>330</v>
      </c>
      <c r="BE1010" s="146">
        <f>IF(N1010="základní",J1010,0)</f>
        <v>347367.8</v>
      </c>
      <c r="BF1010" s="146">
        <f>IF(N1010="snížená",J1010,0)</f>
        <v>0</v>
      </c>
      <c r="BG1010" s="146">
        <f>IF(N1010="zákl. přenesená",J1010,0)</f>
        <v>0</v>
      </c>
      <c r="BH1010" s="146">
        <f>IF(N1010="sníž. přenesená",J1010,0)</f>
        <v>0</v>
      </c>
      <c r="BI1010" s="146">
        <f>IF(N1010="nulová",J1010,0)</f>
        <v>0</v>
      </c>
      <c r="BJ1010" s="18" t="s">
        <v>78</v>
      </c>
      <c r="BK1010" s="146">
        <f>ROUND(I1010*H1010,2)</f>
        <v>347367.8</v>
      </c>
      <c r="BL1010" s="18" t="s">
        <v>444</v>
      </c>
      <c r="BM1010" s="145" t="s">
        <v>3680</v>
      </c>
    </row>
    <row r="1011" spans="2:65" s="1" customFormat="1" ht="39">
      <c r="B1011" s="33"/>
      <c r="D1011" s="152" t="s">
        <v>375</v>
      </c>
      <c r="F1011" s="165" t="s">
        <v>7791</v>
      </c>
      <c r="I1011" s="149"/>
      <c r="L1011" s="33"/>
      <c r="M1011" s="150"/>
      <c r="T1011" s="52"/>
      <c r="AT1011" s="18" t="s">
        <v>375</v>
      </c>
      <c r="AU1011" s="18" t="s">
        <v>78</v>
      </c>
    </row>
    <row r="1012" spans="2:65" s="12" customFormat="1">
      <c r="B1012" s="151"/>
      <c r="D1012" s="152" t="s">
        <v>340</v>
      </c>
      <c r="E1012" s="153" t="s">
        <v>21</v>
      </c>
      <c r="F1012" s="154" t="s">
        <v>7792</v>
      </c>
      <c r="H1012" s="153" t="s">
        <v>21</v>
      </c>
      <c r="I1012" s="155"/>
      <c r="L1012" s="151"/>
      <c r="M1012" s="156"/>
      <c r="T1012" s="157"/>
      <c r="AT1012" s="153" t="s">
        <v>340</v>
      </c>
      <c r="AU1012" s="153" t="s">
        <v>78</v>
      </c>
      <c r="AV1012" s="12" t="s">
        <v>78</v>
      </c>
      <c r="AW1012" s="12" t="s">
        <v>32</v>
      </c>
      <c r="AX1012" s="12" t="s">
        <v>71</v>
      </c>
      <c r="AY1012" s="153" t="s">
        <v>330</v>
      </c>
    </row>
    <row r="1013" spans="2:65" s="13" customFormat="1">
      <c r="B1013" s="158"/>
      <c r="D1013" s="152" t="s">
        <v>340</v>
      </c>
      <c r="E1013" s="159" t="s">
        <v>21</v>
      </c>
      <c r="F1013" s="160" t="s">
        <v>7793</v>
      </c>
      <c r="H1013" s="161">
        <v>1470</v>
      </c>
      <c r="I1013" s="162"/>
      <c r="L1013" s="158"/>
      <c r="M1013" s="163"/>
      <c r="T1013" s="164"/>
      <c r="AT1013" s="159" t="s">
        <v>340</v>
      </c>
      <c r="AU1013" s="159" t="s">
        <v>78</v>
      </c>
      <c r="AV1013" s="13" t="s">
        <v>80</v>
      </c>
      <c r="AW1013" s="13" t="s">
        <v>32</v>
      </c>
      <c r="AX1013" s="13" t="s">
        <v>71</v>
      </c>
      <c r="AY1013" s="159" t="s">
        <v>330</v>
      </c>
    </row>
    <row r="1014" spans="2:65" s="12" customFormat="1">
      <c r="B1014" s="151"/>
      <c r="D1014" s="152" t="s">
        <v>340</v>
      </c>
      <c r="E1014" s="153" t="s">
        <v>21</v>
      </c>
      <c r="F1014" s="154" t="s">
        <v>7794</v>
      </c>
      <c r="H1014" s="153" t="s">
        <v>21</v>
      </c>
      <c r="I1014" s="155"/>
      <c r="L1014" s="151"/>
      <c r="M1014" s="156"/>
      <c r="T1014" s="157"/>
      <c r="AT1014" s="153" t="s">
        <v>340</v>
      </c>
      <c r="AU1014" s="153" t="s">
        <v>78</v>
      </c>
      <c r="AV1014" s="12" t="s">
        <v>78</v>
      </c>
      <c r="AW1014" s="12" t="s">
        <v>32</v>
      </c>
      <c r="AX1014" s="12" t="s">
        <v>71</v>
      </c>
      <c r="AY1014" s="153" t="s">
        <v>330</v>
      </c>
    </row>
    <row r="1015" spans="2:65" s="13" customFormat="1">
      <c r="B1015" s="158"/>
      <c r="D1015" s="152" t="s">
        <v>340</v>
      </c>
      <c r="E1015" s="159" t="s">
        <v>21</v>
      </c>
      <c r="F1015" s="160" t="s">
        <v>7795</v>
      </c>
      <c r="H1015" s="161">
        <v>2950</v>
      </c>
      <c r="I1015" s="162"/>
      <c r="L1015" s="158"/>
      <c r="M1015" s="163"/>
      <c r="T1015" s="164"/>
      <c r="AT1015" s="159" t="s">
        <v>340</v>
      </c>
      <c r="AU1015" s="159" t="s">
        <v>78</v>
      </c>
      <c r="AV1015" s="13" t="s">
        <v>80</v>
      </c>
      <c r="AW1015" s="13" t="s">
        <v>32</v>
      </c>
      <c r="AX1015" s="13" t="s">
        <v>71</v>
      </c>
      <c r="AY1015" s="159" t="s">
        <v>330</v>
      </c>
    </row>
    <row r="1016" spans="2:65" s="14" customFormat="1">
      <c r="B1016" s="166"/>
      <c r="D1016" s="152" t="s">
        <v>340</v>
      </c>
      <c r="E1016" s="167" t="s">
        <v>21</v>
      </c>
      <c r="F1016" s="168" t="s">
        <v>443</v>
      </c>
      <c r="H1016" s="169">
        <v>4420</v>
      </c>
      <c r="I1016" s="170"/>
      <c r="L1016" s="166"/>
      <c r="M1016" s="171"/>
      <c r="T1016" s="172"/>
      <c r="AT1016" s="167" t="s">
        <v>340</v>
      </c>
      <c r="AU1016" s="167" t="s">
        <v>78</v>
      </c>
      <c r="AV1016" s="14" t="s">
        <v>336</v>
      </c>
      <c r="AW1016" s="14" t="s">
        <v>32</v>
      </c>
      <c r="AX1016" s="14" t="s">
        <v>78</v>
      </c>
      <c r="AY1016" s="167" t="s">
        <v>330</v>
      </c>
    </row>
    <row r="1017" spans="2:65" s="1" customFormat="1" ht="16.5" customHeight="1">
      <c r="B1017" s="33"/>
      <c r="C1017" s="134" t="s">
        <v>2560</v>
      </c>
      <c r="D1017" s="134" t="s">
        <v>332</v>
      </c>
      <c r="E1017" s="135" t="s">
        <v>7796</v>
      </c>
      <c r="F1017" s="136" t="s">
        <v>7797</v>
      </c>
      <c r="G1017" s="137" t="s">
        <v>447</v>
      </c>
      <c r="H1017" s="138">
        <v>0.26500000000000001</v>
      </c>
      <c r="I1017" s="139">
        <v>3473.57</v>
      </c>
      <c r="J1017" s="140">
        <f>ROUND(I1017*H1017,2)</f>
        <v>920.5</v>
      </c>
      <c r="K1017" s="136" t="s">
        <v>7141</v>
      </c>
      <c r="L1017" s="33"/>
      <c r="M1017" s="141" t="s">
        <v>21</v>
      </c>
      <c r="N1017" s="142" t="s">
        <v>42</v>
      </c>
      <c r="P1017" s="143">
        <f>O1017*H1017</f>
        <v>0</v>
      </c>
      <c r="Q1017" s="143">
        <v>0</v>
      </c>
      <c r="R1017" s="143">
        <f>Q1017*H1017</f>
        <v>0</v>
      </c>
      <c r="S1017" s="143">
        <v>0</v>
      </c>
      <c r="T1017" s="144">
        <f>S1017*H1017</f>
        <v>0</v>
      </c>
      <c r="AR1017" s="145" t="s">
        <v>444</v>
      </c>
      <c r="AT1017" s="145" t="s">
        <v>332</v>
      </c>
      <c r="AU1017" s="145" t="s">
        <v>78</v>
      </c>
      <c r="AY1017" s="18" t="s">
        <v>330</v>
      </c>
      <c r="BE1017" s="146">
        <f>IF(N1017="základní",J1017,0)</f>
        <v>920.5</v>
      </c>
      <c r="BF1017" s="146">
        <f>IF(N1017="snížená",J1017,0)</f>
        <v>0</v>
      </c>
      <c r="BG1017" s="146">
        <f>IF(N1017="zákl. přenesená",J1017,0)</f>
        <v>0</v>
      </c>
      <c r="BH1017" s="146">
        <f>IF(N1017="sníž. přenesená",J1017,0)</f>
        <v>0</v>
      </c>
      <c r="BI1017" s="146">
        <f>IF(N1017="nulová",J1017,0)</f>
        <v>0</v>
      </c>
      <c r="BJ1017" s="18" t="s">
        <v>78</v>
      </c>
      <c r="BK1017" s="146">
        <f>ROUND(I1017*H1017,2)</f>
        <v>920.5</v>
      </c>
      <c r="BL1017" s="18" t="s">
        <v>444</v>
      </c>
      <c r="BM1017" s="145" t="s">
        <v>3689</v>
      </c>
    </row>
    <row r="1018" spans="2:65" s="11" customFormat="1" ht="25.9" customHeight="1">
      <c r="B1018" s="122"/>
      <c r="D1018" s="123" t="s">
        <v>70</v>
      </c>
      <c r="E1018" s="124" t="s">
        <v>1360</v>
      </c>
      <c r="F1018" s="124" t="s">
        <v>2373</v>
      </c>
      <c r="I1018" s="125"/>
      <c r="J1018" s="126">
        <f>BK1018</f>
        <v>22313.82</v>
      </c>
      <c r="L1018" s="122"/>
      <c r="M1018" s="127"/>
      <c r="P1018" s="128">
        <f>SUM(P1019:P1030)</f>
        <v>0</v>
      </c>
      <c r="R1018" s="128">
        <f>SUM(R1019:R1030)</f>
        <v>0</v>
      </c>
      <c r="T1018" s="129">
        <f>SUM(T1019:T1030)</f>
        <v>0</v>
      </c>
      <c r="AR1018" s="123" t="s">
        <v>78</v>
      </c>
      <c r="AT1018" s="130" t="s">
        <v>70</v>
      </c>
      <c r="AU1018" s="130" t="s">
        <v>71</v>
      </c>
      <c r="AY1018" s="123" t="s">
        <v>330</v>
      </c>
      <c r="BK1018" s="131">
        <f>SUM(BK1019:BK1030)</f>
        <v>22313.82</v>
      </c>
    </row>
    <row r="1019" spans="2:65" s="1" customFormat="1" ht="16.5" customHeight="1">
      <c r="B1019" s="33"/>
      <c r="C1019" s="134" t="s">
        <v>2565</v>
      </c>
      <c r="D1019" s="134" t="s">
        <v>332</v>
      </c>
      <c r="E1019" s="135" t="s">
        <v>7798</v>
      </c>
      <c r="F1019" s="136" t="s">
        <v>7799</v>
      </c>
      <c r="G1019" s="137" t="s">
        <v>2448</v>
      </c>
      <c r="H1019" s="138">
        <v>6</v>
      </c>
      <c r="I1019" s="139">
        <v>298.85000000000002</v>
      </c>
      <c r="J1019" s="140">
        <f>ROUND(I1019*H1019,2)</f>
        <v>1793.1</v>
      </c>
      <c r="K1019" s="136" t="s">
        <v>7141</v>
      </c>
      <c r="L1019" s="33"/>
      <c r="M1019" s="141" t="s">
        <v>21</v>
      </c>
      <c r="N1019" s="142" t="s">
        <v>42</v>
      </c>
      <c r="P1019" s="143">
        <f>O1019*H1019</f>
        <v>0</v>
      </c>
      <c r="Q1019" s="143">
        <v>0</v>
      </c>
      <c r="R1019" s="143">
        <f>Q1019*H1019</f>
        <v>0</v>
      </c>
      <c r="S1019" s="143">
        <v>0</v>
      </c>
      <c r="T1019" s="144">
        <f>S1019*H1019</f>
        <v>0</v>
      </c>
      <c r="AR1019" s="145" t="s">
        <v>336</v>
      </c>
      <c r="AT1019" s="145" t="s">
        <v>332</v>
      </c>
      <c r="AU1019" s="145" t="s">
        <v>78</v>
      </c>
      <c r="AY1019" s="18" t="s">
        <v>330</v>
      </c>
      <c r="BE1019" s="146">
        <f>IF(N1019="základní",J1019,0)</f>
        <v>1793.1</v>
      </c>
      <c r="BF1019" s="146">
        <f>IF(N1019="snížená",J1019,0)</f>
        <v>0</v>
      </c>
      <c r="BG1019" s="146">
        <f>IF(N1019="zákl. přenesená",J1019,0)</f>
        <v>0</v>
      </c>
      <c r="BH1019" s="146">
        <f>IF(N1019="sníž. přenesená",J1019,0)</f>
        <v>0</v>
      </c>
      <c r="BI1019" s="146">
        <f>IF(N1019="nulová",J1019,0)</f>
        <v>0</v>
      </c>
      <c r="BJ1019" s="18" t="s">
        <v>78</v>
      </c>
      <c r="BK1019" s="146">
        <f>ROUND(I1019*H1019,2)</f>
        <v>1793.1</v>
      </c>
      <c r="BL1019" s="18" t="s">
        <v>336</v>
      </c>
      <c r="BM1019" s="145" t="s">
        <v>3697</v>
      </c>
    </row>
    <row r="1020" spans="2:65" s="12" customFormat="1">
      <c r="B1020" s="151"/>
      <c r="D1020" s="152" t="s">
        <v>340</v>
      </c>
      <c r="E1020" s="153" t="s">
        <v>21</v>
      </c>
      <c r="F1020" s="154" t="s">
        <v>7800</v>
      </c>
      <c r="H1020" s="153" t="s">
        <v>21</v>
      </c>
      <c r="I1020" s="155"/>
      <c r="L1020" s="151"/>
      <c r="M1020" s="156"/>
      <c r="T1020" s="157"/>
      <c r="AT1020" s="153" t="s">
        <v>340</v>
      </c>
      <c r="AU1020" s="153" t="s">
        <v>78</v>
      </c>
      <c r="AV1020" s="12" t="s">
        <v>78</v>
      </c>
      <c r="AW1020" s="12" t="s">
        <v>32</v>
      </c>
      <c r="AX1020" s="12" t="s">
        <v>71</v>
      </c>
      <c r="AY1020" s="153" t="s">
        <v>330</v>
      </c>
    </row>
    <row r="1021" spans="2:65" s="13" customFormat="1">
      <c r="B1021" s="158"/>
      <c r="D1021" s="152" t="s">
        <v>340</v>
      </c>
      <c r="E1021" s="159" t="s">
        <v>21</v>
      </c>
      <c r="F1021" s="160" t="s">
        <v>7384</v>
      </c>
      <c r="H1021" s="161">
        <v>6</v>
      </c>
      <c r="I1021" s="162"/>
      <c r="L1021" s="158"/>
      <c r="M1021" s="163"/>
      <c r="T1021" s="164"/>
      <c r="AT1021" s="159" t="s">
        <v>340</v>
      </c>
      <c r="AU1021" s="159" t="s">
        <v>78</v>
      </c>
      <c r="AV1021" s="13" t="s">
        <v>80</v>
      </c>
      <c r="AW1021" s="13" t="s">
        <v>32</v>
      </c>
      <c r="AX1021" s="13" t="s">
        <v>71</v>
      </c>
      <c r="AY1021" s="159" t="s">
        <v>330</v>
      </c>
    </row>
    <row r="1022" spans="2:65" s="14" customFormat="1">
      <c r="B1022" s="166"/>
      <c r="D1022" s="152" t="s">
        <v>340</v>
      </c>
      <c r="E1022" s="167" t="s">
        <v>21</v>
      </c>
      <c r="F1022" s="168" t="s">
        <v>443</v>
      </c>
      <c r="H1022" s="169">
        <v>6</v>
      </c>
      <c r="I1022" s="170"/>
      <c r="L1022" s="166"/>
      <c r="M1022" s="171"/>
      <c r="T1022" s="172"/>
      <c r="AT1022" s="167" t="s">
        <v>340</v>
      </c>
      <c r="AU1022" s="167" t="s">
        <v>78</v>
      </c>
      <c r="AV1022" s="14" t="s">
        <v>336</v>
      </c>
      <c r="AW1022" s="14" t="s">
        <v>32</v>
      </c>
      <c r="AX1022" s="14" t="s">
        <v>78</v>
      </c>
      <c r="AY1022" s="167" t="s">
        <v>330</v>
      </c>
    </row>
    <row r="1023" spans="2:65" s="1" customFormat="1" ht="16.5" customHeight="1">
      <c r="B1023" s="33"/>
      <c r="C1023" s="134" t="s">
        <v>2572</v>
      </c>
      <c r="D1023" s="134" t="s">
        <v>332</v>
      </c>
      <c r="E1023" s="135" t="s">
        <v>7801</v>
      </c>
      <c r="F1023" s="136" t="s">
        <v>7802</v>
      </c>
      <c r="G1023" s="137" t="s">
        <v>367</v>
      </c>
      <c r="H1023" s="138">
        <v>300</v>
      </c>
      <c r="I1023" s="139">
        <v>66.41</v>
      </c>
      <c r="J1023" s="140">
        <f>ROUND(I1023*H1023,2)</f>
        <v>19923</v>
      </c>
      <c r="K1023" s="136" t="s">
        <v>7141</v>
      </c>
      <c r="L1023" s="33"/>
      <c r="M1023" s="141" t="s">
        <v>21</v>
      </c>
      <c r="N1023" s="142" t="s">
        <v>42</v>
      </c>
      <c r="P1023" s="143">
        <f>O1023*H1023</f>
        <v>0</v>
      </c>
      <c r="Q1023" s="143">
        <v>0</v>
      </c>
      <c r="R1023" s="143">
        <f>Q1023*H1023</f>
        <v>0</v>
      </c>
      <c r="S1023" s="143">
        <v>0</v>
      </c>
      <c r="T1023" s="144">
        <f>S1023*H1023</f>
        <v>0</v>
      </c>
      <c r="AR1023" s="145" t="s">
        <v>336</v>
      </c>
      <c r="AT1023" s="145" t="s">
        <v>332</v>
      </c>
      <c r="AU1023" s="145" t="s">
        <v>78</v>
      </c>
      <c r="AY1023" s="18" t="s">
        <v>330</v>
      </c>
      <c r="BE1023" s="146">
        <f>IF(N1023="základní",J1023,0)</f>
        <v>19923</v>
      </c>
      <c r="BF1023" s="146">
        <f>IF(N1023="snížená",J1023,0)</f>
        <v>0</v>
      </c>
      <c r="BG1023" s="146">
        <f>IF(N1023="zákl. přenesená",J1023,0)</f>
        <v>0</v>
      </c>
      <c r="BH1023" s="146">
        <f>IF(N1023="sníž. přenesená",J1023,0)</f>
        <v>0</v>
      </c>
      <c r="BI1023" s="146">
        <f>IF(N1023="nulová",J1023,0)</f>
        <v>0</v>
      </c>
      <c r="BJ1023" s="18" t="s">
        <v>78</v>
      </c>
      <c r="BK1023" s="146">
        <f>ROUND(I1023*H1023,2)</f>
        <v>19923</v>
      </c>
      <c r="BL1023" s="18" t="s">
        <v>336</v>
      </c>
      <c r="BM1023" s="145" t="s">
        <v>3705</v>
      </c>
    </row>
    <row r="1024" spans="2:65" s="12" customFormat="1">
      <c r="B1024" s="151"/>
      <c r="D1024" s="152" t="s">
        <v>340</v>
      </c>
      <c r="E1024" s="153" t="s">
        <v>21</v>
      </c>
      <c r="F1024" s="154" t="s">
        <v>7803</v>
      </c>
      <c r="H1024" s="153" t="s">
        <v>21</v>
      </c>
      <c r="I1024" s="155"/>
      <c r="L1024" s="151"/>
      <c r="M1024" s="156"/>
      <c r="T1024" s="157"/>
      <c r="AT1024" s="153" t="s">
        <v>340</v>
      </c>
      <c r="AU1024" s="153" t="s">
        <v>78</v>
      </c>
      <c r="AV1024" s="12" t="s">
        <v>78</v>
      </c>
      <c r="AW1024" s="12" t="s">
        <v>32</v>
      </c>
      <c r="AX1024" s="12" t="s">
        <v>71</v>
      </c>
      <c r="AY1024" s="153" t="s">
        <v>330</v>
      </c>
    </row>
    <row r="1025" spans="2:65" s="13" customFormat="1">
      <c r="B1025" s="158"/>
      <c r="D1025" s="152" t="s">
        <v>340</v>
      </c>
      <c r="E1025" s="159" t="s">
        <v>21</v>
      </c>
      <c r="F1025" s="160" t="s">
        <v>7804</v>
      </c>
      <c r="H1025" s="161">
        <v>300</v>
      </c>
      <c r="I1025" s="162"/>
      <c r="L1025" s="158"/>
      <c r="M1025" s="163"/>
      <c r="T1025" s="164"/>
      <c r="AT1025" s="159" t="s">
        <v>340</v>
      </c>
      <c r="AU1025" s="159" t="s">
        <v>78</v>
      </c>
      <c r="AV1025" s="13" t="s">
        <v>80</v>
      </c>
      <c r="AW1025" s="13" t="s">
        <v>32</v>
      </c>
      <c r="AX1025" s="13" t="s">
        <v>71</v>
      </c>
      <c r="AY1025" s="159" t="s">
        <v>330</v>
      </c>
    </row>
    <row r="1026" spans="2:65" s="14" customFormat="1">
      <c r="B1026" s="166"/>
      <c r="D1026" s="152" t="s">
        <v>340</v>
      </c>
      <c r="E1026" s="167" t="s">
        <v>21</v>
      </c>
      <c r="F1026" s="168" t="s">
        <v>443</v>
      </c>
      <c r="H1026" s="169">
        <v>300</v>
      </c>
      <c r="I1026" s="170"/>
      <c r="L1026" s="166"/>
      <c r="M1026" s="171"/>
      <c r="T1026" s="172"/>
      <c r="AT1026" s="167" t="s">
        <v>340</v>
      </c>
      <c r="AU1026" s="167" t="s">
        <v>78</v>
      </c>
      <c r="AV1026" s="14" t="s">
        <v>336</v>
      </c>
      <c r="AW1026" s="14" t="s">
        <v>32</v>
      </c>
      <c r="AX1026" s="14" t="s">
        <v>78</v>
      </c>
      <c r="AY1026" s="167" t="s">
        <v>330</v>
      </c>
    </row>
    <row r="1027" spans="2:65" s="1" customFormat="1" ht="16.5" customHeight="1">
      <c r="B1027" s="33"/>
      <c r="C1027" s="134" t="s">
        <v>2579</v>
      </c>
      <c r="D1027" s="134" t="s">
        <v>332</v>
      </c>
      <c r="E1027" s="135" t="s">
        <v>7805</v>
      </c>
      <c r="F1027" s="136" t="s">
        <v>7806</v>
      </c>
      <c r="G1027" s="137" t="s">
        <v>2448</v>
      </c>
      <c r="H1027" s="138">
        <v>6</v>
      </c>
      <c r="I1027" s="139">
        <v>99.62</v>
      </c>
      <c r="J1027" s="140">
        <f>ROUND(I1027*H1027,2)</f>
        <v>597.72</v>
      </c>
      <c r="K1027" s="136" t="s">
        <v>7141</v>
      </c>
      <c r="L1027" s="33"/>
      <c r="M1027" s="141" t="s">
        <v>21</v>
      </c>
      <c r="N1027" s="142" t="s">
        <v>42</v>
      </c>
      <c r="P1027" s="143">
        <f>O1027*H1027</f>
        <v>0</v>
      </c>
      <c r="Q1027" s="143">
        <v>0</v>
      </c>
      <c r="R1027" s="143">
        <f>Q1027*H1027</f>
        <v>0</v>
      </c>
      <c r="S1027" s="143">
        <v>0</v>
      </c>
      <c r="T1027" s="144">
        <f>S1027*H1027</f>
        <v>0</v>
      </c>
      <c r="AR1027" s="145" t="s">
        <v>336</v>
      </c>
      <c r="AT1027" s="145" t="s">
        <v>332</v>
      </c>
      <c r="AU1027" s="145" t="s">
        <v>78</v>
      </c>
      <c r="AY1027" s="18" t="s">
        <v>330</v>
      </c>
      <c r="BE1027" s="146">
        <f>IF(N1027="základní",J1027,0)</f>
        <v>597.72</v>
      </c>
      <c r="BF1027" s="146">
        <f>IF(N1027="snížená",J1027,0)</f>
        <v>0</v>
      </c>
      <c r="BG1027" s="146">
        <f>IF(N1027="zákl. přenesená",J1027,0)</f>
        <v>0</v>
      </c>
      <c r="BH1027" s="146">
        <f>IF(N1027="sníž. přenesená",J1027,0)</f>
        <v>0</v>
      </c>
      <c r="BI1027" s="146">
        <f>IF(N1027="nulová",J1027,0)</f>
        <v>0</v>
      </c>
      <c r="BJ1027" s="18" t="s">
        <v>78</v>
      </c>
      <c r="BK1027" s="146">
        <f>ROUND(I1027*H1027,2)</f>
        <v>597.72</v>
      </c>
      <c r="BL1027" s="18" t="s">
        <v>336</v>
      </c>
      <c r="BM1027" s="145" t="s">
        <v>3714</v>
      </c>
    </row>
    <row r="1028" spans="2:65" s="12" customFormat="1">
      <c r="B1028" s="151"/>
      <c r="D1028" s="152" t="s">
        <v>340</v>
      </c>
      <c r="E1028" s="153" t="s">
        <v>21</v>
      </c>
      <c r="F1028" s="154" t="s">
        <v>7807</v>
      </c>
      <c r="H1028" s="153" t="s">
        <v>21</v>
      </c>
      <c r="I1028" s="155"/>
      <c r="L1028" s="151"/>
      <c r="M1028" s="156"/>
      <c r="T1028" s="157"/>
      <c r="AT1028" s="153" t="s">
        <v>340</v>
      </c>
      <c r="AU1028" s="153" t="s">
        <v>78</v>
      </c>
      <c r="AV1028" s="12" t="s">
        <v>78</v>
      </c>
      <c r="AW1028" s="12" t="s">
        <v>32</v>
      </c>
      <c r="AX1028" s="12" t="s">
        <v>71</v>
      </c>
      <c r="AY1028" s="153" t="s">
        <v>330</v>
      </c>
    </row>
    <row r="1029" spans="2:65" s="13" customFormat="1">
      <c r="B1029" s="158"/>
      <c r="D1029" s="152" t="s">
        <v>340</v>
      </c>
      <c r="E1029" s="159" t="s">
        <v>21</v>
      </c>
      <c r="F1029" s="160" t="s">
        <v>7384</v>
      </c>
      <c r="H1029" s="161">
        <v>6</v>
      </c>
      <c r="I1029" s="162"/>
      <c r="L1029" s="158"/>
      <c r="M1029" s="163"/>
      <c r="T1029" s="164"/>
      <c r="AT1029" s="159" t="s">
        <v>340</v>
      </c>
      <c r="AU1029" s="159" t="s">
        <v>78</v>
      </c>
      <c r="AV1029" s="13" t="s">
        <v>80</v>
      </c>
      <c r="AW1029" s="13" t="s">
        <v>32</v>
      </c>
      <c r="AX1029" s="13" t="s">
        <v>71</v>
      </c>
      <c r="AY1029" s="159" t="s">
        <v>330</v>
      </c>
    </row>
    <row r="1030" spans="2:65" s="14" customFormat="1">
      <c r="B1030" s="166"/>
      <c r="D1030" s="152" t="s">
        <v>340</v>
      </c>
      <c r="E1030" s="167" t="s">
        <v>21</v>
      </c>
      <c r="F1030" s="168" t="s">
        <v>443</v>
      </c>
      <c r="H1030" s="169">
        <v>6</v>
      </c>
      <c r="I1030" s="170"/>
      <c r="L1030" s="166"/>
      <c r="M1030" s="171"/>
      <c r="T1030" s="172"/>
      <c r="AT1030" s="167" t="s">
        <v>340</v>
      </c>
      <c r="AU1030" s="167" t="s">
        <v>78</v>
      </c>
      <c r="AV1030" s="14" t="s">
        <v>336</v>
      </c>
      <c r="AW1030" s="14" t="s">
        <v>32</v>
      </c>
      <c r="AX1030" s="14" t="s">
        <v>78</v>
      </c>
      <c r="AY1030" s="167" t="s">
        <v>330</v>
      </c>
    </row>
    <row r="1031" spans="2:65" s="11" customFormat="1" ht="25.9" customHeight="1">
      <c r="B1031" s="122"/>
      <c r="D1031" s="123" t="s">
        <v>70</v>
      </c>
      <c r="E1031" s="124" t="s">
        <v>1380</v>
      </c>
      <c r="F1031" s="124" t="s">
        <v>7808</v>
      </c>
      <c r="I1031" s="125"/>
      <c r="J1031" s="126">
        <f>BK1031</f>
        <v>102717.12</v>
      </c>
      <c r="L1031" s="122"/>
      <c r="M1031" s="127"/>
      <c r="P1031" s="128">
        <f>SUM(P1032:P1038)</f>
        <v>0</v>
      </c>
      <c r="R1031" s="128">
        <f>SUM(R1032:R1038)</f>
        <v>1.256</v>
      </c>
      <c r="T1031" s="129">
        <f>SUM(T1032:T1038)</f>
        <v>0</v>
      </c>
      <c r="AR1031" s="123" t="s">
        <v>78</v>
      </c>
      <c r="AT1031" s="130" t="s">
        <v>70</v>
      </c>
      <c r="AU1031" s="130" t="s">
        <v>71</v>
      </c>
      <c r="AY1031" s="123" t="s">
        <v>330</v>
      </c>
      <c r="BK1031" s="131">
        <f>SUM(BK1032:BK1038)</f>
        <v>102717.12</v>
      </c>
    </row>
    <row r="1032" spans="2:65" s="1" customFormat="1" ht="16.5" customHeight="1">
      <c r="B1032" s="33"/>
      <c r="C1032" s="134" t="s">
        <v>2585</v>
      </c>
      <c r="D1032" s="134" t="s">
        <v>332</v>
      </c>
      <c r="E1032" s="135" t="s">
        <v>7809</v>
      </c>
      <c r="F1032" s="136" t="s">
        <v>7810</v>
      </c>
      <c r="G1032" s="137" t="s">
        <v>353</v>
      </c>
      <c r="H1032" s="138">
        <v>16</v>
      </c>
      <c r="I1032" s="139">
        <v>6419.82</v>
      </c>
      <c r="J1032" s="140">
        <f>ROUND(I1032*H1032,2)</f>
        <v>102717.12</v>
      </c>
      <c r="K1032" s="136" t="s">
        <v>7141</v>
      </c>
      <c r="L1032" s="33"/>
      <c r="M1032" s="141" t="s">
        <v>21</v>
      </c>
      <c r="N1032" s="142" t="s">
        <v>42</v>
      </c>
      <c r="P1032" s="143">
        <f>O1032*H1032</f>
        <v>0</v>
      </c>
      <c r="Q1032" s="143">
        <v>7.85E-2</v>
      </c>
      <c r="R1032" s="143">
        <f>Q1032*H1032</f>
        <v>1.256</v>
      </c>
      <c r="S1032" s="143">
        <v>0</v>
      </c>
      <c r="T1032" s="144">
        <f>S1032*H1032</f>
        <v>0</v>
      </c>
      <c r="AR1032" s="145" t="s">
        <v>336</v>
      </c>
      <c r="AT1032" s="145" t="s">
        <v>332</v>
      </c>
      <c r="AU1032" s="145" t="s">
        <v>78</v>
      </c>
      <c r="AY1032" s="18" t="s">
        <v>330</v>
      </c>
      <c r="BE1032" s="146">
        <f>IF(N1032="základní",J1032,0)</f>
        <v>102717.12</v>
      </c>
      <c r="BF1032" s="146">
        <f>IF(N1032="snížená",J1032,0)</f>
        <v>0</v>
      </c>
      <c r="BG1032" s="146">
        <f>IF(N1032="zákl. přenesená",J1032,0)</f>
        <v>0</v>
      </c>
      <c r="BH1032" s="146">
        <f>IF(N1032="sníž. přenesená",J1032,0)</f>
        <v>0</v>
      </c>
      <c r="BI1032" s="146">
        <f>IF(N1032="nulová",J1032,0)</f>
        <v>0</v>
      </c>
      <c r="BJ1032" s="18" t="s">
        <v>78</v>
      </c>
      <c r="BK1032" s="146">
        <f>ROUND(I1032*H1032,2)</f>
        <v>102717.12</v>
      </c>
      <c r="BL1032" s="18" t="s">
        <v>336</v>
      </c>
      <c r="BM1032" s="145" t="s">
        <v>3723</v>
      </c>
    </row>
    <row r="1033" spans="2:65" s="1" customFormat="1" ht="29.25">
      <c r="B1033" s="33"/>
      <c r="D1033" s="152" t="s">
        <v>375</v>
      </c>
      <c r="F1033" s="165" t="s">
        <v>7811</v>
      </c>
      <c r="I1033" s="149"/>
      <c r="L1033" s="33"/>
      <c r="M1033" s="150"/>
      <c r="T1033" s="52"/>
      <c r="AT1033" s="18" t="s">
        <v>375</v>
      </c>
      <c r="AU1033" s="18" t="s">
        <v>78</v>
      </c>
    </row>
    <row r="1034" spans="2:65" s="12" customFormat="1">
      <c r="B1034" s="151"/>
      <c r="D1034" s="152" t="s">
        <v>340</v>
      </c>
      <c r="E1034" s="153" t="s">
        <v>21</v>
      </c>
      <c r="F1034" s="154" t="s">
        <v>7812</v>
      </c>
      <c r="H1034" s="153" t="s">
        <v>21</v>
      </c>
      <c r="I1034" s="155"/>
      <c r="L1034" s="151"/>
      <c r="M1034" s="156"/>
      <c r="T1034" s="157"/>
      <c r="AT1034" s="153" t="s">
        <v>340</v>
      </c>
      <c r="AU1034" s="153" t="s">
        <v>78</v>
      </c>
      <c r="AV1034" s="12" t="s">
        <v>78</v>
      </c>
      <c r="AW1034" s="12" t="s">
        <v>32</v>
      </c>
      <c r="AX1034" s="12" t="s">
        <v>71</v>
      </c>
      <c r="AY1034" s="153" t="s">
        <v>330</v>
      </c>
    </row>
    <row r="1035" spans="2:65" s="13" customFormat="1">
      <c r="B1035" s="158"/>
      <c r="D1035" s="152" t="s">
        <v>340</v>
      </c>
      <c r="E1035" s="159" t="s">
        <v>21</v>
      </c>
      <c r="F1035" s="160" t="s">
        <v>7813</v>
      </c>
      <c r="H1035" s="161">
        <v>8</v>
      </c>
      <c r="I1035" s="162"/>
      <c r="L1035" s="158"/>
      <c r="M1035" s="163"/>
      <c r="T1035" s="164"/>
      <c r="AT1035" s="159" t="s">
        <v>340</v>
      </c>
      <c r="AU1035" s="159" t="s">
        <v>78</v>
      </c>
      <c r="AV1035" s="13" t="s">
        <v>80</v>
      </c>
      <c r="AW1035" s="13" t="s">
        <v>32</v>
      </c>
      <c r="AX1035" s="13" t="s">
        <v>71</v>
      </c>
      <c r="AY1035" s="159" t="s">
        <v>330</v>
      </c>
    </row>
    <row r="1036" spans="2:65" s="12" customFormat="1">
      <c r="B1036" s="151"/>
      <c r="D1036" s="152" t="s">
        <v>340</v>
      </c>
      <c r="E1036" s="153" t="s">
        <v>21</v>
      </c>
      <c r="F1036" s="154" t="s">
        <v>7814</v>
      </c>
      <c r="H1036" s="153" t="s">
        <v>21</v>
      </c>
      <c r="I1036" s="155"/>
      <c r="L1036" s="151"/>
      <c r="M1036" s="156"/>
      <c r="T1036" s="157"/>
      <c r="AT1036" s="153" t="s">
        <v>340</v>
      </c>
      <c r="AU1036" s="153" t="s">
        <v>78</v>
      </c>
      <c r="AV1036" s="12" t="s">
        <v>78</v>
      </c>
      <c r="AW1036" s="12" t="s">
        <v>32</v>
      </c>
      <c r="AX1036" s="12" t="s">
        <v>71</v>
      </c>
      <c r="AY1036" s="153" t="s">
        <v>330</v>
      </c>
    </row>
    <row r="1037" spans="2:65" s="13" customFormat="1">
      <c r="B1037" s="158"/>
      <c r="D1037" s="152" t="s">
        <v>340</v>
      </c>
      <c r="E1037" s="159" t="s">
        <v>21</v>
      </c>
      <c r="F1037" s="160" t="s">
        <v>7813</v>
      </c>
      <c r="H1037" s="161">
        <v>8</v>
      </c>
      <c r="I1037" s="162"/>
      <c r="L1037" s="158"/>
      <c r="M1037" s="163"/>
      <c r="T1037" s="164"/>
      <c r="AT1037" s="159" t="s">
        <v>340</v>
      </c>
      <c r="AU1037" s="159" t="s">
        <v>78</v>
      </c>
      <c r="AV1037" s="13" t="s">
        <v>80</v>
      </c>
      <c r="AW1037" s="13" t="s">
        <v>32</v>
      </c>
      <c r="AX1037" s="13" t="s">
        <v>71</v>
      </c>
      <c r="AY1037" s="159" t="s">
        <v>330</v>
      </c>
    </row>
    <row r="1038" spans="2:65" s="14" customFormat="1">
      <c r="B1038" s="166"/>
      <c r="D1038" s="152" t="s">
        <v>340</v>
      </c>
      <c r="E1038" s="167" t="s">
        <v>21</v>
      </c>
      <c r="F1038" s="168" t="s">
        <v>443</v>
      </c>
      <c r="H1038" s="169">
        <v>16</v>
      </c>
      <c r="I1038" s="170"/>
      <c r="L1038" s="166"/>
      <c r="M1038" s="171"/>
      <c r="T1038" s="172"/>
      <c r="AT1038" s="167" t="s">
        <v>340</v>
      </c>
      <c r="AU1038" s="167" t="s">
        <v>78</v>
      </c>
      <c r="AV1038" s="14" t="s">
        <v>336</v>
      </c>
      <c r="AW1038" s="14" t="s">
        <v>32</v>
      </c>
      <c r="AX1038" s="14" t="s">
        <v>78</v>
      </c>
      <c r="AY1038" s="167" t="s">
        <v>330</v>
      </c>
    </row>
    <row r="1039" spans="2:65" s="11" customFormat="1" ht="25.9" customHeight="1">
      <c r="B1039" s="122"/>
      <c r="D1039" s="123" t="s">
        <v>70</v>
      </c>
      <c r="E1039" s="124" t="s">
        <v>7815</v>
      </c>
      <c r="F1039" s="124" t="s">
        <v>7816</v>
      </c>
      <c r="I1039" s="125"/>
      <c r="J1039" s="126">
        <f>BK1039</f>
        <v>40544.6</v>
      </c>
      <c r="L1039" s="122"/>
      <c r="M1039" s="127"/>
      <c r="P1039" s="128">
        <f>SUM(P1040:P1043)</f>
        <v>0</v>
      </c>
      <c r="R1039" s="128">
        <f>SUM(R1040:R1043)</f>
        <v>0</v>
      </c>
      <c r="T1039" s="129">
        <f>SUM(T1040:T1043)</f>
        <v>0</v>
      </c>
      <c r="AR1039" s="123" t="s">
        <v>78</v>
      </c>
      <c r="AT1039" s="130" t="s">
        <v>70</v>
      </c>
      <c r="AU1039" s="130" t="s">
        <v>71</v>
      </c>
      <c r="AY1039" s="123" t="s">
        <v>330</v>
      </c>
      <c r="BK1039" s="131">
        <f>SUM(BK1040:BK1043)</f>
        <v>40544.6</v>
      </c>
    </row>
    <row r="1040" spans="2:65" s="1" customFormat="1" ht="16.5" customHeight="1">
      <c r="B1040" s="33"/>
      <c r="C1040" s="134" t="s">
        <v>2591</v>
      </c>
      <c r="D1040" s="134" t="s">
        <v>332</v>
      </c>
      <c r="E1040" s="135" t="s">
        <v>7817</v>
      </c>
      <c r="F1040" s="136" t="s">
        <v>7818</v>
      </c>
      <c r="G1040" s="137" t="s">
        <v>353</v>
      </c>
      <c r="H1040" s="138">
        <v>370</v>
      </c>
      <c r="I1040" s="139">
        <v>109.58</v>
      </c>
      <c r="J1040" s="140">
        <f>ROUND(I1040*H1040,2)</f>
        <v>40544.6</v>
      </c>
      <c r="K1040" s="136" t="s">
        <v>5469</v>
      </c>
      <c r="L1040" s="33"/>
      <c r="M1040" s="141" t="s">
        <v>21</v>
      </c>
      <c r="N1040" s="142" t="s">
        <v>42</v>
      </c>
      <c r="P1040" s="143">
        <f>O1040*H1040</f>
        <v>0</v>
      </c>
      <c r="Q1040" s="143">
        <v>0</v>
      </c>
      <c r="R1040" s="143">
        <f>Q1040*H1040</f>
        <v>0</v>
      </c>
      <c r="S1040" s="143">
        <v>0</v>
      </c>
      <c r="T1040" s="144">
        <f>S1040*H1040</f>
        <v>0</v>
      </c>
      <c r="AR1040" s="145" t="s">
        <v>336</v>
      </c>
      <c r="AT1040" s="145" t="s">
        <v>332</v>
      </c>
      <c r="AU1040" s="145" t="s">
        <v>78</v>
      </c>
      <c r="AY1040" s="18" t="s">
        <v>330</v>
      </c>
      <c r="BE1040" s="146">
        <f>IF(N1040="základní",J1040,0)</f>
        <v>40544.6</v>
      </c>
      <c r="BF1040" s="146">
        <f>IF(N1040="snížená",J1040,0)</f>
        <v>0</v>
      </c>
      <c r="BG1040" s="146">
        <f>IF(N1040="zákl. přenesená",J1040,0)</f>
        <v>0</v>
      </c>
      <c r="BH1040" s="146">
        <f>IF(N1040="sníž. přenesená",J1040,0)</f>
        <v>0</v>
      </c>
      <c r="BI1040" s="146">
        <f>IF(N1040="nulová",J1040,0)</f>
        <v>0</v>
      </c>
      <c r="BJ1040" s="18" t="s">
        <v>78</v>
      </c>
      <c r="BK1040" s="146">
        <f>ROUND(I1040*H1040,2)</f>
        <v>40544.6</v>
      </c>
      <c r="BL1040" s="18" t="s">
        <v>336</v>
      </c>
      <c r="BM1040" s="145" t="s">
        <v>3731</v>
      </c>
    </row>
    <row r="1041" spans="2:51" s="1" customFormat="1" ht="19.5">
      <c r="B1041" s="33"/>
      <c r="D1041" s="152" t="s">
        <v>375</v>
      </c>
      <c r="F1041" s="165" t="s">
        <v>7819</v>
      </c>
      <c r="I1041" s="149"/>
      <c r="L1041" s="33"/>
      <c r="M1041" s="150"/>
      <c r="T1041" s="52"/>
      <c r="AT1041" s="18" t="s">
        <v>375</v>
      </c>
      <c r="AU1041" s="18" t="s">
        <v>78</v>
      </c>
    </row>
    <row r="1042" spans="2:51" s="13" customFormat="1">
      <c r="B1042" s="158"/>
      <c r="D1042" s="152" t="s">
        <v>340</v>
      </c>
      <c r="E1042" s="159" t="s">
        <v>21</v>
      </c>
      <c r="F1042" s="160" t="s">
        <v>3714</v>
      </c>
      <c r="H1042" s="161">
        <v>370</v>
      </c>
      <c r="I1042" s="162"/>
      <c r="L1042" s="158"/>
      <c r="M1042" s="163"/>
      <c r="T1042" s="164"/>
      <c r="AT1042" s="159" t="s">
        <v>340</v>
      </c>
      <c r="AU1042" s="159" t="s">
        <v>78</v>
      </c>
      <c r="AV1042" s="13" t="s">
        <v>80</v>
      </c>
      <c r="AW1042" s="13" t="s">
        <v>32</v>
      </c>
      <c r="AX1042" s="13" t="s">
        <v>71</v>
      </c>
      <c r="AY1042" s="159" t="s">
        <v>330</v>
      </c>
    </row>
    <row r="1043" spans="2:51" s="14" customFormat="1">
      <c r="B1043" s="166"/>
      <c r="D1043" s="152" t="s">
        <v>340</v>
      </c>
      <c r="E1043" s="167" t="s">
        <v>21</v>
      </c>
      <c r="F1043" s="168" t="s">
        <v>443</v>
      </c>
      <c r="H1043" s="169">
        <v>370</v>
      </c>
      <c r="I1043" s="170"/>
      <c r="L1043" s="166"/>
      <c r="M1043" s="198"/>
      <c r="N1043" s="199"/>
      <c r="O1043" s="199"/>
      <c r="P1043" s="199"/>
      <c r="Q1043" s="199"/>
      <c r="R1043" s="199"/>
      <c r="S1043" s="199"/>
      <c r="T1043" s="200"/>
      <c r="AT1043" s="167" t="s">
        <v>340</v>
      </c>
      <c r="AU1043" s="167" t="s">
        <v>78</v>
      </c>
      <c r="AV1043" s="14" t="s">
        <v>336</v>
      </c>
      <c r="AW1043" s="14" t="s">
        <v>32</v>
      </c>
      <c r="AX1043" s="14" t="s">
        <v>78</v>
      </c>
      <c r="AY1043" s="167" t="s">
        <v>330</v>
      </c>
    </row>
    <row r="1044" spans="2:51" s="1" customFormat="1" ht="6.95" customHeight="1">
      <c r="B1044" s="41"/>
      <c r="C1044" s="42"/>
      <c r="D1044" s="42"/>
      <c r="E1044" s="42"/>
      <c r="F1044" s="42"/>
      <c r="G1044" s="42"/>
      <c r="H1044" s="42"/>
      <c r="I1044" s="42"/>
      <c r="J1044" s="42"/>
      <c r="K1044" s="42"/>
      <c r="L1044" s="33"/>
    </row>
  </sheetData>
  <sheetProtection algorithmName="SHA-512" hashValue="zP4E/9jJCw4TjoG0UdQ6K6nY3yBKhFu3cmwoF63OAoo61qOPInQaMm2Zx4e1c9WdYsG6rKL72nA5OHz8ModD9Q==" saltValue="b18rFyDPd3ht0RXWfR4PL+/qGRlVEawf1bGTfHuD62syr3836XbhT2DhPucm4Fm0M/72RYo7MUI9o2AqJxBflw==" spinCount="100000" sheet="1" objects="1" scenarios="1" formatColumns="0" formatRows="0" autoFilter="0"/>
  <autoFilter ref="C98:K1043" xr:uid="{00000000-0009-0000-0000-000006000000}"/>
  <mergeCells count="12">
    <mergeCell ref="E91:H91"/>
    <mergeCell ref="L2:V2"/>
    <mergeCell ref="E50:H50"/>
    <mergeCell ref="E52:H52"/>
    <mergeCell ref="E54:H54"/>
    <mergeCell ref="E87:H87"/>
    <mergeCell ref="E89:H89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B2:BM231"/>
  <sheetViews>
    <sheetView showGridLines="0" topLeftCell="A85" workbookViewId="0">
      <selection activeCell="I92" sqref="I92:I230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103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7820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ROUND(J90, 2)</f>
        <v>21006024.649999999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ROUND((SUM(BE90:BE230)),  2)</f>
        <v>21006024.649999999</v>
      </c>
      <c r="I35" s="96">
        <v>0.21</v>
      </c>
      <c r="J35" s="82">
        <f>ROUND(((SUM(BE90:BE230))*I35),  2)</f>
        <v>4411265.18</v>
      </c>
      <c r="L35" s="33"/>
    </row>
    <row r="36" spans="2:12" s="1" customFormat="1" ht="14.45" customHeight="1">
      <c r="B36" s="33"/>
      <c r="E36" s="28" t="s">
        <v>43</v>
      </c>
      <c r="F36" s="82">
        <f>ROUND((SUM(BF90:BF230)),  2)</f>
        <v>0</v>
      </c>
      <c r="I36" s="96">
        <v>0.12</v>
      </c>
      <c r="J36" s="82">
        <f>ROUND(((SUM(BF90:BF230))*I36),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ROUND((SUM(BG90:BG230)),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ROUND((SUM(BH90:BH230)),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ROUND((SUM(BI90:BI230)),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25417289.829999998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D.1.4.G - Silnoproudá elektrotechnika a bleskosvod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J90</f>
        <v>21006024.649999999</v>
      </c>
      <c r="L63" s="33"/>
      <c r="AU63" s="18" t="s">
        <v>273</v>
      </c>
    </row>
    <row r="64" spans="2:47" s="8" customFormat="1" ht="24.95" customHeight="1">
      <c r="B64" s="106"/>
      <c r="D64" s="107" t="s">
        <v>7821</v>
      </c>
      <c r="E64" s="108"/>
      <c r="F64" s="108"/>
      <c r="G64" s="108"/>
      <c r="H64" s="108"/>
      <c r="I64" s="108"/>
      <c r="J64" s="109">
        <f>J91</f>
        <v>5103109.83</v>
      </c>
      <c r="L64" s="106"/>
    </row>
    <row r="65" spans="2:12" s="8" customFormat="1" ht="24.95" customHeight="1">
      <c r="B65" s="106"/>
      <c r="D65" s="107" t="s">
        <v>7822</v>
      </c>
      <c r="E65" s="108"/>
      <c r="F65" s="108"/>
      <c r="G65" s="108"/>
      <c r="H65" s="108"/>
      <c r="I65" s="108"/>
      <c r="J65" s="109">
        <f>J102</f>
        <v>5601741.7800000012</v>
      </c>
      <c r="L65" s="106"/>
    </row>
    <row r="66" spans="2:12" s="8" customFormat="1" ht="24.95" customHeight="1">
      <c r="B66" s="106"/>
      <c r="D66" s="107" t="s">
        <v>7823</v>
      </c>
      <c r="E66" s="108"/>
      <c r="F66" s="108"/>
      <c r="G66" s="108"/>
      <c r="H66" s="108"/>
      <c r="I66" s="108"/>
      <c r="J66" s="109">
        <f>J133</f>
        <v>1476910.0299999998</v>
      </c>
      <c r="L66" s="106"/>
    </row>
    <row r="67" spans="2:12" s="8" customFormat="1" ht="24.95" customHeight="1">
      <c r="B67" s="106"/>
      <c r="D67" s="107" t="s">
        <v>7824</v>
      </c>
      <c r="E67" s="108"/>
      <c r="F67" s="108"/>
      <c r="G67" s="108"/>
      <c r="H67" s="108"/>
      <c r="I67" s="108"/>
      <c r="J67" s="109">
        <f>J175</f>
        <v>7534223.6199999982</v>
      </c>
      <c r="L67" s="106"/>
    </row>
    <row r="68" spans="2:12" s="8" customFormat="1" ht="24.95" customHeight="1">
      <c r="B68" s="106"/>
      <c r="D68" s="107" t="s">
        <v>7825</v>
      </c>
      <c r="E68" s="108"/>
      <c r="F68" s="108"/>
      <c r="G68" s="108"/>
      <c r="H68" s="108"/>
      <c r="I68" s="108"/>
      <c r="J68" s="109">
        <f>J221</f>
        <v>1290039.3900000001</v>
      </c>
      <c r="L68" s="106"/>
    </row>
    <row r="69" spans="2:12" s="1" customFormat="1" ht="21.75" customHeight="1">
      <c r="B69" s="33"/>
      <c r="L69" s="33"/>
    </row>
    <row r="70" spans="2:12" s="1" customFormat="1" ht="6.95" customHeight="1">
      <c r="B70" s="41"/>
      <c r="C70" s="42"/>
      <c r="D70" s="42"/>
      <c r="E70" s="42"/>
      <c r="F70" s="42"/>
      <c r="G70" s="42"/>
      <c r="H70" s="42"/>
      <c r="I70" s="42"/>
      <c r="J70" s="42"/>
      <c r="K70" s="42"/>
      <c r="L70" s="33"/>
    </row>
    <row r="74" spans="2:12" s="1" customFormat="1" ht="6.95" customHeight="1">
      <c r="B74" s="43"/>
      <c r="C74" s="44"/>
      <c r="D74" s="44"/>
      <c r="E74" s="44"/>
      <c r="F74" s="44"/>
      <c r="G74" s="44"/>
      <c r="H74" s="44"/>
      <c r="I74" s="44"/>
      <c r="J74" s="44"/>
      <c r="K74" s="44"/>
      <c r="L74" s="33"/>
    </row>
    <row r="75" spans="2:12" s="1" customFormat="1" ht="24.95" customHeight="1">
      <c r="B75" s="33"/>
      <c r="C75" s="22" t="s">
        <v>315</v>
      </c>
      <c r="L75" s="33"/>
    </row>
    <row r="76" spans="2:12" s="1" customFormat="1" ht="6.95" customHeight="1">
      <c r="B76" s="33"/>
      <c r="L76" s="33"/>
    </row>
    <row r="77" spans="2:12" s="1" customFormat="1" ht="12" customHeight="1">
      <c r="B77" s="33"/>
      <c r="C77" s="28" t="s">
        <v>16</v>
      </c>
      <c r="L77" s="33"/>
    </row>
    <row r="78" spans="2:12" s="1" customFormat="1" ht="16.5" customHeight="1">
      <c r="B78" s="33"/>
      <c r="E78" s="336" t="str">
        <f>E7</f>
        <v>Novostavba Onkologické kliniky P4 - Novostavba budovy P4</v>
      </c>
      <c r="F78" s="337"/>
      <c r="G78" s="337"/>
      <c r="H78" s="337"/>
      <c r="L78" s="33"/>
    </row>
    <row r="79" spans="2:12" ht="12" customHeight="1">
      <c r="B79" s="21"/>
      <c r="C79" s="28" t="s">
        <v>188</v>
      </c>
      <c r="L79" s="21"/>
    </row>
    <row r="80" spans="2:12" s="1" customFormat="1" ht="16.5" customHeight="1">
      <c r="B80" s="33"/>
      <c r="E80" s="336" t="s">
        <v>192</v>
      </c>
      <c r="F80" s="335"/>
      <c r="G80" s="335"/>
      <c r="H80" s="335"/>
      <c r="L80" s="33"/>
    </row>
    <row r="81" spans="2:65" s="1" customFormat="1" ht="12" customHeight="1">
      <c r="B81" s="33"/>
      <c r="C81" s="28" t="s">
        <v>196</v>
      </c>
      <c r="L81" s="33"/>
    </row>
    <row r="82" spans="2:65" s="1" customFormat="1" ht="16.5" customHeight="1">
      <c r="B82" s="33"/>
      <c r="E82" s="305" t="str">
        <f>E11</f>
        <v>D.1.4.G - Silnoproudá elektrotechnika a bleskosvod</v>
      </c>
      <c r="F82" s="335"/>
      <c r="G82" s="335"/>
      <c r="H82" s="335"/>
      <c r="L82" s="33"/>
    </row>
    <row r="83" spans="2:65" s="1" customFormat="1" ht="6.95" customHeight="1">
      <c r="B83" s="33"/>
      <c r="L83" s="33"/>
    </row>
    <row r="84" spans="2:65" s="1" customFormat="1" ht="12" customHeight="1">
      <c r="B84" s="33"/>
      <c r="C84" s="28" t="s">
        <v>22</v>
      </c>
      <c r="F84" s="26" t="str">
        <f>F14</f>
        <v>Olomouc</v>
      </c>
      <c r="I84" s="28" t="s">
        <v>24</v>
      </c>
      <c r="J84" s="49">
        <f>IF(J14="","",J14)</f>
        <v>45470</v>
      </c>
      <c r="L84" s="33"/>
    </row>
    <row r="85" spans="2:65" s="1" customFormat="1" ht="6.95" customHeight="1">
      <c r="B85" s="33"/>
      <c r="L85" s="33"/>
    </row>
    <row r="86" spans="2:65" s="1" customFormat="1" ht="25.7" customHeight="1">
      <c r="B86" s="33"/>
      <c r="C86" s="28" t="s">
        <v>25</v>
      </c>
      <c r="F86" s="26" t="str">
        <f>E17</f>
        <v>Fakultní nemocnice Olomouc</v>
      </c>
      <c r="I86" s="28" t="s">
        <v>30</v>
      </c>
      <c r="J86" s="31" t="str">
        <f>E23</f>
        <v>Adam Rujbr Architects</v>
      </c>
      <c r="L86" s="33"/>
    </row>
    <row r="87" spans="2:65" s="1" customFormat="1" ht="15.2" customHeight="1">
      <c r="B87" s="33"/>
      <c r="C87" s="28" t="s">
        <v>29</v>
      </c>
      <c r="F87" s="26" t="str">
        <f>IF(E20="","",E20)</f>
        <v>Sdružení firem VW WACHAL a.s., YUCON CZ s.r.o. a STANTER, a.s. zkratkou S-VWYUST</v>
      </c>
      <c r="I87" s="28" t="s">
        <v>33</v>
      </c>
      <c r="J87" s="31" t="str">
        <f>E26</f>
        <v xml:space="preserve"> </v>
      </c>
      <c r="L87" s="33"/>
    </row>
    <row r="88" spans="2:65" s="1" customFormat="1" ht="10.35" customHeight="1">
      <c r="B88" s="33"/>
      <c r="L88" s="33"/>
    </row>
    <row r="89" spans="2:65" s="10" customFormat="1" ht="29.25" customHeight="1">
      <c r="B89" s="114"/>
      <c r="C89" s="115" t="s">
        <v>316</v>
      </c>
      <c r="D89" s="116" t="s">
        <v>56</v>
      </c>
      <c r="E89" s="116" t="s">
        <v>52</v>
      </c>
      <c r="F89" s="116" t="s">
        <v>53</v>
      </c>
      <c r="G89" s="116" t="s">
        <v>317</v>
      </c>
      <c r="H89" s="116" t="s">
        <v>318</v>
      </c>
      <c r="I89" s="116" t="s">
        <v>319</v>
      </c>
      <c r="J89" s="116" t="s">
        <v>272</v>
      </c>
      <c r="K89" s="117" t="s">
        <v>320</v>
      </c>
      <c r="L89" s="114"/>
      <c r="M89" s="55" t="s">
        <v>21</v>
      </c>
      <c r="N89" s="56" t="s">
        <v>41</v>
      </c>
      <c r="O89" s="56" t="s">
        <v>321</v>
      </c>
      <c r="P89" s="56" t="s">
        <v>322</v>
      </c>
      <c r="Q89" s="56" t="s">
        <v>323</v>
      </c>
      <c r="R89" s="56" t="s">
        <v>324</v>
      </c>
      <c r="S89" s="56" t="s">
        <v>325</v>
      </c>
      <c r="T89" s="57" t="s">
        <v>326</v>
      </c>
    </row>
    <row r="90" spans="2:65" s="1" customFormat="1" ht="22.9" customHeight="1">
      <c r="B90" s="33"/>
      <c r="C90" s="60" t="s">
        <v>327</v>
      </c>
      <c r="J90" s="118">
        <f>BK90</f>
        <v>21006024.649999999</v>
      </c>
      <c r="L90" s="33"/>
      <c r="M90" s="58"/>
      <c r="N90" s="50"/>
      <c r="O90" s="50"/>
      <c r="P90" s="119">
        <f>P91+P102+P133+P175+P221</f>
        <v>0</v>
      </c>
      <c r="Q90" s="50"/>
      <c r="R90" s="119">
        <f>R91+R102+R133+R175+R221</f>
        <v>0</v>
      </c>
      <c r="S90" s="50"/>
      <c r="T90" s="120">
        <f>T91+T102+T133+T175+T221</f>
        <v>0</v>
      </c>
      <c r="AT90" s="18" t="s">
        <v>70</v>
      </c>
      <c r="AU90" s="18" t="s">
        <v>273</v>
      </c>
      <c r="BK90" s="121">
        <f>BK91+BK102+BK133+BK175+BK221</f>
        <v>21006024.649999999</v>
      </c>
    </row>
    <row r="91" spans="2:65" s="11" customFormat="1" ht="25.9" customHeight="1">
      <c r="B91" s="122"/>
      <c r="D91" s="123" t="s">
        <v>70</v>
      </c>
      <c r="E91" s="124" t="s">
        <v>7826</v>
      </c>
      <c r="F91" s="124" t="s">
        <v>7827</v>
      </c>
      <c r="I91" s="125"/>
      <c r="J91" s="126">
        <f>BK91</f>
        <v>5103109.83</v>
      </c>
      <c r="L91" s="122"/>
      <c r="M91" s="127"/>
      <c r="P91" s="128">
        <f>SUM(P92:P101)</f>
        <v>0</v>
      </c>
      <c r="R91" s="128">
        <f>SUM(R92:R101)</f>
        <v>0</v>
      </c>
      <c r="T91" s="129">
        <f>SUM(T92:T101)</f>
        <v>0</v>
      </c>
      <c r="AR91" s="123" t="s">
        <v>78</v>
      </c>
      <c r="AT91" s="130" t="s">
        <v>70</v>
      </c>
      <c r="AU91" s="130" t="s">
        <v>71</v>
      </c>
      <c r="AY91" s="123" t="s">
        <v>330</v>
      </c>
      <c r="BK91" s="131">
        <f>SUM(BK92:BK101)</f>
        <v>5103109.83</v>
      </c>
    </row>
    <row r="92" spans="2:65" s="1" customFormat="1" ht="16.5" customHeight="1">
      <c r="B92" s="33"/>
      <c r="C92" s="134" t="s">
        <v>78</v>
      </c>
      <c r="D92" s="134" t="s">
        <v>332</v>
      </c>
      <c r="E92" s="135" t="s">
        <v>7828</v>
      </c>
      <c r="F92" s="136" t="s">
        <v>7829</v>
      </c>
      <c r="G92" s="137" t="s">
        <v>2551</v>
      </c>
      <c r="H92" s="138">
        <v>1</v>
      </c>
      <c r="I92" s="139">
        <v>492073.1</v>
      </c>
      <c r="J92" s="140">
        <f t="shared" ref="J92:J101" si="0">ROUND(I92*H92,2)</f>
        <v>492073.1</v>
      </c>
      <c r="K92" s="136" t="s">
        <v>21</v>
      </c>
      <c r="L92" s="33"/>
      <c r="M92" s="141" t="s">
        <v>21</v>
      </c>
      <c r="N92" s="142" t="s">
        <v>42</v>
      </c>
      <c r="P92" s="143">
        <f t="shared" ref="P92:P101" si="1">O92*H92</f>
        <v>0</v>
      </c>
      <c r="Q92" s="143">
        <v>0</v>
      </c>
      <c r="R92" s="143">
        <f t="shared" ref="R92:R101" si="2">Q92*H92</f>
        <v>0</v>
      </c>
      <c r="S92" s="143">
        <v>0</v>
      </c>
      <c r="T92" s="144">
        <f t="shared" ref="T92:T101" si="3">S92*H92</f>
        <v>0</v>
      </c>
      <c r="AR92" s="145" t="s">
        <v>1050</v>
      </c>
      <c r="AT92" s="145" t="s">
        <v>332</v>
      </c>
      <c r="AU92" s="145" t="s">
        <v>78</v>
      </c>
      <c r="AY92" s="18" t="s">
        <v>330</v>
      </c>
      <c r="BE92" s="146">
        <f t="shared" ref="BE92:BE101" si="4">IF(N92="základní",J92,0)</f>
        <v>492073.1</v>
      </c>
      <c r="BF92" s="146">
        <f t="shared" ref="BF92:BF101" si="5">IF(N92="snížená",J92,0)</f>
        <v>0</v>
      </c>
      <c r="BG92" s="146">
        <f t="shared" ref="BG92:BG101" si="6">IF(N92="zákl. přenesená",J92,0)</f>
        <v>0</v>
      </c>
      <c r="BH92" s="146">
        <f t="shared" ref="BH92:BH101" si="7">IF(N92="sníž. přenesená",J92,0)</f>
        <v>0</v>
      </c>
      <c r="BI92" s="146">
        <f t="shared" ref="BI92:BI101" si="8">IF(N92="nulová",J92,0)</f>
        <v>0</v>
      </c>
      <c r="BJ92" s="18" t="s">
        <v>78</v>
      </c>
      <c r="BK92" s="146">
        <f t="shared" ref="BK92:BK101" si="9">ROUND(I92*H92,2)</f>
        <v>492073.1</v>
      </c>
      <c r="BL92" s="18" t="s">
        <v>1050</v>
      </c>
      <c r="BM92" s="145" t="s">
        <v>80</v>
      </c>
    </row>
    <row r="93" spans="2:65" s="1" customFormat="1" ht="16.5" customHeight="1">
      <c r="B93" s="33"/>
      <c r="C93" s="134" t="s">
        <v>80</v>
      </c>
      <c r="D93" s="134" t="s">
        <v>332</v>
      </c>
      <c r="E93" s="135" t="s">
        <v>7830</v>
      </c>
      <c r="F93" s="136" t="s">
        <v>7831</v>
      </c>
      <c r="G93" s="137" t="s">
        <v>2551</v>
      </c>
      <c r="H93" s="138">
        <v>1</v>
      </c>
      <c r="I93" s="139">
        <v>390766.93</v>
      </c>
      <c r="J93" s="140">
        <f t="shared" si="0"/>
        <v>390766.93</v>
      </c>
      <c r="K93" s="136" t="s">
        <v>21</v>
      </c>
      <c r="L93" s="33"/>
      <c r="M93" s="141" t="s">
        <v>21</v>
      </c>
      <c r="N93" s="142" t="s">
        <v>42</v>
      </c>
      <c r="P93" s="143">
        <f t="shared" si="1"/>
        <v>0</v>
      </c>
      <c r="Q93" s="143">
        <v>0</v>
      </c>
      <c r="R93" s="143">
        <f t="shared" si="2"/>
        <v>0</v>
      </c>
      <c r="S93" s="143">
        <v>0</v>
      </c>
      <c r="T93" s="144">
        <f t="shared" si="3"/>
        <v>0</v>
      </c>
      <c r="AR93" s="145" t="s">
        <v>1050</v>
      </c>
      <c r="AT93" s="145" t="s">
        <v>332</v>
      </c>
      <c r="AU93" s="145" t="s">
        <v>78</v>
      </c>
      <c r="AY93" s="18" t="s">
        <v>330</v>
      </c>
      <c r="BE93" s="146">
        <f t="shared" si="4"/>
        <v>390766.93</v>
      </c>
      <c r="BF93" s="146">
        <f t="shared" si="5"/>
        <v>0</v>
      </c>
      <c r="BG93" s="146">
        <f t="shared" si="6"/>
        <v>0</v>
      </c>
      <c r="BH93" s="146">
        <f t="shared" si="7"/>
        <v>0</v>
      </c>
      <c r="BI93" s="146">
        <f t="shared" si="8"/>
        <v>0</v>
      </c>
      <c r="BJ93" s="18" t="s">
        <v>78</v>
      </c>
      <c r="BK93" s="146">
        <f t="shared" si="9"/>
        <v>390766.93</v>
      </c>
      <c r="BL93" s="18" t="s">
        <v>1050</v>
      </c>
      <c r="BM93" s="145" t="s">
        <v>336</v>
      </c>
    </row>
    <row r="94" spans="2:65" s="1" customFormat="1" ht="16.5" customHeight="1">
      <c r="B94" s="33"/>
      <c r="C94" s="134" t="s">
        <v>171</v>
      </c>
      <c r="D94" s="134" t="s">
        <v>332</v>
      </c>
      <c r="E94" s="135" t="s">
        <v>7832</v>
      </c>
      <c r="F94" s="136" t="s">
        <v>7833</v>
      </c>
      <c r="G94" s="137" t="s">
        <v>2551</v>
      </c>
      <c r="H94" s="138">
        <v>1</v>
      </c>
      <c r="I94" s="139">
        <v>508661.83</v>
      </c>
      <c r="J94" s="140">
        <f t="shared" si="0"/>
        <v>508661.83</v>
      </c>
      <c r="K94" s="136" t="s">
        <v>21</v>
      </c>
      <c r="L94" s="33"/>
      <c r="M94" s="141" t="s">
        <v>21</v>
      </c>
      <c r="N94" s="142" t="s">
        <v>42</v>
      </c>
      <c r="P94" s="143">
        <f t="shared" si="1"/>
        <v>0</v>
      </c>
      <c r="Q94" s="143">
        <v>0</v>
      </c>
      <c r="R94" s="143">
        <f t="shared" si="2"/>
        <v>0</v>
      </c>
      <c r="S94" s="143">
        <v>0</v>
      </c>
      <c r="T94" s="144">
        <f t="shared" si="3"/>
        <v>0</v>
      </c>
      <c r="AR94" s="145" t="s">
        <v>1050</v>
      </c>
      <c r="AT94" s="145" t="s">
        <v>332</v>
      </c>
      <c r="AU94" s="145" t="s">
        <v>78</v>
      </c>
      <c r="AY94" s="18" t="s">
        <v>330</v>
      </c>
      <c r="BE94" s="146">
        <f t="shared" si="4"/>
        <v>508661.83</v>
      </c>
      <c r="BF94" s="146">
        <f t="shared" si="5"/>
        <v>0</v>
      </c>
      <c r="BG94" s="146">
        <f t="shared" si="6"/>
        <v>0</v>
      </c>
      <c r="BH94" s="146">
        <f t="shared" si="7"/>
        <v>0</v>
      </c>
      <c r="BI94" s="146">
        <f t="shared" si="8"/>
        <v>0</v>
      </c>
      <c r="BJ94" s="18" t="s">
        <v>78</v>
      </c>
      <c r="BK94" s="146">
        <f t="shared" si="9"/>
        <v>508661.83</v>
      </c>
      <c r="BL94" s="18" t="s">
        <v>1050</v>
      </c>
      <c r="BM94" s="145" t="s">
        <v>370</v>
      </c>
    </row>
    <row r="95" spans="2:65" s="1" customFormat="1" ht="16.5" customHeight="1">
      <c r="B95" s="33"/>
      <c r="C95" s="134" t="s">
        <v>336</v>
      </c>
      <c r="D95" s="134" t="s">
        <v>332</v>
      </c>
      <c r="E95" s="135" t="s">
        <v>7834</v>
      </c>
      <c r="F95" s="136" t="s">
        <v>7835</v>
      </c>
      <c r="G95" s="137" t="s">
        <v>2551</v>
      </c>
      <c r="H95" s="138">
        <v>1</v>
      </c>
      <c r="I95" s="139">
        <v>443919.17</v>
      </c>
      <c r="J95" s="140">
        <f t="shared" si="0"/>
        <v>443919.17</v>
      </c>
      <c r="K95" s="136" t="s">
        <v>21</v>
      </c>
      <c r="L95" s="33"/>
      <c r="M95" s="141" t="s">
        <v>21</v>
      </c>
      <c r="N95" s="142" t="s">
        <v>42</v>
      </c>
      <c r="P95" s="143">
        <f t="shared" si="1"/>
        <v>0</v>
      </c>
      <c r="Q95" s="143">
        <v>0</v>
      </c>
      <c r="R95" s="143">
        <f t="shared" si="2"/>
        <v>0</v>
      </c>
      <c r="S95" s="143">
        <v>0</v>
      </c>
      <c r="T95" s="144">
        <f t="shared" si="3"/>
        <v>0</v>
      </c>
      <c r="AR95" s="145" t="s">
        <v>1050</v>
      </c>
      <c r="AT95" s="145" t="s">
        <v>332</v>
      </c>
      <c r="AU95" s="145" t="s">
        <v>78</v>
      </c>
      <c r="AY95" s="18" t="s">
        <v>330</v>
      </c>
      <c r="BE95" s="146">
        <f t="shared" si="4"/>
        <v>443919.17</v>
      </c>
      <c r="BF95" s="146">
        <f t="shared" si="5"/>
        <v>0</v>
      </c>
      <c r="BG95" s="146">
        <f t="shared" si="6"/>
        <v>0</v>
      </c>
      <c r="BH95" s="146">
        <f t="shared" si="7"/>
        <v>0</v>
      </c>
      <c r="BI95" s="146">
        <f t="shared" si="8"/>
        <v>0</v>
      </c>
      <c r="BJ95" s="18" t="s">
        <v>78</v>
      </c>
      <c r="BK95" s="146">
        <f t="shared" si="9"/>
        <v>443919.17</v>
      </c>
      <c r="BL95" s="18" t="s">
        <v>1050</v>
      </c>
      <c r="BM95" s="145" t="s">
        <v>388</v>
      </c>
    </row>
    <row r="96" spans="2:65" s="1" customFormat="1" ht="16.5" customHeight="1">
      <c r="B96" s="33"/>
      <c r="C96" s="134" t="s">
        <v>364</v>
      </c>
      <c r="D96" s="134" t="s">
        <v>332</v>
      </c>
      <c r="E96" s="135" t="s">
        <v>7836</v>
      </c>
      <c r="F96" s="136" t="s">
        <v>7837</v>
      </c>
      <c r="G96" s="137" t="s">
        <v>2551</v>
      </c>
      <c r="H96" s="138">
        <v>1</v>
      </c>
      <c r="I96" s="139">
        <v>533055.49</v>
      </c>
      <c r="J96" s="140">
        <f t="shared" si="0"/>
        <v>533055.49</v>
      </c>
      <c r="K96" s="136" t="s">
        <v>21</v>
      </c>
      <c r="L96" s="33"/>
      <c r="M96" s="141" t="s">
        <v>21</v>
      </c>
      <c r="N96" s="142" t="s">
        <v>42</v>
      </c>
      <c r="P96" s="143">
        <f t="shared" si="1"/>
        <v>0</v>
      </c>
      <c r="Q96" s="143">
        <v>0</v>
      </c>
      <c r="R96" s="143">
        <f t="shared" si="2"/>
        <v>0</v>
      </c>
      <c r="S96" s="143">
        <v>0</v>
      </c>
      <c r="T96" s="144">
        <f t="shared" si="3"/>
        <v>0</v>
      </c>
      <c r="AR96" s="145" t="s">
        <v>1050</v>
      </c>
      <c r="AT96" s="145" t="s">
        <v>332</v>
      </c>
      <c r="AU96" s="145" t="s">
        <v>78</v>
      </c>
      <c r="AY96" s="18" t="s">
        <v>330</v>
      </c>
      <c r="BE96" s="146">
        <f t="shared" si="4"/>
        <v>533055.49</v>
      </c>
      <c r="BF96" s="146">
        <f t="shared" si="5"/>
        <v>0</v>
      </c>
      <c r="BG96" s="146">
        <f t="shared" si="6"/>
        <v>0</v>
      </c>
      <c r="BH96" s="146">
        <f t="shared" si="7"/>
        <v>0</v>
      </c>
      <c r="BI96" s="146">
        <f t="shared" si="8"/>
        <v>0</v>
      </c>
      <c r="BJ96" s="18" t="s">
        <v>78</v>
      </c>
      <c r="BK96" s="146">
        <f t="shared" si="9"/>
        <v>533055.49</v>
      </c>
      <c r="BL96" s="18" t="s">
        <v>1050</v>
      </c>
      <c r="BM96" s="145" t="s">
        <v>404</v>
      </c>
    </row>
    <row r="97" spans="2:65" s="1" customFormat="1" ht="16.5" customHeight="1">
      <c r="B97" s="33"/>
      <c r="C97" s="134" t="s">
        <v>370</v>
      </c>
      <c r="D97" s="134" t="s">
        <v>332</v>
      </c>
      <c r="E97" s="135" t="s">
        <v>7838</v>
      </c>
      <c r="F97" s="136" t="s">
        <v>7839</v>
      </c>
      <c r="G97" s="137" t="s">
        <v>2551</v>
      </c>
      <c r="H97" s="138">
        <v>1</v>
      </c>
      <c r="I97" s="139">
        <v>857042.34</v>
      </c>
      <c r="J97" s="140">
        <f t="shared" si="0"/>
        <v>857042.34</v>
      </c>
      <c r="K97" s="136" t="s">
        <v>21</v>
      </c>
      <c r="L97" s="33"/>
      <c r="M97" s="141" t="s">
        <v>21</v>
      </c>
      <c r="N97" s="142" t="s">
        <v>42</v>
      </c>
      <c r="P97" s="143">
        <f t="shared" si="1"/>
        <v>0</v>
      </c>
      <c r="Q97" s="143">
        <v>0</v>
      </c>
      <c r="R97" s="143">
        <f t="shared" si="2"/>
        <v>0</v>
      </c>
      <c r="S97" s="143">
        <v>0</v>
      </c>
      <c r="T97" s="144">
        <f t="shared" si="3"/>
        <v>0</v>
      </c>
      <c r="AR97" s="145" t="s">
        <v>1050</v>
      </c>
      <c r="AT97" s="145" t="s">
        <v>332</v>
      </c>
      <c r="AU97" s="145" t="s">
        <v>78</v>
      </c>
      <c r="AY97" s="18" t="s">
        <v>330</v>
      </c>
      <c r="BE97" s="146">
        <f t="shared" si="4"/>
        <v>857042.34</v>
      </c>
      <c r="BF97" s="146">
        <f t="shared" si="5"/>
        <v>0</v>
      </c>
      <c r="BG97" s="146">
        <f t="shared" si="6"/>
        <v>0</v>
      </c>
      <c r="BH97" s="146">
        <f t="shared" si="7"/>
        <v>0</v>
      </c>
      <c r="BI97" s="146">
        <f t="shared" si="8"/>
        <v>0</v>
      </c>
      <c r="BJ97" s="18" t="s">
        <v>78</v>
      </c>
      <c r="BK97" s="146">
        <f t="shared" si="9"/>
        <v>857042.34</v>
      </c>
      <c r="BL97" s="18" t="s">
        <v>1050</v>
      </c>
      <c r="BM97" s="145" t="s">
        <v>8</v>
      </c>
    </row>
    <row r="98" spans="2:65" s="1" customFormat="1" ht="16.5" customHeight="1">
      <c r="B98" s="33"/>
      <c r="C98" s="134" t="s">
        <v>378</v>
      </c>
      <c r="D98" s="134" t="s">
        <v>332</v>
      </c>
      <c r="E98" s="135" t="s">
        <v>7840</v>
      </c>
      <c r="F98" s="136" t="s">
        <v>7841</v>
      </c>
      <c r="G98" s="137" t="s">
        <v>2551</v>
      </c>
      <c r="H98" s="138">
        <v>1</v>
      </c>
      <c r="I98" s="139">
        <v>589891.93000000005</v>
      </c>
      <c r="J98" s="140">
        <f t="shared" si="0"/>
        <v>589891.93000000005</v>
      </c>
      <c r="K98" s="136" t="s">
        <v>21</v>
      </c>
      <c r="L98" s="33"/>
      <c r="M98" s="141" t="s">
        <v>21</v>
      </c>
      <c r="N98" s="142" t="s">
        <v>42</v>
      </c>
      <c r="P98" s="143">
        <f t="shared" si="1"/>
        <v>0</v>
      </c>
      <c r="Q98" s="143">
        <v>0</v>
      </c>
      <c r="R98" s="143">
        <f t="shared" si="2"/>
        <v>0</v>
      </c>
      <c r="S98" s="143">
        <v>0</v>
      </c>
      <c r="T98" s="144">
        <f t="shared" si="3"/>
        <v>0</v>
      </c>
      <c r="AR98" s="145" t="s">
        <v>1050</v>
      </c>
      <c r="AT98" s="145" t="s">
        <v>332</v>
      </c>
      <c r="AU98" s="145" t="s">
        <v>78</v>
      </c>
      <c r="AY98" s="18" t="s">
        <v>330</v>
      </c>
      <c r="BE98" s="146">
        <f t="shared" si="4"/>
        <v>589891.93000000005</v>
      </c>
      <c r="BF98" s="146">
        <f t="shared" si="5"/>
        <v>0</v>
      </c>
      <c r="BG98" s="146">
        <f t="shared" si="6"/>
        <v>0</v>
      </c>
      <c r="BH98" s="146">
        <f t="shared" si="7"/>
        <v>0</v>
      </c>
      <c r="BI98" s="146">
        <f t="shared" si="8"/>
        <v>0</v>
      </c>
      <c r="BJ98" s="18" t="s">
        <v>78</v>
      </c>
      <c r="BK98" s="146">
        <f t="shared" si="9"/>
        <v>589891.93000000005</v>
      </c>
      <c r="BL98" s="18" t="s">
        <v>1050</v>
      </c>
      <c r="BM98" s="145" t="s">
        <v>429</v>
      </c>
    </row>
    <row r="99" spans="2:65" s="1" customFormat="1" ht="16.5" customHeight="1">
      <c r="B99" s="33"/>
      <c r="C99" s="134" t="s">
        <v>388</v>
      </c>
      <c r="D99" s="134" t="s">
        <v>332</v>
      </c>
      <c r="E99" s="135" t="s">
        <v>7842</v>
      </c>
      <c r="F99" s="136" t="s">
        <v>7843</v>
      </c>
      <c r="G99" s="137" t="s">
        <v>2551</v>
      </c>
      <c r="H99" s="138">
        <v>1</v>
      </c>
      <c r="I99" s="139">
        <v>694372.51</v>
      </c>
      <c r="J99" s="140">
        <f t="shared" si="0"/>
        <v>694372.51</v>
      </c>
      <c r="K99" s="136" t="s">
        <v>21</v>
      </c>
      <c r="L99" s="33"/>
      <c r="M99" s="141" t="s">
        <v>21</v>
      </c>
      <c r="N99" s="142" t="s">
        <v>42</v>
      </c>
      <c r="P99" s="143">
        <f t="shared" si="1"/>
        <v>0</v>
      </c>
      <c r="Q99" s="143">
        <v>0</v>
      </c>
      <c r="R99" s="143">
        <f t="shared" si="2"/>
        <v>0</v>
      </c>
      <c r="S99" s="143">
        <v>0</v>
      </c>
      <c r="T99" s="144">
        <f t="shared" si="3"/>
        <v>0</v>
      </c>
      <c r="AR99" s="145" t="s">
        <v>1050</v>
      </c>
      <c r="AT99" s="145" t="s">
        <v>332</v>
      </c>
      <c r="AU99" s="145" t="s">
        <v>78</v>
      </c>
      <c r="AY99" s="18" t="s">
        <v>330</v>
      </c>
      <c r="BE99" s="146">
        <f t="shared" si="4"/>
        <v>694372.51</v>
      </c>
      <c r="BF99" s="146">
        <f t="shared" si="5"/>
        <v>0</v>
      </c>
      <c r="BG99" s="146">
        <f t="shared" si="6"/>
        <v>0</v>
      </c>
      <c r="BH99" s="146">
        <f t="shared" si="7"/>
        <v>0</v>
      </c>
      <c r="BI99" s="146">
        <f t="shared" si="8"/>
        <v>0</v>
      </c>
      <c r="BJ99" s="18" t="s">
        <v>78</v>
      </c>
      <c r="BK99" s="146">
        <f t="shared" si="9"/>
        <v>694372.51</v>
      </c>
      <c r="BL99" s="18" t="s">
        <v>1050</v>
      </c>
      <c r="BM99" s="145" t="s">
        <v>444</v>
      </c>
    </row>
    <row r="100" spans="2:65" s="1" customFormat="1" ht="16.5" customHeight="1">
      <c r="B100" s="33"/>
      <c r="C100" s="134" t="s">
        <v>396</v>
      </c>
      <c r="D100" s="134" t="s">
        <v>332</v>
      </c>
      <c r="E100" s="135" t="s">
        <v>7844</v>
      </c>
      <c r="F100" s="136" t="s">
        <v>7845</v>
      </c>
      <c r="G100" s="137" t="s">
        <v>2551</v>
      </c>
      <c r="H100" s="138">
        <v>1</v>
      </c>
      <c r="I100" s="139">
        <v>389109.84</v>
      </c>
      <c r="J100" s="140">
        <f t="shared" si="0"/>
        <v>389109.84</v>
      </c>
      <c r="K100" s="136" t="s">
        <v>21</v>
      </c>
      <c r="L100" s="33"/>
      <c r="M100" s="141" t="s">
        <v>21</v>
      </c>
      <c r="N100" s="142" t="s">
        <v>42</v>
      </c>
      <c r="P100" s="143">
        <f t="shared" si="1"/>
        <v>0</v>
      </c>
      <c r="Q100" s="143">
        <v>0</v>
      </c>
      <c r="R100" s="143">
        <f t="shared" si="2"/>
        <v>0</v>
      </c>
      <c r="S100" s="143">
        <v>0</v>
      </c>
      <c r="T100" s="144">
        <f t="shared" si="3"/>
        <v>0</v>
      </c>
      <c r="AR100" s="145" t="s">
        <v>1050</v>
      </c>
      <c r="AT100" s="145" t="s">
        <v>332</v>
      </c>
      <c r="AU100" s="145" t="s">
        <v>78</v>
      </c>
      <c r="AY100" s="18" t="s">
        <v>330</v>
      </c>
      <c r="BE100" s="146">
        <f t="shared" si="4"/>
        <v>389109.84</v>
      </c>
      <c r="BF100" s="146">
        <f t="shared" si="5"/>
        <v>0</v>
      </c>
      <c r="BG100" s="146">
        <f t="shared" si="6"/>
        <v>0</v>
      </c>
      <c r="BH100" s="146">
        <f t="shared" si="7"/>
        <v>0</v>
      </c>
      <c r="BI100" s="146">
        <f t="shared" si="8"/>
        <v>0</v>
      </c>
      <c r="BJ100" s="18" t="s">
        <v>78</v>
      </c>
      <c r="BK100" s="146">
        <f t="shared" si="9"/>
        <v>389109.84</v>
      </c>
      <c r="BL100" s="18" t="s">
        <v>1050</v>
      </c>
      <c r="BM100" s="145" t="s">
        <v>459</v>
      </c>
    </row>
    <row r="101" spans="2:65" s="1" customFormat="1" ht="16.5" customHeight="1">
      <c r="B101" s="33"/>
      <c r="C101" s="134" t="s">
        <v>404</v>
      </c>
      <c r="D101" s="134" t="s">
        <v>332</v>
      </c>
      <c r="E101" s="135" t="s">
        <v>7846</v>
      </c>
      <c r="F101" s="136" t="s">
        <v>7847</v>
      </c>
      <c r="G101" s="137" t="s">
        <v>2551</v>
      </c>
      <c r="H101" s="138">
        <v>1</v>
      </c>
      <c r="I101" s="139">
        <v>204216.69</v>
      </c>
      <c r="J101" s="140">
        <f t="shared" si="0"/>
        <v>204216.69</v>
      </c>
      <c r="K101" s="136" t="s">
        <v>21</v>
      </c>
      <c r="L101" s="33"/>
      <c r="M101" s="141" t="s">
        <v>21</v>
      </c>
      <c r="N101" s="142" t="s">
        <v>42</v>
      </c>
      <c r="P101" s="143">
        <f t="shared" si="1"/>
        <v>0</v>
      </c>
      <c r="Q101" s="143">
        <v>0</v>
      </c>
      <c r="R101" s="143">
        <f t="shared" si="2"/>
        <v>0</v>
      </c>
      <c r="S101" s="143">
        <v>0</v>
      </c>
      <c r="T101" s="144">
        <f t="shared" si="3"/>
        <v>0</v>
      </c>
      <c r="AR101" s="145" t="s">
        <v>1050</v>
      </c>
      <c r="AT101" s="145" t="s">
        <v>332</v>
      </c>
      <c r="AU101" s="145" t="s">
        <v>78</v>
      </c>
      <c r="AY101" s="18" t="s">
        <v>330</v>
      </c>
      <c r="BE101" s="146">
        <f t="shared" si="4"/>
        <v>204216.69</v>
      </c>
      <c r="BF101" s="146">
        <f t="shared" si="5"/>
        <v>0</v>
      </c>
      <c r="BG101" s="146">
        <f t="shared" si="6"/>
        <v>0</v>
      </c>
      <c r="BH101" s="146">
        <f t="shared" si="7"/>
        <v>0</v>
      </c>
      <c r="BI101" s="146">
        <f t="shared" si="8"/>
        <v>0</v>
      </c>
      <c r="BJ101" s="18" t="s">
        <v>78</v>
      </c>
      <c r="BK101" s="146">
        <f t="shared" si="9"/>
        <v>204216.69</v>
      </c>
      <c r="BL101" s="18" t="s">
        <v>1050</v>
      </c>
      <c r="BM101" s="145" t="s">
        <v>474</v>
      </c>
    </row>
    <row r="102" spans="2:65" s="11" customFormat="1" ht="25.9" customHeight="1">
      <c r="B102" s="122"/>
      <c r="D102" s="123" t="s">
        <v>70</v>
      </c>
      <c r="E102" s="124" t="s">
        <v>7848</v>
      </c>
      <c r="F102" s="124" t="s">
        <v>7849</v>
      </c>
      <c r="I102" s="125"/>
      <c r="J102" s="126">
        <f>BK102</f>
        <v>5601741.7800000012</v>
      </c>
      <c r="L102" s="122"/>
      <c r="M102" s="127"/>
      <c r="P102" s="128">
        <f>SUM(P103:P132)</f>
        <v>0</v>
      </c>
      <c r="R102" s="128">
        <f>SUM(R103:R132)</f>
        <v>0</v>
      </c>
      <c r="T102" s="129">
        <f>SUM(T103:T132)</f>
        <v>0</v>
      </c>
      <c r="AR102" s="123" t="s">
        <v>78</v>
      </c>
      <c r="AT102" s="130" t="s">
        <v>70</v>
      </c>
      <c r="AU102" s="130" t="s">
        <v>71</v>
      </c>
      <c r="AY102" s="123" t="s">
        <v>330</v>
      </c>
      <c r="BK102" s="131">
        <f>SUM(BK103:BK132)</f>
        <v>5601741.7800000012</v>
      </c>
    </row>
    <row r="103" spans="2:65" s="1" customFormat="1" ht="16.5" customHeight="1">
      <c r="B103" s="33"/>
      <c r="C103" s="134" t="s">
        <v>422</v>
      </c>
      <c r="D103" s="134" t="s">
        <v>332</v>
      </c>
      <c r="E103" s="135" t="s">
        <v>7850</v>
      </c>
      <c r="F103" s="136" t="s">
        <v>7851</v>
      </c>
      <c r="G103" s="137" t="s">
        <v>2551</v>
      </c>
      <c r="H103" s="138">
        <v>2</v>
      </c>
      <c r="I103" s="139">
        <v>5860.28</v>
      </c>
      <c r="J103" s="140">
        <f t="shared" ref="J103:J132" si="10">ROUND(I103*H103,2)</f>
        <v>11720.56</v>
      </c>
      <c r="K103" s="136" t="s">
        <v>21</v>
      </c>
      <c r="L103" s="33"/>
      <c r="M103" s="141" t="s">
        <v>21</v>
      </c>
      <c r="N103" s="142" t="s">
        <v>42</v>
      </c>
      <c r="P103" s="143">
        <f t="shared" ref="P103:P132" si="11">O103*H103</f>
        <v>0</v>
      </c>
      <c r="Q103" s="143">
        <v>0</v>
      </c>
      <c r="R103" s="143">
        <f t="shared" ref="R103:R132" si="12">Q103*H103</f>
        <v>0</v>
      </c>
      <c r="S103" s="143">
        <v>0</v>
      </c>
      <c r="T103" s="144">
        <f t="shared" ref="T103:T132" si="13">S103*H103</f>
        <v>0</v>
      </c>
      <c r="AR103" s="145" t="s">
        <v>1050</v>
      </c>
      <c r="AT103" s="145" t="s">
        <v>332</v>
      </c>
      <c r="AU103" s="145" t="s">
        <v>78</v>
      </c>
      <c r="AY103" s="18" t="s">
        <v>330</v>
      </c>
      <c r="BE103" s="146">
        <f t="shared" ref="BE103:BE132" si="14">IF(N103="základní",J103,0)</f>
        <v>11720.56</v>
      </c>
      <c r="BF103" s="146">
        <f t="shared" ref="BF103:BF132" si="15">IF(N103="snížená",J103,0)</f>
        <v>0</v>
      </c>
      <c r="BG103" s="146">
        <f t="shared" ref="BG103:BG132" si="16">IF(N103="zákl. přenesená",J103,0)</f>
        <v>0</v>
      </c>
      <c r="BH103" s="146">
        <f t="shared" ref="BH103:BH132" si="17">IF(N103="sníž. přenesená",J103,0)</f>
        <v>0</v>
      </c>
      <c r="BI103" s="146">
        <f t="shared" ref="BI103:BI132" si="18">IF(N103="nulová",J103,0)</f>
        <v>0</v>
      </c>
      <c r="BJ103" s="18" t="s">
        <v>78</v>
      </c>
      <c r="BK103" s="146">
        <f t="shared" ref="BK103:BK132" si="19">ROUND(I103*H103,2)</f>
        <v>11720.56</v>
      </c>
      <c r="BL103" s="18" t="s">
        <v>1050</v>
      </c>
      <c r="BM103" s="145" t="s">
        <v>571</v>
      </c>
    </row>
    <row r="104" spans="2:65" s="1" customFormat="1" ht="16.5" customHeight="1">
      <c r="B104" s="33"/>
      <c r="C104" s="134" t="s">
        <v>429</v>
      </c>
      <c r="D104" s="134" t="s">
        <v>332</v>
      </c>
      <c r="E104" s="135" t="s">
        <v>7852</v>
      </c>
      <c r="F104" s="136" t="s">
        <v>7853</v>
      </c>
      <c r="G104" s="137" t="s">
        <v>2551</v>
      </c>
      <c r="H104" s="138">
        <v>64</v>
      </c>
      <c r="I104" s="139">
        <v>6658.98</v>
      </c>
      <c r="J104" s="140">
        <f t="shared" si="10"/>
        <v>426174.71999999997</v>
      </c>
      <c r="K104" s="136" t="s">
        <v>21</v>
      </c>
      <c r="L104" s="33"/>
      <c r="M104" s="141" t="s">
        <v>21</v>
      </c>
      <c r="N104" s="142" t="s">
        <v>42</v>
      </c>
      <c r="P104" s="143">
        <f t="shared" si="11"/>
        <v>0</v>
      </c>
      <c r="Q104" s="143">
        <v>0</v>
      </c>
      <c r="R104" s="143">
        <f t="shared" si="12"/>
        <v>0</v>
      </c>
      <c r="S104" s="143">
        <v>0</v>
      </c>
      <c r="T104" s="144">
        <f t="shared" si="13"/>
        <v>0</v>
      </c>
      <c r="AR104" s="145" t="s">
        <v>1050</v>
      </c>
      <c r="AT104" s="145" t="s">
        <v>332</v>
      </c>
      <c r="AU104" s="145" t="s">
        <v>78</v>
      </c>
      <c r="AY104" s="18" t="s">
        <v>330</v>
      </c>
      <c r="BE104" s="146">
        <f t="shared" si="14"/>
        <v>426174.71999999997</v>
      </c>
      <c r="BF104" s="146">
        <f t="shared" si="15"/>
        <v>0</v>
      </c>
      <c r="BG104" s="146">
        <f t="shared" si="16"/>
        <v>0</v>
      </c>
      <c r="BH104" s="146">
        <f t="shared" si="17"/>
        <v>0</v>
      </c>
      <c r="BI104" s="146">
        <f t="shared" si="18"/>
        <v>0</v>
      </c>
      <c r="BJ104" s="18" t="s">
        <v>78</v>
      </c>
      <c r="BK104" s="146">
        <f t="shared" si="19"/>
        <v>426174.71999999997</v>
      </c>
      <c r="BL104" s="18" t="s">
        <v>1050</v>
      </c>
      <c r="BM104" s="145" t="s">
        <v>585</v>
      </c>
    </row>
    <row r="105" spans="2:65" s="1" customFormat="1" ht="16.5" customHeight="1">
      <c r="B105" s="33"/>
      <c r="C105" s="134" t="s">
        <v>435</v>
      </c>
      <c r="D105" s="134" t="s">
        <v>332</v>
      </c>
      <c r="E105" s="135" t="s">
        <v>7854</v>
      </c>
      <c r="F105" s="136" t="s">
        <v>7855</v>
      </c>
      <c r="G105" s="137" t="s">
        <v>2551</v>
      </c>
      <c r="H105" s="138">
        <v>4</v>
      </c>
      <c r="I105" s="139">
        <v>5047.0600000000004</v>
      </c>
      <c r="J105" s="140">
        <f t="shared" si="10"/>
        <v>20188.240000000002</v>
      </c>
      <c r="K105" s="136" t="s">
        <v>21</v>
      </c>
      <c r="L105" s="33"/>
      <c r="M105" s="141" t="s">
        <v>21</v>
      </c>
      <c r="N105" s="142" t="s">
        <v>42</v>
      </c>
      <c r="P105" s="143">
        <f t="shared" si="11"/>
        <v>0</v>
      </c>
      <c r="Q105" s="143">
        <v>0</v>
      </c>
      <c r="R105" s="143">
        <f t="shared" si="12"/>
        <v>0</v>
      </c>
      <c r="S105" s="143">
        <v>0</v>
      </c>
      <c r="T105" s="144">
        <f t="shared" si="13"/>
        <v>0</v>
      </c>
      <c r="AR105" s="145" t="s">
        <v>1050</v>
      </c>
      <c r="AT105" s="145" t="s">
        <v>332</v>
      </c>
      <c r="AU105" s="145" t="s">
        <v>78</v>
      </c>
      <c r="AY105" s="18" t="s">
        <v>330</v>
      </c>
      <c r="BE105" s="146">
        <f t="shared" si="14"/>
        <v>20188.240000000002</v>
      </c>
      <c r="BF105" s="146">
        <f t="shared" si="15"/>
        <v>0</v>
      </c>
      <c r="BG105" s="146">
        <f t="shared" si="16"/>
        <v>0</v>
      </c>
      <c r="BH105" s="146">
        <f t="shared" si="17"/>
        <v>0</v>
      </c>
      <c r="BI105" s="146">
        <f t="shared" si="18"/>
        <v>0</v>
      </c>
      <c r="BJ105" s="18" t="s">
        <v>78</v>
      </c>
      <c r="BK105" s="146">
        <f t="shared" si="19"/>
        <v>20188.240000000002</v>
      </c>
      <c r="BL105" s="18" t="s">
        <v>1050</v>
      </c>
      <c r="BM105" s="145" t="s">
        <v>600</v>
      </c>
    </row>
    <row r="106" spans="2:65" s="1" customFormat="1" ht="16.5" customHeight="1">
      <c r="B106" s="33"/>
      <c r="C106" s="134" t="s">
        <v>444</v>
      </c>
      <c r="D106" s="134" t="s">
        <v>332</v>
      </c>
      <c r="E106" s="135" t="s">
        <v>7856</v>
      </c>
      <c r="F106" s="136" t="s">
        <v>7857</v>
      </c>
      <c r="G106" s="137" t="s">
        <v>2551</v>
      </c>
      <c r="H106" s="138">
        <v>34</v>
      </c>
      <c r="I106" s="139">
        <v>5804.27</v>
      </c>
      <c r="J106" s="140">
        <f t="shared" si="10"/>
        <v>197345.18</v>
      </c>
      <c r="K106" s="136" t="s">
        <v>21</v>
      </c>
      <c r="L106" s="33"/>
      <c r="M106" s="141" t="s">
        <v>21</v>
      </c>
      <c r="N106" s="142" t="s">
        <v>42</v>
      </c>
      <c r="P106" s="143">
        <f t="shared" si="11"/>
        <v>0</v>
      </c>
      <c r="Q106" s="143">
        <v>0</v>
      </c>
      <c r="R106" s="143">
        <f t="shared" si="12"/>
        <v>0</v>
      </c>
      <c r="S106" s="143">
        <v>0</v>
      </c>
      <c r="T106" s="144">
        <f t="shared" si="13"/>
        <v>0</v>
      </c>
      <c r="AR106" s="145" t="s">
        <v>1050</v>
      </c>
      <c r="AT106" s="145" t="s">
        <v>332</v>
      </c>
      <c r="AU106" s="145" t="s">
        <v>78</v>
      </c>
      <c r="AY106" s="18" t="s">
        <v>330</v>
      </c>
      <c r="BE106" s="146">
        <f t="shared" si="14"/>
        <v>197345.18</v>
      </c>
      <c r="BF106" s="146">
        <f t="shared" si="15"/>
        <v>0</v>
      </c>
      <c r="BG106" s="146">
        <f t="shared" si="16"/>
        <v>0</v>
      </c>
      <c r="BH106" s="146">
        <f t="shared" si="17"/>
        <v>0</v>
      </c>
      <c r="BI106" s="146">
        <f t="shared" si="18"/>
        <v>0</v>
      </c>
      <c r="BJ106" s="18" t="s">
        <v>78</v>
      </c>
      <c r="BK106" s="146">
        <f t="shared" si="19"/>
        <v>197345.18</v>
      </c>
      <c r="BL106" s="18" t="s">
        <v>1050</v>
      </c>
      <c r="BM106" s="145" t="s">
        <v>617</v>
      </c>
    </row>
    <row r="107" spans="2:65" s="1" customFormat="1" ht="16.5" customHeight="1">
      <c r="B107" s="33"/>
      <c r="C107" s="134" t="s">
        <v>452</v>
      </c>
      <c r="D107" s="134" t="s">
        <v>332</v>
      </c>
      <c r="E107" s="135" t="s">
        <v>7858</v>
      </c>
      <c r="F107" s="136" t="s">
        <v>7859</v>
      </c>
      <c r="G107" s="137" t="s">
        <v>2551</v>
      </c>
      <c r="H107" s="138">
        <v>24</v>
      </c>
      <c r="I107" s="139">
        <v>5789.12</v>
      </c>
      <c r="J107" s="140">
        <f t="shared" si="10"/>
        <v>138938.88</v>
      </c>
      <c r="K107" s="136" t="s">
        <v>21</v>
      </c>
      <c r="L107" s="33"/>
      <c r="M107" s="141" t="s">
        <v>21</v>
      </c>
      <c r="N107" s="142" t="s">
        <v>42</v>
      </c>
      <c r="P107" s="143">
        <f t="shared" si="11"/>
        <v>0</v>
      </c>
      <c r="Q107" s="143">
        <v>0</v>
      </c>
      <c r="R107" s="143">
        <f t="shared" si="12"/>
        <v>0</v>
      </c>
      <c r="S107" s="143">
        <v>0</v>
      </c>
      <c r="T107" s="144">
        <f t="shared" si="13"/>
        <v>0</v>
      </c>
      <c r="AR107" s="145" t="s">
        <v>1050</v>
      </c>
      <c r="AT107" s="145" t="s">
        <v>332</v>
      </c>
      <c r="AU107" s="145" t="s">
        <v>78</v>
      </c>
      <c r="AY107" s="18" t="s">
        <v>330</v>
      </c>
      <c r="BE107" s="146">
        <f t="shared" si="14"/>
        <v>138938.88</v>
      </c>
      <c r="BF107" s="146">
        <f t="shared" si="15"/>
        <v>0</v>
      </c>
      <c r="BG107" s="146">
        <f t="shared" si="16"/>
        <v>0</v>
      </c>
      <c r="BH107" s="146">
        <f t="shared" si="17"/>
        <v>0</v>
      </c>
      <c r="BI107" s="146">
        <f t="shared" si="18"/>
        <v>0</v>
      </c>
      <c r="BJ107" s="18" t="s">
        <v>78</v>
      </c>
      <c r="BK107" s="146">
        <f t="shared" si="19"/>
        <v>138938.88</v>
      </c>
      <c r="BL107" s="18" t="s">
        <v>1050</v>
      </c>
      <c r="BM107" s="145" t="s">
        <v>636</v>
      </c>
    </row>
    <row r="108" spans="2:65" s="1" customFormat="1" ht="16.5" customHeight="1">
      <c r="B108" s="33"/>
      <c r="C108" s="134" t="s">
        <v>459</v>
      </c>
      <c r="D108" s="134" t="s">
        <v>332</v>
      </c>
      <c r="E108" s="135" t="s">
        <v>7860</v>
      </c>
      <c r="F108" s="136" t="s">
        <v>7861</v>
      </c>
      <c r="G108" s="137" t="s">
        <v>2551</v>
      </c>
      <c r="H108" s="138">
        <v>198</v>
      </c>
      <c r="I108" s="139">
        <v>2571.09</v>
      </c>
      <c r="J108" s="140">
        <f t="shared" si="10"/>
        <v>509075.82</v>
      </c>
      <c r="K108" s="136" t="s">
        <v>21</v>
      </c>
      <c r="L108" s="33"/>
      <c r="M108" s="141" t="s">
        <v>21</v>
      </c>
      <c r="N108" s="142" t="s">
        <v>42</v>
      </c>
      <c r="P108" s="143">
        <f t="shared" si="11"/>
        <v>0</v>
      </c>
      <c r="Q108" s="143">
        <v>0</v>
      </c>
      <c r="R108" s="143">
        <f t="shared" si="12"/>
        <v>0</v>
      </c>
      <c r="S108" s="143">
        <v>0</v>
      </c>
      <c r="T108" s="144">
        <f t="shared" si="13"/>
        <v>0</v>
      </c>
      <c r="AR108" s="145" t="s">
        <v>1050</v>
      </c>
      <c r="AT108" s="145" t="s">
        <v>332</v>
      </c>
      <c r="AU108" s="145" t="s">
        <v>78</v>
      </c>
      <c r="AY108" s="18" t="s">
        <v>330</v>
      </c>
      <c r="BE108" s="146">
        <f t="shared" si="14"/>
        <v>509075.82</v>
      </c>
      <c r="BF108" s="146">
        <f t="shared" si="15"/>
        <v>0</v>
      </c>
      <c r="BG108" s="146">
        <f t="shared" si="16"/>
        <v>0</v>
      </c>
      <c r="BH108" s="146">
        <f t="shared" si="17"/>
        <v>0</v>
      </c>
      <c r="BI108" s="146">
        <f t="shared" si="18"/>
        <v>0</v>
      </c>
      <c r="BJ108" s="18" t="s">
        <v>78</v>
      </c>
      <c r="BK108" s="146">
        <f t="shared" si="19"/>
        <v>509075.82</v>
      </c>
      <c r="BL108" s="18" t="s">
        <v>1050</v>
      </c>
      <c r="BM108" s="145" t="s">
        <v>649</v>
      </c>
    </row>
    <row r="109" spans="2:65" s="1" customFormat="1" ht="16.5" customHeight="1">
      <c r="B109" s="33"/>
      <c r="C109" s="134" t="s">
        <v>465</v>
      </c>
      <c r="D109" s="134" t="s">
        <v>332</v>
      </c>
      <c r="E109" s="135" t="s">
        <v>7862</v>
      </c>
      <c r="F109" s="136" t="s">
        <v>7863</v>
      </c>
      <c r="G109" s="137" t="s">
        <v>2551</v>
      </c>
      <c r="H109" s="138">
        <v>92</v>
      </c>
      <c r="I109" s="139">
        <v>3369.79</v>
      </c>
      <c r="J109" s="140">
        <f t="shared" si="10"/>
        <v>310020.68</v>
      </c>
      <c r="K109" s="136" t="s">
        <v>21</v>
      </c>
      <c r="L109" s="33"/>
      <c r="M109" s="141" t="s">
        <v>21</v>
      </c>
      <c r="N109" s="142" t="s">
        <v>42</v>
      </c>
      <c r="P109" s="143">
        <f t="shared" si="11"/>
        <v>0</v>
      </c>
      <c r="Q109" s="143">
        <v>0</v>
      </c>
      <c r="R109" s="143">
        <f t="shared" si="12"/>
        <v>0</v>
      </c>
      <c r="S109" s="143">
        <v>0</v>
      </c>
      <c r="T109" s="144">
        <f t="shared" si="13"/>
        <v>0</v>
      </c>
      <c r="AR109" s="145" t="s">
        <v>1050</v>
      </c>
      <c r="AT109" s="145" t="s">
        <v>332</v>
      </c>
      <c r="AU109" s="145" t="s">
        <v>78</v>
      </c>
      <c r="AY109" s="18" t="s">
        <v>330</v>
      </c>
      <c r="BE109" s="146">
        <f t="shared" si="14"/>
        <v>310020.68</v>
      </c>
      <c r="BF109" s="146">
        <f t="shared" si="15"/>
        <v>0</v>
      </c>
      <c r="BG109" s="146">
        <f t="shared" si="16"/>
        <v>0</v>
      </c>
      <c r="BH109" s="146">
        <f t="shared" si="17"/>
        <v>0</v>
      </c>
      <c r="BI109" s="146">
        <f t="shared" si="18"/>
        <v>0</v>
      </c>
      <c r="BJ109" s="18" t="s">
        <v>78</v>
      </c>
      <c r="BK109" s="146">
        <f t="shared" si="19"/>
        <v>310020.68</v>
      </c>
      <c r="BL109" s="18" t="s">
        <v>1050</v>
      </c>
      <c r="BM109" s="145" t="s">
        <v>665</v>
      </c>
    </row>
    <row r="110" spans="2:65" s="1" customFormat="1" ht="16.5" customHeight="1">
      <c r="B110" s="33"/>
      <c r="C110" s="134" t="s">
        <v>474</v>
      </c>
      <c r="D110" s="134" t="s">
        <v>332</v>
      </c>
      <c r="E110" s="135" t="s">
        <v>7864</v>
      </c>
      <c r="F110" s="136" t="s">
        <v>7865</v>
      </c>
      <c r="G110" s="137" t="s">
        <v>2551</v>
      </c>
      <c r="H110" s="138">
        <v>101</v>
      </c>
      <c r="I110" s="139">
        <v>2441.85</v>
      </c>
      <c r="J110" s="140">
        <f t="shared" si="10"/>
        <v>246626.85</v>
      </c>
      <c r="K110" s="136" t="s">
        <v>21</v>
      </c>
      <c r="L110" s="33"/>
      <c r="M110" s="141" t="s">
        <v>21</v>
      </c>
      <c r="N110" s="142" t="s">
        <v>42</v>
      </c>
      <c r="P110" s="143">
        <f t="shared" si="11"/>
        <v>0</v>
      </c>
      <c r="Q110" s="143">
        <v>0</v>
      </c>
      <c r="R110" s="143">
        <f t="shared" si="12"/>
        <v>0</v>
      </c>
      <c r="S110" s="143">
        <v>0</v>
      </c>
      <c r="T110" s="144">
        <f t="shared" si="13"/>
        <v>0</v>
      </c>
      <c r="AR110" s="145" t="s">
        <v>1050</v>
      </c>
      <c r="AT110" s="145" t="s">
        <v>332</v>
      </c>
      <c r="AU110" s="145" t="s">
        <v>78</v>
      </c>
      <c r="AY110" s="18" t="s">
        <v>330</v>
      </c>
      <c r="BE110" s="146">
        <f t="shared" si="14"/>
        <v>246626.85</v>
      </c>
      <c r="BF110" s="146">
        <f t="shared" si="15"/>
        <v>0</v>
      </c>
      <c r="BG110" s="146">
        <f t="shared" si="16"/>
        <v>0</v>
      </c>
      <c r="BH110" s="146">
        <f t="shared" si="17"/>
        <v>0</v>
      </c>
      <c r="BI110" s="146">
        <f t="shared" si="18"/>
        <v>0</v>
      </c>
      <c r="BJ110" s="18" t="s">
        <v>78</v>
      </c>
      <c r="BK110" s="146">
        <f t="shared" si="19"/>
        <v>246626.85</v>
      </c>
      <c r="BL110" s="18" t="s">
        <v>1050</v>
      </c>
      <c r="BM110" s="145" t="s">
        <v>677</v>
      </c>
    </row>
    <row r="111" spans="2:65" s="1" customFormat="1" ht="16.5" customHeight="1">
      <c r="B111" s="33"/>
      <c r="C111" s="134" t="s">
        <v>7</v>
      </c>
      <c r="D111" s="134" t="s">
        <v>332</v>
      </c>
      <c r="E111" s="135" t="s">
        <v>7866</v>
      </c>
      <c r="F111" s="136" t="s">
        <v>7867</v>
      </c>
      <c r="G111" s="137" t="s">
        <v>2551</v>
      </c>
      <c r="H111" s="138">
        <v>11</v>
      </c>
      <c r="I111" s="139">
        <v>2369.2400000000002</v>
      </c>
      <c r="J111" s="140">
        <f t="shared" si="10"/>
        <v>26061.64</v>
      </c>
      <c r="K111" s="136" t="s">
        <v>21</v>
      </c>
      <c r="L111" s="33"/>
      <c r="M111" s="141" t="s">
        <v>21</v>
      </c>
      <c r="N111" s="142" t="s">
        <v>42</v>
      </c>
      <c r="P111" s="143">
        <f t="shared" si="11"/>
        <v>0</v>
      </c>
      <c r="Q111" s="143">
        <v>0</v>
      </c>
      <c r="R111" s="143">
        <f t="shared" si="12"/>
        <v>0</v>
      </c>
      <c r="S111" s="143">
        <v>0</v>
      </c>
      <c r="T111" s="144">
        <f t="shared" si="13"/>
        <v>0</v>
      </c>
      <c r="AR111" s="145" t="s">
        <v>1050</v>
      </c>
      <c r="AT111" s="145" t="s">
        <v>332</v>
      </c>
      <c r="AU111" s="145" t="s">
        <v>78</v>
      </c>
      <c r="AY111" s="18" t="s">
        <v>330</v>
      </c>
      <c r="BE111" s="146">
        <f t="shared" si="14"/>
        <v>26061.64</v>
      </c>
      <c r="BF111" s="146">
        <f t="shared" si="15"/>
        <v>0</v>
      </c>
      <c r="BG111" s="146">
        <f t="shared" si="16"/>
        <v>0</v>
      </c>
      <c r="BH111" s="146">
        <f t="shared" si="17"/>
        <v>0</v>
      </c>
      <c r="BI111" s="146">
        <f t="shared" si="18"/>
        <v>0</v>
      </c>
      <c r="BJ111" s="18" t="s">
        <v>78</v>
      </c>
      <c r="BK111" s="146">
        <f t="shared" si="19"/>
        <v>26061.64</v>
      </c>
      <c r="BL111" s="18" t="s">
        <v>1050</v>
      </c>
      <c r="BM111" s="145" t="s">
        <v>714</v>
      </c>
    </row>
    <row r="112" spans="2:65" s="1" customFormat="1" ht="16.5" customHeight="1">
      <c r="B112" s="33"/>
      <c r="C112" s="134" t="s">
        <v>484</v>
      </c>
      <c r="D112" s="134" t="s">
        <v>332</v>
      </c>
      <c r="E112" s="135" t="s">
        <v>7868</v>
      </c>
      <c r="F112" s="136" t="s">
        <v>7869</v>
      </c>
      <c r="G112" s="137" t="s">
        <v>2551</v>
      </c>
      <c r="H112" s="138">
        <v>13</v>
      </c>
      <c r="I112" s="139">
        <v>2369.2400000000002</v>
      </c>
      <c r="J112" s="140">
        <f t="shared" si="10"/>
        <v>30800.12</v>
      </c>
      <c r="K112" s="136" t="s">
        <v>21</v>
      </c>
      <c r="L112" s="33"/>
      <c r="M112" s="141" t="s">
        <v>21</v>
      </c>
      <c r="N112" s="142" t="s">
        <v>42</v>
      </c>
      <c r="P112" s="143">
        <f t="shared" si="11"/>
        <v>0</v>
      </c>
      <c r="Q112" s="143">
        <v>0</v>
      </c>
      <c r="R112" s="143">
        <f t="shared" si="12"/>
        <v>0</v>
      </c>
      <c r="S112" s="143">
        <v>0</v>
      </c>
      <c r="T112" s="144">
        <f t="shared" si="13"/>
        <v>0</v>
      </c>
      <c r="AR112" s="145" t="s">
        <v>1050</v>
      </c>
      <c r="AT112" s="145" t="s">
        <v>332</v>
      </c>
      <c r="AU112" s="145" t="s">
        <v>78</v>
      </c>
      <c r="AY112" s="18" t="s">
        <v>330</v>
      </c>
      <c r="BE112" s="146">
        <f t="shared" si="14"/>
        <v>30800.12</v>
      </c>
      <c r="BF112" s="146">
        <f t="shared" si="15"/>
        <v>0</v>
      </c>
      <c r="BG112" s="146">
        <f t="shared" si="16"/>
        <v>0</v>
      </c>
      <c r="BH112" s="146">
        <f t="shared" si="17"/>
        <v>0</v>
      </c>
      <c r="BI112" s="146">
        <f t="shared" si="18"/>
        <v>0</v>
      </c>
      <c r="BJ112" s="18" t="s">
        <v>78</v>
      </c>
      <c r="BK112" s="146">
        <f t="shared" si="19"/>
        <v>30800.12</v>
      </c>
      <c r="BL112" s="18" t="s">
        <v>1050</v>
      </c>
      <c r="BM112" s="145" t="s">
        <v>728</v>
      </c>
    </row>
    <row r="113" spans="2:65" s="1" customFormat="1" ht="16.5" customHeight="1">
      <c r="B113" s="33"/>
      <c r="C113" s="134" t="s">
        <v>491</v>
      </c>
      <c r="D113" s="134" t="s">
        <v>332</v>
      </c>
      <c r="E113" s="135" t="s">
        <v>7870</v>
      </c>
      <c r="F113" s="136" t="s">
        <v>7871</v>
      </c>
      <c r="G113" s="137" t="s">
        <v>2551</v>
      </c>
      <c r="H113" s="138">
        <v>4</v>
      </c>
      <c r="I113" s="139">
        <v>6192.83</v>
      </c>
      <c r="J113" s="140">
        <f t="shared" si="10"/>
        <v>24771.32</v>
      </c>
      <c r="K113" s="136" t="s">
        <v>21</v>
      </c>
      <c r="L113" s="33"/>
      <c r="M113" s="141" t="s">
        <v>21</v>
      </c>
      <c r="N113" s="142" t="s">
        <v>42</v>
      </c>
      <c r="P113" s="143">
        <f t="shared" si="11"/>
        <v>0</v>
      </c>
      <c r="Q113" s="143">
        <v>0</v>
      </c>
      <c r="R113" s="143">
        <f t="shared" si="12"/>
        <v>0</v>
      </c>
      <c r="S113" s="143">
        <v>0</v>
      </c>
      <c r="T113" s="144">
        <f t="shared" si="13"/>
        <v>0</v>
      </c>
      <c r="AR113" s="145" t="s">
        <v>1050</v>
      </c>
      <c r="AT113" s="145" t="s">
        <v>332</v>
      </c>
      <c r="AU113" s="145" t="s">
        <v>78</v>
      </c>
      <c r="AY113" s="18" t="s">
        <v>330</v>
      </c>
      <c r="BE113" s="146">
        <f t="shared" si="14"/>
        <v>24771.32</v>
      </c>
      <c r="BF113" s="146">
        <f t="shared" si="15"/>
        <v>0</v>
      </c>
      <c r="BG113" s="146">
        <f t="shared" si="16"/>
        <v>0</v>
      </c>
      <c r="BH113" s="146">
        <f t="shared" si="17"/>
        <v>0</v>
      </c>
      <c r="BI113" s="146">
        <f t="shared" si="18"/>
        <v>0</v>
      </c>
      <c r="BJ113" s="18" t="s">
        <v>78</v>
      </c>
      <c r="BK113" s="146">
        <f t="shared" si="19"/>
        <v>24771.32</v>
      </c>
      <c r="BL113" s="18" t="s">
        <v>1050</v>
      </c>
      <c r="BM113" s="145" t="s">
        <v>742</v>
      </c>
    </row>
    <row r="114" spans="2:65" s="1" customFormat="1" ht="16.5" customHeight="1">
      <c r="B114" s="33"/>
      <c r="C114" s="134" t="s">
        <v>5488</v>
      </c>
      <c r="D114" s="134" t="s">
        <v>332</v>
      </c>
      <c r="E114" s="135" t="s">
        <v>7872</v>
      </c>
      <c r="F114" s="136" t="s">
        <v>7873</v>
      </c>
      <c r="G114" s="137" t="s">
        <v>2551</v>
      </c>
      <c r="H114" s="138">
        <v>15</v>
      </c>
      <c r="I114" s="139">
        <v>1333.59</v>
      </c>
      <c r="J114" s="140">
        <f t="shared" si="10"/>
        <v>20003.849999999999</v>
      </c>
      <c r="K114" s="136" t="s">
        <v>21</v>
      </c>
      <c r="L114" s="33"/>
      <c r="M114" s="141" t="s">
        <v>21</v>
      </c>
      <c r="N114" s="142" t="s">
        <v>42</v>
      </c>
      <c r="P114" s="143">
        <f t="shared" si="11"/>
        <v>0</v>
      </c>
      <c r="Q114" s="143">
        <v>0</v>
      </c>
      <c r="R114" s="143">
        <f t="shared" si="12"/>
        <v>0</v>
      </c>
      <c r="S114" s="143">
        <v>0</v>
      </c>
      <c r="T114" s="144">
        <f t="shared" si="13"/>
        <v>0</v>
      </c>
      <c r="AR114" s="145" t="s">
        <v>1050</v>
      </c>
      <c r="AT114" s="145" t="s">
        <v>332</v>
      </c>
      <c r="AU114" s="145" t="s">
        <v>78</v>
      </c>
      <c r="AY114" s="18" t="s">
        <v>330</v>
      </c>
      <c r="BE114" s="146">
        <f t="shared" si="14"/>
        <v>20003.849999999999</v>
      </c>
      <c r="BF114" s="146">
        <f t="shared" si="15"/>
        <v>0</v>
      </c>
      <c r="BG114" s="146">
        <f t="shared" si="16"/>
        <v>0</v>
      </c>
      <c r="BH114" s="146">
        <f t="shared" si="17"/>
        <v>0</v>
      </c>
      <c r="BI114" s="146">
        <f t="shared" si="18"/>
        <v>0</v>
      </c>
      <c r="BJ114" s="18" t="s">
        <v>78</v>
      </c>
      <c r="BK114" s="146">
        <f t="shared" si="19"/>
        <v>20003.849999999999</v>
      </c>
      <c r="BL114" s="18" t="s">
        <v>1050</v>
      </c>
      <c r="BM114" s="145" t="s">
        <v>759</v>
      </c>
    </row>
    <row r="115" spans="2:65" s="1" customFormat="1" ht="16.5" customHeight="1">
      <c r="B115" s="33"/>
      <c r="C115" s="134" t="s">
        <v>561</v>
      </c>
      <c r="D115" s="134" t="s">
        <v>332</v>
      </c>
      <c r="E115" s="135" t="s">
        <v>7874</v>
      </c>
      <c r="F115" s="136" t="s">
        <v>7875</v>
      </c>
      <c r="G115" s="137" t="s">
        <v>2551</v>
      </c>
      <c r="H115" s="138">
        <v>9</v>
      </c>
      <c r="I115" s="139">
        <v>1234.26</v>
      </c>
      <c r="J115" s="140">
        <f t="shared" si="10"/>
        <v>11108.34</v>
      </c>
      <c r="K115" s="136" t="s">
        <v>21</v>
      </c>
      <c r="L115" s="33"/>
      <c r="M115" s="141" t="s">
        <v>21</v>
      </c>
      <c r="N115" s="142" t="s">
        <v>42</v>
      </c>
      <c r="P115" s="143">
        <f t="shared" si="11"/>
        <v>0</v>
      </c>
      <c r="Q115" s="143">
        <v>0</v>
      </c>
      <c r="R115" s="143">
        <f t="shared" si="12"/>
        <v>0</v>
      </c>
      <c r="S115" s="143">
        <v>0</v>
      </c>
      <c r="T115" s="144">
        <f t="shared" si="13"/>
        <v>0</v>
      </c>
      <c r="AR115" s="145" t="s">
        <v>1050</v>
      </c>
      <c r="AT115" s="145" t="s">
        <v>332</v>
      </c>
      <c r="AU115" s="145" t="s">
        <v>78</v>
      </c>
      <c r="AY115" s="18" t="s">
        <v>330</v>
      </c>
      <c r="BE115" s="146">
        <f t="shared" si="14"/>
        <v>11108.34</v>
      </c>
      <c r="BF115" s="146">
        <f t="shared" si="15"/>
        <v>0</v>
      </c>
      <c r="BG115" s="146">
        <f t="shared" si="16"/>
        <v>0</v>
      </c>
      <c r="BH115" s="146">
        <f t="shared" si="17"/>
        <v>0</v>
      </c>
      <c r="BI115" s="146">
        <f t="shared" si="18"/>
        <v>0</v>
      </c>
      <c r="BJ115" s="18" t="s">
        <v>78</v>
      </c>
      <c r="BK115" s="146">
        <f t="shared" si="19"/>
        <v>11108.34</v>
      </c>
      <c r="BL115" s="18" t="s">
        <v>1050</v>
      </c>
      <c r="BM115" s="145" t="s">
        <v>941</v>
      </c>
    </row>
    <row r="116" spans="2:65" s="1" customFormat="1" ht="16.5" customHeight="1">
      <c r="B116" s="33"/>
      <c r="C116" s="134" t="s">
        <v>571</v>
      </c>
      <c r="D116" s="134" t="s">
        <v>332</v>
      </c>
      <c r="E116" s="135" t="s">
        <v>7876</v>
      </c>
      <c r="F116" s="136" t="s">
        <v>7877</v>
      </c>
      <c r="G116" s="137" t="s">
        <v>2551</v>
      </c>
      <c r="H116" s="138">
        <v>7</v>
      </c>
      <c r="I116" s="139">
        <v>2499.21</v>
      </c>
      <c r="J116" s="140">
        <f t="shared" si="10"/>
        <v>17494.47</v>
      </c>
      <c r="K116" s="136" t="s">
        <v>21</v>
      </c>
      <c r="L116" s="33"/>
      <c r="M116" s="141" t="s">
        <v>21</v>
      </c>
      <c r="N116" s="142" t="s">
        <v>42</v>
      </c>
      <c r="P116" s="143">
        <f t="shared" si="11"/>
        <v>0</v>
      </c>
      <c r="Q116" s="143">
        <v>0</v>
      </c>
      <c r="R116" s="143">
        <f t="shared" si="12"/>
        <v>0</v>
      </c>
      <c r="S116" s="143">
        <v>0</v>
      </c>
      <c r="T116" s="144">
        <f t="shared" si="13"/>
        <v>0</v>
      </c>
      <c r="AR116" s="145" t="s">
        <v>1050</v>
      </c>
      <c r="AT116" s="145" t="s">
        <v>332</v>
      </c>
      <c r="AU116" s="145" t="s">
        <v>78</v>
      </c>
      <c r="AY116" s="18" t="s">
        <v>330</v>
      </c>
      <c r="BE116" s="146">
        <f t="shared" si="14"/>
        <v>17494.47</v>
      </c>
      <c r="BF116" s="146">
        <f t="shared" si="15"/>
        <v>0</v>
      </c>
      <c r="BG116" s="146">
        <f t="shared" si="16"/>
        <v>0</v>
      </c>
      <c r="BH116" s="146">
        <f t="shared" si="17"/>
        <v>0</v>
      </c>
      <c r="BI116" s="146">
        <f t="shared" si="18"/>
        <v>0</v>
      </c>
      <c r="BJ116" s="18" t="s">
        <v>78</v>
      </c>
      <c r="BK116" s="146">
        <f t="shared" si="19"/>
        <v>17494.47</v>
      </c>
      <c r="BL116" s="18" t="s">
        <v>1050</v>
      </c>
      <c r="BM116" s="145" t="s">
        <v>963</v>
      </c>
    </row>
    <row r="117" spans="2:65" s="1" customFormat="1" ht="16.5" customHeight="1">
      <c r="B117" s="33"/>
      <c r="C117" s="134" t="s">
        <v>559</v>
      </c>
      <c r="D117" s="134" t="s">
        <v>332</v>
      </c>
      <c r="E117" s="135" t="s">
        <v>7878</v>
      </c>
      <c r="F117" s="136" t="s">
        <v>7879</v>
      </c>
      <c r="G117" s="137" t="s">
        <v>2551</v>
      </c>
      <c r="H117" s="138">
        <v>1</v>
      </c>
      <c r="I117" s="139">
        <v>2820.9</v>
      </c>
      <c r="J117" s="140">
        <f t="shared" si="10"/>
        <v>2820.9</v>
      </c>
      <c r="K117" s="136" t="s">
        <v>21</v>
      </c>
      <c r="L117" s="33"/>
      <c r="M117" s="141" t="s">
        <v>21</v>
      </c>
      <c r="N117" s="142" t="s">
        <v>42</v>
      </c>
      <c r="P117" s="143">
        <f t="shared" si="11"/>
        <v>0</v>
      </c>
      <c r="Q117" s="143">
        <v>0</v>
      </c>
      <c r="R117" s="143">
        <f t="shared" si="12"/>
        <v>0</v>
      </c>
      <c r="S117" s="143">
        <v>0</v>
      </c>
      <c r="T117" s="144">
        <f t="shared" si="13"/>
        <v>0</v>
      </c>
      <c r="AR117" s="145" t="s">
        <v>1050</v>
      </c>
      <c r="AT117" s="145" t="s">
        <v>332</v>
      </c>
      <c r="AU117" s="145" t="s">
        <v>78</v>
      </c>
      <c r="AY117" s="18" t="s">
        <v>330</v>
      </c>
      <c r="BE117" s="146">
        <f t="shared" si="14"/>
        <v>2820.9</v>
      </c>
      <c r="BF117" s="146">
        <f t="shared" si="15"/>
        <v>0</v>
      </c>
      <c r="BG117" s="146">
        <f t="shared" si="16"/>
        <v>0</v>
      </c>
      <c r="BH117" s="146">
        <f t="shared" si="17"/>
        <v>0</v>
      </c>
      <c r="BI117" s="146">
        <f t="shared" si="18"/>
        <v>0</v>
      </c>
      <c r="BJ117" s="18" t="s">
        <v>78</v>
      </c>
      <c r="BK117" s="146">
        <f t="shared" si="19"/>
        <v>2820.9</v>
      </c>
      <c r="BL117" s="18" t="s">
        <v>1050</v>
      </c>
      <c r="BM117" s="145" t="s">
        <v>7880</v>
      </c>
    </row>
    <row r="118" spans="2:65" s="1" customFormat="1" ht="16.5" customHeight="1">
      <c r="B118" s="33"/>
      <c r="C118" s="134" t="s">
        <v>585</v>
      </c>
      <c r="D118" s="134" t="s">
        <v>332</v>
      </c>
      <c r="E118" s="135" t="s">
        <v>7881</v>
      </c>
      <c r="F118" s="136" t="s">
        <v>7882</v>
      </c>
      <c r="G118" s="137" t="s">
        <v>2551</v>
      </c>
      <c r="H118" s="138">
        <v>18</v>
      </c>
      <c r="I118" s="139">
        <v>3102.35</v>
      </c>
      <c r="J118" s="140">
        <f t="shared" si="10"/>
        <v>55842.3</v>
      </c>
      <c r="K118" s="136" t="s">
        <v>21</v>
      </c>
      <c r="L118" s="33"/>
      <c r="M118" s="141" t="s">
        <v>21</v>
      </c>
      <c r="N118" s="142" t="s">
        <v>42</v>
      </c>
      <c r="P118" s="143">
        <f t="shared" si="11"/>
        <v>0</v>
      </c>
      <c r="Q118" s="143">
        <v>0</v>
      </c>
      <c r="R118" s="143">
        <f t="shared" si="12"/>
        <v>0</v>
      </c>
      <c r="S118" s="143">
        <v>0</v>
      </c>
      <c r="T118" s="144">
        <f t="shared" si="13"/>
        <v>0</v>
      </c>
      <c r="AR118" s="145" t="s">
        <v>1050</v>
      </c>
      <c r="AT118" s="145" t="s">
        <v>332</v>
      </c>
      <c r="AU118" s="145" t="s">
        <v>78</v>
      </c>
      <c r="AY118" s="18" t="s">
        <v>330</v>
      </c>
      <c r="BE118" s="146">
        <f t="shared" si="14"/>
        <v>55842.3</v>
      </c>
      <c r="BF118" s="146">
        <f t="shared" si="15"/>
        <v>0</v>
      </c>
      <c r="BG118" s="146">
        <f t="shared" si="16"/>
        <v>0</v>
      </c>
      <c r="BH118" s="146">
        <f t="shared" si="17"/>
        <v>0</v>
      </c>
      <c r="BI118" s="146">
        <f t="shared" si="18"/>
        <v>0</v>
      </c>
      <c r="BJ118" s="18" t="s">
        <v>78</v>
      </c>
      <c r="BK118" s="146">
        <f t="shared" si="19"/>
        <v>55842.3</v>
      </c>
      <c r="BL118" s="18" t="s">
        <v>1050</v>
      </c>
      <c r="BM118" s="145" t="s">
        <v>7883</v>
      </c>
    </row>
    <row r="119" spans="2:65" s="1" customFormat="1" ht="16.5" customHeight="1">
      <c r="B119" s="33"/>
      <c r="C119" s="134" t="s">
        <v>594</v>
      </c>
      <c r="D119" s="134" t="s">
        <v>332</v>
      </c>
      <c r="E119" s="135" t="s">
        <v>7884</v>
      </c>
      <c r="F119" s="136" t="s">
        <v>7885</v>
      </c>
      <c r="G119" s="137" t="s">
        <v>2551</v>
      </c>
      <c r="H119" s="138">
        <v>4</v>
      </c>
      <c r="I119" s="139">
        <v>3434.33</v>
      </c>
      <c r="J119" s="140">
        <f t="shared" si="10"/>
        <v>13737.32</v>
      </c>
      <c r="K119" s="136" t="s">
        <v>21</v>
      </c>
      <c r="L119" s="33"/>
      <c r="M119" s="141" t="s">
        <v>21</v>
      </c>
      <c r="N119" s="142" t="s">
        <v>42</v>
      </c>
      <c r="P119" s="143">
        <f t="shared" si="11"/>
        <v>0</v>
      </c>
      <c r="Q119" s="143">
        <v>0</v>
      </c>
      <c r="R119" s="143">
        <f t="shared" si="12"/>
        <v>0</v>
      </c>
      <c r="S119" s="143">
        <v>0</v>
      </c>
      <c r="T119" s="144">
        <f t="shared" si="13"/>
        <v>0</v>
      </c>
      <c r="AR119" s="145" t="s">
        <v>1050</v>
      </c>
      <c r="AT119" s="145" t="s">
        <v>332</v>
      </c>
      <c r="AU119" s="145" t="s">
        <v>78</v>
      </c>
      <c r="AY119" s="18" t="s">
        <v>330</v>
      </c>
      <c r="BE119" s="146">
        <f t="shared" si="14"/>
        <v>13737.32</v>
      </c>
      <c r="BF119" s="146">
        <f t="shared" si="15"/>
        <v>0</v>
      </c>
      <c r="BG119" s="146">
        <f t="shared" si="16"/>
        <v>0</v>
      </c>
      <c r="BH119" s="146">
        <f t="shared" si="17"/>
        <v>0</v>
      </c>
      <c r="BI119" s="146">
        <f t="shared" si="18"/>
        <v>0</v>
      </c>
      <c r="BJ119" s="18" t="s">
        <v>78</v>
      </c>
      <c r="BK119" s="146">
        <f t="shared" si="19"/>
        <v>13737.32</v>
      </c>
      <c r="BL119" s="18" t="s">
        <v>1050</v>
      </c>
      <c r="BM119" s="145" t="s">
        <v>7886</v>
      </c>
    </row>
    <row r="120" spans="2:65" s="1" customFormat="1" ht="16.5" customHeight="1">
      <c r="B120" s="33"/>
      <c r="C120" s="134" t="s">
        <v>600</v>
      </c>
      <c r="D120" s="134" t="s">
        <v>332</v>
      </c>
      <c r="E120" s="135" t="s">
        <v>7887</v>
      </c>
      <c r="F120" s="136" t="s">
        <v>7888</v>
      </c>
      <c r="G120" s="137" t="s">
        <v>2551</v>
      </c>
      <c r="H120" s="138">
        <v>59</v>
      </c>
      <c r="I120" s="139">
        <v>3599.24</v>
      </c>
      <c r="J120" s="140">
        <f t="shared" si="10"/>
        <v>212355.16</v>
      </c>
      <c r="K120" s="136" t="s">
        <v>21</v>
      </c>
      <c r="L120" s="33"/>
      <c r="M120" s="141" t="s">
        <v>21</v>
      </c>
      <c r="N120" s="142" t="s">
        <v>42</v>
      </c>
      <c r="P120" s="143">
        <f t="shared" si="11"/>
        <v>0</v>
      </c>
      <c r="Q120" s="143">
        <v>0</v>
      </c>
      <c r="R120" s="143">
        <f t="shared" si="12"/>
        <v>0</v>
      </c>
      <c r="S120" s="143">
        <v>0</v>
      </c>
      <c r="T120" s="144">
        <f t="shared" si="13"/>
        <v>0</v>
      </c>
      <c r="AR120" s="145" t="s">
        <v>1050</v>
      </c>
      <c r="AT120" s="145" t="s">
        <v>332</v>
      </c>
      <c r="AU120" s="145" t="s">
        <v>78</v>
      </c>
      <c r="AY120" s="18" t="s">
        <v>330</v>
      </c>
      <c r="BE120" s="146">
        <f t="shared" si="14"/>
        <v>212355.16</v>
      </c>
      <c r="BF120" s="146">
        <f t="shared" si="15"/>
        <v>0</v>
      </c>
      <c r="BG120" s="146">
        <f t="shared" si="16"/>
        <v>0</v>
      </c>
      <c r="BH120" s="146">
        <f t="shared" si="17"/>
        <v>0</v>
      </c>
      <c r="BI120" s="146">
        <f t="shared" si="18"/>
        <v>0</v>
      </c>
      <c r="BJ120" s="18" t="s">
        <v>78</v>
      </c>
      <c r="BK120" s="146">
        <f t="shared" si="19"/>
        <v>212355.16</v>
      </c>
      <c r="BL120" s="18" t="s">
        <v>1050</v>
      </c>
      <c r="BM120" s="145" t="s">
        <v>977</v>
      </c>
    </row>
    <row r="121" spans="2:65" s="1" customFormat="1" ht="16.5" customHeight="1">
      <c r="B121" s="33"/>
      <c r="C121" s="134" t="s">
        <v>611</v>
      </c>
      <c r="D121" s="134" t="s">
        <v>332</v>
      </c>
      <c r="E121" s="135" t="s">
        <v>7889</v>
      </c>
      <c r="F121" s="136" t="s">
        <v>7890</v>
      </c>
      <c r="G121" s="137" t="s">
        <v>2551</v>
      </c>
      <c r="H121" s="138">
        <v>21</v>
      </c>
      <c r="I121" s="139">
        <v>3095.33</v>
      </c>
      <c r="J121" s="140">
        <f t="shared" si="10"/>
        <v>65001.93</v>
      </c>
      <c r="K121" s="136" t="s">
        <v>21</v>
      </c>
      <c r="L121" s="33"/>
      <c r="M121" s="141" t="s">
        <v>21</v>
      </c>
      <c r="N121" s="142" t="s">
        <v>42</v>
      </c>
      <c r="P121" s="143">
        <f t="shared" si="11"/>
        <v>0</v>
      </c>
      <c r="Q121" s="143">
        <v>0</v>
      </c>
      <c r="R121" s="143">
        <f t="shared" si="12"/>
        <v>0</v>
      </c>
      <c r="S121" s="143">
        <v>0</v>
      </c>
      <c r="T121" s="144">
        <f t="shared" si="13"/>
        <v>0</v>
      </c>
      <c r="AR121" s="145" t="s">
        <v>1050</v>
      </c>
      <c r="AT121" s="145" t="s">
        <v>332</v>
      </c>
      <c r="AU121" s="145" t="s">
        <v>78</v>
      </c>
      <c r="AY121" s="18" t="s">
        <v>330</v>
      </c>
      <c r="BE121" s="146">
        <f t="shared" si="14"/>
        <v>65001.93</v>
      </c>
      <c r="BF121" s="146">
        <f t="shared" si="15"/>
        <v>0</v>
      </c>
      <c r="BG121" s="146">
        <f t="shared" si="16"/>
        <v>0</v>
      </c>
      <c r="BH121" s="146">
        <f t="shared" si="17"/>
        <v>0</v>
      </c>
      <c r="BI121" s="146">
        <f t="shared" si="18"/>
        <v>0</v>
      </c>
      <c r="BJ121" s="18" t="s">
        <v>78</v>
      </c>
      <c r="BK121" s="146">
        <f t="shared" si="19"/>
        <v>65001.93</v>
      </c>
      <c r="BL121" s="18" t="s">
        <v>1050</v>
      </c>
      <c r="BM121" s="145" t="s">
        <v>987</v>
      </c>
    </row>
    <row r="122" spans="2:65" s="1" customFormat="1" ht="16.5" customHeight="1">
      <c r="B122" s="33"/>
      <c r="C122" s="134" t="s">
        <v>617</v>
      </c>
      <c r="D122" s="134" t="s">
        <v>332</v>
      </c>
      <c r="E122" s="135" t="s">
        <v>7891</v>
      </c>
      <c r="F122" s="136" t="s">
        <v>7892</v>
      </c>
      <c r="G122" s="137" t="s">
        <v>2551</v>
      </c>
      <c r="H122" s="138">
        <v>3</v>
      </c>
      <c r="I122" s="139">
        <v>3496.13</v>
      </c>
      <c r="J122" s="140">
        <f t="shared" si="10"/>
        <v>10488.39</v>
      </c>
      <c r="K122" s="136" t="s">
        <v>21</v>
      </c>
      <c r="L122" s="33"/>
      <c r="M122" s="141" t="s">
        <v>21</v>
      </c>
      <c r="N122" s="142" t="s">
        <v>42</v>
      </c>
      <c r="P122" s="143">
        <f t="shared" si="11"/>
        <v>0</v>
      </c>
      <c r="Q122" s="143">
        <v>0</v>
      </c>
      <c r="R122" s="143">
        <f t="shared" si="12"/>
        <v>0</v>
      </c>
      <c r="S122" s="143">
        <v>0</v>
      </c>
      <c r="T122" s="144">
        <f t="shared" si="13"/>
        <v>0</v>
      </c>
      <c r="AR122" s="145" t="s">
        <v>1050</v>
      </c>
      <c r="AT122" s="145" t="s">
        <v>332</v>
      </c>
      <c r="AU122" s="145" t="s">
        <v>78</v>
      </c>
      <c r="AY122" s="18" t="s">
        <v>330</v>
      </c>
      <c r="BE122" s="146">
        <f t="shared" si="14"/>
        <v>10488.39</v>
      </c>
      <c r="BF122" s="146">
        <f t="shared" si="15"/>
        <v>0</v>
      </c>
      <c r="BG122" s="146">
        <f t="shared" si="16"/>
        <v>0</v>
      </c>
      <c r="BH122" s="146">
        <f t="shared" si="17"/>
        <v>0</v>
      </c>
      <c r="BI122" s="146">
        <f t="shared" si="18"/>
        <v>0</v>
      </c>
      <c r="BJ122" s="18" t="s">
        <v>78</v>
      </c>
      <c r="BK122" s="146">
        <f t="shared" si="19"/>
        <v>10488.39</v>
      </c>
      <c r="BL122" s="18" t="s">
        <v>1050</v>
      </c>
      <c r="BM122" s="145" t="s">
        <v>998</v>
      </c>
    </row>
    <row r="123" spans="2:65" s="1" customFormat="1" ht="16.5" customHeight="1">
      <c r="B123" s="33"/>
      <c r="C123" s="134" t="s">
        <v>627</v>
      </c>
      <c r="D123" s="134" t="s">
        <v>332</v>
      </c>
      <c r="E123" s="135" t="s">
        <v>7893</v>
      </c>
      <c r="F123" s="136" t="s">
        <v>7894</v>
      </c>
      <c r="G123" s="137" t="s">
        <v>2551</v>
      </c>
      <c r="H123" s="138">
        <v>2</v>
      </c>
      <c r="I123" s="139">
        <v>2552.21</v>
      </c>
      <c r="J123" s="140">
        <f t="shared" si="10"/>
        <v>5104.42</v>
      </c>
      <c r="K123" s="136" t="s">
        <v>21</v>
      </c>
      <c r="L123" s="33"/>
      <c r="M123" s="141" t="s">
        <v>21</v>
      </c>
      <c r="N123" s="142" t="s">
        <v>42</v>
      </c>
      <c r="P123" s="143">
        <f t="shared" si="11"/>
        <v>0</v>
      </c>
      <c r="Q123" s="143">
        <v>0</v>
      </c>
      <c r="R123" s="143">
        <f t="shared" si="12"/>
        <v>0</v>
      </c>
      <c r="S123" s="143">
        <v>0</v>
      </c>
      <c r="T123" s="144">
        <f t="shared" si="13"/>
        <v>0</v>
      </c>
      <c r="AR123" s="145" t="s">
        <v>1050</v>
      </c>
      <c r="AT123" s="145" t="s">
        <v>332</v>
      </c>
      <c r="AU123" s="145" t="s">
        <v>78</v>
      </c>
      <c r="AY123" s="18" t="s">
        <v>330</v>
      </c>
      <c r="BE123" s="146">
        <f t="shared" si="14"/>
        <v>5104.42</v>
      </c>
      <c r="BF123" s="146">
        <f t="shared" si="15"/>
        <v>0</v>
      </c>
      <c r="BG123" s="146">
        <f t="shared" si="16"/>
        <v>0</v>
      </c>
      <c r="BH123" s="146">
        <f t="shared" si="17"/>
        <v>0</v>
      </c>
      <c r="BI123" s="146">
        <f t="shared" si="18"/>
        <v>0</v>
      </c>
      <c r="BJ123" s="18" t="s">
        <v>78</v>
      </c>
      <c r="BK123" s="146">
        <f t="shared" si="19"/>
        <v>5104.42</v>
      </c>
      <c r="BL123" s="18" t="s">
        <v>1050</v>
      </c>
      <c r="BM123" s="145" t="s">
        <v>1022</v>
      </c>
    </row>
    <row r="124" spans="2:65" s="1" customFormat="1" ht="16.5" customHeight="1">
      <c r="B124" s="33"/>
      <c r="C124" s="134" t="s">
        <v>636</v>
      </c>
      <c r="D124" s="134" t="s">
        <v>332</v>
      </c>
      <c r="E124" s="135" t="s">
        <v>7895</v>
      </c>
      <c r="F124" s="136" t="s">
        <v>7896</v>
      </c>
      <c r="G124" s="137" t="s">
        <v>2551</v>
      </c>
      <c r="H124" s="138">
        <v>1</v>
      </c>
      <c r="I124" s="139">
        <v>2454.92</v>
      </c>
      <c r="J124" s="140">
        <f t="shared" si="10"/>
        <v>2454.92</v>
      </c>
      <c r="K124" s="136" t="s">
        <v>21</v>
      </c>
      <c r="L124" s="33"/>
      <c r="M124" s="141" t="s">
        <v>21</v>
      </c>
      <c r="N124" s="142" t="s">
        <v>42</v>
      </c>
      <c r="P124" s="143">
        <f t="shared" si="11"/>
        <v>0</v>
      </c>
      <c r="Q124" s="143">
        <v>0</v>
      </c>
      <c r="R124" s="143">
        <f t="shared" si="12"/>
        <v>0</v>
      </c>
      <c r="S124" s="143">
        <v>0</v>
      </c>
      <c r="T124" s="144">
        <f t="shared" si="13"/>
        <v>0</v>
      </c>
      <c r="AR124" s="145" t="s">
        <v>1050</v>
      </c>
      <c r="AT124" s="145" t="s">
        <v>332</v>
      </c>
      <c r="AU124" s="145" t="s">
        <v>78</v>
      </c>
      <c r="AY124" s="18" t="s">
        <v>330</v>
      </c>
      <c r="BE124" s="146">
        <f t="shared" si="14"/>
        <v>2454.92</v>
      </c>
      <c r="BF124" s="146">
        <f t="shared" si="15"/>
        <v>0</v>
      </c>
      <c r="BG124" s="146">
        <f t="shared" si="16"/>
        <v>0</v>
      </c>
      <c r="BH124" s="146">
        <f t="shared" si="17"/>
        <v>0</v>
      </c>
      <c r="BI124" s="146">
        <f t="shared" si="18"/>
        <v>0</v>
      </c>
      <c r="BJ124" s="18" t="s">
        <v>78</v>
      </c>
      <c r="BK124" s="146">
        <f t="shared" si="19"/>
        <v>2454.92</v>
      </c>
      <c r="BL124" s="18" t="s">
        <v>1050</v>
      </c>
      <c r="BM124" s="145" t="s">
        <v>1035</v>
      </c>
    </row>
    <row r="125" spans="2:65" s="1" customFormat="1" ht="16.5" customHeight="1">
      <c r="B125" s="33"/>
      <c r="C125" s="134" t="s">
        <v>642</v>
      </c>
      <c r="D125" s="134" t="s">
        <v>332</v>
      </c>
      <c r="E125" s="135" t="s">
        <v>7897</v>
      </c>
      <c r="F125" s="136" t="s">
        <v>7898</v>
      </c>
      <c r="G125" s="137" t="s">
        <v>2551</v>
      </c>
      <c r="H125" s="138">
        <v>42</v>
      </c>
      <c r="I125" s="139">
        <v>2688.72</v>
      </c>
      <c r="J125" s="140">
        <f t="shared" si="10"/>
        <v>112926.24</v>
      </c>
      <c r="K125" s="136" t="s">
        <v>21</v>
      </c>
      <c r="L125" s="33"/>
      <c r="M125" s="141" t="s">
        <v>21</v>
      </c>
      <c r="N125" s="142" t="s">
        <v>42</v>
      </c>
      <c r="P125" s="143">
        <f t="shared" si="11"/>
        <v>0</v>
      </c>
      <c r="Q125" s="143">
        <v>0</v>
      </c>
      <c r="R125" s="143">
        <f t="shared" si="12"/>
        <v>0</v>
      </c>
      <c r="S125" s="143">
        <v>0</v>
      </c>
      <c r="T125" s="144">
        <f t="shared" si="13"/>
        <v>0</v>
      </c>
      <c r="AR125" s="145" t="s">
        <v>1050</v>
      </c>
      <c r="AT125" s="145" t="s">
        <v>332</v>
      </c>
      <c r="AU125" s="145" t="s">
        <v>78</v>
      </c>
      <c r="AY125" s="18" t="s">
        <v>330</v>
      </c>
      <c r="BE125" s="146">
        <f t="shared" si="14"/>
        <v>112926.24</v>
      </c>
      <c r="BF125" s="146">
        <f t="shared" si="15"/>
        <v>0</v>
      </c>
      <c r="BG125" s="146">
        <f t="shared" si="16"/>
        <v>0</v>
      </c>
      <c r="BH125" s="146">
        <f t="shared" si="17"/>
        <v>0</v>
      </c>
      <c r="BI125" s="146">
        <f t="shared" si="18"/>
        <v>0</v>
      </c>
      <c r="BJ125" s="18" t="s">
        <v>78</v>
      </c>
      <c r="BK125" s="146">
        <f t="shared" si="19"/>
        <v>112926.24</v>
      </c>
      <c r="BL125" s="18" t="s">
        <v>1050</v>
      </c>
      <c r="BM125" s="145" t="s">
        <v>1050</v>
      </c>
    </row>
    <row r="126" spans="2:65" s="1" customFormat="1" ht="16.5" customHeight="1">
      <c r="B126" s="33"/>
      <c r="C126" s="134" t="s">
        <v>649</v>
      </c>
      <c r="D126" s="134" t="s">
        <v>332</v>
      </c>
      <c r="E126" s="135" t="s">
        <v>7899</v>
      </c>
      <c r="F126" s="136" t="s">
        <v>7900</v>
      </c>
      <c r="G126" s="137" t="s">
        <v>2551</v>
      </c>
      <c r="H126" s="138">
        <v>25</v>
      </c>
      <c r="I126" s="139">
        <v>2591.42</v>
      </c>
      <c r="J126" s="140">
        <f t="shared" si="10"/>
        <v>64785.5</v>
      </c>
      <c r="K126" s="136" t="s">
        <v>21</v>
      </c>
      <c r="L126" s="33"/>
      <c r="M126" s="141" t="s">
        <v>21</v>
      </c>
      <c r="N126" s="142" t="s">
        <v>42</v>
      </c>
      <c r="P126" s="143">
        <f t="shared" si="11"/>
        <v>0</v>
      </c>
      <c r="Q126" s="143">
        <v>0</v>
      </c>
      <c r="R126" s="143">
        <f t="shared" si="12"/>
        <v>0</v>
      </c>
      <c r="S126" s="143">
        <v>0</v>
      </c>
      <c r="T126" s="144">
        <f t="shared" si="13"/>
        <v>0</v>
      </c>
      <c r="AR126" s="145" t="s">
        <v>1050</v>
      </c>
      <c r="AT126" s="145" t="s">
        <v>332</v>
      </c>
      <c r="AU126" s="145" t="s">
        <v>78</v>
      </c>
      <c r="AY126" s="18" t="s">
        <v>330</v>
      </c>
      <c r="BE126" s="146">
        <f t="shared" si="14"/>
        <v>64785.5</v>
      </c>
      <c r="BF126" s="146">
        <f t="shared" si="15"/>
        <v>0</v>
      </c>
      <c r="BG126" s="146">
        <f t="shared" si="16"/>
        <v>0</v>
      </c>
      <c r="BH126" s="146">
        <f t="shared" si="17"/>
        <v>0</v>
      </c>
      <c r="BI126" s="146">
        <f t="shared" si="18"/>
        <v>0</v>
      </c>
      <c r="BJ126" s="18" t="s">
        <v>78</v>
      </c>
      <c r="BK126" s="146">
        <f t="shared" si="19"/>
        <v>64785.5</v>
      </c>
      <c r="BL126" s="18" t="s">
        <v>1050</v>
      </c>
      <c r="BM126" s="145" t="s">
        <v>1064</v>
      </c>
    </row>
    <row r="127" spans="2:65" s="1" customFormat="1" ht="16.5" customHeight="1">
      <c r="B127" s="33"/>
      <c r="C127" s="134" t="s">
        <v>658</v>
      </c>
      <c r="D127" s="134" t="s">
        <v>332</v>
      </c>
      <c r="E127" s="135" t="s">
        <v>7901</v>
      </c>
      <c r="F127" s="136" t="s">
        <v>7902</v>
      </c>
      <c r="G127" s="137" t="s">
        <v>2551</v>
      </c>
      <c r="H127" s="138">
        <v>17</v>
      </c>
      <c r="I127" s="139">
        <v>3411.91</v>
      </c>
      <c r="J127" s="140">
        <f t="shared" si="10"/>
        <v>58002.47</v>
      </c>
      <c r="K127" s="136" t="s">
        <v>21</v>
      </c>
      <c r="L127" s="33"/>
      <c r="M127" s="141" t="s">
        <v>21</v>
      </c>
      <c r="N127" s="142" t="s">
        <v>42</v>
      </c>
      <c r="P127" s="143">
        <f t="shared" si="11"/>
        <v>0</v>
      </c>
      <c r="Q127" s="143">
        <v>0</v>
      </c>
      <c r="R127" s="143">
        <f t="shared" si="12"/>
        <v>0</v>
      </c>
      <c r="S127" s="143">
        <v>0</v>
      </c>
      <c r="T127" s="144">
        <f t="shared" si="13"/>
        <v>0</v>
      </c>
      <c r="AR127" s="145" t="s">
        <v>1050</v>
      </c>
      <c r="AT127" s="145" t="s">
        <v>332</v>
      </c>
      <c r="AU127" s="145" t="s">
        <v>78</v>
      </c>
      <c r="AY127" s="18" t="s">
        <v>330</v>
      </c>
      <c r="BE127" s="146">
        <f t="shared" si="14"/>
        <v>58002.47</v>
      </c>
      <c r="BF127" s="146">
        <f t="shared" si="15"/>
        <v>0</v>
      </c>
      <c r="BG127" s="146">
        <f t="shared" si="16"/>
        <v>0</v>
      </c>
      <c r="BH127" s="146">
        <f t="shared" si="17"/>
        <v>0</v>
      </c>
      <c r="BI127" s="146">
        <f t="shared" si="18"/>
        <v>0</v>
      </c>
      <c r="BJ127" s="18" t="s">
        <v>78</v>
      </c>
      <c r="BK127" s="146">
        <f t="shared" si="19"/>
        <v>58002.47</v>
      </c>
      <c r="BL127" s="18" t="s">
        <v>1050</v>
      </c>
      <c r="BM127" s="145" t="s">
        <v>1087</v>
      </c>
    </row>
    <row r="128" spans="2:65" s="1" customFormat="1" ht="16.5" customHeight="1">
      <c r="B128" s="33"/>
      <c r="C128" s="134" t="s">
        <v>665</v>
      </c>
      <c r="D128" s="134" t="s">
        <v>332</v>
      </c>
      <c r="E128" s="135" t="s">
        <v>7903</v>
      </c>
      <c r="F128" s="136" t="s">
        <v>7904</v>
      </c>
      <c r="G128" s="137" t="s">
        <v>2551</v>
      </c>
      <c r="H128" s="138">
        <v>58</v>
      </c>
      <c r="I128" s="139">
        <v>2929.78</v>
      </c>
      <c r="J128" s="140">
        <f t="shared" si="10"/>
        <v>169927.24</v>
      </c>
      <c r="K128" s="136" t="s">
        <v>21</v>
      </c>
      <c r="L128" s="33"/>
      <c r="M128" s="141" t="s">
        <v>21</v>
      </c>
      <c r="N128" s="142" t="s">
        <v>42</v>
      </c>
      <c r="P128" s="143">
        <f t="shared" si="11"/>
        <v>0</v>
      </c>
      <c r="Q128" s="143">
        <v>0</v>
      </c>
      <c r="R128" s="143">
        <f t="shared" si="12"/>
        <v>0</v>
      </c>
      <c r="S128" s="143">
        <v>0</v>
      </c>
      <c r="T128" s="144">
        <f t="shared" si="13"/>
        <v>0</v>
      </c>
      <c r="AR128" s="145" t="s">
        <v>1050</v>
      </c>
      <c r="AT128" s="145" t="s">
        <v>332</v>
      </c>
      <c r="AU128" s="145" t="s">
        <v>78</v>
      </c>
      <c r="AY128" s="18" t="s">
        <v>330</v>
      </c>
      <c r="BE128" s="146">
        <f t="shared" si="14"/>
        <v>169927.24</v>
      </c>
      <c r="BF128" s="146">
        <f t="shared" si="15"/>
        <v>0</v>
      </c>
      <c r="BG128" s="146">
        <f t="shared" si="16"/>
        <v>0</v>
      </c>
      <c r="BH128" s="146">
        <f t="shared" si="17"/>
        <v>0</v>
      </c>
      <c r="BI128" s="146">
        <f t="shared" si="18"/>
        <v>0</v>
      </c>
      <c r="BJ128" s="18" t="s">
        <v>78</v>
      </c>
      <c r="BK128" s="146">
        <f t="shared" si="19"/>
        <v>169927.24</v>
      </c>
      <c r="BL128" s="18" t="s">
        <v>1050</v>
      </c>
      <c r="BM128" s="145" t="s">
        <v>1103</v>
      </c>
    </row>
    <row r="129" spans="2:65" s="1" customFormat="1" ht="16.5" customHeight="1">
      <c r="B129" s="33"/>
      <c r="C129" s="134" t="s">
        <v>671</v>
      </c>
      <c r="D129" s="134" t="s">
        <v>332</v>
      </c>
      <c r="E129" s="135" t="s">
        <v>7905</v>
      </c>
      <c r="F129" s="136" t="s">
        <v>7906</v>
      </c>
      <c r="G129" s="137" t="s">
        <v>2551</v>
      </c>
      <c r="H129" s="138">
        <v>12</v>
      </c>
      <c r="I129" s="139">
        <v>3568.74</v>
      </c>
      <c r="J129" s="140">
        <f t="shared" si="10"/>
        <v>42824.88</v>
      </c>
      <c r="K129" s="136" t="s">
        <v>21</v>
      </c>
      <c r="L129" s="33"/>
      <c r="M129" s="141" t="s">
        <v>21</v>
      </c>
      <c r="N129" s="142" t="s">
        <v>42</v>
      </c>
      <c r="P129" s="143">
        <f t="shared" si="11"/>
        <v>0</v>
      </c>
      <c r="Q129" s="143">
        <v>0</v>
      </c>
      <c r="R129" s="143">
        <f t="shared" si="12"/>
        <v>0</v>
      </c>
      <c r="S129" s="143">
        <v>0</v>
      </c>
      <c r="T129" s="144">
        <f t="shared" si="13"/>
        <v>0</v>
      </c>
      <c r="AR129" s="145" t="s">
        <v>1050</v>
      </c>
      <c r="AT129" s="145" t="s">
        <v>332</v>
      </c>
      <c r="AU129" s="145" t="s">
        <v>78</v>
      </c>
      <c r="AY129" s="18" t="s">
        <v>330</v>
      </c>
      <c r="BE129" s="146">
        <f t="shared" si="14"/>
        <v>42824.88</v>
      </c>
      <c r="BF129" s="146">
        <f t="shared" si="15"/>
        <v>0</v>
      </c>
      <c r="BG129" s="146">
        <f t="shared" si="16"/>
        <v>0</v>
      </c>
      <c r="BH129" s="146">
        <f t="shared" si="17"/>
        <v>0</v>
      </c>
      <c r="BI129" s="146">
        <f t="shared" si="18"/>
        <v>0</v>
      </c>
      <c r="BJ129" s="18" t="s">
        <v>78</v>
      </c>
      <c r="BK129" s="146">
        <f t="shared" si="19"/>
        <v>42824.88</v>
      </c>
      <c r="BL129" s="18" t="s">
        <v>1050</v>
      </c>
      <c r="BM129" s="145" t="s">
        <v>1116</v>
      </c>
    </row>
    <row r="130" spans="2:65" s="1" customFormat="1" ht="16.5" customHeight="1">
      <c r="B130" s="33"/>
      <c r="C130" s="134" t="s">
        <v>677</v>
      </c>
      <c r="D130" s="134" t="s">
        <v>332</v>
      </c>
      <c r="E130" s="135" t="s">
        <v>7907</v>
      </c>
      <c r="F130" s="136" t="s">
        <v>7908</v>
      </c>
      <c r="G130" s="137" t="s">
        <v>6964</v>
      </c>
      <c r="H130" s="138">
        <v>1</v>
      </c>
      <c r="I130" s="139">
        <v>2471077.34</v>
      </c>
      <c r="J130" s="140">
        <f t="shared" si="10"/>
        <v>2471077.34</v>
      </c>
      <c r="K130" s="136" t="s">
        <v>21</v>
      </c>
      <c r="L130" s="33"/>
      <c r="M130" s="141" t="s">
        <v>21</v>
      </c>
      <c r="N130" s="142" t="s">
        <v>42</v>
      </c>
      <c r="P130" s="143">
        <f t="shared" si="11"/>
        <v>0</v>
      </c>
      <c r="Q130" s="143">
        <v>0</v>
      </c>
      <c r="R130" s="143">
        <f t="shared" si="12"/>
        <v>0</v>
      </c>
      <c r="S130" s="143">
        <v>0</v>
      </c>
      <c r="T130" s="144">
        <f t="shared" si="13"/>
        <v>0</v>
      </c>
      <c r="AR130" s="145" t="s">
        <v>1050</v>
      </c>
      <c r="AT130" s="145" t="s">
        <v>332</v>
      </c>
      <c r="AU130" s="145" t="s">
        <v>78</v>
      </c>
      <c r="AY130" s="18" t="s">
        <v>330</v>
      </c>
      <c r="BE130" s="146">
        <f t="shared" si="14"/>
        <v>2471077.34</v>
      </c>
      <c r="BF130" s="146">
        <f t="shared" si="15"/>
        <v>0</v>
      </c>
      <c r="BG130" s="146">
        <f t="shared" si="16"/>
        <v>0</v>
      </c>
      <c r="BH130" s="146">
        <f t="shared" si="17"/>
        <v>0</v>
      </c>
      <c r="BI130" s="146">
        <f t="shared" si="18"/>
        <v>0</v>
      </c>
      <c r="BJ130" s="18" t="s">
        <v>78</v>
      </c>
      <c r="BK130" s="146">
        <f t="shared" si="19"/>
        <v>2471077.34</v>
      </c>
      <c r="BL130" s="18" t="s">
        <v>1050</v>
      </c>
      <c r="BM130" s="145" t="s">
        <v>1134</v>
      </c>
    </row>
    <row r="131" spans="2:65" s="1" customFormat="1" ht="16.5" customHeight="1">
      <c r="B131" s="33"/>
      <c r="C131" s="134" t="s">
        <v>692</v>
      </c>
      <c r="D131" s="134" t="s">
        <v>332</v>
      </c>
      <c r="E131" s="135" t="s">
        <v>7909</v>
      </c>
      <c r="F131" s="136" t="s">
        <v>7910</v>
      </c>
      <c r="G131" s="137" t="s">
        <v>2551</v>
      </c>
      <c r="H131" s="138">
        <v>1</v>
      </c>
      <c r="I131" s="139">
        <v>300437.52</v>
      </c>
      <c r="J131" s="140">
        <f t="shared" si="10"/>
        <v>300437.52</v>
      </c>
      <c r="K131" s="136" t="s">
        <v>21</v>
      </c>
      <c r="L131" s="33"/>
      <c r="M131" s="141" t="s">
        <v>21</v>
      </c>
      <c r="N131" s="142" t="s">
        <v>42</v>
      </c>
      <c r="P131" s="143">
        <f t="shared" si="11"/>
        <v>0</v>
      </c>
      <c r="Q131" s="143">
        <v>0</v>
      </c>
      <c r="R131" s="143">
        <f t="shared" si="12"/>
        <v>0</v>
      </c>
      <c r="S131" s="143">
        <v>0</v>
      </c>
      <c r="T131" s="144">
        <f t="shared" si="13"/>
        <v>0</v>
      </c>
      <c r="AR131" s="145" t="s">
        <v>1050</v>
      </c>
      <c r="AT131" s="145" t="s">
        <v>332</v>
      </c>
      <c r="AU131" s="145" t="s">
        <v>78</v>
      </c>
      <c r="AY131" s="18" t="s">
        <v>330</v>
      </c>
      <c r="BE131" s="146">
        <f t="shared" si="14"/>
        <v>300437.52</v>
      </c>
      <c r="BF131" s="146">
        <f t="shared" si="15"/>
        <v>0</v>
      </c>
      <c r="BG131" s="146">
        <f t="shared" si="16"/>
        <v>0</v>
      </c>
      <c r="BH131" s="146">
        <f t="shared" si="17"/>
        <v>0</v>
      </c>
      <c r="BI131" s="146">
        <f t="shared" si="18"/>
        <v>0</v>
      </c>
      <c r="BJ131" s="18" t="s">
        <v>78</v>
      </c>
      <c r="BK131" s="146">
        <f t="shared" si="19"/>
        <v>300437.52</v>
      </c>
      <c r="BL131" s="18" t="s">
        <v>1050</v>
      </c>
      <c r="BM131" s="145" t="s">
        <v>1149</v>
      </c>
    </row>
    <row r="132" spans="2:65" s="1" customFormat="1" ht="16.5" customHeight="1">
      <c r="B132" s="33"/>
      <c r="C132" s="134" t="s">
        <v>714</v>
      </c>
      <c r="D132" s="134" t="s">
        <v>332</v>
      </c>
      <c r="E132" s="135" t="s">
        <v>7911</v>
      </c>
      <c r="F132" s="136" t="s">
        <v>7912</v>
      </c>
      <c r="G132" s="137" t="s">
        <v>2551</v>
      </c>
      <c r="H132" s="138">
        <v>6</v>
      </c>
      <c r="I132" s="139">
        <v>3937.43</v>
      </c>
      <c r="J132" s="140">
        <f t="shared" si="10"/>
        <v>23624.58</v>
      </c>
      <c r="K132" s="136" t="s">
        <v>21</v>
      </c>
      <c r="L132" s="33"/>
      <c r="M132" s="141" t="s">
        <v>21</v>
      </c>
      <c r="N132" s="142" t="s">
        <v>42</v>
      </c>
      <c r="P132" s="143">
        <f t="shared" si="11"/>
        <v>0</v>
      </c>
      <c r="Q132" s="143">
        <v>0</v>
      </c>
      <c r="R132" s="143">
        <f t="shared" si="12"/>
        <v>0</v>
      </c>
      <c r="S132" s="143">
        <v>0</v>
      </c>
      <c r="T132" s="144">
        <f t="shared" si="13"/>
        <v>0</v>
      </c>
      <c r="AR132" s="145" t="s">
        <v>1050</v>
      </c>
      <c r="AT132" s="145" t="s">
        <v>332</v>
      </c>
      <c r="AU132" s="145" t="s">
        <v>78</v>
      </c>
      <c r="AY132" s="18" t="s">
        <v>330</v>
      </c>
      <c r="BE132" s="146">
        <f t="shared" si="14"/>
        <v>23624.58</v>
      </c>
      <c r="BF132" s="146">
        <f t="shared" si="15"/>
        <v>0</v>
      </c>
      <c r="BG132" s="146">
        <f t="shared" si="16"/>
        <v>0</v>
      </c>
      <c r="BH132" s="146">
        <f t="shared" si="17"/>
        <v>0</v>
      </c>
      <c r="BI132" s="146">
        <f t="shared" si="18"/>
        <v>0</v>
      </c>
      <c r="BJ132" s="18" t="s">
        <v>78</v>
      </c>
      <c r="BK132" s="146">
        <f t="shared" si="19"/>
        <v>23624.58</v>
      </c>
      <c r="BL132" s="18" t="s">
        <v>1050</v>
      </c>
      <c r="BM132" s="145" t="s">
        <v>1160</v>
      </c>
    </row>
    <row r="133" spans="2:65" s="11" customFormat="1" ht="25.9" customHeight="1">
      <c r="B133" s="122"/>
      <c r="D133" s="123" t="s">
        <v>70</v>
      </c>
      <c r="E133" s="124" t="s">
        <v>7913</v>
      </c>
      <c r="F133" s="124" t="s">
        <v>7914</v>
      </c>
      <c r="I133" s="125"/>
      <c r="J133" s="126">
        <f>BK133</f>
        <v>1476910.0299999998</v>
      </c>
      <c r="L133" s="122"/>
      <c r="M133" s="127"/>
      <c r="P133" s="128">
        <f>SUM(P134:P174)</f>
        <v>0</v>
      </c>
      <c r="R133" s="128">
        <f>SUM(R134:R174)</f>
        <v>0</v>
      </c>
      <c r="T133" s="129">
        <f>SUM(T134:T174)</f>
        <v>0</v>
      </c>
      <c r="AR133" s="123" t="s">
        <v>78</v>
      </c>
      <c r="AT133" s="130" t="s">
        <v>70</v>
      </c>
      <c r="AU133" s="130" t="s">
        <v>71</v>
      </c>
      <c r="AY133" s="123" t="s">
        <v>330</v>
      </c>
      <c r="BK133" s="131">
        <f>SUM(BK134:BK174)</f>
        <v>1476910.0299999998</v>
      </c>
    </row>
    <row r="134" spans="2:65" s="1" customFormat="1" ht="16.5" customHeight="1">
      <c r="B134" s="33"/>
      <c r="C134" s="134" t="s">
        <v>720</v>
      </c>
      <c r="D134" s="134" t="s">
        <v>332</v>
      </c>
      <c r="E134" s="135" t="s">
        <v>7915</v>
      </c>
      <c r="F134" s="136" t="s">
        <v>7916</v>
      </c>
      <c r="G134" s="137" t="s">
        <v>2551</v>
      </c>
      <c r="H134" s="138">
        <v>165</v>
      </c>
      <c r="I134" s="139">
        <v>297.38</v>
      </c>
      <c r="J134" s="140">
        <f t="shared" ref="J134:J167" si="20">ROUND(I134*H134,2)</f>
        <v>49067.7</v>
      </c>
      <c r="K134" s="136" t="s">
        <v>21</v>
      </c>
      <c r="L134" s="33"/>
      <c r="M134" s="141" t="s">
        <v>21</v>
      </c>
      <c r="N134" s="142" t="s">
        <v>42</v>
      </c>
      <c r="P134" s="143">
        <f t="shared" ref="P134:P167" si="21">O134*H134</f>
        <v>0</v>
      </c>
      <c r="Q134" s="143">
        <v>0</v>
      </c>
      <c r="R134" s="143">
        <f t="shared" ref="R134:R167" si="22">Q134*H134</f>
        <v>0</v>
      </c>
      <c r="S134" s="143">
        <v>0</v>
      </c>
      <c r="T134" s="144">
        <f t="shared" ref="T134:T167" si="23">S134*H134</f>
        <v>0</v>
      </c>
      <c r="AR134" s="145" t="s">
        <v>1050</v>
      </c>
      <c r="AT134" s="145" t="s">
        <v>332</v>
      </c>
      <c r="AU134" s="145" t="s">
        <v>78</v>
      </c>
      <c r="AY134" s="18" t="s">
        <v>330</v>
      </c>
      <c r="BE134" s="146">
        <f t="shared" ref="BE134:BE167" si="24">IF(N134="základní",J134,0)</f>
        <v>49067.7</v>
      </c>
      <c r="BF134" s="146">
        <f t="shared" ref="BF134:BF167" si="25">IF(N134="snížená",J134,0)</f>
        <v>0</v>
      </c>
      <c r="BG134" s="146">
        <f t="shared" ref="BG134:BG167" si="26">IF(N134="zákl. přenesená",J134,0)</f>
        <v>0</v>
      </c>
      <c r="BH134" s="146">
        <f t="shared" ref="BH134:BH167" si="27">IF(N134="sníž. přenesená",J134,0)</f>
        <v>0</v>
      </c>
      <c r="BI134" s="146">
        <f t="shared" ref="BI134:BI167" si="28">IF(N134="nulová",J134,0)</f>
        <v>0</v>
      </c>
      <c r="BJ134" s="18" t="s">
        <v>78</v>
      </c>
      <c r="BK134" s="146">
        <f t="shared" ref="BK134:BK167" si="29">ROUND(I134*H134,2)</f>
        <v>49067.7</v>
      </c>
      <c r="BL134" s="18" t="s">
        <v>1050</v>
      </c>
      <c r="BM134" s="145" t="s">
        <v>1176</v>
      </c>
    </row>
    <row r="135" spans="2:65" s="1" customFormat="1" ht="16.5" customHeight="1">
      <c r="B135" s="33"/>
      <c r="C135" s="134" t="s">
        <v>728</v>
      </c>
      <c r="D135" s="134" t="s">
        <v>332</v>
      </c>
      <c r="E135" s="135" t="s">
        <v>7917</v>
      </c>
      <c r="F135" s="136" t="s">
        <v>7918</v>
      </c>
      <c r="G135" s="137" t="s">
        <v>2551</v>
      </c>
      <c r="H135" s="138">
        <v>32</v>
      </c>
      <c r="I135" s="139">
        <v>348.47</v>
      </c>
      <c r="J135" s="140">
        <f t="shared" si="20"/>
        <v>11151.04</v>
      </c>
      <c r="K135" s="136" t="s">
        <v>21</v>
      </c>
      <c r="L135" s="33"/>
      <c r="M135" s="141" t="s">
        <v>21</v>
      </c>
      <c r="N135" s="142" t="s">
        <v>42</v>
      </c>
      <c r="P135" s="143">
        <f t="shared" si="21"/>
        <v>0</v>
      </c>
      <c r="Q135" s="143">
        <v>0</v>
      </c>
      <c r="R135" s="143">
        <f t="shared" si="22"/>
        <v>0</v>
      </c>
      <c r="S135" s="143">
        <v>0</v>
      </c>
      <c r="T135" s="144">
        <f t="shared" si="23"/>
        <v>0</v>
      </c>
      <c r="AR135" s="145" t="s">
        <v>1050</v>
      </c>
      <c r="AT135" s="145" t="s">
        <v>332</v>
      </c>
      <c r="AU135" s="145" t="s">
        <v>78</v>
      </c>
      <c r="AY135" s="18" t="s">
        <v>330</v>
      </c>
      <c r="BE135" s="146">
        <f t="shared" si="24"/>
        <v>11151.04</v>
      </c>
      <c r="BF135" s="146">
        <f t="shared" si="25"/>
        <v>0</v>
      </c>
      <c r="BG135" s="146">
        <f t="shared" si="26"/>
        <v>0</v>
      </c>
      <c r="BH135" s="146">
        <f t="shared" si="27"/>
        <v>0</v>
      </c>
      <c r="BI135" s="146">
        <f t="shared" si="28"/>
        <v>0</v>
      </c>
      <c r="BJ135" s="18" t="s">
        <v>78</v>
      </c>
      <c r="BK135" s="146">
        <f t="shared" si="29"/>
        <v>11151.04</v>
      </c>
      <c r="BL135" s="18" t="s">
        <v>1050</v>
      </c>
      <c r="BM135" s="145" t="s">
        <v>1228</v>
      </c>
    </row>
    <row r="136" spans="2:65" s="1" customFormat="1" ht="16.5" customHeight="1">
      <c r="B136" s="33"/>
      <c r="C136" s="134" t="s">
        <v>734</v>
      </c>
      <c r="D136" s="134" t="s">
        <v>332</v>
      </c>
      <c r="E136" s="135" t="s">
        <v>7919</v>
      </c>
      <c r="F136" s="136" t="s">
        <v>7920</v>
      </c>
      <c r="G136" s="137" t="s">
        <v>2551</v>
      </c>
      <c r="H136" s="138">
        <v>24</v>
      </c>
      <c r="I136" s="139">
        <v>304.86</v>
      </c>
      <c r="J136" s="140">
        <f t="shared" si="20"/>
        <v>7316.64</v>
      </c>
      <c r="K136" s="136" t="s">
        <v>21</v>
      </c>
      <c r="L136" s="33"/>
      <c r="M136" s="141" t="s">
        <v>21</v>
      </c>
      <c r="N136" s="142" t="s">
        <v>42</v>
      </c>
      <c r="P136" s="143">
        <f t="shared" si="21"/>
        <v>0</v>
      </c>
      <c r="Q136" s="143">
        <v>0</v>
      </c>
      <c r="R136" s="143">
        <f t="shared" si="22"/>
        <v>0</v>
      </c>
      <c r="S136" s="143">
        <v>0</v>
      </c>
      <c r="T136" s="144">
        <f t="shared" si="23"/>
        <v>0</v>
      </c>
      <c r="AR136" s="145" t="s">
        <v>1050</v>
      </c>
      <c r="AT136" s="145" t="s">
        <v>332</v>
      </c>
      <c r="AU136" s="145" t="s">
        <v>78</v>
      </c>
      <c r="AY136" s="18" t="s">
        <v>330</v>
      </c>
      <c r="BE136" s="146">
        <f t="shared" si="24"/>
        <v>7316.64</v>
      </c>
      <c r="BF136" s="146">
        <f t="shared" si="25"/>
        <v>0</v>
      </c>
      <c r="BG136" s="146">
        <f t="shared" si="26"/>
        <v>0</v>
      </c>
      <c r="BH136" s="146">
        <f t="shared" si="27"/>
        <v>0</v>
      </c>
      <c r="BI136" s="146">
        <f t="shared" si="28"/>
        <v>0</v>
      </c>
      <c r="BJ136" s="18" t="s">
        <v>78</v>
      </c>
      <c r="BK136" s="146">
        <f t="shared" si="29"/>
        <v>7316.64</v>
      </c>
      <c r="BL136" s="18" t="s">
        <v>1050</v>
      </c>
      <c r="BM136" s="145" t="s">
        <v>1255</v>
      </c>
    </row>
    <row r="137" spans="2:65" s="1" customFormat="1" ht="16.5" customHeight="1">
      <c r="B137" s="33"/>
      <c r="C137" s="134" t="s">
        <v>742</v>
      </c>
      <c r="D137" s="134" t="s">
        <v>332</v>
      </c>
      <c r="E137" s="135" t="s">
        <v>7921</v>
      </c>
      <c r="F137" s="136" t="s">
        <v>7922</v>
      </c>
      <c r="G137" s="137" t="s">
        <v>2551</v>
      </c>
      <c r="H137" s="138">
        <v>3</v>
      </c>
      <c r="I137" s="139">
        <v>334.03</v>
      </c>
      <c r="J137" s="140">
        <f t="shared" si="20"/>
        <v>1002.09</v>
      </c>
      <c r="K137" s="136" t="s">
        <v>21</v>
      </c>
      <c r="L137" s="33"/>
      <c r="M137" s="141" t="s">
        <v>21</v>
      </c>
      <c r="N137" s="142" t="s">
        <v>42</v>
      </c>
      <c r="P137" s="143">
        <f t="shared" si="21"/>
        <v>0</v>
      </c>
      <c r="Q137" s="143">
        <v>0</v>
      </c>
      <c r="R137" s="143">
        <f t="shared" si="22"/>
        <v>0</v>
      </c>
      <c r="S137" s="143">
        <v>0</v>
      </c>
      <c r="T137" s="144">
        <f t="shared" si="23"/>
        <v>0</v>
      </c>
      <c r="AR137" s="145" t="s">
        <v>1050</v>
      </c>
      <c r="AT137" s="145" t="s">
        <v>332</v>
      </c>
      <c r="AU137" s="145" t="s">
        <v>78</v>
      </c>
      <c r="AY137" s="18" t="s">
        <v>330</v>
      </c>
      <c r="BE137" s="146">
        <f t="shared" si="24"/>
        <v>1002.09</v>
      </c>
      <c r="BF137" s="146">
        <f t="shared" si="25"/>
        <v>0</v>
      </c>
      <c r="BG137" s="146">
        <f t="shared" si="26"/>
        <v>0</v>
      </c>
      <c r="BH137" s="146">
        <f t="shared" si="27"/>
        <v>0</v>
      </c>
      <c r="BI137" s="146">
        <f t="shared" si="28"/>
        <v>0</v>
      </c>
      <c r="BJ137" s="18" t="s">
        <v>78</v>
      </c>
      <c r="BK137" s="146">
        <f t="shared" si="29"/>
        <v>1002.09</v>
      </c>
      <c r="BL137" s="18" t="s">
        <v>1050</v>
      </c>
      <c r="BM137" s="145" t="s">
        <v>1276</v>
      </c>
    </row>
    <row r="138" spans="2:65" s="1" customFormat="1" ht="16.5" customHeight="1">
      <c r="B138" s="33"/>
      <c r="C138" s="134" t="s">
        <v>753</v>
      </c>
      <c r="D138" s="134" t="s">
        <v>332</v>
      </c>
      <c r="E138" s="135" t="s">
        <v>7923</v>
      </c>
      <c r="F138" s="136" t="s">
        <v>7924</v>
      </c>
      <c r="G138" s="137" t="s">
        <v>2551</v>
      </c>
      <c r="H138" s="138">
        <v>2</v>
      </c>
      <c r="I138" s="139">
        <v>359.27</v>
      </c>
      <c r="J138" s="140">
        <f t="shared" si="20"/>
        <v>718.54</v>
      </c>
      <c r="K138" s="136" t="s">
        <v>21</v>
      </c>
      <c r="L138" s="33"/>
      <c r="M138" s="141" t="s">
        <v>21</v>
      </c>
      <c r="N138" s="142" t="s">
        <v>42</v>
      </c>
      <c r="P138" s="143">
        <f t="shared" si="21"/>
        <v>0</v>
      </c>
      <c r="Q138" s="143">
        <v>0</v>
      </c>
      <c r="R138" s="143">
        <f t="shared" si="22"/>
        <v>0</v>
      </c>
      <c r="S138" s="143">
        <v>0</v>
      </c>
      <c r="T138" s="144">
        <f t="shared" si="23"/>
        <v>0</v>
      </c>
      <c r="AR138" s="145" t="s">
        <v>1050</v>
      </c>
      <c r="AT138" s="145" t="s">
        <v>332</v>
      </c>
      <c r="AU138" s="145" t="s">
        <v>78</v>
      </c>
      <c r="AY138" s="18" t="s">
        <v>330</v>
      </c>
      <c r="BE138" s="146">
        <f t="shared" si="24"/>
        <v>718.54</v>
      </c>
      <c r="BF138" s="146">
        <f t="shared" si="25"/>
        <v>0</v>
      </c>
      <c r="BG138" s="146">
        <f t="shared" si="26"/>
        <v>0</v>
      </c>
      <c r="BH138" s="146">
        <f t="shared" si="27"/>
        <v>0</v>
      </c>
      <c r="BI138" s="146">
        <f t="shared" si="28"/>
        <v>0</v>
      </c>
      <c r="BJ138" s="18" t="s">
        <v>78</v>
      </c>
      <c r="BK138" s="146">
        <f t="shared" si="29"/>
        <v>718.54</v>
      </c>
      <c r="BL138" s="18" t="s">
        <v>1050</v>
      </c>
      <c r="BM138" s="145" t="s">
        <v>1293</v>
      </c>
    </row>
    <row r="139" spans="2:65" s="1" customFormat="1" ht="16.5" customHeight="1">
      <c r="B139" s="33"/>
      <c r="C139" s="134" t="s">
        <v>759</v>
      </c>
      <c r="D139" s="134" t="s">
        <v>332</v>
      </c>
      <c r="E139" s="135" t="s">
        <v>7925</v>
      </c>
      <c r="F139" s="136" t="s">
        <v>7926</v>
      </c>
      <c r="G139" s="137" t="s">
        <v>2551</v>
      </c>
      <c r="H139" s="138">
        <v>2</v>
      </c>
      <c r="I139" s="139">
        <v>364.96</v>
      </c>
      <c r="J139" s="140">
        <f t="shared" si="20"/>
        <v>729.92</v>
      </c>
      <c r="K139" s="136" t="s">
        <v>21</v>
      </c>
      <c r="L139" s="33"/>
      <c r="M139" s="141" t="s">
        <v>21</v>
      </c>
      <c r="N139" s="142" t="s">
        <v>42</v>
      </c>
      <c r="P139" s="143">
        <f t="shared" si="21"/>
        <v>0</v>
      </c>
      <c r="Q139" s="143">
        <v>0</v>
      </c>
      <c r="R139" s="143">
        <f t="shared" si="22"/>
        <v>0</v>
      </c>
      <c r="S139" s="143">
        <v>0</v>
      </c>
      <c r="T139" s="144">
        <f t="shared" si="23"/>
        <v>0</v>
      </c>
      <c r="AR139" s="145" t="s">
        <v>1050</v>
      </c>
      <c r="AT139" s="145" t="s">
        <v>332</v>
      </c>
      <c r="AU139" s="145" t="s">
        <v>78</v>
      </c>
      <c r="AY139" s="18" t="s">
        <v>330</v>
      </c>
      <c r="BE139" s="146">
        <f t="shared" si="24"/>
        <v>729.92</v>
      </c>
      <c r="BF139" s="146">
        <f t="shared" si="25"/>
        <v>0</v>
      </c>
      <c r="BG139" s="146">
        <f t="shared" si="26"/>
        <v>0</v>
      </c>
      <c r="BH139" s="146">
        <f t="shared" si="27"/>
        <v>0</v>
      </c>
      <c r="BI139" s="146">
        <f t="shared" si="28"/>
        <v>0</v>
      </c>
      <c r="BJ139" s="18" t="s">
        <v>78</v>
      </c>
      <c r="BK139" s="146">
        <f t="shared" si="29"/>
        <v>729.92</v>
      </c>
      <c r="BL139" s="18" t="s">
        <v>1050</v>
      </c>
      <c r="BM139" s="145" t="s">
        <v>1320</v>
      </c>
    </row>
    <row r="140" spans="2:65" s="1" customFormat="1" ht="16.5" customHeight="1">
      <c r="B140" s="33"/>
      <c r="C140" s="134" t="s">
        <v>833</v>
      </c>
      <c r="D140" s="134" t="s">
        <v>332</v>
      </c>
      <c r="E140" s="135" t="s">
        <v>7927</v>
      </c>
      <c r="F140" s="136" t="s">
        <v>7928</v>
      </c>
      <c r="G140" s="137" t="s">
        <v>2551</v>
      </c>
      <c r="H140" s="138">
        <v>7</v>
      </c>
      <c r="I140" s="139">
        <v>210.5</v>
      </c>
      <c r="J140" s="140">
        <f t="shared" si="20"/>
        <v>1473.5</v>
      </c>
      <c r="K140" s="136" t="s">
        <v>21</v>
      </c>
      <c r="L140" s="33"/>
      <c r="M140" s="141" t="s">
        <v>21</v>
      </c>
      <c r="N140" s="142" t="s">
        <v>42</v>
      </c>
      <c r="P140" s="143">
        <f t="shared" si="21"/>
        <v>0</v>
      </c>
      <c r="Q140" s="143">
        <v>0</v>
      </c>
      <c r="R140" s="143">
        <f t="shared" si="22"/>
        <v>0</v>
      </c>
      <c r="S140" s="143">
        <v>0</v>
      </c>
      <c r="T140" s="144">
        <f t="shared" si="23"/>
        <v>0</v>
      </c>
      <c r="AR140" s="145" t="s">
        <v>1050</v>
      </c>
      <c r="AT140" s="145" t="s">
        <v>332</v>
      </c>
      <c r="AU140" s="145" t="s">
        <v>78</v>
      </c>
      <c r="AY140" s="18" t="s">
        <v>330</v>
      </c>
      <c r="BE140" s="146">
        <f t="shared" si="24"/>
        <v>1473.5</v>
      </c>
      <c r="BF140" s="146">
        <f t="shared" si="25"/>
        <v>0</v>
      </c>
      <c r="BG140" s="146">
        <f t="shared" si="26"/>
        <v>0</v>
      </c>
      <c r="BH140" s="146">
        <f t="shared" si="27"/>
        <v>0</v>
      </c>
      <c r="BI140" s="146">
        <f t="shared" si="28"/>
        <v>0</v>
      </c>
      <c r="BJ140" s="18" t="s">
        <v>78</v>
      </c>
      <c r="BK140" s="146">
        <f t="shared" si="29"/>
        <v>1473.5</v>
      </c>
      <c r="BL140" s="18" t="s">
        <v>1050</v>
      </c>
      <c r="BM140" s="145" t="s">
        <v>1339</v>
      </c>
    </row>
    <row r="141" spans="2:65" s="1" customFormat="1" ht="16.5" customHeight="1">
      <c r="B141" s="33"/>
      <c r="C141" s="134" t="s">
        <v>941</v>
      </c>
      <c r="D141" s="134" t="s">
        <v>332</v>
      </c>
      <c r="E141" s="135" t="s">
        <v>7929</v>
      </c>
      <c r="F141" s="136" t="s">
        <v>7930</v>
      </c>
      <c r="G141" s="137" t="s">
        <v>2551</v>
      </c>
      <c r="H141" s="138">
        <v>2</v>
      </c>
      <c r="I141" s="139">
        <v>215.23</v>
      </c>
      <c r="J141" s="140">
        <f t="shared" si="20"/>
        <v>430.46</v>
      </c>
      <c r="K141" s="136" t="s">
        <v>21</v>
      </c>
      <c r="L141" s="33"/>
      <c r="M141" s="141" t="s">
        <v>21</v>
      </c>
      <c r="N141" s="142" t="s">
        <v>42</v>
      </c>
      <c r="P141" s="143">
        <f t="shared" si="21"/>
        <v>0</v>
      </c>
      <c r="Q141" s="143">
        <v>0</v>
      </c>
      <c r="R141" s="143">
        <f t="shared" si="22"/>
        <v>0</v>
      </c>
      <c r="S141" s="143">
        <v>0</v>
      </c>
      <c r="T141" s="144">
        <f t="shared" si="23"/>
        <v>0</v>
      </c>
      <c r="AR141" s="145" t="s">
        <v>1050</v>
      </c>
      <c r="AT141" s="145" t="s">
        <v>332</v>
      </c>
      <c r="AU141" s="145" t="s">
        <v>78</v>
      </c>
      <c r="AY141" s="18" t="s">
        <v>330</v>
      </c>
      <c r="BE141" s="146">
        <f t="shared" si="24"/>
        <v>430.46</v>
      </c>
      <c r="BF141" s="146">
        <f t="shared" si="25"/>
        <v>0</v>
      </c>
      <c r="BG141" s="146">
        <f t="shared" si="26"/>
        <v>0</v>
      </c>
      <c r="BH141" s="146">
        <f t="shared" si="27"/>
        <v>0</v>
      </c>
      <c r="BI141" s="146">
        <f t="shared" si="28"/>
        <v>0</v>
      </c>
      <c r="BJ141" s="18" t="s">
        <v>78</v>
      </c>
      <c r="BK141" s="146">
        <f t="shared" si="29"/>
        <v>430.46</v>
      </c>
      <c r="BL141" s="18" t="s">
        <v>1050</v>
      </c>
      <c r="BM141" s="145" t="s">
        <v>1360</v>
      </c>
    </row>
    <row r="142" spans="2:65" s="1" customFormat="1" ht="16.5" customHeight="1">
      <c r="B142" s="33"/>
      <c r="C142" s="134" t="s">
        <v>947</v>
      </c>
      <c r="D142" s="134" t="s">
        <v>332</v>
      </c>
      <c r="E142" s="135" t="s">
        <v>7931</v>
      </c>
      <c r="F142" s="136" t="s">
        <v>7932</v>
      </c>
      <c r="G142" s="137" t="s">
        <v>2551</v>
      </c>
      <c r="H142" s="138">
        <v>35</v>
      </c>
      <c r="I142" s="139">
        <v>447.19</v>
      </c>
      <c r="J142" s="140">
        <f t="shared" si="20"/>
        <v>15651.65</v>
      </c>
      <c r="K142" s="136" t="s">
        <v>21</v>
      </c>
      <c r="L142" s="33"/>
      <c r="M142" s="141" t="s">
        <v>21</v>
      </c>
      <c r="N142" s="142" t="s">
        <v>42</v>
      </c>
      <c r="P142" s="143">
        <f t="shared" si="21"/>
        <v>0</v>
      </c>
      <c r="Q142" s="143">
        <v>0</v>
      </c>
      <c r="R142" s="143">
        <f t="shared" si="22"/>
        <v>0</v>
      </c>
      <c r="S142" s="143">
        <v>0</v>
      </c>
      <c r="T142" s="144">
        <f t="shared" si="23"/>
        <v>0</v>
      </c>
      <c r="AR142" s="145" t="s">
        <v>1050</v>
      </c>
      <c r="AT142" s="145" t="s">
        <v>332</v>
      </c>
      <c r="AU142" s="145" t="s">
        <v>78</v>
      </c>
      <c r="AY142" s="18" t="s">
        <v>330</v>
      </c>
      <c r="BE142" s="146">
        <f t="shared" si="24"/>
        <v>15651.65</v>
      </c>
      <c r="BF142" s="146">
        <f t="shared" si="25"/>
        <v>0</v>
      </c>
      <c r="BG142" s="146">
        <f t="shared" si="26"/>
        <v>0</v>
      </c>
      <c r="BH142" s="146">
        <f t="shared" si="27"/>
        <v>0</v>
      </c>
      <c r="BI142" s="146">
        <f t="shared" si="28"/>
        <v>0</v>
      </c>
      <c r="BJ142" s="18" t="s">
        <v>78</v>
      </c>
      <c r="BK142" s="146">
        <f t="shared" si="29"/>
        <v>15651.65</v>
      </c>
      <c r="BL142" s="18" t="s">
        <v>1050</v>
      </c>
      <c r="BM142" s="145" t="s">
        <v>1374</v>
      </c>
    </row>
    <row r="143" spans="2:65" s="1" customFormat="1" ht="16.5" customHeight="1">
      <c r="B143" s="33"/>
      <c r="C143" s="134" t="s">
        <v>963</v>
      </c>
      <c r="D143" s="134" t="s">
        <v>332</v>
      </c>
      <c r="E143" s="135" t="s">
        <v>7933</v>
      </c>
      <c r="F143" s="136" t="s">
        <v>7934</v>
      </c>
      <c r="G143" s="137" t="s">
        <v>2551</v>
      </c>
      <c r="H143" s="138">
        <v>8</v>
      </c>
      <c r="I143" s="139">
        <v>4332</v>
      </c>
      <c r="J143" s="140">
        <f t="shared" si="20"/>
        <v>34656</v>
      </c>
      <c r="K143" s="136" t="s">
        <v>21</v>
      </c>
      <c r="L143" s="33"/>
      <c r="M143" s="141" t="s">
        <v>21</v>
      </c>
      <c r="N143" s="142" t="s">
        <v>42</v>
      </c>
      <c r="P143" s="143">
        <f t="shared" si="21"/>
        <v>0</v>
      </c>
      <c r="Q143" s="143">
        <v>0</v>
      </c>
      <c r="R143" s="143">
        <f t="shared" si="22"/>
        <v>0</v>
      </c>
      <c r="S143" s="143">
        <v>0</v>
      </c>
      <c r="T143" s="144">
        <f t="shared" si="23"/>
        <v>0</v>
      </c>
      <c r="AR143" s="145" t="s">
        <v>1050</v>
      </c>
      <c r="AT143" s="145" t="s">
        <v>332</v>
      </c>
      <c r="AU143" s="145" t="s">
        <v>78</v>
      </c>
      <c r="AY143" s="18" t="s">
        <v>330</v>
      </c>
      <c r="BE143" s="146">
        <f t="shared" si="24"/>
        <v>34656</v>
      </c>
      <c r="BF143" s="146">
        <f t="shared" si="25"/>
        <v>0</v>
      </c>
      <c r="BG143" s="146">
        <f t="shared" si="26"/>
        <v>0</v>
      </c>
      <c r="BH143" s="146">
        <f t="shared" si="27"/>
        <v>0</v>
      </c>
      <c r="BI143" s="146">
        <f t="shared" si="28"/>
        <v>0</v>
      </c>
      <c r="BJ143" s="18" t="s">
        <v>78</v>
      </c>
      <c r="BK143" s="146">
        <f t="shared" si="29"/>
        <v>34656</v>
      </c>
      <c r="BL143" s="18" t="s">
        <v>1050</v>
      </c>
      <c r="BM143" s="145" t="s">
        <v>1387</v>
      </c>
    </row>
    <row r="144" spans="2:65" s="1" customFormat="1" ht="16.5" customHeight="1">
      <c r="B144" s="33"/>
      <c r="C144" s="134" t="s">
        <v>970</v>
      </c>
      <c r="D144" s="134" t="s">
        <v>332</v>
      </c>
      <c r="E144" s="135" t="s">
        <v>7935</v>
      </c>
      <c r="F144" s="136" t="s">
        <v>7936</v>
      </c>
      <c r="G144" s="137" t="s">
        <v>2551</v>
      </c>
      <c r="H144" s="138">
        <v>4</v>
      </c>
      <c r="I144" s="139">
        <v>21726</v>
      </c>
      <c r="J144" s="140">
        <f t="shared" si="20"/>
        <v>86904</v>
      </c>
      <c r="K144" s="136" t="s">
        <v>21</v>
      </c>
      <c r="L144" s="33"/>
      <c r="M144" s="141" t="s">
        <v>21</v>
      </c>
      <c r="N144" s="142" t="s">
        <v>42</v>
      </c>
      <c r="P144" s="143">
        <f t="shared" si="21"/>
        <v>0</v>
      </c>
      <c r="Q144" s="143">
        <v>0</v>
      </c>
      <c r="R144" s="143">
        <f t="shared" si="22"/>
        <v>0</v>
      </c>
      <c r="S144" s="143">
        <v>0</v>
      </c>
      <c r="T144" s="144">
        <f t="shared" si="23"/>
        <v>0</v>
      </c>
      <c r="AR144" s="145" t="s">
        <v>1050</v>
      </c>
      <c r="AT144" s="145" t="s">
        <v>332</v>
      </c>
      <c r="AU144" s="145" t="s">
        <v>78</v>
      </c>
      <c r="AY144" s="18" t="s">
        <v>330</v>
      </c>
      <c r="BE144" s="146">
        <f t="shared" si="24"/>
        <v>86904</v>
      </c>
      <c r="BF144" s="146">
        <f t="shared" si="25"/>
        <v>0</v>
      </c>
      <c r="BG144" s="146">
        <f t="shared" si="26"/>
        <v>0</v>
      </c>
      <c r="BH144" s="146">
        <f t="shared" si="27"/>
        <v>0</v>
      </c>
      <c r="BI144" s="146">
        <f t="shared" si="28"/>
        <v>0</v>
      </c>
      <c r="BJ144" s="18" t="s">
        <v>78</v>
      </c>
      <c r="BK144" s="146">
        <f t="shared" si="29"/>
        <v>86904</v>
      </c>
      <c r="BL144" s="18" t="s">
        <v>1050</v>
      </c>
      <c r="BM144" s="145" t="s">
        <v>1402</v>
      </c>
    </row>
    <row r="145" spans="2:65" s="1" customFormat="1" ht="16.5" customHeight="1">
      <c r="B145" s="33"/>
      <c r="C145" s="134" t="s">
        <v>977</v>
      </c>
      <c r="D145" s="134" t="s">
        <v>332</v>
      </c>
      <c r="E145" s="135" t="s">
        <v>7937</v>
      </c>
      <c r="F145" s="136" t="s">
        <v>7938</v>
      </c>
      <c r="G145" s="137" t="s">
        <v>2551</v>
      </c>
      <c r="H145" s="138">
        <v>79</v>
      </c>
      <c r="I145" s="139">
        <v>539.5</v>
      </c>
      <c r="J145" s="140">
        <f t="shared" si="20"/>
        <v>42620.5</v>
      </c>
      <c r="K145" s="136" t="s">
        <v>21</v>
      </c>
      <c r="L145" s="33"/>
      <c r="M145" s="141" t="s">
        <v>21</v>
      </c>
      <c r="N145" s="142" t="s">
        <v>42</v>
      </c>
      <c r="P145" s="143">
        <f t="shared" si="21"/>
        <v>0</v>
      </c>
      <c r="Q145" s="143">
        <v>0</v>
      </c>
      <c r="R145" s="143">
        <f t="shared" si="22"/>
        <v>0</v>
      </c>
      <c r="S145" s="143">
        <v>0</v>
      </c>
      <c r="T145" s="144">
        <f t="shared" si="23"/>
        <v>0</v>
      </c>
      <c r="AR145" s="145" t="s">
        <v>1050</v>
      </c>
      <c r="AT145" s="145" t="s">
        <v>332</v>
      </c>
      <c r="AU145" s="145" t="s">
        <v>78</v>
      </c>
      <c r="AY145" s="18" t="s">
        <v>330</v>
      </c>
      <c r="BE145" s="146">
        <f t="shared" si="24"/>
        <v>42620.5</v>
      </c>
      <c r="BF145" s="146">
        <f t="shared" si="25"/>
        <v>0</v>
      </c>
      <c r="BG145" s="146">
        <f t="shared" si="26"/>
        <v>0</v>
      </c>
      <c r="BH145" s="146">
        <f t="shared" si="27"/>
        <v>0</v>
      </c>
      <c r="BI145" s="146">
        <f t="shared" si="28"/>
        <v>0</v>
      </c>
      <c r="BJ145" s="18" t="s">
        <v>78</v>
      </c>
      <c r="BK145" s="146">
        <f t="shared" si="29"/>
        <v>42620.5</v>
      </c>
      <c r="BL145" s="18" t="s">
        <v>1050</v>
      </c>
      <c r="BM145" s="145" t="s">
        <v>1416</v>
      </c>
    </row>
    <row r="146" spans="2:65" s="1" customFormat="1" ht="16.5" customHeight="1">
      <c r="B146" s="33"/>
      <c r="C146" s="134" t="s">
        <v>982</v>
      </c>
      <c r="D146" s="134" t="s">
        <v>332</v>
      </c>
      <c r="E146" s="135" t="s">
        <v>7939</v>
      </c>
      <c r="F146" s="136" t="s">
        <v>7940</v>
      </c>
      <c r="G146" s="137" t="s">
        <v>2551</v>
      </c>
      <c r="H146" s="138">
        <v>180</v>
      </c>
      <c r="I146" s="139">
        <v>400.58</v>
      </c>
      <c r="J146" s="140">
        <f t="shared" si="20"/>
        <v>72104.399999999994</v>
      </c>
      <c r="K146" s="136" t="s">
        <v>21</v>
      </c>
      <c r="L146" s="33"/>
      <c r="M146" s="141" t="s">
        <v>21</v>
      </c>
      <c r="N146" s="142" t="s">
        <v>42</v>
      </c>
      <c r="P146" s="143">
        <f t="shared" si="21"/>
        <v>0</v>
      </c>
      <c r="Q146" s="143">
        <v>0</v>
      </c>
      <c r="R146" s="143">
        <f t="shared" si="22"/>
        <v>0</v>
      </c>
      <c r="S146" s="143">
        <v>0</v>
      </c>
      <c r="T146" s="144">
        <f t="shared" si="23"/>
        <v>0</v>
      </c>
      <c r="AR146" s="145" t="s">
        <v>1050</v>
      </c>
      <c r="AT146" s="145" t="s">
        <v>332</v>
      </c>
      <c r="AU146" s="145" t="s">
        <v>78</v>
      </c>
      <c r="AY146" s="18" t="s">
        <v>330</v>
      </c>
      <c r="BE146" s="146">
        <f t="shared" si="24"/>
        <v>72104.399999999994</v>
      </c>
      <c r="BF146" s="146">
        <f t="shared" si="25"/>
        <v>0</v>
      </c>
      <c r="BG146" s="146">
        <f t="shared" si="26"/>
        <v>0</v>
      </c>
      <c r="BH146" s="146">
        <f t="shared" si="27"/>
        <v>0</v>
      </c>
      <c r="BI146" s="146">
        <f t="shared" si="28"/>
        <v>0</v>
      </c>
      <c r="BJ146" s="18" t="s">
        <v>78</v>
      </c>
      <c r="BK146" s="146">
        <f t="shared" si="29"/>
        <v>72104.399999999994</v>
      </c>
      <c r="BL146" s="18" t="s">
        <v>1050</v>
      </c>
      <c r="BM146" s="145" t="s">
        <v>1430</v>
      </c>
    </row>
    <row r="147" spans="2:65" s="1" customFormat="1" ht="16.5" customHeight="1">
      <c r="B147" s="33"/>
      <c r="C147" s="134" t="s">
        <v>987</v>
      </c>
      <c r="D147" s="134" t="s">
        <v>332</v>
      </c>
      <c r="E147" s="135" t="s">
        <v>7941</v>
      </c>
      <c r="F147" s="136" t="s">
        <v>7942</v>
      </c>
      <c r="G147" s="137" t="s">
        <v>2551</v>
      </c>
      <c r="H147" s="138">
        <v>845</v>
      </c>
      <c r="I147" s="139">
        <v>357.61</v>
      </c>
      <c r="J147" s="140">
        <f t="shared" si="20"/>
        <v>302180.45</v>
      </c>
      <c r="K147" s="136" t="s">
        <v>21</v>
      </c>
      <c r="L147" s="33"/>
      <c r="M147" s="141" t="s">
        <v>21</v>
      </c>
      <c r="N147" s="142" t="s">
        <v>42</v>
      </c>
      <c r="P147" s="143">
        <f t="shared" si="21"/>
        <v>0</v>
      </c>
      <c r="Q147" s="143">
        <v>0</v>
      </c>
      <c r="R147" s="143">
        <f t="shared" si="22"/>
        <v>0</v>
      </c>
      <c r="S147" s="143">
        <v>0</v>
      </c>
      <c r="T147" s="144">
        <f t="shared" si="23"/>
        <v>0</v>
      </c>
      <c r="AR147" s="145" t="s">
        <v>1050</v>
      </c>
      <c r="AT147" s="145" t="s">
        <v>332</v>
      </c>
      <c r="AU147" s="145" t="s">
        <v>78</v>
      </c>
      <c r="AY147" s="18" t="s">
        <v>330</v>
      </c>
      <c r="BE147" s="146">
        <f t="shared" si="24"/>
        <v>302180.45</v>
      </c>
      <c r="BF147" s="146">
        <f t="shared" si="25"/>
        <v>0</v>
      </c>
      <c r="BG147" s="146">
        <f t="shared" si="26"/>
        <v>0</v>
      </c>
      <c r="BH147" s="146">
        <f t="shared" si="27"/>
        <v>0</v>
      </c>
      <c r="BI147" s="146">
        <f t="shared" si="28"/>
        <v>0</v>
      </c>
      <c r="BJ147" s="18" t="s">
        <v>78</v>
      </c>
      <c r="BK147" s="146">
        <f t="shared" si="29"/>
        <v>302180.45</v>
      </c>
      <c r="BL147" s="18" t="s">
        <v>1050</v>
      </c>
      <c r="BM147" s="145" t="s">
        <v>1442</v>
      </c>
    </row>
    <row r="148" spans="2:65" s="1" customFormat="1" ht="16.5" customHeight="1">
      <c r="B148" s="33"/>
      <c r="C148" s="134" t="s">
        <v>993</v>
      </c>
      <c r="D148" s="134" t="s">
        <v>332</v>
      </c>
      <c r="E148" s="135" t="s">
        <v>7943</v>
      </c>
      <c r="F148" s="136" t="s">
        <v>7944</v>
      </c>
      <c r="G148" s="137" t="s">
        <v>2551</v>
      </c>
      <c r="H148" s="138">
        <v>95</v>
      </c>
      <c r="I148" s="139">
        <v>392.7</v>
      </c>
      <c r="J148" s="140">
        <f t="shared" si="20"/>
        <v>37306.5</v>
      </c>
      <c r="K148" s="136" t="s">
        <v>21</v>
      </c>
      <c r="L148" s="33"/>
      <c r="M148" s="141" t="s">
        <v>21</v>
      </c>
      <c r="N148" s="142" t="s">
        <v>42</v>
      </c>
      <c r="P148" s="143">
        <f t="shared" si="21"/>
        <v>0</v>
      </c>
      <c r="Q148" s="143">
        <v>0</v>
      </c>
      <c r="R148" s="143">
        <f t="shared" si="22"/>
        <v>0</v>
      </c>
      <c r="S148" s="143">
        <v>0</v>
      </c>
      <c r="T148" s="144">
        <f t="shared" si="23"/>
        <v>0</v>
      </c>
      <c r="AR148" s="145" t="s">
        <v>1050</v>
      </c>
      <c r="AT148" s="145" t="s">
        <v>332</v>
      </c>
      <c r="AU148" s="145" t="s">
        <v>78</v>
      </c>
      <c r="AY148" s="18" t="s">
        <v>330</v>
      </c>
      <c r="BE148" s="146">
        <f t="shared" si="24"/>
        <v>37306.5</v>
      </c>
      <c r="BF148" s="146">
        <f t="shared" si="25"/>
        <v>0</v>
      </c>
      <c r="BG148" s="146">
        <f t="shared" si="26"/>
        <v>0</v>
      </c>
      <c r="BH148" s="146">
        <f t="shared" si="27"/>
        <v>0</v>
      </c>
      <c r="BI148" s="146">
        <f t="shared" si="28"/>
        <v>0</v>
      </c>
      <c r="BJ148" s="18" t="s">
        <v>78</v>
      </c>
      <c r="BK148" s="146">
        <f t="shared" si="29"/>
        <v>37306.5</v>
      </c>
      <c r="BL148" s="18" t="s">
        <v>1050</v>
      </c>
      <c r="BM148" s="145" t="s">
        <v>1736</v>
      </c>
    </row>
    <row r="149" spans="2:65" s="1" customFormat="1" ht="16.5" customHeight="1">
      <c r="B149" s="33"/>
      <c r="C149" s="134" t="s">
        <v>998</v>
      </c>
      <c r="D149" s="134" t="s">
        <v>332</v>
      </c>
      <c r="E149" s="135" t="s">
        <v>7945</v>
      </c>
      <c r="F149" s="136" t="s">
        <v>7946</v>
      </c>
      <c r="G149" s="137" t="s">
        <v>2551</v>
      </c>
      <c r="H149" s="138">
        <v>240</v>
      </c>
      <c r="I149" s="139">
        <v>357.37</v>
      </c>
      <c r="J149" s="140">
        <f t="shared" si="20"/>
        <v>85768.8</v>
      </c>
      <c r="K149" s="136" t="s">
        <v>21</v>
      </c>
      <c r="L149" s="33"/>
      <c r="M149" s="141" t="s">
        <v>21</v>
      </c>
      <c r="N149" s="142" t="s">
        <v>42</v>
      </c>
      <c r="P149" s="143">
        <f t="shared" si="21"/>
        <v>0</v>
      </c>
      <c r="Q149" s="143">
        <v>0</v>
      </c>
      <c r="R149" s="143">
        <f t="shared" si="22"/>
        <v>0</v>
      </c>
      <c r="S149" s="143">
        <v>0</v>
      </c>
      <c r="T149" s="144">
        <f t="shared" si="23"/>
        <v>0</v>
      </c>
      <c r="AR149" s="145" t="s">
        <v>1050</v>
      </c>
      <c r="AT149" s="145" t="s">
        <v>332</v>
      </c>
      <c r="AU149" s="145" t="s">
        <v>78</v>
      </c>
      <c r="AY149" s="18" t="s">
        <v>330</v>
      </c>
      <c r="BE149" s="146">
        <f t="shared" si="24"/>
        <v>85768.8</v>
      </c>
      <c r="BF149" s="146">
        <f t="shared" si="25"/>
        <v>0</v>
      </c>
      <c r="BG149" s="146">
        <f t="shared" si="26"/>
        <v>0</v>
      </c>
      <c r="BH149" s="146">
        <f t="shared" si="27"/>
        <v>0</v>
      </c>
      <c r="BI149" s="146">
        <f t="shared" si="28"/>
        <v>0</v>
      </c>
      <c r="BJ149" s="18" t="s">
        <v>78</v>
      </c>
      <c r="BK149" s="146">
        <f t="shared" si="29"/>
        <v>85768.8</v>
      </c>
      <c r="BL149" s="18" t="s">
        <v>1050</v>
      </c>
      <c r="BM149" s="145" t="s">
        <v>1753</v>
      </c>
    </row>
    <row r="150" spans="2:65" s="1" customFormat="1" ht="16.5" customHeight="1">
      <c r="B150" s="33"/>
      <c r="C150" s="134" t="s">
        <v>1013</v>
      </c>
      <c r="D150" s="134" t="s">
        <v>332</v>
      </c>
      <c r="E150" s="135" t="s">
        <v>7947</v>
      </c>
      <c r="F150" s="136" t="s">
        <v>7948</v>
      </c>
      <c r="G150" s="137" t="s">
        <v>2551</v>
      </c>
      <c r="H150" s="138">
        <v>1</v>
      </c>
      <c r="I150" s="139">
        <v>374.08</v>
      </c>
      <c r="J150" s="140">
        <f t="shared" si="20"/>
        <v>374.08</v>
      </c>
      <c r="K150" s="136" t="s">
        <v>21</v>
      </c>
      <c r="L150" s="33"/>
      <c r="M150" s="141" t="s">
        <v>21</v>
      </c>
      <c r="N150" s="142" t="s">
        <v>42</v>
      </c>
      <c r="P150" s="143">
        <f t="shared" si="21"/>
        <v>0</v>
      </c>
      <c r="Q150" s="143">
        <v>0</v>
      </c>
      <c r="R150" s="143">
        <f t="shared" si="22"/>
        <v>0</v>
      </c>
      <c r="S150" s="143">
        <v>0</v>
      </c>
      <c r="T150" s="144">
        <f t="shared" si="23"/>
        <v>0</v>
      </c>
      <c r="AR150" s="145" t="s">
        <v>1050</v>
      </c>
      <c r="AT150" s="145" t="s">
        <v>332</v>
      </c>
      <c r="AU150" s="145" t="s">
        <v>78</v>
      </c>
      <c r="AY150" s="18" t="s">
        <v>330</v>
      </c>
      <c r="BE150" s="146">
        <f t="shared" si="24"/>
        <v>374.08</v>
      </c>
      <c r="BF150" s="146">
        <f t="shared" si="25"/>
        <v>0</v>
      </c>
      <c r="BG150" s="146">
        <f t="shared" si="26"/>
        <v>0</v>
      </c>
      <c r="BH150" s="146">
        <f t="shared" si="27"/>
        <v>0</v>
      </c>
      <c r="BI150" s="146">
        <f t="shared" si="28"/>
        <v>0</v>
      </c>
      <c r="BJ150" s="18" t="s">
        <v>78</v>
      </c>
      <c r="BK150" s="146">
        <f t="shared" si="29"/>
        <v>374.08</v>
      </c>
      <c r="BL150" s="18" t="s">
        <v>1050</v>
      </c>
      <c r="BM150" s="145" t="s">
        <v>1868</v>
      </c>
    </row>
    <row r="151" spans="2:65" s="1" customFormat="1" ht="16.5" customHeight="1">
      <c r="B151" s="33"/>
      <c r="C151" s="134" t="s">
        <v>1022</v>
      </c>
      <c r="D151" s="134" t="s">
        <v>332</v>
      </c>
      <c r="E151" s="135" t="s">
        <v>7949</v>
      </c>
      <c r="F151" s="136" t="s">
        <v>7950</v>
      </c>
      <c r="G151" s="137" t="s">
        <v>2551</v>
      </c>
      <c r="H151" s="138">
        <v>1</v>
      </c>
      <c r="I151" s="139">
        <v>243.44</v>
      </c>
      <c r="J151" s="140">
        <f t="shared" si="20"/>
        <v>243.44</v>
      </c>
      <c r="K151" s="136" t="s">
        <v>21</v>
      </c>
      <c r="L151" s="33"/>
      <c r="M151" s="141" t="s">
        <v>21</v>
      </c>
      <c r="N151" s="142" t="s">
        <v>42</v>
      </c>
      <c r="P151" s="143">
        <f t="shared" si="21"/>
        <v>0</v>
      </c>
      <c r="Q151" s="143">
        <v>0</v>
      </c>
      <c r="R151" s="143">
        <f t="shared" si="22"/>
        <v>0</v>
      </c>
      <c r="S151" s="143">
        <v>0</v>
      </c>
      <c r="T151" s="144">
        <f t="shared" si="23"/>
        <v>0</v>
      </c>
      <c r="AR151" s="145" t="s">
        <v>1050</v>
      </c>
      <c r="AT151" s="145" t="s">
        <v>332</v>
      </c>
      <c r="AU151" s="145" t="s">
        <v>78</v>
      </c>
      <c r="AY151" s="18" t="s">
        <v>330</v>
      </c>
      <c r="BE151" s="146">
        <f t="shared" si="24"/>
        <v>243.44</v>
      </c>
      <c r="BF151" s="146">
        <f t="shared" si="25"/>
        <v>0</v>
      </c>
      <c r="BG151" s="146">
        <f t="shared" si="26"/>
        <v>0</v>
      </c>
      <c r="BH151" s="146">
        <f t="shared" si="27"/>
        <v>0</v>
      </c>
      <c r="BI151" s="146">
        <f t="shared" si="28"/>
        <v>0</v>
      </c>
      <c r="BJ151" s="18" t="s">
        <v>78</v>
      </c>
      <c r="BK151" s="146">
        <f t="shared" si="29"/>
        <v>243.44</v>
      </c>
      <c r="BL151" s="18" t="s">
        <v>1050</v>
      </c>
      <c r="BM151" s="145" t="s">
        <v>1880</v>
      </c>
    </row>
    <row r="152" spans="2:65" s="1" customFormat="1" ht="16.5" customHeight="1">
      <c r="B152" s="33"/>
      <c r="C152" s="134" t="s">
        <v>1028</v>
      </c>
      <c r="D152" s="134" t="s">
        <v>332</v>
      </c>
      <c r="E152" s="135" t="s">
        <v>7951</v>
      </c>
      <c r="F152" s="136" t="s">
        <v>7952</v>
      </c>
      <c r="G152" s="137" t="s">
        <v>2551</v>
      </c>
      <c r="H152" s="138">
        <v>45</v>
      </c>
      <c r="I152" s="139">
        <v>912.65</v>
      </c>
      <c r="J152" s="140">
        <f t="shared" si="20"/>
        <v>41069.25</v>
      </c>
      <c r="K152" s="136" t="s">
        <v>21</v>
      </c>
      <c r="L152" s="33"/>
      <c r="M152" s="141" t="s">
        <v>21</v>
      </c>
      <c r="N152" s="142" t="s">
        <v>42</v>
      </c>
      <c r="P152" s="143">
        <f t="shared" si="21"/>
        <v>0</v>
      </c>
      <c r="Q152" s="143">
        <v>0</v>
      </c>
      <c r="R152" s="143">
        <f t="shared" si="22"/>
        <v>0</v>
      </c>
      <c r="S152" s="143">
        <v>0</v>
      </c>
      <c r="T152" s="144">
        <f t="shared" si="23"/>
        <v>0</v>
      </c>
      <c r="AR152" s="145" t="s">
        <v>1050</v>
      </c>
      <c r="AT152" s="145" t="s">
        <v>332</v>
      </c>
      <c r="AU152" s="145" t="s">
        <v>78</v>
      </c>
      <c r="AY152" s="18" t="s">
        <v>330</v>
      </c>
      <c r="BE152" s="146">
        <f t="shared" si="24"/>
        <v>41069.25</v>
      </c>
      <c r="BF152" s="146">
        <f t="shared" si="25"/>
        <v>0</v>
      </c>
      <c r="BG152" s="146">
        <f t="shared" si="26"/>
        <v>0</v>
      </c>
      <c r="BH152" s="146">
        <f t="shared" si="27"/>
        <v>0</v>
      </c>
      <c r="BI152" s="146">
        <f t="shared" si="28"/>
        <v>0</v>
      </c>
      <c r="BJ152" s="18" t="s">
        <v>78</v>
      </c>
      <c r="BK152" s="146">
        <f t="shared" si="29"/>
        <v>41069.25</v>
      </c>
      <c r="BL152" s="18" t="s">
        <v>1050</v>
      </c>
      <c r="BM152" s="145" t="s">
        <v>1893</v>
      </c>
    </row>
    <row r="153" spans="2:65" s="1" customFormat="1" ht="16.5" customHeight="1">
      <c r="B153" s="33"/>
      <c r="C153" s="134" t="s">
        <v>1035</v>
      </c>
      <c r="D153" s="134" t="s">
        <v>332</v>
      </c>
      <c r="E153" s="135" t="s">
        <v>7953</v>
      </c>
      <c r="F153" s="136" t="s">
        <v>7954</v>
      </c>
      <c r="G153" s="137" t="s">
        <v>2551</v>
      </c>
      <c r="H153" s="138">
        <v>16</v>
      </c>
      <c r="I153" s="139">
        <v>388.75</v>
      </c>
      <c r="J153" s="140">
        <f t="shared" si="20"/>
        <v>6220</v>
      </c>
      <c r="K153" s="136" t="s">
        <v>21</v>
      </c>
      <c r="L153" s="33"/>
      <c r="M153" s="141" t="s">
        <v>21</v>
      </c>
      <c r="N153" s="142" t="s">
        <v>42</v>
      </c>
      <c r="P153" s="143">
        <f t="shared" si="21"/>
        <v>0</v>
      </c>
      <c r="Q153" s="143">
        <v>0</v>
      </c>
      <c r="R153" s="143">
        <f t="shared" si="22"/>
        <v>0</v>
      </c>
      <c r="S153" s="143">
        <v>0</v>
      </c>
      <c r="T153" s="144">
        <f t="shared" si="23"/>
        <v>0</v>
      </c>
      <c r="AR153" s="145" t="s">
        <v>1050</v>
      </c>
      <c r="AT153" s="145" t="s">
        <v>332</v>
      </c>
      <c r="AU153" s="145" t="s">
        <v>78</v>
      </c>
      <c r="AY153" s="18" t="s">
        <v>330</v>
      </c>
      <c r="BE153" s="146">
        <f t="shared" si="24"/>
        <v>6220</v>
      </c>
      <c r="BF153" s="146">
        <f t="shared" si="25"/>
        <v>0</v>
      </c>
      <c r="BG153" s="146">
        <f t="shared" si="26"/>
        <v>0</v>
      </c>
      <c r="BH153" s="146">
        <f t="shared" si="27"/>
        <v>0</v>
      </c>
      <c r="BI153" s="146">
        <f t="shared" si="28"/>
        <v>0</v>
      </c>
      <c r="BJ153" s="18" t="s">
        <v>78</v>
      </c>
      <c r="BK153" s="146">
        <f t="shared" si="29"/>
        <v>6220</v>
      </c>
      <c r="BL153" s="18" t="s">
        <v>1050</v>
      </c>
      <c r="BM153" s="145" t="s">
        <v>1904</v>
      </c>
    </row>
    <row r="154" spans="2:65" s="1" customFormat="1" ht="16.5" customHeight="1">
      <c r="B154" s="33"/>
      <c r="C154" s="134" t="s">
        <v>1044</v>
      </c>
      <c r="D154" s="134" t="s">
        <v>332</v>
      </c>
      <c r="E154" s="135" t="s">
        <v>7955</v>
      </c>
      <c r="F154" s="136" t="s">
        <v>7956</v>
      </c>
      <c r="G154" s="137" t="s">
        <v>2551</v>
      </c>
      <c r="H154" s="138">
        <v>2000</v>
      </c>
      <c r="I154" s="139">
        <v>69.13</v>
      </c>
      <c r="J154" s="140">
        <f t="shared" si="20"/>
        <v>138260</v>
      </c>
      <c r="K154" s="136" t="s">
        <v>21</v>
      </c>
      <c r="L154" s="33"/>
      <c r="M154" s="141" t="s">
        <v>21</v>
      </c>
      <c r="N154" s="142" t="s">
        <v>42</v>
      </c>
      <c r="P154" s="143">
        <f t="shared" si="21"/>
        <v>0</v>
      </c>
      <c r="Q154" s="143">
        <v>0</v>
      </c>
      <c r="R154" s="143">
        <f t="shared" si="22"/>
        <v>0</v>
      </c>
      <c r="S154" s="143">
        <v>0</v>
      </c>
      <c r="T154" s="144">
        <f t="shared" si="23"/>
        <v>0</v>
      </c>
      <c r="AR154" s="145" t="s">
        <v>1050</v>
      </c>
      <c r="AT154" s="145" t="s">
        <v>332</v>
      </c>
      <c r="AU154" s="145" t="s">
        <v>78</v>
      </c>
      <c r="AY154" s="18" t="s">
        <v>330</v>
      </c>
      <c r="BE154" s="146">
        <f t="shared" si="24"/>
        <v>138260</v>
      </c>
      <c r="BF154" s="146">
        <f t="shared" si="25"/>
        <v>0</v>
      </c>
      <c r="BG154" s="146">
        <f t="shared" si="26"/>
        <v>0</v>
      </c>
      <c r="BH154" s="146">
        <f t="shared" si="27"/>
        <v>0</v>
      </c>
      <c r="BI154" s="146">
        <f t="shared" si="28"/>
        <v>0</v>
      </c>
      <c r="BJ154" s="18" t="s">
        <v>78</v>
      </c>
      <c r="BK154" s="146">
        <f t="shared" si="29"/>
        <v>138260</v>
      </c>
      <c r="BL154" s="18" t="s">
        <v>1050</v>
      </c>
      <c r="BM154" s="145" t="s">
        <v>1917</v>
      </c>
    </row>
    <row r="155" spans="2:65" s="1" customFormat="1" ht="16.5" customHeight="1">
      <c r="B155" s="33"/>
      <c r="C155" s="134" t="s">
        <v>1050</v>
      </c>
      <c r="D155" s="134" t="s">
        <v>332</v>
      </c>
      <c r="E155" s="135" t="s">
        <v>7957</v>
      </c>
      <c r="F155" s="136" t="s">
        <v>7958</v>
      </c>
      <c r="G155" s="137" t="s">
        <v>2551</v>
      </c>
      <c r="H155" s="138">
        <v>500</v>
      </c>
      <c r="I155" s="139">
        <v>133.02000000000001</v>
      </c>
      <c r="J155" s="140">
        <f t="shared" si="20"/>
        <v>66510</v>
      </c>
      <c r="K155" s="136" t="s">
        <v>21</v>
      </c>
      <c r="L155" s="33"/>
      <c r="M155" s="141" t="s">
        <v>21</v>
      </c>
      <c r="N155" s="142" t="s">
        <v>42</v>
      </c>
      <c r="P155" s="143">
        <f t="shared" si="21"/>
        <v>0</v>
      </c>
      <c r="Q155" s="143">
        <v>0</v>
      </c>
      <c r="R155" s="143">
        <f t="shared" si="22"/>
        <v>0</v>
      </c>
      <c r="S155" s="143">
        <v>0</v>
      </c>
      <c r="T155" s="144">
        <f t="shared" si="23"/>
        <v>0</v>
      </c>
      <c r="AR155" s="145" t="s">
        <v>1050</v>
      </c>
      <c r="AT155" s="145" t="s">
        <v>332</v>
      </c>
      <c r="AU155" s="145" t="s">
        <v>78</v>
      </c>
      <c r="AY155" s="18" t="s">
        <v>330</v>
      </c>
      <c r="BE155" s="146">
        <f t="shared" si="24"/>
        <v>66510</v>
      </c>
      <c r="BF155" s="146">
        <f t="shared" si="25"/>
        <v>0</v>
      </c>
      <c r="BG155" s="146">
        <f t="shared" si="26"/>
        <v>0</v>
      </c>
      <c r="BH155" s="146">
        <f t="shared" si="27"/>
        <v>0</v>
      </c>
      <c r="BI155" s="146">
        <f t="shared" si="28"/>
        <v>0</v>
      </c>
      <c r="BJ155" s="18" t="s">
        <v>78</v>
      </c>
      <c r="BK155" s="146">
        <f t="shared" si="29"/>
        <v>66510</v>
      </c>
      <c r="BL155" s="18" t="s">
        <v>1050</v>
      </c>
      <c r="BM155" s="145" t="s">
        <v>1926</v>
      </c>
    </row>
    <row r="156" spans="2:65" s="1" customFormat="1" ht="16.5" customHeight="1">
      <c r="B156" s="33"/>
      <c r="C156" s="134" t="s">
        <v>1057</v>
      </c>
      <c r="D156" s="134" t="s">
        <v>332</v>
      </c>
      <c r="E156" s="135" t="s">
        <v>7959</v>
      </c>
      <c r="F156" s="136" t="s">
        <v>7960</v>
      </c>
      <c r="G156" s="137" t="s">
        <v>2551</v>
      </c>
      <c r="H156" s="138">
        <v>500</v>
      </c>
      <c r="I156" s="139">
        <v>133.02000000000001</v>
      </c>
      <c r="J156" s="140">
        <f t="shared" si="20"/>
        <v>66510</v>
      </c>
      <c r="K156" s="136" t="s">
        <v>21</v>
      </c>
      <c r="L156" s="33"/>
      <c r="M156" s="141" t="s">
        <v>21</v>
      </c>
      <c r="N156" s="142" t="s">
        <v>42</v>
      </c>
      <c r="P156" s="143">
        <f t="shared" si="21"/>
        <v>0</v>
      </c>
      <c r="Q156" s="143">
        <v>0</v>
      </c>
      <c r="R156" s="143">
        <f t="shared" si="22"/>
        <v>0</v>
      </c>
      <c r="S156" s="143">
        <v>0</v>
      </c>
      <c r="T156" s="144">
        <f t="shared" si="23"/>
        <v>0</v>
      </c>
      <c r="AR156" s="145" t="s">
        <v>1050</v>
      </c>
      <c r="AT156" s="145" t="s">
        <v>332</v>
      </c>
      <c r="AU156" s="145" t="s">
        <v>78</v>
      </c>
      <c r="AY156" s="18" t="s">
        <v>330</v>
      </c>
      <c r="BE156" s="146">
        <f t="shared" si="24"/>
        <v>66510</v>
      </c>
      <c r="BF156" s="146">
        <f t="shared" si="25"/>
        <v>0</v>
      </c>
      <c r="BG156" s="146">
        <f t="shared" si="26"/>
        <v>0</v>
      </c>
      <c r="BH156" s="146">
        <f t="shared" si="27"/>
        <v>0</v>
      </c>
      <c r="BI156" s="146">
        <f t="shared" si="28"/>
        <v>0</v>
      </c>
      <c r="BJ156" s="18" t="s">
        <v>78</v>
      </c>
      <c r="BK156" s="146">
        <f t="shared" si="29"/>
        <v>66510</v>
      </c>
      <c r="BL156" s="18" t="s">
        <v>1050</v>
      </c>
      <c r="BM156" s="145" t="s">
        <v>1942</v>
      </c>
    </row>
    <row r="157" spans="2:65" s="1" customFormat="1" ht="16.5" customHeight="1">
      <c r="B157" s="33"/>
      <c r="C157" s="134" t="s">
        <v>1064</v>
      </c>
      <c r="D157" s="134" t="s">
        <v>332</v>
      </c>
      <c r="E157" s="135" t="s">
        <v>7961</v>
      </c>
      <c r="F157" s="136" t="s">
        <v>7962</v>
      </c>
      <c r="G157" s="137" t="s">
        <v>2551</v>
      </c>
      <c r="H157" s="138">
        <v>8000</v>
      </c>
      <c r="I157" s="139">
        <v>5.53</v>
      </c>
      <c r="J157" s="140">
        <f t="shared" si="20"/>
        <v>44240</v>
      </c>
      <c r="K157" s="136" t="s">
        <v>21</v>
      </c>
      <c r="L157" s="33"/>
      <c r="M157" s="141" t="s">
        <v>21</v>
      </c>
      <c r="N157" s="142" t="s">
        <v>42</v>
      </c>
      <c r="P157" s="143">
        <f t="shared" si="21"/>
        <v>0</v>
      </c>
      <c r="Q157" s="143">
        <v>0</v>
      </c>
      <c r="R157" s="143">
        <f t="shared" si="22"/>
        <v>0</v>
      </c>
      <c r="S157" s="143">
        <v>0</v>
      </c>
      <c r="T157" s="144">
        <f t="shared" si="23"/>
        <v>0</v>
      </c>
      <c r="AR157" s="145" t="s">
        <v>1050</v>
      </c>
      <c r="AT157" s="145" t="s">
        <v>332</v>
      </c>
      <c r="AU157" s="145" t="s">
        <v>78</v>
      </c>
      <c r="AY157" s="18" t="s">
        <v>330</v>
      </c>
      <c r="BE157" s="146">
        <f t="shared" si="24"/>
        <v>44240</v>
      </c>
      <c r="BF157" s="146">
        <f t="shared" si="25"/>
        <v>0</v>
      </c>
      <c r="BG157" s="146">
        <f t="shared" si="26"/>
        <v>0</v>
      </c>
      <c r="BH157" s="146">
        <f t="shared" si="27"/>
        <v>0</v>
      </c>
      <c r="BI157" s="146">
        <f t="shared" si="28"/>
        <v>0</v>
      </c>
      <c r="BJ157" s="18" t="s">
        <v>78</v>
      </c>
      <c r="BK157" s="146">
        <f t="shared" si="29"/>
        <v>44240</v>
      </c>
      <c r="BL157" s="18" t="s">
        <v>1050</v>
      </c>
      <c r="BM157" s="145" t="s">
        <v>1968</v>
      </c>
    </row>
    <row r="158" spans="2:65" s="1" customFormat="1" ht="16.5" customHeight="1">
      <c r="B158" s="33"/>
      <c r="C158" s="134" t="s">
        <v>1072</v>
      </c>
      <c r="D158" s="134" t="s">
        <v>332</v>
      </c>
      <c r="E158" s="135" t="s">
        <v>7963</v>
      </c>
      <c r="F158" s="136" t="s">
        <v>7964</v>
      </c>
      <c r="G158" s="137" t="s">
        <v>2551</v>
      </c>
      <c r="H158" s="138">
        <v>1000</v>
      </c>
      <c r="I158" s="139">
        <v>16.600000000000001</v>
      </c>
      <c r="J158" s="140">
        <f t="shared" si="20"/>
        <v>16600</v>
      </c>
      <c r="K158" s="136" t="s">
        <v>21</v>
      </c>
      <c r="L158" s="33"/>
      <c r="M158" s="141" t="s">
        <v>21</v>
      </c>
      <c r="N158" s="142" t="s">
        <v>42</v>
      </c>
      <c r="P158" s="143">
        <f t="shared" si="21"/>
        <v>0</v>
      </c>
      <c r="Q158" s="143">
        <v>0</v>
      </c>
      <c r="R158" s="143">
        <f t="shared" si="22"/>
        <v>0</v>
      </c>
      <c r="S158" s="143">
        <v>0</v>
      </c>
      <c r="T158" s="144">
        <f t="shared" si="23"/>
        <v>0</v>
      </c>
      <c r="AR158" s="145" t="s">
        <v>1050</v>
      </c>
      <c r="AT158" s="145" t="s">
        <v>332</v>
      </c>
      <c r="AU158" s="145" t="s">
        <v>78</v>
      </c>
      <c r="AY158" s="18" t="s">
        <v>330</v>
      </c>
      <c r="BE158" s="146">
        <f t="shared" si="24"/>
        <v>16600</v>
      </c>
      <c r="BF158" s="146">
        <f t="shared" si="25"/>
        <v>0</v>
      </c>
      <c r="BG158" s="146">
        <f t="shared" si="26"/>
        <v>0</v>
      </c>
      <c r="BH158" s="146">
        <f t="shared" si="27"/>
        <v>0</v>
      </c>
      <c r="BI158" s="146">
        <f t="shared" si="28"/>
        <v>0</v>
      </c>
      <c r="BJ158" s="18" t="s">
        <v>78</v>
      </c>
      <c r="BK158" s="146">
        <f t="shared" si="29"/>
        <v>16600</v>
      </c>
      <c r="BL158" s="18" t="s">
        <v>1050</v>
      </c>
      <c r="BM158" s="145" t="s">
        <v>1979</v>
      </c>
    </row>
    <row r="159" spans="2:65" s="1" customFormat="1" ht="16.5" customHeight="1">
      <c r="B159" s="33"/>
      <c r="C159" s="134" t="s">
        <v>1087</v>
      </c>
      <c r="D159" s="134" t="s">
        <v>332</v>
      </c>
      <c r="E159" s="135" t="s">
        <v>7965</v>
      </c>
      <c r="F159" s="136" t="s">
        <v>7966</v>
      </c>
      <c r="G159" s="137" t="s">
        <v>2551</v>
      </c>
      <c r="H159" s="138">
        <v>50</v>
      </c>
      <c r="I159" s="139">
        <v>73.320000000000007</v>
      </c>
      <c r="J159" s="140">
        <f t="shared" si="20"/>
        <v>3666</v>
      </c>
      <c r="K159" s="136" t="s">
        <v>21</v>
      </c>
      <c r="L159" s="33"/>
      <c r="M159" s="141" t="s">
        <v>21</v>
      </c>
      <c r="N159" s="142" t="s">
        <v>42</v>
      </c>
      <c r="P159" s="143">
        <f t="shared" si="21"/>
        <v>0</v>
      </c>
      <c r="Q159" s="143">
        <v>0</v>
      </c>
      <c r="R159" s="143">
        <f t="shared" si="22"/>
        <v>0</v>
      </c>
      <c r="S159" s="143">
        <v>0</v>
      </c>
      <c r="T159" s="144">
        <f t="shared" si="23"/>
        <v>0</v>
      </c>
      <c r="AR159" s="145" t="s">
        <v>1050</v>
      </c>
      <c r="AT159" s="145" t="s">
        <v>332</v>
      </c>
      <c r="AU159" s="145" t="s">
        <v>78</v>
      </c>
      <c r="AY159" s="18" t="s">
        <v>330</v>
      </c>
      <c r="BE159" s="146">
        <f t="shared" si="24"/>
        <v>3666</v>
      </c>
      <c r="BF159" s="146">
        <f t="shared" si="25"/>
        <v>0</v>
      </c>
      <c r="BG159" s="146">
        <f t="shared" si="26"/>
        <v>0</v>
      </c>
      <c r="BH159" s="146">
        <f t="shared" si="27"/>
        <v>0</v>
      </c>
      <c r="BI159" s="146">
        <f t="shared" si="28"/>
        <v>0</v>
      </c>
      <c r="BJ159" s="18" t="s">
        <v>78</v>
      </c>
      <c r="BK159" s="146">
        <f t="shared" si="29"/>
        <v>3666</v>
      </c>
      <c r="BL159" s="18" t="s">
        <v>1050</v>
      </c>
      <c r="BM159" s="145" t="s">
        <v>1994</v>
      </c>
    </row>
    <row r="160" spans="2:65" s="1" customFormat="1" ht="16.5" customHeight="1">
      <c r="B160" s="33"/>
      <c r="C160" s="134" t="s">
        <v>1095</v>
      </c>
      <c r="D160" s="134" t="s">
        <v>332</v>
      </c>
      <c r="E160" s="135" t="s">
        <v>7967</v>
      </c>
      <c r="F160" s="136" t="s">
        <v>7968</v>
      </c>
      <c r="G160" s="137" t="s">
        <v>2551</v>
      </c>
      <c r="H160" s="138">
        <v>20</v>
      </c>
      <c r="I160" s="139">
        <v>83</v>
      </c>
      <c r="J160" s="140">
        <f t="shared" si="20"/>
        <v>1660</v>
      </c>
      <c r="K160" s="136" t="s">
        <v>21</v>
      </c>
      <c r="L160" s="33"/>
      <c r="M160" s="141" t="s">
        <v>21</v>
      </c>
      <c r="N160" s="142" t="s">
        <v>42</v>
      </c>
      <c r="P160" s="143">
        <f t="shared" si="21"/>
        <v>0</v>
      </c>
      <c r="Q160" s="143">
        <v>0</v>
      </c>
      <c r="R160" s="143">
        <f t="shared" si="22"/>
        <v>0</v>
      </c>
      <c r="S160" s="143">
        <v>0</v>
      </c>
      <c r="T160" s="144">
        <f t="shared" si="23"/>
        <v>0</v>
      </c>
      <c r="AR160" s="145" t="s">
        <v>1050</v>
      </c>
      <c r="AT160" s="145" t="s">
        <v>332</v>
      </c>
      <c r="AU160" s="145" t="s">
        <v>78</v>
      </c>
      <c r="AY160" s="18" t="s">
        <v>330</v>
      </c>
      <c r="BE160" s="146">
        <f t="shared" si="24"/>
        <v>1660</v>
      </c>
      <c r="BF160" s="146">
        <f t="shared" si="25"/>
        <v>0</v>
      </c>
      <c r="BG160" s="146">
        <f t="shared" si="26"/>
        <v>0</v>
      </c>
      <c r="BH160" s="146">
        <f t="shared" si="27"/>
        <v>0</v>
      </c>
      <c r="BI160" s="146">
        <f t="shared" si="28"/>
        <v>0</v>
      </c>
      <c r="BJ160" s="18" t="s">
        <v>78</v>
      </c>
      <c r="BK160" s="146">
        <f t="shared" si="29"/>
        <v>1660</v>
      </c>
      <c r="BL160" s="18" t="s">
        <v>1050</v>
      </c>
      <c r="BM160" s="145" t="s">
        <v>2050</v>
      </c>
    </row>
    <row r="161" spans="2:65" s="1" customFormat="1" ht="16.5" customHeight="1">
      <c r="B161" s="33"/>
      <c r="C161" s="134" t="s">
        <v>1103</v>
      </c>
      <c r="D161" s="134" t="s">
        <v>332</v>
      </c>
      <c r="E161" s="135" t="s">
        <v>7969</v>
      </c>
      <c r="F161" s="136" t="s">
        <v>7970</v>
      </c>
      <c r="G161" s="137" t="s">
        <v>2551</v>
      </c>
      <c r="H161" s="138">
        <v>30</v>
      </c>
      <c r="I161" s="139">
        <v>582.30999999999995</v>
      </c>
      <c r="J161" s="140">
        <f t="shared" si="20"/>
        <v>17469.3</v>
      </c>
      <c r="K161" s="136" t="s">
        <v>21</v>
      </c>
      <c r="L161" s="33"/>
      <c r="M161" s="141" t="s">
        <v>21</v>
      </c>
      <c r="N161" s="142" t="s">
        <v>42</v>
      </c>
      <c r="P161" s="143">
        <f t="shared" si="21"/>
        <v>0</v>
      </c>
      <c r="Q161" s="143">
        <v>0</v>
      </c>
      <c r="R161" s="143">
        <f t="shared" si="22"/>
        <v>0</v>
      </c>
      <c r="S161" s="143">
        <v>0</v>
      </c>
      <c r="T161" s="144">
        <f t="shared" si="23"/>
        <v>0</v>
      </c>
      <c r="AR161" s="145" t="s">
        <v>1050</v>
      </c>
      <c r="AT161" s="145" t="s">
        <v>332</v>
      </c>
      <c r="AU161" s="145" t="s">
        <v>78</v>
      </c>
      <c r="AY161" s="18" t="s">
        <v>330</v>
      </c>
      <c r="BE161" s="146">
        <f t="shared" si="24"/>
        <v>17469.3</v>
      </c>
      <c r="BF161" s="146">
        <f t="shared" si="25"/>
        <v>0</v>
      </c>
      <c r="BG161" s="146">
        <f t="shared" si="26"/>
        <v>0</v>
      </c>
      <c r="BH161" s="146">
        <f t="shared" si="27"/>
        <v>0</v>
      </c>
      <c r="BI161" s="146">
        <f t="shared" si="28"/>
        <v>0</v>
      </c>
      <c r="BJ161" s="18" t="s">
        <v>78</v>
      </c>
      <c r="BK161" s="146">
        <f t="shared" si="29"/>
        <v>17469.3</v>
      </c>
      <c r="BL161" s="18" t="s">
        <v>1050</v>
      </c>
      <c r="BM161" s="145" t="s">
        <v>2058</v>
      </c>
    </row>
    <row r="162" spans="2:65" s="1" customFormat="1" ht="16.5" customHeight="1">
      <c r="B162" s="33"/>
      <c r="C162" s="134" t="s">
        <v>1108</v>
      </c>
      <c r="D162" s="134" t="s">
        <v>332</v>
      </c>
      <c r="E162" s="135" t="s">
        <v>7971</v>
      </c>
      <c r="F162" s="136" t="s">
        <v>7972</v>
      </c>
      <c r="G162" s="137" t="s">
        <v>2551</v>
      </c>
      <c r="H162" s="138">
        <v>20</v>
      </c>
      <c r="I162" s="139">
        <v>539.43000000000006</v>
      </c>
      <c r="J162" s="140">
        <f t="shared" si="20"/>
        <v>10788.6</v>
      </c>
      <c r="K162" s="136" t="s">
        <v>21</v>
      </c>
      <c r="L162" s="33"/>
      <c r="M162" s="141" t="s">
        <v>21</v>
      </c>
      <c r="N162" s="142" t="s">
        <v>42</v>
      </c>
      <c r="P162" s="143">
        <f t="shared" si="21"/>
        <v>0</v>
      </c>
      <c r="Q162" s="143">
        <v>0</v>
      </c>
      <c r="R162" s="143">
        <f t="shared" si="22"/>
        <v>0</v>
      </c>
      <c r="S162" s="143">
        <v>0</v>
      </c>
      <c r="T162" s="144">
        <f t="shared" si="23"/>
        <v>0</v>
      </c>
      <c r="AR162" s="145" t="s">
        <v>1050</v>
      </c>
      <c r="AT162" s="145" t="s">
        <v>332</v>
      </c>
      <c r="AU162" s="145" t="s">
        <v>78</v>
      </c>
      <c r="AY162" s="18" t="s">
        <v>330</v>
      </c>
      <c r="BE162" s="146">
        <f t="shared" si="24"/>
        <v>10788.6</v>
      </c>
      <c r="BF162" s="146">
        <f t="shared" si="25"/>
        <v>0</v>
      </c>
      <c r="BG162" s="146">
        <f t="shared" si="26"/>
        <v>0</v>
      </c>
      <c r="BH162" s="146">
        <f t="shared" si="27"/>
        <v>0</v>
      </c>
      <c r="BI162" s="146">
        <f t="shared" si="28"/>
        <v>0</v>
      </c>
      <c r="BJ162" s="18" t="s">
        <v>78</v>
      </c>
      <c r="BK162" s="146">
        <f t="shared" si="29"/>
        <v>10788.6</v>
      </c>
      <c r="BL162" s="18" t="s">
        <v>1050</v>
      </c>
      <c r="BM162" s="145" t="s">
        <v>2072</v>
      </c>
    </row>
    <row r="163" spans="2:65" s="1" customFormat="1" ht="16.5" customHeight="1">
      <c r="B163" s="33"/>
      <c r="C163" s="134" t="s">
        <v>1116</v>
      </c>
      <c r="D163" s="134" t="s">
        <v>332</v>
      </c>
      <c r="E163" s="135" t="s">
        <v>7973</v>
      </c>
      <c r="F163" s="136" t="s">
        <v>7974</v>
      </c>
      <c r="G163" s="137" t="s">
        <v>2551</v>
      </c>
      <c r="H163" s="138">
        <v>20</v>
      </c>
      <c r="I163" s="139">
        <v>6012.22</v>
      </c>
      <c r="J163" s="140">
        <f t="shared" si="20"/>
        <v>120244.4</v>
      </c>
      <c r="K163" s="136" t="s">
        <v>21</v>
      </c>
      <c r="L163" s="33"/>
      <c r="M163" s="141" t="s">
        <v>21</v>
      </c>
      <c r="N163" s="142" t="s">
        <v>42</v>
      </c>
      <c r="P163" s="143">
        <f t="shared" si="21"/>
        <v>0</v>
      </c>
      <c r="Q163" s="143">
        <v>0</v>
      </c>
      <c r="R163" s="143">
        <f t="shared" si="22"/>
        <v>0</v>
      </c>
      <c r="S163" s="143">
        <v>0</v>
      </c>
      <c r="T163" s="144">
        <f t="shared" si="23"/>
        <v>0</v>
      </c>
      <c r="AR163" s="145" t="s">
        <v>1050</v>
      </c>
      <c r="AT163" s="145" t="s">
        <v>332</v>
      </c>
      <c r="AU163" s="145" t="s">
        <v>78</v>
      </c>
      <c r="AY163" s="18" t="s">
        <v>330</v>
      </c>
      <c r="BE163" s="146">
        <f t="shared" si="24"/>
        <v>120244.4</v>
      </c>
      <c r="BF163" s="146">
        <f t="shared" si="25"/>
        <v>0</v>
      </c>
      <c r="BG163" s="146">
        <f t="shared" si="26"/>
        <v>0</v>
      </c>
      <c r="BH163" s="146">
        <f t="shared" si="27"/>
        <v>0</v>
      </c>
      <c r="BI163" s="146">
        <f t="shared" si="28"/>
        <v>0</v>
      </c>
      <c r="BJ163" s="18" t="s">
        <v>78</v>
      </c>
      <c r="BK163" s="146">
        <f t="shared" si="29"/>
        <v>120244.4</v>
      </c>
      <c r="BL163" s="18" t="s">
        <v>1050</v>
      </c>
      <c r="BM163" s="145" t="s">
        <v>2081</v>
      </c>
    </row>
    <row r="164" spans="2:65" s="1" customFormat="1" ht="16.5" customHeight="1">
      <c r="B164" s="33"/>
      <c r="C164" s="134" t="s">
        <v>1125</v>
      </c>
      <c r="D164" s="134" t="s">
        <v>332</v>
      </c>
      <c r="E164" s="135" t="s">
        <v>7975</v>
      </c>
      <c r="F164" s="136" t="s">
        <v>7976</v>
      </c>
      <c r="G164" s="137" t="s">
        <v>2551</v>
      </c>
      <c r="H164" s="138">
        <v>500</v>
      </c>
      <c r="I164" s="139">
        <v>109.87</v>
      </c>
      <c r="J164" s="140">
        <f t="shared" si="20"/>
        <v>54935</v>
      </c>
      <c r="K164" s="136" t="s">
        <v>21</v>
      </c>
      <c r="L164" s="33"/>
      <c r="M164" s="141" t="s">
        <v>21</v>
      </c>
      <c r="N164" s="142" t="s">
        <v>42</v>
      </c>
      <c r="P164" s="143">
        <f t="shared" si="21"/>
        <v>0</v>
      </c>
      <c r="Q164" s="143">
        <v>0</v>
      </c>
      <c r="R164" s="143">
        <f t="shared" si="22"/>
        <v>0</v>
      </c>
      <c r="S164" s="143">
        <v>0</v>
      </c>
      <c r="T164" s="144">
        <f t="shared" si="23"/>
        <v>0</v>
      </c>
      <c r="AR164" s="145" t="s">
        <v>1050</v>
      </c>
      <c r="AT164" s="145" t="s">
        <v>332</v>
      </c>
      <c r="AU164" s="145" t="s">
        <v>78</v>
      </c>
      <c r="AY164" s="18" t="s">
        <v>330</v>
      </c>
      <c r="BE164" s="146">
        <f t="shared" si="24"/>
        <v>54935</v>
      </c>
      <c r="BF164" s="146">
        <f t="shared" si="25"/>
        <v>0</v>
      </c>
      <c r="BG164" s="146">
        <f t="shared" si="26"/>
        <v>0</v>
      </c>
      <c r="BH164" s="146">
        <f t="shared" si="27"/>
        <v>0</v>
      </c>
      <c r="BI164" s="146">
        <f t="shared" si="28"/>
        <v>0</v>
      </c>
      <c r="BJ164" s="18" t="s">
        <v>78</v>
      </c>
      <c r="BK164" s="146">
        <f t="shared" si="29"/>
        <v>54935</v>
      </c>
      <c r="BL164" s="18" t="s">
        <v>1050</v>
      </c>
      <c r="BM164" s="145" t="s">
        <v>2094</v>
      </c>
    </row>
    <row r="165" spans="2:65" s="1" customFormat="1" ht="16.5" customHeight="1">
      <c r="B165" s="33"/>
      <c r="C165" s="134" t="s">
        <v>1134</v>
      </c>
      <c r="D165" s="134" t="s">
        <v>332</v>
      </c>
      <c r="E165" s="135" t="s">
        <v>7977</v>
      </c>
      <c r="F165" s="136" t="s">
        <v>7978</v>
      </c>
      <c r="G165" s="137" t="s">
        <v>2551</v>
      </c>
      <c r="H165" s="138">
        <v>780</v>
      </c>
      <c r="I165" s="139">
        <v>96.5</v>
      </c>
      <c r="J165" s="140">
        <f t="shared" si="20"/>
        <v>75270</v>
      </c>
      <c r="K165" s="136" t="s">
        <v>21</v>
      </c>
      <c r="L165" s="33"/>
      <c r="M165" s="141" t="s">
        <v>21</v>
      </c>
      <c r="N165" s="142" t="s">
        <v>42</v>
      </c>
      <c r="P165" s="143">
        <f t="shared" si="21"/>
        <v>0</v>
      </c>
      <c r="Q165" s="143">
        <v>0</v>
      </c>
      <c r="R165" s="143">
        <f t="shared" si="22"/>
        <v>0</v>
      </c>
      <c r="S165" s="143">
        <v>0</v>
      </c>
      <c r="T165" s="144">
        <f t="shared" si="23"/>
        <v>0</v>
      </c>
      <c r="AR165" s="145" t="s">
        <v>1050</v>
      </c>
      <c r="AT165" s="145" t="s">
        <v>332</v>
      </c>
      <c r="AU165" s="145" t="s">
        <v>78</v>
      </c>
      <c r="AY165" s="18" t="s">
        <v>330</v>
      </c>
      <c r="BE165" s="146">
        <f t="shared" si="24"/>
        <v>75270</v>
      </c>
      <c r="BF165" s="146">
        <f t="shared" si="25"/>
        <v>0</v>
      </c>
      <c r="BG165" s="146">
        <f t="shared" si="26"/>
        <v>0</v>
      </c>
      <c r="BH165" s="146">
        <f t="shared" si="27"/>
        <v>0</v>
      </c>
      <c r="BI165" s="146">
        <f t="shared" si="28"/>
        <v>0</v>
      </c>
      <c r="BJ165" s="18" t="s">
        <v>78</v>
      </c>
      <c r="BK165" s="146">
        <f t="shared" si="29"/>
        <v>75270</v>
      </c>
      <c r="BL165" s="18" t="s">
        <v>1050</v>
      </c>
      <c r="BM165" s="145" t="s">
        <v>2105</v>
      </c>
    </row>
    <row r="166" spans="2:65" s="1" customFormat="1" ht="16.5" customHeight="1">
      <c r="B166" s="33"/>
      <c r="C166" s="134" t="s">
        <v>1143</v>
      </c>
      <c r="D166" s="134" t="s">
        <v>332</v>
      </c>
      <c r="E166" s="135" t="s">
        <v>7979</v>
      </c>
      <c r="F166" s="136" t="s">
        <v>7980</v>
      </c>
      <c r="G166" s="137" t="s">
        <v>2551</v>
      </c>
      <c r="H166" s="138">
        <v>150</v>
      </c>
      <c r="I166" s="139">
        <v>96.6</v>
      </c>
      <c r="J166" s="140">
        <f t="shared" si="20"/>
        <v>14490</v>
      </c>
      <c r="K166" s="136" t="s">
        <v>21</v>
      </c>
      <c r="L166" s="33"/>
      <c r="M166" s="141" t="s">
        <v>21</v>
      </c>
      <c r="N166" s="142" t="s">
        <v>42</v>
      </c>
      <c r="P166" s="143">
        <f t="shared" si="21"/>
        <v>0</v>
      </c>
      <c r="Q166" s="143">
        <v>0</v>
      </c>
      <c r="R166" s="143">
        <f t="shared" si="22"/>
        <v>0</v>
      </c>
      <c r="S166" s="143">
        <v>0</v>
      </c>
      <c r="T166" s="144">
        <f t="shared" si="23"/>
        <v>0</v>
      </c>
      <c r="AR166" s="145" t="s">
        <v>1050</v>
      </c>
      <c r="AT166" s="145" t="s">
        <v>332</v>
      </c>
      <c r="AU166" s="145" t="s">
        <v>78</v>
      </c>
      <c r="AY166" s="18" t="s">
        <v>330</v>
      </c>
      <c r="BE166" s="146">
        <f t="shared" si="24"/>
        <v>14490</v>
      </c>
      <c r="BF166" s="146">
        <f t="shared" si="25"/>
        <v>0</v>
      </c>
      <c r="BG166" s="146">
        <f t="shared" si="26"/>
        <v>0</v>
      </c>
      <c r="BH166" s="146">
        <f t="shared" si="27"/>
        <v>0</v>
      </c>
      <c r="BI166" s="146">
        <f t="shared" si="28"/>
        <v>0</v>
      </c>
      <c r="BJ166" s="18" t="s">
        <v>78</v>
      </c>
      <c r="BK166" s="146">
        <f t="shared" si="29"/>
        <v>14490</v>
      </c>
      <c r="BL166" s="18" t="s">
        <v>1050</v>
      </c>
      <c r="BM166" s="145" t="s">
        <v>2153</v>
      </c>
    </row>
    <row r="167" spans="2:65" s="1" customFormat="1" ht="16.5" customHeight="1">
      <c r="B167" s="33"/>
      <c r="C167" s="134" t="s">
        <v>1149</v>
      </c>
      <c r="D167" s="134" t="s">
        <v>332</v>
      </c>
      <c r="E167" s="135" t="s">
        <v>7981</v>
      </c>
      <c r="F167" s="136" t="s">
        <v>7982</v>
      </c>
      <c r="G167" s="137" t="s">
        <v>2551</v>
      </c>
      <c r="H167" s="138">
        <v>20</v>
      </c>
      <c r="I167" s="139">
        <v>792.27</v>
      </c>
      <c r="J167" s="140">
        <f t="shared" si="20"/>
        <v>15845.4</v>
      </c>
      <c r="K167" s="136" t="s">
        <v>21</v>
      </c>
      <c r="L167" s="33"/>
      <c r="M167" s="141" t="s">
        <v>21</v>
      </c>
      <c r="N167" s="142" t="s">
        <v>42</v>
      </c>
      <c r="P167" s="143">
        <f t="shared" si="21"/>
        <v>0</v>
      </c>
      <c r="Q167" s="143">
        <v>0</v>
      </c>
      <c r="R167" s="143">
        <f t="shared" si="22"/>
        <v>0</v>
      </c>
      <c r="S167" s="143">
        <v>0</v>
      </c>
      <c r="T167" s="144">
        <f t="shared" si="23"/>
        <v>0</v>
      </c>
      <c r="AR167" s="145" t="s">
        <v>1050</v>
      </c>
      <c r="AT167" s="145" t="s">
        <v>332</v>
      </c>
      <c r="AU167" s="145" t="s">
        <v>78</v>
      </c>
      <c r="AY167" s="18" t="s">
        <v>330</v>
      </c>
      <c r="BE167" s="146">
        <f t="shared" si="24"/>
        <v>15845.4</v>
      </c>
      <c r="BF167" s="146">
        <f t="shared" si="25"/>
        <v>0</v>
      </c>
      <c r="BG167" s="146">
        <f t="shared" si="26"/>
        <v>0</v>
      </c>
      <c r="BH167" s="146">
        <f t="shared" si="27"/>
        <v>0</v>
      </c>
      <c r="BI167" s="146">
        <f t="shared" si="28"/>
        <v>0</v>
      </c>
      <c r="BJ167" s="18" t="s">
        <v>78</v>
      </c>
      <c r="BK167" s="146">
        <f t="shared" si="29"/>
        <v>15845.4</v>
      </c>
      <c r="BL167" s="18" t="s">
        <v>1050</v>
      </c>
      <c r="BM167" s="145" t="s">
        <v>2164</v>
      </c>
    </row>
    <row r="168" spans="2:65" s="1" customFormat="1" ht="19.5">
      <c r="B168" s="33"/>
      <c r="D168" s="152" t="s">
        <v>375</v>
      </c>
      <c r="F168" s="165" t="s">
        <v>7983</v>
      </c>
      <c r="I168" s="149"/>
      <c r="L168" s="33"/>
      <c r="M168" s="150"/>
      <c r="T168" s="52"/>
      <c r="AT168" s="18" t="s">
        <v>375</v>
      </c>
      <c r="AU168" s="18" t="s">
        <v>78</v>
      </c>
    </row>
    <row r="169" spans="2:65" s="1" customFormat="1" ht="16.5" customHeight="1">
      <c r="B169" s="33"/>
      <c r="C169" s="134" t="s">
        <v>1154</v>
      </c>
      <c r="D169" s="134" t="s">
        <v>332</v>
      </c>
      <c r="E169" s="135" t="s">
        <v>7984</v>
      </c>
      <c r="F169" s="136" t="s">
        <v>7985</v>
      </c>
      <c r="G169" s="137" t="s">
        <v>2551</v>
      </c>
      <c r="H169" s="138">
        <v>4</v>
      </c>
      <c r="I169" s="139">
        <v>980</v>
      </c>
      <c r="J169" s="140">
        <f>ROUND(I169*H169,2)</f>
        <v>3920</v>
      </c>
      <c r="K169" s="136" t="s">
        <v>21</v>
      </c>
      <c r="L169" s="33"/>
      <c r="M169" s="141" t="s">
        <v>21</v>
      </c>
      <c r="N169" s="142" t="s">
        <v>42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1050</v>
      </c>
      <c r="AT169" s="145" t="s">
        <v>332</v>
      </c>
      <c r="AU169" s="145" t="s">
        <v>78</v>
      </c>
      <c r="AY169" s="18" t="s">
        <v>330</v>
      </c>
      <c r="BE169" s="146">
        <f>IF(N169="základní",J169,0)</f>
        <v>3920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78</v>
      </c>
      <c r="BK169" s="146">
        <f>ROUND(I169*H169,2)</f>
        <v>3920</v>
      </c>
      <c r="BL169" s="18" t="s">
        <v>1050</v>
      </c>
      <c r="BM169" s="145" t="s">
        <v>2175</v>
      </c>
    </row>
    <row r="170" spans="2:65" s="1" customFormat="1" ht="19.5">
      <c r="B170" s="33"/>
      <c r="D170" s="152" t="s">
        <v>375</v>
      </c>
      <c r="F170" s="165" t="s">
        <v>7983</v>
      </c>
      <c r="I170" s="149"/>
      <c r="L170" s="33"/>
      <c r="M170" s="150"/>
      <c r="T170" s="52"/>
      <c r="AT170" s="18" t="s">
        <v>375</v>
      </c>
      <c r="AU170" s="18" t="s">
        <v>78</v>
      </c>
    </row>
    <row r="171" spans="2:65" s="1" customFormat="1" ht="16.5" customHeight="1">
      <c r="B171" s="33"/>
      <c r="C171" s="134" t="s">
        <v>1160</v>
      </c>
      <c r="D171" s="134" t="s">
        <v>332</v>
      </c>
      <c r="E171" s="135" t="s">
        <v>7986</v>
      </c>
      <c r="F171" s="136" t="s">
        <v>7987</v>
      </c>
      <c r="G171" s="137" t="s">
        <v>2551</v>
      </c>
      <c r="H171" s="138">
        <v>3</v>
      </c>
      <c r="I171" s="139">
        <v>1535.99</v>
      </c>
      <c r="J171" s="140">
        <f>ROUND(I171*H171,2)</f>
        <v>4607.97</v>
      </c>
      <c r="K171" s="136" t="s">
        <v>21</v>
      </c>
      <c r="L171" s="33"/>
      <c r="M171" s="141" t="s">
        <v>21</v>
      </c>
      <c r="N171" s="142" t="s">
        <v>42</v>
      </c>
      <c r="P171" s="143">
        <f>O171*H171</f>
        <v>0</v>
      </c>
      <c r="Q171" s="143">
        <v>0</v>
      </c>
      <c r="R171" s="143">
        <f>Q171*H171</f>
        <v>0</v>
      </c>
      <c r="S171" s="143">
        <v>0</v>
      </c>
      <c r="T171" s="144">
        <f>S171*H171</f>
        <v>0</v>
      </c>
      <c r="AR171" s="145" t="s">
        <v>1050</v>
      </c>
      <c r="AT171" s="145" t="s">
        <v>332</v>
      </c>
      <c r="AU171" s="145" t="s">
        <v>78</v>
      </c>
      <c r="AY171" s="18" t="s">
        <v>330</v>
      </c>
      <c r="BE171" s="146">
        <f>IF(N171="základní",J171,0)</f>
        <v>4607.97</v>
      </c>
      <c r="BF171" s="146">
        <f>IF(N171="snížená",J171,0)</f>
        <v>0</v>
      </c>
      <c r="BG171" s="146">
        <f>IF(N171="zákl. přenesená",J171,0)</f>
        <v>0</v>
      </c>
      <c r="BH171" s="146">
        <f>IF(N171="sníž. přenesená",J171,0)</f>
        <v>0</v>
      </c>
      <c r="BI171" s="146">
        <f>IF(N171="nulová",J171,0)</f>
        <v>0</v>
      </c>
      <c r="BJ171" s="18" t="s">
        <v>78</v>
      </c>
      <c r="BK171" s="146">
        <f>ROUND(I171*H171,2)</f>
        <v>4607.97</v>
      </c>
      <c r="BL171" s="18" t="s">
        <v>1050</v>
      </c>
      <c r="BM171" s="145" t="s">
        <v>2188</v>
      </c>
    </row>
    <row r="172" spans="2:65" s="1" customFormat="1" ht="19.5">
      <c r="B172" s="33"/>
      <c r="D172" s="152" t="s">
        <v>375</v>
      </c>
      <c r="F172" s="165" t="s">
        <v>7983</v>
      </c>
      <c r="I172" s="149"/>
      <c r="L172" s="33"/>
      <c r="M172" s="150"/>
      <c r="T172" s="52"/>
      <c r="AT172" s="18" t="s">
        <v>375</v>
      </c>
      <c r="AU172" s="18" t="s">
        <v>78</v>
      </c>
    </row>
    <row r="173" spans="2:65" s="1" customFormat="1" ht="16.5" customHeight="1">
      <c r="B173" s="33"/>
      <c r="C173" s="134" t="s">
        <v>1933</v>
      </c>
      <c r="D173" s="134" t="s">
        <v>332</v>
      </c>
      <c r="E173" s="135" t="s">
        <v>7988</v>
      </c>
      <c r="F173" s="136" t="s">
        <v>7989</v>
      </c>
      <c r="G173" s="137" t="s">
        <v>2551</v>
      </c>
      <c r="H173" s="138">
        <v>80</v>
      </c>
      <c r="I173" s="139">
        <v>166.03</v>
      </c>
      <c r="J173" s="140">
        <f>ROUND(I173*H173,2)</f>
        <v>13282.4</v>
      </c>
      <c r="K173" s="136" t="s">
        <v>21</v>
      </c>
      <c r="L173" s="33"/>
      <c r="M173" s="141" t="s">
        <v>21</v>
      </c>
      <c r="N173" s="142" t="s">
        <v>42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1050</v>
      </c>
      <c r="AT173" s="145" t="s">
        <v>332</v>
      </c>
      <c r="AU173" s="145" t="s">
        <v>78</v>
      </c>
      <c r="AY173" s="18" t="s">
        <v>330</v>
      </c>
      <c r="BE173" s="146">
        <f>IF(N173="základní",J173,0)</f>
        <v>13282.4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78</v>
      </c>
      <c r="BK173" s="146">
        <f>ROUND(I173*H173,2)</f>
        <v>13282.4</v>
      </c>
      <c r="BL173" s="18" t="s">
        <v>1050</v>
      </c>
      <c r="BM173" s="145" t="s">
        <v>7990</v>
      </c>
    </row>
    <row r="174" spans="2:65" s="1" customFormat="1" ht="16.5" customHeight="1">
      <c r="B174" s="33"/>
      <c r="C174" s="134" t="s">
        <v>1942</v>
      </c>
      <c r="D174" s="134" t="s">
        <v>332</v>
      </c>
      <c r="E174" s="135" t="s">
        <v>7991</v>
      </c>
      <c r="F174" s="136" t="s">
        <v>7992</v>
      </c>
      <c r="G174" s="137" t="s">
        <v>353</v>
      </c>
      <c r="H174" s="138">
        <v>300</v>
      </c>
      <c r="I174" s="139">
        <v>38.74</v>
      </c>
      <c r="J174" s="140">
        <f>ROUND(I174*H174,2)</f>
        <v>11622</v>
      </c>
      <c r="K174" s="136" t="s">
        <v>21</v>
      </c>
      <c r="L174" s="33"/>
      <c r="M174" s="141" t="s">
        <v>21</v>
      </c>
      <c r="N174" s="142" t="s">
        <v>42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1050</v>
      </c>
      <c r="AT174" s="145" t="s">
        <v>332</v>
      </c>
      <c r="AU174" s="145" t="s">
        <v>78</v>
      </c>
      <c r="AY174" s="18" t="s">
        <v>330</v>
      </c>
      <c r="BE174" s="146">
        <f>IF(N174="základní",J174,0)</f>
        <v>11622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78</v>
      </c>
      <c r="BK174" s="146">
        <f>ROUND(I174*H174,2)</f>
        <v>11622</v>
      </c>
      <c r="BL174" s="18" t="s">
        <v>1050</v>
      </c>
      <c r="BM174" s="145" t="s">
        <v>7993</v>
      </c>
    </row>
    <row r="175" spans="2:65" s="11" customFormat="1" ht="25.9" customHeight="1">
      <c r="B175" s="122"/>
      <c r="D175" s="123" t="s">
        <v>70</v>
      </c>
      <c r="E175" s="124" t="s">
        <v>7994</v>
      </c>
      <c r="F175" s="124" t="s">
        <v>7995</v>
      </c>
      <c r="I175" s="125"/>
      <c r="J175" s="126">
        <f>BK175</f>
        <v>7534223.6199999982</v>
      </c>
      <c r="L175" s="122"/>
      <c r="M175" s="127"/>
      <c r="P175" s="128">
        <f>SUM(P176:P220)</f>
        <v>0</v>
      </c>
      <c r="R175" s="128">
        <f>SUM(R176:R220)</f>
        <v>0</v>
      </c>
      <c r="T175" s="129">
        <f>SUM(T176:T220)</f>
        <v>0</v>
      </c>
      <c r="AR175" s="123" t="s">
        <v>78</v>
      </c>
      <c r="AT175" s="130" t="s">
        <v>70</v>
      </c>
      <c r="AU175" s="130" t="s">
        <v>71</v>
      </c>
      <c r="AY175" s="123" t="s">
        <v>330</v>
      </c>
      <c r="BK175" s="131">
        <f>SUM(BK176:BK220)</f>
        <v>7534223.6199999982</v>
      </c>
    </row>
    <row r="176" spans="2:65" s="1" customFormat="1" ht="16.5" customHeight="1">
      <c r="B176" s="33"/>
      <c r="C176" s="134" t="s">
        <v>1170</v>
      </c>
      <c r="D176" s="134" t="s">
        <v>332</v>
      </c>
      <c r="E176" s="135" t="s">
        <v>7996</v>
      </c>
      <c r="F176" s="136" t="s">
        <v>7997</v>
      </c>
      <c r="G176" s="137" t="s">
        <v>353</v>
      </c>
      <c r="H176" s="138">
        <v>130</v>
      </c>
      <c r="I176" s="139">
        <v>1088.6200000000001</v>
      </c>
      <c r="J176" s="140">
        <f>ROUND(I176*H176,2)</f>
        <v>141520.6</v>
      </c>
      <c r="K176" s="136" t="s">
        <v>21</v>
      </c>
      <c r="L176" s="33"/>
      <c r="M176" s="141" t="s">
        <v>21</v>
      </c>
      <c r="N176" s="142" t="s">
        <v>42</v>
      </c>
      <c r="P176" s="143">
        <f>O176*H176</f>
        <v>0</v>
      </c>
      <c r="Q176" s="143">
        <v>0</v>
      </c>
      <c r="R176" s="143">
        <f>Q176*H176</f>
        <v>0</v>
      </c>
      <c r="S176" s="143">
        <v>0</v>
      </c>
      <c r="T176" s="144">
        <f>S176*H176</f>
        <v>0</v>
      </c>
      <c r="AR176" s="145" t="s">
        <v>1050</v>
      </c>
      <c r="AT176" s="145" t="s">
        <v>332</v>
      </c>
      <c r="AU176" s="145" t="s">
        <v>78</v>
      </c>
      <c r="AY176" s="18" t="s">
        <v>330</v>
      </c>
      <c r="BE176" s="146">
        <f>IF(N176="základní",J176,0)</f>
        <v>141520.6</v>
      </c>
      <c r="BF176" s="146">
        <f>IF(N176="snížená",J176,0)</f>
        <v>0</v>
      </c>
      <c r="BG176" s="146">
        <f>IF(N176="zákl. přenesená",J176,0)</f>
        <v>0</v>
      </c>
      <c r="BH176" s="146">
        <f>IF(N176="sníž. přenesená",J176,0)</f>
        <v>0</v>
      </c>
      <c r="BI176" s="146">
        <f>IF(N176="nulová",J176,0)</f>
        <v>0</v>
      </c>
      <c r="BJ176" s="18" t="s">
        <v>78</v>
      </c>
      <c r="BK176" s="146">
        <f>ROUND(I176*H176,2)</f>
        <v>141520.6</v>
      </c>
      <c r="BL176" s="18" t="s">
        <v>1050</v>
      </c>
      <c r="BM176" s="145" t="s">
        <v>2198</v>
      </c>
    </row>
    <row r="177" spans="2:65" s="1" customFormat="1" ht="16.5" customHeight="1">
      <c r="B177" s="33"/>
      <c r="C177" s="134" t="s">
        <v>1176</v>
      </c>
      <c r="D177" s="134" t="s">
        <v>332</v>
      </c>
      <c r="E177" s="135" t="s">
        <v>7998</v>
      </c>
      <c r="F177" s="136" t="s">
        <v>7999</v>
      </c>
      <c r="G177" s="137" t="s">
        <v>353</v>
      </c>
      <c r="H177" s="138">
        <v>40</v>
      </c>
      <c r="I177" s="139">
        <v>707.19</v>
      </c>
      <c r="J177" s="140">
        <f>ROUND(I177*H177,2)</f>
        <v>28287.599999999999</v>
      </c>
      <c r="K177" s="136" t="s">
        <v>21</v>
      </c>
      <c r="L177" s="33"/>
      <c r="M177" s="141" t="s">
        <v>21</v>
      </c>
      <c r="N177" s="142" t="s">
        <v>42</v>
      </c>
      <c r="P177" s="143">
        <f>O177*H177</f>
        <v>0</v>
      </c>
      <c r="Q177" s="143">
        <v>0</v>
      </c>
      <c r="R177" s="143">
        <f>Q177*H177</f>
        <v>0</v>
      </c>
      <c r="S177" s="143">
        <v>0</v>
      </c>
      <c r="T177" s="144">
        <f>S177*H177</f>
        <v>0</v>
      </c>
      <c r="AR177" s="145" t="s">
        <v>1050</v>
      </c>
      <c r="AT177" s="145" t="s">
        <v>332</v>
      </c>
      <c r="AU177" s="145" t="s">
        <v>78</v>
      </c>
      <c r="AY177" s="18" t="s">
        <v>330</v>
      </c>
      <c r="BE177" s="146">
        <f>IF(N177="základní",J177,0)</f>
        <v>28287.599999999999</v>
      </c>
      <c r="BF177" s="146">
        <f>IF(N177="snížená",J177,0)</f>
        <v>0</v>
      </c>
      <c r="BG177" s="146">
        <f>IF(N177="zákl. přenesená",J177,0)</f>
        <v>0</v>
      </c>
      <c r="BH177" s="146">
        <f>IF(N177="sníž. přenesená",J177,0)</f>
        <v>0</v>
      </c>
      <c r="BI177" s="146">
        <f>IF(N177="nulová",J177,0)</f>
        <v>0</v>
      </c>
      <c r="BJ177" s="18" t="s">
        <v>78</v>
      </c>
      <c r="BK177" s="146">
        <f>ROUND(I177*H177,2)</f>
        <v>28287.599999999999</v>
      </c>
      <c r="BL177" s="18" t="s">
        <v>1050</v>
      </c>
      <c r="BM177" s="145" t="s">
        <v>2222</v>
      </c>
    </row>
    <row r="178" spans="2:65" s="1" customFormat="1" ht="29.25">
      <c r="B178" s="33"/>
      <c r="D178" s="152" t="s">
        <v>375</v>
      </c>
      <c r="F178" s="165" t="s">
        <v>8000</v>
      </c>
      <c r="I178" s="149"/>
      <c r="L178" s="33"/>
      <c r="M178" s="150"/>
      <c r="T178" s="52"/>
      <c r="AT178" s="18" t="s">
        <v>375</v>
      </c>
      <c r="AU178" s="18" t="s">
        <v>78</v>
      </c>
    </row>
    <row r="179" spans="2:65" s="1" customFormat="1" ht="21.75" customHeight="1">
      <c r="B179" s="33"/>
      <c r="C179" s="134" t="s">
        <v>1206</v>
      </c>
      <c r="D179" s="134" t="s">
        <v>332</v>
      </c>
      <c r="E179" s="135" t="s">
        <v>8001</v>
      </c>
      <c r="F179" s="136" t="s">
        <v>8002</v>
      </c>
      <c r="G179" s="137" t="s">
        <v>353</v>
      </c>
      <c r="H179" s="138">
        <v>40</v>
      </c>
      <c r="I179" s="139">
        <v>936.47</v>
      </c>
      <c r="J179" s="140">
        <f>ROUND(I179*H179,2)</f>
        <v>37458.800000000003</v>
      </c>
      <c r="K179" s="136" t="s">
        <v>21</v>
      </c>
      <c r="L179" s="33"/>
      <c r="M179" s="141" t="s">
        <v>21</v>
      </c>
      <c r="N179" s="142" t="s">
        <v>42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1050</v>
      </c>
      <c r="AT179" s="145" t="s">
        <v>332</v>
      </c>
      <c r="AU179" s="145" t="s">
        <v>78</v>
      </c>
      <c r="AY179" s="18" t="s">
        <v>330</v>
      </c>
      <c r="BE179" s="146">
        <f>IF(N179="základní",J179,0)</f>
        <v>37458.800000000003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78</v>
      </c>
      <c r="BK179" s="146">
        <f>ROUND(I179*H179,2)</f>
        <v>37458.800000000003</v>
      </c>
      <c r="BL179" s="18" t="s">
        <v>1050</v>
      </c>
      <c r="BM179" s="145" t="s">
        <v>2374</v>
      </c>
    </row>
    <row r="180" spans="2:65" s="1" customFormat="1" ht="29.25">
      <c r="B180" s="33"/>
      <c r="D180" s="152" t="s">
        <v>375</v>
      </c>
      <c r="F180" s="165" t="s">
        <v>8000</v>
      </c>
      <c r="I180" s="149"/>
      <c r="L180" s="33"/>
      <c r="M180" s="150"/>
      <c r="T180" s="52"/>
      <c r="AT180" s="18" t="s">
        <v>375</v>
      </c>
      <c r="AU180" s="18" t="s">
        <v>78</v>
      </c>
    </row>
    <row r="181" spans="2:65" s="1" customFormat="1" ht="16.5" customHeight="1">
      <c r="B181" s="33"/>
      <c r="C181" s="134" t="s">
        <v>1228</v>
      </c>
      <c r="D181" s="134" t="s">
        <v>332</v>
      </c>
      <c r="E181" s="135" t="s">
        <v>8003</v>
      </c>
      <c r="F181" s="136" t="s">
        <v>8004</v>
      </c>
      <c r="G181" s="137" t="s">
        <v>353</v>
      </c>
      <c r="H181" s="138">
        <v>610</v>
      </c>
      <c r="I181" s="139">
        <v>323</v>
      </c>
      <c r="J181" s="140">
        <f>ROUND(I181*H181,2)</f>
        <v>197030</v>
      </c>
      <c r="K181" s="136" t="s">
        <v>21</v>
      </c>
      <c r="L181" s="33"/>
      <c r="M181" s="141" t="s">
        <v>21</v>
      </c>
      <c r="N181" s="142" t="s">
        <v>42</v>
      </c>
      <c r="P181" s="143">
        <f>O181*H181</f>
        <v>0</v>
      </c>
      <c r="Q181" s="143">
        <v>0</v>
      </c>
      <c r="R181" s="143">
        <f>Q181*H181</f>
        <v>0</v>
      </c>
      <c r="S181" s="143">
        <v>0</v>
      </c>
      <c r="T181" s="144">
        <f>S181*H181</f>
        <v>0</v>
      </c>
      <c r="AR181" s="145" t="s">
        <v>1050</v>
      </c>
      <c r="AT181" s="145" t="s">
        <v>332</v>
      </c>
      <c r="AU181" s="145" t="s">
        <v>78</v>
      </c>
      <c r="AY181" s="18" t="s">
        <v>330</v>
      </c>
      <c r="BE181" s="146">
        <f>IF(N181="základní",J181,0)</f>
        <v>197030</v>
      </c>
      <c r="BF181" s="146">
        <f>IF(N181="snížená",J181,0)</f>
        <v>0</v>
      </c>
      <c r="BG181" s="146">
        <f>IF(N181="zákl. přenesená",J181,0)</f>
        <v>0</v>
      </c>
      <c r="BH181" s="146">
        <f>IF(N181="sníž. přenesená",J181,0)</f>
        <v>0</v>
      </c>
      <c r="BI181" s="146">
        <f>IF(N181="nulová",J181,0)</f>
        <v>0</v>
      </c>
      <c r="BJ181" s="18" t="s">
        <v>78</v>
      </c>
      <c r="BK181" s="146">
        <f>ROUND(I181*H181,2)</f>
        <v>197030</v>
      </c>
      <c r="BL181" s="18" t="s">
        <v>1050</v>
      </c>
      <c r="BM181" s="145" t="s">
        <v>2392</v>
      </c>
    </row>
    <row r="182" spans="2:65" s="1" customFormat="1" ht="39">
      <c r="B182" s="33"/>
      <c r="D182" s="152" t="s">
        <v>375</v>
      </c>
      <c r="F182" s="165" t="s">
        <v>8005</v>
      </c>
      <c r="I182" s="149"/>
      <c r="L182" s="33"/>
      <c r="M182" s="150"/>
      <c r="T182" s="52"/>
      <c r="AT182" s="18" t="s">
        <v>375</v>
      </c>
      <c r="AU182" s="18" t="s">
        <v>78</v>
      </c>
    </row>
    <row r="183" spans="2:65" s="1" customFormat="1" ht="16.5" customHeight="1">
      <c r="B183" s="33"/>
      <c r="C183" s="134" t="s">
        <v>1234</v>
      </c>
      <c r="D183" s="134" t="s">
        <v>332</v>
      </c>
      <c r="E183" s="135" t="s">
        <v>8006</v>
      </c>
      <c r="F183" s="136" t="s">
        <v>8007</v>
      </c>
      <c r="G183" s="137" t="s">
        <v>353</v>
      </c>
      <c r="H183" s="138">
        <v>40</v>
      </c>
      <c r="I183" s="139">
        <v>453.19</v>
      </c>
      <c r="J183" s="140">
        <f>ROUND(I183*H183,2)</f>
        <v>18127.599999999999</v>
      </c>
      <c r="K183" s="136" t="s">
        <v>21</v>
      </c>
      <c r="L183" s="33"/>
      <c r="M183" s="141" t="s">
        <v>21</v>
      </c>
      <c r="N183" s="142" t="s">
        <v>42</v>
      </c>
      <c r="P183" s="143">
        <f>O183*H183</f>
        <v>0</v>
      </c>
      <c r="Q183" s="143">
        <v>0</v>
      </c>
      <c r="R183" s="143">
        <f>Q183*H183</f>
        <v>0</v>
      </c>
      <c r="S183" s="143">
        <v>0</v>
      </c>
      <c r="T183" s="144">
        <f>S183*H183</f>
        <v>0</v>
      </c>
      <c r="AR183" s="145" t="s">
        <v>1050</v>
      </c>
      <c r="AT183" s="145" t="s">
        <v>332</v>
      </c>
      <c r="AU183" s="145" t="s">
        <v>78</v>
      </c>
      <c r="AY183" s="18" t="s">
        <v>330</v>
      </c>
      <c r="BE183" s="146">
        <f>IF(N183="základní",J183,0)</f>
        <v>18127.599999999999</v>
      </c>
      <c r="BF183" s="146">
        <f>IF(N183="snížená",J183,0)</f>
        <v>0</v>
      </c>
      <c r="BG183" s="146">
        <f>IF(N183="zákl. přenesená",J183,0)</f>
        <v>0</v>
      </c>
      <c r="BH183" s="146">
        <f>IF(N183="sníž. přenesená",J183,0)</f>
        <v>0</v>
      </c>
      <c r="BI183" s="146">
        <f>IF(N183="nulová",J183,0)</f>
        <v>0</v>
      </c>
      <c r="BJ183" s="18" t="s">
        <v>78</v>
      </c>
      <c r="BK183" s="146">
        <f>ROUND(I183*H183,2)</f>
        <v>18127.599999999999</v>
      </c>
      <c r="BL183" s="18" t="s">
        <v>1050</v>
      </c>
      <c r="BM183" s="145" t="s">
        <v>2404</v>
      </c>
    </row>
    <row r="184" spans="2:65" s="1" customFormat="1" ht="39">
      <c r="B184" s="33"/>
      <c r="D184" s="152" t="s">
        <v>375</v>
      </c>
      <c r="F184" s="165" t="s">
        <v>8005</v>
      </c>
      <c r="I184" s="149"/>
      <c r="L184" s="33"/>
      <c r="M184" s="150"/>
      <c r="T184" s="52"/>
      <c r="AT184" s="18" t="s">
        <v>375</v>
      </c>
      <c r="AU184" s="18" t="s">
        <v>78</v>
      </c>
    </row>
    <row r="185" spans="2:65" s="1" customFormat="1" ht="16.5" customHeight="1">
      <c r="B185" s="33"/>
      <c r="C185" s="134" t="s">
        <v>1255</v>
      </c>
      <c r="D185" s="134" t="s">
        <v>332</v>
      </c>
      <c r="E185" s="135" t="s">
        <v>8008</v>
      </c>
      <c r="F185" s="136" t="s">
        <v>8009</v>
      </c>
      <c r="G185" s="137" t="s">
        <v>353</v>
      </c>
      <c r="H185" s="138">
        <v>320</v>
      </c>
      <c r="I185" s="139">
        <v>436.56</v>
      </c>
      <c r="J185" s="140">
        <f>ROUND(I185*H185,2)</f>
        <v>139699.20000000001</v>
      </c>
      <c r="K185" s="136" t="s">
        <v>21</v>
      </c>
      <c r="L185" s="33"/>
      <c r="M185" s="141" t="s">
        <v>21</v>
      </c>
      <c r="N185" s="142" t="s">
        <v>42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1050</v>
      </c>
      <c r="AT185" s="145" t="s">
        <v>332</v>
      </c>
      <c r="AU185" s="145" t="s">
        <v>78</v>
      </c>
      <c r="AY185" s="18" t="s">
        <v>330</v>
      </c>
      <c r="BE185" s="146">
        <f>IF(N185="základní",J185,0)</f>
        <v>139699.20000000001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78</v>
      </c>
      <c r="BK185" s="146">
        <f>ROUND(I185*H185,2)</f>
        <v>139699.20000000001</v>
      </c>
      <c r="BL185" s="18" t="s">
        <v>1050</v>
      </c>
      <c r="BM185" s="145" t="s">
        <v>2416</v>
      </c>
    </row>
    <row r="186" spans="2:65" s="1" customFormat="1" ht="39">
      <c r="B186" s="33"/>
      <c r="D186" s="152" t="s">
        <v>375</v>
      </c>
      <c r="F186" s="165" t="s">
        <v>8005</v>
      </c>
      <c r="I186" s="149"/>
      <c r="L186" s="33"/>
      <c r="M186" s="150"/>
      <c r="T186" s="52"/>
      <c r="AT186" s="18" t="s">
        <v>375</v>
      </c>
      <c r="AU186" s="18" t="s">
        <v>78</v>
      </c>
    </row>
    <row r="187" spans="2:65" s="1" customFormat="1" ht="16.5" customHeight="1">
      <c r="B187" s="33"/>
      <c r="C187" s="134" t="s">
        <v>1262</v>
      </c>
      <c r="D187" s="134" t="s">
        <v>332</v>
      </c>
      <c r="E187" s="135" t="s">
        <v>8010</v>
      </c>
      <c r="F187" s="136" t="s">
        <v>8011</v>
      </c>
      <c r="G187" s="137" t="s">
        <v>353</v>
      </c>
      <c r="H187" s="138">
        <v>130</v>
      </c>
      <c r="I187" s="139">
        <v>806.03</v>
      </c>
      <c r="J187" s="140">
        <f>ROUND(I187*H187,2)</f>
        <v>104783.9</v>
      </c>
      <c r="K187" s="136" t="s">
        <v>21</v>
      </c>
      <c r="L187" s="33"/>
      <c r="M187" s="141" t="s">
        <v>21</v>
      </c>
      <c r="N187" s="142" t="s">
        <v>42</v>
      </c>
      <c r="P187" s="143">
        <f>O187*H187</f>
        <v>0</v>
      </c>
      <c r="Q187" s="143">
        <v>0</v>
      </c>
      <c r="R187" s="143">
        <f>Q187*H187</f>
        <v>0</v>
      </c>
      <c r="S187" s="143">
        <v>0</v>
      </c>
      <c r="T187" s="144">
        <f>S187*H187</f>
        <v>0</v>
      </c>
      <c r="AR187" s="145" t="s">
        <v>1050</v>
      </c>
      <c r="AT187" s="145" t="s">
        <v>332</v>
      </c>
      <c r="AU187" s="145" t="s">
        <v>78</v>
      </c>
      <c r="AY187" s="18" t="s">
        <v>330</v>
      </c>
      <c r="BE187" s="146">
        <f>IF(N187="základní",J187,0)</f>
        <v>104783.9</v>
      </c>
      <c r="BF187" s="146">
        <f>IF(N187="snížená",J187,0)</f>
        <v>0</v>
      </c>
      <c r="BG187" s="146">
        <f>IF(N187="zákl. přenesená",J187,0)</f>
        <v>0</v>
      </c>
      <c r="BH187" s="146">
        <f>IF(N187="sníž. přenesená",J187,0)</f>
        <v>0</v>
      </c>
      <c r="BI187" s="146">
        <f>IF(N187="nulová",J187,0)</f>
        <v>0</v>
      </c>
      <c r="BJ187" s="18" t="s">
        <v>78</v>
      </c>
      <c r="BK187" s="146">
        <f>ROUND(I187*H187,2)</f>
        <v>104783.9</v>
      </c>
      <c r="BL187" s="18" t="s">
        <v>1050</v>
      </c>
      <c r="BM187" s="145" t="s">
        <v>2426</v>
      </c>
    </row>
    <row r="188" spans="2:65" s="1" customFormat="1" ht="39">
      <c r="B188" s="33"/>
      <c r="D188" s="152" t="s">
        <v>375</v>
      </c>
      <c r="F188" s="165" t="s">
        <v>8005</v>
      </c>
      <c r="I188" s="149"/>
      <c r="L188" s="33"/>
      <c r="M188" s="150"/>
      <c r="T188" s="52"/>
      <c r="AT188" s="18" t="s">
        <v>375</v>
      </c>
      <c r="AU188" s="18" t="s">
        <v>78</v>
      </c>
    </row>
    <row r="189" spans="2:65" s="1" customFormat="1" ht="16.5" customHeight="1">
      <c r="B189" s="33"/>
      <c r="C189" s="134" t="s">
        <v>1276</v>
      </c>
      <c r="D189" s="134" t="s">
        <v>332</v>
      </c>
      <c r="E189" s="135" t="s">
        <v>8012</v>
      </c>
      <c r="F189" s="136" t="s">
        <v>8013</v>
      </c>
      <c r="G189" s="137" t="s">
        <v>353</v>
      </c>
      <c r="H189" s="138">
        <v>45</v>
      </c>
      <c r="I189" s="139">
        <v>329.23</v>
      </c>
      <c r="J189" s="140">
        <f>ROUND(I189*H189,2)</f>
        <v>14815.35</v>
      </c>
      <c r="K189" s="136" t="s">
        <v>21</v>
      </c>
      <c r="L189" s="33"/>
      <c r="M189" s="141" t="s">
        <v>21</v>
      </c>
      <c r="N189" s="142" t="s">
        <v>42</v>
      </c>
      <c r="P189" s="143">
        <f>O189*H189</f>
        <v>0</v>
      </c>
      <c r="Q189" s="143">
        <v>0</v>
      </c>
      <c r="R189" s="143">
        <f>Q189*H189</f>
        <v>0</v>
      </c>
      <c r="S189" s="143">
        <v>0</v>
      </c>
      <c r="T189" s="144">
        <f>S189*H189</f>
        <v>0</v>
      </c>
      <c r="AR189" s="145" t="s">
        <v>1050</v>
      </c>
      <c r="AT189" s="145" t="s">
        <v>332</v>
      </c>
      <c r="AU189" s="145" t="s">
        <v>78</v>
      </c>
      <c r="AY189" s="18" t="s">
        <v>330</v>
      </c>
      <c r="BE189" s="146">
        <f>IF(N189="základní",J189,0)</f>
        <v>14815.35</v>
      </c>
      <c r="BF189" s="146">
        <f>IF(N189="snížená",J189,0)</f>
        <v>0</v>
      </c>
      <c r="BG189" s="146">
        <f>IF(N189="zákl. přenesená",J189,0)</f>
        <v>0</v>
      </c>
      <c r="BH189" s="146">
        <f>IF(N189="sníž. přenesená",J189,0)</f>
        <v>0</v>
      </c>
      <c r="BI189" s="146">
        <f>IF(N189="nulová",J189,0)</f>
        <v>0</v>
      </c>
      <c r="BJ189" s="18" t="s">
        <v>78</v>
      </c>
      <c r="BK189" s="146">
        <f>ROUND(I189*H189,2)</f>
        <v>14815.35</v>
      </c>
      <c r="BL189" s="18" t="s">
        <v>1050</v>
      </c>
      <c r="BM189" s="145" t="s">
        <v>2445</v>
      </c>
    </row>
    <row r="190" spans="2:65" s="1" customFormat="1" ht="39">
      <c r="B190" s="33"/>
      <c r="D190" s="152" t="s">
        <v>375</v>
      </c>
      <c r="F190" s="165" t="s">
        <v>8005</v>
      </c>
      <c r="I190" s="149"/>
      <c r="L190" s="33"/>
      <c r="M190" s="150"/>
      <c r="T190" s="52"/>
      <c r="AT190" s="18" t="s">
        <v>375</v>
      </c>
      <c r="AU190" s="18" t="s">
        <v>78</v>
      </c>
    </row>
    <row r="191" spans="2:65" s="1" customFormat="1" ht="16.5" customHeight="1">
      <c r="B191" s="33"/>
      <c r="C191" s="134" t="s">
        <v>1282</v>
      </c>
      <c r="D191" s="134" t="s">
        <v>332</v>
      </c>
      <c r="E191" s="135" t="s">
        <v>8014</v>
      </c>
      <c r="F191" s="136" t="s">
        <v>8015</v>
      </c>
      <c r="G191" s="137" t="s">
        <v>353</v>
      </c>
      <c r="H191" s="138">
        <v>90</v>
      </c>
      <c r="I191" s="139">
        <v>454.1</v>
      </c>
      <c r="J191" s="140">
        <f>ROUND(I191*H191,2)</f>
        <v>40869</v>
      </c>
      <c r="K191" s="136" t="s">
        <v>21</v>
      </c>
      <c r="L191" s="33"/>
      <c r="M191" s="141" t="s">
        <v>21</v>
      </c>
      <c r="N191" s="142" t="s">
        <v>42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1050</v>
      </c>
      <c r="AT191" s="145" t="s">
        <v>332</v>
      </c>
      <c r="AU191" s="145" t="s">
        <v>78</v>
      </c>
      <c r="AY191" s="18" t="s">
        <v>330</v>
      </c>
      <c r="BE191" s="146">
        <f>IF(N191="základní",J191,0)</f>
        <v>40869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78</v>
      </c>
      <c r="BK191" s="146">
        <f>ROUND(I191*H191,2)</f>
        <v>40869</v>
      </c>
      <c r="BL191" s="18" t="s">
        <v>1050</v>
      </c>
      <c r="BM191" s="145" t="s">
        <v>2456</v>
      </c>
    </row>
    <row r="192" spans="2:65" s="1" customFormat="1" ht="39">
      <c r="B192" s="33"/>
      <c r="D192" s="152" t="s">
        <v>375</v>
      </c>
      <c r="F192" s="165" t="s">
        <v>8005</v>
      </c>
      <c r="I192" s="149"/>
      <c r="L192" s="33"/>
      <c r="M192" s="150"/>
      <c r="T192" s="52"/>
      <c r="AT192" s="18" t="s">
        <v>375</v>
      </c>
      <c r="AU192" s="18" t="s">
        <v>78</v>
      </c>
    </row>
    <row r="193" spans="2:65" s="1" customFormat="1" ht="16.5" customHeight="1">
      <c r="B193" s="33"/>
      <c r="C193" s="134" t="s">
        <v>1293</v>
      </c>
      <c r="D193" s="134" t="s">
        <v>332</v>
      </c>
      <c r="E193" s="135" t="s">
        <v>8016</v>
      </c>
      <c r="F193" s="136" t="s">
        <v>8017</v>
      </c>
      <c r="G193" s="137" t="s">
        <v>353</v>
      </c>
      <c r="H193" s="138">
        <v>40</v>
      </c>
      <c r="I193" s="139">
        <v>532.54999999999995</v>
      </c>
      <c r="J193" s="140">
        <f>ROUND(I193*H193,2)</f>
        <v>21302</v>
      </c>
      <c r="K193" s="136" t="s">
        <v>21</v>
      </c>
      <c r="L193" s="33"/>
      <c r="M193" s="141" t="s">
        <v>21</v>
      </c>
      <c r="N193" s="142" t="s">
        <v>42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1050</v>
      </c>
      <c r="AT193" s="145" t="s">
        <v>332</v>
      </c>
      <c r="AU193" s="145" t="s">
        <v>78</v>
      </c>
      <c r="AY193" s="18" t="s">
        <v>330</v>
      </c>
      <c r="BE193" s="146">
        <f>IF(N193="základní",J193,0)</f>
        <v>21302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78</v>
      </c>
      <c r="BK193" s="146">
        <f>ROUND(I193*H193,2)</f>
        <v>21302</v>
      </c>
      <c r="BL193" s="18" t="s">
        <v>1050</v>
      </c>
      <c r="BM193" s="145" t="s">
        <v>2466</v>
      </c>
    </row>
    <row r="194" spans="2:65" s="1" customFormat="1" ht="39">
      <c r="B194" s="33"/>
      <c r="D194" s="152" t="s">
        <v>375</v>
      </c>
      <c r="F194" s="165" t="s">
        <v>8005</v>
      </c>
      <c r="I194" s="149"/>
      <c r="L194" s="33"/>
      <c r="M194" s="150"/>
      <c r="T194" s="52"/>
      <c r="AT194" s="18" t="s">
        <v>375</v>
      </c>
      <c r="AU194" s="18" t="s">
        <v>78</v>
      </c>
    </row>
    <row r="195" spans="2:65" s="1" customFormat="1" ht="16.5" customHeight="1">
      <c r="B195" s="33"/>
      <c r="C195" s="134" t="s">
        <v>1313</v>
      </c>
      <c r="D195" s="134" t="s">
        <v>332</v>
      </c>
      <c r="E195" s="135" t="s">
        <v>8018</v>
      </c>
      <c r="F195" s="136" t="s">
        <v>8019</v>
      </c>
      <c r="G195" s="137" t="s">
        <v>353</v>
      </c>
      <c r="H195" s="138">
        <v>400</v>
      </c>
      <c r="I195" s="139">
        <v>68.600000000000009</v>
      </c>
      <c r="J195" s="140">
        <f t="shared" ref="J195:J220" si="30">ROUND(I195*H195,2)</f>
        <v>27440</v>
      </c>
      <c r="K195" s="136" t="s">
        <v>21</v>
      </c>
      <c r="L195" s="33"/>
      <c r="M195" s="141" t="s">
        <v>21</v>
      </c>
      <c r="N195" s="142" t="s">
        <v>42</v>
      </c>
      <c r="P195" s="143">
        <f t="shared" ref="P195:P220" si="31">O195*H195</f>
        <v>0</v>
      </c>
      <c r="Q195" s="143">
        <v>0</v>
      </c>
      <c r="R195" s="143">
        <f t="shared" ref="R195:R220" si="32">Q195*H195</f>
        <v>0</v>
      </c>
      <c r="S195" s="143">
        <v>0</v>
      </c>
      <c r="T195" s="144">
        <f t="shared" ref="T195:T220" si="33">S195*H195</f>
        <v>0</v>
      </c>
      <c r="AR195" s="145" t="s">
        <v>1050</v>
      </c>
      <c r="AT195" s="145" t="s">
        <v>332</v>
      </c>
      <c r="AU195" s="145" t="s">
        <v>78</v>
      </c>
      <c r="AY195" s="18" t="s">
        <v>330</v>
      </c>
      <c r="BE195" s="146">
        <f t="shared" ref="BE195:BE220" si="34">IF(N195="základní",J195,0)</f>
        <v>27440</v>
      </c>
      <c r="BF195" s="146">
        <f t="shared" ref="BF195:BF220" si="35">IF(N195="snížená",J195,0)</f>
        <v>0</v>
      </c>
      <c r="BG195" s="146">
        <f t="shared" ref="BG195:BG220" si="36">IF(N195="zákl. přenesená",J195,0)</f>
        <v>0</v>
      </c>
      <c r="BH195" s="146">
        <f t="shared" ref="BH195:BH220" si="37">IF(N195="sníž. přenesená",J195,0)</f>
        <v>0</v>
      </c>
      <c r="BI195" s="146">
        <f t="shared" ref="BI195:BI220" si="38">IF(N195="nulová",J195,0)</f>
        <v>0</v>
      </c>
      <c r="BJ195" s="18" t="s">
        <v>78</v>
      </c>
      <c r="BK195" s="146">
        <f t="shared" ref="BK195:BK220" si="39">ROUND(I195*H195,2)</f>
        <v>27440</v>
      </c>
      <c r="BL195" s="18" t="s">
        <v>1050</v>
      </c>
      <c r="BM195" s="145" t="s">
        <v>2478</v>
      </c>
    </row>
    <row r="196" spans="2:65" s="1" customFormat="1" ht="16.5" customHeight="1">
      <c r="B196" s="33"/>
      <c r="C196" s="134" t="s">
        <v>1320</v>
      </c>
      <c r="D196" s="134" t="s">
        <v>332</v>
      </c>
      <c r="E196" s="135" t="s">
        <v>8020</v>
      </c>
      <c r="F196" s="136" t="s">
        <v>8021</v>
      </c>
      <c r="G196" s="137" t="s">
        <v>353</v>
      </c>
      <c r="H196" s="138">
        <v>200</v>
      </c>
      <c r="I196" s="139">
        <v>126.12</v>
      </c>
      <c r="J196" s="140">
        <f t="shared" si="30"/>
        <v>25224</v>
      </c>
      <c r="K196" s="136" t="s">
        <v>21</v>
      </c>
      <c r="L196" s="33"/>
      <c r="M196" s="141" t="s">
        <v>21</v>
      </c>
      <c r="N196" s="142" t="s">
        <v>42</v>
      </c>
      <c r="P196" s="143">
        <f t="shared" si="31"/>
        <v>0</v>
      </c>
      <c r="Q196" s="143">
        <v>0</v>
      </c>
      <c r="R196" s="143">
        <f t="shared" si="32"/>
        <v>0</v>
      </c>
      <c r="S196" s="143">
        <v>0</v>
      </c>
      <c r="T196" s="144">
        <f t="shared" si="33"/>
        <v>0</v>
      </c>
      <c r="AR196" s="145" t="s">
        <v>1050</v>
      </c>
      <c r="AT196" s="145" t="s">
        <v>332</v>
      </c>
      <c r="AU196" s="145" t="s">
        <v>78</v>
      </c>
      <c r="AY196" s="18" t="s">
        <v>330</v>
      </c>
      <c r="BE196" s="146">
        <f t="shared" si="34"/>
        <v>25224</v>
      </c>
      <c r="BF196" s="146">
        <f t="shared" si="35"/>
        <v>0</v>
      </c>
      <c r="BG196" s="146">
        <f t="shared" si="36"/>
        <v>0</v>
      </c>
      <c r="BH196" s="146">
        <f t="shared" si="37"/>
        <v>0</v>
      </c>
      <c r="BI196" s="146">
        <f t="shared" si="38"/>
        <v>0</v>
      </c>
      <c r="BJ196" s="18" t="s">
        <v>78</v>
      </c>
      <c r="BK196" s="146">
        <f t="shared" si="39"/>
        <v>25224</v>
      </c>
      <c r="BL196" s="18" t="s">
        <v>1050</v>
      </c>
      <c r="BM196" s="145" t="s">
        <v>2486</v>
      </c>
    </row>
    <row r="197" spans="2:65" s="1" customFormat="1" ht="16.5" customHeight="1">
      <c r="B197" s="33"/>
      <c r="C197" s="134" t="s">
        <v>1333</v>
      </c>
      <c r="D197" s="134" t="s">
        <v>332</v>
      </c>
      <c r="E197" s="135" t="s">
        <v>8022</v>
      </c>
      <c r="F197" s="136" t="s">
        <v>8023</v>
      </c>
      <c r="G197" s="137" t="s">
        <v>353</v>
      </c>
      <c r="H197" s="138">
        <v>7000</v>
      </c>
      <c r="I197" s="139">
        <v>41.92</v>
      </c>
      <c r="J197" s="140">
        <f t="shared" si="30"/>
        <v>293440</v>
      </c>
      <c r="K197" s="136" t="s">
        <v>21</v>
      </c>
      <c r="L197" s="33"/>
      <c r="M197" s="141" t="s">
        <v>21</v>
      </c>
      <c r="N197" s="142" t="s">
        <v>42</v>
      </c>
      <c r="P197" s="143">
        <f t="shared" si="31"/>
        <v>0</v>
      </c>
      <c r="Q197" s="143">
        <v>0</v>
      </c>
      <c r="R197" s="143">
        <f t="shared" si="32"/>
        <v>0</v>
      </c>
      <c r="S197" s="143">
        <v>0</v>
      </c>
      <c r="T197" s="144">
        <f t="shared" si="33"/>
        <v>0</v>
      </c>
      <c r="AR197" s="145" t="s">
        <v>1050</v>
      </c>
      <c r="AT197" s="145" t="s">
        <v>332</v>
      </c>
      <c r="AU197" s="145" t="s">
        <v>78</v>
      </c>
      <c r="AY197" s="18" t="s">
        <v>330</v>
      </c>
      <c r="BE197" s="146">
        <f t="shared" si="34"/>
        <v>293440</v>
      </c>
      <c r="BF197" s="146">
        <f t="shared" si="35"/>
        <v>0</v>
      </c>
      <c r="BG197" s="146">
        <f t="shared" si="36"/>
        <v>0</v>
      </c>
      <c r="BH197" s="146">
        <f t="shared" si="37"/>
        <v>0</v>
      </c>
      <c r="BI197" s="146">
        <f t="shared" si="38"/>
        <v>0</v>
      </c>
      <c r="BJ197" s="18" t="s">
        <v>78</v>
      </c>
      <c r="BK197" s="146">
        <f t="shared" si="39"/>
        <v>293440</v>
      </c>
      <c r="BL197" s="18" t="s">
        <v>1050</v>
      </c>
      <c r="BM197" s="145" t="s">
        <v>2508</v>
      </c>
    </row>
    <row r="198" spans="2:65" s="1" customFormat="1" ht="16.5" customHeight="1">
      <c r="B198" s="33"/>
      <c r="C198" s="134" t="s">
        <v>1339</v>
      </c>
      <c r="D198" s="134" t="s">
        <v>332</v>
      </c>
      <c r="E198" s="135" t="s">
        <v>8024</v>
      </c>
      <c r="F198" s="136" t="s">
        <v>8025</v>
      </c>
      <c r="G198" s="137" t="s">
        <v>353</v>
      </c>
      <c r="H198" s="138">
        <v>800</v>
      </c>
      <c r="I198" s="139">
        <v>212.05</v>
      </c>
      <c r="J198" s="140">
        <f t="shared" si="30"/>
        <v>169640</v>
      </c>
      <c r="K198" s="136" t="s">
        <v>21</v>
      </c>
      <c r="L198" s="33"/>
      <c r="M198" s="141" t="s">
        <v>21</v>
      </c>
      <c r="N198" s="142" t="s">
        <v>42</v>
      </c>
      <c r="P198" s="143">
        <f t="shared" si="31"/>
        <v>0</v>
      </c>
      <c r="Q198" s="143">
        <v>0</v>
      </c>
      <c r="R198" s="143">
        <f t="shared" si="32"/>
        <v>0</v>
      </c>
      <c r="S198" s="143">
        <v>0</v>
      </c>
      <c r="T198" s="144">
        <f t="shared" si="33"/>
        <v>0</v>
      </c>
      <c r="AR198" s="145" t="s">
        <v>1050</v>
      </c>
      <c r="AT198" s="145" t="s">
        <v>332</v>
      </c>
      <c r="AU198" s="145" t="s">
        <v>78</v>
      </c>
      <c r="AY198" s="18" t="s">
        <v>330</v>
      </c>
      <c r="BE198" s="146">
        <f t="shared" si="34"/>
        <v>169640</v>
      </c>
      <c r="BF198" s="146">
        <f t="shared" si="35"/>
        <v>0</v>
      </c>
      <c r="BG198" s="146">
        <f t="shared" si="36"/>
        <v>0</v>
      </c>
      <c r="BH198" s="146">
        <f t="shared" si="37"/>
        <v>0</v>
      </c>
      <c r="BI198" s="146">
        <f t="shared" si="38"/>
        <v>0</v>
      </c>
      <c r="BJ198" s="18" t="s">
        <v>78</v>
      </c>
      <c r="BK198" s="146">
        <f t="shared" si="39"/>
        <v>169640</v>
      </c>
      <c r="BL198" s="18" t="s">
        <v>1050</v>
      </c>
      <c r="BM198" s="145" t="s">
        <v>2531</v>
      </c>
    </row>
    <row r="199" spans="2:65" s="1" customFormat="1" ht="16.5" customHeight="1">
      <c r="B199" s="33"/>
      <c r="C199" s="134" t="s">
        <v>1350</v>
      </c>
      <c r="D199" s="134" t="s">
        <v>332</v>
      </c>
      <c r="E199" s="135" t="s">
        <v>8026</v>
      </c>
      <c r="F199" s="136" t="s">
        <v>8027</v>
      </c>
      <c r="G199" s="137" t="s">
        <v>353</v>
      </c>
      <c r="H199" s="138">
        <v>3450</v>
      </c>
      <c r="I199" s="139">
        <v>93.27</v>
      </c>
      <c r="J199" s="140">
        <f t="shared" si="30"/>
        <v>321781.5</v>
      </c>
      <c r="K199" s="136" t="s">
        <v>21</v>
      </c>
      <c r="L199" s="33"/>
      <c r="M199" s="141" t="s">
        <v>21</v>
      </c>
      <c r="N199" s="142" t="s">
        <v>42</v>
      </c>
      <c r="P199" s="143">
        <f t="shared" si="31"/>
        <v>0</v>
      </c>
      <c r="Q199" s="143">
        <v>0</v>
      </c>
      <c r="R199" s="143">
        <f t="shared" si="32"/>
        <v>0</v>
      </c>
      <c r="S199" s="143">
        <v>0</v>
      </c>
      <c r="T199" s="144">
        <f t="shared" si="33"/>
        <v>0</v>
      </c>
      <c r="AR199" s="145" t="s">
        <v>1050</v>
      </c>
      <c r="AT199" s="145" t="s">
        <v>332</v>
      </c>
      <c r="AU199" s="145" t="s">
        <v>78</v>
      </c>
      <c r="AY199" s="18" t="s">
        <v>330</v>
      </c>
      <c r="BE199" s="146">
        <f t="shared" si="34"/>
        <v>321781.5</v>
      </c>
      <c r="BF199" s="146">
        <f t="shared" si="35"/>
        <v>0</v>
      </c>
      <c r="BG199" s="146">
        <f t="shared" si="36"/>
        <v>0</v>
      </c>
      <c r="BH199" s="146">
        <f t="shared" si="37"/>
        <v>0</v>
      </c>
      <c r="BI199" s="146">
        <f t="shared" si="38"/>
        <v>0</v>
      </c>
      <c r="BJ199" s="18" t="s">
        <v>78</v>
      </c>
      <c r="BK199" s="146">
        <f t="shared" si="39"/>
        <v>321781.5</v>
      </c>
      <c r="BL199" s="18" t="s">
        <v>1050</v>
      </c>
      <c r="BM199" s="145" t="s">
        <v>2548</v>
      </c>
    </row>
    <row r="200" spans="2:65" s="1" customFormat="1" ht="16.5" customHeight="1">
      <c r="B200" s="33"/>
      <c r="C200" s="134" t="s">
        <v>1360</v>
      </c>
      <c r="D200" s="134" t="s">
        <v>332</v>
      </c>
      <c r="E200" s="135" t="s">
        <v>8028</v>
      </c>
      <c r="F200" s="136" t="s">
        <v>8029</v>
      </c>
      <c r="G200" s="137" t="s">
        <v>353</v>
      </c>
      <c r="H200" s="138">
        <v>350</v>
      </c>
      <c r="I200" s="139">
        <v>112.42</v>
      </c>
      <c r="J200" s="140">
        <f t="shared" si="30"/>
        <v>39347</v>
      </c>
      <c r="K200" s="136" t="s">
        <v>21</v>
      </c>
      <c r="L200" s="33"/>
      <c r="M200" s="141" t="s">
        <v>21</v>
      </c>
      <c r="N200" s="142" t="s">
        <v>42</v>
      </c>
      <c r="P200" s="143">
        <f t="shared" si="31"/>
        <v>0</v>
      </c>
      <c r="Q200" s="143">
        <v>0</v>
      </c>
      <c r="R200" s="143">
        <f t="shared" si="32"/>
        <v>0</v>
      </c>
      <c r="S200" s="143">
        <v>0</v>
      </c>
      <c r="T200" s="144">
        <f t="shared" si="33"/>
        <v>0</v>
      </c>
      <c r="AR200" s="145" t="s">
        <v>1050</v>
      </c>
      <c r="AT200" s="145" t="s">
        <v>332</v>
      </c>
      <c r="AU200" s="145" t="s">
        <v>78</v>
      </c>
      <c r="AY200" s="18" t="s">
        <v>330</v>
      </c>
      <c r="BE200" s="146">
        <f t="shared" si="34"/>
        <v>39347</v>
      </c>
      <c r="BF200" s="146">
        <f t="shared" si="35"/>
        <v>0</v>
      </c>
      <c r="BG200" s="146">
        <f t="shared" si="36"/>
        <v>0</v>
      </c>
      <c r="BH200" s="146">
        <f t="shared" si="37"/>
        <v>0</v>
      </c>
      <c r="BI200" s="146">
        <f t="shared" si="38"/>
        <v>0</v>
      </c>
      <c r="BJ200" s="18" t="s">
        <v>78</v>
      </c>
      <c r="BK200" s="146">
        <f t="shared" si="39"/>
        <v>39347</v>
      </c>
      <c r="BL200" s="18" t="s">
        <v>1050</v>
      </c>
      <c r="BM200" s="145" t="s">
        <v>2560</v>
      </c>
    </row>
    <row r="201" spans="2:65" s="1" customFormat="1" ht="16.5" customHeight="1">
      <c r="B201" s="33"/>
      <c r="C201" s="134" t="s">
        <v>1367</v>
      </c>
      <c r="D201" s="134" t="s">
        <v>332</v>
      </c>
      <c r="E201" s="135" t="s">
        <v>8030</v>
      </c>
      <c r="F201" s="136" t="s">
        <v>8031</v>
      </c>
      <c r="G201" s="137" t="s">
        <v>353</v>
      </c>
      <c r="H201" s="138">
        <v>600</v>
      </c>
      <c r="I201" s="139">
        <v>147.47</v>
      </c>
      <c r="J201" s="140">
        <f t="shared" si="30"/>
        <v>88482</v>
      </c>
      <c r="K201" s="136" t="s">
        <v>21</v>
      </c>
      <c r="L201" s="33"/>
      <c r="M201" s="141" t="s">
        <v>21</v>
      </c>
      <c r="N201" s="142" t="s">
        <v>42</v>
      </c>
      <c r="P201" s="143">
        <f t="shared" si="31"/>
        <v>0</v>
      </c>
      <c r="Q201" s="143">
        <v>0</v>
      </c>
      <c r="R201" s="143">
        <f t="shared" si="32"/>
        <v>0</v>
      </c>
      <c r="S201" s="143">
        <v>0</v>
      </c>
      <c r="T201" s="144">
        <f t="shared" si="33"/>
        <v>0</v>
      </c>
      <c r="AR201" s="145" t="s">
        <v>1050</v>
      </c>
      <c r="AT201" s="145" t="s">
        <v>332</v>
      </c>
      <c r="AU201" s="145" t="s">
        <v>78</v>
      </c>
      <c r="AY201" s="18" t="s">
        <v>330</v>
      </c>
      <c r="BE201" s="146">
        <f t="shared" si="34"/>
        <v>88482</v>
      </c>
      <c r="BF201" s="146">
        <f t="shared" si="35"/>
        <v>0</v>
      </c>
      <c r="BG201" s="146">
        <f t="shared" si="36"/>
        <v>0</v>
      </c>
      <c r="BH201" s="146">
        <f t="shared" si="37"/>
        <v>0</v>
      </c>
      <c r="BI201" s="146">
        <f t="shared" si="38"/>
        <v>0</v>
      </c>
      <c r="BJ201" s="18" t="s">
        <v>78</v>
      </c>
      <c r="BK201" s="146">
        <f t="shared" si="39"/>
        <v>88482</v>
      </c>
      <c r="BL201" s="18" t="s">
        <v>1050</v>
      </c>
      <c r="BM201" s="145" t="s">
        <v>2572</v>
      </c>
    </row>
    <row r="202" spans="2:65" s="1" customFormat="1" ht="16.5" customHeight="1">
      <c r="B202" s="33"/>
      <c r="C202" s="134" t="s">
        <v>1374</v>
      </c>
      <c r="D202" s="134" t="s">
        <v>332</v>
      </c>
      <c r="E202" s="135" t="s">
        <v>8032</v>
      </c>
      <c r="F202" s="136" t="s">
        <v>8033</v>
      </c>
      <c r="G202" s="137" t="s">
        <v>353</v>
      </c>
      <c r="H202" s="138">
        <v>3892</v>
      </c>
      <c r="I202" s="139">
        <v>70.58</v>
      </c>
      <c r="J202" s="140">
        <f t="shared" si="30"/>
        <v>274697.36</v>
      </c>
      <c r="K202" s="136" t="s">
        <v>21</v>
      </c>
      <c r="L202" s="33"/>
      <c r="M202" s="141" t="s">
        <v>21</v>
      </c>
      <c r="N202" s="142" t="s">
        <v>42</v>
      </c>
      <c r="P202" s="143">
        <f t="shared" si="31"/>
        <v>0</v>
      </c>
      <c r="Q202" s="143">
        <v>0</v>
      </c>
      <c r="R202" s="143">
        <f t="shared" si="32"/>
        <v>0</v>
      </c>
      <c r="S202" s="143">
        <v>0</v>
      </c>
      <c r="T202" s="144">
        <f t="shared" si="33"/>
        <v>0</v>
      </c>
      <c r="AR202" s="145" t="s">
        <v>1050</v>
      </c>
      <c r="AT202" s="145" t="s">
        <v>332</v>
      </c>
      <c r="AU202" s="145" t="s">
        <v>78</v>
      </c>
      <c r="AY202" s="18" t="s">
        <v>330</v>
      </c>
      <c r="BE202" s="146">
        <f t="shared" si="34"/>
        <v>274697.36</v>
      </c>
      <c r="BF202" s="146">
        <f t="shared" si="35"/>
        <v>0</v>
      </c>
      <c r="BG202" s="146">
        <f t="shared" si="36"/>
        <v>0</v>
      </c>
      <c r="BH202" s="146">
        <f t="shared" si="37"/>
        <v>0</v>
      </c>
      <c r="BI202" s="146">
        <f t="shared" si="38"/>
        <v>0</v>
      </c>
      <c r="BJ202" s="18" t="s">
        <v>78</v>
      </c>
      <c r="BK202" s="146">
        <f t="shared" si="39"/>
        <v>274697.36</v>
      </c>
      <c r="BL202" s="18" t="s">
        <v>1050</v>
      </c>
      <c r="BM202" s="145" t="s">
        <v>2585</v>
      </c>
    </row>
    <row r="203" spans="2:65" s="1" customFormat="1" ht="16.5" customHeight="1">
      <c r="B203" s="33"/>
      <c r="C203" s="134" t="s">
        <v>1380</v>
      </c>
      <c r="D203" s="134" t="s">
        <v>332</v>
      </c>
      <c r="E203" s="135" t="s">
        <v>8034</v>
      </c>
      <c r="F203" s="136" t="s">
        <v>8035</v>
      </c>
      <c r="G203" s="137" t="s">
        <v>353</v>
      </c>
      <c r="H203" s="138">
        <v>390</v>
      </c>
      <c r="I203" s="139">
        <v>317.61</v>
      </c>
      <c r="J203" s="140">
        <f t="shared" si="30"/>
        <v>123867.9</v>
      </c>
      <c r="K203" s="136" t="s">
        <v>21</v>
      </c>
      <c r="L203" s="33"/>
      <c r="M203" s="141" t="s">
        <v>21</v>
      </c>
      <c r="N203" s="142" t="s">
        <v>42</v>
      </c>
      <c r="P203" s="143">
        <f t="shared" si="31"/>
        <v>0</v>
      </c>
      <c r="Q203" s="143">
        <v>0</v>
      </c>
      <c r="R203" s="143">
        <f t="shared" si="32"/>
        <v>0</v>
      </c>
      <c r="S203" s="143">
        <v>0</v>
      </c>
      <c r="T203" s="144">
        <f t="shared" si="33"/>
        <v>0</v>
      </c>
      <c r="AR203" s="145" t="s">
        <v>1050</v>
      </c>
      <c r="AT203" s="145" t="s">
        <v>332</v>
      </c>
      <c r="AU203" s="145" t="s">
        <v>78</v>
      </c>
      <c r="AY203" s="18" t="s">
        <v>330</v>
      </c>
      <c r="BE203" s="146">
        <f t="shared" si="34"/>
        <v>123867.9</v>
      </c>
      <c r="BF203" s="146">
        <f t="shared" si="35"/>
        <v>0</v>
      </c>
      <c r="BG203" s="146">
        <f t="shared" si="36"/>
        <v>0</v>
      </c>
      <c r="BH203" s="146">
        <f t="shared" si="37"/>
        <v>0</v>
      </c>
      <c r="BI203" s="146">
        <f t="shared" si="38"/>
        <v>0</v>
      </c>
      <c r="BJ203" s="18" t="s">
        <v>78</v>
      </c>
      <c r="BK203" s="146">
        <f t="shared" si="39"/>
        <v>123867.9</v>
      </c>
      <c r="BL203" s="18" t="s">
        <v>1050</v>
      </c>
      <c r="BM203" s="145" t="s">
        <v>2598</v>
      </c>
    </row>
    <row r="204" spans="2:65" s="1" customFormat="1" ht="16.5" customHeight="1">
      <c r="B204" s="33"/>
      <c r="C204" s="134" t="s">
        <v>1387</v>
      </c>
      <c r="D204" s="134" t="s">
        <v>332</v>
      </c>
      <c r="E204" s="135" t="s">
        <v>8036</v>
      </c>
      <c r="F204" s="136" t="s">
        <v>8037</v>
      </c>
      <c r="G204" s="137" t="s">
        <v>353</v>
      </c>
      <c r="H204" s="138">
        <v>50</v>
      </c>
      <c r="I204" s="139">
        <v>462.6</v>
      </c>
      <c r="J204" s="140">
        <f t="shared" si="30"/>
        <v>23130</v>
      </c>
      <c r="K204" s="136" t="s">
        <v>21</v>
      </c>
      <c r="L204" s="33"/>
      <c r="M204" s="141" t="s">
        <v>21</v>
      </c>
      <c r="N204" s="142" t="s">
        <v>42</v>
      </c>
      <c r="P204" s="143">
        <f t="shared" si="31"/>
        <v>0</v>
      </c>
      <c r="Q204" s="143">
        <v>0</v>
      </c>
      <c r="R204" s="143">
        <f t="shared" si="32"/>
        <v>0</v>
      </c>
      <c r="S204" s="143">
        <v>0</v>
      </c>
      <c r="T204" s="144">
        <f t="shared" si="33"/>
        <v>0</v>
      </c>
      <c r="AR204" s="145" t="s">
        <v>1050</v>
      </c>
      <c r="AT204" s="145" t="s">
        <v>332</v>
      </c>
      <c r="AU204" s="145" t="s">
        <v>78</v>
      </c>
      <c r="AY204" s="18" t="s">
        <v>330</v>
      </c>
      <c r="BE204" s="146">
        <f t="shared" si="34"/>
        <v>23130</v>
      </c>
      <c r="BF204" s="146">
        <f t="shared" si="35"/>
        <v>0</v>
      </c>
      <c r="BG204" s="146">
        <f t="shared" si="36"/>
        <v>0</v>
      </c>
      <c r="BH204" s="146">
        <f t="shared" si="37"/>
        <v>0</v>
      </c>
      <c r="BI204" s="146">
        <f t="shared" si="38"/>
        <v>0</v>
      </c>
      <c r="BJ204" s="18" t="s">
        <v>78</v>
      </c>
      <c r="BK204" s="146">
        <f t="shared" si="39"/>
        <v>23130</v>
      </c>
      <c r="BL204" s="18" t="s">
        <v>1050</v>
      </c>
      <c r="BM204" s="145" t="s">
        <v>2611</v>
      </c>
    </row>
    <row r="205" spans="2:65" s="1" customFormat="1" ht="16.5" customHeight="1">
      <c r="B205" s="33"/>
      <c r="C205" s="134" t="s">
        <v>1395</v>
      </c>
      <c r="D205" s="134" t="s">
        <v>332</v>
      </c>
      <c r="E205" s="135" t="s">
        <v>8038</v>
      </c>
      <c r="F205" s="136" t="s">
        <v>8039</v>
      </c>
      <c r="G205" s="137" t="s">
        <v>353</v>
      </c>
      <c r="H205" s="138">
        <v>410</v>
      </c>
      <c r="I205" s="139">
        <v>118.12</v>
      </c>
      <c r="J205" s="140">
        <f t="shared" si="30"/>
        <v>48429.2</v>
      </c>
      <c r="K205" s="136" t="s">
        <v>21</v>
      </c>
      <c r="L205" s="33"/>
      <c r="M205" s="141" t="s">
        <v>21</v>
      </c>
      <c r="N205" s="142" t="s">
        <v>42</v>
      </c>
      <c r="P205" s="143">
        <f t="shared" si="31"/>
        <v>0</v>
      </c>
      <c r="Q205" s="143">
        <v>0</v>
      </c>
      <c r="R205" s="143">
        <f t="shared" si="32"/>
        <v>0</v>
      </c>
      <c r="S205" s="143">
        <v>0</v>
      </c>
      <c r="T205" s="144">
        <f t="shared" si="33"/>
        <v>0</v>
      </c>
      <c r="AR205" s="145" t="s">
        <v>1050</v>
      </c>
      <c r="AT205" s="145" t="s">
        <v>332</v>
      </c>
      <c r="AU205" s="145" t="s">
        <v>78</v>
      </c>
      <c r="AY205" s="18" t="s">
        <v>330</v>
      </c>
      <c r="BE205" s="146">
        <f t="shared" si="34"/>
        <v>48429.2</v>
      </c>
      <c r="BF205" s="146">
        <f t="shared" si="35"/>
        <v>0</v>
      </c>
      <c r="BG205" s="146">
        <f t="shared" si="36"/>
        <v>0</v>
      </c>
      <c r="BH205" s="146">
        <f t="shared" si="37"/>
        <v>0</v>
      </c>
      <c r="BI205" s="146">
        <f t="shared" si="38"/>
        <v>0</v>
      </c>
      <c r="BJ205" s="18" t="s">
        <v>78</v>
      </c>
      <c r="BK205" s="146">
        <f t="shared" si="39"/>
        <v>48429.2</v>
      </c>
      <c r="BL205" s="18" t="s">
        <v>1050</v>
      </c>
      <c r="BM205" s="145" t="s">
        <v>2626</v>
      </c>
    </row>
    <row r="206" spans="2:65" s="1" customFormat="1" ht="16.5" customHeight="1">
      <c r="B206" s="33"/>
      <c r="C206" s="134" t="s">
        <v>1402</v>
      </c>
      <c r="D206" s="134" t="s">
        <v>332</v>
      </c>
      <c r="E206" s="135" t="s">
        <v>8040</v>
      </c>
      <c r="F206" s="136" t="s">
        <v>8041</v>
      </c>
      <c r="G206" s="137" t="s">
        <v>353</v>
      </c>
      <c r="H206" s="138">
        <v>60</v>
      </c>
      <c r="I206" s="139">
        <v>1019.21</v>
      </c>
      <c r="J206" s="140">
        <f t="shared" si="30"/>
        <v>61152.6</v>
      </c>
      <c r="K206" s="136" t="s">
        <v>21</v>
      </c>
      <c r="L206" s="33"/>
      <c r="M206" s="141" t="s">
        <v>21</v>
      </c>
      <c r="N206" s="142" t="s">
        <v>42</v>
      </c>
      <c r="P206" s="143">
        <f t="shared" si="31"/>
        <v>0</v>
      </c>
      <c r="Q206" s="143">
        <v>0</v>
      </c>
      <c r="R206" s="143">
        <f t="shared" si="32"/>
        <v>0</v>
      </c>
      <c r="S206" s="143">
        <v>0</v>
      </c>
      <c r="T206" s="144">
        <f t="shared" si="33"/>
        <v>0</v>
      </c>
      <c r="AR206" s="145" t="s">
        <v>1050</v>
      </c>
      <c r="AT206" s="145" t="s">
        <v>332</v>
      </c>
      <c r="AU206" s="145" t="s">
        <v>78</v>
      </c>
      <c r="AY206" s="18" t="s">
        <v>330</v>
      </c>
      <c r="BE206" s="146">
        <f t="shared" si="34"/>
        <v>61152.6</v>
      </c>
      <c r="BF206" s="146">
        <f t="shared" si="35"/>
        <v>0</v>
      </c>
      <c r="BG206" s="146">
        <f t="shared" si="36"/>
        <v>0</v>
      </c>
      <c r="BH206" s="146">
        <f t="shared" si="37"/>
        <v>0</v>
      </c>
      <c r="BI206" s="146">
        <f t="shared" si="38"/>
        <v>0</v>
      </c>
      <c r="BJ206" s="18" t="s">
        <v>78</v>
      </c>
      <c r="BK206" s="146">
        <f t="shared" si="39"/>
        <v>61152.6</v>
      </c>
      <c r="BL206" s="18" t="s">
        <v>1050</v>
      </c>
      <c r="BM206" s="145" t="s">
        <v>2641</v>
      </c>
    </row>
    <row r="207" spans="2:65" s="1" customFormat="1" ht="16.5" customHeight="1">
      <c r="B207" s="33"/>
      <c r="C207" s="134" t="s">
        <v>1409</v>
      </c>
      <c r="D207" s="134" t="s">
        <v>332</v>
      </c>
      <c r="E207" s="135" t="s">
        <v>8042</v>
      </c>
      <c r="F207" s="136" t="s">
        <v>8043</v>
      </c>
      <c r="G207" s="137" t="s">
        <v>353</v>
      </c>
      <c r="H207" s="138">
        <v>260</v>
      </c>
      <c r="I207" s="139">
        <v>57.93</v>
      </c>
      <c r="J207" s="140">
        <f t="shared" si="30"/>
        <v>15061.8</v>
      </c>
      <c r="K207" s="136" t="s">
        <v>21</v>
      </c>
      <c r="L207" s="33"/>
      <c r="M207" s="141" t="s">
        <v>21</v>
      </c>
      <c r="N207" s="142" t="s">
        <v>42</v>
      </c>
      <c r="P207" s="143">
        <f t="shared" si="31"/>
        <v>0</v>
      </c>
      <c r="Q207" s="143">
        <v>0</v>
      </c>
      <c r="R207" s="143">
        <f t="shared" si="32"/>
        <v>0</v>
      </c>
      <c r="S207" s="143">
        <v>0</v>
      </c>
      <c r="T207" s="144">
        <f t="shared" si="33"/>
        <v>0</v>
      </c>
      <c r="AR207" s="145" t="s">
        <v>1050</v>
      </c>
      <c r="AT207" s="145" t="s">
        <v>332</v>
      </c>
      <c r="AU207" s="145" t="s">
        <v>78</v>
      </c>
      <c r="AY207" s="18" t="s">
        <v>330</v>
      </c>
      <c r="BE207" s="146">
        <f t="shared" si="34"/>
        <v>15061.8</v>
      </c>
      <c r="BF207" s="146">
        <f t="shared" si="35"/>
        <v>0</v>
      </c>
      <c r="BG207" s="146">
        <f t="shared" si="36"/>
        <v>0</v>
      </c>
      <c r="BH207" s="146">
        <f t="shared" si="37"/>
        <v>0</v>
      </c>
      <c r="BI207" s="146">
        <f t="shared" si="38"/>
        <v>0</v>
      </c>
      <c r="BJ207" s="18" t="s">
        <v>78</v>
      </c>
      <c r="BK207" s="146">
        <f t="shared" si="39"/>
        <v>15061.8</v>
      </c>
      <c r="BL207" s="18" t="s">
        <v>1050</v>
      </c>
      <c r="BM207" s="145" t="s">
        <v>2652</v>
      </c>
    </row>
    <row r="208" spans="2:65" s="1" customFormat="1" ht="16.5" customHeight="1">
      <c r="B208" s="33"/>
      <c r="C208" s="134" t="s">
        <v>1416</v>
      </c>
      <c r="D208" s="134" t="s">
        <v>332</v>
      </c>
      <c r="E208" s="135" t="s">
        <v>8044</v>
      </c>
      <c r="F208" s="136" t="s">
        <v>8045</v>
      </c>
      <c r="G208" s="137" t="s">
        <v>353</v>
      </c>
      <c r="H208" s="138">
        <v>7780</v>
      </c>
      <c r="I208" s="139">
        <v>62.71</v>
      </c>
      <c r="J208" s="140">
        <f t="shared" si="30"/>
        <v>487883.8</v>
      </c>
      <c r="K208" s="136" t="s">
        <v>21</v>
      </c>
      <c r="L208" s="33"/>
      <c r="M208" s="141" t="s">
        <v>21</v>
      </c>
      <c r="N208" s="142" t="s">
        <v>42</v>
      </c>
      <c r="P208" s="143">
        <f t="shared" si="31"/>
        <v>0</v>
      </c>
      <c r="Q208" s="143">
        <v>0</v>
      </c>
      <c r="R208" s="143">
        <f t="shared" si="32"/>
        <v>0</v>
      </c>
      <c r="S208" s="143">
        <v>0</v>
      </c>
      <c r="T208" s="144">
        <f t="shared" si="33"/>
        <v>0</v>
      </c>
      <c r="AR208" s="145" t="s">
        <v>1050</v>
      </c>
      <c r="AT208" s="145" t="s">
        <v>332</v>
      </c>
      <c r="AU208" s="145" t="s">
        <v>78</v>
      </c>
      <c r="AY208" s="18" t="s">
        <v>330</v>
      </c>
      <c r="BE208" s="146">
        <f t="shared" si="34"/>
        <v>487883.8</v>
      </c>
      <c r="BF208" s="146">
        <f t="shared" si="35"/>
        <v>0</v>
      </c>
      <c r="BG208" s="146">
        <f t="shared" si="36"/>
        <v>0</v>
      </c>
      <c r="BH208" s="146">
        <f t="shared" si="37"/>
        <v>0</v>
      </c>
      <c r="BI208" s="146">
        <f t="shared" si="38"/>
        <v>0</v>
      </c>
      <c r="BJ208" s="18" t="s">
        <v>78</v>
      </c>
      <c r="BK208" s="146">
        <f t="shared" si="39"/>
        <v>487883.8</v>
      </c>
      <c r="BL208" s="18" t="s">
        <v>1050</v>
      </c>
      <c r="BM208" s="145" t="s">
        <v>2663</v>
      </c>
    </row>
    <row r="209" spans="2:65" s="1" customFormat="1" ht="16.5" customHeight="1">
      <c r="B209" s="33"/>
      <c r="C209" s="134" t="s">
        <v>1425</v>
      </c>
      <c r="D209" s="134" t="s">
        <v>332</v>
      </c>
      <c r="E209" s="135" t="s">
        <v>8046</v>
      </c>
      <c r="F209" s="136" t="s">
        <v>8047</v>
      </c>
      <c r="G209" s="137" t="s">
        <v>353</v>
      </c>
      <c r="H209" s="138">
        <v>20240</v>
      </c>
      <c r="I209" s="139">
        <v>75.86</v>
      </c>
      <c r="J209" s="140">
        <f t="shared" si="30"/>
        <v>1535406.4</v>
      </c>
      <c r="K209" s="136" t="s">
        <v>21</v>
      </c>
      <c r="L209" s="33"/>
      <c r="M209" s="141" t="s">
        <v>21</v>
      </c>
      <c r="N209" s="142" t="s">
        <v>42</v>
      </c>
      <c r="P209" s="143">
        <f t="shared" si="31"/>
        <v>0</v>
      </c>
      <c r="Q209" s="143">
        <v>0</v>
      </c>
      <c r="R209" s="143">
        <f t="shared" si="32"/>
        <v>0</v>
      </c>
      <c r="S209" s="143">
        <v>0</v>
      </c>
      <c r="T209" s="144">
        <f t="shared" si="33"/>
        <v>0</v>
      </c>
      <c r="AR209" s="145" t="s">
        <v>1050</v>
      </c>
      <c r="AT209" s="145" t="s">
        <v>332</v>
      </c>
      <c r="AU209" s="145" t="s">
        <v>78</v>
      </c>
      <c r="AY209" s="18" t="s">
        <v>330</v>
      </c>
      <c r="BE209" s="146">
        <f t="shared" si="34"/>
        <v>1535406.4</v>
      </c>
      <c r="BF209" s="146">
        <f t="shared" si="35"/>
        <v>0</v>
      </c>
      <c r="BG209" s="146">
        <f t="shared" si="36"/>
        <v>0</v>
      </c>
      <c r="BH209" s="146">
        <f t="shared" si="37"/>
        <v>0</v>
      </c>
      <c r="BI209" s="146">
        <f t="shared" si="38"/>
        <v>0</v>
      </c>
      <c r="BJ209" s="18" t="s">
        <v>78</v>
      </c>
      <c r="BK209" s="146">
        <f t="shared" si="39"/>
        <v>1535406.4</v>
      </c>
      <c r="BL209" s="18" t="s">
        <v>1050</v>
      </c>
      <c r="BM209" s="145" t="s">
        <v>2680</v>
      </c>
    </row>
    <row r="210" spans="2:65" s="1" customFormat="1" ht="16.5" customHeight="1">
      <c r="B210" s="33"/>
      <c r="C210" s="134" t="s">
        <v>1430</v>
      </c>
      <c r="D210" s="134" t="s">
        <v>332</v>
      </c>
      <c r="E210" s="135" t="s">
        <v>8048</v>
      </c>
      <c r="F210" s="136" t="s">
        <v>8049</v>
      </c>
      <c r="G210" s="137" t="s">
        <v>353</v>
      </c>
      <c r="H210" s="138">
        <v>100</v>
      </c>
      <c r="I210" s="139">
        <v>273.52</v>
      </c>
      <c r="J210" s="140">
        <f t="shared" si="30"/>
        <v>27352</v>
      </c>
      <c r="K210" s="136" t="s">
        <v>21</v>
      </c>
      <c r="L210" s="33"/>
      <c r="M210" s="141" t="s">
        <v>21</v>
      </c>
      <c r="N210" s="142" t="s">
        <v>42</v>
      </c>
      <c r="P210" s="143">
        <f t="shared" si="31"/>
        <v>0</v>
      </c>
      <c r="Q210" s="143">
        <v>0</v>
      </c>
      <c r="R210" s="143">
        <f t="shared" si="32"/>
        <v>0</v>
      </c>
      <c r="S210" s="143">
        <v>0</v>
      </c>
      <c r="T210" s="144">
        <f t="shared" si="33"/>
        <v>0</v>
      </c>
      <c r="AR210" s="145" t="s">
        <v>1050</v>
      </c>
      <c r="AT210" s="145" t="s">
        <v>332</v>
      </c>
      <c r="AU210" s="145" t="s">
        <v>78</v>
      </c>
      <c r="AY210" s="18" t="s">
        <v>330</v>
      </c>
      <c r="BE210" s="146">
        <f t="shared" si="34"/>
        <v>27352</v>
      </c>
      <c r="BF210" s="146">
        <f t="shared" si="35"/>
        <v>0</v>
      </c>
      <c r="BG210" s="146">
        <f t="shared" si="36"/>
        <v>0</v>
      </c>
      <c r="BH210" s="146">
        <f t="shared" si="37"/>
        <v>0</v>
      </c>
      <c r="BI210" s="146">
        <f t="shared" si="38"/>
        <v>0</v>
      </c>
      <c r="BJ210" s="18" t="s">
        <v>78</v>
      </c>
      <c r="BK210" s="146">
        <f t="shared" si="39"/>
        <v>27352</v>
      </c>
      <c r="BL210" s="18" t="s">
        <v>1050</v>
      </c>
      <c r="BM210" s="145" t="s">
        <v>2705</v>
      </c>
    </row>
    <row r="211" spans="2:65" s="1" customFormat="1" ht="16.5" customHeight="1">
      <c r="B211" s="33"/>
      <c r="C211" s="134" t="s">
        <v>1435</v>
      </c>
      <c r="D211" s="134" t="s">
        <v>332</v>
      </c>
      <c r="E211" s="135" t="s">
        <v>8050</v>
      </c>
      <c r="F211" s="136" t="s">
        <v>8051</v>
      </c>
      <c r="G211" s="137" t="s">
        <v>353</v>
      </c>
      <c r="H211" s="138">
        <v>70</v>
      </c>
      <c r="I211" s="139">
        <v>405.04</v>
      </c>
      <c r="J211" s="140">
        <f t="shared" si="30"/>
        <v>28352.799999999999</v>
      </c>
      <c r="K211" s="136" t="s">
        <v>21</v>
      </c>
      <c r="L211" s="33"/>
      <c r="M211" s="141" t="s">
        <v>21</v>
      </c>
      <c r="N211" s="142" t="s">
        <v>42</v>
      </c>
      <c r="P211" s="143">
        <f t="shared" si="31"/>
        <v>0</v>
      </c>
      <c r="Q211" s="143">
        <v>0</v>
      </c>
      <c r="R211" s="143">
        <f t="shared" si="32"/>
        <v>0</v>
      </c>
      <c r="S211" s="143">
        <v>0</v>
      </c>
      <c r="T211" s="144">
        <f t="shared" si="33"/>
        <v>0</v>
      </c>
      <c r="AR211" s="145" t="s">
        <v>1050</v>
      </c>
      <c r="AT211" s="145" t="s">
        <v>332</v>
      </c>
      <c r="AU211" s="145" t="s">
        <v>78</v>
      </c>
      <c r="AY211" s="18" t="s">
        <v>330</v>
      </c>
      <c r="BE211" s="146">
        <f t="shared" si="34"/>
        <v>28352.799999999999</v>
      </c>
      <c r="BF211" s="146">
        <f t="shared" si="35"/>
        <v>0</v>
      </c>
      <c r="BG211" s="146">
        <f t="shared" si="36"/>
        <v>0</v>
      </c>
      <c r="BH211" s="146">
        <f t="shared" si="37"/>
        <v>0</v>
      </c>
      <c r="BI211" s="146">
        <f t="shared" si="38"/>
        <v>0</v>
      </c>
      <c r="BJ211" s="18" t="s">
        <v>78</v>
      </c>
      <c r="BK211" s="146">
        <f t="shared" si="39"/>
        <v>28352.799999999999</v>
      </c>
      <c r="BL211" s="18" t="s">
        <v>1050</v>
      </c>
      <c r="BM211" s="145" t="s">
        <v>2719</v>
      </c>
    </row>
    <row r="212" spans="2:65" s="1" customFormat="1" ht="16.5" customHeight="1">
      <c r="B212" s="33"/>
      <c r="C212" s="134" t="s">
        <v>1442</v>
      </c>
      <c r="D212" s="134" t="s">
        <v>332</v>
      </c>
      <c r="E212" s="135" t="s">
        <v>8052</v>
      </c>
      <c r="F212" s="136" t="s">
        <v>8053</v>
      </c>
      <c r="G212" s="137" t="s">
        <v>353</v>
      </c>
      <c r="H212" s="138">
        <v>760</v>
      </c>
      <c r="I212" s="139">
        <v>626</v>
      </c>
      <c r="J212" s="140">
        <f t="shared" si="30"/>
        <v>475760</v>
      </c>
      <c r="K212" s="136" t="s">
        <v>21</v>
      </c>
      <c r="L212" s="33"/>
      <c r="M212" s="141" t="s">
        <v>21</v>
      </c>
      <c r="N212" s="142" t="s">
        <v>42</v>
      </c>
      <c r="P212" s="143">
        <f t="shared" si="31"/>
        <v>0</v>
      </c>
      <c r="Q212" s="143">
        <v>0</v>
      </c>
      <c r="R212" s="143">
        <f t="shared" si="32"/>
        <v>0</v>
      </c>
      <c r="S212" s="143">
        <v>0</v>
      </c>
      <c r="T212" s="144">
        <f t="shared" si="33"/>
        <v>0</v>
      </c>
      <c r="AR212" s="145" t="s">
        <v>1050</v>
      </c>
      <c r="AT212" s="145" t="s">
        <v>332</v>
      </c>
      <c r="AU212" s="145" t="s">
        <v>78</v>
      </c>
      <c r="AY212" s="18" t="s">
        <v>330</v>
      </c>
      <c r="BE212" s="146">
        <f t="shared" si="34"/>
        <v>475760</v>
      </c>
      <c r="BF212" s="146">
        <f t="shared" si="35"/>
        <v>0</v>
      </c>
      <c r="BG212" s="146">
        <f t="shared" si="36"/>
        <v>0</v>
      </c>
      <c r="BH212" s="146">
        <f t="shared" si="37"/>
        <v>0</v>
      </c>
      <c r="BI212" s="146">
        <f t="shared" si="38"/>
        <v>0</v>
      </c>
      <c r="BJ212" s="18" t="s">
        <v>78</v>
      </c>
      <c r="BK212" s="146">
        <f t="shared" si="39"/>
        <v>475760</v>
      </c>
      <c r="BL212" s="18" t="s">
        <v>1050</v>
      </c>
      <c r="BM212" s="145" t="s">
        <v>2732</v>
      </c>
    </row>
    <row r="213" spans="2:65" s="1" customFormat="1" ht="16.5" customHeight="1">
      <c r="B213" s="33"/>
      <c r="C213" s="134" t="s">
        <v>1449</v>
      </c>
      <c r="D213" s="134" t="s">
        <v>332</v>
      </c>
      <c r="E213" s="135" t="s">
        <v>8054</v>
      </c>
      <c r="F213" s="136" t="s">
        <v>8055</v>
      </c>
      <c r="G213" s="137" t="s">
        <v>353</v>
      </c>
      <c r="H213" s="138">
        <v>390</v>
      </c>
      <c r="I213" s="139">
        <v>872.39</v>
      </c>
      <c r="J213" s="140">
        <f t="shared" si="30"/>
        <v>340232.1</v>
      </c>
      <c r="K213" s="136" t="s">
        <v>21</v>
      </c>
      <c r="L213" s="33"/>
      <c r="M213" s="141" t="s">
        <v>21</v>
      </c>
      <c r="N213" s="142" t="s">
        <v>42</v>
      </c>
      <c r="P213" s="143">
        <f t="shared" si="31"/>
        <v>0</v>
      </c>
      <c r="Q213" s="143">
        <v>0</v>
      </c>
      <c r="R213" s="143">
        <f t="shared" si="32"/>
        <v>0</v>
      </c>
      <c r="S213" s="143">
        <v>0</v>
      </c>
      <c r="T213" s="144">
        <f t="shared" si="33"/>
        <v>0</v>
      </c>
      <c r="AR213" s="145" t="s">
        <v>1050</v>
      </c>
      <c r="AT213" s="145" t="s">
        <v>332</v>
      </c>
      <c r="AU213" s="145" t="s">
        <v>78</v>
      </c>
      <c r="AY213" s="18" t="s">
        <v>330</v>
      </c>
      <c r="BE213" s="146">
        <f t="shared" si="34"/>
        <v>340232.1</v>
      </c>
      <c r="BF213" s="146">
        <f t="shared" si="35"/>
        <v>0</v>
      </c>
      <c r="BG213" s="146">
        <f t="shared" si="36"/>
        <v>0</v>
      </c>
      <c r="BH213" s="146">
        <f t="shared" si="37"/>
        <v>0</v>
      </c>
      <c r="BI213" s="146">
        <f t="shared" si="38"/>
        <v>0</v>
      </c>
      <c r="BJ213" s="18" t="s">
        <v>78</v>
      </c>
      <c r="BK213" s="146">
        <f t="shared" si="39"/>
        <v>340232.1</v>
      </c>
      <c r="BL213" s="18" t="s">
        <v>1050</v>
      </c>
      <c r="BM213" s="145" t="s">
        <v>2744</v>
      </c>
    </row>
    <row r="214" spans="2:65" s="1" customFormat="1" ht="16.5" customHeight="1">
      <c r="B214" s="33"/>
      <c r="C214" s="134" t="s">
        <v>1736</v>
      </c>
      <c r="D214" s="134" t="s">
        <v>332</v>
      </c>
      <c r="E214" s="135" t="s">
        <v>8056</v>
      </c>
      <c r="F214" s="136" t="s">
        <v>8057</v>
      </c>
      <c r="G214" s="137" t="s">
        <v>353</v>
      </c>
      <c r="H214" s="138">
        <v>130</v>
      </c>
      <c r="I214" s="139">
        <v>135.18</v>
      </c>
      <c r="J214" s="140">
        <f t="shared" si="30"/>
        <v>17573.400000000001</v>
      </c>
      <c r="K214" s="136" t="s">
        <v>21</v>
      </c>
      <c r="L214" s="33"/>
      <c r="M214" s="141" t="s">
        <v>21</v>
      </c>
      <c r="N214" s="142" t="s">
        <v>42</v>
      </c>
      <c r="P214" s="143">
        <f t="shared" si="31"/>
        <v>0</v>
      </c>
      <c r="Q214" s="143">
        <v>0</v>
      </c>
      <c r="R214" s="143">
        <f t="shared" si="32"/>
        <v>0</v>
      </c>
      <c r="S214" s="143">
        <v>0</v>
      </c>
      <c r="T214" s="144">
        <f t="shared" si="33"/>
        <v>0</v>
      </c>
      <c r="AR214" s="145" t="s">
        <v>1050</v>
      </c>
      <c r="AT214" s="145" t="s">
        <v>332</v>
      </c>
      <c r="AU214" s="145" t="s">
        <v>78</v>
      </c>
      <c r="AY214" s="18" t="s">
        <v>330</v>
      </c>
      <c r="BE214" s="146">
        <f t="shared" si="34"/>
        <v>17573.400000000001</v>
      </c>
      <c r="BF214" s="146">
        <f t="shared" si="35"/>
        <v>0</v>
      </c>
      <c r="BG214" s="146">
        <f t="shared" si="36"/>
        <v>0</v>
      </c>
      <c r="BH214" s="146">
        <f t="shared" si="37"/>
        <v>0</v>
      </c>
      <c r="BI214" s="146">
        <f t="shared" si="38"/>
        <v>0</v>
      </c>
      <c r="BJ214" s="18" t="s">
        <v>78</v>
      </c>
      <c r="BK214" s="146">
        <f t="shared" si="39"/>
        <v>17573.400000000001</v>
      </c>
      <c r="BL214" s="18" t="s">
        <v>1050</v>
      </c>
      <c r="BM214" s="145" t="s">
        <v>2760</v>
      </c>
    </row>
    <row r="215" spans="2:65" s="1" customFormat="1" ht="16.5" customHeight="1">
      <c r="B215" s="33"/>
      <c r="C215" s="134" t="s">
        <v>1744</v>
      </c>
      <c r="D215" s="134" t="s">
        <v>332</v>
      </c>
      <c r="E215" s="135" t="s">
        <v>8058</v>
      </c>
      <c r="F215" s="136" t="s">
        <v>8059</v>
      </c>
      <c r="G215" s="137" t="s">
        <v>353</v>
      </c>
      <c r="H215" s="138">
        <v>50</v>
      </c>
      <c r="I215" s="139">
        <v>177.43</v>
      </c>
      <c r="J215" s="140">
        <f t="shared" si="30"/>
        <v>8871.5</v>
      </c>
      <c r="K215" s="136" t="s">
        <v>21</v>
      </c>
      <c r="L215" s="33"/>
      <c r="M215" s="141" t="s">
        <v>21</v>
      </c>
      <c r="N215" s="142" t="s">
        <v>42</v>
      </c>
      <c r="P215" s="143">
        <f t="shared" si="31"/>
        <v>0</v>
      </c>
      <c r="Q215" s="143">
        <v>0</v>
      </c>
      <c r="R215" s="143">
        <f t="shared" si="32"/>
        <v>0</v>
      </c>
      <c r="S215" s="143">
        <v>0</v>
      </c>
      <c r="T215" s="144">
        <f t="shared" si="33"/>
        <v>0</v>
      </c>
      <c r="AR215" s="145" t="s">
        <v>1050</v>
      </c>
      <c r="AT215" s="145" t="s">
        <v>332</v>
      </c>
      <c r="AU215" s="145" t="s">
        <v>78</v>
      </c>
      <c r="AY215" s="18" t="s">
        <v>330</v>
      </c>
      <c r="BE215" s="146">
        <f t="shared" si="34"/>
        <v>8871.5</v>
      </c>
      <c r="BF215" s="146">
        <f t="shared" si="35"/>
        <v>0</v>
      </c>
      <c r="BG215" s="146">
        <f t="shared" si="36"/>
        <v>0</v>
      </c>
      <c r="BH215" s="146">
        <f t="shared" si="37"/>
        <v>0</v>
      </c>
      <c r="BI215" s="146">
        <f t="shared" si="38"/>
        <v>0</v>
      </c>
      <c r="BJ215" s="18" t="s">
        <v>78</v>
      </c>
      <c r="BK215" s="146">
        <f t="shared" si="39"/>
        <v>8871.5</v>
      </c>
      <c r="BL215" s="18" t="s">
        <v>1050</v>
      </c>
      <c r="BM215" s="145" t="s">
        <v>2772</v>
      </c>
    </row>
    <row r="216" spans="2:65" s="1" customFormat="1" ht="16.5" customHeight="1">
      <c r="B216" s="33"/>
      <c r="C216" s="134" t="s">
        <v>1753</v>
      </c>
      <c r="D216" s="134" t="s">
        <v>332</v>
      </c>
      <c r="E216" s="135" t="s">
        <v>8060</v>
      </c>
      <c r="F216" s="136" t="s">
        <v>8061</v>
      </c>
      <c r="G216" s="137" t="s">
        <v>353</v>
      </c>
      <c r="H216" s="138">
        <v>1651</v>
      </c>
      <c r="I216" s="139">
        <v>1109.51</v>
      </c>
      <c r="J216" s="140">
        <f t="shared" si="30"/>
        <v>1831801.01</v>
      </c>
      <c r="K216" s="136" t="s">
        <v>21</v>
      </c>
      <c r="L216" s="33"/>
      <c r="M216" s="141" t="s">
        <v>21</v>
      </c>
      <c r="N216" s="142" t="s">
        <v>42</v>
      </c>
      <c r="P216" s="143">
        <f t="shared" si="31"/>
        <v>0</v>
      </c>
      <c r="Q216" s="143">
        <v>0</v>
      </c>
      <c r="R216" s="143">
        <f t="shared" si="32"/>
        <v>0</v>
      </c>
      <c r="S216" s="143">
        <v>0</v>
      </c>
      <c r="T216" s="144">
        <f t="shared" si="33"/>
        <v>0</v>
      </c>
      <c r="AR216" s="145" t="s">
        <v>1050</v>
      </c>
      <c r="AT216" s="145" t="s">
        <v>332</v>
      </c>
      <c r="AU216" s="145" t="s">
        <v>78</v>
      </c>
      <c r="AY216" s="18" t="s">
        <v>330</v>
      </c>
      <c r="BE216" s="146">
        <f t="shared" si="34"/>
        <v>1831801.01</v>
      </c>
      <c r="BF216" s="146">
        <f t="shared" si="35"/>
        <v>0</v>
      </c>
      <c r="BG216" s="146">
        <f t="shared" si="36"/>
        <v>0</v>
      </c>
      <c r="BH216" s="146">
        <f t="shared" si="37"/>
        <v>0</v>
      </c>
      <c r="BI216" s="146">
        <f t="shared" si="38"/>
        <v>0</v>
      </c>
      <c r="BJ216" s="18" t="s">
        <v>78</v>
      </c>
      <c r="BK216" s="146">
        <f t="shared" si="39"/>
        <v>1831801.01</v>
      </c>
      <c r="BL216" s="18" t="s">
        <v>1050</v>
      </c>
      <c r="BM216" s="145" t="s">
        <v>2784</v>
      </c>
    </row>
    <row r="217" spans="2:65" s="1" customFormat="1" ht="16.5" customHeight="1">
      <c r="B217" s="33"/>
      <c r="C217" s="134" t="s">
        <v>1810</v>
      </c>
      <c r="D217" s="134" t="s">
        <v>332</v>
      </c>
      <c r="E217" s="135" t="s">
        <v>8062</v>
      </c>
      <c r="F217" s="136" t="s">
        <v>8063</v>
      </c>
      <c r="G217" s="137" t="s">
        <v>353</v>
      </c>
      <c r="H217" s="138">
        <v>390</v>
      </c>
      <c r="I217" s="139">
        <v>493.99</v>
      </c>
      <c r="J217" s="140">
        <f t="shared" si="30"/>
        <v>192656.1</v>
      </c>
      <c r="K217" s="136" t="s">
        <v>21</v>
      </c>
      <c r="L217" s="33"/>
      <c r="M217" s="141" t="s">
        <v>21</v>
      </c>
      <c r="N217" s="142" t="s">
        <v>42</v>
      </c>
      <c r="P217" s="143">
        <f t="shared" si="31"/>
        <v>0</v>
      </c>
      <c r="Q217" s="143">
        <v>0</v>
      </c>
      <c r="R217" s="143">
        <f t="shared" si="32"/>
        <v>0</v>
      </c>
      <c r="S217" s="143">
        <v>0</v>
      </c>
      <c r="T217" s="144">
        <f t="shared" si="33"/>
        <v>0</v>
      </c>
      <c r="AR217" s="145" t="s">
        <v>1050</v>
      </c>
      <c r="AT217" s="145" t="s">
        <v>332</v>
      </c>
      <c r="AU217" s="145" t="s">
        <v>78</v>
      </c>
      <c r="AY217" s="18" t="s">
        <v>330</v>
      </c>
      <c r="BE217" s="146">
        <f t="shared" si="34"/>
        <v>192656.1</v>
      </c>
      <c r="BF217" s="146">
        <f t="shared" si="35"/>
        <v>0</v>
      </c>
      <c r="BG217" s="146">
        <f t="shared" si="36"/>
        <v>0</v>
      </c>
      <c r="BH217" s="146">
        <f t="shared" si="37"/>
        <v>0</v>
      </c>
      <c r="BI217" s="146">
        <f t="shared" si="38"/>
        <v>0</v>
      </c>
      <c r="BJ217" s="18" t="s">
        <v>78</v>
      </c>
      <c r="BK217" s="146">
        <f t="shared" si="39"/>
        <v>192656.1</v>
      </c>
      <c r="BL217" s="18" t="s">
        <v>1050</v>
      </c>
      <c r="BM217" s="145" t="s">
        <v>2803</v>
      </c>
    </row>
    <row r="218" spans="2:65" s="1" customFormat="1" ht="16.5" customHeight="1">
      <c r="B218" s="33"/>
      <c r="C218" s="134" t="s">
        <v>1868</v>
      </c>
      <c r="D218" s="134" t="s">
        <v>332</v>
      </c>
      <c r="E218" s="135" t="s">
        <v>8064</v>
      </c>
      <c r="F218" s="136" t="s">
        <v>8065</v>
      </c>
      <c r="G218" s="137" t="s">
        <v>353</v>
      </c>
      <c r="H218" s="138">
        <v>1420</v>
      </c>
      <c r="I218" s="139">
        <v>101.88</v>
      </c>
      <c r="J218" s="140">
        <f t="shared" si="30"/>
        <v>144669.6</v>
      </c>
      <c r="K218" s="136" t="s">
        <v>21</v>
      </c>
      <c r="L218" s="33"/>
      <c r="M218" s="141" t="s">
        <v>21</v>
      </c>
      <c r="N218" s="142" t="s">
        <v>42</v>
      </c>
      <c r="P218" s="143">
        <f t="shared" si="31"/>
        <v>0</v>
      </c>
      <c r="Q218" s="143">
        <v>0</v>
      </c>
      <c r="R218" s="143">
        <f t="shared" si="32"/>
        <v>0</v>
      </c>
      <c r="S218" s="143">
        <v>0</v>
      </c>
      <c r="T218" s="144">
        <f t="shared" si="33"/>
        <v>0</v>
      </c>
      <c r="AR218" s="145" t="s">
        <v>1050</v>
      </c>
      <c r="AT218" s="145" t="s">
        <v>332</v>
      </c>
      <c r="AU218" s="145" t="s">
        <v>78</v>
      </c>
      <c r="AY218" s="18" t="s">
        <v>330</v>
      </c>
      <c r="BE218" s="146">
        <f t="shared" si="34"/>
        <v>144669.6</v>
      </c>
      <c r="BF218" s="146">
        <f t="shared" si="35"/>
        <v>0</v>
      </c>
      <c r="BG218" s="146">
        <f t="shared" si="36"/>
        <v>0</v>
      </c>
      <c r="BH218" s="146">
        <f t="shared" si="37"/>
        <v>0</v>
      </c>
      <c r="BI218" s="146">
        <f t="shared" si="38"/>
        <v>0</v>
      </c>
      <c r="BJ218" s="18" t="s">
        <v>78</v>
      </c>
      <c r="BK218" s="146">
        <f t="shared" si="39"/>
        <v>144669.6</v>
      </c>
      <c r="BL218" s="18" t="s">
        <v>1050</v>
      </c>
      <c r="BM218" s="145" t="s">
        <v>2818</v>
      </c>
    </row>
    <row r="219" spans="2:65" s="1" customFormat="1" ht="16.5" customHeight="1">
      <c r="B219" s="33"/>
      <c r="C219" s="134" t="s">
        <v>1874</v>
      </c>
      <c r="D219" s="134" t="s">
        <v>332</v>
      </c>
      <c r="E219" s="135" t="s">
        <v>8066</v>
      </c>
      <c r="F219" s="136" t="s">
        <v>8067</v>
      </c>
      <c r="G219" s="137" t="s">
        <v>353</v>
      </c>
      <c r="H219" s="138">
        <v>250</v>
      </c>
      <c r="I219" s="139">
        <v>57.75</v>
      </c>
      <c r="J219" s="140">
        <f t="shared" si="30"/>
        <v>14437.5</v>
      </c>
      <c r="K219" s="136" t="s">
        <v>21</v>
      </c>
      <c r="L219" s="33"/>
      <c r="M219" s="141" t="s">
        <v>21</v>
      </c>
      <c r="N219" s="142" t="s">
        <v>42</v>
      </c>
      <c r="P219" s="143">
        <f t="shared" si="31"/>
        <v>0</v>
      </c>
      <c r="Q219" s="143">
        <v>0</v>
      </c>
      <c r="R219" s="143">
        <f t="shared" si="32"/>
        <v>0</v>
      </c>
      <c r="S219" s="143">
        <v>0</v>
      </c>
      <c r="T219" s="144">
        <f t="shared" si="33"/>
        <v>0</v>
      </c>
      <c r="AR219" s="145" t="s">
        <v>1050</v>
      </c>
      <c r="AT219" s="145" t="s">
        <v>332</v>
      </c>
      <c r="AU219" s="145" t="s">
        <v>78</v>
      </c>
      <c r="AY219" s="18" t="s">
        <v>330</v>
      </c>
      <c r="BE219" s="146">
        <f t="shared" si="34"/>
        <v>14437.5</v>
      </c>
      <c r="BF219" s="146">
        <f t="shared" si="35"/>
        <v>0</v>
      </c>
      <c r="BG219" s="146">
        <f t="shared" si="36"/>
        <v>0</v>
      </c>
      <c r="BH219" s="146">
        <f t="shared" si="37"/>
        <v>0</v>
      </c>
      <c r="BI219" s="146">
        <f t="shared" si="38"/>
        <v>0</v>
      </c>
      <c r="BJ219" s="18" t="s">
        <v>78</v>
      </c>
      <c r="BK219" s="146">
        <f t="shared" si="39"/>
        <v>14437.5</v>
      </c>
      <c r="BL219" s="18" t="s">
        <v>1050</v>
      </c>
      <c r="BM219" s="145" t="s">
        <v>2830</v>
      </c>
    </row>
    <row r="220" spans="2:65" s="1" customFormat="1" ht="16.5" customHeight="1">
      <c r="B220" s="33"/>
      <c r="C220" s="134" t="s">
        <v>1880</v>
      </c>
      <c r="D220" s="134" t="s">
        <v>332</v>
      </c>
      <c r="E220" s="135" t="s">
        <v>8068</v>
      </c>
      <c r="F220" s="136" t="s">
        <v>8069</v>
      </c>
      <c r="G220" s="137" t="s">
        <v>353</v>
      </c>
      <c r="H220" s="138">
        <v>6000</v>
      </c>
      <c r="I220" s="139">
        <v>28.94</v>
      </c>
      <c r="J220" s="140">
        <f t="shared" si="30"/>
        <v>173640</v>
      </c>
      <c r="K220" s="136" t="s">
        <v>21</v>
      </c>
      <c r="L220" s="33"/>
      <c r="M220" s="141" t="s">
        <v>21</v>
      </c>
      <c r="N220" s="142" t="s">
        <v>42</v>
      </c>
      <c r="P220" s="143">
        <f t="shared" si="31"/>
        <v>0</v>
      </c>
      <c r="Q220" s="143">
        <v>0</v>
      </c>
      <c r="R220" s="143">
        <f t="shared" si="32"/>
        <v>0</v>
      </c>
      <c r="S220" s="143">
        <v>0</v>
      </c>
      <c r="T220" s="144">
        <f t="shared" si="33"/>
        <v>0</v>
      </c>
      <c r="AR220" s="145" t="s">
        <v>1050</v>
      </c>
      <c r="AT220" s="145" t="s">
        <v>332</v>
      </c>
      <c r="AU220" s="145" t="s">
        <v>78</v>
      </c>
      <c r="AY220" s="18" t="s">
        <v>330</v>
      </c>
      <c r="BE220" s="146">
        <f t="shared" si="34"/>
        <v>173640</v>
      </c>
      <c r="BF220" s="146">
        <f t="shared" si="35"/>
        <v>0</v>
      </c>
      <c r="BG220" s="146">
        <f t="shared" si="36"/>
        <v>0</v>
      </c>
      <c r="BH220" s="146">
        <f t="shared" si="37"/>
        <v>0</v>
      </c>
      <c r="BI220" s="146">
        <f t="shared" si="38"/>
        <v>0</v>
      </c>
      <c r="BJ220" s="18" t="s">
        <v>78</v>
      </c>
      <c r="BK220" s="146">
        <f t="shared" si="39"/>
        <v>173640</v>
      </c>
      <c r="BL220" s="18" t="s">
        <v>1050</v>
      </c>
      <c r="BM220" s="145" t="s">
        <v>2852</v>
      </c>
    </row>
    <row r="221" spans="2:65" s="11" customFormat="1" ht="25.9" customHeight="1">
      <c r="B221" s="122"/>
      <c r="D221" s="123" t="s">
        <v>70</v>
      </c>
      <c r="E221" s="124" t="s">
        <v>8070</v>
      </c>
      <c r="F221" s="124" t="s">
        <v>8071</v>
      </c>
      <c r="I221" s="125"/>
      <c r="J221" s="126">
        <f>BK221</f>
        <v>1290039.3900000001</v>
      </c>
      <c r="L221" s="122"/>
      <c r="M221" s="127"/>
      <c r="P221" s="128">
        <f>SUM(P222:P230)</f>
        <v>0</v>
      </c>
      <c r="R221" s="128">
        <f>SUM(R222:R230)</f>
        <v>0</v>
      </c>
      <c r="T221" s="129">
        <f>SUM(T222:T230)</f>
        <v>0</v>
      </c>
      <c r="AR221" s="123" t="s">
        <v>78</v>
      </c>
      <c r="AT221" s="130" t="s">
        <v>70</v>
      </c>
      <c r="AU221" s="130" t="s">
        <v>71</v>
      </c>
      <c r="AY221" s="123" t="s">
        <v>330</v>
      </c>
      <c r="BK221" s="131">
        <f>SUM(BK222:BK230)</f>
        <v>1290039.3900000001</v>
      </c>
    </row>
    <row r="222" spans="2:65" s="1" customFormat="1" ht="16.5" customHeight="1">
      <c r="B222" s="33"/>
      <c r="C222" s="134" t="s">
        <v>1886</v>
      </c>
      <c r="D222" s="134" t="s">
        <v>332</v>
      </c>
      <c r="E222" s="135" t="s">
        <v>8072</v>
      </c>
      <c r="F222" s="136" t="s">
        <v>8073</v>
      </c>
      <c r="G222" s="137" t="s">
        <v>6758</v>
      </c>
      <c r="H222" s="138">
        <v>400</v>
      </c>
      <c r="I222" s="139">
        <v>110.69</v>
      </c>
      <c r="J222" s="140">
        <f>ROUND(I222*H222,2)</f>
        <v>44276</v>
      </c>
      <c r="K222" s="136" t="s">
        <v>21</v>
      </c>
      <c r="L222" s="33"/>
      <c r="M222" s="141" t="s">
        <v>21</v>
      </c>
      <c r="N222" s="142" t="s">
        <v>42</v>
      </c>
      <c r="P222" s="143">
        <f>O222*H222</f>
        <v>0</v>
      </c>
      <c r="Q222" s="143">
        <v>0</v>
      </c>
      <c r="R222" s="143">
        <f>Q222*H222</f>
        <v>0</v>
      </c>
      <c r="S222" s="143">
        <v>0</v>
      </c>
      <c r="T222" s="144">
        <f>S222*H222</f>
        <v>0</v>
      </c>
      <c r="AR222" s="145" t="s">
        <v>1050</v>
      </c>
      <c r="AT222" s="145" t="s">
        <v>332</v>
      </c>
      <c r="AU222" s="145" t="s">
        <v>78</v>
      </c>
      <c r="AY222" s="18" t="s">
        <v>330</v>
      </c>
      <c r="BE222" s="146">
        <f>IF(N222="základní",J222,0)</f>
        <v>44276</v>
      </c>
      <c r="BF222" s="146">
        <f>IF(N222="snížená",J222,0)</f>
        <v>0</v>
      </c>
      <c r="BG222" s="146">
        <f>IF(N222="zákl. přenesená",J222,0)</f>
        <v>0</v>
      </c>
      <c r="BH222" s="146">
        <f>IF(N222="sníž. přenesená",J222,0)</f>
        <v>0</v>
      </c>
      <c r="BI222" s="146">
        <f>IF(N222="nulová",J222,0)</f>
        <v>0</v>
      </c>
      <c r="BJ222" s="18" t="s">
        <v>78</v>
      </c>
      <c r="BK222" s="146">
        <f>ROUND(I222*H222,2)</f>
        <v>44276</v>
      </c>
      <c r="BL222" s="18" t="s">
        <v>1050</v>
      </c>
      <c r="BM222" s="145" t="s">
        <v>2866</v>
      </c>
    </row>
    <row r="223" spans="2:65" s="1" customFormat="1" ht="16.5" customHeight="1">
      <c r="B223" s="33"/>
      <c r="C223" s="134" t="s">
        <v>1893</v>
      </c>
      <c r="D223" s="134" t="s">
        <v>332</v>
      </c>
      <c r="E223" s="135" t="s">
        <v>8074</v>
      </c>
      <c r="F223" s="136" t="s">
        <v>8075</v>
      </c>
      <c r="G223" s="137" t="s">
        <v>2551</v>
      </c>
      <c r="H223" s="138">
        <v>1</v>
      </c>
      <c r="I223" s="139">
        <v>1660.3</v>
      </c>
      <c r="J223" s="140">
        <f>ROUND(I223*H223,2)</f>
        <v>1660.3</v>
      </c>
      <c r="K223" s="136" t="s">
        <v>21</v>
      </c>
      <c r="L223" s="33"/>
      <c r="M223" s="141" t="s">
        <v>21</v>
      </c>
      <c r="N223" s="142" t="s">
        <v>42</v>
      </c>
      <c r="P223" s="143">
        <f>O223*H223</f>
        <v>0</v>
      </c>
      <c r="Q223" s="143">
        <v>0</v>
      </c>
      <c r="R223" s="143">
        <f>Q223*H223</f>
        <v>0</v>
      </c>
      <c r="S223" s="143">
        <v>0</v>
      </c>
      <c r="T223" s="144">
        <f>S223*H223</f>
        <v>0</v>
      </c>
      <c r="AR223" s="145" t="s">
        <v>1050</v>
      </c>
      <c r="AT223" s="145" t="s">
        <v>332</v>
      </c>
      <c r="AU223" s="145" t="s">
        <v>78</v>
      </c>
      <c r="AY223" s="18" t="s">
        <v>330</v>
      </c>
      <c r="BE223" s="146">
        <f>IF(N223="základní",J223,0)</f>
        <v>1660.3</v>
      </c>
      <c r="BF223" s="146">
        <f>IF(N223="snížená",J223,0)</f>
        <v>0</v>
      </c>
      <c r="BG223" s="146">
        <f>IF(N223="zákl. přenesená",J223,0)</f>
        <v>0</v>
      </c>
      <c r="BH223" s="146">
        <f>IF(N223="sníž. přenesená",J223,0)</f>
        <v>0</v>
      </c>
      <c r="BI223" s="146">
        <f>IF(N223="nulová",J223,0)</f>
        <v>0</v>
      </c>
      <c r="BJ223" s="18" t="s">
        <v>78</v>
      </c>
      <c r="BK223" s="146">
        <f>ROUND(I223*H223,2)</f>
        <v>1660.3</v>
      </c>
      <c r="BL223" s="18" t="s">
        <v>1050</v>
      </c>
      <c r="BM223" s="145" t="s">
        <v>2884</v>
      </c>
    </row>
    <row r="224" spans="2:65" s="1" customFormat="1" ht="16.5" customHeight="1">
      <c r="B224" s="33"/>
      <c r="C224" s="134" t="s">
        <v>1899</v>
      </c>
      <c r="D224" s="134" t="s">
        <v>332</v>
      </c>
      <c r="E224" s="135" t="s">
        <v>8076</v>
      </c>
      <c r="F224" s="136" t="s">
        <v>8077</v>
      </c>
      <c r="G224" s="137" t="s">
        <v>359</v>
      </c>
      <c r="H224" s="138">
        <v>300</v>
      </c>
      <c r="I224" s="139">
        <v>387.4</v>
      </c>
      <c r="J224" s="140">
        <f>ROUND(I224*H224,2)</f>
        <v>116220</v>
      </c>
      <c r="K224" s="136" t="s">
        <v>21</v>
      </c>
      <c r="L224" s="33"/>
      <c r="M224" s="141" t="s">
        <v>21</v>
      </c>
      <c r="N224" s="142" t="s">
        <v>42</v>
      </c>
      <c r="P224" s="143">
        <f>O224*H224</f>
        <v>0</v>
      </c>
      <c r="Q224" s="143">
        <v>0</v>
      </c>
      <c r="R224" s="143">
        <f>Q224*H224</f>
        <v>0</v>
      </c>
      <c r="S224" s="143">
        <v>0</v>
      </c>
      <c r="T224" s="144">
        <f>S224*H224</f>
        <v>0</v>
      </c>
      <c r="AR224" s="145" t="s">
        <v>1050</v>
      </c>
      <c r="AT224" s="145" t="s">
        <v>332</v>
      </c>
      <c r="AU224" s="145" t="s">
        <v>78</v>
      </c>
      <c r="AY224" s="18" t="s">
        <v>330</v>
      </c>
      <c r="BE224" s="146">
        <f>IF(N224="základní",J224,0)</f>
        <v>116220</v>
      </c>
      <c r="BF224" s="146">
        <f>IF(N224="snížená",J224,0)</f>
        <v>0</v>
      </c>
      <c r="BG224" s="146">
        <f>IF(N224="zákl. přenesená",J224,0)</f>
        <v>0</v>
      </c>
      <c r="BH224" s="146">
        <f>IF(N224="sníž. přenesená",J224,0)</f>
        <v>0</v>
      </c>
      <c r="BI224" s="146">
        <f>IF(N224="nulová",J224,0)</f>
        <v>0</v>
      </c>
      <c r="BJ224" s="18" t="s">
        <v>78</v>
      </c>
      <c r="BK224" s="146">
        <f>ROUND(I224*H224,2)</f>
        <v>116220</v>
      </c>
      <c r="BL224" s="18" t="s">
        <v>1050</v>
      </c>
      <c r="BM224" s="145" t="s">
        <v>2895</v>
      </c>
    </row>
    <row r="225" spans="2:65" s="1" customFormat="1" ht="16.5" customHeight="1">
      <c r="B225" s="33"/>
      <c r="C225" s="134" t="s">
        <v>1904</v>
      </c>
      <c r="D225" s="134" t="s">
        <v>332</v>
      </c>
      <c r="E225" s="135" t="s">
        <v>8078</v>
      </c>
      <c r="F225" s="136" t="s">
        <v>8079</v>
      </c>
      <c r="G225" s="137" t="s">
        <v>2551</v>
      </c>
      <c r="H225" s="138">
        <v>1</v>
      </c>
      <c r="I225" s="139">
        <v>28778.5</v>
      </c>
      <c r="J225" s="140">
        <f>ROUND(I225*H225,2)</f>
        <v>28778.5</v>
      </c>
      <c r="K225" s="136" t="s">
        <v>21</v>
      </c>
      <c r="L225" s="33"/>
      <c r="M225" s="141" t="s">
        <v>21</v>
      </c>
      <c r="N225" s="142" t="s">
        <v>42</v>
      </c>
      <c r="P225" s="143">
        <f>O225*H225</f>
        <v>0</v>
      </c>
      <c r="Q225" s="143">
        <v>0</v>
      </c>
      <c r="R225" s="143">
        <f>Q225*H225</f>
        <v>0</v>
      </c>
      <c r="S225" s="143">
        <v>0</v>
      </c>
      <c r="T225" s="144">
        <f>S225*H225</f>
        <v>0</v>
      </c>
      <c r="AR225" s="145" t="s">
        <v>1050</v>
      </c>
      <c r="AT225" s="145" t="s">
        <v>332</v>
      </c>
      <c r="AU225" s="145" t="s">
        <v>78</v>
      </c>
      <c r="AY225" s="18" t="s">
        <v>330</v>
      </c>
      <c r="BE225" s="146">
        <f>IF(N225="základní",J225,0)</f>
        <v>28778.5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78</v>
      </c>
      <c r="BK225" s="146">
        <f>ROUND(I225*H225,2)</f>
        <v>28778.5</v>
      </c>
      <c r="BL225" s="18" t="s">
        <v>1050</v>
      </c>
      <c r="BM225" s="145" t="s">
        <v>2907</v>
      </c>
    </row>
    <row r="226" spans="2:65" s="1" customFormat="1" ht="48.75">
      <c r="B226" s="33"/>
      <c r="D226" s="152" t="s">
        <v>375</v>
      </c>
      <c r="F226" s="165" t="s">
        <v>8080</v>
      </c>
      <c r="I226" s="149"/>
      <c r="L226" s="33"/>
      <c r="M226" s="150"/>
      <c r="T226" s="52"/>
      <c r="AT226" s="18" t="s">
        <v>375</v>
      </c>
      <c r="AU226" s="18" t="s">
        <v>78</v>
      </c>
    </row>
    <row r="227" spans="2:65" s="1" customFormat="1" ht="16.5" customHeight="1">
      <c r="B227" s="33"/>
      <c r="C227" s="134" t="s">
        <v>1911</v>
      </c>
      <c r="D227" s="134" t="s">
        <v>332</v>
      </c>
      <c r="E227" s="135" t="s">
        <v>8081</v>
      </c>
      <c r="F227" s="136" t="s">
        <v>8082</v>
      </c>
      <c r="G227" s="137" t="s">
        <v>6758</v>
      </c>
      <c r="H227" s="138">
        <v>60</v>
      </c>
      <c r="I227" s="139">
        <v>885.49</v>
      </c>
      <c r="J227" s="140">
        <f>ROUND(I227*H227,2)</f>
        <v>53129.4</v>
      </c>
      <c r="K227" s="136" t="s">
        <v>21</v>
      </c>
      <c r="L227" s="33"/>
      <c r="M227" s="141" t="s">
        <v>21</v>
      </c>
      <c r="N227" s="142" t="s">
        <v>42</v>
      </c>
      <c r="P227" s="143">
        <f>O227*H227</f>
        <v>0</v>
      </c>
      <c r="Q227" s="143">
        <v>0</v>
      </c>
      <c r="R227" s="143">
        <f>Q227*H227</f>
        <v>0</v>
      </c>
      <c r="S227" s="143">
        <v>0</v>
      </c>
      <c r="T227" s="144">
        <f>S227*H227</f>
        <v>0</v>
      </c>
      <c r="AR227" s="145" t="s">
        <v>1050</v>
      </c>
      <c r="AT227" s="145" t="s">
        <v>332</v>
      </c>
      <c r="AU227" s="145" t="s">
        <v>78</v>
      </c>
      <c r="AY227" s="18" t="s">
        <v>330</v>
      </c>
      <c r="BE227" s="146">
        <f>IF(N227="základní",J227,0)</f>
        <v>53129.4</v>
      </c>
      <c r="BF227" s="146">
        <f>IF(N227="snížená",J227,0)</f>
        <v>0</v>
      </c>
      <c r="BG227" s="146">
        <f>IF(N227="zákl. přenesená",J227,0)</f>
        <v>0</v>
      </c>
      <c r="BH227" s="146">
        <f>IF(N227="sníž. přenesená",J227,0)</f>
        <v>0</v>
      </c>
      <c r="BI227" s="146">
        <f>IF(N227="nulová",J227,0)</f>
        <v>0</v>
      </c>
      <c r="BJ227" s="18" t="s">
        <v>78</v>
      </c>
      <c r="BK227" s="146">
        <f>ROUND(I227*H227,2)</f>
        <v>53129.4</v>
      </c>
      <c r="BL227" s="18" t="s">
        <v>1050</v>
      </c>
      <c r="BM227" s="145" t="s">
        <v>2921</v>
      </c>
    </row>
    <row r="228" spans="2:65" s="1" customFormat="1" ht="16.5" customHeight="1">
      <c r="B228" s="33"/>
      <c r="C228" s="134" t="s">
        <v>1917</v>
      </c>
      <c r="D228" s="134" t="s">
        <v>332</v>
      </c>
      <c r="E228" s="135" t="s">
        <v>8083</v>
      </c>
      <c r="F228" s="136" t="s">
        <v>8084</v>
      </c>
      <c r="G228" s="137" t="s">
        <v>2551</v>
      </c>
      <c r="H228" s="138">
        <v>1</v>
      </c>
      <c r="I228" s="139">
        <v>6641.19</v>
      </c>
      <c r="J228" s="140">
        <f>ROUND(I228*H228,2)</f>
        <v>6641.19</v>
      </c>
      <c r="K228" s="136" t="s">
        <v>21</v>
      </c>
      <c r="L228" s="33"/>
      <c r="M228" s="141" t="s">
        <v>21</v>
      </c>
      <c r="N228" s="142" t="s">
        <v>42</v>
      </c>
      <c r="P228" s="143">
        <f>O228*H228</f>
        <v>0</v>
      </c>
      <c r="Q228" s="143">
        <v>0</v>
      </c>
      <c r="R228" s="143">
        <f>Q228*H228</f>
        <v>0</v>
      </c>
      <c r="S228" s="143">
        <v>0</v>
      </c>
      <c r="T228" s="144">
        <f>S228*H228</f>
        <v>0</v>
      </c>
      <c r="AR228" s="145" t="s">
        <v>1050</v>
      </c>
      <c r="AT228" s="145" t="s">
        <v>332</v>
      </c>
      <c r="AU228" s="145" t="s">
        <v>78</v>
      </c>
      <c r="AY228" s="18" t="s">
        <v>330</v>
      </c>
      <c r="BE228" s="146">
        <f>IF(N228="základní",J228,0)</f>
        <v>6641.19</v>
      </c>
      <c r="BF228" s="146">
        <f>IF(N228="snížená",J228,0)</f>
        <v>0</v>
      </c>
      <c r="BG228" s="146">
        <f>IF(N228="zákl. přenesená",J228,0)</f>
        <v>0</v>
      </c>
      <c r="BH228" s="146">
        <f>IF(N228="sníž. přenesená",J228,0)</f>
        <v>0</v>
      </c>
      <c r="BI228" s="146">
        <f>IF(N228="nulová",J228,0)</f>
        <v>0</v>
      </c>
      <c r="BJ228" s="18" t="s">
        <v>78</v>
      </c>
      <c r="BK228" s="146">
        <f>ROUND(I228*H228,2)</f>
        <v>6641.19</v>
      </c>
      <c r="BL228" s="18" t="s">
        <v>1050</v>
      </c>
      <c r="BM228" s="145" t="s">
        <v>2932</v>
      </c>
    </row>
    <row r="229" spans="2:65" s="1" customFormat="1" ht="16.5" customHeight="1">
      <c r="B229" s="33"/>
      <c r="C229" s="134" t="s">
        <v>1921</v>
      </c>
      <c r="D229" s="134" t="s">
        <v>332</v>
      </c>
      <c r="E229" s="135" t="s">
        <v>8085</v>
      </c>
      <c r="F229" s="136" t="s">
        <v>8086</v>
      </c>
      <c r="G229" s="137" t="s">
        <v>6758</v>
      </c>
      <c r="H229" s="138">
        <v>200</v>
      </c>
      <c r="I229" s="139">
        <v>276.72000000000003</v>
      </c>
      <c r="J229" s="140">
        <f>ROUND(I229*H229,2)</f>
        <v>55344</v>
      </c>
      <c r="K229" s="136" t="s">
        <v>21</v>
      </c>
      <c r="L229" s="33"/>
      <c r="M229" s="141" t="s">
        <v>21</v>
      </c>
      <c r="N229" s="142" t="s">
        <v>42</v>
      </c>
      <c r="P229" s="143">
        <f>O229*H229</f>
        <v>0</v>
      </c>
      <c r="Q229" s="143">
        <v>0</v>
      </c>
      <c r="R229" s="143">
        <f>Q229*H229</f>
        <v>0</v>
      </c>
      <c r="S229" s="143">
        <v>0</v>
      </c>
      <c r="T229" s="144">
        <f>S229*H229</f>
        <v>0</v>
      </c>
      <c r="AR229" s="145" t="s">
        <v>1050</v>
      </c>
      <c r="AT229" s="145" t="s">
        <v>332</v>
      </c>
      <c r="AU229" s="145" t="s">
        <v>78</v>
      </c>
      <c r="AY229" s="18" t="s">
        <v>330</v>
      </c>
      <c r="BE229" s="146">
        <f>IF(N229="základní",J229,0)</f>
        <v>55344</v>
      </c>
      <c r="BF229" s="146">
        <f>IF(N229="snížená",J229,0)</f>
        <v>0</v>
      </c>
      <c r="BG229" s="146">
        <f>IF(N229="zákl. přenesená",J229,0)</f>
        <v>0</v>
      </c>
      <c r="BH229" s="146">
        <f>IF(N229="sníž. přenesená",J229,0)</f>
        <v>0</v>
      </c>
      <c r="BI229" s="146">
        <f>IF(N229="nulová",J229,0)</f>
        <v>0</v>
      </c>
      <c r="BJ229" s="18" t="s">
        <v>78</v>
      </c>
      <c r="BK229" s="146">
        <f>ROUND(I229*H229,2)</f>
        <v>55344</v>
      </c>
      <c r="BL229" s="18" t="s">
        <v>1050</v>
      </c>
      <c r="BM229" s="145" t="s">
        <v>2943</v>
      </c>
    </row>
    <row r="230" spans="2:65" s="1" customFormat="1" ht="16.5" customHeight="1">
      <c r="B230" s="33"/>
      <c r="C230" s="134" t="s">
        <v>1926</v>
      </c>
      <c r="D230" s="134" t="s">
        <v>332</v>
      </c>
      <c r="E230" s="135" t="s">
        <v>8087</v>
      </c>
      <c r="F230" s="136" t="s">
        <v>8088</v>
      </c>
      <c r="G230" s="137" t="s">
        <v>6758</v>
      </c>
      <c r="H230" s="138">
        <v>3500</v>
      </c>
      <c r="I230" s="139">
        <v>281.14</v>
      </c>
      <c r="J230" s="140">
        <f>ROUND(I230*H230,2)</f>
        <v>983990</v>
      </c>
      <c r="K230" s="136" t="s">
        <v>21</v>
      </c>
      <c r="L230" s="33"/>
      <c r="M230" s="194" t="s">
        <v>21</v>
      </c>
      <c r="N230" s="195" t="s">
        <v>42</v>
      </c>
      <c r="O230" s="191"/>
      <c r="P230" s="196">
        <f>O230*H230</f>
        <v>0</v>
      </c>
      <c r="Q230" s="196">
        <v>0</v>
      </c>
      <c r="R230" s="196">
        <f>Q230*H230</f>
        <v>0</v>
      </c>
      <c r="S230" s="196">
        <v>0</v>
      </c>
      <c r="T230" s="197">
        <f>S230*H230</f>
        <v>0</v>
      </c>
      <c r="AR230" s="145" t="s">
        <v>1050</v>
      </c>
      <c r="AT230" s="145" t="s">
        <v>332</v>
      </c>
      <c r="AU230" s="145" t="s">
        <v>78</v>
      </c>
      <c r="AY230" s="18" t="s">
        <v>330</v>
      </c>
      <c r="BE230" s="146">
        <f>IF(N230="základní",J230,0)</f>
        <v>983990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78</v>
      </c>
      <c r="BK230" s="146">
        <f>ROUND(I230*H230,2)</f>
        <v>983990</v>
      </c>
      <c r="BL230" s="18" t="s">
        <v>1050</v>
      </c>
      <c r="BM230" s="145" t="s">
        <v>2961</v>
      </c>
    </row>
    <row r="231" spans="2:65" s="1" customFormat="1" ht="6.95" customHeight="1">
      <c r="B231" s="41"/>
      <c r="C231" s="42"/>
      <c r="D231" s="42"/>
      <c r="E231" s="42"/>
      <c r="F231" s="42"/>
      <c r="G231" s="42"/>
      <c r="H231" s="42"/>
      <c r="I231" s="42"/>
      <c r="J231" s="42"/>
      <c r="K231" s="42"/>
      <c r="L231" s="33"/>
    </row>
  </sheetData>
  <sheetProtection algorithmName="SHA-512" hashValue="vBV0gNx0PtqAtcLNGN9CluOzLPTJuaAfLQWF87FCof6HGLI2bFp3PPebrt5OqmiPwGz8b1NXNwSMO4qd6zYPtQ==" saltValue="lUFjnXYZvMYf8w7B5xZFvh6kwaUroSNBwUJfaE/S+r8yvdz4qgRlqxOcCGywK2cgteilePTKn269+S7gOqlAQw==" spinCount="100000" sheet="1" objects="1" scenarios="1" formatColumns="0" formatRows="0" autoFilter="0"/>
  <autoFilter ref="C89:K230" xr:uid="{00000000-0009-0000-0000-000007000000}"/>
  <mergeCells count="12">
    <mergeCell ref="E82:H82"/>
    <mergeCell ref="L2:V2"/>
    <mergeCell ref="E50:H50"/>
    <mergeCell ref="E52:H52"/>
    <mergeCell ref="E54:H54"/>
    <mergeCell ref="E78:H78"/>
    <mergeCell ref="E80:H80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B2:BM344"/>
  <sheetViews>
    <sheetView showGridLines="0" topLeftCell="A73" workbookViewId="0">
      <selection activeCell="I88" sqref="I88:I342"/>
    </sheetView>
  </sheetViews>
  <sheetFormatPr defaultColWidth="9.33203125" defaultRowHeight="11.25"/>
  <cols>
    <col min="1" max="1" width="8.33203125" customWidth="1"/>
    <col min="2" max="2" width="1.1640625" customWidth="1"/>
    <col min="3" max="3" width="4.1640625" customWidth="1"/>
    <col min="4" max="4" width="4.33203125" customWidth="1"/>
    <col min="5" max="5" width="17.1640625" customWidth="1"/>
    <col min="6" max="6" width="100.83203125" customWidth="1"/>
    <col min="7" max="7" width="7.5" customWidth="1"/>
    <col min="8" max="8" width="14" customWidth="1"/>
    <col min="9" max="9" width="15.83203125" customWidth="1"/>
    <col min="10" max="11" width="22.33203125" customWidth="1"/>
    <col min="12" max="12" width="9.33203125" customWidth="1"/>
    <col min="13" max="13" width="10.83203125" hidden="1" customWidth="1"/>
    <col min="14" max="14" width="9.33203125" hidden="1"/>
    <col min="15" max="20" width="14.1640625" hidden="1" customWidth="1"/>
    <col min="21" max="21" width="16.33203125" hidden="1" customWidth="1"/>
    <col min="22" max="22" width="12.33203125" customWidth="1"/>
    <col min="23" max="23" width="16.33203125" customWidth="1"/>
    <col min="24" max="24" width="12.33203125" customWidth="1"/>
    <col min="25" max="25" width="15" customWidth="1"/>
    <col min="26" max="26" width="11" customWidth="1"/>
    <col min="27" max="27" width="15" customWidth="1"/>
    <col min="28" max="28" width="16.33203125" customWidth="1"/>
    <col min="29" max="29" width="11" customWidth="1"/>
    <col min="30" max="30" width="15" customWidth="1"/>
    <col min="31" max="31" width="16.33203125" customWidth="1"/>
    <col min="44" max="65" width="9.33203125" hidden="1"/>
  </cols>
  <sheetData>
    <row r="2" spans="2:46" ht="36.950000000000003" customHeight="1">
      <c r="L2" s="323"/>
      <c r="M2" s="323"/>
      <c r="N2" s="323"/>
      <c r="O2" s="323"/>
      <c r="P2" s="323"/>
      <c r="Q2" s="323"/>
      <c r="R2" s="323"/>
      <c r="S2" s="323"/>
      <c r="T2" s="323"/>
      <c r="U2" s="323"/>
      <c r="V2" s="323"/>
      <c r="AT2" s="18" t="s">
        <v>106</v>
      </c>
    </row>
    <row r="3" spans="2:46" ht="6.95" customHeight="1">
      <c r="B3" s="19"/>
      <c r="C3" s="20"/>
      <c r="D3" s="20"/>
      <c r="E3" s="20"/>
      <c r="F3" s="20"/>
      <c r="G3" s="20"/>
      <c r="H3" s="20"/>
      <c r="I3" s="20"/>
      <c r="J3" s="20"/>
      <c r="K3" s="20"/>
      <c r="L3" s="21"/>
      <c r="AT3" s="18" t="s">
        <v>80</v>
      </c>
    </row>
    <row r="4" spans="2:46" ht="24.95" customHeight="1">
      <c r="B4" s="21"/>
      <c r="D4" s="22" t="s">
        <v>175</v>
      </c>
      <c r="L4" s="21"/>
      <c r="M4" s="90" t="s">
        <v>10</v>
      </c>
      <c r="AT4" s="18" t="s">
        <v>4</v>
      </c>
    </row>
    <row r="5" spans="2:46" ht="6.95" customHeight="1">
      <c r="B5" s="21"/>
      <c r="L5" s="21"/>
    </row>
    <row r="6" spans="2:46" ht="12" customHeight="1">
      <c r="B6" s="21"/>
      <c r="D6" s="28" t="s">
        <v>16</v>
      </c>
      <c r="L6" s="21"/>
    </row>
    <row r="7" spans="2:46" ht="16.5" customHeight="1">
      <c r="B7" s="21"/>
      <c r="E7" s="336" t="str">
        <f>'Rekapitulace stavby'!K6</f>
        <v>Novostavba Onkologické kliniky P4 - Novostavba budovy P4</v>
      </c>
      <c r="F7" s="337"/>
      <c r="G7" s="337"/>
      <c r="H7" s="337"/>
      <c r="L7" s="21"/>
    </row>
    <row r="8" spans="2:46" ht="12" customHeight="1">
      <c r="B8" s="21"/>
      <c r="D8" s="28" t="s">
        <v>188</v>
      </c>
      <c r="L8" s="21"/>
    </row>
    <row r="9" spans="2:46" s="1" customFormat="1" ht="16.5" customHeight="1">
      <c r="B9" s="33"/>
      <c r="E9" s="336" t="s">
        <v>192</v>
      </c>
      <c r="F9" s="335"/>
      <c r="G9" s="335"/>
      <c r="H9" s="335"/>
      <c r="L9" s="33"/>
    </row>
    <row r="10" spans="2:46" s="1" customFormat="1" ht="12" customHeight="1">
      <c r="B10" s="33"/>
      <c r="D10" s="28" t="s">
        <v>196</v>
      </c>
      <c r="L10" s="33"/>
    </row>
    <row r="11" spans="2:46" s="1" customFormat="1" ht="16.5" customHeight="1">
      <c r="B11" s="33"/>
      <c r="E11" s="305" t="s">
        <v>8089</v>
      </c>
      <c r="F11" s="335"/>
      <c r="G11" s="335"/>
      <c r="H11" s="335"/>
      <c r="L11" s="33"/>
    </row>
    <row r="12" spans="2:46" s="1" customFormat="1">
      <c r="B12" s="33"/>
      <c r="L12" s="33"/>
    </row>
    <row r="13" spans="2:46" s="1" customFormat="1" ht="12" customHeight="1">
      <c r="B13" s="33"/>
      <c r="D13" s="28" t="s">
        <v>18</v>
      </c>
      <c r="F13" s="26" t="s">
        <v>21</v>
      </c>
      <c r="I13" s="28" t="s">
        <v>20</v>
      </c>
      <c r="J13" s="26" t="s">
        <v>21</v>
      </c>
      <c r="L13" s="33"/>
    </row>
    <row r="14" spans="2:46" s="1" customFormat="1" ht="12" customHeight="1">
      <c r="B14" s="33"/>
      <c r="D14" s="28" t="s">
        <v>22</v>
      </c>
      <c r="F14" s="26" t="s">
        <v>23</v>
      </c>
      <c r="I14" s="28" t="s">
        <v>24</v>
      </c>
      <c r="J14" s="49">
        <f>'Rekapitulace stavby'!AN8</f>
        <v>45470</v>
      </c>
      <c r="L14" s="33"/>
    </row>
    <row r="15" spans="2:46" s="1" customFormat="1" ht="10.9" customHeight="1">
      <c r="B15" s="33"/>
      <c r="L15" s="33"/>
    </row>
    <row r="16" spans="2:46" s="1" customFormat="1" ht="12" customHeight="1">
      <c r="B16" s="33"/>
      <c r="D16" s="28" t="s">
        <v>25</v>
      </c>
      <c r="I16" s="28" t="s">
        <v>26</v>
      </c>
      <c r="J16" s="26" t="s">
        <v>21</v>
      </c>
      <c r="L16" s="33"/>
    </row>
    <row r="17" spans="2:12" s="1" customFormat="1" ht="18" customHeight="1">
      <c r="B17" s="33"/>
      <c r="E17" s="26" t="s">
        <v>27</v>
      </c>
      <c r="I17" s="28" t="s">
        <v>28</v>
      </c>
      <c r="J17" s="26" t="s">
        <v>21</v>
      </c>
      <c r="L17" s="33"/>
    </row>
    <row r="18" spans="2:12" s="1" customFormat="1" ht="6.95" customHeight="1">
      <c r="B18" s="33"/>
      <c r="L18" s="33"/>
    </row>
    <row r="19" spans="2:12" s="1" customFormat="1" ht="12" customHeight="1">
      <c r="B19" s="33"/>
      <c r="D19" s="28" t="s">
        <v>29</v>
      </c>
      <c r="I19" s="28" t="s">
        <v>26</v>
      </c>
      <c r="J19" s="29" t="str">
        <f>'Rekapitulace stavby'!AN13</f>
        <v>25567225</v>
      </c>
      <c r="L19" s="33"/>
    </row>
    <row r="20" spans="2:12" s="1" customFormat="1" ht="18" customHeight="1">
      <c r="B20" s="33"/>
      <c r="E20" s="338" t="str">
        <f>'Rekapitulace stavby'!E14</f>
        <v>Sdružení firem VW WACHAL a.s., YUCON CZ s.r.o. a STANTER, a.s. zkratkou S-VWYUST</v>
      </c>
      <c r="F20" s="327"/>
      <c r="G20" s="327"/>
      <c r="H20" s="327"/>
      <c r="I20" s="28" t="s">
        <v>28</v>
      </c>
      <c r="J20" s="29" t="str">
        <f>'Rekapitulace stavby'!AN14</f>
        <v>CZ25567225</v>
      </c>
      <c r="L20" s="33"/>
    </row>
    <row r="21" spans="2:12" s="1" customFormat="1" ht="6.95" customHeight="1">
      <c r="B21" s="33"/>
      <c r="L21" s="33"/>
    </row>
    <row r="22" spans="2:12" s="1" customFormat="1" ht="12" customHeight="1">
      <c r="B22" s="33"/>
      <c r="D22" s="28" t="s">
        <v>30</v>
      </c>
      <c r="I22" s="28" t="s">
        <v>26</v>
      </c>
      <c r="J22" s="26" t="s">
        <v>21</v>
      </c>
      <c r="L22" s="33"/>
    </row>
    <row r="23" spans="2:12" s="1" customFormat="1" ht="18" customHeight="1">
      <c r="B23" s="33"/>
      <c r="E23" s="26" t="s">
        <v>31</v>
      </c>
      <c r="I23" s="28" t="s">
        <v>28</v>
      </c>
      <c r="J23" s="26" t="s">
        <v>21</v>
      </c>
      <c r="L23" s="33"/>
    </row>
    <row r="24" spans="2:12" s="1" customFormat="1" ht="6.95" customHeight="1">
      <c r="B24" s="33"/>
      <c r="L24" s="33"/>
    </row>
    <row r="25" spans="2:12" s="1" customFormat="1" ht="12" customHeight="1">
      <c r="B25" s="33"/>
      <c r="D25" s="28" t="s">
        <v>33</v>
      </c>
      <c r="I25" s="28" t="s">
        <v>26</v>
      </c>
      <c r="J25" s="26" t="str">
        <f>IF('Rekapitulace stavby'!AN19="","",'Rekapitulace stavby'!AN19)</f>
        <v/>
      </c>
      <c r="L25" s="33"/>
    </row>
    <row r="26" spans="2:12" s="1" customFormat="1" ht="18" customHeight="1">
      <c r="B26" s="33"/>
      <c r="E26" s="26" t="str">
        <f>IF('Rekapitulace stavby'!E20="","",'Rekapitulace stavby'!E20)</f>
        <v xml:space="preserve"> </v>
      </c>
      <c r="I26" s="28" t="s">
        <v>28</v>
      </c>
      <c r="J26" s="26" t="str">
        <f>IF('Rekapitulace stavby'!AN20="","",'Rekapitulace stavby'!AN20)</f>
        <v/>
      </c>
      <c r="L26" s="33"/>
    </row>
    <row r="27" spans="2:12" s="1" customFormat="1" ht="6.95" customHeight="1">
      <c r="B27" s="33"/>
      <c r="L27" s="33"/>
    </row>
    <row r="28" spans="2:12" s="1" customFormat="1" ht="12" customHeight="1">
      <c r="B28" s="33"/>
      <c r="D28" s="28" t="s">
        <v>35</v>
      </c>
      <c r="L28" s="33"/>
    </row>
    <row r="29" spans="2:12" s="7" customFormat="1" ht="16.5" customHeight="1">
      <c r="B29" s="91"/>
      <c r="E29" s="331" t="s">
        <v>21</v>
      </c>
      <c r="F29" s="331"/>
      <c r="G29" s="331"/>
      <c r="H29" s="331"/>
      <c r="L29" s="91"/>
    </row>
    <row r="30" spans="2:12" s="1" customFormat="1" ht="6.95" customHeight="1">
      <c r="B30" s="33"/>
      <c r="L30" s="33"/>
    </row>
    <row r="31" spans="2:12" s="1" customFormat="1" ht="6.95" customHeight="1">
      <c r="B31" s="33"/>
      <c r="D31" s="50"/>
      <c r="E31" s="50"/>
      <c r="F31" s="50"/>
      <c r="G31" s="50"/>
      <c r="H31" s="50"/>
      <c r="I31" s="50"/>
      <c r="J31" s="50"/>
      <c r="K31" s="50"/>
      <c r="L31" s="33"/>
    </row>
    <row r="32" spans="2:12" s="1" customFormat="1" ht="25.35" customHeight="1">
      <c r="B32" s="33"/>
      <c r="D32" s="93" t="s">
        <v>37</v>
      </c>
      <c r="J32" s="62">
        <f>ROUND(J86, 2)</f>
        <v>4791530.0199999996</v>
      </c>
      <c r="L32" s="33"/>
    </row>
    <row r="33" spans="2:12" s="1" customFormat="1" ht="6.95" customHeight="1">
      <c r="B33" s="33"/>
      <c r="D33" s="50"/>
      <c r="E33" s="50"/>
      <c r="F33" s="50"/>
      <c r="G33" s="50"/>
      <c r="H33" s="50"/>
      <c r="I33" s="50"/>
      <c r="J33" s="50"/>
      <c r="K33" s="50"/>
      <c r="L33" s="33"/>
    </row>
    <row r="34" spans="2:12" s="1" customFormat="1" ht="14.45" customHeight="1">
      <c r="B34" s="33"/>
      <c r="F34" s="94" t="s">
        <v>39</v>
      </c>
      <c r="I34" s="94" t="s">
        <v>38</v>
      </c>
      <c r="J34" s="94" t="s">
        <v>40</v>
      </c>
      <c r="L34" s="33"/>
    </row>
    <row r="35" spans="2:12" s="1" customFormat="1" ht="14.45" customHeight="1">
      <c r="B35" s="33"/>
      <c r="D35" s="95" t="s">
        <v>41</v>
      </c>
      <c r="E35" s="28" t="s">
        <v>42</v>
      </c>
      <c r="F35" s="82">
        <f>ROUND((SUM(BE86:BE343)),  2)</f>
        <v>4791530.0199999996</v>
      </c>
      <c r="I35" s="96">
        <v>0.21</v>
      </c>
      <c r="J35" s="82">
        <f>ROUND(((SUM(BE86:BE343))*I35),  2)</f>
        <v>1006221.3</v>
      </c>
      <c r="L35" s="33"/>
    </row>
    <row r="36" spans="2:12" s="1" customFormat="1" ht="14.45" customHeight="1">
      <c r="B36" s="33"/>
      <c r="E36" s="28" t="s">
        <v>43</v>
      </c>
      <c r="F36" s="82">
        <f>ROUND((SUM(BF86:BF343)),  2)</f>
        <v>0</v>
      </c>
      <c r="I36" s="96">
        <v>0.12</v>
      </c>
      <c r="J36" s="82">
        <f>ROUND(((SUM(BF86:BF343))*I36),  2)</f>
        <v>0</v>
      </c>
      <c r="L36" s="33"/>
    </row>
    <row r="37" spans="2:12" s="1" customFormat="1" ht="14.45" hidden="1" customHeight="1">
      <c r="B37" s="33"/>
      <c r="E37" s="28" t="s">
        <v>44</v>
      </c>
      <c r="F37" s="82">
        <f>ROUND((SUM(BG86:BG343)),  2)</f>
        <v>0</v>
      </c>
      <c r="I37" s="96">
        <v>0.21</v>
      </c>
      <c r="J37" s="82">
        <f>0</f>
        <v>0</v>
      </c>
      <c r="L37" s="33"/>
    </row>
    <row r="38" spans="2:12" s="1" customFormat="1" ht="14.45" hidden="1" customHeight="1">
      <c r="B38" s="33"/>
      <c r="E38" s="28" t="s">
        <v>45</v>
      </c>
      <c r="F38" s="82">
        <f>ROUND((SUM(BH86:BH343)),  2)</f>
        <v>0</v>
      </c>
      <c r="I38" s="96">
        <v>0.12</v>
      </c>
      <c r="J38" s="82">
        <f>0</f>
        <v>0</v>
      </c>
      <c r="L38" s="33"/>
    </row>
    <row r="39" spans="2:12" s="1" customFormat="1" ht="14.45" hidden="1" customHeight="1">
      <c r="B39" s="33"/>
      <c r="E39" s="28" t="s">
        <v>46</v>
      </c>
      <c r="F39" s="82">
        <f>ROUND((SUM(BI86:BI343)),  2)</f>
        <v>0</v>
      </c>
      <c r="I39" s="96">
        <v>0</v>
      </c>
      <c r="J39" s="82">
        <f>0</f>
        <v>0</v>
      </c>
      <c r="L39" s="33"/>
    </row>
    <row r="40" spans="2:12" s="1" customFormat="1" ht="6.95" customHeight="1">
      <c r="B40" s="33"/>
      <c r="L40" s="33"/>
    </row>
    <row r="41" spans="2:12" s="1" customFormat="1" ht="25.35" customHeight="1">
      <c r="B41" s="33"/>
      <c r="C41" s="97"/>
      <c r="D41" s="98" t="s">
        <v>47</v>
      </c>
      <c r="E41" s="53"/>
      <c r="F41" s="53"/>
      <c r="G41" s="99" t="s">
        <v>48</v>
      </c>
      <c r="H41" s="100" t="s">
        <v>49</v>
      </c>
      <c r="I41" s="53"/>
      <c r="J41" s="101">
        <f>SUM(J32:J39)</f>
        <v>5797751.3199999994</v>
      </c>
      <c r="K41" s="102"/>
      <c r="L41" s="33"/>
    </row>
    <row r="42" spans="2:12" s="1" customFormat="1" ht="14.45" customHeight="1">
      <c r="B42" s="41"/>
      <c r="C42" s="42"/>
      <c r="D42" s="42"/>
      <c r="E42" s="42"/>
      <c r="F42" s="42"/>
      <c r="G42" s="42"/>
      <c r="H42" s="42"/>
      <c r="I42" s="42"/>
      <c r="J42" s="42"/>
      <c r="K42" s="42"/>
      <c r="L42" s="33"/>
    </row>
    <row r="46" spans="2:12" s="1" customFormat="1" ht="6.95" customHeight="1">
      <c r="B46" s="43"/>
      <c r="C46" s="44"/>
      <c r="D46" s="44"/>
      <c r="E46" s="44"/>
      <c r="F46" s="44"/>
      <c r="G46" s="44"/>
      <c r="H46" s="44"/>
      <c r="I46" s="44"/>
      <c r="J46" s="44"/>
      <c r="K46" s="44"/>
      <c r="L46" s="33"/>
    </row>
    <row r="47" spans="2:12" s="1" customFormat="1" ht="24.95" customHeight="1">
      <c r="B47" s="33"/>
      <c r="C47" s="22" t="s">
        <v>270</v>
      </c>
      <c r="L47" s="33"/>
    </row>
    <row r="48" spans="2:12" s="1" customFormat="1" ht="6.95" customHeight="1">
      <c r="B48" s="33"/>
      <c r="L48" s="33"/>
    </row>
    <row r="49" spans="2:47" s="1" customFormat="1" ht="12" customHeight="1">
      <c r="B49" s="33"/>
      <c r="C49" s="28" t="s">
        <v>16</v>
      </c>
      <c r="L49" s="33"/>
    </row>
    <row r="50" spans="2:47" s="1" customFormat="1" ht="16.5" customHeight="1">
      <c r="B50" s="33"/>
      <c r="E50" s="336" t="str">
        <f>E7</f>
        <v>Novostavba Onkologické kliniky P4 - Novostavba budovy P4</v>
      </c>
      <c r="F50" s="337"/>
      <c r="G50" s="337"/>
      <c r="H50" s="337"/>
      <c r="L50" s="33"/>
    </row>
    <row r="51" spans="2:47" ht="12" customHeight="1">
      <c r="B51" s="21"/>
      <c r="C51" s="28" t="s">
        <v>188</v>
      </c>
      <c r="L51" s="21"/>
    </row>
    <row r="52" spans="2:47" s="1" customFormat="1" ht="16.5" customHeight="1">
      <c r="B52" s="33"/>
      <c r="E52" s="336" t="s">
        <v>192</v>
      </c>
      <c r="F52" s="335"/>
      <c r="G52" s="335"/>
      <c r="H52" s="335"/>
      <c r="L52" s="33"/>
    </row>
    <row r="53" spans="2:47" s="1" customFormat="1" ht="12" customHeight="1">
      <c r="B53" s="33"/>
      <c r="C53" s="28" t="s">
        <v>196</v>
      </c>
      <c r="L53" s="33"/>
    </row>
    <row r="54" spans="2:47" s="1" customFormat="1" ht="16.5" customHeight="1">
      <c r="B54" s="33"/>
      <c r="E54" s="305" t="str">
        <f>E11</f>
        <v>D.1.4.H.a - SK - Strukturovaná kabeláž</v>
      </c>
      <c r="F54" s="335"/>
      <c r="G54" s="335"/>
      <c r="H54" s="335"/>
      <c r="L54" s="33"/>
    </row>
    <row r="55" spans="2:47" s="1" customFormat="1" ht="6.95" customHeight="1">
      <c r="B55" s="33"/>
      <c r="L55" s="33"/>
    </row>
    <row r="56" spans="2:47" s="1" customFormat="1" ht="12" customHeight="1">
      <c r="B56" s="33"/>
      <c r="C56" s="28" t="s">
        <v>22</v>
      </c>
      <c r="F56" s="26" t="str">
        <f>F14</f>
        <v>Olomouc</v>
      </c>
      <c r="I56" s="28" t="s">
        <v>24</v>
      </c>
      <c r="J56" s="49">
        <f>IF(J14="","",J14)</f>
        <v>45470</v>
      </c>
      <c r="L56" s="33"/>
    </row>
    <row r="57" spans="2:47" s="1" customFormat="1" ht="6.95" customHeight="1">
      <c r="B57" s="33"/>
      <c r="L57" s="33"/>
    </row>
    <row r="58" spans="2:47" s="1" customFormat="1" ht="25.7" customHeight="1">
      <c r="B58" s="33"/>
      <c r="C58" s="28" t="s">
        <v>25</v>
      </c>
      <c r="F58" s="26" t="str">
        <f>E17</f>
        <v>Fakultní nemocnice Olomouc</v>
      </c>
      <c r="I58" s="28" t="s">
        <v>30</v>
      </c>
      <c r="J58" s="31" t="str">
        <f>E23</f>
        <v>Adam Rujbr Architects</v>
      </c>
      <c r="L58" s="33"/>
    </row>
    <row r="59" spans="2:47" s="1" customFormat="1" ht="15.2" customHeight="1">
      <c r="B59" s="33"/>
      <c r="C59" s="28" t="s">
        <v>29</v>
      </c>
      <c r="F59" s="26" t="str">
        <f>IF(E20="","",E20)</f>
        <v>Sdružení firem VW WACHAL a.s., YUCON CZ s.r.o. a STANTER, a.s. zkratkou S-VWYUST</v>
      </c>
      <c r="I59" s="28" t="s">
        <v>33</v>
      </c>
      <c r="J59" s="31" t="str">
        <f>E26</f>
        <v xml:space="preserve"> </v>
      </c>
      <c r="L59" s="33"/>
    </row>
    <row r="60" spans="2:47" s="1" customFormat="1" ht="10.35" customHeight="1">
      <c r="B60" s="33"/>
      <c r="L60" s="33"/>
    </row>
    <row r="61" spans="2:47" s="1" customFormat="1" ht="29.25" customHeight="1">
      <c r="B61" s="33"/>
      <c r="C61" s="103" t="s">
        <v>271</v>
      </c>
      <c r="D61" s="97"/>
      <c r="E61" s="97"/>
      <c r="F61" s="97"/>
      <c r="G61" s="97"/>
      <c r="H61" s="97"/>
      <c r="I61" s="97"/>
      <c r="J61" s="104" t="s">
        <v>272</v>
      </c>
      <c r="K61" s="97"/>
      <c r="L61" s="33"/>
    </row>
    <row r="62" spans="2:47" s="1" customFormat="1" ht="10.35" customHeight="1">
      <c r="B62" s="33"/>
      <c r="L62" s="33"/>
    </row>
    <row r="63" spans="2:47" s="1" customFormat="1" ht="22.9" customHeight="1">
      <c r="B63" s="33"/>
      <c r="C63" s="105" t="s">
        <v>69</v>
      </c>
      <c r="J63" s="62">
        <f>J86</f>
        <v>4791530.0199999986</v>
      </c>
      <c r="L63" s="33"/>
      <c r="AU63" s="18" t="s">
        <v>273</v>
      </c>
    </row>
    <row r="64" spans="2:47" s="8" customFormat="1" ht="24.95" customHeight="1">
      <c r="B64" s="106"/>
      <c r="D64" s="107" t="s">
        <v>8090</v>
      </c>
      <c r="E64" s="108"/>
      <c r="F64" s="108"/>
      <c r="G64" s="108"/>
      <c r="H64" s="108"/>
      <c r="I64" s="108"/>
      <c r="J64" s="109">
        <f>J87</f>
        <v>4791530.0199999986</v>
      </c>
      <c r="L64" s="106"/>
    </row>
    <row r="65" spans="2:12" s="1" customFormat="1" ht="21.75" customHeight="1">
      <c r="B65" s="33"/>
      <c r="L65" s="33"/>
    </row>
    <row r="66" spans="2:12" s="1" customFormat="1" ht="6.95" customHeight="1">
      <c r="B66" s="41"/>
      <c r="C66" s="42"/>
      <c r="D66" s="42"/>
      <c r="E66" s="42"/>
      <c r="F66" s="42"/>
      <c r="G66" s="42"/>
      <c r="H66" s="42"/>
      <c r="I66" s="42"/>
      <c r="J66" s="42"/>
      <c r="K66" s="42"/>
      <c r="L66" s="33"/>
    </row>
    <row r="70" spans="2:12" s="1" customFormat="1" ht="6.95" customHeight="1">
      <c r="B70" s="43"/>
      <c r="C70" s="44"/>
      <c r="D70" s="44"/>
      <c r="E70" s="44"/>
      <c r="F70" s="44"/>
      <c r="G70" s="44"/>
      <c r="H70" s="44"/>
      <c r="I70" s="44"/>
      <c r="J70" s="44"/>
      <c r="K70" s="44"/>
      <c r="L70" s="33"/>
    </row>
    <row r="71" spans="2:12" s="1" customFormat="1" ht="24.95" customHeight="1">
      <c r="B71" s="33"/>
      <c r="C71" s="22" t="s">
        <v>315</v>
      </c>
      <c r="L71" s="33"/>
    </row>
    <row r="72" spans="2:12" s="1" customFormat="1" ht="6.95" customHeight="1">
      <c r="B72" s="33"/>
      <c r="L72" s="33"/>
    </row>
    <row r="73" spans="2:12" s="1" customFormat="1" ht="12" customHeight="1">
      <c r="B73" s="33"/>
      <c r="C73" s="28" t="s">
        <v>16</v>
      </c>
      <c r="L73" s="33"/>
    </row>
    <row r="74" spans="2:12" s="1" customFormat="1" ht="16.5" customHeight="1">
      <c r="B74" s="33"/>
      <c r="E74" s="336" t="str">
        <f>E7</f>
        <v>Novostavba Onkologické kliniky P4 - Novostavba budovy P4</v>
      </c>
      <c r="F74" s="337"/>
      <c r="G74" s="337"/>
      <c r="H74" s="337"/>
      <c r="L74" s="33"/>
    </row>
    <row r="75" spans="2:12" ht="12" customHeight="1">
      <c r="B75" s="21"/>
      <c r="C75" s="28" t="s">
        <v>188</v>
      </c>
      <c r="L75" s="21"/>
    </row>
    <row r="76" spans="2:12" s="1" customFormat="1" ht="16.5" customHeight="1">
      <c r="B76" s="33"/>
      <c r="E76" s="336" t="s">
        <v>192</v>
      </c>
      <c r="F76" s="335"/>
      <c r="G76" s="335"/>
      <c r="H76" s="335"/>
      <c r="L76" s="33"/>
    </row>
    <row r="77" spans="2:12" s="1" customFormat="1" ht="12" customHeight="1">
      <c r="B77" s="33"/>
      <c r="C77" s="28" t="s">
        <v>196</v>
      </c>
      <c r="L77" s="33"/>
    </row>
    <row r="78" spans="2:12" s="1" customFormat="1" ht="16.5" customHeight="1">
      <c r="B78" s="33"/>
      <c r="E78" s="305" t="str">
        <f>E11</f>
        <v>D.1.4.H.a - SK - Strukturovaná kabeláž</v>
      </c>
      <c r="F78" s="335"/>
      <c r="G78" s="335"/>
      <c r="H78" s="335"/>
      <c r="L78" s="33"/>
    </row>
    <row r="79" spans="2:12" s="1" customFormat="1" ht="6.95" customHeight="1">
      <c r="B79" s="33"/>
      <c r="L79" s="33"/>
    </row>
    <row r="80" spans="2:12" s="1" customFormat="1" ht="12" customHeight="1">
      <c r="B80" s="33"/>
      <c r="C80" s="28" t="s">
        <v>22</v>
      </c>
      <c r="F80" s="26" t="str">
        <f>F14</f>
        <v>Olomouc</v>
      </c>
      <c r="I80" s="28" t="s">
        <v>24</v>
      </c>
      <c r="J80" s="49">
        <f>IF(J14="","",J14)</f>
        <v>45470</v>
      </c>
      <c r="L80" s="33"/>
    </row>
    <row r="81" spans="2:65" s="1" customFormat="1" ht="6.95" customHeight="1">
      <c r="B81" s="33"/>
      <c r="L81" s="33"/>
    </row>
    <row r="82" spans="2:65" s="1" customFormat="1" ht="25.7" customHeight="1">
      <c r="B82" s="33"/>
      <c r="C82" s="28" t="s">
        <v>25</v>
      </c>
      <c r="F82" s="26" t="str">
        <f>E17</f>
        <v>Fakultní nemocnice Olomouc</v>
      </c>
      <c r="I82" s="28" t="s">
        <v>30</v>
      </c>
      <c r="J82" s="31" t="str">
        <f>E23</f>
        <v>Adam Rujbr Architects</v>
      </c>
      <c r="L82" s="33"/>
    </row>
    <row r="83" spans="2:65" s="1" customFormat="1" ht="15.2" customHeight="1">
      <c r="B83" s="33"/>
      <c r="C83" s="28" t="s">
        <v>29</v>
      </c>
      <c r="F83" s="26" t="str">
        <f>IF(E20="","",E20)</f>
        <v>Sdružení firem VW WACHAL a.s., YUCON CZ s.r.o. a STANTER, a.s. zkratkou S-VWYUST</v>
      </c>
      <c r="I83" s="28" t="s">
        <v>33</v>
      </c>
      <c r="J83" s="31" t="str">
        <f>E26</f>
        <v xml:space="preserve"> </v>
      </c>
      <c r="L83" s="33"/>
    </row>
    <row r="84" spans="2:65" s="1" customFormat="1" ht="10.35" customHeight="1">
      <c r="B84" s="33"/>
      <c r="L84" s="33"/>
    </row>
    <row r="85" spans="2:65" s="10" customFormat="1" ht="29.25" customHeight="1">
      <c r="B85" s="114"/>
      <c r="C85" s="115" t="s">
        <v>316</v>
      </c>
      <c r="D85" s="116" t="s">
        <v>56</v>
      </c>
      <c r="E85" s="116" t="s">
        <v>52</v>
      </c>
      <c r="F85" s="116" t="s">
        <v>53</v>
      </c>
      <c r="G85" s="116" t="s">
        <v>317</v>
      </c>
      <c r="H85" s="116" t="s">
        <v>318</v>
      </c>
      <c r="I85" s="116" t="s">
        <v>319</v>
      </c>
      <c r="J85" s="116" t="s">
        <v>272</v>
      </c>
      <c r="K85" s="117" t="s">
        <v>320</v>
      </c>
      <c r="L85" s="114"/>
      <c r="M85" s="55" t="s">
        <v>21</v>
      </c>
      <c r="N85" s="56" t="s">
        <v>41</v>
      </c>
      <c r="O85" s="56" t="s">
        <v>321</v>
      </c>
      <c r="P85" s="56" t="s">
        <v>322</v>
      </c>
      <c r="Q85" s="56" t="s">
        <v>323</v>
      </c>
      <c r="R85" s="56" t="s">
        <v>324</v>
      </c>
      <c r="S85" s="56" t="s">
        <v>325</v>
      </c>
      <c r="T85" s="57" t="s">
        <v>326</v>
      </c>
    </row>
    <row r="86" spans="2:65" s="1" customFormat="1" ht="22.9" customHeight="1">
      <c r="B86" s="33"/>
      <c r="C86" s="60" t="s">
        <v>327</v>
      </c>
      <c r="J86" s="118">
        <f>BK86</f>
        <v>4791530.0199999986</v>
      </c>
      <c r="L86" s="33"/>
      <c r="M86" s="58"/>
      <c r="N86" s="50"/>
      <c r="O86" s="50"/>
      <c r="P86" s="119">
        <f>P87</f>
        <v>0</v>
      </c>
      <c r="Q86" s="50"/>
      <c r="R86" s="119">
        <f>R87</f>
        <v>0</v>
      </c>
      <c r="S86" s="50"/>
      <c r="T86" s="120">
        <f>T87</f>
        <v>0</v>
      </c>
      <c r="AT86" s="18" t="s">
        <v>70</v>
      </c>
      <c r="AU86" s="18" t="s">
        <v>273</v>
      </c>
      <c r="BK86" s="121">
        <f>BK87</f>
        <v>4791530.0199999986</v>
      </c>
    </row>
    <row r="87" spans="2:65" s="11" customFormat="1" ht="25.9" customHeight="1">
      <c r="B87" s="122"/>
      <c r="D87" s="123" t="s">
        <v>70</v>
      </c>
      <c r="E87" s="124" t="s">
        <v>8091</v>
      </c>
      <c r="F87" s="124" t="s">
        <v>8092</v>
      </c>
      <c r="I87" s="125"/>
      <c r="J87" s="126">
        <f>BK87</f>
        <v>4791530.0199999986</v>
      </c>
      <c r="L87" s="122"/>
      <c r="M87" s="127"/>
      <c r="P87" s="128">
        <f>SUM(P88:P343)</f>
        <v>0</v>
      </c>
      <c r="R87" s="128">
        <f>SUM(R88:R343)</f>
        <v>0</v>
      </c>
      <c r="T87" s="129">
        <f>SUM(T88:T343)</f>
        <v>0</v>
      </c>
      <c r="AR87" s="123" t="s">
        <v>78</v>
      </c>
      <c r="AT87" s="130" t="s">
        <v>70</v>
      </c>
      <c r="AU87" s="130" t="s">
        <v>71</v>
      </c>
      <c r="AY87" s="123" t="s">
        <v>330</v>
      </c>
      <c r="BK87" s="131">
        <f>SUM(BK88:BK343)</f>
        <v>4791530.0199999986</v>
      </c>
    </row>
    <row r="88" spans="2:65" s="1" customFormat="1" ht="16.5" customHeight="1">
      <c r="B88" s="33"/>
      <c r="C88" s="134" t="s">
        <v>78</v>
      </c>
      <c r="D88" s="134" t="s">
        <v>332</v>
      </c>
      <c r="E88" s="135" t="s">
        <v>8093</v>
      </c>
      <c r="F88" s="136" t="s">
        <v>8094</v>
      </c>
      <c r="G88" s="137" t="s">
        <v>2551</v>
      </c>
      <c r="H88" s="138">
        <v>3</v>
      </c>
      <c r="I88" s="139">
        <v>2590.0700000000002</v>
      </c>
      <c r="J88" s="140">
        <f>ROUND(I88*H88,2)</f>
        <v>7770.21</v>
      </c>
      <c r="K88" s="136" t="s">
        <v>21</v>
      </c>
      <c r="L88" s="33"/>
      <c r="M88" s="141" t="s">
        <v>21</v>
      </c>
      <c r="N88" s="142" t="s">
        <v>42</v>
      </c>
      <c r="P88" s="143">
        <f>O88*H88</f>
        <v>0</v>
      </c>
      <c r="Q88" s="143">
        <v>0</v>
      </c>
      <c r="R88" s="143">
        <f>Q88*H88</f>
        <v>0</v>
      </c>
      <c r="S88" s="143">
        <v>0</v>
      </c>
      <c r="T88" s="144">
        <f>S88*H88</f>
        <v>0</v>
      </c>
      <c r="AR88" s="145" t="s">
        <v>1050</v>
      </c>
      <c r="AT88" s="145" t="s">
        <v>332</v>
      </c>
      <c r="AU88" s="145" t="s">
        <v>78</v>
      </c>
      <c r="AY88" s="18" t="s">
        <v>330</v>
      </c>
      <c r="BE88" s="146">
        <f>IF(N88="základní",J88,0)</f>
        <v>7770.21</v>
      </c>
      <c r="BF88" s="146">
        <f>IF(N88="snížená",J88,0)</f>
        <v>0</v>
      </c>
      <c r="BG88" s="146">
        <f>IF(N88="zákl. přenesená",J88,0)</f>
        <v>0</v>
      </c>
      <c r="BH88" s="146">
        <f>IF(N88="sníž. přenesená",J88,0)</f>
        <v>0</v>
      </c>
      <c r="BI88" s="146">
        <f>IF(N88="nulová",J88,0)</f>
        <v>0</v>
      </c>
      <c r="BJ88" s="18" t="s">
        <v>78</v>
      </c>
      <c r="BK88" s="146">
        <f>ROUND(I88*H88,2)</f>
        <v>7770.21</v>
      </c>
      <c r="BL88" s="18" t="s">
        <v>1050</v>
      </c>
      <c r="BM88" s="145" t="s">
        <v>80</v>
      </c>
    </row>
    <row r="89" spans="2:65" s="1" customFormat="1" ht="16.5" customHeight="1">
      <c r="B89" s="33"/>
      <c r="C89" s="173" t="s">
        <v>80</v>
      </c>
      <c r="D89" s="173" t="s">
        <v>475</v>
      </c>
      <c r="E89" s="174" t="s">
        <v>8095</v>
      </c>
      <c r="F89" s="175" t="s">
        <v>8096</v>
      </c>
      <c r="G89" s="176" t="s">
        <v>2551</v>
      </c>
      <c r="H89" s="177">
        <v>3</v>
      </c>
      <c r="I89" s="178">
        <v>22490.400000000001</v>
      </c>
      <c r="J89" s="179">
        <f>ROUND(I89*H89,2)</f>
        <v>67471.199999999997</v>
      </c>
      <c r="K89" s="175" t="s">
        <v>21</v>
      </c>
      <c r="L89" s="180"/>
      <c r="M89" s="181" t="s">
        <v>21</v>
      </c>
      <c r="N89" s="182" t="s">
        <v>42</v>
      </c>
      <c r="P89" s="143">
        <f>O89*H89</f>
        <v>0</v>
      </c>
      <c r="Q89" s="143">
        <v>0</v>
      </c>
      <c r="R89" s="143">
        <f>Q89*H89</f>
        <v>0</v>
      </c>
      <c r="S89" s="143">
        <v>0</v>
      </c>
      <c r="T89" s="144">
        <f>S89*H89</f>
        <v>0</v>
      </c>
      <c r="AR89" s="145" t="s">
        <v>3080</v>
      </c>
      <c r="AT89" s="145" t="s">
        <v>475</v>
      </c>
      <c r="AU89" s="145" t="s">
        <v>78</v>
      </c>
      <c r="AY89" s="18" t="s">
        <v>330</v>
      </c>
      <c r="BE89" s="146">
        <f>IF(N89="základní",J89,0)</f>
        <v>67471.199999999997</v>
      </c>
      <c r="BF89" s="146">
        <f>IF(N89="snížená",J89,0)</f>
        <v>0</v>
      </c>
      <c r="BG89" s="146">
        <f>IF(N89="zákl. přenesená",J89,0)</f>
        <v>0</v>
      </c>
      <c r="BH89" s="146">
        <f>IF(N89="sníž. přenesená",J89,0)</f>
        <v>0</v>
      </c>
      <c r="BI89" s="146">
        <f>IF(N89="nulová",J89,0)</f>
        <v>0</v>
      </c>
      <c r="BJ89" s="18" t="s">
        <v>78</v>
      </c>
      <c r="BK89" s="146">
        <f>ROUND(I89*H89,2)</f>
        <v>67471.199999999997</v>
      </c>
      <c r="BL89" s="18" t="s">
        <v>1050</v>
      </c>
      <c r="BM89" s="145" t="s">
        <v>336</v>
      </c>
    </row>
    <row r="90" spans="2:65" s="12" customFormat="1">
      <c r="B90" s="151"/>
      <c r="D90" s="152" t="s">
        <v>340</v>
      </c>
      <c r="E90" s="153" t="s">
        <v>21</v>
      </c>
      <c r="F90" s="154" t="s">
        <v>8097</v>
      </c>
      <c r="H90" s="153" t="s">
        <v>21</v>
      </c>
      <c r="I90" s="155"/>
      <c r="L90" s="151"/>
      <c r="M90" s="156"/>
      <c r="T90" s="157"/>
      <c r="AT90" s="153" t="s">
        <v>340</v>
      </c>
      <c r="AU90" s="153" t="s">
        <v>78</v>
      </c>
      <c r="AV90" s="12" t="s">
        <v>78</v>
      </c>
      <c r="AW90" s="12" t="s">
        <v>32</v>
      </c>
      <c r="AX90" s="12" t="s">
        <v>71</v>
      </c>
      <c r="AY90" s="153" t="s">
        <v>330</v>
      </c>
    </row>
    <row r="91" spans="2:65" s="13" customFormat="1">
      <c r="B91" s="158"/>
      <c r="D91" s="152" t="s">
        <v>340</v>
      </c>
      <c r="E91" s="159" t="s">
        <v>21</v>
      </c>
      <c r="F91" s="160" t="s">
        <v>8098</v>
      </c>
      <c r="H91" s="161">
        <v>3</v>
      </c>
      <c r="I91" s="162"/>
      <c r="L91" s="158"/>
      <c r="M91" s="163"/>
      <c r="T91" s="164"/>
      <c r="AT91" s="159" t="s">
        <v>340</v>
      </c>
      <c r="AU91" s="159" t="s">
        <v>78</v>
      </c>
      <c r="AV91" s="13" t="s">
        <v>80</v>
      </c>
      <c r="AW91" s="13" t="s">
        <v>32</v>
      </c>
      <c r="AX91" s="13" t="s">
        <v>71</v>
      </c>
      <c r="AY91" s="159" t="s">
        <v>330</v>
      </c>
    </row>
    <row r="92" spans="2:65" s="14" customFormat="1">
      <c r="B92" s="166"/>
      <c r="D92" s="152" t="s">
        <v>340</v>
      </c>
      <c r="E92" s="167" t="s">
        <v>21</v>
      </c>
      <c r="F92" s="168" t="s">
        <v>443</v>
      </c>
      <c r="H92" s="169">
        <v>3</v>
      </c>
      <c r="I92" s="170"/>
      <c r="L92" s="166"/>
      <c r="M92" s="171"/>
      <c r="T92" s="172"/>
      <c r="AT92" s="167" t="s">
        <v>340</v>
      </c>
      <c r="AU92" s="167" t="s">
        <v>78</v>
      </c>
      <c r="AV92" s="14" t="s">
        <v>336</v>
      </c>
      <c r="AW92" s="14" t="s">
        <v>32</v>
      </c>
      <c r="AX92" s="14" t="s">
        <v>78</v>
      </c>
      <c r="AY92" s="167" t="s">
        <v>330</v>
      </c>
    </row>
    <row r="93" spans="2:65" s="1" customFormat="1" ht="16.5" customHeight="1">
      <c r="B93" s="33"/>
      <c r="C93" s="134" t="s">
        <v>171</v>
      </c>
      <c r="D93" s="134" t="s">
        <v>332</v>
      </c>
      <c r="E93" s="135" t="s">
        <v>8099</v>
      </c>
      <c r="F93" s="136" t="s">
        <v>8100</v>
      </c>
      <c r="G93" s="137" t="s">
        <v>2551</v>
      </c>
      <c r="H93" s="138">
        <v>3</v>
      </c>
      <c r="I93" s="139">
        <v>690.68</v>
      </c>
      <c r="J93" s="140">
        <f>ROUND(I93*H93,2)</f>
        <v>2072.04</v>
      </c>
      <c r="K93" s="136" t="s">
        <v>21</v>
      </c>
      <c r="L93" s="33"/>
      <c r="M93" s="141" t="s">
        <v>21</v>
      </c>
      <c r="N93" s="142" t="s">
        <v>42</v>
      </c>
      <c r="P93" s="143">
        <f>O93*H93</f>
        <v>0</v>
      </c>
      <c r="Q93" s="143">
        <v>0</v>
      </c>
      <c r="R93" s="143">
        <f>Q93*H93</f>
        <v>0</v>
      </c>
      <c r="S93" s="143">
        <v>0</v>
      </c>
      <c r="T93" s="144">
        <f>S93*H93</f>
        <v>0</v>
      </c>
      <c r="AR93" s="145" t="s">
        <v>1050</v>
      </c>
      <c r="AT93" s="145" t="s">
        <v>332</v>
      </c>
      <c r="AU93" s="145" t="s">
        <v>78</v>
      </c>
      <c r="AY93" s="18" t="s">
        <v>330</v>
      </c>
      <c r="BE93" s="146">
        <f>IF(N93="základní",J93,0)</f>
        <v>2072.04</v>
      </c>
      <c r="BF93" s="146">
        <f>IF(N93="snížená",J93,0)</f>
        <v>0</v>
      </c>
      <c r="BG93" s="146">
        <f>IF(N93="zákl. přenesená",J93,0)</f>
        <v>0</v>
      </c>
      <c r="BH93" s="146">
        <f>IF(N93="sníž. přenesená",J93,0)</f>
        <v>0</v>
      </c>
      <c r="BI93" s="146">
        <f>IF(N93="nulová",J93,0)</f>
        <v>0</v>
      </c>
      <c r="BJ93" s="18" t="s">
        <v>78</v>
      </c>
      <c r="BK93" s="146">
        <f>ROUND(I93*H93,2)</f>
        <v>2072.04</v>
      </c>
      <c r="BL93" s="18" t="s">
        <v>1050</v>
      </c>
      <c r="BM93" s="145" t="s">
        <v>370</v>
      </c>
    </row>
    <row r="94" spans="2:65" s="1" customFormat="1" ht="16.5" customHeight="1">
      <c r="B94" s="33"/>
      <c r="C94" s="173" t="s">
        <v>336</v>
      </c>
      <c r="D94" s="173" t="s">
        <v>475</v>
      </c>
      <c r="E94" s="174" t="s">
        <v>8101</v>
      </c>
      <c r="F94" s="175" t="s">
        <v>8102</v>
      </c>
      <c r="G94" s="176" t="s">
        <v>2551</v>
      </c>
      <c r="H94" s="177">
        <v>3</v>
      </c>
      <c r="I94" s="178">
        <v>4791.62</v>
      </c>
      <c r="J94" s="179">
        <f>ROUND(I94*H94,2)</f>
        <v>14374.86</v>
      </c>
      <c r="K94" s="175" t="s">
        <v>21</v>
      </c>
      <c r="L94" s="180"/>
      <c r="M94" s="181" t="s">
        <v>21</v>
      </c>
      <c r="N94" s="182" t="s">
        <v>42</v>
      </c>
      <c r="P94" s="143">
        <f>O94*H94</f>
        <v>0</v>
      </c>
      <c r="Q94" s="143">
        <v>0</v>
      </c>
      <c r="R94" s="143">
        <f>Q94*H94</f>
        <v>0</v>
      </c>
      <c r="S94" s="143">
        <v>0</v>
      </c>
      <c r="T94" s="144">
        <f>S94*H94</f>
        <v>0</v>
      </c>
      <c r="AR94" s="145" t="s">
        <v>3080</v>
      </c>
      <c r="AT94" s="145" t="s">
        <v>475</v>
      </c>
      <c r="AU94" s="145" t="s">
        <v>78</v>
      </c>
      <c r="AY94" s="18" t="s">
        <v>330</v>
      </c>
      <c r="BE94" s="146">
        <f>IF(N94="základní",J94,0)</f>
        <v>14374.86</v>
      </c>
      <c r="BF94" s="146">
        <f>IF(N94="snížená",J94,0)</f>
        <v>0</v>
      </c>
      <c r="BG94" s="146">
        <f>IF(N94="zákl. přenesená",J94,0)</f>
        <v>0</v>
      </c>
      <c r="BH94" s="146">
        <f>IF(N94="sníž. přenesená",J94,0)</f>
        <v>0</v>
      </c>
      <c r="BI94" s="146">
        <f>IF(N94="nulová",J94,0)</f>
        <v>0</v>
      </c>
      <c r="BJ94" s="18" t="s">
        <v>78</v>
      </c>
      <c r="BK94" s="146">
        <f>ROUND(I94*H94,2)</f>
        <v>14374.86</v>
      </c>
      <c r="BL94" s="18" t="s">
        <v>1050</v>
      </c>
      <c r="BM94" s="145" t="s">
        <v>388</v>
      </c>
    </row>
    <row r="95" spans="2:65" s="12" customFormat="1">
      <c r="B95" s="151"/>
      <c r="D95" s="152" t="s">
        <v>340</v>
      </c>
      <c r="E95" s="153" t="s">
        <v>21</v>
      </c>
      <c r="F95" s="154" t="s">
        <v>8097</v>
      </c>
      <c r="H95" s="153" t="s">
        <v>21</v>
      </c>
      <c r="I95" s="155"/>
      <c r="L95" s="151"/>
      <c r="M95" s="156"/>
      <c r="T95" s="157"/>
      <c r="AT95" s="153" t="s">
        <v>340</v>
      </c>
      <c r="AU95" s="153" t="s">
        <v>78</v>
      </c>
      <c r="AV95" s="12" t="s">
        <v>78</v>
      </c>
      <c r="AW95" s="12" t="s">
        <v>32</v>
      </c>
      <c r="AX95" s="12" t="s">
        <v>71</v>
      </c>
      <c r="AY95" s="153" t="s">
        <v>330</v>
      </c>
    </row>
    <row r="96" spans="2:65" s="13" customFormat="1">
      <c r="B96" s="158"/>
      <c r="D96" s="152" t="s">
        <v>340</v>
      </c>
      <c r="E96" s="159" t="s">
        <v>21</v>
      </c>
      <c r="F96" s="160" t="s">
        <v>8098</v>
      </c>
      <c r="H96" s="161">
        <v>3</v>
      </c>
      <c r="I96" s="162"/>
      <c r="L96" s="158"/>
      <c r="M96" s="163"/>
      <c r="T96" s="164"/>
      <c r="AT96" s="159" t="s">
        <v>340</v>
      </c>
      <c r="AU96" s="159" t="s">
        <v>78</v>
      </c>
      <c r="AV96" s="13" t="s">
        <v>80</v>
      </c>
      <c r="AW96" s="13" t="s">
        <v>32</v>
      </c>
      <c r="AX96" s="13" t="s">
        <v>71</v>
      </c>
      <c r="AY96" s="159" t="s">
        <v>330</v>
      </c>
    </row>
    <row r="97" spans="2:65" s="14" customFormat="1">
      <c r="B97" s="166"/>
      <c r="D97" s="152" t="s">
        <v>340</v>
      </c>
      <c r="E97" s="167" t="s">
        <v>21</v>
      </c>
      <c r="F97" s="168" t="s">
        <v>443</v>
      </c>
      <c r="H97" s="169">
        <v>3</v>
      </c>
      <c r="I97" s="170"/>
      <c r="L97" s="166"/>
      <c r="M97" s="171"/>
      <c r="T97" s="172"/>
      <c r="AT97" s="167" t="s">
        <v>340</v>
      </c>
      <c r="AU97" s="167" t="s">
        <v>78</v>
      </c>
      <c r="AV97" s="14" t="s">
        <v>336</v>
      </c>
      <c r="AW97" s="14" t="s">
        <v>32</v>
      </c>
      <c r="AX97" s="14" t="s">
        <v>78</v>
      </c>
      <c r="AY97" s="167" t="s">
        <v>330</v>
      </c>
    </row>
    <row r="98" spans="2:65" s="1" customFormat="1" ht="16.5" customHeight="1">
      <c r="B98" s="33"/>
      <c r="C98" s="134" t="s">
        <v>364</v>
      </c>
      <c r="D98" s="134" t="s">
        <v>332</v>
      </c>
      <c r="E98" s="135" t="s">
        <v>8103</v>
      </c>
      <c r="F98" s="136" t="s">
        <v>8104</v>
      </c>
      <c r="G98" s="137" t="s">
        <v>2551</v>
      </c>
      <c r="H98" s="138">
        <v>32</v>
      </c>
      <c r="I98" s="139">
        <v>1151.1400000000001</v>
      </c>
      <c r="J98" s="140">
        <f>ROUND(I98*H98,2)</f>
        <v>36836.480000000003</v>
      </c>
      <c r="K98" s="136" t="s">
        <v>21</v>
      </c>
      <c r="L98" s="33"/>
      <c r="M98" s="141" t="s">
        <v>21</v>
      </c>
      <c r="N98" s="142" t="s">
        <v>42</v>
      </c>
      <c r="P98" s="143">
        <f>O98*H98</f>
        <v>0</v>
      </c>
      <c r="Q98" s="143">
        <v>0</v>
      </c>
      <c r="R98" s="143">
        <f>Q98*H98</f>
        <v>0</v>
      </c>
      <c r="S98" s="143">
        <v>0</v>
      </c>
      <c r="T98" s="144">
        <f>S98*H98</f>
        <v>0</v>
      </c>
      <c r="AR98" s="145" t="s">
        <v>1050</v>
      </c>
      <c r="AT98" s="145" t="s">
        <v>332</v>
      </c>
      <c r="AU98" s="145" t="s">
        <v>78</v>
      </c>
      <c r="AY98" s="18" t="s">
        <v>330</v>
      </c>
      <c r="BE98" s="146">
        <f>IF(N98="základní",J98,0)</f>
        <v>36836.480000000003</v>
      </c>
      <c r="BF98" s="146">
        <f>IF(N98="snížená",J98,0)</f>
        <v>0</v>
      </c>
      <c r="BG98" s="146">
        <f>IF(N98="zákl. přenesená",J98,0)</f>
        <v>0</v>
      </c>
      <c r="BH98" s="146">
        <f>IF(N98="sníž. přenesená",J98,0)</f>
        <v>0</v>
      </c>
      <c r="BI98" s="146">
        <f>IF(N98="nulová",J98,0)</f>
        <v>0</v>
      </c>
      <c r="BJ98" s="18" t="s">
        <v>78</v>
      </c>
      <c r="BK98" s="146">
        <f>ROUND(I98*H98,2)</f>
        <v>36836.480000000003</v>
      </c>
      <c r="BL98" s="18" t="s">
        <v>1050</v>
      </c>
      <c r="BM98" s="145" t="s">
        <v>404</v>
      </c>
    </row>
    <row r="99" spans="2:65" s="1" customFormat="1" ht="16.5" customHeight="1">
      <c r="B99" s="33"/>
      <c r="C99" s="173" t="s">
        <v>370</v>
      </c>
      <c r="D99" s="173" t="s">
        <v>475</v>
      </c>
      <c r="E99" s="174" t="s">
        <v>8105</v>
      </c>
      <c r="F99" s="175" t="s">
        <v>8106</v>
      </c>
      <c r="G99" s="176" t="s">
        <v>2551</v>
      </c>
      <c r="H99" s="177">
        <v>32</v>
      </c>
      <c r="I99" s="178">
        <v>2215.94</v>
      </c>
      <c r="J99" s="179">
        <f>ROUND(I99*H99,2)</f>
        <v>70910.080000000002</v>
      </c>
      <c r="K99" s="175" t="s">
        <v>21</v>
      </c>
      <c r="L99" s="180"/>
      <c r="M99" s="181" t="s">
        <v>21</v>
      </c>
      <c r="N99" s="182" t="s">
        <v>42</v>
      </c>
      <c r="P99" s="143">
        <f>O99*H99</f>
        <v>0</v>
      </c>
      <c r="Q99" s="143">
        <v>0</v>
      </c>
      <c r="R99" s="143">
        <f>Q99*H99</f>
        <v>0</v>
      </c>
      <c r="S99" s="143">
        <v>0</v>
      </c>
      <c r="T99" s="144">
        <f>S99*H99</f>
        <v>0</v>
      </c>
      <c r="AR99" s="145" t="s">
        <v>3080</v>
      </c>
      <c r="AT99" s="145" t="s">
        <v>475</v>
      </c>
      <c r="AU99" s="145" t="s">
        <v>78</v>
      </c>
      <c r="AY99" s="18" t="s">
        <v>330</v>
      </c>
      <c r="BE99" s="146">
        <f>IF(N99="základní",J99,0)</f>
        <v>70910.080000000002</v>
      </c>
      <c r="BF99" s="146">
        <f>IF(N99="snížená",J99,0)</f>
        <v>0</v>
      </c>
      <c r="BG99" s="146">
        <f>IF(N99="zákl. přenesená",J99,0)</f>
        <v>0</v>
      </c>
      <c r="BH99" s="146">
        <f>IF(N99="sníž. přenesená",J99,0)</f>
        <v>0</v>
      </c>
      <c r="BI99" s="146">
        <f>IF(N99="nulová",J99,0)</f>
        <v>0</v>
      </c>
      <c r="BJ99" s="18" t="s">
        <v>78</v>
      </c>
      <c r="BK99" s="146">
        <f>ROUND(I99*H99,2)</f>
        <v>70910.080000000002</v>
      </c>
      <c r="BL99" s="18" t="s">
        <v>1050</v>
      </c>
      <c r="BM99" s="145" t="s">
        <v>8</v>
      </c>
    </row>
    <row r="100" spans="2:65" s="12" customFormat="1">
      <c r="B100" s="151"/>
      <c r="D100" s="152" t="s">
        <v>340</v>
      </c>
      <c r="E100" s="153" t="s">
        <v>21</v>
      </c>
      <c r="F100" s="154" t="s">
        <v>8097</v>
      </c>
      <c r="H100" s="153" t="s">
        <v>21</v>
      </c>
      <c r="I100" s="155"/>
      <c r="L100" s="151"/>
      <c r="M100" s="156"/>
      <c r="T100" s="157"/>
      <c r="AT100" s="153" t="s">
        <v>340</v>
      </c>
      <c r="AU100" s="153" t="s">
        <v>78</v>
      </c>
      <c r="AV100" s="12" t="s">
        <v>78</v>
      </c>
      <c r="AW100" s="12" t="s">
        <v>32</v>
      </c>
      <c r="AX100" s="12" t="s">
        <v>71</v>
      </c>
      <c r="AY100" s="153" t="s">
        <v>330</v>
      </c>
    </row>
    <row r="101" spans="2:65" s="13" customFormat="1">
      <c r="B101" s="158"/>
      <c r="D101" s="152" t="s">
        <v>340</v>
      </c>
      <c r="E101" s="159" t="s">
        <v>21</v>
      </c>
      <c r="F101" s="160" t="s">
        <v>8107</v>
      </c>
      <c r="H101" s="161">
        <v>32</v>
      </c>
      <c r="I101" s="162"/>
      <c r="L101" s="158"/>
      <c r="M101" s="163"/>
      <c r="T101" s="164"/>
      <c r="AT101" s="159" t="s">
        <v>340</v>
      </c>
      <c r="AU101" s="159" t="s">
        <v>78</v>
      </c>
      <c r="AV101" s="13" t="s">
        <v>80</v>
      </c>
      <c r="AW101" s="13" t="s">
        <v>32</v>
      </c>
      <c r="AX101" s="13" t="s">
        <v>71</v>
      </c>
      <c r="AY101" s="159" t="s">
        <v>330</v>
      </c>
    </row>
    <row r="102" spans="2:65" s="14" customFormat="1">
      <c r="B102" s="166"/>
      <c r="D102" s="152" t="s">
        <v>340</v>
      </c>
      <c r="E102" s="167" t="s">
        <v>21</v>
      </c>
      <c r="F102" s="168" t="s">
        <v>443</v>
      </c>
      <c r="H102" s="169">
        <v>32</v>
      </c>
      <c r="I102" s="170"/>
      <c r="L102" s="166"/>
      <c r="M102" s="171"/>
      <c r="T102" s="172"/>
      <c r="AT102" s="167" t="s">
        <v>340</v>
      </c>
      <c r="AU102" s="167" t="s">
        <v>78</v>
      </c>
      <c r="AV102" s="14" t="s">
        <v>336</v>
      </c>
      <c r="AW102" s="14" t="s">
        <v>32</v>
      </c>
      <c r="AX102" s="14" t="s">
        <v>78</v>
      </c>
      <c r="AY102" s="167" t="s">
        <v>330</v>
      </c>
    </row>
    <row r="103" spans="2:65" s="1" customFormat="1" ht="16.5" customHeight="1">
      <c r="B103" s="33"/>
      <c r="C103" s="134" t="s">
        <v>378</v>
      </c>
      <c r="D103" s="134" t="s">
        <v>332</v>
      </c>
      <c r="E103" s="135" t="s">
        <v>8108</v>
      </c>
      <c r="F103" s="136" t="s">
        <v>8109</v>
      </c>
      <c r="G103" s="137" t="s">
        <v>2551</v>
      </c>
      <c r="H103" s="138">
        <v>2</v>
      </c>
      <c r="I103" s="139">
        <v>1223.0899999999999</v>
      </c>
      <c r="J103" s="140">
        <f>ROUND(I103*H103,2)</f>
        <v>2446.1799999999998</v>
      </c>
      <c r="K103" s="136" t="s">
        <v>21</v>
      </c>
      <c r="L103" s="33"/>
      <c r="M103" s="141" t="s">
        <v>21</v>
      </c>
      <c r="N103" s="142" t="s">
        <v>42</v>
      </c>
      <c r="P103" s="143">
        <f>O103*H103</f>
        <v>0</v>
      </c>
      <c r="Q103" s="143">
        <v>0</v>
      </c>
      <c r="R103" s="143">
        <f>Q103*H103</f>
        <v>0</v>
      </c>
      <c r="S103" s="143">
        <v>0</v>
      </c>
      <c r="T103" s="144">
        <f>S103*H103</f>
        <v>0</v>
      </c>
      <c r="AR103" s="145" t="s">
        <v>1050</v>
      </c>
      <c r="AT103" s="145" t="s">
        <v>332</v>
      </c>
      <c r="AU103" s="145" t="s">
        <v>78</v>
      </c>
      <c r="AY103" s="18" t="s">
        <v>330</v>
      </c>
      <c r="BE103" s="146">
        <f>IF(N103="základní",J103,0)</f>
        <v>2446.1799999999998</v>
      </c>
      <c r="BF103" s="146">
        <f>IF(N103="snížená",J103,0)</f>
        <v>0</v>
      </c>
      <c r="BG103" s="146">
        <f>IF(N103="zákl. přenesená",J103,0)</f>
        <v>0</v>
      </c>
      <c r="BH103" s="146">
        <f>IF(N103="sníž. přenesená",J103,0)</f>
        <v>0</v>
      </c>
      <c r="BI103" s="146">
        <f>IF(N103="nulová",J103,0)</f>
        <v>0</v>
      </c>
      <c r="BJ103" s="18" t="s">
        <v>78</v>
      </c>
      <c r="BK103" s="146">
        <f>ROUND(I103*H103,2)</f>
        <v>2446.1799999999998</v>
      </c>
      <c r="BL103" s="18" t="s">
        <v>1050</v>
      </c>
      <c r="BM103" s="145" t="s">
        <v>429</v>
      </c>
    </row>
    <row r="104" spans="2:65" s="1" customFormat="1" ht="16.5" customHeight="1">
      <c r="B104" s="33"/>
      <c r="C104" s="173" t="s">
        <v>388</v>
      </c>
      <c r="D104" s="173" t="s">
        <v>475</v>
      </c>
      <c r="E104" s="174" t="s">
        <v>8110</v>
      </c>
      <c r="F104" s="175" t="s">
        <v>8111</v>
      </c>
      <c r="G104" s="176" t="s">
        <v>2551</v>
      </c>
      <c r="H104" s="177">
        <v>2</v>
      </c>
      <c r="I104" s="178">
        <v>1683.54</v>
      </c>
      <c r="J104" s="179">
        <f>ROUND(I104*H104,2)</f>
        <v>3367.08</v>
      </c>
      <c r="K104" s="175" t="s">
        <v>21</v>
      </c>
      <c r="L104" s="180"/>
      <c r="M104" s="181" t="s">
        <v>21</v>
      </c>
      <c r="N104" s="182" t="s">
        <v>42</v>
      </c>
      <c r="P104" s="143">
        <f>O104*H104</f>
        <v>0</v>
      </c>
      <c r="Q104" s="143">
        <v>0</v>
      </c>
      <c r="R104" s="143">
        <f>Q104*H104</f>
        <v>0</v>
      </c>
      <c r="S104" s="143">
        <v>0</v>
      </c>
      <c r="T104" s="144">
        <f>S104*H104</f>
        <v>0</v>
      </c>
      <c r="AR104" s="145" t="s">
        <v>3080</v>
      </c>
      <c r="AT104" s="145" t="s">
        <v>475</v>
      </c>
      <c r="AU104" s="145" t="s">
        <v>78</v>
      </c>
      <c r="AY104" s="18" t="s">
        <v>330</v>
      </c>
      <c r="BE104" s="146">
        <f>IF(N104="základní",J104,0)</f>
        <v>3367.08</v>
      </c>
      <c r="BF104" s="146">
        <f>IF(N104="snížená",J104,0)</f>
        <v>0</v>
      </c>
      <c r="BG104" s="146">
        <f>IF(N104="zákl. přenesená",J104,0)</f>
        <v>0</v>
      </c>
      <c r="BH104" s="146">
        <f>IF(N104="sníž. přenesená",J104,0)</f>
        <v>0</v>
      </c>
      <c r="BI104" s="146">
        <f>IF(N104="nulová",J104,0)</f>
        <v>0</v>
      </c>
      <c r="BJ104" s="18" t="s">
        <v>78</v>
      </c>
      <c r="BK104" s="146">
        <f>ROUND(I104*H104,2)</f>
        <v>3367.08</v>
      </c>
      <c r="BL104" s="18" t="s">
        <v>1050</v>
      </c>
      <c r="BM104" s="145" t="s">
        <v>444</v>
      </c>
    </row>
    <row r="105" spans="2:65" s="12" customFormat="1">
      <c r="B105" s="151"/>
      <c r="D105" s="152" t="s">
        <v>340</v>
      </c>
      <c r="E105" s="153" t="s">
        <v>21</v>
      </c>
      <c r="F105" s="154" t="s">
        <v>8097</v>
      </c>
      <c r="H105" s="153" t="s">
        <v>21</v>
      </c>
      <c r="I105" s="155"/>
      <c r="L105" s="151"/>
      <c r="M105" s="156"/>
      <c r="T105" s="157"/>
      <c r="AT105" s="153" t="s">
        <v>340</v>
      </c>
      <c r="AU105" s="153" t="s">
        <v>78</v>
      </c>
      <c r="AV105" s="12" t="s">
        <v>78</v>
      </c>
      <c r="AW105" s="12" t="s">
        <v>32</v>
      </c>
      <c r="AX105" s="12" t="s">
        <v>71</v>
      </c>
      <c r="AY105" s="153" t="s">
        <v>330</v>
      </c>
    </row>
    <row r="106" spans="2:65" s="13" customFormat="1">
      <c r="B106" s="158"/>
      <c r="D106" s="152" t="s">
        <v>340</v>
      </c>
      <c r="E106" s="159" t="s">
        <v>21</v>
      </c>
      <c r="F106" s="160" t="s">
        <v>8112</v>
      </c>
      <c r="H106" s="161">
        <v>2</v>
      </c>
      <c r="I106" s="162"/>
      <c r="L106" s="158"/>
      <c r="M106" s="163"/>
      <c r="T106" s="164"/>
      <c r="AT106" s="159" t="s">
        <v>340</v>
      </c>
      <c r="AU106" s="159" t="s">
        <v>78</v>
      </c>
      <c r="AV106" s="13" t="s">
        <v>80</v>
      </c>
      <c r="AW106" s="13" t="s">
        <v>32</v>
      </c>
      <c r="AX106" s="13" t="s">
        <v>71</v>
      </c>
      <c r="AY106" s="159" t="s">
        <v>330</v>
      </c>
    </row>
    <row r="107" spans="2:65" s="14" customFormat="1">
      <c r="B107" s="166"/>
      <c r="D107" s="152" t="s">
        <v>340</v>
      </c>
      <c r="E107" s="167" t="s">
        <v>21</v>
      </c>
      <c r="F107" s="168" t="s">
        <v>443</v>
      </c>
      <c r="H107" s="169">
        <v>2</v>
      </c>
      <c r="I107" s="170"/>
      <c r="L107" s="166"/>
      <c r="M107" s="171"/>
      <c r="T107" s="172"/>
      <c r="AT107" s="167" t="s">
        <v>340</v>
      </c>
      <c r="AU107" s="167" t="s">
        <v>78</v>
      </c>
      <c r="AV107" s="14" t="s">
        <v>336</v>
      </c>
      <c r="AW107" s="14" t="s">
        <v>32</v>
      </c>
      <c r="AX107" s="14" t="s">
        <v>78</v>
      </c>
      <c r="AY107" s="167" t="s">
        <v>330</v>
      </c>
    </row>
    <row r="108" spans="2:65" s="1" customFormat="1" ht="16.5" customHeight="1">
      <c r="B108" s="33"/>
      <c r="C108" s="134" t="s">
        <v>396</v>
      </c>
      <c r="D108" s="134" t="s">
        <v>332</v>
      </c>
      <c r="E108" s="135" t="s">
        <v>8113</v>
      </c>
      <c r="F108" s="136" t="s">
        <v>8114</v>
      </c>
      <c r="G108" s="137" t="s">
        <v>2551</v>
      </c>
      <c r="H108" s="138">
        <v>25</v>
      </c>
      <c r="I108" s="139">
        <v>143.67000000000002</v>
      </c>
      <c r="J108" s="140">
        <f>ROUND(I108*H108,2)</f>
        <v>3591.75</v>
      </c>
      <c r="K108" s="136" t="s">
        <v>21</v>
      </c>
      <c r="L108" s="33"/>
      <c r="M108" s="141" t="s">
        <v>21</v>
      </c>
      <c r="N108" s="142" t="s">
        <v>42</v>
      </c>
      <c r="P108" s="143">
        <f>O108*H108</f>
        <v>0</v>
      </c>
      <c r="Q108" s="143">
        <v>0</v>
      </c>
      <c r="R108" s="143">
        <f>Q108*H108</f>
        <v>0</v>
      </c>
      <c r="S108" s="143">
        <v>0</v>
      </c>
      <c r="T108" s="144">
        <f>S108*H108</f>
        <v>0</v>
      </c>
      <c r="AR108" s="145" t="s">
        <v>1050</v>
      </c>
      <c r="AT108" s="145" t="s">
        <v>332</v>
      </c>
      <c r="AU108" s="145" t="s">
        <v>78</v>
      </c>
      <c r="AY108" s="18" t="s">
        <v>330</v>
      </c>
      <c r="BE108" s="146">
        <f>IF(N108="základní",J108,0)</f>
        <v>3591.75</v>
      </c>
      <c r="BF108" s="146">
        <f>IF(N108="snížená",J108,0)</f>
        <v>0</v>
      </c>
      <c r="BG108" s="146">
        <f>IF(N108="zákl. přenesená",J108,0)</f>
        <v>0</v>
      </c>
      <c r="BH108" s="146">
        <f>IF(N108="sníž. přenesená",J108,0)</f>
        <v>0</v>
      </c>
      <c r="BI108" s="146">
        <f>IF(N108="nulová",J108,0)</f>
        <v>0</v>
      </c>
      <c r="BJ108" s="18" t="s">
        <v>78</v>
      </c>
      <c r="BK108" s="146">
        <f>ROUND(I108*H108,2)</f>
        <v>3591.75</v>
      </c>
      <c r="BL108" s="18" t="s">
        <v>1050</v>
      </c>
      <c r="BM108" s="145" t="s">
        <v>459</v>
      </c>
    </row>
    <row r="109" spans="2:65" s="1" customFormat="1" ht="16.5" customHeight="1">
      <c r="B109" s="33"/>
      <c r="C109" s="173" t="s">
        <v>404</v>
      </c>
      <c r="D109" s="173" t="s">
        <v>475</v>
      </c>
      <c r="E109" s="174" t="s">
        <v>8115</v>
      </c>
      <c r="F109" s="175" t="s">
        <v>8116</v>
      </c>
      <c r="G109" s="176" t="s">
        <v>2551</v>
      </c>
      <c r="H109" s="177">
        <v>25</v>
      </c>
      <c r="I109" s="178">
        <v>335.27</v>
      </c>
      <c r="J109" s="179">
        <f>ROUND(I109*H109,2)</f>
        <v>8381.75</v>
      </c>
      <c r="K109" s="175" t="s">
        <v>21</v>
      </c>
      <c r="L109" s="180"/>
      <c r="M109" s="181" t="s">
        <v>21</v>
      </c>
      <c r="N109" s="182" t="s">
        <v>42</v>
      </c>
      <c r="P109" s="143">
        <f>O109*H109</f>
        <v>0</v>
      </c>
      <c r="Q109" s="143">
        <v>0</v>
      </c>
      <c r="R109" s="143">
        <f>Q109*H109</f>
        <v>0</v>
      </c>
      <c r="S109" s="143">
        <v>0</v>
      </c>
      <c r="T109" s="144">
        <f>S109*H109</f>
        <v>0</v>
      </c>
      <c r="AR109" s="145" t="s">
        <v>3080</v>
      </c>
      <c r="AT109" s="145" t="s">
        <v>475</v>
      </c>
      <c r="AU109" s="145" t="s">
        <v>78</v>
      </c>
      <c r="AY109" s="18" t="s">
        <v>330</v>
      </c>
      <c r="BE109" s="146">
        <f>IF(N109="základní",J109,0)</f>
        <v>8381.75</v>
      </c>
      <c r="BF109" s="146">
        <f>IF(N109="snížená",J109,0)</f>
        <v>0</v>
      </c>
      <c r="BG109" s="146">
        <f>IF(N109="zákl. přenesená",J109,0)</f>
        <v>0</v>
      </c>
      <c r="BH109" s="146">
        <f>IF(N109="sníž. přenesená",J109,0)</f>
        <v>0</v>
      </c>
      <c r="BI109" s="146">
        <f>IF(N109="nulová",J109,0)</f>
        <v>0</v>
      </c>
      <c r="BJ109" s="18" t="s">
        <v>78</v>
      </c>
      <c r="BK109" s="146">
        <f>ROUND(I109*H109,2)</f>
        <v>8381.75</v>
      </c>
      <c r="BL109" s="18" t="s">
        <v>1050</v>
      </c>
      <c r="BM109" s="145" t="s">
        <v>474</v>
      </c>
    </row>
    <row r="110" spans="2:65" s="12" customFormat="1">
      <c r="B110" s="151"/>
      <c r="D110" s="152" t="s">
        <v>340</v>
      </c>
      <c r="E110" s="153" t="s">
        <v>21</v>
      </c>
      <c r="F110" s="154" t="s">
        <v>8097</v>
      </c>
      <c r="H110" s="153" t="s">
        <v>21</v>
      </c>
      <c r="I110" s="155"/>
      <c r="L110" s="151"/>
      <c r="M110" s="156"/>
      <c r="T110" s="157"/>
      <c r="AT110" s="153" t="s">
        <v>340</v>
      </c>
      <c r="AU110" s="153" t="s">
        <v>78</v>
      </c>
      <c r="AV110" s="12" t="s">
        <v>78</v>
      </c>
      <c r="AW110" s="12" t="s">
        <v>32</v>
      </c>
      <c r="AX110" s="12" t="s">
        <v>71</v>
      </c>
      <c r="AY110" s="153" t="s">
        <v>330</v>
      </c>
    </row>
    <row r="111" spans="2:65" s="13" customFormat="1">
      <c r="B111" s="158"/>
      <c r="D111" s="152" t="s">
        <v>340</v>
      </c>
      <c r="E111" s="159" t="s">
        <v>21</v>
      </c>
      <c r="F111" s="160" t="s">
        <v>8117</v>
      </c>
      <c r="H111" s="161">
        <v>25</v>
      </c>
      <c r="I111" s="162"/>
      <c r="L111" s="158"/>
      <c r="M111" s="163"/>
      <c r="T111" s="164"/>
      <c r="AT111" s="159" t="s">
        <v>340</v>
      </c>
      <c r="AU111" s="159" t="s">
        <v>78</v>
      </c>
      <c r="AV111" s="13" t="s">
        <v>80</v>
      </c>
      <c r="AW111" s="13" t="s">
        <v>32</v>
      </c>
      <c r="AX111" s="13" t="s">
        <v>71</v>
      </c>
      <c r="AY111" s="159" t="s">
        <v>330</v>
      </c>
    </row>
    <row r="112" spans="2:65" s="14" customFormat="1">
      <c r="B112" s="166"/>
      <c r="D112" s="152" t="s">
        <v>340</v>
      </c>
      <c r="E112" s="167" t="s">
        <v>21</v>
      </c>
      <c r="F112" s="168" t="s">
        <v>443</v>
      </c>
      <c r="H112" s="169">
        <v>25</v>
      </c>
      <c r="I112" s="170"/>
      <c r="L112" s="166"/>
      <c r="M112" s="171"/>
      <c r="T112" s="172"/>
      <c r="AT112" s="167" t="s">
        <v>340</v>
      </c>
      <c r="AU112" s="167" t="s">
        <v>78</v>
      </c>
      <c r="AV112" s="14" t="s">
        <v>336</v>
      </c>
      <c r="AW112" s="14" t="s">
        <v>32</v>
      </c>
      <c r="AX112" s="14" t="s">
        <v>78</v>
      </c>
      <c r="AY112" s="167" t="s">
        <v>330</v>
      </c>
    </row>
    <row r="113" spans="2:65" s="1" customFormat="1" ht="16.5" customHeight="1">
      <c r="B113" s="33"/>
      <c r="C113" s="134" t="s">
        <v>410</v>
      </c>
      <c r="D113" s="134" t="s">
        <v>332</v>
      </c>
      <c r="E113" s="135" t="s">
        <v>8118</v>
      </c>
      <c r="F113" s="136" t="s">
        <v>8119</v>
      </c>
      <c r="G113" s="137" t="s">
        <v>2551</v>
      </c>
      <c r="H113" s="138">
        <v>3</v>
      </c>
      <c r="I113" s="139">
        <v>129.5</v>
      </c>
      <c r="J113" s="140">
        <f>ROUND(I113*H113,2)</f>
        <v>388.5</v>
      </c>
      <c r="K113" s="136" t="s">
        <v>21</v>
      </c>
      <c r="L113" s="33"/>
      <c r="M113" s="141" t="s">
        <v>21</v>
      </c>
      <c r="N113" s="142" t="s">
        <v>42</v>
      </c>
      <c r="P113" s="143">
        <f>O113*H113</f>
        <v>0</v>
      </c>
      <c r="Q113" s="143">
        <v>0</v>
      </c>
      <c r="R113" s="143">
        <f>Q113*H113</f>
        <v>0</v>
      </c>
      <c r="S113" s="143">
        <v>0</v>
      </c>
      <c r="T113" s="144">
        <f>S113*H113</f>
        <v>0</v>
      </c>
      <c r="AR113" s="145" t="s">
        <v>1050</v>
      </c>
      <c r="AT113" s="145" t="s">
        <v>332</v>
      </c>
      <c r="AU113" s="145" t="s">
        <v>78</v>
      </c>
      <c r="AY113" s="18" t="s">
        <v>330</v>
      </c>
      <c r="BE113" s="146">
        <f>IF(N113="základní",J113,0)</f>
        <v>388.5</v>
      </c>
      <c r="BF113" s="146">
        <f>IF(N113="snížená",J113,0)</f>
        <v>0</v>
      </c>
      <c r="BG113" s="146">
        <f>IF(N113="zákl. přenesená",J113,0)</f>
        <v>0</v>
      </c>
      <c r="BH113" s="146">
        <f>IF(N113="sníž. přenesená",J113,0)</f>
        <v>0</v>
      </c>
      <c r="BI113" s="146">
        <f>IF(N113="nulová",J113,0)</f>
        <v>0</v>
      </c>
      <c r="BJ113" s="18" t="s">
        <v>78</v>
      </c>
      <c r="BK113" s="146">
        <f>ROUND(I113*H113,2)</f>
        <v>388.5</v>
      </c>
      <c r="BL113" s="18" t="s">
        <v>1050</v>
      </c>
      <c r="BM113" s="145" t="s">
        <v>484</v>
      </c>
    </row>
    <row r="114" spans="2:65" s="1" customFormat="1" ht="16.5" customHeight="1">
      <c r="B114" s="33"/>
      <c r="C114" s="173" t="s">
        <v>8</v>
      </c>
      <c r="D114" s="173" t="s">
        <v>475</v>
      </c>
      <c r="E114" s="174" t="s">
        <v>8120</v>
      </c>
      <c r="F114" s="175" t="s">
        <v>8121</v>
      </c>
      <c r="G114" s="176" t="s">
        <v>2551</v>
      </c>
      <c r="H114" s="177">
        <v>3</v>
      </c>
      <c r="I114" s="178">
        <v>1928.16</v>
      </c>
      <c r="J114" s="179">
        <f>ROUND(I114*H114,2)</f>
        <v>5784.48</v>
      </c>
      <c r="K114" s="175" t="s">
        <v>21</v>
      </c>
      <c r="L114" s="180"/>
      <c r="M114" s="181" t="s">
        <v>21</v>
      </c>
      <c r="N114" s="182" t="s">
        <v>42</v>
      </c>
      <c r="P114" s="143">
        <f>O114*H114</f>
        <v>0</v>
      </c>
      <c r="Q114" s="143">
        <v>0</v>
      </c>
      <c r="R114" s="143">
        <f>Q114*H114</f>
        <v>0</v>
      </c>
      <c r="S114" s="143">
        <v>0</v>
      </c>
      <c r="T114" s="144">
        <f>S114*H114</f>
        <v>0</v>
      </c>
      <c r="AR114" s="145" t="s">
        <v>3080</v>
      </c>
      <c r="AT114" s="145" t="s">
        <v>475</v>
      </c>
      <c r="AU114" s="145" t="s">
        <v>78</v>
      </c>
      <c r="AY114" s="18" t="s">
        <v>330</v>
      </c>
      <c r="BE114" s="146">
        <f>IF(N114="základní",J114,0)</f>
        <v>5784.48</v>
      </c>
      <c r="BF114" s="146">
        <f>IF(N114="snížená",J114,0)</f>
        <v>0</v>
      </c>
      <c r="BG114" s="146">
        <f>IF(N114="zákl. přenesená",J114,0)</f>
        <v>0</v>
      </c>
      <c r="BH114" s="146">
        <f>IF(N114="sníž. přenesená",J114,0)</f>
        <v>0</v>
      </c>
      <c r="BI114" s="146">
        <f>IF(N114="nulová",J114,0)</f>
        <v>0</v>
      </c>
      <c r="BJ114" s="18" t="s">
        <v>78</v>
      </c>
      <c r="BK114" s="146">
        <f>ROUND(I114*H114,2)</f>
        <v>5784.48</v>
      </c>
      <c r="BL114" s="18" t="s">
        <v>1050</v>
      </c>
      <c r="BM114" s="145" t="s">
        <v>5488</v>
      </c>
    </row>
    <row r="115" spans="2:65" s="12" customFormat="1">
      <c r="B115" s="151"/>
      <c r="D115" s="152" t="s">
        <v>340</v>
      </c>
      <c r="E115" s="153" t="s">
        <v>21</v>
      </c>
      <c r="F115" s="154" t="s">
        <v>8097</v>
      </c>
      <c r="H115" s="153" t="s">
        <v>21</v>
      </c>
      <c r="I115" s="155"/>
      <c r="L115" s="151"/>
      <c r="M115" s="156"/>
      <c r="T115" s="157"/>
      <c r="AT115" s="153" t="s">
        <v>340</v>
      </c>
      <c r="AU115" s="153" t="s">
        <v>78</v>
      </c>
      <c r="AV115" s="12" t="s">
        <v>78</v>
      </c>
      <c r="AW115" s="12" t="s">
        <v>32</v>
      </c>
      <c r="AX115" s="12" t="s">
        <v>71</v>
      </c>
      <c r="AY115" s="153" t="s">
        <v>330</v>
      </c>
    </row>
    <row r="116" spans="2:65" s="13" customFormat="1">
      <c r="B116" s="158"/>
      <c r="D116" s="152" t="s">
        <v>340</v>
      </c>
      <c r="E116" s="159" t="s">
        <v>21</v>
      </c>
      <c r="F116" s="160" t="s">
        <v>8098</v>
      </c>
      <c r="H116" s="161">
        <v>3</v>
      </c>
      <c r="I116" s="162"/>
      <c r="L116" s="158"/>
      <c r="M116" s="163"/>
      <c r="T116" s="164"/>
      <c r="AT116" s="159" t="s">
        <v>340</v>
      </c>
      <c r="AU116" s="159" t="s">
        <v>78</v>
      </c>
      <c r="AV116" s="13" t="s">
        <v>80</v>
      </c>
      <c r="AW116" s="13" t="s">
        <v>32</v>
      </c>
      <c r="AX116" s="13" t="s">
        <v>71</v>
      </c>
      <c r="AY116" s="159" t="s">
        <v>330</v>
      </c>
    </row>
    <row r="117" spans="2:65" s="14" customFormat="1">
      <c r="B117" s="166"/>
      <c r="D117" s="152" t="s">
        <v>340</v>
      </c>
      <c r="E117" s="167" t="s">
        <v>21</v>
      </c>
      <c r="F117" s="168" t="s">
        <v>443</v>
      </c>
      <c r="H117" s="169">
        <v>3</v>
      </c>
      <c r="I117" s="170"/>
      <c r="L117" s="166"/>
      <c r="M117" s="171"/>
      <c r="T117" s="172"/>
      <c r="AT117" s="167" t="s">
        <v>340</v>
      </c>
      <c r="AU117" s="167" t="s">
        <v>78</v>
      </c>
      <c r="AV117" s="14" t="s">
        <v>336</v>
      </c>
      <c r="AW117" s="14" t="s">
        <v>32</v>
      </c>
      <c r="AX117" s="14" t="s">
        <v>78</v>
      </c>
      <c r="AY117" s="167" t="s">
        <v>330</v>
      </c>
    </row>
    <row r="118" spans="2:65" s="1" customFormat="1" ht="16.5" customHeight="1">
      <c r="B118" s="33"/>
      <c r="C118" s="134" t="s">
        <v>422</v>
      </c>
      <c r="D118" s="134" t="s">
        <v>332</v>
      </c>
      <c r="E118" s="135" t="s">
        <v>8122</v>
      </c>
      <c r="F118" s="136" t="s">
        <v>8123</v>
      </c>
      <c r="G118" s="137" t="s">
        <v>2551</v>
      </c>
      <c r="H118" s="138">
        <v>3</v>
      </c>
      <c r="I118" s="139">
        <v>57.56</v>
      </c>
      <c r="J118" s="140">
        <f>ROUND(I118*H118,2)</f>
        <v>172.68</v>
      </c>
      <c r="K118" s="136" t="s">
        <v>21</v>
      </c>
      <c r="L118" s="33"/>
      <c r="M118" s="141" t="s">
        <v>21</v>
      </c>
      <c r="N118" s="142" t="s">
        <v>42</v>
      </c>
      <c r="P118" s="143">
        <f>O118*H118</f>
        <v>0</v>
      </c>
      <c r="Q118" s="143">
        <v>0</v>
      </c>
      <c r="R118" s="143">
        <f>Q118*H118</f>
        <v>0</v>
      </c>
      <c r="S118" s="143">
        <v>0</v>
      </c>
      <c r="T118" s="144">
        <f>S118*H118</f>
        <v>0</v>
      </c>
      <c r="AR118" s="145" t="s">
        <v>1050</v>
      </c>
      <c r="AT118" s="145" t="s">
        <v>332</v>
      </c>
      <c r="AU118" s="145" t="s">
        <v>78</v>
      </c>
      <c r="AY118" s="18" t="s">
        <v>330</v>
      </c>
      <c r="BE118" s="146">
        <f>IF(N118="základní",J118,0)</f>
        <v>172.68</v>
      </c>
      <c r="BF118" s="146">
        <f>IF(N118="snížená",J118,0)</f>
        <v>0</v>
      </c>
      <c r="BG118" s="146">
        <f>IF(N118="zákl. přenesená",J118,0)</f>
        <v>0</v>
      </c>
      <c r="BH118" s="146">
        <f>IF(N118="sníž. přenesená",J118,0)</f>
        <v>0</v>
      </c>
      <c r="BI118" s="146">
        <f>IF(N118="nulová",J118,0)</f>
        <v>0</v>
      </c>
      <c r="BJ118" s="18" t="s">
        <v>78</v>
      </c>
      <c r="BK118" s="146">
        <f>ROUND(I118*H118,2)</f>
        <v>172.68</v>
      </c>
      <c r="BL118" s="18" t="s">
        <v>1050</v>
      </c>
      <c r="BM118" s="145" t="s">
        <v>571</v>
      </c>
    </row>
    <row r="119" spans="2:65" s="1" customFormat="1" ht="16.5" customHeight="1">
      <c r="B119" s="33"/>
      <c r="C119" s="173" t="s">
        <v>429</v>
      </c>
      <c r="D119" s="173" t="s">
        <v>475</v>
      </c>
      <c r="E119" s="174" t="s">
        <v>8124</v>
      </c>
      <c r="F119" s="175" t="s">
        <v>8125</v>
      </c>
      <c r="G119" s="176" t="s">
        <v>2551</v>
      </c>
      <c r="H119" s="177">
        <v>3</v>
      </c>
      <c r="I119" s="178">
        <v>1046.21</v>
      </c>
      <c r="J119" s="179">
        <f>ROUND(I119*H119,2)</f>
        <v>3138.63</v>
      </c>
      <c r="K119" s="175" t="s">
        <v>21</v>
      </c>
      <c r="L119" s="180"/>
      <c r="M119" s="181" t="s">
        <v>21</v>
      </c>
      <c r="N119" s="182" t="s">
        <v>42</v>
      </c>
      <c r="P119" s="143">
        <f>O119*H119</f>
        <v>0</v>
      </c>
      <c r="Q119" s="143">
        <v>0</v>
      </c>
      <c r="R119" s="143">
        <f>Q119*H119</f>
        <v>0</v>
      </c>
      <c r="S119" s="143">
        <v>0</v>
      </c>
      <c r="T119" s="144">
        <f>S119*H119</f>
        <v>0</v>
      </c>
      <c r="AR119" s="145" t="s">
        <v>3080</v>
      </c>
      <c r="AT119" s="145" t="s">
        <v>475</v>
      </c>
      <c r="AU119" s="145" t="s">
        <v>78</v>
      </c>
      <c r="AY119" s="18" t="s">
        <v>330</v>
      </c>
      <c r="BE119" s="146">
        <f>IF(N119="základní",J119,0)</f>
        <v>3138.63</v>
      </c>
      <c r="BF119" s="146">
        <f>IF(N119="snížená",J119,0)</f>
        <v>0</v>
      </c>
      <c r="BG119" s="146">
        <f>IF(N119="zákl. přenesená",J119,0)</f>
        <v>0</v>
      </c>
      <c r="BH119" s="146">
        <f>IF(N119="sníž. přenesená",J119,0)</f>
        <v>0</v>
      </c>
      <c r="BI119" s="146">
        <f>IF(N119="nulová",J119,0)</f>
        <v>0</v>
      </c>
      <c r="BJ119" s="18" t="s">
        <v>78</v>
      </c>
      <c r="BK119" s="146">
        <f>ROUND(I119*H119,2)</f>
        <v>3138.63</v>
      </c>
      <c r="BL119" s="18" t="s">
        <v>1050</v>
      </c>
      <c r="BM119" s="145" t="s">
        <v>585</v>
      </c>
    </row>
    <row r="120" spans="2:65" s="12" customFormat="1">
      <c r="B120" s="151"/>
      <c r="D120" s="152" t="s">
        <v>340</v>
      </c>
      <c r="E120" s="153" t="s">
        <v>21</v>
      </c>
      <c r="F120" s="154" t="s">
        <v>8097</v>
      </c>
      <c r="H120" s="153" t="s">
        <v>21</v>
      </c>
      <c r="I120" s="155"/>
      <c r="L120" s="151"/>
      <c r="M120" s="156"/>
      <c r="T120" s="157"/>
      <c r="AT120" s="153" t="s">
        <v>340</v>
      </c>
      <c r="AU120" s="153" t="s">
        <v>78</v>
      </c>
      <c r="AV120" s="12" t="s">
        <v>78</v>
      </c>
      <c r="AW120" s="12" t="s">
        <v>32</v>
      </c>
      <c r="AX120" s="12" t="s">
        <v>71</v>
      </c>
      <c r="AY120" s="153" t="s">
        <v>330</v>
      </c>
    </row>
    <row r="121" spans="2:65" s="13" customFormat="1">
      <c r="B121" s="158"/>
      <c r="D121" s="152" t="s">
        <v>340</v>
      </c>
      <c r="E121" s="159" t="s">
        <v>21</v>
      </c>
      <c r="F121" s="160" t="s">
        <v>8098</v>
      </c>
      <c r="H121" s="161">
        <v>3</v>
      </c>
      <c r="I121" s="162"/>
      <c r="L121" s="158"/>
      <c r="M121" s="163"/>
      <c r="T121" s="164"/>
      <c r="AT121" s="159" t="s">
        <v>340</v>
      </c>
      <c r="AU121" s="159" t="s">
        <v>78</v>
      </c>
      <c r="AV121" s="13" t="s">
        <v>80</v>
      </c>
      <c r="AW121" s="13" t="s">
        <v>32</v>
      </c>
      <c r="AX121" s="13" t="s">
        <v>71</v>
      </c>
      <c r="AY121" s="159" t="s">
        <v>330</v>
      </c>
    </row>
    <row r="122" spans="2:65" s="14" customFormat="1">
      <c r="B122" s="166"/>
      <c r="D122" s="152" t="s">
        <v>340</v>
      </c>
      <c r="E122" s="167" t="s">
        <v>21</v>
      </c>
      <c r="F122" s="168" t="s">
        <v>443</v>
      </c>
      <c r="H122" s="169">
        <v>3</v>
      </c>
      <c r="I122" s="170"/>
      <c r="L122" s="166"/>
      <c r="M122" s="171"/>
      <c r="T122" s="172"/>
      <c r="AT122" s="167" t="s">
        <v>340</v>
      </c>
      <c r="AU122" s="167" t="s">
        <v>78</v>
      </c>
      <c r="AV122" s="14" t="s">
        <v>336</v>
      </c>
      <c r="AW122" s="14" t="s">
        <v>32</v>
      </c>
      <c r="AX122" s="14" t="s">
        <v>78</v>
      </c>
      <c r="AY122" s="167" t="s">
        <v>330</v>
      </c>
    </row>
    <row r="123" spans="2:65" s="1" customFormat="1" ht="16.5" customHeight="1">
      <c r="B123" s="33"/>
      <c r="C123" s="134" t="s">
        <v>435</v>
      </c>
      <c r="D123" s="134" t="s">
        <v>332</v>
      </c>
      <c r="E123" s="135" t="s">
        <v>8126</v>
      </c>
      <c r="F123" s="136" t="s">
        <v>8127</v>
      </c>
      <c r="G123" s="137" t="s">
        <v>2551</v>
      </c>
      <c r="H123" s="138">
        <v>1</v>
      </c>
      <c r="I123" s="139">
        <v>57.56</v>
      </c>
      <c r="J123" s="140">
        <f>ROUND(I123*H123,2)</f>
        <v>57.56</v>
      </c>
      <c r="K123" s="136" t="s">
        <v>21</v>
      </c>
      <c r="L123" s="33"/>
      <c r="M123" s="141" t="s">
        <v>21</v>
      </c>
      <c r="N123" s="142" t="s">
        <v>42</v>
      </c>
      <c r="P123" s="143">
        <f>O123*H123</f>
        <v>0</v>
      </c>
      <c r="Q123" s="143">
        <v>0</v>
      </c>
      <c r="R123" s="143">
        <f>Q123*H123</f>
        <v>0</v>
      </c>
      <c r="S123" s="143">
        <v>0</v>
      </c>
      <c r="T123" s="144">
        <f>S123*H123</f>
        <v>0</v>
      </c>
      <c r="AR123" s="145" t="s">
        <v>1050</v>
      </c>
      <c r="AT123" s="145" t="s">
        <v>332</v>
      </c>
      <c r="AU123" s="145" t="s">
        <v>78</v>
      </c>
      <c r="AY123" s="18" t="s">
        <v>330</v>
      </c>
      <c r="BE123" s="146">
        <f>IF(N123="základní",J123,0)</f>
        <v>57.56</v>
      </c>
      <c r="BF123" s="146">
        <f>IF(N123="snížená",J123,0)</f>
        <v>0</v>
      </c>
      <c r="BG123" s="146">
        <f>IF(N123="zákl. přenesená",J123,0)</f>
        <v>0</v>
      </c>
      <c r="BH123" s="146">
        <f>IF(N123="sníž. přenesená",J123,0)</f>
        <v>0</v>
      </c>
      <c r="BI123" s="146">
        <f>IF(N123="nulová",J123,0)</f>
        <v>0</v>
      </c>
      <c r="BJ123" s="18" t="s">
        <v>78</v>
      </c>
      <c r="BK123" s="146">
        <f>ROUND(I123*H123,2)</f>
        <v>57.56</v>
      </c>
      <c r="BL123" s="18" t="s">
        <v>1050</v>
      </c>
      <c r="BM123" s="145" t="s">
        <v>600</v>
      </c>
    </row>
    <row r="124" spans="2:65" s="1" customFormat="1" ht="16.5" customHeight="1">
      <c r="B124" s="33"/>
      <c r="C124" s="173" t="s">
        <v>444</v>
      </c>
      <c r="D124" s="173" t="s">
        <v>475</v>
      </c>
      <c r="E124" s="174" t="s">
        <v>8128</v>
      </c>
      <c r="F124" s="175" t="s">
        <v>8129</v>
      </c>
      <c r="G124" s="176" t="s">
        <v>2551</v>
      </c>
      <c r="H124" s="177">
        <v>1</v>
      </c>
      <c r="I124" s="178">
        <v>1038.9000000000001</v>
      </c>
      <c r="J124" s="179">
        <f>ROUND(I124*H124,2)</f>
        <v>1038.9000000000001</v>
      </c>
      <c r="K124" s="175" t="s">
        <v>21</v>
      </c>
      <c r="L124" s="180"/>
      <c r="M124" s="181" t="s">
        <v>21</v>
      </c>
      <c r="N124" s="182" t="s">
        <v>42</v>
      </c>
      <c r="P124" s="143">
        <f>O124*H124</f>
        <v>0</v>
      </c>
      <c r="Q124" s="143">
        <v>0</v>
      </c>
      <c r="R124" s="143">
        <f>Q124*H124</f>
        <v>0</v>
      </c>
      <c r="S124" s="143">
        <v>0</v>
      </c>
      <c r="T124" s="144">
        <f>S124*H124</f>
        <v>0</v>
      </c>
      <c r="AR124" s="145" t="s">
        <v>3080</v>
      </c>
      <c r="AT124" s="145" t="s">
        <v>475</v>
      </c>
      <c r="AU124" s="145" t="s">
        <v>78</v>
      </c>
      <c r="AY124" s="18" t="s">
        <v>330</v>
      </c>
      <c r="BE124" s="146">
        <f>IF(N124="základní",J124,0)</f>
        <v>1038.9000000000001</v>
      </c>
      <c r="BF124" s="146">
        <f>IF(N124="snížená",J124,0)</f>
        <v>0</v>
      </c>
      <c r="BG124" s="146">
        <f>IF(N124="zákl. přenesená",J124,0)</f>
        <v>0</v>
      </c>
      <c r="BH124" s="146">
        <f>IF(N124="sníž. přenesená",J124,0)</f>
        <v>0</v>
      </c>
      <c r="BI124" s="146">
        <f>IF(N124="nulová",J124,0)</f>
        <v>0</v>
      </c>
      <c r="BJ124" s="18" t="s">
        <v>78</v>
      </c>
      <c r="BK124" s="146">
        <f>ROUND(I124*H124,2)</f>
        <v>1038.9000000000001</v>
      </c>
      <c r="BL124" s="18" t="s">
        <v>1050</v>
      </c>
      <c r="BM124" s="145" t="s">
        <v>617</v>
      </c>
    </row>
    <row r="125" spans="2:65" s="12" customFormat="1">
      <c r="B125" s="151"/>
      <c r="D125" s="152" t="s">
        <v>340</v>
      </c>
      <c r="E125" s="153" t="s">
        <v>21</v>
      </c>
      <c r="F125" s="154" t="s">
        <v>8097</v>
      </c>
      <c r="H125" s="153" t="s">
        <v>21</v>
      </c>
      <c r="I125" s="155"/>
      <c r="L125" s="151"/>
      <c r="M125" s="156"/>
      <c r="T125" s="157"/>
      <c r="AT125" s="153" t="s">
        <v>340</v>
      </c>
      <c r="AU125" s="153" t="s">
        <v>78</v>
      </c>
      <c r="AV125" s="12" t="s">
        <v>78</v>
      </c>
      <c r="AW125" s="12" t="s">
        <v>32</v>
      </c>
      <c r="AX125" s="12" t="s">
        <v>71</v>
      </c>
      <c r="AY125" s="153" t="s">
        <v>330</v>
      </c>
    </row>
    <row r="126" spans="2:65" s="13" customFormat="1">
      <c r="B126" s="158"/>
      <c r="D126" s="152" t="s">
        <v>340</v>
      </c>
      <c r="E126" s="159" t="s">
        <v>21</v>
      </c>
      <c r="F126" s="160" t="s">
        <v>8130</v>
      </c>
      <c r="H126" s="161">
        <v>1</v>
      </c>
      <c r="I126" s="162"/>
      <c r="L126" s="158"/>
      <c r="M126" s="163"/>
      <c r="T126" s="164"/>
      <c r="AT126" s="159" t="s">
        <v>340</v>
      </c>
      <c r="AU126" s="159" t="s">
        <v>78</v>
      </c>
      <c r="AV126" s="13" t="s">
        <v>80</v>
      </c>
      <c r="AW126" s="13" t="s">
        <v>32</v>
      </c>
      <c r="AX126" s="13" t="s">
        <v>71</v>
      </c>
      <c r="AY126" s="159" t="s">
        <v>330</v>
      </c>
    </row>
    <row r="127" spans="2:65" s="14" customFormat="1">
      <c r="B127" s="166"/>
      <c r="D127" s="152" t="s">
        <v>340</v>
      </c>
      <c r="E127" s="167" t="s">
        <v>21</v>
      </c>
      <c r="F127" s="168" t="s">
        <v>443</v>
      </c>
      <c r="H127" s="169">
        <v>1</v>
      </c>
      <c r="I127" s="170"/>
      <c r="L127" s="166"/>
      <c r="M127" s="171"/>
      <c r="T127" s="172"/>
      <c r="AT127" s="167" t="s">
        <v>340</v>
      </c>
      <c r="AU127" s="167" t="s">
        <v>78</v>
      </c>
      <c r="AV127" s="14" t="s">
        <v>336</v>
      </c>
      <c r="AW127" s="14" t="s">
        <v>32</v>
      </c>
      <c r="AX127" s="14" t="s">
        <v>78</v>
      </c>
      <c r="AY127" s="167" t="s">
        <v>330</v>
      </c>
    </row>
    <row r="128" spans="2:65" s="1" customFormat="1" ht="16.5" customHeight="1">
      <c r="B128" s="33"/>
      <c r="C128" s="134" t="s">
        <v>452</v>
      </c>
      <c r="D128" s="134" t="s">
        <v>332</v>
      </c>
      <c r="E128" s="135" t="s">
        <v>8131</v>
      </c>
      <c r="F128" s="136" t="s">
        <v>8132</v>
      </c>
      <c r="G128" s="137" t="s">
        <v>2551</v>
      </c>
      <c r="H128" s="138">
        <v>3</v>
      </c>
      <c r="I128" s="139">
        <v>43.17</v>
      </c>
      <c r="J128" s="140">
        <f>ROUND(I128*H128,2)</f>
        <v>129.51</v>
      </c>
      <c r="K128" s="136" t="s">
        <v>21</v>
      </c>
      <c r="L128" s="33"/>
      <c r="M128" s="141" t="s">
        <v>21</v>
      </c>
      <c r="N128" s="142" t="s">
        <v>42</v>
      </c>
      <c r="P128" s="143">
        <f>O128*H128</f>
        <v>0</v>
      </c>
      <c r="Q128" s="143">
        <v>0</v>
      </c>
      <c r="R128" s="143">
        <f>Q128*H128</f>
        <v>0</v>
      </c>
      <c r="S128" s="143">
        <v>0</v>
      </c>
      <c r="T128" s="144">
        <f>S128*H128</f>
        <v>0</v>
      </c>
      <c r="AR128" s="145" t="s">
        <v>1050</v>
      </c>
      <c r="AT128" s="145" t="s">
        <v>332</v>
      </c>
      <c r="AU128" s="145" t="s">
        <v>78</v>
      </c>
      <c r="AY128" s="18" t="s">
        <v>330</v>
      </c>
      <c r="BE128" s="146">
        <f>IF(N128="základní",J128,0)</f>
        <v>129.51</v>
      </c>
      <c r="BF128" s="146">
        <f>IF(N128="snížená",J128,0)</f>
        <v>0</v>
      </c>
      <c r="BG128" s="146">
        <f>IF(N128="zákl. přenesená",J128,0)</f>
        <v>0</v>
      </c>
      <c r="BH128" s="146">
        <f>IF(N128="sníž. přenesená",J128,0)</f>
        <v>0</v>
      </c>
      <c r="BI128" s="146">
        <f>IF(N128="nulová",J128,0)</f>
        <v>0</v>
      </c>
      <c r="BJ128" s="18" t="s">
        <v>78</v>
      </c>
      <c r="BK128" s="146">
        <f>ROUND(I128*H128,2)</f>
        <v>129.51</v>
      </c>
      <c r="BL128" s="18" t="s">
        <v>1050</v>
      </c>
      <c r="BM128" s="145" t="s">
        <v>636</v>
      </c>
    </row>
    <row r="129" spans="2:65" s="1" customFormat="1" ht="16.5" customHeight="1">
      <c r="B129" s="33"/>
      <c r="C129" s="173" t="s">
        <v>459</v>
      </c>
      <c r="D129" s="173" t="s">
        <v>475</v>
      </c>
      <c r="E129" s="174" t="s">
        <v>8133</v>
      </c>
      <c r="F129" s="175" t="s">
        <v>8134</v>
      </c>
      <c r="G129" s="176" t="s">
        <v>2551</v>
      </c>
      <c r="H129" s="177">
        <v>3</v>
      </c>
      <c r="I129" s="178">
        <v>1047.54</v>
      </c>
      <c r="J129" s="179">
        <f>ROUND(I129*H129,2)</f>
        <v>3142.62</v>
      </c>
      <c r="K129" s="175" t="s">
        <v>21</v>
      </c>
      <c r="L129" s="180"/>
      <c r="M129" s="181" t="s">
        <v>21</v>
      </c>
      <c r="N129" s="182" t="s">
        <v>42</v>
      </c>
      <c r="P129" s="143">
        <f>O129*H129</f>
        <v>0</v>
      </c>
      <c r="Q129" s="143">
        <v>0</v>
      </c>
      <c r="R129" s="143">
        <f>Q129*H129</f>
        <v>0</v>
      </c>
      <c r="S129" s="143">
        <v>0</v>
      </c>
      <c r="T129" s="144">
        <f>S129*H129</f>
        <v>0</v>
      </c>
      <c r="AR129" s="145" t="s">
        <v>3080</v>
      </c>
      <c r="AT129" s="145" t="s">
        <v>475</v>
      </c>
      <c r="AU129" s="145" t="s">
        <v>78</v>
      </c>
      <c r="AY129" s="18" t="s">
        <v>330</v>
      </c>
      <c r="BE129" s="146">
        <f>IF(N129="základní",J129,0)</f>
        <v>3142.62</v>
      </c>
      <c r="BF129" s="146">
        <f>IF(N129="snížená",J129,0)</f>
        <v>0</v>
      </c>
      <c r="BG129" s="146">
        <f>IF(N129="zákl. přenesená",J129,0)</f>
        <v>0</v>
      </c>
      <c r="BH129" s="146">
        <f>IF(N129="sníž. přenesená",J129,0)</f>
        <v>0</v>
      </c>
      <c r="BI129" s="146">
        <f>IF(N129="nulová",J129,0)</f>
        <v>0</v>
      </c>
      <c r="BJ129" s="18" t="s">
        <v>78</v>
      </c>
      <c r="BK129" s="146">
        <f>ROUND(I129*H129,2)</f>
        <v>3142.62</v>
      </c>
      <c r="BL129" s="18" t="s">
        <v>1050</v>
      </c>
      <c r="BM129" s="145" t="s">
        <v>649</v>
      </c>
    </row>
    <row r="130" spans="2:65" s="12" customFormat="1">
      <c r="B130" s="151"/>
      <c r="D130" s="152" t="s">
        <v>340</v>
      </c>
      <c r="E130" s="153" t="s">
        <v>21</v>
      </c>
      <c r="F130" s="154" t="s">
        <v>8097</v>
      </c>
      <c r="H130" s="153" t="s">
        <v>21</v>
      </c>
      <c r="I130" s="155"/>
      <c r="L130" s="151"/>
      <c r="M130" s="156"/>
      <c r="T130" s="157"/>
      <c r="AT130" s="153" t="s">
        <v>340</v>
      </c>
      <c r="AU130" s="153" t="s">
        <v>78</v>
      </c>
      <c r="AV130" s="12" t="s">
        <v>78</v>
      </c>
      <c r="AW130" s="12" t="s">
        <v>32</v>
      </c>
      <c r="AX130" s="12" t="s">
        <v>71</v>
      </c>
      <c r="AY130" s="153" t="s">
        <v>330</v>
      </c>
    </row>
    <row r="131" spans="2:65" s="13" customFormat="1">
      <c r="B131" s="158"/>
      <c r="D131" s="152" t="s">
        <v>340</v>
      </c>
      <c r="E131" s="159" t="s">
        <v>21</v>
      </c>
      <c r="F131" s="160" t="s">
        <v>8098</v>
      </c>
      <c r="H131" s="161">
        <v>3</v>
      </c>
      <c r="I131" s="162"/>
      <c r="L131" s="158"/>
      <c r="M131" s="163"/>
      <c r="T131" s="164"/>
      <c r="AT131" s="159" t="s">
        <v>340</v>
      </c>
      <c r="AU131" s="159" t="s">
        <v>78</v>
      </c>
      <c r="AV131" s="13" t="s">
        <v>80</v>
      </c>
      <c r="AW131" s="13" t="s">
        <v>32</v>
      </c>
      <c r="AX131" s="13" t="s">
        <v>71</v>
      </c>
      <c r="AY131" s="159" t="s">
        <v>330</v>
      </c>
    </row>
    <row r="132" spans="2:65" s="14" customFormat="1">
      <c r="B132" s="166"/>
      <c r="D132" s="152" t="s">
        <v>340</v>
      </c>
      <c r="E132" s="167" t="s">
        <v>21</v>
      </c>
      <c r="F132" s="168" t="s">
        <v>443</v>
      </c>
      <c r="H132" s="169">
        <v>3</v>
      </c>
      <c r="I132" s="170"/>
      <c r="L132" s="166"/>
      <c r="M132" s="171"/>
      <c r="T132" s="172"/>
      <c r="AT132" s="167" t="s">
        <v>340</v>
      </c>
      <c r="AU132" s="167" t="s">
        <v>78</v>
      </c>
      <c r="AV132" s="14" t="s">
        <v>336</v>
      </c>
      <c r="AW132" s="14" t="s">
        <v>32</v>
      </c>
      <c r="AX132" s="14" t="s">
        <v>78</v>
      </c>
      <c r="AY132" s="167" t="s">
        <v>330</v>
      </c>
    </row>
    <row r="133" spans="2:65" s="1" customFormat="1" ht="16.5" customHeight="1">
      <c r="B133" s="33"/>
      <c r="C133" s="134" t="s">
        <v>465</v>
      </c>
      <c r="D133" s="134" t="s">
        <v>332</v>
      </c>
      <c r="E133" s="135" t="s">
        <v>8135</v>
      </c>
      <c r="F133" s="136" t="s">
        <v>8136</v>
      </c>
      <c r="G133" s="137" t="s">
        <v>2551</v>
      </c>
      <c r="H133" s="138">
        <v>70</v>
      </c>
      <c r="I133" s="139">
        <v>14.39</v>
      </c>
      <c r="J133" s="140">
        <f>ROUND(I133*H133,2)</f>
        <v>1007.3</v>
      </c>
      <c r="K133" s="136" t="s">
        <v>21</v>
      </c>
      <c r="L133" s="33"/>
      <c r="M133" s="141" t="s">
        <v>21</v>
      </c>
      <c r="N133" s="142" t="s">
        <v>42</v>
      </c>
      <c r="P133" s="143">
        <f>O133*H133</f>
        <v>0</v>
      </c>
      <c r="Q133" s="143">
        <v>0</v>
      </c>
      <c r="R133" s="143">
        <f>Q133*H133</f>
        <v>0</v>
      </c>
      <c r="S133" s="143">
        <v>0</v>
      </c>
      <c r="T133" s="144">
        <f>S133*H133</f>
        <v>0</v>
      </c>
      <c r="AR133" s="145" t="s">
        <v>1050</v>
      </c>
      <c r="AT133" s="145" t="s">
        <v>332</v>
      </c>
      <c r="AU133" s="145" t="s">
        <v>78</v>
      </c>
      <c r="AY133" s="18" t="s">
        <v>330</v>
      </c>
      <c r="BE133" s="146">
        <f>IF(N133="základní",J133,0)</f>
        <v>1007.3</v>
      </c>
      <c r="BF133" s="146">
        <f>IF(N133="snížená",J133,0)</f>
        <v>0</v>
      </c>
      <c r="BG133" s="146">
        <f>IF(N133="zákl. přenesená",J133,0)</f>
        <v>0</v>
      </c>
      <c r="BH133" s="146">
        <f>IF(N133="sníž. přenesená",J133,0)</f>
        <v>0</v>
      </c>
      <c r="BI133" s="146">
        <f>IF(N133="nulová",J133,0)</f>
        <v>0</v>
      </c>
      <c r="BJ133" s="18" t="s">
        <v>78</v>
      </c>
      <c r="BK133" s="146">
        <f>ROUND(I133*H133,2)</f>
        <v>1007.3</v>
      </c>
      <c r="BL133" s="18" t="s">
        <v>1050</v>
      </c>
      <c r="BM133" s="145" t="s">
        <v>665</v>
      </c>
    </row>
    <row r="134" spans="2:65" s="1" customFormat="1" ht="16.5" customHeight="1">
      <c r="B134" s="33"/>
      <c r="C134" s="173" t="s">
        <v>474</v>
      </c>
      <c r="D134" s="173" t="s">
        <v>475</v>
      </c>
      <c r="E134" s="174" t="s">
        <v>8137</v>
      </c>
      <c r="F134" s="175" t="s">
        <v>8138</v>
      </c>
      <c r="G134" s="176" t="s">
        <v>2551</v>
      </c>
      <c r="H134" s="177">
        <v>70</v>
      </c>
      <c r="I134" s="178">
        <v>35.97</v>
      </c>
      <c r="J134" s="179">
        <f>ROUND(I134*H134,2)</f>
        <v>2517.9</v>
      </c>
      <c r="K134" s="175" t="s">
        <v>21</v>
      </c>
      <c r="L134" s="180"/>
      <c r="M134" s="181" t="s">
        <v>21</v>
      </c>
      <c r="N134" s="182" t="s">
        <v>42</v>
      </c>
      <c r="P134" s="143">
        <f>O134*H134</f>
        <v>0</v>
      </c>
      <c r="Q134" s="143">
        <v>0</v>
      </c>
      <c r="R134" s="143">
        <f>Q134*H134</f>
        <v>0</v>
      </c>
      <c r="S134" s="143">
        <v>0</v>
      </c>
      <c r="T134" s="144">
        <f>S134*H134</f>
        <v>0</v>
      </c>
      <c r="AR134" s="145" t="s">
        <v>3080</v>
      </c>
      <c r="AT134" s="145" t="s">
        <v>475</v>
      </c>
      <c r="AU134" s="145" t="s">
        <v>78</v>
      </c>
      <c r="AY134" s="18" t="s">
        <v>330</v>
      </c>
      <c r="BE134" s="146">
        <f>IF(N134="základní",J134,0)</f>
        <v>2517.9</v>
      </c>
      <c r="BF134" s="146">
        <f>IF(N134="snížená",J134,0)</f>
        <v>0</v>
      </c>
      <c r="BG134" s="146">
        <f>IF(N134="zákl. přenesená",J134,0)</f>
        <v>0</v>
      </c>
      <c r="BH134" s="146">
        <f>IF(N134="sníž. přenesená",J134,0)</f>
        <v>0</v>
      </c>
      <c r="BI134" s="146">
        <f>IF(N134="nulová",J134,0)</f>
        <v>0</v>
      </c>
      <c r="BJ134" s="18" t="s">
        <v>78</v>
      </c>
      <c r="BK134" s="146">
        <f>ROUND(I134*H134,2)</f>
        <v>2517.9</v>
      </c>
      <c r="BL134" s="18" t="s">
        <v>1050</v>
      </c>
      <c r="BM134" s="145" t="s">
        <v>677</v>
      </c>
    </row>
    <row r="135" spans="2:65" s="12" customFormat="1">
      <c r="B135" s="151"/>
      <c r="D135" s="152" t="s">
        <v>340</v>
      </c>
      <c r="E135" s="153" t="s">
        <v>21</v>
      </c>
      <c r="F135" s="154" t="s">
        <v>8097</v>
      </c>
      <c r="H135" s="153" t="s">
        <v>21</v>
      </c>
      <c r="I135" s="155"/>
      <c r="L135" s="151"/>
      <c r="M135" s="156"/>
      <c r="T135" s="157"/>
      <c r="AT135" s="153" t="s">
        <v>340</v>
      </c>
      <c r="AU135" s="153" t="s">
        <v>78</v>
      </c>
      <c r="AV135" s="12" t="s">
        <v>78</v>
      </c>
      <c r="AW135" s="12" t="s">
        <v>32</v>
      </c>
      <c r="AX135" s="12" t="s">
        <v>71</v>
      </c>
      <c r="AY135" s="153" t="s">
        <v>330</v>
      </c>
    </row>
    <row r="136" spans="2:65" s="13" customFormat="1">
      <c r="B136" s="158"/>
      <c r="D136" s="152" t="s">
        <v>340</v>
      </c>
      <c r="E136" s="159" t="s">
        <v>21</v>
      </c>
      <c r="F136" s="160" t="s">
        <v>1103</v>
      </c>
      <c r="H136" s="161">
        <v>70</v>
      </c>
      <c r="I136" s="162"/>
      <c r="L136" s="158"/>
      <c r="M136" s="163"/>
      <c r="T136" s="164"/>
      <c r="AT136" s="159" t="s">
        <v>340</v>
      </c>
      <c r="AU136" s="159" t="s">
        <v>78</v>
      </c>
      <c r="AV136" s="13" t="s">
        <v>80</v>
      </c>
      <c r="AW136" s="13" t="s">
        <v>32</v>
      </c>
      <c r="AX136" s="13" t="s">
        <v>71</v>
      </c>
      <c r="AY136" s="159" t="s">
        <v>330</v>
      </c>
    </row>
    <row r="137" spans="2:65" s="14" customFormat="1">
      <c r="B137" s="166"/>
      <c r="D137" s="152" t="s">
        <v>340</v>
      </c>
      <c r="E137" s="167" t="s">
        <v>21</v>
      </c>
      <c r="F137" s="168" t="s">
        <v>443</v>
      </c>
      <c r="H137" s="169">
        <v>70</v>
      </c>
      <c r="I137" s="170"/>
      <c r="L137" s="166"/>
      <c r="M137" s="171"/>
      <c r="T137" s="172"/>
      <c r="AT137" s="167" t="s">
        <v>340</v>
      </c>
      <c r="AU137" s="167" t="s">
        <v>78</v>
      </c>
      <c r="AV137" s="14" t="s">
        <v>336</v>
      </c>
      <c r="AW137" s="14" t="s">
        <v>32</v>
      </c>
      <c r="AX137" s="14" t="s">
        <v>78</v>
      </c>
      <c r="AY137" s="167" t="s">
        <v>330</v>
      </c>
    </row>
    <row r="138" spans="2:65" s="1" customFormat="1" ht="16.5" customHeight="1">
      <c r="B138" s="33"/>
      <c r="C138" s="134" t="s">
        <v>7</v>
      </c>
      <c r="D138" s="134" t="s">
        <v>332</v>
      </c>
      <c r="E138" s="135" t="s">
        <v>8139</v>
      </c>
      <c r="F138" s="136" t="s">
        <v>8140</v>
      </c>
      <c r="G138" s="137" t="s">
        <v>2551</v>
      </c>
      <c r="H138" s="138">
        <v>336</v>
      </c>
      <c r="I138" s="139">
        <v>7.19</v>
      </c>
      <c r="J138" s="140">
        <f>ROUND(I138*H138,2)</f>
        <v>2415.84</v>
      </c>
      <c r="K138" s="136" t="s">
        <v>21</v>
      </c>
      <c r="L138" s="33"/>
      <c r="M138" s="141" t="s">
        <v>21</v>
      </c>
      <c r="N138" s="142" t="s">
        <v>42</v>
      </c>
      <c r="P138" s="143">
        <f>O138*H138</f>
        <v>0</v>
      </c>
      <c r="Q138" s="143">
        <v>0</v>
      </c>
      <c r="R138" s="143">
        <f>Q138*H138</f>
        <v>0</v>
      </c>
      <c r="S138" s="143">
        <v>0</v>
      </c>
      <c r="T138" s="144">
        <f>S138*H138</f>
        <v>0</v>
      </c>
      <c r="AR138" s="145" t="s">
        <v>1050</v>
      </c>
      <c r="AT138" s="145" t="s">
        <v>332</v>
      </c>
      <c r="AU138" s="145" t="s">
        <v>78</v>
      </c>
      <c r="AY138" s="18" t="s">
        <v>330</v>
      </c>
      <c r="BE138" s="146">
        <f>IF(N138="základní",J138,0)</f>
        <v>2415.84</v>
      </c>
      <c r="BF138" s="146">
        <f>IF(N138="snížená",J138,0)</f>
        <v>0</v>
      </c>
      <c r="BG138" s="146">
        <f>IF(N138="zákl. přenesená",J138,0)</f>
        <v>0</v>
      </c>
      <c r="BH138" s="146">
        <f>IF(N138="sníž. přenesená",J138,0)</f>
        <v>0</v>
      </c>
      <c r="BI138" s="146">
        <f>IF(N138="nulová",J138,0)</f>
        <v>0</v>
      </c>
      <c r="BJ138" s="18" t="s">
        <v>78</v>
      </c>
      <c r="BK138" s="146">
        <f>ROUND(I138*H138,2)</f>
        <v>2415.84</v>
      </c>
      <c r="BL138" s="18" t="s">
        <v>1050</v>
      </c>
      <c r="BM138" s="145" t="s">
        <v>714</v>
      </c>
    </row>
    <row r="139" spans="2:65" s="1" customFormat="1" ht="16.5" customHeight="1">
      <c r="B139" s="33"/>
      <c r="C139" s="173" t="s">
        <v>484</v>
      </c>
      <c r="D139" s="173" t="s">
        <v>475</v>
      </c>
      <c r="E139" s="174" t="s">
        <v>8141</v>
      </c>
      <c r="F139" s="175" t="s">
        <v>8142</v>
      </c>
      <c r="G139" s="176" t="s">
        <v>2551</v>
      </c>
      <c r="H139" s="177">
        <v>336</v>
      </c>
      <c r="I139" s="178">
        <v>53.24</v>
      </c>
      <c r="J139" s="179">
        <f>ROUND(I139*H139,2)</f>
        <v>17888.64</v>
      </c>
      <c r="K139" s="175" t="s">
        <v>21</v>
      </c>
      <c r="L139" s="180"/>
      <c r="M139" s="181" t="s">
        <v>21</v>
      </c>
      <c r="N139" s="182" t="s">
        <v>42</v>
      </c>
      <c r="P139" s="143">
        <f>O139*H139</f>
        <v>0</v>
      </c>
      <c r="Q139" s="143">
        <v>0</v>
      </c>
      <c r="R139" s="143">
        <f>Q139*H139</f>
        <v>0</v>
      </c>
      <c r="S139" s="143">
        <v>0</v>
      </c>
      <c r="T139" s="144">
        <f>S139*H139</f>
        <v>0</v>
      </c>
      <c r="AR139" s="145" t="s">
        <v>3080</v>
      </c>
      <c r="AT139" s="145" t="s">
        <v>475</v>
      </c>
      <c r="AU139" s="145" t="s">
        <v>78</v>
      </c>
      <c r="AY139" s="18" t="s">
        <v>330</v>
      </c>
      <c r="BE139" s="146">
        <f>IF(N139="základní",J139,0)</f>
        <v>17888.64</v>
      </c>
      <c r="BF139" s="146">
        <f>IF(N139="snížená",J139,0)</f>
        <v>0</v>
      </c>
      <c r="BG139" s="146">
        <f>IF(N139="zákl. přenesená",J139,0)</f>
        <v>0</v>
      </c>
      <c r="BH139" s="146">
        <f>IF(N139="sníž. přenesená",J139,0)</f>
        <v>0</v>
      </c>
      <c r="BI139" s="146">
        <f>IF(N139="nulová",J139,0)</f>
        <v>0</v>
      </c>
      <c r="BJ139" s="18" t="s">
        <v>78</v>
      </c>
      <c r="BK139" s="146">
        <f>ROUND(I139*H139,2)</f>
        <v>17888.64</v>
      </c>
      <c r="BL139" s="18" t="s">
        <v>1050</v>
      </c>
      <c r="BM139" s="145" t="s">
        <v>728</v>
      </c>
    </row>
    <row r="140" spans="2:65" s="12" customFormat="1">
      <c r="B140" s="151"/>
      <c r="D140" s="152" t="s">
        <v>340</v>
      </c>
      <c r="E140" s="153" t="s">
        <v>21</v>
      </c>
      <c r="F140" s="154" t="s">
        <v>8097</v>
      </c>
      <c r="H140" s="153" t="s">
        <v>21</v>
      </c>
      <c r="I140" s="155"/>
      <c r="L140" s="151"/>
      <c r="M140" s="156"/>
      <c r="T140" s="157"/>
      <c r="AT140" s="153" t="s">
        <v>340</v>
      </c>
      <c r="AU140" s="153" t="s">
        <v>78</v>
      </c>
      <c r="AV140" s="12" t="s">
        <v>78</v>
      </c>
      <c r="AW140" s="12" t="s">
        <v>32</v>
      </c>
      <c r="AX140" s="12" t="s">
        <v>71</v>
      </c>
      <c r="AY140" s="153" t="s">
        <v>330</v>
      </c>
    </row>
    <row r="141" spans="2:65" s="13" customFormat="1">
      <c r="B141" s="158"/>
      <c r="D141" s="152" t="s">
        <v>340</v>
      </c>
      <c r="E141" s="159" t="s">
        <v>21</v>
      </c>
      <c r="F141" s="160" t="s">
        <v>3574</v>
      </c>
      <c r="H141" s="161">
        <v>336</v>
      </c>
      <c r="I141" s="162"/>
      <c r="L141" s="158"/>
      <c r="M141" s="163"/>
      <c r="T141" s="164"/>
      <c r="AT141" s="159" t="s">
        <v>340</v>
      </c>
      <c r="AU141" s="159" t="s">
        <v>78</v>
      </c>
      <c r="AV141" s="13" t="s">
        <v>80</v>
      </c>
      <c r="AW141" s="13" t="s">
        <v>32</v>
      </c>
      <c r="AX141" s="13" t="s">
        <v>71</v>
      </c>
      <c r="AY141" s="159" t="s">
        <v>330</v>
      </c>
    </row>
    <row r="142" spans="2:65" s="14" customFormat="1">
      <c r="B142" s="166"/>
      <c r="D142" s="152" t="s">
        <v>340</v>
      </c>
      <c r="E142" s="167" t="s">
        <v>21</v>
      </c>
      <c r="F142" s="168" t="s">
        <v>443</v>
      </c>
      <c r="H142" s="169">
        <v>336</v>
      </c>
      <c r="I142" s="170"/>
      <c r="L142" s="166"/>
      <c r="M142" s="171"/>
      <c r="T142" s="172"/>
      <c r="AT142" s="167" t="s">
        <v>340</v>
      </c>
      <c r="AU142" s="167" t="s">
        <v>78</v>
      </c>
      <c r="AV142" s="14" t="s">
        <v>336</v>
      </c>
      <c r="AW142" s="14" t="s">
        <v>32</v>
      </c>
      <c r="AX142" s="14" t="s">
        <v>78</v>
      </c>
      <c r="AY142" s="167" t="s">
        <v>330</v>
      </c>
    </row>
    <row r="143" spans="2:65" s="1" customFormat="1" ht="16.5" customHeight="1">
      <c r="B143" s="33"/>
      <c r="C143" s="134" t="s">
        <v>491</v>
      </c>
      <c r="D143" s="134" t="s">
        <v>332</v>
      </c>
      <c r="E143" s="135" t="s">
        <v>8143</v>
      </c>
      <c r="F143" s="136" t="s">
        <v>8144</v>
      </c>
      <c r="G143" s="137" t="s">
        <v>2551</v>
      </c>
      <c r="H143" s="138">
        <v>341</v>
      </c>
      <c r="I143" s="139">
        <v>8.6300000000000008</v>
      </c>
      <c r="J143" s="140">
        <f>ROUND(I143*H143,2)</f>
        <v>2942.83</v>
      </c>
      <c r="K143" s="136" t="s">
        <v>21</v>
      </c>
      <c r="L143" s="33"/>
      <c r="M143" s="141" t="s">
        <v>21</v>
      </c>
      <c r="N143" s="142" t="s">
        <v>42</v>
      </c>
      <c r="P143" s="143">
        <f>O143*H143</f>
        <v>0</v>
      </c>
      <c r="Q143" s="143">
        <v>0</v>
      </c>
      <c r="R143" s="143">
        <f>Q143*H143</f>
        <v>0</v>
      </c>
      <c r="S143" s="143">
        <v>0</v>
      </c>
      <c r="T143" s="144">
        <f>S143*H143</f>
        <v>0</v>
      </c>
      <c r="AR143" s="145" t="s">
        <v>1050</v>
      </c>
      <c r="AT143" s="145" t="s">
        <v>332</v>
      </c>
      <c r="AU143" s="145" t="s">
        <v>78</v>
      </c>
      <c r="AY143" s="18" t="s">
        <v>330</v>
      </c>
      <c r="BE143" s="146">
        <f>IF(N143="základní",J143,0)</f>
        <v>2942.83</v>
      </c>
      <c r="BF143" s="146">
        <f>IF(N143="snížená",J143,0)</f>
        <v>0</v>
      </c>
      <c r="BG143" s="146">
        <f>IF(N143="zákl. přenesená",J143,0)</f>
        <v>0</v>
      </c>
      <c r="BH143" s="146">
        <f>IF(N143="sníž. přenesená",J143,0)</f>
        <v>0</v>
      </c>
      <c r="BI143" s="146">
        <f>IF(N143="nulová",J143,0)</f>
        <v>0</v>
      </c>
      <c r="BJ143" s="18" t="s">
        <v>78</v>
      </c>
      <c r="BK143" s="146">
        <f>ROUND(I143*H143,2)</f>
        <v>2942.83</v>
      </c>
      <c r="BL143" s="18" t="s">
        <v>1050</v>
      </c>
      <c r="BM143" s="145" t="s">
        <v>742</v>
      </c>
    </row>
    <row r="144" spans="2:65" s="1" customFormat="1" ht="16.5" customHeight="1">
      <c r="B144" s="33"/>
      <c r="C144" s="173" t="s">
        <v>5488</v>
      </c>
      <c r="D144" s="173" t="s">
        <v>475</v>
      </c>
      <c r="E144" s="174" t="s">
        <v>8145</v>
      </c>
      <c r="F144" s="175" t="s">
        <v>8146</v>
      </c>
      <c r="G144" s="176" t="s">
        <v>2551</v>
      </c>
      <c r="H144" s="177">
        <v>341</v>
      </c>
      <c r="I144" s="178">
        <v>67.63</v>
      </c>
      <c r="J144" s="179">
        <f>ROUND(I144*H144,2)</f>
        <v>23061.83</v>
      </c>
      <c r="K144" s="175" t="s">
        <v>21</v>
      </c>
      <c r="L144" s="180"/>
      <c r="M144" s="181" t="s">
        <v>21</v>
      </c>
      <c r="N144" s="182" t="s">
        <v>42</v>
      </c>
      <c r="P144" s="143">
        <f>O144*H144</f>
        <v>0</v>
      </c>
      <c r="Q144" s="143">
        <v>0</v>
      </c>
      <c r="R144" s="143">
        <f>Q144*H144</f>
        <v>0</v>
      </c>
      <c r="S144" s="143">
        <v>0</v>
      </c>
      <c r="T144" s="144">
        <f>S144*H144</f>
        <v>0</v>
      </c>
      <c r="AR144" s="145" t="s">
        <v>3080</v>
      </c>
      <c r="AT144" s="145" t="s">
        <v>475</v>
      </c>
      <c r="AU144" s="145" t="s">
        <v>78</v>
      </c>
      <c r="AY144" s="18" t="s">
        <v>330</v>
      </c>
      <c r="BE144" s="146">
        <f>IF(N144="základní",J144,0)</f>
        <v>23061.83</v>
      </c>
      <c r="BF144" s="146">
        <f>IF(N144="snížená",J144,0)</f>
        <v>0</v>
      </c>
      <c r="BG144" s="146">
        <f>IF(N144="zákl. přenesená",J144,0)</f>
        <v>0</v>
      </c>
      <c r="BH144" s="146">
        <f>IF(N144="sníž. přenesená",J144,0)</f>
        <v>0</v>
      </c>
      <c r="BI144" s="146">
        <f>IF(N144="nulová",J144,0)</f>
        <v>0</v>
      </c>
      <c r="BJ144" s="18" t="s">
        <v>78</v>
      </c>
      <c r="BK144" s="146">
        <f>ROUND(I144*H144,2)</f>
        <v>23061.83</v>
      </c>
      <c r="BL144" s="18" t="s">
        <v>1050</v>
      </c>
      <c r="BM144" s="145" t="s">
        <v>759</v>
      </c>
    </row>
    <row r="145" spans="2:65" s="12" customFormat="1">
      <c r="B145" s="151"/>
      <c r="D145" s="152" t="s">
        <v>340</v>
      </c>
      <c r="E145" s="153" t="s">
        <v>21</v>
      </c>
      <c r="F145" s="154" t="s">
        <v>8097</v>
      </c>
      <c r="H145" s="153" t="s">
        <v>21</v>
      </c>
      <c r="I145" s="155"/>
      <c r="L145" s="151"/>
      <c r="M145" s="156"/>
      <c r="T145" s="157"/>
      <c r="AT145" s="153" t="s">
        <v>340</v>
      </c>
      <c r="AU145" s="153" t="s">
        <v>78</v>
      </c>
      <c r="AV145" s="12" t="s">
        <v>78</v>
      </c>
      <c r="AW145" s="12" t="s">
        <v>32</v>
      </c>
      <c r="AX145" s="12" t="s">
        <v>71</v>
      </c>
      <c r="AY145" s="153" t="s">
        <v>330</v>
      </c>
    </row>
    <row r="146" spans="2:65" s="13" customFormat="1">
      <c r="B146" s="158"/>
      <c r="D146" s="152" t="s">
        <v>340</v>
      </c>
      <c r="E146" s="159" t="s">
        <v>21</v>
      </c>
      <c r="F146" s="160" t="s">
        <v>3593</v>
      </c>
      <c r="H146" s="161">
        <v>341</v>
      </c>
      <c r="I146" s="162"/>
      <c r="L146" s="158"/>
      <c r="M146" s="163"/>
      <c r="T146" s="164"/>
      <c r="AT146" s="159" t="s">
        <v>340</v>
      </c>
      <c r="AU146" s="159" t="s">
        <v>78</v>
      </c>
      <c r="AV146" s="13" t="s">
        <v>80</v>
      </c>
      <c r="AW146" s="13" t="s">
        <v>32</v>
      </c>
      <c r="AX146" s="13" t="s">
        <v>71</v>
      </c>
      <c r="AY146" s="159" t="s">
        <v>330</v>
      </c>
    </row>
    <row r="147" spans="2:65" s="14" customFormat="1">
      <c r="B147" s="166"/>
      <c r="D147" s="152" t="s">
        <v>340</v>
      </c>
      <c r="E147" s="167" t="s">
        <v>21</v>
      </c>
      <c r="F147" s="168" t="s">
        <v>443</v>
      </c>
      <c r="H147" s="169">
        <v>341</v>
      </c>
      <c r="I147" s="170"/>
      <c r="L147" s="166"/>
      <c r="M147" s="171"/>
      <c r="T147" s="172"/>
      <c r="AT147" s="167" t="s">
        <v>340</v>
      </c>
      <c r="AU147" s="167" t="s">
        <v>78</v>
      </c>
      <c r="AV147" s="14" t="s">
        <v>336</v>
      </c>
      <c r="AW147" s="14" t="s">
        <v>32</v>
      </c>
      <c r="AX147" s="14" t="s">
        <v>78</v>
      </c>
      <c r="AY147" s="167" t="s">
        <v>330</v>
      </c>
    </row>
    <row r="148" spans="2:65" s="1" customFormat="1" ht="16.5" customHeight="1">
      <c r="B148" s="33"/>
      <c r="C148" s="134" t="s">
        <v>561</v>
      </c>
      <c r="D148" s="134" t="s">
        <v>332</v>
      </c>
      <c r="E148" s="135" t="s">
        <v>8147</v>
      </c>
      <c r="F148" s="136" t="s">
        <v>8148</v>
      </c>
      <c r="G148" s="137" t="s">
        <v>2551</v>
      </c>
      <c r="H148" s="138">
        <v>72</v>
      </c>
      <c r="I148" s="139">
        <v>8.6300000000000008</v>
      </c>
      <c r="J148" s="140">
        <f>ROUND(I148*H148,2)</f>
        <v>621.36</v>
      </c>
      <c r="K148" s="136" t="s">
        <v>21</v>
      </c>
      <c r="L148" s="33"/>
      <c r="M148" s="141" t="s">
        <v>21</v>
      </c>
      <c r="N148" s="142" t="s">
        <v>42</v>
      </c>
      <c r="P148" s="143">
        <f>O148*H148</f>
        <v>0</v>
      </c>
      <c r="Q148" s="143">
        <v>0</v>
      </c>
      <c r="R148" s="143">
        <f>Q148*H148</f>
        <v>0</v>
      </c>
      <c r="S148" s="143">
        <v>0</v>
      </c>
      <c r="T148" s="144">
        <f>S148*H148</f>
        <v>0</v>
      </c>
      <c r="AR148" s="145" t="s">
        <v>1050</v>
      </c>
      <c r="AT148" s="145" t="s">
        <v>332</v>
      </c>
      <c r="AU148" s="145" t="s">
        <v>78</v>
      </c>
      <c r="AY148" s="18" t="s">
        <v>330</v>
      </c>
      <c r="BE148" s="146">
        <f>IF(N148="základní",J148,0)</f>
        <v>621.36</v>
      </c>
      <c r="BF148" s="146">
        <f>IF(N148="snížená",J148,0)</f>
        <v>0</v>
      </c>
      <c r="BG148" s="146">
        <f>IF(N148="zákl. přenesená",J148,0)</f>
        <v>0</v>
      </c>
      <c r="BH148" s="146">
        <f>IF(N148="sníž. přenesená",J148,0)</f>
        <v>0</v>
      </c>
      <c r="BI148" s="146">
        <f>IF(N148="nulová",J148,0)</f>
        <v>0</v>
      </c>
      <c r="BJ148" s="18" t="s">
        <v>78</v>
      </c>
      <c r="BK148" s="146">
        <f>ROUND(I148*H148,2)</f>
        <v>621.36</v>
      </c>
      <c r="BL148" s="18" t="s">
        <v>1050</v>
      </c>
      <c r="BM148" s="145" t="s">
        <v>941</v>
      </c>
    </row>
    <row r="149" spans="2:65" s="1" customFormat="1" ht="16.5" customHeight="1">
      <c r="B149" s="33"/>
      <c r="C149" s="173" t="s">
        <v>571</v>
      </c>
      <c r="D149" s="173" t="s">
        <v>475</v>
      </c>
      <c r="E149" s="174" t="s">
        <v>8149</v>
      </c>
      <c r="F149" s="175" t="s">
        <v>8150</v>
      </c>
      <c r="G149" s="176" t="s">
        <v>2551</v>
      </c>
      <c r="H149" s="177">
        <v>72</v>
      </c>
      <c r="I149" s="178">
        <v>84.9</v>
      </c>
      <c r="J149" s="179">
        <f>ROUND(I149*H149,2)</f>
        <v>6112.8</v>
      </c>
      <c r="K149" s="175" t="s">
        <v>21</v>
      </c>
      <c r="L149" s="180"/>
      <c r="M149" s="181" t="s">
        <v>21</v>
      </c>
      <c r="N149" s="182" t="s">
        <v>42</v>
      </c>
      <c r="P149" s="143">
        <f>O149*H149</f>
        <v>0</v>
      </c>
      <c r="Q149" s="143">
        <v>0</v>
      </c>
      <c r="R149" s="143">
        <f>Q149*H149</f>
        <v>0</v>
      </c>
      <c r="S149" s="143">
        <v>0</v>
      </c>
      <c r="T149" s="144">
        <f>S149*H149</f>
        <v>0</v>
      </c>
      <c r="AR149" s="145" t="s">
        <v>3080</v>
      </c>
      <c r="AT149" s="145" t="s">
        <v>475</v>
      </c>
      <c r="AU149" s="145" t="s">
        <v>78</v>
      </c>
      <c r="AY149" s="18" t="s">
        <v>330</v>
      </c>
      <c r="BE149" s="146">
        <f>IF(N149="základní",J149,0)</f>
        <v>6112.8</v>
      </c>
      <c r="BF149" s="146">
        <f>IF(N149="snížená",J149,0)</f>
        <v>0</v>
      </c>
      <c r="BG149" s="146">
        <f>IF(N149="zákl. přenesená",J149,0)</f>
        <v>0</v>
      </c>
      <c r="BH149" s="146">
        <f>IF(N149="sníž. přenesená",J149,0)</f>
        <v>0</v>
      </c>
      <c r="BI149" s="146">
        <f>IF(N149="nulová",J149,0)</f>
        <v>0</v>
      </c>
      <c r="BJ149" s="18" t="s">
        <v>78</v>
      </c>
      <c r="BK149" s="146">
        <f>ROUND(I149*H149,2)</f>
        <v>6112.8</v>
      </c>
      <c r="BL149" s="18" t="s">
        <v>1050</v>
      </c>
      <c r="BM149" s="145" t="s">
        <v>963</v>
      </c>
    </row>
    <row r="150" spans="2:65" s="12" customFormat="1">
      <c r="B150" s="151"/>
      <c r="D150" s="152" t="s">
        <v>340</v>
      </c>
      <c r="E150" s="153" t="s">
        <v>21</v>
      </c>
      <c r="F150" s="154" t="s">
        <v>8097</v>
      </c>
      <c r="H150" s="153" t="s">
        <v>21</v>
      </c>
      <c r="I150" s="155"/>
      <c r="L150" s="151"/>
      <c r="M150" s="156"/>
      <c r="T150" s="157"/>
      <c r="AT150" s="153" t="s">
        <v>340</v>
      </c>
      <c r="AU150" s="153" t="s">
        <v>78</v>
      </c>
      <c r="AV150" s="12" t="s">
        <v>78</v>
      </c>
      <c r="AW150" s="12" t="s">
        <v>32</v>
      </c>
      <c r="AX150" s="12" t="s">
        <v>71</v>
      </c>
      <c r="AY150" s="153" t="s">
        <v>330</v>
      </c>
    </row>
    <row r="151" spans="2:65" s="13" customFormat="1">
      <c r="B151" s="158"/>
      <c r="D151" s="152" t="s">
        <v>340</v>
      </c>
      <c r="E151" s="159" t="s">
        <v>21</v>
      </c>
      <c r="F151" s="160" t="s">
        <v>1116</v>
      </c>
      <c r="H151" s="161">
        <v>72</v>
      </c>
      <c r="I151" s="162"/>
      <c r="L151" s="158"/>
      <c r="M151" s="163"/>
      <c r="T151" s="164"/>
      <c r="AT151" s="159" t="s">
        <v>340</v>
      </c>
      <c r="AU151" s="159" t="s">
        <v>78</v>
      </c>
      <c r="AV151" s="13" t="s">
        <v>80</v>
      </c>
      <c r="AW151" s="13" t="s">
        <v>32</v>
      </c>
      <c r="AX151" s="13" t="s">
        <v>71</v>
      </c>
      <c r="AY151" s="159" t="s">
        <v>330</v>
      </c>
    </row>
    <row r="152" spans="2:65" s="14" customFormat="1">
      <c r="B152" s="166"/>
      <c r="D152" s="152" t="s">
        <v>340</v>
      </c>
      <c r="E152" s="167" t="s">
        <v>21</v>
      </c>
      <c r="F152" s="168" t="s">
        <v>443</v>
      </c>
      <c r="H152" s="169">
        <v>72</v>
      </c>
      <c r="I152" s="170"/>
      <c r="L152" s="166"/>
      <c r="M152" s="171"/>
      <c r="T152" s="172"/>
      <c r="AT152" s="167" t="s">
        <v>340</v>
      </c>
      <c r="AU152" s="167" t="s">
        <v>78</v>
      </c>
      <c r="AV152" s="14" t="s">
        <v>336</v>
      </c>
      <c r="AW152" s="14" t="s">
        <v>32</v>
      </c>
      <c r="AX152" s="14" t="s">
        <v>78</v>
      </c>
      <c r="AY152" s="167" t="s">
        <v>330</v>
      </c>
    </row>
    <row r="153" spans="2:65" s="1" customFormat="1" ht="16.5" customHeight="1">
      <c r="B153" s="33"/>
      <c r="C153" s="134" t="s">
        <v>559</v>
      </c>
      <c r="D153" s="134" t="s">
        <v>332</v>
      </c>
      <c r="E153" s="135" t="s">
        <v>8151</v>
      </c>
      <c r="F153" s="136" t="s">
        <v>8152</v>
      </c>
      <c r="G153" s="137" t="s">
        <v>2551</v>
      </c>
      <c r="H153" s="138">
        <v>3</v>
      </c>
      <c r="I153" s="139">
        <v>1151.1400000000001</v>
      </c>
      <c r="J153" s="140">
        <f>ROUND(I153*H153,2)</f>
        <v>3453.42</v>
      </c>
      <c r="K153" s="136" t="s">
        <v>21</v>
      </c>
      <c r="L153" s="33"/>
      <c r="M153" s="141" t="s">
        <v>21</v>
      </c>
      <c r="N153" s="142" t="s">
        <v>42</v>
      </c>
      <c r="P153" s="143">
        <f>O153*H153</f>
        <v>0</v>
      </c>
      <c r="Q153" s="143">
        <v>0</v>
      </c>
      <c r="R153" s="143">
        <f>Q153*H153</f>
        <v>0</v>
      </c>
      <c r="S153" s="143">
        <v>0</v>
      </c>
      <c r="T153" s="144">
        <f>S153*H153</f>
        <v>0</v>
      </c>
      <c r="AR153" s="145" t="s">
        <v>1050</v>
      </c>
      <c r="AT153" s="145" t="s">
        <v>332</v>
      </c>
      <c r="AU153" s="145" t="s">
        <v>78</v>
      </c>
      <c r="AY153" s="18" t="s">
        <v>330</v>
      </c>
      <c r="BE153" s="146">
        <f>IF(N153="základní",J153,0)</f>
        <v>3453.42</v>
      </c>
      <c r="BF153" s="146">
        <f>IF(N153="snížená",J153,0)</f>
        <v>0</v>
      </c>
      <c r="BG153" s="146">
        <f>IF(N153="zákl. přenesená",J153,0)</f>
        <v>0</v>
      </c>
      <c r="BH153" s="146">
        <f>IF(N153="sníž. přenesená",J153,0)</f>
        <v>0</v>
      </c>
      <c r="BI153" s="146">
        <f>IF(N153="nulová",J153,0)</f>
        <v>0</v>
      </c>
      <c r="BJ153" s="18" t="s">
        <v>78</v>
      </c>
      <c r="BK153" s="146">
        <f>ROUND(I153*H153,2)</f>
        <v>3453.42</v>
      </c>
      <c r="BL153" s="18" t="s">
        <v>1050</v>
      </c>
      <c r="BM153" s="145" t="s">
        <v>977</v>
      </c>
    </row>
    <row r="154" spans="2:65" s="1" customFormat="1" ht="16.5" customHeight="1">
      <c r="B154" s="33"/>
      <c r="C154" s="173" t="s">
        <v>585</v>
      </c>
      <c r="D154" s="173" t="s">
        <v>475</v>
      </c>
      <c r="E154" s="174" t="s">
        <v>8153</v>
      </c>
      <c r="F154" s="175" t="s">
        <v>8154</v>
      </c>
      <c r="G154" s="176" t="s">
        <v>2551</v>
      </c>
      <c r="H154" s="177">
        <v>3</v>
      </c>
      <c r="I154" s="178">
        <v>69500.09</v>
      </c>
      <c r="J154" s="179">
        <f>ROUND(I154*H154,2)</f>
        <v>208500.27</v>
      </c>
      <c r="K154" s="175" t="s">
        <v>21</v>
      </c>
      <c r="L154" s="180"/>
      <c r="M154" s="181" t="s">
        <v>21</v>
      </c>
      <c r="N154" s="182" t="s">
        <v>42</v>
      </c>
      <c r="P154" s="143">
        <f>O154*H154</f>
        <v>0</v>
      </c>
      <c r="Q154" s="143">
        <v>0</v>
      </c>
      <c r="R154" s="143">
        <f>Q154*H154</f>
        <v>0</v>
      </c>
      <c r="S154" s="143">
        <v>0</v>
      </c>
      <c r="T154" s="144">
        <f>S154*H154</f>
        <v>0</v>
      </c>
      <c r="AR154" s="145" t="s">
        <v>3080</v>
      </c>
      <c r="AT154" s="145" t="s">
        <v>475</v>
      </c>
      <c r="AU154" s="145" t="s">
        <v>78</v>
      </c>
      <c r="AY154" s="18" t="s">
        <v>330</v>
      </c>
      <c r="BE154" s="146">
        <f>IF(N154="základní",J154,0)</f>
        <v>208500.27</v>
      </c>
      <c r="BF154" s="146">
        <f>IF(N154="snížená",J154,0)</f>
        <v>0</v>
      </c>
      <c r="BG154" s="146">
        <f>IF(N154="zákl. přenesená",J154,0)</f>
        <v>0</v>
      </c>
      <c r="BH154" s="146">
        <f>IF(N154="sníž. přenesená",J154,0)</f>
        <v>0</v>
      </c>
      <c r="BI154" s="146">
        <f>IF(N154="nulová",J154,0)</f>
        <v>0</v>
      </c>
      <c r="BJ154" s="18" t="s">
        <v>78</v>
      </c>
      <c r="BK154" s="146">
        <f>ROUND(I154*H154,2)</f>
        <v>208500.27</v>
      </c>
      <c r="BL154" s="18" t="s">
        <v>1050</v>
      </c>
      <c r="BM154" s="145" t="s">
        <v>987</v>
      </c>
    </row>
    <row r="155" spans="2:65" s="12" customFormat="1">
      <c r="B155" s="151"/>
      <c r="D155" s="152" t="s">
        <v>340</v>
      </c>
      <c r="E155" s="153" t="s">
        <v>21</v>
      </c>
      <c r="F155" s="154" t="s">
        <v>8155</v>
      </c>
      <c r="H155" s="153" t="s">
        <v>21</v>
      </c>
      <c r="I155" s="155"/>
      <c r="L155" s="151"/>
      <c r="M155" s="156"/>
      <c r="T155" s="157"/>
      <c r="AT155" s="153" t="s">
        <v>340</v>
      </c>
      <c r="AU155" s="153" t="s">
        <v>78</v>
      </c>
      <c r="AV155" s="12" t="s">
        <v>78</v>
      </c>
      <c r="AW155" s="12" t="s">
        <v>32</v>
      </c>
      <c r="AX155" s="12" t="s">
        <v>71</v>
      </c>
      <c r="AY155" s="153" t="s">
        <v>330</v>
      </c>
    </row>
    <row r="156" spans="2:65" s="13" customFormat="1">
      <c r="B156" s="158"/>
      <c r="D156" s="152" t="s">
        <v>340</v>
      </c>
      <c r="E156" s="159" t="s">
        <v>21</v>
      </c>
      <c r="F156" s="160" t="s">
        <v>171</v>
      </c>
      <c r="H156" s="161">
        <v>3</v>
      </c>
      <c r="I156" s="162"/>
      <c r="L156" s="158"/>
      <c r="M156" s="163"/>
      <c r="T156" s="164"/>
      <c r="AT156" s="159" t="s">
        <v>340</v>
      </c>
      <c r="AU156" s="159" t="s">
        <v>78</v>
      </c>
      <c r="AV156" s="13" t="s">
        <v>80</v>
      </c>
      <c r="AW156" s="13" t="s">
        <v>32</v>
      </c>
      <c r="AX156" s="13" t="s">
        <v>71</v>
      </c>
      <c r="AY156" s="159" t="s">
        <v>330</v>
      </c>
    </row>
    <row r="157" spans="2:65" s="14" customFormat="1">
      <c r="B157" s="166"/>
      <c r="D157" s="152" t="s">
        <v>340</v>
      </c>
      <c r="E157" s="167" t="s">
        <v>21</v>
      </c>
      <c r="F157" s="168" t="s">
        <v>443</v>
      </c>
      <c r="H157" s="169">
        <v>3</v>
      </c>
      <c r="I157" s="170"/>
      <c r="L157" s="166"/>
      <c r="M157" s="171"/>
      <c r="T157" s="172"/>
      <c r="AT157" s="167" t="s">
        <v>340</v>
      </c>
      <c r="AU157" s="167" t="s">
        <v>78</v>
      </c>
      <c r="AV157" s="14" t="s">
        <v>336</v>
      </c>
      <c r="AW157" s="14" t="s">
        <v>32</v>
      </c>
      <c r="AX157" s="14" t="s">
        <v>78</v>
      </c>
      <c r="AY157" s="167" t="s">
        <v>330</v>
      </c>
    </row>
    <row r="158" spans="2:65" s="1" customFormat="1" ht="16.5" customHeight="1">
      <c r="B158" s="33"/>
      <c r="C158" s="134" t="s">
        <v>594</v>
      </c>
      <c r="D158" s="134" t="s">
        <v>332</v>
      </c>
      <c r="E158" s="135" t="s">
        <v>8156</v>
      </c>
      <c r="F158" s="136" t="s">
        <v>8157</v>
      </c>
      <c r="G158" s="137" t="s">
        <v>2551</v>
      </c>
      <c r="H158" s="138">
        <v>1</v>
      </c>
      <c r="I158" s="139">
        <v>50.36</v>
      </c>
      <c r="J158" s="140">
        <f>ROUND(I158*H158,2)</f>
        <v>50.36</v>
      </c>
      <c r="K158" s="136" t="s">
        <v>21</v>
      </c>
      <c r="L158" s="33"/>
      <c r="M158" s="141" t="s">
        <v>21</v>
      </c>
      <c r="N158" s="142" t="s">
        <v>42</v>
      </c>
      <c r="P158" s="143">
        <f>O158*H158</f>
        <v>0</v>
      </c>
      <c r="Q158" s="143">
        <v>0</v>
      </c>
      <c r="R158" s="143">
        <f>Q158*H158</f>
        <v>0</v>
      </c>
      <c r="S158" s="143">
        <v>0</v>
      </c>
      <c r="T158" s="144">
        <f>S158*H158</f>
        <v>0</v>
      </c>
      <c r="AR158" s="145" t="s">
        <v>1050</v>
      </c>
      <c r="AT158" s="145" t="s">
        <v>332</v>
      </c>
      <c r="AU158" s="145" t="s">
        <v>78</v>
      </c>
      <c r="AY158" s="18" t="s">
        <v>330</v>
      </c>
      <c r="BE158" s="146">
        <f>IF(N158="základní",J158,0)</f>
        <v>50.36</v>
      </c>
      <c r="BF158" s="146">
        <f>IF(N158="snížená",J158,0)</f>
        <v>0</v>
      </c>
      <c r="BG158" s="146">
        <f>IF(N158="zákl. přenesená",J158,0)</f>
        <v>0</v>
      </c>
      <c r="BH158" s="146">
        <f>IF(N158="sníž. přenesená",J158,0)</f>
        <v>0</v>
      </c>
      <c r="BI158" s="146">
        <f>IF(N158="nulová",J158,0)</f>
        <v>0</v>
      </c>
      <c r="BJ158" s="18" t="s">
        <v>78</v>
      </c>
      <c r="BK158" s="146">
        <f>ROUND(I158*H158,2)</f>
        <v>50.36</v>
      </c>
      <c r="BL158" s="18" t="s">
        <v>1050</v>
      </c>
      <c r="BM158" s="145" t="s">
        <v>998</v>
      </c>
    </row>
    <row r="159" spans="2:65" s="1" customFormat="1" ht="16.5" customHeight="1">
      <c r="B159" s="33"/>
      <c r="C159" s="173" t="s">
        <v>600</v>
      </c>
      <c r="D159" s="173" t="s">
        <v>475</v>
      </c>
      <c r="E159" s="174" t="s">
        <v>8158</v>
      </c>
      <c r="F159" s="175" t="s">
        <v>8159</v>
      </c>
      <c r="G159" s="176" t="s">
        <v>2551</v>
      </c>
      <c r="H159" s="177">
        <v>1</v>
      </c>
      <c r="I159" s="178">
        <v>11655.29</v>
      </c>
      <c r="J159" s="179">
        <f>ROUND(I159*H159,2)</f>
        <v>11655.29</v>
      </c>
      <c r="K159" s="175" t="s">
        <v>21</v>
      </c>
      <c r="L159" s="180"/>
      <c r="M159" s="181" t="s">
        <v>21</v>
      </c>
      <c r="N159" s="182" t="s">
        <v>42</v>
      </c>
      <c r="P159" s="143">
        <f>O159*H159</f>
        <v>0</v>
      </c>
      <c r="Q159" s="143">
        <v>0</v>
      </c>
      <c r="R159" s="143">
        <f>Q159*H159</f>
        <v>0</v>
      </c>
      <c r="S159" s="143">
        <v>0</v>
      </c>
      <c r="T159" s="144">
        <f>S159*H159</f>
        <v>0</v>
      </c>
      <c r="AR159" s="145" t="s">
        <v>3080</v>
      </c>
      <c r="AT159" s="145" t="s">
        <v>475</v>
      </c>
      <c r="AU159" s="145" t="s">
        <v>78</v>
      </c>
      <c r="AY159" s="18" t="s">
        <v>330</v>
      </c>
      <c r="BE159" s="146">
        <f>IF(N159="základní",J159,0)</f>
        <v>11655.29</v>
      </c>
      <c r="BF159" s="146">
        <f>IF(N159="snížená",J159,0)</f>
        <v>0</v>
      </c>
      <c r="BG159" s="146">
        <f>IF(N159="zákl. přenesená",J159,0)</f>
        <v>0</v>
      </c>
      <c r="BH159" s="146">
        <f>IF(N159="sníž. přenesená",J159,0)</f>
        <v>0</v>
      </c>
      <c r="BI159" s="146">
        <f>IF(N159="nulová",J159,0)</f>
        <v>0</v>
      </c>
      <c r="BJ159" s="18" t="s">
        <v>78</v>
      </c>
      <c r="BK159" s="146">
        <f>ROUND(I159*H159,2)</f>
        <v>11655.29</v>
      </c>
      <c r="BL159" s="18" t="s">
        <v>1050</v>
      </c>
      <c r="BM159" s="145" t="s">
        <v>1022</v>
      </c>
    </row>
    <row r="160" spans="2:65" s="1" customFormat="1" ht="16.5" customHeight="1">
      <c r="B160" s="33"/>
      <c r="C160" s="134" t="s">
        <v>611</v>
      </c>
      <c r="D160" s="134" t="s">
        <v>332</v>
      </c>
      <c r="E160" s="135" t="s">
        <v>8160</v>
      </c>
      <c r="F160" s="136" t="s">
        <v>8161</v>
      </c>
      <c r="G160" s="137" t="s">
        <v>2551</v>
      </c>
      <c r="H160" s="138">
        <v>20</v>
      </c>
      <c r="I160" s="139">
        <v>316.56</v>
      </c>
      <c r="J160" s="140">
        <f>ROUND(I160*H160,2)</f>
        <v>6331.2</v>
      </c>
      <c r="K160" s="136" t="s">
        <v>21</v>
      </c>
      <c r="L160" s="33"/>
      <c r="M160" s="141" t="s">
        <v>21</v>
      </c>
      <c r="N160" s="142" t="s">
        <v>42</v>
      </c>
      <c r="P160" s="143">
        <f>O160*H160</f>
        <v>0</v>
      </c>
      <c r="Q160" s="143">
        <v>0</v>
      </c>
      <c r="R160" s="143">
        <f>Q160*H160</f>
        <v>0</v>
      </c>
      <c r="S160" s="143">
        <v>0</v>
      </c>
      <c r="T160" s="144">
        <f>S160*H160</f>
        <v>0</v>
      </c>
      <c r="AR160" s="145" t="s">
        <v>1050</v>
      </c>
      <c r="AT160" s="145" t="s">
        <v>332</v>
      </c>
      <c r="AU160" s="145" t="s">
        <v>78</v>
      </c>
      <c r="AY160" s="18" t="s">
        <v>330</v>
      </c>
      <c r="BE160" s="146">
        <f>IF(N160="základní",J160,0)</f>
        <v>6331.2</v>
      </c>
      <c r="BF160" s="146">
        <f>IF(N160="snížená",J160,0)</f>
        <v>0</v>
      </c>
      <c r="BG160" s="146">
        <f>IF(N160="zákl. přenesená",J160,0)</f>
        <v>0</v>
      </c>
      <c r="BH160" s="146">
        <f>IF(N160="sníž. přenesená",J160,0)</f>
        <v>0</v>
      </c>
      <c r="BI160" s="146">
        <f>IF(N160="nulová",J160,0)</f>
        <v>0</v>
      </c>
      <c r="BJ160" s="18" t="s">
        <v>78</v>
      </c>
      <c r="BK160" s="146">
        <f>ROUND(I160*H160,2)</f>
        <v>6331.2</v>
      </c>
      <c r="BL160" s="18" t="s">
        <v>1050</v>
      </c>
      <c r="BM160" s="145" t="s">
        <v>1035</v>
      </c>
    </row>
    <row r="161" spans="2:65" s="1" customFormat="1" ht="16.5" customHeight="1">
      <c r="B161" s="33"/>
      <c r="C161" s="173" t="s">
        <v>617</v>
      </c>
      <c r="D161" s="173" t="s">
        <v>475</v>
      </c>
      <c r="E161" s="174" t="s">
        <v>8162</v>
      </c>
      <c r="F161" s="175" t="s">
        <v>8163</v>
      </c>
      <c r="G161" s="176" t="s">
        <v>2551</v>
      </c>
      <c r="H161" s="177">
        <v>20</v>
      </c>
      <c r="I161" s="178">
        <v>50794.06</v>
      </c>
      <c r="J161" s="179">
        <f>ROUND(I161*H161,2)</f>
        <v>1015881.2</v>
      </c>
      <c r="K161" s="175" t="s">
        <v>21</v>
      </c>
      <c r="L161" s="180"/>
      <c r="M161" s="181" t="s">
        <v>21</v>
      </c>
      <c r="N161" s="182" t="s">
        <v>42</v>
      </c>
      <c r="P161" s="143">
        <f>O161*H161</f>
        <v>0</v>
      </c>
      <c r="Q161" s="143">
        <v>0</v>
      </c>
      <c r="R161" s="143">
        <f>Q161*H161</f>
        <v>0</v>
      </c>
      <c r="S161" s="143">
        <v>0</v>
      </c>
      <c r="T161" s="144">
        <f>S161*H161</f>
        <v>0</v>
      </c>
      <c r="AR161" s="145" t="s">
        <v>3080</v>
      </c>
      <c r="AT161" s="145" t="s">
        <v>475</v>
      </c>
      <c r="AU161" s="145" t="s">
        <v>78</v>
      </c>
      <c r="AY161" s="18" t="s">
        <v>330</v>
      </c>
      <c r="BE161" s="146">
        <f>IF(N161="základní",J161,0)</f>
        <v>1015881.2</v>
      </c>
      <c r="BF161" s="146">
        <f>IF(N161="snížená",J161,0)</f>
        <v>0</v>
      </c>
      <c r="BG161" s="146">
        <f>IF(N161="zákl. přenesená",J161,0)</f>
        <v>0</v>
      </c>
      <c r="BH161" s="146">
        <f>IF(N161="sníž. přenesená",J161,0)</f>
        <v>0</v>
      </c>
      <c r="BI161" s="146">
        <f>IF(N161="nulová",J161,0)</f>
        <v>0</v>
      </c>
      <c r="BJ161" s="18" t="s">
        <v>78</v>
      </c>
      <c r="BK161" s="146">
        <f>ROUND(I161*H161,2)</f>
        <v>1015881.2</v>
      </c>
      <c r="BL161" s="18" t="s">
        <v>1050</v>
      </c>
      <c r="BM161" s="145" t="s">
        <v>1050</v>
      </c>
    </row>
    <row r="162" spans="2:65" s="12" customFormat="1">
      <c r="B162" s="151"/>
      <c r="D162" s="152" t="s">
        <v>340</v>
      </c>
      <c r="E162" s="153" t="s">
        <v>21</v>
      </c>
      <c r="F162" s="154" t="s">
        <v>8155</v>
      </c>
      <c r="H162" s="153" t="s">
        <v>21</v>
      </c>
      <c r="I162" s="155"/>
      <c r="L162" s="151"/>
      <c r="M162" s="156"/>
      <c r="T162" s="157"/>
      <c r="AT162" s="153" t="s">
        <v>340</v>
      </c>
      <c r="AU162" s="153" t="s">
        <v>78</v>
      </c>
      <c r="AV162" s="12" t="s">
        <v>78</v>
      </c>
      <c r="AW162" s="12" t="s">
        <v>32</v>
      </c>
      <c r="AX162" s="12" t="s">
        <v>71</v>
      </c>
      <c r="AY162" s="153" t="s">
        <v>330</v>
      </c>
    </row>
    <row r="163" spans="2:65" s="13" customFormat="1">
      <c r="B163" s="158"/>
      <c r="D163" s="152" t="s">
        <v>340</v>
      </c>
      <c r="E163" s="159" t="s">
        <v>21</v>
      </c>
      <c r="F163" s="160" t="s">
        <v>474</v>
      </c>
      <c r="H163" s="161">
        <v>20</v>
      </c>
      <c r="I163" s="162"/>
      <c r="L163" s="158"/>
      <c r="M163" s="163"/>
      <c r="T163" s="164"/>
      <c r="AT163" s="159" t="s">
        <v>340</v>
      </c>
      <c r="AU163" s="159" t="s">
        <v>78</v>
      </c>
      <c r="AV163" s="13" t="s">
        <v>80</v>
      </c>
      <c r="AW163" s="13" t="s">
        <v>32</v>
      </c>
      <c r="AX163" s="13" t="s">
        <v>71</v>
      </c>
      <c r="AY163" s="159" t="s">
        <v>330</v>
      </c>
    </row>
    <row r="164" spans="2:65" s="14" customFormat="1">
      <c r="B164" s="166"/>
      <c r="D164" s="152" t="s">
        <v>340</v>
      </c>
      <c r="E164" s="167" t="s">
        <v>21</v>
      </c>
      <c r="F164" s="168" t="s">
        <v>443</v>
      </c>
      <c r="H164" s="169">
        <v>20</v>
      </c>
      <c r="I164" s="170"/>
      <c r="L164" s="166"/>
      <c r="M164" s="171"/>
      <c r="T164" s="172"/>
      <c r="AT164" s="167" t="s">
        <v>340</v>
      </c>
      <c r="AU164" s="167" t="s">
        <v>78</v>
      </c>
      <c r="AV164" s="14" t="s">
        <v>336</v>
      </c>
      <c r="AW164" s="14" t="s">
        <v>32</v>
      </c>
      <c r="AX164" s="14" t="s">
        <v>78</v>
      </c>
      <c r="AY164" s="167" t="s">
        <v>330</v>
      </c>
    </row>
    <row r="165" spans="2:65" s="1" customFormat="1" ht="16.5" customHeight="1">
      <c r="B165" s="33"/>
      <c r="C165" s="173" t="s">
        <v>627</v>
      </c>
      <c r="D165" s="173" t="s">
        <v>475</v>
      </c>
      <c r="E165" s="174" t="s">
        <v>8164</v>
      </c>
      <c r="F165" s="175" t="s">
        <v>8165</v>
      </c>
      <c r="G165" s="176" t="s">
        <v>2551</v>
      </c>
      <c r="H165" s="177">
        <v>20</v>
      </c>
      <c r="I165" s="178">
        <v>12374.76</v>
      </c>
      <c r="J165" s="179">
        <f>ROUND(I165*H165,2)</f>
        <v>247495.2</v>
      </c>
      <c r="K165" s="175" t="s">
        <v>21</v>
      </c>
      <c r="L165" s="180"/>
      <c r="M165" s="181" t="s">
        <v>21</v>
      </c>
      <c r="N165" s="182" t="s">
        <v>42</v>
      </c>
      <c r="P165" s="143">
        <f>O165*H165</f>
        <v>0</v>
      </c>
      <c r="Q165" s="143">
        <v>0</v>
      </c>
      <c r="R165" s="143">
        <f>Q165*H165</f>
        <v>0</v>
      </c>
      <c r="S165" s="143">
        <v>0</v>
      </c>
      <c r="T165" s="144">
        <f>S165*H165</f>
        <v>0</v>
      </c>
      <c r="AR165" s="145" t="s">
        <v>3080</v>
      </c>
      <c r="AT165" s="145" t="s">
        <v>475</v>
      </c>
      <c r="AU165" s="145" t="s">
        <v>78</v>
      </c>
      <c r="AY165" s="18" t="s">
        <v>330</v>
      </c>
      <c r="BE165" s="146">
        <f>IF(N165="základní",J165,0)</f>
        <v>247495.2</v>
      </c>
      <c r="BF165" s="146">
        <f>IF(N165="snížená",J165,0)</f>
        <v>0</v>
      </c>
      <c r="BG165" s="146">
        <f>IF(N165="zákl. přenesená",J165,0)</f>
        <v>0</v>
      </c>
      <c r="BH165" s="146">
        <f>IF(N165="sníž. přenesená",J165,0)</f>
        <v>0</v>
      </c>
      <c r="BI165" s="146">
        <f>IF(N165="nulová",J165,0)</f>
        <v>0</v>
      </c>
      <c r="BJ165" s="18" t="s">
        <v>78</v>
      </c>
      <c r="BK165" s="146">
        <f>ROUND(I165*H165,2)</f>
        <v>247495.2</v>
      </c>
      <c r="BL165" s="18" t="s">
        <v>1050</v>
      </c>
      <c r="BM165" s="145" t="s">
        <v>1064</v>
      </c>
    </row>
    <row r="166" spans="2:65" s="12" customFormat="1">
      <c r="B166" s="151"/>
      <c r="D166" s="152" t="s">
        <v>340</v>
      </c>
      <c r="E166" s="153" t="s">
        <v>21</v>
      </c>
      <c r="F166" s="154" t="s">
        <v>8155</v>
      </c>
      <c r="H166" s="153" t="s">
        <v>21</v>
      </c>
      <c r="I166" s="155"/>
      <c r="L166" s="151"/>
      <c r="M166" s="156"/>
      <c r="T166" s="157"/>
      <c r="AT166" s="153" t="s">
        <v>340</v>
      </c>
      <c r="AU166" s="153" t="s">
        <v>78</v>
      </c>
      <c r="AV166" s="12" t="s">
        <v>78</v>
      </c>
      <c r="AW166" s="12" t="s">
        <v>32</v>
      </c>
      <c r="AX166" s="12" t="s">
        <v>71</v>
      </c>
      <c r="AY166" s="153" t="s">
        <v>330</v>
      </c>
    </row>
    <row r="167" spans="2:65" s="13" customFormat="1">
      <c r="B167" s="158"/>
      <c r="D167" s="152" t="s">
        <v>340</v>
      </c>
      <c r="E167" s="159" t="s">
        <v>21</v>
      </c>
      <c r="F167" s="160" t="s">
        <v>474</v>
      </c>
      <c r="H167" s="161">
        <v>20</v>
      </c>
      <c r="I167" s="162"/>
      <c r="L167" s="158"/>
      <c r="M167" s="163"/>
      <c r="T167" s="164"/>
      <c r="AT167" s="159" t="s">
        <v>340</v>
      </c>
      <c r="AU167" s="159" t="s">
        <v>78</v>
      </c>
      <c r="AV167" s="13" t="s">
        <v>80</v>
      </c>
      <c r="AW167" s="13" t="s">
        <v>32</v>
      </c>
      <c r="AX167" s="13" t="s">
        <v>71</v>
      </c>
      <c r="AY167" s="159" t="s">
        <v>330</v>
      </c>
    </row>
    <row r="168" spans="2:65" s="14" customFormat="1">
      <c r="B168" s="166"/>
      <c r="D168" s="152" t="s">
        <v>340</v>
      </c>
      <c r="E168" s="167" t="s">
        <v>21</v>
      </c>
      <c r="F168" s="168" t="s">
        <v>443</v>
      </c>
      <c r="H168" s="169">
        <v>20</v>
      </c>
      <c r="I168" s="170"/>
      <c r="L168" s="166"/>
      <c r="M168" s="171"/>
      <c r="T168" s="172"/>
      <c r="AT168" s="167" t="s">
        <v>340</v>
      </c>
      <c r="AU168" s="167" t="s">
        <v>78</v>
      </c>
      <c r="AV168" s="14" t="s">
        <v>336</v>
      </c>
      <c r="AW168" s="14" t="s">
        <v>32</v>
      </c>
      <c r="AX168" s="14" t="s">
        <v>78</v>
      </c>
      <c r="AY168" s="167" t="s">
        <v>330</v>
      </c>
    </row>
    <row r="169" spans="2:65" s="1" customFormat="1" ht="16.5" customHeight="1">
      <c r="B169" s="33"/>
      <c r="C169" s="134" t="s">
        <v>636</v>
      </c>
      <c r="D169" s="134" t="s">
        <v>332</v>
      </c>
      <c r="E169" s="135" t="s">
        <v>8166</v>
      </c>
      <c r="F169" s="136" t="s">
        <v>8167</v>
      </c>
      <c r="G169" s="137" t="s">
        <v>6964</v>
      </c>
      <c r="H169" s="138">
        <v>1</v>
      </c>
      <c r="I169" s="139">
        <v>21583.88</v>
      </c>
      <c r="J169" s="140">
        <f>ROUND(I169*H169,2)</f>
        <v>21583.88</v>
      </c>
      <c r="K169" s="136" t="s">
        <v>21</v>
      </c>
      <c r="L169" s="33"/>
      <c r="M169" s="141" t="s">
        <v>21</v>
      </c>
      <c r="N169" s="142" t="s">
        <v>42</v>
      </c>
      <c r="P169" s="143">
        <f>O169*H169</f>
        <v>0</v>
      </c>
      <c r="Q169" s="143">
        <v>0</v>
      </c>
      <c r="R169" s="143">
        <f>Q169*H169</f>
        <v>0</v>
      </c>
      <c r="S169" s="143">
        <v>0</v>
      </c>
      <c r="T169" s="144">
        <f>S169*H169</f>
        <v>0</v>
      </c>
      <c r="AR169" s="145" t="s">
        <v>1050</v>
      </c>
      <c r="AT169" s="145" t="s">
        <v>332</v>
      </c>
      <c r="AU169" s="145" t="s">
        <v>78</v>
      </c>
      <c r="AY169" s="18" t="s">
        <v>330</v>
      </c>
      <c r="BE169" s="146">
        <f>IF(N169="základní",J169,0)</f>
        <v>21583.88</v>
      </c>
      <c r="BF169" s="146">
        <f>IF(N169="snížená",J169,0)</f>
        <v>0</v>
      </c>
      <c r="BG169" s="146">
        <f>IF(N169="zákl. přenesená",J169,0)</f>
        <v>0</v>
      </c>
      <c r="BH169" s="146">
        <f>IF(N169="sníž. přenesená",J169,0)</f>
        <v>0</v>
      </c>
      <c r="BI169" s="146">
        <f>IF(N169="nulová",J169,0)</f>
        <v>0</v>
      </c>
      <c r="BJ169" s="18" t="s">
        <v>78</v>
      </c>
      <c r="BK169" s="146">
        <f>ROUND(I169*H169,2)</f>
        <v>21583.88</v>
      </c>
      <c r="BL169" s="18" t="s">
        <v>1050</v>
      </c>
      <c r="BM169" s="145" t="s">
        <v>1087</v>
      </c>
    </row>
    <row r="170" spans="2:65" s="12" customFormat="1">
      <c r="B170" s="151"/>
      <c r="D170" s="152" t="s">
        <v>340</v>
      </c>
      <c r="E170" s="153" t="s">
        <v>21</v>
      </c>
      <c r="F170" s="154" t="s">
        <v>8155</v>
      </c>
      <c r="H170" s="153" t="s">
        <v>21</v>
      </c>
      <c r="I170" s="155"/>
      <c r="L170" s="151"/>
      <c r="M170" s="156"/>
      <c r="T170" s="157"/>
      <c r="AT170" s="153" t="s">
        <v>340</v>
      </c>
      <c r="AU170" s="153" t="s">
        <v>78</v>
      </c>
      <c r="AV170" s="12" t="s">
        <v>78</v>
      </c>
      <c r="AW170" s="12" t="s">
        <v>32</v>
      </c>
      <c r="AX170" s="12" t="s">
        <v>71</v>
      </c>
      <c r="AY170" s="153" t="s">
        <v>330</v>
      </c>
    </row>
    <row r="171" spans="2:65" s="13" customFormat="1">
      <c r="B171" s="158"/>
      <c r="D171" s="152" t="s">
        <v>340</v>
      </c>
      <c r="E171" s="159" t="s">
        <v>21</v>
      </c>
      <c r="F171" s="160" t="s">
        <v>78</v>
      </c>
      <c r="H171" s="161">
        <v>1</v>
      </c>
      <c r="I171" s="162"/>
      <c r="L171" s="158"/>
      <c r="M171" s="163"/>
      <c r="T171" s="164"/>
      <c r="AT171" s="159" t="s">
        <v>340</v>
      </c>
      <c r="AU171" s="159" t="s">
        <v>78</v>
      </c>
      <c r="AV171" s="13" t="s">
        <v>80</v>
      </c>
      <c r="AW171" s="13" t="s">
        <v>32</v>
      </c>
      <c r="AX171" s="13" t="s">
        <v>71</v>
      </c>
      <c r="AY171" s="159" t="s">
        <v>330</v>
      </c>
    </row>
    <row r="172" spans="2:65" s="14" customFormat="1">
      <c r="B172" s="166"/>
      <c r="D172" s="152" t="s">
        <v>340</v>
      </c>
      <c r="E172" s="167" t="s">
        <v>21</v>
      </c>
      <c r="F172" s="168" t="s">
        <v>443</v>
      </c>
      <c r="H172" s="169">
        <v>1</v>
      </c>
      <c r="I172" s="170"/>
      <c r="L172" s="166"/>
      <c r="M172" s="171"/>
      <c r="T172" s="172"/>
      <c r="AT172" s="167" t="s">
        <v>340</v>
      </c>
      <c r="AU172" s="167" t="s">
        <v>78</v>
      </c>
      <c r="AV172" s="14" t="s">
        <v>336</v>
      </c>
      <c r="AW172" s="14" t="s">
        <v>32</v>
      </c>
      <c r="AX172" s="14" t="s">
        <v>78</v>
      </c>
      <c r="AY172" s="167" t="s">
        <v>330</v>
      </c>
    </row>
    <row r="173" spans="2:65" s="1" customFormat="1" ht="16.5" customHeight="1">
      <c r="B173" s="33"/>
      <c r="C173" s="134" t="s">
        <v>642</v>
      </c>
      <c r="D173" s="134" t="s">
        <v>332</v>
      </c>
      <c r="E173" s="135" t="s">
        <v>8168</v>
      </c>
      <c r="F173" s="136" t="s">
        <v>8169</v>
      </c>
      <c r="G173" s="137" t="s">
        <v>2551</v>
      </c>
      <c r="H173" s="138">
        <v>4</v>
      </c>
      <c r="I173" s="139">
        <v>3453.42</v>
      </c>
      <c r="J173" s="140">
        <f>ROUND(I173*H173,2)</f>
        <v>13813.68</v>
      </c>
      <c r="K173" s="136" t="s">
        <v>21</v>
      </c>
      <c r="L173" s="33"/>
      <c r="M173" s="141" t="s">
        <v>21</v>
      </c>
      <c r="N173" s="142" t="s">
        <v>42</v>
      </c>
      <c r="P173" s="143">
        <f>O173*H173</f>
        <v>0</v>
      </c>
      <c r="Q173" s="143">
        <v>0</v>
      </c>
      <c r="R173" s="143">
        <f>Q173*H173</f>
        <v>0</v>
      </c>
      <c r="S173" s="143">
        <v>0</v>
      </c>
      <c r="T173" s="144">
        <f>S173*H173</f>
        <v>0</v>
      </c>
      <c r="AR173" s="145" t="s">
        <v>1050</v>
      </c>
      <c r="AT173" s="145" t="s">
        <v>332</v>
      </c>
      <c r="AU173" s="145" t="s">
        <v>78</v>
      </c>
      <c r="AY173" s="18" t="s">
        <v>330</v>
      </c>
      <c r="BE173" s="146">
        <f>IF(N173="základní",J173,0)</f>
        <v>13813.68</v>
      </c>
      <c r="BF173" s="146">
        <f>IF(N173="snížená",J173,0)</f>
        <v>0</v>
      </c>
      <c r="BG173" s="146">
        <f>IF(N173="zákl. přenesená",J173,0)</f>
        <v>0</v>
      </c>
      <c r="BH173" s="146">
        <f>IF(N173="sníž. přenesená",J173,0)</f>
        <v>0</v>
      </c>
      <c r="BI173" s="146">
        <f>IF(N173="nulová",J173,0)</f>
        <v>0</v>
      </c>
      <c r="BJ173" s="18" t="s">
        <v>78</v>
      </c>
      <c r="BK173" s="146">
        <f>ROUND(I173*H173,2)</f>
        <v>13813.68</v>
      </c>
      <c r="BL173" s="18" t="s">
        <v>1050</v>
      </c>
      <c r="BM173" s="145" t="s">
        <v>1103</v>
      </c>
    </row>
    <row r="174" spans="2:65" s="1" customFormat="1" ht="16.5" customHeight="1">
      <c r="B174" s="33"/>
      <c r="C174" s="173" t="s">
        <v>649</v>
      </c>
      <c r="D174" s="173" t="s">
        <v>475</v>
      </c>
      <c r="E174" s="174" t="s">
        <v>8170</v>
      </c>
      <c r="F174" s="175" t="s">
        <v>8171</v>
      </c>
      <c r="G174" s="176" t="s">
        <v>2551</v>
      </c>
      <c r="H174" s="177">
        <v>4</v>
      </c>
      <c r="I174" s="178">
        <v>46852.84</v>
      </c>
      <c r="J174" s="179">
        <f>ROUND(I174*H174,2)</f>
        <v>187411.36</v>
      </c>
      <c r="K174" s="175" t="s">
        <v>21</v>
      </c>
      <c r="L174" s="180"/>
      <c r="M174" s="181" t="s">
        <v>21</v>
      </c>
      <c r="N174" s="182" t="s">
        <v>42</v>
      </c>
      <c r="P174" s="143">
        <f>O174*H174</f>
        <v>0</v>
      </c>
      <c r="Q174" s="143">
        <v>0</v>
      </c>
      <c r="R174" s="143">
        <f>Q174*H174</f>
        <v>0</v>
      </c>
      <c r="S174" s="143">
        <v>0</v>
      </c>
      <c r="T174" s="144">
        <f>S174*H174</f>
        <v>0</v>
      </c>
      <c r="AR174" s="145" t="s">
        <v>3080</v>
      </c>
      <c r="AT174" s="145" t="s">
        <v>475</v>
      </c>
      <c r="AU174" s="145" t="s">
        <v>78</v>
      </c>
      <c r="AY174" s="18" t="s">
        <v>330</v>
      </c>
      <c r="BE174" s="146">
        <f>IF(N174="základní",J174,0)</f>
        <v>187411.36</v>
      </c>
      <c r="BF174" s="146">
        <f>IF(N174="snížená",J174,0)</f>
        <v>0</v>
      </c>
      <c r="BG174" s="146">
        <f>IF(N174="zákl. přenesená",J174,0)</f>
        <v>0</v>
      </c>
      <c r="BH174" s="146">
        <f>IF(N174="sníž. přenesená",J174,0)</f>
        <v>0</v>
      </c>
      <c r="BI174" s="146">
        <f>IF(N174="nulová",J174,0)</f>
        <v>0</v>
      </c>
      <c r="BJ174" s="18" t="s">
        <v>78</v>
      </c>
      <c r="BK174" s="146">
        <f>ROUND(I174*H174,2)</f>
        <v>187411.36</v>
      </c>
      <c r="BL174" s="18" t="s">
        <v>1050</v>
      </c>
      <c r="BM174" s="145" t="s">
        <v>1116</v>
      </c>
    </row>
    <row r="175" spans="2:65" s="1" customFormat="1" ht="29.25">
      <c r="B175" s="33"/>
      <c r="D175" s="152" t="s">
        <v>375</v>
      </c>
      <c r="F175" s="165" t="s">
        <v>8172</v>
      </c>
      <c r="I175" s="149"/>
      <c r="L175" s="33"/>
      <c r="M175" s="150"/>
      <c r="T175" s="52"/>
      <c r="AT175" s="18" t="s">
        <v>375</v>
      </c>
      <c r="AU175" s="18" t="s">
        <v>78</v>
      </c>
    </row>
    <row r="176" spans="2:65" s="12" customFormat="1">
      <c r="B176" s="151"/>
      <c r="D176" s="152" t="s">
        <v>340</v>
      </c>
      <c r="E176" s="153" t="s">
        <v>21</v>
      </c>
      <c r="F176" s="154" t="s">
        <v>8155</v>
      </c>
      <c r="H176" s="153" t="s">
        <v>21</v>
      </c>
      <c r="I176" s="155"/>
      <c r="L176" s="151"/>
      <c r="M176" s="156"/>
      <c r="T176" s="157"/>
      <c r="AT176" s="153" t="s">
        <v>340</v>
      </c>
      <c r="AU176" s="153" t="s">
        <v>78</v>
      </c>
      <c r="AV176" s="12" t="s">
        <v>78</v>
      </c>
      <c r="AW176" s="12" t="s">
        <v>32</v>
      </c>
      <c r="AX176" s="12" t="s">
        <v>71</v>
      </c>
      <c r="AY176" s="153" t="s">
        <v>330</v>
      </c>
    </row>
    <row r="177" spans="2:65" s="13" customFormat="1">
      <c r="B177" s="158"/>
      <c r="D177" s="152" t="s">
        <v>340</v>
      </c>
      <c r="E177" s="159" t="s">
        <v>21</v>
      </c>
      <c r="F177" s="160" t="s">
        <v>8173</v>
      </c>
      <c r="H177" s="161">
        <v>4</v>
      </c>
      <c r="I177" s="162"/>
      <c r="L177" s="158"/>
      <c r="M177" s="163"/>
      <c r="T177" s="164"/>
      <c r="AT177" s="159" t="s">
        <v>340</v>
      </c>
      <c r="AU177" s="159" t="s">
        <v>78</v>
      </c>
      <c r="AV177" s="13" t="s">
        <v>80</v>
      </c>
      <c r="AW177" s="13" t="s">
        <v>32</v>
      </c>
      <c r="AX177" s="13" t="s">
        <v>71</v>
      </c>
      <c r="AY177" s="159" t="s">
        <v>330</v>
      </c>
    </row>
    <row r="178" spans="2:65" s="14" customFormat="1">
      <c r="B178" s="166"/>
      <c r="D178" s="152" t="s">
        <v>340</v>
      </c>
      <c r="E178" s="167" t="s">
        <v>21</v>
      </c>
      <c r="F178" s="168" t="s">
        <v>443</v>
      </c>
      <c r="H178" s="169">
        <v>4</v>
      </c>
      <c r="I178" s="170"/>
      <c r="L178" s="166"/>
      <c r="M178" s="171"/>
      <c r="T178" s="172"/>
      <c r="AT178" s="167" t="s">
        <v>340</v>
      </c>
      <c r="AU178" s="167" t="s">
        <v>78</v>
      </c>
      <c r="AV178" s="14" t="s">
        <v>336</v>
      </c>
      <c r="AW178" s="14" t="s">
        <v>32</v>
      </c>
      <c r="AX178" s="14" t="s">
        <v>78</v>
      </c>
      <c r="AY178" s="167" t="s">
        <v>330</v>
      </c>
    </row>
    <row r="179" spans="2:65" s="1" customFormat="1" ht="16.5" customHeight="1">
      <c r="B179" s="33"/>
      <c r="C179" s="134" t="s">
        <v>658</v>
      </c>
      <c r="D179" s="134" t="s">
        <v>332</v>
      </c>
      <c r="E179" s="135" t="s">
        <v>8174</v>
      </c>
      <c r="F179" s="136" t="s">
        <v>8169</v>
      </c>
      <c r="G179" s="137" t="s">
        <v>2551</v>
      </c>
      <c r="H179" s="138">
        <v>1</v>
      </c>
      <c r="I179" s="139">
        <v>3453.42</v>
      </c>
      <c r="J179" s="140">
        <f>ROUND(I179*H179,2)</f>
        <v>3453.42</v>
      </c>
      <c r="K179" s="136" t="s">
        <v>21</v>
      </c>
      <c r="L179" s="33"/>
      <c r="M179" s="141" t="s">
        <v>21</v>
      </c>
      <c r="N179" s="142" t="s">
        <v>42</v>
      </c>
      <c r="P179" s="143">
        <f>O179*H179</f>
        <v>0</v>
      </c>
      <c r="Q179" s="143">
        <v>0</v>
      </c>
      <c r="R179" s="143">
        <f>Q179*H179</f>
        <v>0</v>
      </c>
      <c r="S179" s="143">
        <v>0</v>
      </c>
      <c r="T179" s="144">
        <f>S179*H179</f>
        <v>0</v>
      </c>
      <c r="AR179" s="145" t="s">
        <v>1050</v>
      </c>
      <c r="AT179" s="145" t="s">
        <v>332</v>
      </c>
      <c r="AU179" s="145" t="s">
        <v>78</v>
      </c>
      <c r="AY179" s="18" t="s">
        <v>330</v>
      </c>
      <c r="BE179" s="146">
        <f>IF(N179="základní",J179,0)</f>
        <v>3453.42</v>
      </c>
      <c r="BF179" s="146">
        <f>IF(N179="snížená",J179,0)</f>
        <v>0</v>
      </c>
      <c r="BG179" s="146">
        <f>IF(N179="zákl. přenesená",J179,0)</f>
        <v>0</v>
      </c>
      <c r="BH179" s="146">
        <f>IF(N179="sníž. přenesená",J179,0)</f>
        <v>0</v>
      </c>
      <c r="BI179" s="146">
        <f>IF(N179="nulová",J179,0)</f>
        <v>0</v>
      </c>
      <c r="BJ179" s="18" t="s">
        <v>78</v>
      </c>
      <c r="BK179" s="146">
        <f>ROUND(I179*H179,2)</f>
        <v>3453.42</v>
      </c>
      <c r="BL179" s="18" t="s">
        <v>1050</v>
      </c>
      <c r="BM179" s="145" t="s">
        <v>1134</v>
      </c>
    </row>
    <row r="180" spans="2:65" s="1" customFormat="1" ht="16.5" customHeight="1">
      <c r="B180" s="33"/>
      <c r="C180" s="173" t="s">
        <v>665</v>
      </c>
      <c r="D180" s="173" t="s">
        <v>475</v>
      </c>
      <c r="E180" s="174" t="s">
        <v>8175</v>
      </c>
      <c r="F180" s="175" t="s">
        <v>8171</v>
      </c>
      <c r="G180" s="176" t="s">
        <v>2551</v>
      </c>
      <c r="H180" s="177">
        <v>1</v>
      </c>
      <c r="I180" s="178">
        <v>42104.39</v>
      </c>
      <c r="J180" s="179">
        <f>ROUND(I180*H180,2)</f>
        <v>42104.39</v>
      </c>
      <c r="K180" s="175" t="s">
        <v>21</v>
      </c>
      <c r="L180" s="180"/>
      <c r="M180" s="181" t="s">
        <v>21</v>
      </c>
      <c r="N180" s="182" t="s">
        <v>42</v>
      </c>
      <c r="P180" s="143">
        <f>O180*H180</f>
        <v>0</v>
      </c>
      <c r="Q180" s="143">
        <v>0</v>
      </c>
      <c r="R180" s="143">
        <f>Q180*H180</f>
        <v>0</v>
      </c>
      <c r="S180" s="143">
        <v>0</v>
      </c>
      <c r="T180" s="144">
        <f>S180*H180</f>
        <v>0</v>
      </c>
      <c r="AR180" s="145" t="s">
        <v>3080</v>
      </c>
      <c r="AT180" s="145" t="s">
        <v>475</v>
      </c>
      <c r="AU180" s="145" t="s">
        <v>78</v>
      </c>
      <c r="AY180" s="18" t="s">
        <v>330</v>
      </c>
      <c r="BE180" s="146">
        <f>IF(N180="základní",J180,0)</f>
        <v>42104.39</v>
      </c>
      <c r="BF180" s="146">
        <f>IF(N180="snížená",J180,0)</f>
        <v>0</v>
      </c>
      <c r="BG180" s="146">
        <f>IF(N180="zákl. přenesená",J180,0)</f>
        <v>0</v>
      </c>
      <c r="BH180" s="146">
        <f>IF(N180="sníž. přenesená",J180,0)</f>
        <v>0</v>
      </c>
      <c r="BI180" s="146">
        <f>IF(N180="nulová",J180,0)</f>
        <v>0</v>
      </c>
      <c r="BJ180" s="18" t="s">
        <v>78</v>
      </c>
      <c r="BK180" s="146">
        <f>ROUND(I180*H180,2)</f>
        <v>42104.39</v>
      </c>
      <c r="BL180" s="18" t="s">
        <v>1050</v>
      </c>
      <c r="BM180" s="145" t="s">
        <v>1149</v>
      </c>
    </row>
    <row r="181" spans="2:65" s="1" customFormat="1" ht="29.25">
      <c r="B181" s="33"/>
      <c r="D181" s="152" t="s">
        <v>375</v>
      </c>
      <c r="F181" s="165" t="s">
        <v>8176</v>
      </c>
      <c r="I181" s="149"/>
      <c r="L181" s="33"/>
      <c r="M181" s="150"/>
      <c r="T181" s="52"/>
      <c r="AT181" s="18" t="s">
        <v>375</v>
      </c>
      <c r="AU181" s="18" t="s">
        <v>78</v>
      </c>
    </row>
    <row r="182" spans="2:65" s="12" customFormat="1">
      <c r="B182" s="151"/>
      <c r="D182" s="152" t="s">
        <v>340</v>
      </c>
      <c r="E182" s="153" t="s">
        <v>21</v>
      </c>
      <c r="F182" s="154" t="s">
        <v>8155</v>
      </c>
      <c r="H182" s="153" t="s">
        <v>21</v>
      </c>
      <c r="I182" s="155"/>
      <c r="L182" s="151"/>
      <c r="M182" s="156"/>
      <c r="T182" s="157"/>
      <c r="AT182" s="153" t="s">
        <v>340</v>
      </c>
      <c r="AU182" s="153" t="s">
        <v>78</v>
      </c>
      <c r="AV182" s="12" t="s">
        <v>78</v>
      </c>
      <c r="AW182" s="12" t="s">
        <v>32</v>
      </c>
      <c r="AX182" s="12" t="s">
        <v>71</v>
      </c>
      <c r="AY182" s="153" t="s">
        <v>330</v>
      </c>
    </row>
    <row r="183" spans="2:65" s="13" customFormat="1">
      <c r="B183" s="158"/>
      <c r="D183" s="152" t="s">
        <v>340</v>
      </c>
      <c r="E183" s="159" t="s">
        <v>21</v>
      </c>
      <c r="F183" s="160" t="s">
        <v>8130</v>
      </c>
      <c r="H183" s="161">
        <v>1</v>
      </c>
      <c r="I183" s="162"/>
      <c r="L183" s="158"/>
      <c r="M183" s="163"/>
      <c r="T183" s="164"/>
      <c r="AT183" s="159" t="s">
        <v>340</v>
      </c>
      <c r="AU183" s="159" t="s">
        <v>78</v>
      </c>
      <c r="AV183" s="13" t="s">
        <v>80</v>
      </c>
      <c r="AW183" s="13" t="s">
        <v>32</v>
      </c>
      <c r="AX183" s="13" t="s">
        <v>71</v>
      </c>
      <c r="AY183" s="159" t="s">
        <v>330</v>
      </c>
    </row>
    <row r="184" spans="2:65" s="14" customFormat="1">
      <c r="B184" s="166"/>
      <c r="D184" s="152" t="s">
        <v>340</v>
      </c>
      <c r="E184" s="167" t="s">
        <v>21</v>
      </c>
      <c r="F184" s="168" t="s">
        <v>443</v>
      </c>
      <c r="H184" s="169">
        <v>1</v>
      </c>
      <c r="I184" s="170"/>
      <c r="L184" s="166"/>
      <c r="M184" s="171"/>
      <c r="T184" s="172"/>
      <c r="AT184" s="167" t="s">
        <v>340</v>
      </c>
      <c r="AU184" s="167" t="s">
        <v>78</v>
      </c>
      <c r="AV184" s="14" t="s">
        <v>336</v>
      </c>
      <c r="AW184" s="14" t="s">
        <v>32</v>
      </c>
      <c r="AX184" s="14" t="s">
        <v>78</v>
      </c>
      <c r="AY184" s="167" t="s">
        <v>330</v>
      </c>
    </row>
    <row r="185" spans="2:65" s="1" customFormat="1" ht="16.5" customHeight="1">
      <c r="B185" s="33"/>
      <c r="C185" s="134" t="s">
        <v>671</v>
      </c>
      <c r="D185" s="134" t="s">
        <v>332</v>
      </c>
      <c r="E185" s="135" t="s">
        <v>8177</v>
      </c>
      <c r="F185" s="136" t="s">
        <v>8178</v>
      </c>
      <c r="G185" s="137" t="s">
        <v>2551</v>
      </c>
      <c r="H185" s="138">
        <v>1</v>
      </c>
      <c r="I185" s="139">
        <v>3309.53</v>
      </c>
      <c r="J185" s="140">
        <f>ROUND(I185*H185,2)</f>
        <v>3309.53</v>
      </c>
      <c r="K185" s="136" t="s">
        <v>21</v>
      </c>
      <c r="L185" s="33"/>
      <c r="M185" s="141" t="s">
        <v>21</v>
      </c>
      <c r="N185" s="142" t="s">
        <v>42</v>
      </c>
      <c r="P185" s="143">
        <f>O185*H185</f>
        <v>0</v>
      </c>
      <c r="Q185" s="143">
        <v>0</v>
      </c>
      <c r="R185" s="143">
        <f>Q185*H185</f>
        <v>0</v>
      </c>
      <c r="S185" s="143">
        <v>0</v>
      </c>
      <c r="T185" s="144">
        <f>S185*H185</f>
        <v>0</v>
      </c>
      <c r="AR185" s="145" t="s">
        <v>1050</v>
      </c>
      <c r="AT185" s="145" t="s">
        <v>332</v>
      </c>
      <c r="AU185" s="145" t="s">
        <v>78</v>
      </c>
      <c r="AY185" s="18" t="s">
        <v>330</v>
      </c>
      <c r="BE185" s="146">
        <f>IF(N185="základní",J185,0)</f>
        <v>3309.53</v>
      </c>
      <c r="BF185" s="146">
        <f>IF(N185="snížená",J185,0)</f>
        <v>0</v>
      </c>
      <c r="BG185" s="146">
        <f>IF(N185="zákl. přenesená",J185,0)</f>
        <v>0</v>
      </c>
      <c r="BH185" s="146">
        <f>IF(N185="sníž. přenesená",J185,0)</f>
        <v>0</v>
      </c>
      <c r="BI185" s="146">
        <f>IF(N185="nulová",J185,0)</f>
        <v>0</v>
      </c>
      <c r="BJ185" s="18" t="s">
        <v>78</v>
      </c>
      <c r="BK185" s="146">
        <f>ROUND(I185*H185,2)</f>
        <v>3309.53</v>
      </c>
      <c r="BL185" s="18" t="s">
        <v>1050</v>
      </c>
      <c r="BM185" s="145" t="s">
        <v>1160</v>
      </c>
    </row>
    <row r="186" spans="2:65" s="1" customFormat="1" ht="16.5" customHeight="1">
      <c r="B186" s="33"/>
      <c r="C186" s="173" t="s">
        <v>677</v>
      </c>
      <c r="D186" s="173" t="s">
        <v>475</v>
      </c>
      <c r="E186" s="174" t="s">
        <v>8179</v>
      </c>
      <c r="F186" s="175" t="s">
        <v>8180</v>
      </c>
      <c r="G186" s="176" t="s">
        <v>2551</v>
      </c>
      <c r="H186" s="177">
        <v>1</v>
      </c>
      <c r="I186" s="178">
        <v>61860.83</v>
      </c>
      <c r="J186" s="179">
        <f>ROUND(I186*H186,2)</f>
        <v>61860.83</v>
      </c>
      <c r="K186" s="175" t="s">
        <v>21</v>
      </c>
      <c r="L186" s="180"/>
      <c r="M186" s="181" t="s">
        <v>21</v>
      </c>
      <c r="N186" s="182" t="s">
        <v>42</v>
      </c>
      <c r="P186" s="143">
        <f>O186*H186</f>
        <v>0</v>
      </c>
      <c r="Q186" s="143">
        <v>0</v>
      </c>
      <c r="R186" s="143">
        <f>Q186*H186</f>
        <v>0</v>
      </c>
      <c r="S186" s="143">
        <v>0</v>
      </c>
      <c r="T186" s="144">
        <f>S186*H186</f>
        <v>0</v>
      </c>
      <c r="AR186" s="145" t="s">
        <v>3080</v>
      </c>
      <c r="AT186" s="145" t="s">
        <v>475</v>
      </c>
      <c r="AU186" s="145" t="s">
        <v>78</v>
      </c>
      <c r="AY186" s="18" t="s">
        <v>330</v>
      </c>
      <c r="BE186" s="146">
        <f>IF(N186="základní",J186,0)</f>
        <v>61860.83</v>
      </c>
      <c r="BF186" s="146">
        <f>IF(N186="snížená",J186,0)</f>
        <v>0</v>
      </c>
      <c r="BG186" s="146">
        <f>IF(N186="zákl. přenesená",J186,0)</f>
        <v>0</v>
      </c>
      <c r="BH186" s="146">
        <f>IF(N186="sníž. přenesená",J186,0)</f>
        <v>0</v>
      </c>
      <c r="BI186" s="146">
        <f>IF(N186="nulová",J186,0)</f>
        <v>0</v>
      </c>
      <c r="BJ186" s="18" t="s">
        <v>78</v>
      </c>
      <c r="BK186" s="146">
        <f>ROUND(I186*H186,2)</f>
        <v>61860.83</v>
      </c>
      <c r="BL186" s="18" t="s">
        <v>1050</v>
      </c>
      <c r="BM186" s="145" t="s">
        <v>1176</v>
      </c>
    </row>
    <row r="187" spans="2:65" s="1" customFormat="1" ht="29.25">
      <c r="B187" s="33"/>
      <c r="D187" s="152" t="s">
        <v>375</v>
      </c>
      <c r="F187" s="165" t="s">
        <v>8181</v>
      </c>
      <c r="I187" s="149"/>
      <c r="L187" s="33"/>
      <c r="M187" s="150"/>
      <c r="T187" s="52"/>
      <c r="AT187" s="18" t="s">
        <v>375</v>
      </c>
      <c r="AU187" s="18" t="s">
        <v>78</v>
      </c>
    </row>
    <row r="188" spans="2:65" s="12" customFormat="1">
      <c r="B188" s="151"/>
      <c r="D188" s="152" t="s">
        <v>340</v>
      </c>
      <c r="E188" s="153" t="s">
        <v>21</v>
      </c>
      <c r="F188" s="154" t="s">
        <v>8155</v>
      </c>
      <c r="H188" s="153" t="s">
        <v>21</v>
      </c>
      <c r="I188" s="155"/>
      <c r="L188" s="151"/>
      <c r="M188" s="156"/>
      <c r="T188" s="157"/>
      <c r="AT188" s="153" t="s">
        <v>340</v>
      </c>
      <c r="AU188" s="153" t="s">
        <v>78</v>
      </c>
      <c r="AV188" s="12" t="s">
        <v>78</v>
      </c>
      <c r="AW188" s="12" t="s">
        <v>32</v>
      </c>
      <c r="AX188" s="12" t="s">
        <v>71</v>
      </c>
      <c r="AY188" s="153" t="s">
        <v>330</v>
      </c>
    </row>
    <row r="189" spans="2:65" s="13" customFormat="1">
      <c r="B189" s="158"/>
      <c r="D189" s="152" t="s">
        <v>340</v>
      </c>
      <c r="E189" s="159" t="s">
        <v>21</v>
      </c>
      <c r="F189" s="160" t="s">
        <v>8182</v>
      </c>
      <c r="H189" s="161">
        <v>1</v>
      </c>
      <c r="I189" s="162"/>
      <c r="L189" s="158"/>
      <c r="M189" s="163"/>
      <c r="T189" s="164"/>
      <c r="AT189" s="159" t="s">
        <v>340</v>
      </c>
      <c r="AU189" s="159" t="s">
        <v>78</v>
      </c>
      <c r="AV189" s="13" t="s">
        <v>80</v>
      </c>
      <c r="AW189" s="13" t="s">
        <v>32</v>
      </c>
      <c r="AX189" s="13" t="s">
        <v>71</v>
      </c>
      <c r="AY189" s="159" t="s">
        <v>330</v>
      </c>
    </row>
    <row r="190" spans="2:65" s="14" customFormat="1">
      <c r="B190" s="166"/>
      <c r="D190" s="152" t="s">
        <v>340</v>
      </c>
      <c r="E190" s="167" t="s">
        <v>21</v>
      </c>
      <c r="F190" s="168" t="s">
        <v>443</v>
      </c>
      <c r="H190" s="169">
        <v>1</v>
      </c>
      <c r="I190" s="170"/>
      <c r="L190" s="166"/>
      <c r="M190" s="171"/>
      <c r="T190" s="172"/>
      <c r="AT190" s="167" t="s">
        <v>340</v>
      </c>
      <c r="AU190" s="167" t="s">
        <v>78</v>
      </c>
      <c r="AV190" s="14" t="s">
        <v>336</v>
      </c>
      <c r="AW190" s="14" t="s">
        <v>32</v>
      </c>
      <c r="AX190" s="14" t="s">
        <v>78</v>
      </c>
      <c r="AY190" s="167" t="s">
        <v>330</v>
      </c>
    </row>
    <row r="191" spans="2:65" s="1" customFormat="1" ht="16.5" customHeight="1">
      <c r="B191" s="33"/>
      <c r="C191" s="134" t="s">
        <v>692</v>
      </c>
      <c r="D191" s="134" t="s">
        <v>332</v>
      </c>
      <c r="E191" s="135" t="s">
        <v>8183</v>
      </c>
      <c r="F191" s="136" t="s">
        <v>8184</v>
      </c>
      <c r="G191" s="137" t="s">
        <v>2551</v>
      </c>
      <c r="H191" s="138">
        <v>320</v>
      </c>
      <c r="I191" s="139">
        <v>172.67</v>
      </c>
      <c r="J191" s="140">
        <f>ROUND(I191*H191,2)</f>
        <v>55254.400000000001</v>
      </c>
      <c r="K191" s="136" t="s">
        <v>21</v>
      </c>
      <c r="L191" s="33"/>
      <c r="M191" s="141" t="s">
        <v>21</v>
      </c>
      <c r="N191" s="142" t="s">
        <v>42</v>
      </c>
      <c r="P191" s="143">
        <f>O191*H191</f>
        <v>0</v>
      </c>
      <c r="Q191" s="143">
        <v>0</v>
      </c>
      <c r="R191" s="143">
        <f>Q191*H191</f>
        <v>0</v>
      </c>
      <c r="S191" s="143">
        <v>0</v>
      </c>
      <c r="T191" s="144">
        <f>S191*H191</f>
        <v>0</v>
      </c>
      <c r="AR191" s="145" t="s">
        <v>1050</v>
      </c>
      <c r="AT191" s="145" t="s">
        <v>332</v>
      </c>
      <c r="AU191" s="145" t="s">
        <v>78</v>
      </c>
      <c r="AY191" s="18" t="s">
        <v>330</v>
      </c>
      <c r="BE191" s="146">
        <f>IF(N191="základní",J191,0)</f>
        <v>55254.400000000001</v>
      </c>
      <c r="BF191" s="146">
        <f>IF(N191="snížená",J191,0)</f>
        <v>0</v>
      </c>
      <c r="BG191" s="146">
        <f>IF(N191="zákl. přenesená",J191,0)</f>
        <v>0</v>
      </c>
      <c r="BH191" s="146">
        <f>IF(N191="sníž. přenesená",J191,0)</f>
        <v>0</v>
      </c>
      <c r="BI191" s="146">
        <f>IF(N191="nulová",J191,0)</f>
        <v>0</v>
      </c>
      <c r="BJ191" s="18" t="s">
        <v>78</v>
      </c>
      <c r="BK191" s="146">
        <f>ROUND(I191*H191,2)</f>
        <v>55254.400000000001</v>
      </c>
      <c r="BL191" s="18" t="s">
        <v>1050</v>
      </c>
      <c r="BM191" s="145" t="s">
        <v>1228</v>
      </c>
    </row>
    <row r="192" spans="2:65" s="1" customFormat="1" ht="16.5" customHeight="1">
      <c r="B192" s="33"/>
      <c r="C192" s="173" t="s">
        <v>714</v>
      </c>
      <c r="D192" s="173" t="s">
        <v>475</v>
      </c>
      <c r="E192" s="174" t="s">
        <v>8185</v>
      </c>
      <c r="F192" s="175" t="s">
        <v>8186</v>
      </c>
      <c r="G192" s="176" t="s">
        <v>2551</v>
      </c>
      <c r="H192" s="177">
        <v>320</v>
      </c>
      <c r="I192" s="178">
        <v>335.6</v>
      </c>
      <c r="J192" s="179">
        <f>ROUND(I192*H192,2)</f>
        <v>107392</v>
      </c>
      <c r="K192" s="175" t="s">
        <v>21</v>
      </c>
      <c r="L192" s="180"/>
      <c r="M192" s="181" t="s">
        <v>21</v>
      </c>
      <c r="N192" s="182" t="s">
        <v>42</v>
      </c>
      <c r="P192" s="143">
        <f>O192*H192</f>
        <v>0</v>
      </c>
      <c r="Q192" s="143">
        <v>0</v>
      </c>
      <c r="R192" s="143">
        <f>Q192*H192</f>
        <v>0</v>
      </c>
      <c r="S192" s="143">
        <v>0</v>
      </c>
      <c r="T192" s="144">
        <f>S192*H192</f>
        <v>0</v>
      </c>
      <c r="AR192" s="145" t="s">
        <v>3080</v>
      </c>
      <c r="AT192" s="145" t="s">
        <v>475</v>
      </c>
      <c r="AU192" s="145" t="s">
        <v>78</v>
      </c>
      <c r="AY192" s="18" t="s">
        <v>330</v>
      </c>
      <c r="BE192" s="146">
        <f>IF(N192="základní",J192,0)</f>
        <v>107392</v>
      </c>
      <c r="BF192" s="146">
        <f>IF(N192="snížená",J192,0)</f>
        <v>0</v>
      </c>
      <c r="BG192" s="146">
        <f>IF(N192="zákl. přenesená",J192,0)</f>
        <v>0</v>
      </c>
      <c r="BH192" s="146">
        <f>IF(N192="sníž. přenesená",J192,0)</f>
        <v>0</v>
      </c>
      <c r="BI192" s="146">
        <f>IF(N192="nulová",J192,0)</f>
        <v>0</v>
      </c>
      <c r="BJ192" s="18" t="s">
        <v>78</v>
      </c>
      <c r="BK192" s="146">
        <f>ROUND(I192*H192,2)</f>
        <v>107392</v>
      </c>
      <c r="BL192" s="18" t="s">
        <v>1050</v>
      </c>
      <c r="BM192" s="145" t="s">
        <v>1255</v>
      </c>
    </row>
    <row r="193" spans="2:65" s="1" customFormat="1" ht="16.5" customHeight="1">
      <c r="B193" s="33"/>
      <c r="C193" s="134" t="s">
        <v>720</v>
      </c>
      <c r="D193" s="134" t="s">
        <v>332</v>
      </c>
      <c r="E193" s="135" t="s">
        <v>8187</v>
      </c>
      <c r="F193" s="136" t="s">
        <v>8188</v>
      </c>
      <c r="G193" s="137" t="s">
        <v>2551</v>
      </c>
      <c r="H193" s="138">
        <v>14</v>
      </c>
      <c r="I193" s="139">
        <v>172.67</v>
      </c>
      <c r="J193" s="140">
        <f>ROUND(I193*H193,2)</f>
        <v>2417.38</v>
      </c>
      <c r="K193" s="136" t="s">
        <v>21</v>
      </c>
      <c r="L193" s="33"/>
      <c r="M193" s="141" t="s">
        <v>21</v>
      </c>
      <c r="N193" s="142" t="s">
        <v>42</v>
      </c>
      <c r="P193" s="143">
        <f>O193*H193</f>
        <v>0</v>
      </c>
      <c r="Q193" s="143">
        <v>0</v>
      </c>
      <c r="R193" s="143">
        <f>Q193*H193</f>
        <v>0</v>
      </c>
      <c r="S193" s="143">
        <v>0</v>
      </c>
      <c r="T193" s="144">
        <f>S193*H193</f>
        <v>0</v>
      </c>
      <c r="AR193" s="145" t="s">
        <v>1050</v>
      </c>
      <c r="AT193" s="145" t="s">
        <v>332</v>
      </c>
      <c r="AU193" s="145" t="s">
        <v>78</v>
      </c>
      <c r="AY193" s="18" t="s">
        <v>330</v>
      </c>
      <c r="BE193" s="146">
        <f>IF(N193="základní",J193,0)</f>
        <v>2417.38</v>
      </c>
      <c r="BF193" s="146">
        <f>IF(N193="snížená",J193,0)</f>
        <v>0</v>
      </c>
      <c r="BG193" s="146">
        <f>IF(N193="zákl. přenesená",J193,0)</f>
        <v>0</v>
      </c>
      <c r="BH193" s="146">
        <f>IF(N193="sníž. přenesená",J193,0)</f>
        <v>0</v>
      </c>
      <c r="BI193" s="146">
        <f>IF(N193="nulová",J193,0)</f>
        <v>0</v>
      </c>
      <c r="BJ193" s="18" t="s">
        <v>78</v>
      </c>
      <c r="BK193" s="146">
        <f>ROUND(I193*H193,2)</f>
        <v>2417.38</v>
      </c>
      <c r="BL193" s="18" t="s">
        <v>1050</v>
      </c>
      <c r="BM193" s="145" t="s">
        <v>1276</v>
      </c>
    </row>
    <row r="194" spans="2:65" s="1" customFormat="1" ht="16.5" customHeight="1">
      <c r="B194" s="33"/>
      <c r="C194" s="173" t="s">
        <v>728</v>
      </c>
      <c r="D194" s="173" t="s">
        <v>475</v>
      </c>
      <c r="E194" s="174" t="s">
        <v>8189</v>
      </c>
      <c r="F194" s="175" t="s">
        <v>8190</v>
      </c>
      <c r="G194" s="176" t="s">
        <v>2551</v>
      </c>
      <c r="H194" s="177">
        <v>14</v>
      </c>
      <c r="I194" s="178">
        <v>326.3</v>
      </c>
      <c r="J194" s="179">
        <f>ROUND(I194*H194,2)</f>
        <v>4568.2</v>
      </c>
      <c r="K194" s="175" t="s">
        <v>21</v>
      </c>
      <c r="L194" s="180"/>
      <c r="M194" s="181" t="s">
        <v>21</v>
      </c>
      <c r="N194" s="182" t="s">
        <v>42</v>
      </c>
      <c r="P194" s="143">
        <f>O194*H194</f>
        <v>0</v>
      </c>
      <c r="Q194" s="143">
        <v>0</v>
      </c>
      <c r="R194" s="143">
        <f>Q194*H194</f>
        <v>0</v>
      </c>
      <c r="S194" s="143">
        <v>0</v>
      </c>
      <c r="T194" s="144">
        <f>S194*H194</f>
        <v>0</v>
      </c>
      <c r="AR194" s="145" t="s">
        <v>3080</v>
      </c>
      <c r="AT194" s="145" t="s">
        <v>475</v>
      </c>
      <c r="AU194" s="145" t="s">
        <v>78</v>
      </c>
      <c r="AY194" s="18" t="s">
        <v>330</v>
      </c>
      <c r="BE194" s="146">
        <f>IF(N194="základní",J194,0)</f>
        <v>4568.2</v>
      </c>
      <c r="BF194" s="146">
        <f>IF(N194="snížená",J194,0)</f>
        <v>0</v>
      </c>
      <c r="BG194" s="146">
        <f>IF(N194="zákl. přenesená",J194,0)</f>
        <v>0</v>
      </c>
      <c r="BH194" s="146">
        <f>IF(N194="sníž. přenesená",J194,0)</f>
        <v>0</v>
      </c>
      <c r="BI194" s="146">
        <f>IF(N194="nulová",J194,0)</f>
        <v>0</v>
      </c>
      <c r="BJ194" s="18" t="s">
        <v>78</v>
      </c>
      <c r="BK194" s="146">
        <f>ROUND(I194*H194,2)</f>
        <v>4568.2</v>
      </c>
      <c r="BL194" s="18" t="s">
        <v>1050</v>
      </c>
      <c r="BM194" s="145" t="s">
        <v>1293</v>
      </c>
    </row>
    <row r="195" spans="2:65" s="12" customFormat="1">
      <c r="B195" s="151"/>
      <c r="D195" s="152" t="s">
        <v>340</v>
      </c>
      <c r="E195" s="153" t="s">
        <v>21</v>
      </c>
      <c r="F195" s="154" t="s">
        <v>8155</v>
      </c>
      <c r="H195" s="153" t="s">
        <v>21</v>
      </c>
      <c r="I195" s="155"/>
      <c r="L195" s="151"/>
      <c r="M195" s="156"/>
      <c r="T195" s="157"/>
      <c r="AT195" s="153" t="s">
        <v>340</v>
      </c>
      <c r="AU195" s="153" t="s">
        <v>78</v>
      </c>
      <c r="AV195" s="12" t="s">
        <v>78</v>
      </c>
      <c r="AW195" s="12" t="s">
        <v>32</v>
      </c>
      <c r="AX195" s="12" t="s">
        <v>71</v>
      </c>
      <c r="AY195" s="153" t="s">
        <v>330</v>
      </c>
    </row>
    <row r="196" spans="2:65" s="13" customFormat="1">
      <c r="B196" s="158"/>
      <c r="D196" s="152" t="s">
        <v>340</v>
      </c>
      <c r="E196" s="159" t="s">
        <v>21</v>
      </c>
      <c r="F196" s="160" t="s">
        <v>8191</v>
      </c>
      <c r="H196" s="161">
        <v>14</v>
      </c>
      <c r="I196" s="162"/>
      <c r="L196" s="158"/>
      <c r="M196" s="163"/>
      <c r="T196" s="164"/>
      <c r="AT196" s="159" t="s">
        <v>340</v>
      </c>
      <c r="AU196" s="159" t="s">
        <v>78</v>
      </c>
      <c r="AV196" s="13" t="s">
        <v>80</v>
      </c>
      <c r="AW196" s="13" t="s">
        <v>32</v>
      </c>
      <c r="AX196" s="13" t="s">
        <v>71</v>
      </c>
      <c r="AY196" s="159" t="s">
        <v>330</v>
      </c>
    </row>
    <row r="197" spans="2:65" s="14" customFormat="1">
      <c r="B197" s="166"/>
      <c r="D197" s="152" t="s">
        <v>340</v>
      </c>
      <c r="E197" s="167" t="s">
        <v>21</v>
      </c>
      <c r="F197" s="168" t="s">
        <v>443</v>
      </c>
      <c r="H197" s="169">
        <v>14</v>
      </c>
      <c r="I197" s="170"/>
      <c r="L197" s="166"/>
      <c r="M197" s="171"/>
      <c r="T197" s="172"/>
      <c r="AT197" s="167" t="s">
        <v>340</v>
      </c>
      <c r="AU197" s="167" t="s">
        <v>78</v>
      </c>
      <c r="AV197" s="14" t="s">
        <v>336</v>
      </c>
      <c r="AW197" s="14" t="s">
        <v>32</v>
      </c>
      <c r="AX197" s="14" t="s">
        <v>78</v>
      </c>
      <c r="AY197" s="167" t="s">
        <v>330</v>
      </c>
    </row>
    <row r="198" spans="2:65" s="1" customFormat="1" ht="16.5" customHeight="1">
      <c r="B198" s="33"/>
      <c r="C198" s="134" t="s">
        <v>734</v>
      </c>
      <c r="D198" s="134" t="s">
        <v>332</v>
      </c>
      <c r="E198" s="135" t="s">
        <v>8192</v>
      </c>
      <c r="F198" s="136" t="s">
        <v>8193</v>
      </c>
      <c r="G198" s="137" t="s">
        <v>2551</v>
      </c>
      <c r="H198" s="138">
        <v>2</v>
      </c>
      <c r="I198" s="139">
        <v>129.5</v>
      </c>
      <c r="J198" s="140">
        <f>ROUND(I198*H198,2)</f>
        <v>259</v>
      </c>
      <c r="K198" s="136" t="s">
        <v>21</v>
      </c>
      <c r="L198" s="33"/>
      <c r="M198" s="141" t="s">
        <v>21</v>
      </c>
      <c r="N198" s="142" t="s">
        <v>42</v>
      </c>
      <c r="P198" s="143">
        <f>O198*H198</f>
        <v>0</v>
      </c>
      <c r="Q198" s="143">
        <v>0</v>
      </c>
      <c r="R198" s="143">
        <f>Q198*H198</f>
        <v>0</v>
      </c>
      <c r="S198" s="143">
        <v>0</v>
      </c>
      <c r="T198" s="144">
        <f>S198*H198</f>
        <v>0</v>
      </c>
      <c r="AR198" s="145" t="s">
        <v>1050</v>
      </c>
      <c r="AT198" s="145" t="s">
        <v>332</v>
      </c>
      <c r="AU198" s="145" t="s">
        <v>78</v>
      </c>
      <c r="AY198" s="18" t="s">
        <v>330</v>
      </c>
      <c r="BE198" s="146">
        <f>IF(N198="základní",J198,0)</f>
        <v>259</v>
      </c>
      <c r="BF198" s="146">
        <f>IF(N198="snížená",J198,0)</f>
        <v>0</v>
      </c>
      <c r="BG198" s="146">
        <f>IF(N198="zákl. přenesená",J198,0)</f>
        <v>0</v>
      </c>
      <c r="BH198" s="146">
        <f>IF(N198="sníž. přenesená",J198,0)</f>
        <v>0</v>
      </c>
      <c r="BI198" s="146">
        <f>IF(N198="nulová",J198,0)</f>
        <v>0</v>
      </c>
      <c r="BJ198" s="18" t="s">
        <v>78</v>
      </c>
      <c r="BK198" s="146">
        <f>ROUND(I198*H198,2)</f>
        <v>259</v>
      </c>
      <c r="BL198" s="18" t="s">
        <v>1050</v>
      </c>
      <c r="BM198" s="145" t="s">
        <v>1320</v>
      </c>
    </row>
    <row r="199" spans="2:65" s="1" customFormat="1" ht="16.5" customHeight="1">
      <c r="B199" s="33"/>
      <c r="C199" s="173" t="s">
        <v>742</v>
      </c>
      <c r="D199" s="173" t="s">
        <v>475</v>
      </c>
      <c r="E199" s="174" t="s">
        <v>8194</v>
      </c>
      <c r="F199" s="175" t="s">
        <v>8195</v>
      </c>
      <c r="G199" s="176" t="s">
        <v>2551</v>
      </c>
      <c r="H199" s="177">
        <v>2</v>
      </c>
      <c r="I199" s="178">
        <v>375.89</v>
      </c>
      <c r="J199" s="179">
        <f>ROUND(I199*H199,2)</f>
        <v>751.78</v>
      </c>
      <c r="K199" s="175" t="s">
        <v>21</v>
      </c>
      <c r="L199" s="180"/>
      <c r="M199" s="181" t="s">
        <v>21</v>
      </c>
      <c r="N199" s="182" t="s">
        <v>42</v>
      </c>
      <c r="P199" s="143">
        <f>O199*H199</f>
        <v>0</v>
      </c>
      <c r="Q199" s="143">
        <v>0</v>
      </c>
      <c r="R199" s="143">
        <f>Q199*H199</f>
        <v>0</v>
      </c>
      <c r="S199" s="143">
        <v>0</v>
      </c>
      <c r="T199" s="144">
        <f>S199*H199</f>
        <v>0</v>
      </c>
      <c r="AR199" s="145" t="s">
        <v>3080</v>
      </c>
      <c r="AT199" s="145" t="s">
        <v>475</v>
      </c>
      <c r="AU199" s="145" t="s">
        <v>78</v>
      </c>
      <c r="AY199" s="18" t="s">
        <v>330</v>
      </c>
      <c r="BE199" s="146">
        <f>IF(N199="základní",J199,0)</f>
        <v>751.78</v>
      </c>
      <c r="BF199" s="146">
        <f>IF(N199="snížená",J199,0)</f>
        <v>0</v>
      </c>
      <c r="BG199" s="146">
        <f>IF(N199="zákl. přenesená",J199,0)</f>
        <v>0</v>
      </c>
      <c r="BH199" s="146">
        <f>IF(N199="sníž. přenesená",J199,0)</f>
        <v>0</v>
      </c>
      <c r="BI199" s="146">
        <f>IF(N199="nulová",J199,0)</f>
        <v>0</v>
      </c>
      <c r="BJ199" s="18" t="s">
        <v>78</v>
      </c>
      <c r="BK199" s="146">
        <f>ROUND(I199*H199,2)</f>
        <v>751.78</v>
      </c>
      <c r="BL199" s="18" t="s">
        <v>1050</v>
      </c>
      <c r="BM199" s="145" t="s">
        <v>1339</v>
      </c>
    </row>
    <row r="200" spans="2:65" s="12" customFormat="1">
      <c r="B200" s="151"/>
      <c r="D200" s="152" t="s">
        <v>340</v>
      </c>
      <c r="E200" s="153" t="s">
        <v>21</v>
      </c>
      <c r="F200" s="154" t="s">
        <v>8155</v>
      </c>
      <c r="H200" s="153" t="s">
        <v>21</v>
      </c>
      <c r="I200" s="155"/>
      <c r="L200" s="151"/>
      <c r="M200" s="156"/>
      <c r="T200" s="157"/>
      <c r="AT200" s="153" t="s">
        <v>340</v>
      </c>
      <c r="AU200" s="153" t="s">
        <v>78</v>
      </c>
      <c r="AV200" s="12" t="s">
        <v>78</v>
      </c>
      <c r="AW200" s="12" t="s">
        <v>32</v>
      </c>
      <c r="AX200" s="12" t="s">
        <v>71</v>
      </c>
      <c r="AY200" s="153" t="s">
        <v>330</v>
      </c>
    </row>
    <row r="201" spans="2:65" s="13" customFormat="1">
      <c r="B201" s="158"/>
      <c r="D201" s="152" t="s">
        <v>340</v>
      </c>
      <c r="E201" s="159" t="s">
        <v>21</v>
      </c>
      <c r="F201" s="160" t="s">
        <v>8196</v>
      </c>
      <c r="H201" s="161">
        <v>2</v>
      </c>
      <c r="I201" s="162"/>
      <c r="L201" s="158"/>
      <c r="M201" s="163"/>
      <c r="T201" s="164"/>
      <c r="AT201" s="159" t="s">
        <v>340</v>
      </c>
      <c r="AU201" s="159" t="s">
        <v>78</v>
      </c>
      <c r="AV201" s="13" t="s">
        <v>80</v>
      </c>
      <c r="AW201" s="13" t="s">
        <v>32</v>
      </c>
      <c r="AX201" s="13" t="s">
        <v>71</v>
      </c>
      <c r="AY201" s="159" t="s">
        <v>330</v>
      </c>
    </row>
    <row r="202" spans="2:65" s="14" customFormat="1">
      <c r="B202" s="166"/>
      <c r="D202" s="152" t="s">
        <v>340</v>
      </c>
      <c r="E202" s="167" t="s">
        <v>21</v>
      </c>
      <c r="F202" s="168" t="s">
        <v>443</v>
      </c>
      <c r="H202" s="169">
        <v>2</v>
      </c>
      <c r="I202" s="170"/>
      <c r="L202" s="166"/>
      <c r="M202" s="171"/>
      <c r="T202" s="172"/>
      <c r="AT202" s="167" t="s">
        <v>340</v>
      </c>
      <c r="AU202" s="167" t="s">
        <v>78</v>
      </c>
      <c r="AV202" s="14" t="s">
        <v>336</v>
      </c>
      <c r="AW202" s="14" t="s">
        <v>32</v>
      </c>
      <c r="AX202" s="14" t="s">
        <v>78</v>
      </c>
      <c r="AY202" s="167" t="s">
        <v>330</v>
      </c>
    </row>
    <row r="203" spans="2:65" s="1" customFormat="1" ht="16.5" customHeight="1">
      <c r="B203" s="33"/>
      <c r="C203" s="134" t="s">
        <v>753</v>
      </c>
      <c r="D203" s="134" t="s">
        <v>332</v>
      </c>
      <c r="E203" s="135" t="s">
        <v>8197</v>
      </c>
      <c r="F203" s="136" t="s">
        <v>8198</v>
      </c>
      <c r="G203" s="137" t="s">
        <v>2551</v>
      </c>
      <c r="H203" s="138">
        <v>56</v>
      </c>
      <c r="I203" s="139">
        <v>117.99</v>
      </c>
      <c r="J203" s="140">
        <f>ROUND(I203*H203,2)</f>
        <v>6607.44</v>
      </c>
      <c r="K203" s="136" t="s">
        <v>21</v>
      </c>
      <c r="L203" s="33"/>
      <c r="M203" s="141" t="s">
        <v>21</v>
      </c>
      <c r="N203" s="142" t="s">
        <v>42</v>
      </c>
      <c r="P203" s="143">
        <f>O203*H203</f>
        <v>0</v>
      </c>
      <c r="Q203" s="143">
        <v>0</v>
      </c>
      <c r="R203" s="143">
        <f>Q203*H203</f>
        <v>0</v>
      </c>
      <c r="S203" s="143">
        <v>0</v>
      </c>
      <c r="T203" s="144">
        <f>S203*H203</f>
        <v>0</v>
      </c>
      <c r="AR203" s="145" t="s">
        <v>1050</v>
      </c>
      <c r="AT203" s="145" t="s">
        <v>332</v>
      </c>
      <c r="AU203" s="145" t="s">
        <v>78</v>
      </c>
      <c r="AY203" s="18" t="s">
        <v>330</v>
      </c>
      <c r="BE203" s="146">
        <f>IF(N203="základní",J203,0)</f>
        <v>6607.44</v>
      </c>
      <c r="BF203" s="146">
        <f>IF(N203="snížená",J203,0)</f>
        <v>0</v>
      </c>
      <c r="BG203" s="146">
        <f>IF(N203="zákl. přenesená",J203,0)</f>
        <v>0</v>
      </c>
      <c r="BH203" s="146">
        <f>IF(N203="sníž. přenesená",J203,0)</f>
        <v>0</v>
      </c>
      <c r="BI203" s="146">
        <f>IF(N203="nulová",J203,0)</f>
        <v>0</v>
      </c>
      <c r="BJ203" s="18" t="s">
        <v>78</v>
      </c>
      <c r="BK203" s="146">
        <f>ROUND(I203*H203,2)</f>
        <v>6607.44</v>
      </c>
      <c r="BL203" s="18" t="s">
        <v>1050</v>
      </c>
      <c r="BM203" s="145" t="s">
        <v>1360</v>
      </c>
    </row>
    <row r="204" spans="2:65" s="1" customFormat="1" ht="16.5" customHeight="1">
      <c r="B204" s="33"/>
      <c r="C204" s="173" t="s">
        <v>759</v>
      </c>
      <c r="D204" s="173" t="s">
        <v>475</v>
      </c>
      <c r="E204" s="174" t="s">
        <v>8199</v>
      </c>
      <c r="F204" s="175" t="s">
        <v>8200</v>
      </c>
      <c r="G204" s="176" t="s">
        <v>2551</v>
      </c>
      <c r="H204" s="177">
        <v>56</v>
      </c>
      <c r="I204" s="178">
        <v>255.02</v>
      </c>
      <c r="J204" s="179">
        <f>ROUND(I204*H204,2)</f>
        <v>14281.12</v>
      </c>
      <c r="K204" s="175" t="s">
        <v>21</v>
      </c>
      <c r="L204" s="180"/>
      <c r="M204" s="181" t="s">
        <v>21</v>
      </c>
      <c r="N204" s="182" t="s">
        <v>42</v>
      </c>
      <c r="P204" s="143">
        <f>O204*H204</f>
        <v>0</v>
      </c>
      <c r="Q204" s="143">
        <v>0</v>
      </c>
      <c r="R204" s="143">
        <f>Q204*H204</f>
        <v>0</v>
      </c>
      <c r="S204" s="143">
        <v>0</v>
      </c>
      <c r="T204" s="144">
        <f>S204*H204</f>
        <v>0</v>
      </c>
      <c r="AR204" s="145" t="s">
        <v>3080</v>
      </c>
      <c r="AT204" s="145" t="s">
        <v>475</v>
      </c>
      <c r="AU204" s="145" t="s">
        <v>78</v>
      </c>
      <c r="AY204" s="18" t="s">
        <v>330</v>
      </c>
      <c r="BE204" s="146">
        <f>IF(N204="základní",J204,0)</f>
        <v>14281.12</v>
      </c>
      <c r="BF204" s="146">
        <f>IF(N204="snížená",J204,0)</f>
        <v>0</v>
      </c>
      <c r="BG204" s="146">
        <f>IF(N204="zákl. přenesená",J204,0)</f>
        <v>0</v>
      </c>
      <c r="BH204" s="146">
        <f>IF(N204="sníž. přenesená",J204,0)</f>
        <v>0</v>
      </c>
      <c r="BI204" s="146">
        <f>IF(N204="nulová",J204,0)</f>
        <v>0</v>
      </c>
      <c r="BJ204" s="18" t="s">
        <v>78</v>
      </c>
      <c r="BK204" s="146">
        <f>ROUND(I204*H204,2)</f>
        <v>14281.12</v>
      </c>
      <c r="BL204" s="18" t="s">
        <v>1050</v>
      </c>
      <c r="BM204" s="145" t="s">
        <v>1374</v>
      </c>
    </row>
    <row r="205" spans="2:65" s="1" customFormat="1" ht="16.5" customHeight="1">
      <c r="B205" s="33"/>
      <c r="C205" s="134" t="s">
        <v>833</v>
      </c>
      <c r="D205" s="134" t="s">
        <v>332</v>
      </c>
      <c r="E205" s="135" t="s">
        <v>8201</v>
      </c>
      <c r="F205" s="136" t="s">
        <v>8202</v>
      </c>
      <c r="G205" s="137" t="s">
        <v>2551</v>
      </c>
      <c r="H205" s="138">
        <v>21</v>
      </c>
      <c r="I205" s="139">
        <v>40.29</v>
      </c>
      <c r="J205" s="140">
        <f>ROUND(I205*H205,2)</f>
        <v>846.09</v>
      </c>
      <c r="K205" s="136" t="s">
        <v>21</v>
      </c>
      <c r="L205" s="33"/>
      <c r="M205" s="141" t="s">
        <v>21</v>
      </c>
      <c r="N205" s="142" t="s">
        <v>42</v>
      </c>
      <c r="P205" s="143">
        <f>O205*H205</f>
        <v>0</v>
      </c>
      <c r="Q205" s="143">
        <v>0</v>
      </c>
      <c r="R205" s="143">
        <f>Q205*H205</f>
        <v>0</v>
      </c>
      <c r="S205" s="143">
        <v>0</v>
      </c>
      <c r="T205" s="144">
        <f>S205*H205</f>
        <v>0</v>
      </c>
      <c r="AR205" s="145" t="s">
        <v>1050</v>
      </c>
      <c r="AT205" s="145" t="s">
        <v>332</v>
      </c>
      <c r="AU205" s="145" t="s">
        <v>78</v>
      </c>
      <c r="AY205" s="18" t="s">
        <v>330</v>
      </c>
      <c r="BE205" s="146">
        <f>IF(N205="základní",J205,0)</f>
        <v>846.09</v>
      </c>
      <c r="BF205" s="146">
        <f>IF(N205="snížená",J205,0)</f>
        <v>0</v>
      </c>
      <c r="BG205" s="146">
        <f>IF(N205="zákl. přenesená",J205,0)</f>
        <v>0</v>
      </c>
      <c r="BH205" s="146">
        <f>IF(N205="sníž. přenesená",J205,0)</f>
        <v>0</v>
      </c>
      <c r="BI205" s="146">
        <f>IF(N205="nulová",J205,0)</f>
        <v>0</v>
      </c>
      <c r="BJ205" s="18" t="s">
        <v>78</v>
      </c>
      <c r="BK205" s="146">
        <f>ROUND(I205*H205,2)</f>
        <v>846.09</v>
      </c>
      <c r="BL205" s="18" t="s">
        <v>1050</v>
      </c>
      <c r="BM205" s="145" t="s">
        <v>1387</v>
      </c>
    </row>
    <row r="206" spans="2:65" s="1" customFormat="1" ht="16.5" customHeight="1">
      <c r="B206" s="33"/>
      <c r="C206" s="173" t="s">
        <v>941</v>
      </c>
      <c r="D206" s="173" t="s">
        <v>475</v>
      </c>
      <c r="E206" s="174" t="s">
        <v>8203</v>
      </c>
      <c r="F206" s="175" t="s">
        <v>8204</v>
      </c>
      <c r="G206" s="176" t="s">
        <v>2551</v>
      </c>
      <c r="H206" s="177">
        <v>21</v>
      </c>
      <c r="I206" s="178">
        <v>80.58</v>
      </c>
      <c r="J206" s="179">
        <f>ROUND(I206*H206,2)</f>
        <v>1692.18</v>
      </c>
      <c r="K206" s="175" t="s">
        <v>21</v>
      </c>
      <c r="L206" s="180"/>
      <c r="M206" s="181" t="s">
        <v>21</v>
      </c>
      <c r="N206" s="182" t="s">
        <v>42</v>
      </c>
      <c r="P206" s="143">
        <f>O206*H206</f>
        <v>0</v>
      </c>
      <c r="Q206" s="143">
        <v>0</v>
      </c>
      <c r="R206" s="143">
        <f>Q206*H206</f>
        <v>0</v>
      </c>
      <c r="S206" s="143">
        <v>0</v>
      </c>
      <c r="T206" s="144">
        <f>S206*H206</f>
        <v>0</v>
      </c>
      <c r="AR206" s="145" t="s">
        <v>3080</v>
      </c>
      <c r="AT206" s="145" t="s">
        <v>475</v>
      </c>
      <c r="AU206" s="145" t="s">
        <v>78</v>
      </c>
      <c r="AY206" s="18" t="s">
        <v>330</v>
      </c>
      <c r="BE206" s="146">
        <f>IF(N206="základní",J206,0)</f>
        <v>1692.18</v>
      </c>
      <c r="BF206" s="146">
        <f>IF(N206="snížená",J206,0)</f>
        <v>0</v>
      </c>
      <c r="BG206" s="146">
        <f>IF(N206="zákl. přenesená",J206,0)</f>
        <v>0</v>
      </c>
      <c r="BH206" s="146">
        <f>IF(N206="sníž. přenesená",J206,0)</f>
        <v>0</v>
      </c>
      <c r="BI206" s="146">
        <f>IF(N206="nulová",J206,0)</f>
        <v>0</v>
      </c>
      <c r="BJ206" s="18" t="s">
        <v>78</v>
      </c>
      <c r="BK206" s="146">
        <f>ROUND(I206*H206,2)</f>
        <v>1692.18</v>
      </c>
      <c r="BL206" s="18" t="s">
        <v>1050</v>
      </c>
      <c r="BM206" s="145" t="s">
        <v>1402</v>
      </c>
    </row>
    <row r="207" spans="2:65" s="12" customFormat="1">
      <c r="B207" s="151"/>
      <c r="D207" s="152" t="s">
        <v>340</v>
      </c>
      <c r="E207" s="153" t="s">
        <v>21</v>
      </c>
      <c r="F207" s="154" t="s">
        <v>8155</v>
      </c>
      <c r="H207" s="153" t="s">
        <v>21</v>
      </c>
      <c r="I207" s="155"/>
      <c r="L207" s="151"/>
      <c r="M207" s="156"/>
      <c r="T207" s="157"/>
      <c r="AT207" s="153" t="s">
        <v>340</v>
      </c>
      <c r="AU207" s="153" t="s">
        <v>78</v>
      </c>
      <c r="AV207" s="12" t="s">
        <v>78</v>
      </c>
      <c r="AW207" s="12" t="s">
        <v>32</v>
      </c>
      <c r="AX207" s="12" t="s">
        <v>71</v>
      </c>
      <c r="AY207" s="153" t="s">
        <v>330</v>
      </c>
    </row>
    <row r="208" spans="2:65" s="13" customFormat="1">
      <c r="B208" s="158"/>
      <c r="D208" s="152" t="s">
        <v>340</v>
      </c>
      <c r="E208" s="159" t="s">
        <v>21</v>
      </c>
      <c r="F208" s="160" t="s">
        <v>8205</v>
      </c>
      <c r="H208" s="161">
        <v>21</v>
      </c>
      <c r="I208" s="162"/>
      <c r="L208" s="158"/>
      <c r="M208" s="163"/>
      <c r="T208" s="164"/>
      <c r="AT208" s="159" t="s">
        <v>340</v>
      </c>
      <c r="AU208" s="159" t="s">
        <v>78</v>
      </c>
      <c r="AV208" s="13" t="s">
        <v>80</v>
      </c>
      <c r="AW208" s="13" t="s">
        <v>32</v>
      </c>
      <c r="AX208" s="13" t="s">
        <v>71</v>
      </c>
      <c r="AY208" s="159" t="s">
        <v>330</v>
      </c>
    </row>
    <row r="209" spans="2:65" s="14" customFormat="1">
      <c r="B209" s="166"/>
      <c r="D209" s="152" t="s">
        <v>340</v>
      </c>
      <c r="E209" s="167" t="s">
        <v>21</v>
      </c>
      <c r="F209" s="168" t="s">
        <v>443</v>
      </c>
      <c r="H209" s="169">
        <v>21</v>
      </c>
      <c r="I209" s="170"/>
      <c r="L209" s="166"/>
      <c r="M209" s="171"/>
      <c r="T209" s="172"/>
      <c r="AT209" s="167" t="s">
        <v>340</v>
      </c>
      <c r="AU209" s="167" t="s">
        <v>78</v>
      </c>
      <c r="AV209" s="14" t="s">
        <v>336</v>
      </c>
      <c r="AW209" s="14" t="s">
        <v>32</v>
      </c>
      <c r="AX209" s="14" t="s">
        <v>78</v>
      </c>
      <c r="AY209" s="167" t="s">
        <v>330</v>
      </c>
    </row>
    <row r="210" spans="2:65" s="1" customFormat="1" ht="16.5" customHeight="1">
      <c r="B210" s="33"/>
      <c r="C210" s="134" t="s">
        <v>947</v>
      </c>
      <c r="D210" s="134" t="s">
        <v>332</v>
      </c>
      <c r="E210" s="135" t="s">
        <v>8206</v>
      </c>
      <c r="F210" s="136" t="s">
        <v>8207</v>
      </c>
      <c r="G210" s="137" t="s">
        <v>353</v>
      </c>
      <c r="H210" s="138">
        <v>46329</v>
      </c>
      <c r="I210" s="139">
        <v>14.39</v>
      </c>
      <c r="J210" s="140">
        <f>ROUND(I210*H210,2)</f>
        <v>666674.31000000006</v>
      </c>
      <c r="K210" s="136" t="s">
        <v>21</v>
      </c>
      <c r="L210" s="33"/>
      <c r="M210" s="141" t="s">
        <v>21</v>
      </c>
      <c r="N210" s="142" t="s">
        <v>42</v>
      </c>
      <c r="P210" s="143">
        <f>O210*H210</f>
        <v>0</v>
      </c>
      <c r="Q210" s="143">
        <v>0</v>
      </c>
      <c r="R210" s="143">
        <f>Q210*H210</f>
        <v>0</v>
      </c>
      <c r="S210" s="143">
        <v>0</v>
      </c>
      <c r="T210" s="144">
        <f>S210*H210</f>
        <v>0</v>
      </c>
      <c r="AR210" s="145" t="s">
        <v>1050</v>
      </c>
      <c r="AT210" s="145" t="s">
        <v>332</v>
      </c>
      <c r="AU210" s="145" t="s">
        <v>78</v>
      </c>
      <c r="AY210" s="18" t="s">
        <v>330</v>
      </c>
      <c r="BE210" s="146">
        <f>IF(N210="základní",J210,0)</f>
        <v>666674.31000000006</v>
      </c>
      <c r="BF210" s="146">
        <f>IF(N210="snížená",J210,0)</f>
        <v>0</v>
      </c>
      <c r="BG210" s="146">
        <f>IF(N210="zákl. přenesená",J210,0)</f>
        <v>0</v>
      </c>
      <c r="BH210" s="146">
        <f>IF(N210="sníž. přenesená",J210,0)</f>
        <v>0</v>
      </c>
      <c r="BI210" s="146">
        <f>IF(N210="nulová",J210,0)</f>
        <v>0</v>
      </c>
      <c r="BJ210" s="18" t="s">
        <v>78</v>
      </c>
      <c r="BK210" s="146">
        <f>ROUND(I210*H210,2)</f>
        <v>666674.31000000006</v>
      </c>
      <c r="BL210" s="18" t="s">
        <v>1050</v>
      </c>
      <c r="BM210" s="145" t="s">
        <v>1416</v>
      </c>
    </row>
    <row r="211" spans="2:65" s="1" customFormat="1" ht="16.5" customHeight="1">
      <c r="B211" s="33"/>
      <c r="C211" s="173" t="s">
        <v>963</v>
      </c>
      <c r="D211" s="173" t="s">
        <v>475</v>
      </c>
      <c r="E211" s="174" t="s">
        <v>8208</v>
      </c>
      <c r="F211" s="175" t="s">
        <v>8209</v>
      </c>
      <c r="G211" s="176" t="s">
        <v>353</v>
      </c>
      <c r="H211" s="177">
        <v>46329</v>
      </c>
      <c r="I211" s="178">
        <v>20.14</v>
      </c>
      <c r="J211" s="179">
        <f>ROUND(I211*H211,2)</f>
        <v>933066.06</v>
      </c>
      <c r="K211" s="175" t="s">
        <v>21</v>
      </c>
      <c r="L211" s="180"/>
      <c r="M211" s="181" t="s">
        <v>21</v>
      </c>
      <c r="N211" s="182" t="s">
        <v>42</v>
      </c>
      <c r="P211" s="143">
        <f>O211*H211</f>
        <v>0</v>
      </c>
      <c r="Q211" s="143">
        <v>0</v>
      </c>
      <c r="R211" s="143">
        <f>Q211*H211</f>
        <v>0</v>
      </c>
      <c r="S211" s="143">
        <v>0</v>
      </c>
      <c r="T211" s="144">
        <f>S211*H211</f>
        <v>0</v>
      </c>
      <c r="AR211" s="145" t="s">
        <v>3080</v>
      </c>
      <c r="AT211" s="145" t="s">
        <v>475</v>
      </c>
      <c r="AU211" s="145" t="s">
        <v>78</v>
      </c>
      <c r="AY211" s="18" t="s">
        <v>330</v>
      </c>
      <c r="BE211" s="146">
        <f>IF(N211="základní",J211,0)</f>
        <v>933066.06</v>
      </c>
      <c r="BF211" s="146">
        <f>IF(N211="snížená",J211,0)</f>
        <v>0</v>
      </c>
      <c r="BG211" s="146">
        <f>IF(N211="zákl. přenesená",J211,0)</f>
        <v>0</v>
      </c>
      <c r="BH211" s="146">
        <f>IF(N211="sníž. přenesená",J211,0)</f>
        <v>0</v>
      </c>
      <c r="BI211" s="146">
        <f>IF(N211="nulová",J211,0)</f>
        <v>0</v>
      </c>
      <c r="BJ211" s="18" t="s">
        <v>78</v>
      </c>
      <c r="BK211" s="146">
        <f>ROUND(I211*H211,2)</f>
        <v>933066.06</v>
      </c>
      <c r="BL211" s="18" t="s">
        <v>1050</v>
      </c>
      <c r="BM211" s="145" t="s">
        <v>1430</v>
      </c>
    </row>
    <row r="212" spans="2:65" s="12" customFormat="1">
      <c r="B212" s="151"/>
      <c r="D212" s="152" t="s">
        <v>340</v>
      </c>
      <c r="E212" s="153" t="s">
        <v>21</v>
      </c>
      <c r="F212" s="154" t="s">
        <v>8155</v>
      </c>
      <c r="H212" s="153" t="s">
        <v>21</v>
      </c>
      <c r="I212" s="155"/>
      <c r="L212" s="151"/>
      <c r="M212" s="156"/>
      <c r="T212" s="157"/>
      <c r="AT212" s="153" t="s">
        <v>340</v>
      </c>
      <c r="AU212" s="153" t="s">
        <v>78</v>
      </c>
      <c r="AV212" s="12" t="s">
        <v>78</v>
      </c>
      <c r="AW212" s="12" t="s">
        <v>32</v>
      </c>
      <c r="AX212" s="12" t="s">
        <v>71</v>
      </c>
      <c r="AY212" s="153" t="s">
        <v>330</v>
      </c>
    </row>
    <row r="213" spans="2:65" s="13" customFormat="1">
      <c r="B213" s="158"/>
      <c r="D213" s="152" t="s">
        <v>340</v>
      </c>
      <c r="E213" s="159" t="s">
        <v>21</v>
      </c>
      <c r="F213" s="160" t="s">
        <v>8210</v>
      </c>
      <c r="H213" s="161">
        <v>46329</v>
      </c>
      <c r="I213" s="162"/>
      <c r="L213" s="158"/>
      <c r="M213" s="163"/>
      <c r="T213" s="164"/>
      <c r="AT213" s="159" t="s">
        <v>340</v>
      </c>
      <c r="AU213" s="159" t="s">
        <v>78</v>
      </c>
      <c r="AV213" s="13" t="s">
        <v>80</v>
      </c>
      <c r="AW213" s="13" t="s">
        <v>32</v>
      </c>
      <c r="AX213" s="13" t="s">
        <v>71</v>
      </c>
      <c r="AY213" s="159" t="s">
        <v>330</v>
      </c>
    </row>
    <row r="214" spans="2:65" s="14" customFormat="1">
      <c r="B214" s="166"/>
      <c r="D214" s="152" t="s">
        <v>340</v>
      </c>
      <c r="E214" s="167" t="s">
        <v>21</v>
      </c>
      <c r="F214" s="168" t="s">
        <v>443</v>
      </c>
      <c r="H214" s="169">
        <v>46329</v>
      </c>
      <c r="I214" s="170"/>
      <c r="L214" s="166"/>
      <c r="M214" s="171"/>
      <c r="T214" s="172"/>
      <c r="AT214" s="167" t="s">
        <v>340</v>
      </c>
      <c r="AU214" s="167" t="s">
        <v>78</v>
      </c>
      <c r="AV214" s="14" t="s">
        <v>336</v>
      </c>
      <c r="AW214" s="14" t="s">
        <v>32</v>
      </c>
      <c r="AX214" s="14" t="s">
        <v>78</v>
      </c>
      <c r="AY214" s="167" t="s">
        <v>330</v>
      </c>
    </row>
    <row r="215" spans="2:65" s="1" customFormat="1" ht="16.5" customHeight="1">
      <c r="B215" s="33"/>
      <c r="C215" s="134" t="s">
        <v>970</v>
      </c>
      <c r="D215" s="134" t="s">
        <v>332</v>
      </c>
      <c r="E215" s="135" t="s">
        <v>8211</v>
      </c>
      <c r="F215" s="136" t="s">
        <v>8212</v>
      </c>
      <c r="G215" s="137" t="s">
        <v>353</v>
      </c>
      <c r="H215" s="138">
        <v>36</v>
      </c>
      <c r="I215" s="139">
        <v>12.95</v>
      </c>
      <c r="J215" s="140">
        <f>ROUND(I215*H215,2)</f>
        <v>466.2</v>
      </c>
      <c r="K215" s="136" t="s">
        <v>21</v>
      </c>
      <c r="L215" s="33"/>
      <c r="M215" s="141" t="s">
        <v>21</v>
      </c>
      <c r="N215" s="142" t="s">
        <v>42</v>
      </c>
      <c r="P215" s="143">
        <f>O215*H215</f>
        <v>0</v>
      </c>
      <c r="Q215" s="143">
        <v>0</v>
      </c>
      <c r="R215" s="143">
        <f>Q215*H215</f>
        <v>0</v>
      </c>
      <c r="S215" s="143">
        <v>0</v>
      </c>
      <c r="T215" s="144">
        <f>S215*H215</f>
        <v>0</v>
      </c>
      <c r="AR215" s="145" t="s">
        <v>1050</v>
      </c>
      <c r="AT215" s="145" t="s">
        <v>332</v>
      </c>
      <c r="AU215" s="145" t="s">
        <v>78</v>
      </c>
      <c r="AY215" s="18" t="s">
        <v>330</v>
      </c>
      <c r="BE215" s="146">
        <f>IF(N215="základní",J215,0)</f>
        <v>466.2</v>
      </c>
      <c r="BF215" s="146">
        <f>IF(N215="snížená",J215,0)</f>
        <v>0</v>
      </c>
      <c r="BG215" s="146">
        <f>IF(N215="zákl. přenesená",J215,0)</f>
        <v>0</v>
      </c>
      <c r="BH215" s="146">
        <f>IF(N215="sníž. přenesená",J215,0)</f>
        <v>0</v>
      </c>
      <c r="BI215" s="146">
        <f>IF(N215="nulová",J215,0)</f>
        <v>0</v>
      </c>
      <c r="BJ215" s="18" t="s">
        <v>78</v>
      </c>
      <c r="BK215" s="146">
        <f>ROUND(I215*H215,2)</f>
        <v>466.2</v>
      </c>
      <c r="BL215" s="18" t="s">
        <v>1050</v>
      </c>
      <c r="BM215" s="145" t="s">
        <v>1442</v>
      </c>
    </row>
    <row r="216" spans="2:65" s="1" customFormat="1" ht="16.5" customHeight="1">
      <c r="B216" s="33"/>
      <c r="C216" s="173" t="s">
        <v>977</v>
      </c>
      <c r="D216" s="173" t="s">
        <v>475</v>
      </c>
      <c r="E216" s="174" t="s">
        <v>8213</v>
      </c>
      <c r="F216" s="175" t="s">
        <v>8214</v>
      </c>
      <c r="G216" s="176" t="s">
        <v>353</v>
      </c>
      <c r="H216" s="177">
        <v>36</v>
      </c>
      <c r="I216" s="178">
        <v>80.58</v>
      </c>
      <c r="J216" s="179">
        <f>ROUND(I216*H216,2)</f>
        <v>2900.88</v>
      </c>
      <c r="K216" s="175" t="s">
        <v>21</v>
      </c>
      <c r="L216" s="180"/>
      <c r="M216" s="181" t="s">
        <v>21</v>
      </c>
      <c r="N216" s="182" t="s">
        <v>42</v>
      </c>
      <c r="P216" s="143">
        <f>O216*H216</f>
        <v>0</v>
      </c>
      <c r="Q216" s="143">
        <v>0</v>
      </c>
      <c r="R216" s="143">
        <f>Q216*H216</f>
        <v>0</v>
      </c>
      <c r="S216" s="143">
        <v>0</v>
      </c>
      <c r="T216" s="144">
        <f>S216*H216</f>
        <v>0</v>
      </c>
      <c r="AR216" s="145" t="s">
        <v>3080</v>
      </c>
      <c r="AT216" s="145" t="s">
        <v>475</v>
      </c>
      <c r="AU216" s="145" t="s">
        <v>78</v>
      </c>
      <c r="AY216" s="18" t="s">
        <v>330</v>
      </c>
      <c r="BE216" s="146">
        <f>IF(N216="základní",J216,0)</f>
        <v>2900.88</v>
      </c>
      <c r="BF216" s="146">
        <f>IF(N216="snížená",J216,0)</f>
        <v>0</v>
      </c>
      <c r="BG216" s="146">
        <f>IF(N216="zákl. přenesená",J216,0)</f>
        <v>0</v>
      </c>
      <c r="BH216" s="146">
        <f>IF(N216="sníž. přenesená",J216,0)</f>
        <v>0</v>
      </c>
      <c r="BI216" s="146">
        <f>IF(N216="nulová",J216,0)</f>
        <v>0</v>
      </c>
      <c r="BJ216" s="18" t="s">
        <v>78</v>
      </c>
      <c r="BK216" s="146">
        <f>ROUND(I216*H216,2)</f>
        <v>2900.88</v>
      </c>
      <c r="BL216" s="18" t="s">
        <v>1050</v>
      </c>
      <c r="BM216" s="145" t="s">
        <v>1736</v>
      </c>
    </row>
    <row r="217" spans="2:65" s="12" customFormat="1">
      <c r="B217" s="151"/>
      <c r="D217" s="152" t="s">
        <v>340</v>
      </c>
      <c r="E217" s="153" t="s">
        <v>21</v>
      </c>
      <c r="F217" s="154" t="s">
        <v>8155</v>
      </c>
      <c r="H217" s="153" t="s">
        <v>21</v>
      </c>
      <c r="I217" s="155"/>
      <c r="L217" s="151"/>
      <c r="M217" s="156"/>
      <c r="T217" s="157"/>
      <c r="AT217" s="153" t="s">
        <v>340</v>
      </c>
      <c r="AU217" s="153" t="s">
        <v>78</v>
      </c>
      <c r="AV217" s="12" t="s">
        <v>78</v>
      </c>
      <c r="AW217" s="12" t="s">
        <v>32</v>
      </c>
      <c r="AX217" s="12" t="s">
        <v>71</v>
      </c>
      <c r="AY217" s="153" t="s">
        <v>330</v>
      </c>
    </row>
    <row r="218" spans="2:65" s="13" customFormat="1">
      <c r="B218" s="158"/>
      <c r="D218" s="152" t="s">
        <v>340</v>
      </c>
      <c r="E218" s="159" t="s">
        <v>21</v>
      </c>
      <c r="F218" s="160" t="s">
        <v>8215</v>
      </c>
      <c r="H218" s="161">
        <v>36</v>
      </c>
      <c r="I218" s="162"/>
      <c r="L218" s="158"/>
      <c r="M218" s="163"/>
      <c r="T218" s="164"/>
      <c r="AT218" s="159" t="s">
        <v>340</v>
      </c>
      <c r="AU218" s="159" t="s">
        <v>78</v>
      </c>
      <c r="AV218" s="13" t="s">
        <v>80</v>
      </c>
      <c r="AW218" s="13" t="s">
        <v>32</v>
      </c>
      <c r="AX218" s="13" t="s">
        <v>71</v>
      </c>
      <c r="AY218" s="159" t="s">
        <v>330</v>
      </c>
    </row>
    <row r="219" spans="2:65" s="14" customFormat="1">
      <c r="B219" s="166"/>
      <c r="D219" s="152" t="s">
        <v>340</v>
      </c>
      <c r="E219" s="167" t="s">
        <v>21</v>
      </c>
      <c r="F219" s="168" t="s">
        <v>443</v>
      </c>
      <c r="H219" s="169">
        <v>36</v>
      </c>
      <c r="I219" s="170"/>
      <c r="L219" s="166"/>
      <c r="M219" s="171"/>
      <c r="T219" s="172"/>
      <c r="AT219" s="167" t="s">
        <v>340</v>
      </c>
      <c r="AU219" s="167" t="s">
        <v>78</v>
      </c>
      <c r="AV219" s="14" t="s">
        <v>336</v>
      </c>
      <c r="AW219" s="14" t="s">
        <v>32</v>
      </c>
      <c r="AX219" s="14" t="s">
        <v>78</v>
      </c>
      <c r="AY219" s="167" t="s">
        <v>330</v>
      </c>
    </row>
    <row r="220" spans="2:65" s="1" customFormat="1" ht="16.5" customHeight="1">
      <c r="B220" s="33"/>
      <c r="C220" s="134" t="s">
        <v>982</v>
      </c>
      <c r="D220" s="134" t="s">
        <v>332</v>
      </c>
      <c r="E220" s="135" t="s">
        <v>8216</v>
      </c>
      <c r="F220" s="136" t="s">
        <v>8217</v>
      </c>
      <c r="G220" s="137" t="s">
        <v>353</v>
      </c>
      <c r="H220" s="138">
        <v>405</v>
      </c>
      <c r="I220" s="139">
        <v>35.97</v>
      </c>
      <c r="J220" s="140">
        <f>ROUND(I220*H220,2)</f>
        <v>14567.85</v>
      </c>
      <c r="K220" s="136" t="s">
        <v>21</v>
      </c>
      <c r="L220" s="33"/>
      <c r="M220" s="141" t="s">
        <v>21</v>
      </c>
      <c r="N220" s="142" t="s">
        <v>42</v>
      </c>
      <c r="P220" s="143">
        <f>O220*H220</f>
        <v>0</v>
      </c>
      <c r="Q220" s="143">
        <v>0</v>
      </c>
      <c r="R220" s="143">
        <f>Q220*H220</f>
        <v>0</v>
      </c>
      <c r="S220" s="143">
        <v>0</v>
      </c>
      <c r="T220" s="144">
        <f>S220*H220</f>
        <v>0</v>
      </c>
      <c r="AR220" s="145" t="s">
        <v>1050</v>
      </c>
      <c r="AT220" s="145" t="s">
        <v>332</v>
      </c>
      <c r="AU220" s="145" t="s">
        <v>78</v>
      </c>
      <c r="AY220" s="18" t="s">
        <v>330</v>
      </c>
      <c r="BE220" s="146">
        <f>IF(N220="základní",J220,0)</f>
        <v>14567.85</v>
      </c>
      <c r="BF220" s="146">
        <f>IF(N220="snížená",J220,0)</f>
        <v>0</v>
      </c>
      <c r="BG220" s="146">
        <f>IF(N220="zákl. přenesená",J220,0)</f>
        <v>0</v>
      </c>
      <c r="BH220" s="146">
        <f>IF(N220="sníž. přenesená",J220,0)</f>
        <v>0</v>
      </c>
      <c r="BI220" s="146">
        <f>IF(N220="nulová",J220,0)</f>
        <v>0</v>
      </c>
      <c r="BJ220" s="18" t="s">
        <v>78</v>
      </c>
      <c r="BK220" s="146">
        <f>ROUND(I220*H220,2)</f>
        <v>14567.85</v>
      </c>
      <c r="BL220" s="18" t="s">
        <v>1050</v>
      </c>
      <c r="BM220" s="145" t="s">
        <v>1753</v>
      </c>
    </row>
    <row r="221" spans="2:65" s="1" customFormat="1" ht="16.5" customHeight="1">
      <c r="B221" s="33"/>
      <c r="C221" s="173" t="s">
        <v>987</v>
      </c>
      <c r="D221" s="173" t="s">
        <v>475</v>
      </c>
      <c r="E221" s="174" t="s">
        <v>8218</v>
      </c>
      <c r="F221" s="175" t="s">
        <v>8219</v>
      </c>
      <c r="G221" s="176" t="s">
        <v>353</v>
      </c>
      <c r="H221" s="177">
        <v>405</v>
      </c>
      <c r="I221" s="178">
        <v>175.55</v>
      </c>
      <c r="J221" s="179">
        <f>ROUND(I221*H221,2)</f>
        <v>71097.75</v>
      </c>
      <c r="K221" s="175" t="s">
        <v>21</v>
      </c>
      <c r="L221" s="180"/>
      <c r="M221" s="181" t="s">
        <v>21</v>
      </c>
      <c r="N221" s="182" t="s">
        <v>42</v>
      </c>
      <c r="P221" s="143">
        <f>O221*H221</f>
        <v>0</v>
      </c>
      <c r="Q221" s="143">
        <v>0</v>
      </c>
      <c r="R221" s="143">
        <f>Q221*H221</f>
        <v>0</v>
      </c>
      <c r="S221" s="143">
        <v>0</v>
      </c>
      <c r="T221" s="144">
        <f>S221*H221</f>
        <v>0</v>
      </c>
      <c r="AR221" s="145" t="s">
        <v>3080</v>
      </c>
      <c r="AT221" s="145" t="s">
        <v>475</v>
      </c>
      <c r="AU221" s="145" t="s">
        <v>78</v>
      </c>
      <c r="AY221" s="18" t="s">
        <v>330</v>
      </c>
      <c r="BE221" s="146">
        <f>IF(N221="základní",J221,0)</f>
        <v>71097.75</v>
      </c>
      <c r="BF221" s="146">
        <f>IF(N221="snížená",J221,0)</f>
        <v>0</v>
      </c>
      <c r="BG221" s="146">
        <f>IF(N221="zákl. přenesená",J221,0)</f>
        <v>0</v>
      </c>
      <c r="BH221" s="146">
        <f>IF(N221="sníž. přenesená",J221,0)</f>
        <v>0</v>
      </c>
      <c r="BI221" s="146">
        <f>IF(N221="nulová",J221,0)</f>
        <v>0</v>
      </c>
      <c r="BJ221" s="18" t="s">
        <v>78</v>
      </c>
      <c r="BK221" s="146">
        <f>ROUND(I221*H221,2)</f>
        <v>71097.75</v>
      </c>
      <c r="BL221" s="18" t="s">
        <v>1050</v>
      </c>
      <c r="BM221" s="145" t="s">
        <v>1868</v>
      </c>
    </row>
    <row r="222" spans="2:65" s="12" customFormat="1">
      <c r="B222" s="151"/>
      <c r="D222" s="152" t="s">
        <v>340</v>
      </c>
      <c r="E222" s="153" t="s">
        <v>21</v>
      </c>
      <c r="F222" s="154" t="s">
        <v>8155</v>
      </c>
      <c r="H222" s="153" t="s">
        <v>21</v>
      </c>
      <c r="I222" s="155"/>
      <c r="L222" s="151"/>
      <c r="M222" s="156"/>
      <c r="T222" s="157"/>
      <c r="AT222" s="153" t="s">
        <v>340</v>
      </c>
      <c r="AU222" s="153" t="s">
        <v>78</v>
      </c>
      <c r="AV222" s="12" t="s">
        <v>78</v>
      </c>
      <c r="AW222" s="12" t="s">
        <v>32</v>
      </c>
      <c r="AX222" s="12" t="s">
        <v>71</v>
      </c>
      <c r="AY222" s="153" t="s">
        <v>330</v>
      </c>
    </row>
    <row r="223" spans="2:65" s="13" customFormat="1">
      <c r="B223" s="158"/>
      <c r="D223" s="152" t="s">
        <v>340</v>
      </c>
      <c r="E223" s="159" t="s">
        <v>21</v>
      </c>
      <c r="F223" s="160" t="s">
        <v>8220</v>
      </c>
      <c r="H223" s="161">
        <v>405</v>
      </c>
      <c r="I223" s="162"/>
      <c r="L223" s="158"/>
      <c r="M223" s="163"/>
      <c r="T223" s="164"/>
      <c r="AT223" s="159" t="s">
        <v>340</v>
      </c>
      <c r="AU223" s="159" t="s">
        <v>78</v>
      </c>
      <c r="AV223" s="13" t="s">
        <v>80</v>
      </c>
      <c r="AW223" s="13" t="s">
        <v>32</v>
      </c>
      <c r="AX223" s="13" t="s">
        <v>71</v>
      </c>
      <c r="AY223" s="159" t="s">
        <v>330</v>
      </c>
    </row>
    <row r="224" spans="2:65" s="14" customFormat="1">
      <c r="B224" s="166"/>
      <c r="D224" s="152" t="s">
        <v>340</v>
      </c>
      <c r="E224" s="167" t="s">
        <v>21</v>
      </c>
      <c r="F224" s="168" t="s">
        <v>443</v>
      </c>
      <c r="H224" s="169">
        <v>405</v>
      </c>
      <c r="I224" s="170"/>
      <c r="L224" s="166"/>
      <c r="M224" s="171"/>
      <c r="T224" s="172"/>
      <c r="AT224" s="167" t="s">
        <v>340</v>
      </c>
      <c r="AU224" s="167" t="s">
        <v>78</v>
      </c>
      <c r="AV224" s="14" t="s">
        <v>336</v>
      </c>
      <c r="AW224" s="14" t="s">
        <v>32</v>
      </c>
      <c r="AX224" s="14" t="s">
        <v>78</v>
      </c>
      <c r="AY224" s="167" t="s">
        <v>330</v>
      </c>
    </row>
    <row r="225" spans="2:65" s="1" customFormat="1" ht="16.5" customHeight="1">
      <c r="B225" s="33"/>
      <c r="C225" s="134" t="s">
        <v>993</v>
      </c>
      <c r="D225" s="134" t="s">
        <v>332</v>
      </c>
      <c r="E225" s="135" t="s">
        <v>8221</v>
      </c>
      <c r="F225" s="136" t="s">
        <v>8222</v>
      </c>
      <c r="G225" s="137" t="s">
        <v>2551</v>
      </c>
      <c r="H225" s="138">
        <v>1</v>
      </c>
      <c r="I225" s="139">
        <v>129.5</v>
      </c>
      <c r="J225" s="140">
        <f>ROUND(I225*H225,2)</f>
        <v>129.5</v>
      </c>
      <c r="K225" s="136" t="s">
        <v>21</v>
      </c>
      <c r="L225" s="33"/>
      <c r="M225" s="141" t="s">
        <v>21</v>
      </c>
      <c r="N225" s="142" t="s">
        <v>42</v>
      </c>
      <c r="P225" s="143">
        <f>O225*H225</f>
        <v>0</v>
      </c>
      <c r="Q225" s="143">
        <v>0</v>
      </c>
      <c r="R225" s="143">
        <f>Q225*H225</f>
        <v>0</v>
      </c>
      <c r="S225" s="143">
        <v>0</v>
      </c>
      <c r="T225" s="144">
        <f>S225*H225</f>
        <v>0</v>
      </c>
      <c r="AR225" s="145" t="s">
        <v>1050</v>
      </c>
      <c r="AT225" s="145" t="s">
        <v>332</v>
      </c>
      <c r="AU225" s="145" t="s">
        <v>78</v>
      </c>
      <c r="AY225" s="18" t="s">
        <v>330</v>
      </c>
      <c r="BE225" s="146">
        <f>IF(N225="základní",J225,0)</f>
        <v>129.5</v>
      </c>
      <c r="BF225" s="146">
        <f>IF(N225="snížená",J225,0)</f>
        <v>0</v>
      </c>
      <c r="BG225" s="146">
        <f>IF(N225="zákl. přenesená",J225,0)</f>
        <v>0</v>
      </c>
      <c r="BH225" s="146">
        <f>IF(N225="sníž. přenesená",J225,0)</f>
        <v>0</v>
      </c>
      <c r="BI225" s="146">
        <f>IF(N225="nulová",J225,0)</f>
        <v>0</v>
      </c>
      <c r="BJ225" s="18" t="s">
        <v>78</v>
      </c>
      <c r="BK225" s="146">
        <f>ROUND(I225*H225,2)</f>
        <v>129.5</v>
      </c>
      <c r="BL225" s="18" t="s">
        <v>1050</v>
      </c>
      <c r="BM225" s="145" t="s">
        <v>1880</v>
      </c>
    </row>
    <row r="226" spans="2:65" s="1" customFormat="1" ht="16.5" customHeight="1">
      <c r="B226" s="33"/>
      <c r="C226" s="173" t="s">
        <v>998</v>
      </c>
      <c r="D226" s="173" t="s">
        <v>475</v>
      </c>
      <c r="E226" s="174" t="s">
        <v>8223</v>
      </c>
      <c r="F226" s="175" t="s">
        <v>8224</v>
      </c>
      <c r="G226" s="176" t="s">
        <v>2551</v>
      </c>
      <c r="H226" s="177">
        <v>1</v>
      </c>
      <c r="I226" s="178">
        <v>2287.89</v>
      </c>
      <c r="J226" s="179">
        <f>ROUND(I226*H226,2)</f>
        <v>2287.89</v>
      </c>
      <c r="K226" s="175" t="s">
        <v>21</v>
      </c>
      <c r="L226" s="180"/>
      <c r="M226" s="181" t="s">
        <v>21</v>
      </c>
      <c r="N226" s="182" t="s">
        <v>42</v>
      </c>
      <c r="P226" s="143">
        <f>O226*H226</f>
        <v>0</v>
      </c>
      <c r="Q226" s="143">
        <v>0</v>
      </c>
      <c r="R226" s="143">
        <f>Q226*H226</f>
        <v>0</v>
      </c>
      <c r="S226" s="143">
        <v>0</v>
      </c>
      <c r="T226" s="144">
        <f>S226*H226</f>
        <v>0</v>
      </c>
      <c r="AR226" s="145" t="s">
        <v>3080</v>
      </c>
      <c r="AT226" s="145" t="s">
        <v>475</v>
      </c>
      <c r="AU226" s="145" t="s">
        <v>78</v>
      </c>
      <c r="AY226" s="18" t="s">
        <v>330</v>
      </c>
      <c r="BE226" s="146">
        <f>IF(N226="základní",J226,0)</f>
        <v>2287.89</v>
      </c>
      <c r="BF226" s="146">
        <f>IF(N226="snížená",J226,0)</f>
        <v>0</v>
      </c>
      <c r="BG226" s="146">
        <f>IF(N226="zákl. přenesená",J226,0)</f>
        <v>0</v>
      </c>
      <c r="BH226" s="146">
        <f>IF(N226="sníž. přenesená",J226,0)</f>
        <v>0</v>
      </c>
      <c r="BI226" s="146">
        <f>IF(N226="nulová",J226,0)</f>
        <v>0</v>
      </c>
      <c r="BJ226" s="18" t="s">
        <v>78</v>
      </c>
      <c r="BK226" s="146">
        <f>ROUND(I226*H226,2)</f>
        <v>2287.89</v>
      </c>
      <c r="BL226" s="18" t="s">
        <v>1050</v>
      </c>
      <c r="BM226" s="145" t="s">
        <v>1893</v>
      </c>
    </row>
    <row r="227" spans="2:65" s="12" customFormat="1">
      <c r="B227" s="151"/>
      <c r="D227" s="152" t="s">
        <v>340</v>
      </c>
      <c r="E227" s="153" t="s">
        <v>21</v>
      </c>
      <c r="F227" s="154" t="s">
        <v>8155</v>
      </c>
      <c r="H227" s="153" t="s">
        <v>21</v>
      </c>
      <c r="I227" s="155"/>
      <c r="L227" s="151"/>
      <c r="M227" s="156"/>
      <c r="T227" s="157"/>
      <c r="AT227" s="153" t="s">
        <v>340</v>
      </c>
      <c r="AU227" s="153" t="s">
        <v>78</v>
      </c>
      <c r="AV227" s="12" t="s">
        <v>78</v>
      </c>
      <c r="AW227" s="12" t="s">
        <v>32</v>
      </c>
      <c r="AX227" s="12" t="s">
        <v>71</v>
      </c>
      <c r="AY227" s="153" t="s">
        <v>330</v>
      </c>
    </row>
    <row r="228" spans="2:65" s="13" customFormat="1">
      <c r="B228" s="158"/>
      <c r="D228" s="152" t="s">
        <v>340</v>
      </c>
      <c r="E228" s="159" t="s">
        <v>21</v>
      </c>
      <c r="F228" s="160" t="s">
        <v>8182</v>
      </c>
      <c r="H228" s="161">
        <v>1</v>
      </c>
      <c r="I228" s="162"/>
      <c r="L228" s="158"/>
      <c r="M228" s="163"/>
      <c r="T228" s="164"/>
      <c r="AT228" s="159" t="s">
        <v>340</v>
      </c>
      <c r="AU228" s="159" t="s">
        <v>78</v>
      </c>
      <c r="AV228" s="13" t="s">
        <v>80</v>
      </c>
      <c r="AW228" s="13" t="s">
        <v>32</v>
      </c>
      <c r="AX228" s="13" t="s">
        <v>71</v>
      </c>
      <c r="AY228" s="159" t="s">
        <v>330</v>
      </c>
    </row>
    <row r="229" spans="2:65" s="14" customFormat="1">
      <c r="B229" s="166"/>
      <c r="D229" s="152" t="s">
        <v>340</v>
      </c>
      <c r="E229" s="167" t="s">
        <v>21</v>
      </c>
      <c r="F229" s="168" t="s">
        <v>443</v>
      </c>
      <c r="H229" s="169">
        <v>1</v>
      </c>
      <c r="I229" s="170"/>
      <c r="L229" s="166"/>
      <c r="M229" s="171"/>
      <c r="T229" s="172"/>
      <c r="AT229" s="167" t="s">
        <v>340</v>
      </c>
      <c r="AU229" s="167" t="s">
        <v>78</v>
      </c>
      <c r="AV229" s="14" t="s">
        <v>336</v>
      </c>
      <c r="AW229" s="14" t="s">
        <v>32</v>
      </c>
      <c r="AX229" s="14" t="s">
        <v>78</v>
      </c>
      <c r="AY229" s="167" t="s">
        <v>330</v>
      </c>
    </row>
    <row r="230" spans="2:65" s="1" customFormat="1" ht="16.5" customHeight="1">
      <c r="B230" s="33"/>
      <c r="C230" s="134" t="s">
        <v>1013</v>
      </c>
      <c r="D230" s="134" t="s">
        <v>332</v>
      </c>
      <c r="E230" s="135" t="s">
        <v>8225</v>
      </c>
      <c r="F230" s="136" t="s">
        <v>8226</v>
      </c>
      <c r="G230" s="137" t="s">
        <v>353</v>
      </c>
      <c r="H230" s="138">
        <v>46</v>
      </c>
      <c r="I230" s="139">
        <v>345.34</v>
      </c>
      <c r="J230" s="140">
        <f>ROUND(I230*H230,2)</f>
        <v>15885.64</v>
      </c>
      <c r="K230" s="136" t="s">
        <v>21</v>
      </c>
      <c r="L230" s="33"/>
      <c r="M230" s="141" t="s">
        <v>21</v>
      </c>
      <c r="N230" s="142" t="s">
        <v>42</v>
      </c>
      <c r="P230" s="143">
        <f>O230*H230</f>
        <v>0</v>
      </c>
      <c r="Q230" s="143">
        <v>0</v>
      </c>
      <c r="R230" s="143">
        <f>Q230*H230</f>
        <v>0</v>
      </c>
      <c r="S230" s="143">
        <v>0</v>
      </c>
      <c r="T230" s="144">
        <f>S230*H230</f>
        <v>0</v>
      </c>
      <c r="AR230" s="145" t="s">
        <v>1050</v>
      </c>
      <c r="AT230" s="145" t="s">
        <v>332</v>
      </c>
      <c r="AU230" s="145" t="s">
        <v>78</v>
      </c>
      <c r="AY230" s="18" t="s">
        <v>330</v>
      </c>
      <c r="BE230" s="146">
        <f>IF(N230="základní",J230,0)</f>
        <v>15885.64</v>
      </c>
      <c r="BF230" s="146">
        <f>IF(N230="snížená",J230,0)</f>
        <v>0</v>
      </c>
      <c r="BG230" s="146">
        <f>IF(N230="zákl. přenesená",J230,0)</f>
        <v>0</v>
      </c>
      <c r="BH230" s="146">
        <f>IF(N230="sníž. přenesená",J230,0)</f>
        <v>0</v>
      </c>
      <c r="BI230" s="146">
        <f>IF(N230="nulová",J230,0)</f>
        <v>0</v>
      </c>
      <c r="BJ230" s="18" t="s">
        <v>78</v>
      </c>
      <c r="BK230" s="146">
        <f>ROUND(I230*H230,2)</f>
        <v>15885.64</v>
      </c>
      <c r="BL230" s="18" t="s">
        <v>1050</v>
      </c>
      <c r="BM230" s="145" t="s">
        <v>1904</v>
      </c>
    </row>
    <row r="231" spans="2:65" s="1" customFormat="1" ht="16.5" customHeight="1">
      <c r="B231" s="33"/>
      <c r="C231" s="173" t="s">
        <v>1022</v>
      </c>
      <c r="D231" s="173" t="s">
        <v>475</v>
      </c>
      <c r="E231" s="174" t="s">
        <v>8227</v>
      </c>
      <c r="F231" s="175" t="s">
        <v>8228</v>
      </c>
      <c r="G231" s="176" t="s">
        <v>353</v>
      </c>
      <c r="H231" s="177">
        <v>46</v>
      </c>
      <c r="I231" s="178">
        <v>331.28</v>
      </c>
      <c r="J231" s="179">
        <f>ROUND(I231*H231,2)</f>
        <v>15238.88</v>
      </c>
      <c r="K231" s="175" t="s">
        <v>21</v>
      </c>
      <c r="L231" s="180"/>
      <c r="M231" s="181" t="s">
        <v>21</v>
      </c>
      <c r="N231" s="182" t="s">
        <v>42</v>
      </c>
      <c r="P231" s="143">
        <f>O231*H231</f>
        <v>0</v>
      </c>
      <c r="Q231" s="143">
        <v>0</v>
      </c>
      <c r="R231" s="143">
        <f>Q231*H231</f>
        <v>0</v>
      </c>
      <c r="S231" s="143">
        <v>0</v>
      </c>
      <c r="T231" s="144">
        <f>S231*H231</f>
        <v>0</v>
      </c>
      <c r="AR231" s="145" t="s">
        <v>3080</v>
      </c>
      <c r="AT231" s="145" t="s">
        <v>475</v>
      </c>
      <c r="AU231" s="145" t="s">
        <v>78</v>
      </c>
      <c r="AY231" s="18" t="s">
        <v>330</v>
      </c>
      <c r="BE231" s="146">
        <f>IF(N231="základní",J231,0)</f>
        <v>15238.88</v>
      </c>
      <c r="BF231" s="146">
        <f>IF(N231="snížená",J231,0)</f>
        <v>0</v>
      </c>
      <c r="BG231" s="146">
        <f>IF(N231="zákl. přenesená",J231,0)</f>
        <v>0</v>
      </c>
      <c r="BH231" s="146">
        <f>IF(N231="sníž. přenesená",J231,0)</f>
        <v>0</v>
      </c>
      <c r="BI231" s="146">
        <f>IF(N231="nulová",J231,0)</f>
        <v>0</v>
      </c>
      <c r="BJ231" s="18" t="s">
        <v>78</v>
      </c>
      <c r="BK231" s="146">
        <f>ROUND(I231*H231,2)</f>
        <v>15238.88</v>
      </c>
      <c r="BL231" s="18" t="s">
        <v>1050</v>
      </c>
      <c r="BM231" s="145" t="s">
        <v>1917</v>
      </c>
    </row>
    <row r="232" spans="2:65" s="12" customFormat="1">
      <c r="B232" s="151"/>
      <c r="D232" s="152" t="s">
        <v>340</v>
      </c>
      <c r="E232" s="153" t="s">
        <v>21</v>
      </c>
      <c r="F232" s="154" t="s">
        <v>8155</v>
      </c>
      <c r="H232" s="153" t="s">
        <v>21</v>
      </c>
      <c r="I232" s="155"/>
      <c r="L232" s="151"/>
      <c r="M232" s="156"/>
      <c r="T232" s="157"/>
      <c r="AT232" s="153" t="s">
        <v>340</v>
      </c>
      <c r="AU232" s="153" t="s">
        <v>78</v>
      </c>
      <c r="AV232" s="12" t="s">
        <v>78</v>
      </c>
      <c r="AW232" s="12" t="s">
        <v>32</v>
      </c>
      <c r="AX232" s="12" t="s">
        <v>71</v>
      </c>
      <c r="AY232" s="153" t="s">
        <v>330</v>
      </c>
    </row>
    <row r="233" spans="2:65" s="13" customFormat="1">
      <c r="B233" s="158"/>
      <c r="D233" s="152" t="s">
        <v>340</v>
      </c>
      <c r="E233" s="159" t="s">
        <v>21</v>
      </c>
      <c r="F233" s="160" t="s">
        <v>8229</v>
      </c>
      <c r="H233" s="161">
        <v>46</v>
      </c>
      <c r="I233" s="162"/>
      <c r="L233" s="158"/>
      <c r="M233" s="163"/>
      <c r="T233" s="164"/>
      <c r="AT233" s="159" t="s">
        <v>340</v>
      </c>
      <c r="AU233" s="159" t="s">
        <v>78</v>
      </c>
      <c r="AV233" s="13" t="s">
        <v>80</v>
      </c>
      <c r="AW233" s="13" t="s">
        <v>32</v>
      </c>
      <c r="AX233" s="13" t="s">
        <v>71</v>
      </c>
      <c r="AY233" s="159" t="s">
        <v>330</v>
      </c>
    </row>
    <row r="234" spans="2:65" s="14" customFormat="1">
      <c r="B234" s="166"/>
      <c r="D234" s="152" t="s">
        <v>340</v>
      </c>
      <c r="E234" s="167" t="s">
        <v>21</v>
      </c>
      <c r="F234" s="168" t="s">
        <v>443</v>
      </c>
      <c r="H234" s="169">
        <v>46</v>
      </c>
      <c r="I234" s="170"/>
      <c r="L234" s="166"/>
      <c r="M234" s="171"/>
      <c r="T234" s="172"/>
      <c r="AT234" s="167" t="s">
        <v>340</v>
      </c>
      <c r="AU234" s="167" t="s">
        <v>78</v>
      </c>
      <c r="AV234" s="14" t="s">
        <v>336</v>
      </c>
      <c r="AW234" s="14" t="s">
        <v>32</v>
      </c>
      <c r="AX234" s="14" t="s">
        <v>78</v>
      </c>
      <c r="AY234" s="167" t="s">
        <v>330</v>
      </c>
    </row>
    <row r="235" spans="2:65" s="1" customFormat="1" ht="16.5" customHeight="1">
      <c r="B235" s="33"/>
      <c r="C235" s="134" t="s">
        <v>1028</v>
      </c>
      <c r="D235" s="134" t="s">
        <v>332</v>
      </c>
      <c r="E235" s="135" t="s">
        <v>8230</v>
      </c>
      <c r="F235" s="136" t="s">
        <v>8231</v>
      </c>
      <c r="G235" s="137" t="s">
        <v>353</v>
      </c>
      <c r="H235" s="138">
        <v>178</v>
      </c>
      <c r="I235" s="139">
        <v>359.73</v>
      </c>
      <c r="J235" s="140">
        <f>ROUND(I235*H235,2)</f>
        <v>64031.94</v>
      </c>
      <c r="K235" s="136" t="s">
        <v>21</v>
      </c>
      <c r="L235" s="33"/>
      <c r="M235" s="141" t="s">
        <v>21</v>
      </c>
      <c r="N235" s="142" t="s">
        <v>42</v>
      </c>
      <c r="P235" s="143">
        <f>O235*H235</f>
        <v>0</v>
      </c>
      <c r="Q235" s="143">
        <v>0</v>
      </c>
      <c r="R235" s="143">
        <f>Q235*H235</f>
        <v>0</v>
      </c>
      <c r="S235" s="143">
        <v>0</v>
      </c>
      <c r="T235" s="144">
        <f>S235*H235</f>
        <v>0</v>
      </c>
      <c r="AR235" s="145" t="s">
        <v>1050</v>
      </c>
      <c r="AT235" s="145" t="s">
        <v>332</v>
      </c>
      <c r="AU235" s="145" t="s">
        <v>78</v>
      </c>
      <c r="AY235" s="18" t="s">
        <v>330</v>
      </c>
      <c r="BE235" s="146">
        <f>IF(N235="základní",J235,0)</f>
        <v>64031.94</v>
      </c>
      <c r="BF235" s="146">
        <f>IF(N235="snížená",J235,0)</f>
        <v>0</v>
      </c>
      <c r="BG235" s="146">
        <f>IF(N235="zákl. přenesená",J235,0)</f>
        <v>0</v>
      </c>
      <c r="BH235" s="146">
        <f>IF(N235="sníž. přenesená",J235,0)</f>
        <v>0</v>
      </c>
      <c r="BI235" s="146">
        <f>IF(N235="nulová",J235,0)</f>
        <v>0</v>
      </c>
      <c r="BJ235" s="18" t="s">
        <v>78</v>
      </c>
      <c r="BK235" s="146">
        <f>ROUND(I235*H235,2)</f>
        <v>64031.94</v>
      </c>
      <c r="BL235" s="18" t="s">
        <v>1050</v>
      </c>
      <c r="BM235" s="145" t="s">
        <v>1926</v>
      </c>
    </row>
    <row r="236" spans="2:65" s="1" customFormat="1" ht="16.5" customHeight="1">
      <c r="B236" s="33"/>
      <c r="C236" s="173" t="s">
        <v>1035</v>
      </c>
      <c r="D236" s="173" t="s">
        <v>475</v>
      </c>
      <c r="E236" s="174" t="s">
        <v>8232</v>
      </c>
      <c r="F236" s="175" t="s">
        <v>8233</v>
      </c>
      <c r="G236" s="176" t="s">
        <v>353</v>
      </c>
      <c r="H236" s="177">
        <v>178</v>
      </c>
      <c r="I236" s="178">
        <v>545.02</v>
      </c>
      <c r="J236" s="179">
        <f>ROUND(I236*H236,2)</f>
        <v>97013.56</v>
      </c>
      <c r="K236" s="175" t="s">
        <v>21</v>
      </c>
      <c r="L236" s="180"/>
      <c r="M236" s="181" t="s">
        <v>21</v>
      </c>
      <c r="N236" s="182" t="s">
        <v>42</v>
      </c>
      <c r="P236" s="143">
        <f>O236*H236</f>
        <v>0</v>
      </c>
      <c r="Q236" s="143">
        <v>0</v>
      </c>
      <c r="R236" s="143">
        <f>Q236*H236</f>
        <v>0</v>
      </c>
      <c r="S236" s="143">
        <v>0</v>
      </c>
      <c r="T236" s="144">
        <f>S236*H236</f>
        <v>0</v>
      </c>
      <c r="AR236" s="145" t="s">
        <v>3080</v>
      </c>
      <c r="AT236" s="145" t="s">
        <v>475</v>
      </c>
      <c r="AU236" s="145" t="s">
        <v>78</v>
      </c>
      <c r="AY236" s="18" t="s">
        <v>330</v>
      </c>
      <c r="BE236" s="146">
        <f>IF(N236="základní",J236,0)</f>
        <v>97013.56</v>
      </c>
      <c r="BF236" s="146">
        <f>IF(N236="snížená",J236,0)</f>
        <v>0</v>
      </c>
      <c r="BG236" s="146">
        <f>IF(N236="zákl. přenesená",J236,0)</f>
        <v>0</v>
      </c>
      <c r="BH236" s="146">
        <f>IF(N236="sníž. přenesená",J236,0)</f>
        <v>0</v>
      </c>
      <c r="BI236" s="146">
        <f>IF(N236="nulová",J236,0)</f>
        <v>0</v>
      </c>
      <c r="BJ236" s="18" t="s">
        <v>78</v>
      </c>
      <c r="BK236" s="146">
        <f>ROUND(I236*H236,2)</f>
        <v>97013.56</v>
      </c>
      <c r="BL236" s="18" t="s">
        <v>1050</v>
      </c>
      <c r="BM236" s="145" t="s">
        <v>1942</v>
      </c>
    </row>
    <row r="237" spans="2:65" s="12" customFormat="1">
      <c r="B237" s="151"/>
      <c r="D237" s="152" t="s">
        <v>340</v>
      </c>
      <c r="E237" s="153" t="s">
        <v>21</v>
      </c>
      <c r="F237" s="154" t="s">
        <v>8155</v>
      </c>
      <c r="H237" s="153" t="s">
        <v>21</v>
      </c>
      <c r="I237" s="155"/>
      <c r="L237" s="151"/>
      <c r="M237" s="156"/>
      <c r="T237" s="157"/>
      <c r="AT237" s="153" t="s">
        <v>340</v>
      </c>
      <c r="AU237" s="153" t="s">
        <v>78</v>
      </c>
      <c r="AV237" s="12" t="s">
        <v>78</v>
      </c>
      <c r="AW237" s="12" t="s">
        <v>32</v>
      </c>
      <c r="AX237" s="12" t="s">
        <v>71</v>
      </c>
      <c r="AY237" s="153" t="s">
        <v>330</v>
      </c>
    </row>
    <row r="238" spans="2:65" s="13" customFormat="1">
      <c r="B238" s="158"/>
      <c r="D238" s="152" t="s">
        <v>340</v>
      </c>
      <c r="E238" s="159" t="s">
        <v>21</v>
      </c>
      <c r="F238" s="160" t="s">
        <v>8234</v>
      </c>
      <c r="H238" s="161">
        <v>178</v>
      </c>
      <c r="I238" s="162"/>
      <c r="L238" s="158"/>
      <c r="M238" s="163"/>
      <c r="T238" s="164"/>
      <c r="AT238" s="159" t="s">
        <v>340</v>
      </c>
      <c r="AU238" s="159" t="s">
        <v>78</v>
      </c>
      <c r="AV238" s="13" t="s">
        <v>80</v>
      </c>
      <c r="AW238" s="13" t="s">
        <v>32</v>
      </c>
      <c r="AX238" s="13" t="s">
        <v>71</v>
      </c>
      <c r="AY238" s="159" t="s">
        <v>330</v>
      </c>
    </row>
    <row r="239" spans="2:65" s="14" customFormat="1">
      <c r="B239" s="166"/>
      <c r="D239" s="152" t="s">
        <v>340</v>
      </c>
      <c r="E239" s="167" t="s">
        <v>21</v>
      </c>
      <c r="F239" s="168" t="s">
        <v>443</v>
      </c>
      <c r="H239" s="169">
        <v>178</v>
      </c>
      <c r="I239" s="170"/>
      <c r="L239" s="166"/>
      <c r="M239" s="171"/>
      <c r="T239" s="172"/>
      <c r="AT239" s="167" t="s">
        <v>340</v>
      </c>
      <c r="AU239" s="167" t="s">
        <v>78</v>
      </c>
      <c r="AV239" s="14" t="s">
        <v>336</v>
      </c>
      <c r="AW239" s="14" t="s">
        <v>32</v>
      </c>
      <c r="AX239" s="14" t="s">
        <v>78</v>
      </c>
      <c r="AY239" s="167" t="s">
        <v>330</v>
      </c>
    </row>
    <row r="240" spans="2:65" s="1" customFormat="1" ht="16.5" customHeight="1">
      <c r="B240" s="33"/>
      <c r="C240" s="134" t="s">
        <v>1044</v>
      </c>
      <c r="D240" s="134" t="s">
        <v>332</v>
      </c>
      <c r="E240" s="135" t="s">
        <v>8235</v>
      </c>
      <c r="F240" s="136" t="s">
        <v>8236</v>
      </c>
      <c r="G240" s="137" t="s">
        <v>353</v>
      </c>
      <c r="H240" s="138">
        <v>80</v>
      </c>
      <c r="I240" s="139">
        <v>402.9</v>
      </c>
      <c r="J240" s="140">
        <f>ROUND(I240*H240,2)</f>
        <v>32232</v>
      </c>
      <c r="K240" s="136" t="s">
        <v>21</v>
      </c>
      <c r="L240" s="33"/>
      <c r="M240" s="141" t="s">
        <v>21</v>
      </c>
      <c r="N240" s="142" t="s">
        <v>42</v>
      </c>
      <c r="P240" s="143">
        <f>O240*H240</f>
        <v>0</v>
      </c>
      <c r="Q240" s="143">
        <v>0</v>
      </c>
      <c r="R240" s="143">
        <f>Q240*H240</f>
        <v>0</v>
      </c>
      <c r="S240" s="143">
        <v>0</v>
      </c>
      <c r="T240" s="144">
        <f>S240*H240</f>
        <v>0</v>
      </c>
      <c r="AR240" s="145" t="s">
        <v>1050</v>
      </c>
      <c r="AT240" s="145" t="s">
        <v>332</v>
      </c>
      <c r="AU240" s="145" t="s">
        <v>78</v>
      </c>
      <c r="AY240" s="18" t="s">
        <v>330</v>
      </c>
      <c r="BE240" s="146">
        <f>IF(N240="základní",J240,0)</f>
        <v>32232</v>
      </c>
      <c r="BF240" s="146">
        <f>IF(N240="snížená",J240,0)</f>
        <v>0</v>
      </c>
      <c r="BG240" s="146">
        <f>IF(N240="zákl. přenesená",J240,0)</f>
        <v>0</v>
      </c>
      <c r="BH240" s="146">
        <f>IF(N240="sníž. přenesená",J240,0)</f>
        <v>0</v>
      </c>
      <c r="BI240" s="146">
        <f>IF(N240="nulová",J240,0)</f>
        <v>0</v>
      </c>
      <c r="BJ240" s="18" t="s">
        <v>78</v>
      </c>
      <c r="BK240" s="146">
        <f>ROUND(I240*H240,2)</f>
        <v>32232</v>
      </c>
      <c r="BL240" s="18" t="s">
        <v>1050</v>
      </c>
      <c r="BM240" s="145" t="s">
        <v>1968</v>
      </c>
    </row>
    <row r="241" spans="2:65" s="1" customFormat="1" ht="16.5" customHeight="1">
      <c r="B241" s="33"/>
      <c r="C241" s="173" t="s">
        <v>1050</v>
      </c>
      <c r="D241" s="173" t="s">
        <v>475</v>
      </c>
      <c r="E241" s="174" t="s">
        <v>8237</v>
      </c>
      <c r="F241" s="175" t="s">
        <v>8238</v>
      </c>
      <c r="G241" s="176" t="s">
        <v>353</v>
      </c>
      <c r="H241" s="177">
        <v>80</v>
      </c>
      <c r="I241" s="178">
        <v>673.08</v>
      </c>
      <c r="J241" s="179">
        <f>ROUND(I241*H241,2)</f>
        <v>53846.400000000001</v>
      </c>
      <c r="K241" s="175" t="s">
        <v>21</v>
      </c>
      <c r="L241" s="180"/>
      <c r="M241" s="181" t="s">
        <v>21</v>
      </c>
      <c r="N241" s="182" t="s">
        <v>42</v>
      </c>
      <c r="P241" s="143">
        <f>O241*H241</f>
        <v>0</v>
      </c>
      <c r="Q241" s="143">
        <v>0</v>
      </c>
      <c r="R241" s="143">
        <f>Q241*H241</f>
        <v>0</v>
      </c>
      <c r="S241" s="143">
        <v>0</v>
      </c>
      <c r="T241" s="144">
        <f>S241*H241</f>
        <v>0</v>
      </c>
      <c r="AR241" s="145" t="s">
        <v>3080</v>
      </c>
      <c r="AT241" s="145" t="s">
        <v>475</v>
      </c>
      <c r="AU241" s="145" t="s">
        <v>78</v>
      </c>
      <c r="AY241" s="18" t="s">
        <v>330</v>
      </c>
      <c r="BE241" s="146">
        <f>IF(N241="základní",J241,0)</f>
        <v>53846.400000000001</v>
      </c>
      <c r="BF241" s="146">
        <f>IF(N241="snížená",J241,0)</f>
        <v>0</v>
      </c>
      <c r="BG241" s="146">
        <f>IF(N241="zákl. přenesená",J241,0)</f>
        <v>0</v>
      </c>
      <c r="BH241" s="146">
        <f>IF(N241="sníž. přenesená",J241,0)</f>
        <v>0</v>
      </c>
      <c r="BI241" s="146">
        <f>IF(N241="nulová",J241,0)</f>
        <v>0</v>
      </c>
      <c r="BJ241" s="18" t="s">
        <v>78</v>
      </c>
      <c r="BK241" s="146">
        <f>ROUND(I241*H241,2)</f>
        <v>53846.400000000001</v>
      </c>
      <c r="BL241" s="18" t="s">
        <v>1050</v>
      </c>
      <c r="BM241" s="145" t="s">
        <v>1979</v>
      </c>
    </row>
    <row r="242" spans="2:65" s="12" customFormat="1">
      <c r="B242" s="151"/>
      <c r="D242" s="152" t="s">
        <v>340</v>
      </c>
      <c r="E242" s="153" t="s">
        <v>21</v>
      </c>
      <c r="F242" s="154" t="s">
        <v>8155</v>
      </c>
      <c r="H242" s="153" t="s">
        <v>21</v>
      </c>
      <c r="I242" s="155"/>
      <c r="L242" s="151"/>
      <c r="M242" s="156"/>
      <c r="T242" s="157"/>
      <c r="AT242" s="153" t="s">
        <v>340</v>
      </c>
      <c r="AU242" s="153" t="s">
        <v>78</v>
      </c>
      <c r="AV242" s="12" t="s">
        <v>78</v>
      </c>
      <c r="AW242" s="12" t="s">
        <v>32</v>
      </c>
      <c r="AX242" s="12" t="s">
        <v>71</v>
      </c>
      <c r="AY242" s="153" t="s">
        <v>330</v>
      </c>
    </row>
    <row r="243" spans="2:65" s="13" customFormat="1">
      <c r="B243" s="158"/>
      <c r="D243" s="152" t="s">
        <v>340</v>
      </c>
      <c r="E243" s="159" t="s">
        <v>21</v>
      </c>
      <c r="F243" s="160" t="s">
        <v>8239</v>
      </c>
      <c r="H243" s="161">
        <v>80</v>
      </c>
      <c r="I243" s="162"/>
      <c r="L243" s="158"/>
      <c r="M243" s="163"/>
      <c r="T243" s="164"/>
      <c r="AT243" s="159" t="s">
        <v>340</v>
      </c>
      <c r="AU243" s="159" t="s">
        <v>78</v>
      </c>
      <c r="AV243" s="13" t="s">
        <v>80</v>
      </c>
      <c r="AW243" s="13" t="s">
        <v>32</v>
      </c>
      <c r="AX243" s="13" t="s">
        <v>71</v>
      </c>
      <c r="AY243" s="159" t="s">
        <v>330</v>
      </c>
    </row>
    <row r="244" spans="2:65" s="14" customFormat="1">
      <c r="B244" s="166"/>
      <c r="D244" s="152" t="s">
        <v>340</v>
      </c>
      <c r="E244" s="167" t="s">
        <v>21</v>
      </c>
      <c r="F244" s="168" t="s">
        <v>443</v>
      </c>
      <c r="H244" s="169">
        <v>80</v>
      </c>
      <c r="I244" s="170"/>
      <c r="L244" s="166"/>
      <c r="M244" s="171"/>
      <c r="T244" s="172"/>
      <c r="AT244" s="167" t="s">
        <v>340</v>
      </c>
      <c r="AU244" s="167" t="s">
        <v>78</v>
      </c>
      <c r="AV244" s="14" t="s">
        <v>336</v>
      </c>
      <c r="AW244" s="14" t="s">
        <v>32</v>
      </c>
      <c r="AX244" s="14" t="s">
        <v>78</v>
      </c>
      <c r="AY244" s="167" t="s">
        <v>330</v>
      </c>
    </row>
    <row r="245" spans="2:65" s="1" customFormat="1" ht="16.5" customHeight="1">
      <c r="B245" s="33"/>
      <c r="C245" s="134" t="s">
        <v>1057</v>
      </c>
      <c r="D245" s="134" t="s">
        <v>332</v>
      </c>
      <c r="E245" s="135" t="s">
        <v>8240</v>
      </c>
      <c r="F245" s="136" t="s">
        <v>8241</v>
      </c>
      <c r="G245" s="137" t="s">
        <v>353</v>
      </c>
      <c r="H245" s="138">
        <v>28</v>
      </c>
      <c r="I245" s="139">
        <v>503.62</v>
      </c>
      <c r="J245" s="140">
        <f>ROUND(I245*H245,2)</f>
        <v>14101.36</v>
      </c>
      <c r="K245" s="136" t="s">
        <v>21</v>
      </c>
      <c r="L245" s="33"/>
      <c r="M245" s="141" t="s">
        <v>21</v>
      </c>
      <c r="N245" s="142" t="s">
        <v>42</v>
      </c>
      <c r="P245" s="143">
        <f>O245*H245</f>
        <v>0</v>
      </c>
      <c r="Q245" s="143">
        <v>0</v>
      </c>
      <c r="R245" s="143">
        <f>Q245*H245</f>
        <v>0</v>
      </c>
      <c r="S245" s="143">
        <v>0</v>
      </c>
      <c r="T245" s="144">
        <f>S245*H245</f>
        <v>0</v>
      </c>
      <c r="AR245" s="145" t="s">
        <v>1050</v>
      </c>
      <c r="AT245" s="145" t="s">
        <v>332</v>
      </c>
      <c r="AU245" s="145" t="s">
        <v>78</v>
      </c>
      <c r="AY245" s="18" t="s">
        <v>330</v>
      </c>
      <c r="BE245" s="146">
        <f>IF(N245="základní",J245,0)</f>
        <v>14101.36</v>
      </c>
      <c r="BF245" s="146">
        <f>IF(N245="snížená",J245,0)</f>
        <v>0</v>
      </c>
      <c r="BG245" s="146">
        <f>IF(N245="zákl. přenesená",J245,0)</f>
        <v>0</v>
      </c>
      <c r="BH245" s="146">
        <f>IF(N245="sníž. přenesená",J245,0)</f>
        <v>0</v>
      </c>
      <c r="BI245" s="146">
        <f>IF(N245="nulová",J245,0)</f>
        <v>0</v>
      </c>
      <c r="BJ245" s="18" t="s">
        <v>78</v>
      </c>
      <c r="BK245" s="146">
        <f>ROUND(I245*H245,2)</f>
        <v>14101.36</v>
      </c>
      <c r="BL245" s="18" t="s">
        <v>1050</v>
      </c>
      <c r="BM245" s="145" t="s">
        <v>1994</v>
      </c>
    </row>
    <row r="246" spans="2:65" s="1" customFormat="1" ht="16.5" customHeight="1">
      <c r="B246" s="33"/>
      <c r="C246" s="173" t="s">
        <v>1064</v>
      </c>
      <c r="D246" s="173" t="s">
        <v>475</v>
      </c>
      <c r="E246" s="174" t="s">
        <v>8242</v>
      </c>
      <c r="F246" s="175" t="s">
        <v>8243</v>
      </c>
      <c r="G246" s="176" t="s">
        <v>353</v>
      </c>
      <c r="H246" s="177">
        <v>28</v>
      </c>
      <c r="I246" s="178">
        <v>966.07</v>
      </c>
      <c r="J246" s="179">
        <f>ROUND(I246*H246,2)</f>
        <v>27049.96</v>
      </c>
      <c r="K246" s="175" t="s">
        <v>21</v>
      </c>
      <c r="L246" s="180"/>
      <c r="M246" s="181" t="s">
        <v>21</v>
      </c>
      <c r="N246" s="182" t="s">
        <v>42</v>
      </c>
      <c r="P246" s="143">
        <f>O246*H246</f>
        <v>0</v>
      </c>
      <c r="Q246" s="143">
        <v>0</v>
      </c>
      <c r="R246" s="143">
        <f>Q246*H246</f>
        <v>0</v>
      </c>
      <c r="S246" s="143">
        <v>0</v>
      </c>
      <c r="T246" s="144">
        <f>S246*H246</f>
        <v>0</v>
      </c>
      <c r="AR246" s="145" t="s">
        <v>3080</v>
      </c>
      <c r="AT246" s="145" t="s">
        <v>475</v>
      </c>
      <c r="AU246" s="145" t="s">
        <v>78</v>
      </c>
      <c r="AY246" s="18" t="s">
        <v>330</v>
      </c>
      <c r="BE246" s="146">
        <f>IF(N246="základní",J246,0)</f>
        <v>27049.96</v>
      </c>
      <c r="BF246" s="146">
        <f>IF(N246="snížená",J246,0)</f>
        <v>0</v>
      </c>
      <c r="BG246" s="146">
        <f>IF(N246="zákl. přenesená",J246,0)</f>
        <v>0</v>
      </c>
      <c r="BH246" s="146">
        <f>IF(N246="sníž. přenesená",J246,0)</f>
        <v>0</v>
      </c>
      <c r="BI246" s="146">
        <f>IF(N246="nulová",J246,0)</f>
        <v>0</v>
      </c>
      <c r="BJ246" s="18" t="s">
        <v>78</v>
      </c>
      <c r="BK246" s="146">
        <f>ROUND(I246*H246,2)</f>
        <v>27049.96</v>
      </c>
      <c r="BL246" s="18" t="s">
        <v>1050</v>
      </c>
      <c r="BM246" s="145" t="s">
        <v>2050</v>
      </c>
    </row>
    <row r="247" spans="2:65" s="12" customFormat="1">
      <c r="B247" s="151"/>
      <c r="D247" s="152" t="s">
        <v>340</v>
      </c>
      <c r="E247" s="153" t="s">
        <v>21</v>
      </c>
      <c r="F247" s="154" t="s">
        <v>8155</v>
      </c>
      <c r="H247" s="153" t="s">
        <v>21</v>
      </c>
      <c r="I247" s="155"/>
      <c r="L247" s="151"/>
      <c r="M247" s="156"/>
      <c r="T247" s="157"/>
      <c r="AT247" s="153" t="s">
        <v>340</v>
      </c>
      <c r="AU247" s="153" t="s">
        <v>78</v>
      </c>
      <c r="AV247" s="12" t="s">
        <v>78</v>
      </c>
      <c r="AW247" s="12" t="s">
        <v>32</v>
      </c>
      <c r="AX247" s="12" t="s">
        <v>71</v>
      </c>
      <c r="AY247" s="153" t="s">
        <v>330</v>
      </c>
    </row>
    <row r="248" spans="2:65" s="13" customFormat="1">
      <c r="B248" s="158"/>
      <c r="D248" s="152" t="s">
        <v>340</v>
      </c>
      <c r="E248" s="159" t="s">
        <v>21</v>
      </c>
      <c r="F248" s="160" t="s">
        <v>8244</v>
      </c>
      <c r="H248" s="161">
        <v>28</v>
      </c>
      <c r="I248" s="162"/>
      <c r="L248" s="158"/>
      <c r="M248" s="163"/>
      <c r="T248" s="164"/>
      <c r="AT248" s="159" t="s">
        <v>340</v>
      </c>
      <c r="AU248" s="159" t="s">
        <v>78</v>
      </c>
      <c r="AV248" s="13" t="s">
        <v>80</v>
      </c>
      <c r="AW248" s="13" t="s">
        <v>32</v>
      </c>
      <c r="AX248" s="13" t="s">
        <v>71</v>
      </c>
      <c r="AY248" s="159" t="s">
        <v>330</v>
      </c>
    </row>
    <row r="249" spans="2:65" s="14" customFormat="1">
      <c r="B249" s="166"/>
      <c r="D249" s="152" t="s">
        <v>340</v>
      </c>
      <c r="E249" s="167" t="s">
        <v>21</v>
      </c>
      <c r="F249" s="168" t="s">
        <v>443</v>
      </c>
      <c r="H249" s="169">
        <v>28</v>
      </c>
      <c r="I249" s="170"/>
      <c r="L249" s="166"/>
      <c r="M249" s="171"/>
      <c r="T249" s="172"/>
      <c r="AT249" s="167" t="s">
        <v>340</v>
      </c>
      <c r="AU249" s="167" t="s">
        <v>78</v>
      </c>
      <c r="AV249" s="14" t="s">
        <v>336</v>
      </c>
      <c r="AW249" s="14" t="s">
        <v>32</v>
      </c>
      <c r="AX249" s="14" t="s">
        <v>78</v>
      </c>
      <c r="AY249" s="167" t="s">
        <v>330</v>
      </c>
    </row>
    <row r="250" spans="2:65" s="1" customFormat="1" ht="16.5" customHeight="1">
      <c r="B250" s="33"/>
      <c r="C250" s="134" t="s">
        <v>1072</v>
      </c>
      <c r="D250" s="134" t="s">
        <v>332</v>
      </c>
      <c r="E250" s="135" t="s">
        <v>8245</v>
      </c>
      <c r="F250" s="136" t="s">
        <v>8246</v>
      </c>
      <c r="G250" s="137" t="s">
        <v>353</v>
      </c>
      <c r="H250" s="138">
        <v>8</v>
      </c>
      <c r="I250" s="139">
        <v>503.62</v>
      </c>
      <c r="J250" s="140">
        <f>ROUND(I250*H250,2)</f>
        <v>4028.96</v>
      </c>
      <c r="K250" s="136" t="s">
        <v>21</v>
      </c>
      <c r="L250" s="33"/>
      <c r="M250" s="141" t="s">
        <v>21</v>
      </c>
      <c r="N250" s="142" t="s">
        <v>42</v>
      </c>
      <c r="P250" s="143">
        <f>O250*H250</f>
        <v>0</v>
      </c>
      <c r="Q250" s="143">
        <v>0</v>
      </c>
      <c r="R250" s="143">
        <f>Q250*H250</f>
        <v>0</v>
      </c>
      <c r="S250" s="143">
        <v>0</v>
      </c>
      <c r="T250" s="144">
        <f>S250*H250</f>
        <v>0</v>
      </c>
      <c r="AR250" s="145" t="s">
        <v>1050</v>
      </c>
      <c r="AT250" s="145" t="s">
        <v>332</v>
      </c>
      <c r="AU250" s="145" t="s">
        <v>78</v>
      </c>
      <c r="AY250" s="18" t="s">
        <v>330</v>
      </c>
      <c r="BE250" s="146">
        <f>IF(N250="základní",J250,0)</f>
        <v>4028.96</v>
      </c>
      <c r="BF250" s="146">
        <f>IF(N250="snížená",J250,0)</f>
        <v>0</v>
      </c>
      <c r="BG250" s="146">
        <f>IF(N250="zákl. přenesená",J250,0)</f>
        <v>0</v>
      </c>
      <c r="BH250" s="146">
        <f>IF(N250="sníž. přenesená",J250,0)</f>
        <v>0</v>
      </c>
      <c r="BI250" s="146">
        <f>IF(N250="nulová",J250,0)</f>
        <v>0</v>
      </c>
      <c r="BJ250" s="18" t="s">
        <v>78</v>
      </c>
      <c r="BK250" s="146">
        <f>ROUND(I250*H250,2)</f>
        <v>4028.96</v>
      </c>
      <c r="BL250" s="18" t="s">
        <v>1050</v>
      </c>
      <c r="BM250" s="145" t="s">
        <v>2058</v>
      </c>
    </row>
    <row r="251" spans="2:65" s="1" customFormat="1" ht="16.5" customHeight="1">
      <c r="B251" s="33"/>
      <c r="C251" s="173" t="s">
        <v>1087</v>
      </c>
      <c r="D251" s="173" t="s">
        <v>475</v>
      </c>
      <c r="E251" s="174" t="s">
        <v>8247</v>
      </c>
      <c r="F251" s="175" t="s">
        <v>8248</v>
      </c>
      <c r="G251" s="176" t="s">
        <v>353</v>
      </c>
      <c r="H251" s="177">
        <v>8</v>
      </c>
      <c r="I251" s="178">
        <v>591.95000000000005</v>
      </c>
      <c r="J251" s="179">
        <f>ROUND(I251*H251,2)</f>
        <v>4735.6000000000004</v>
      </c>
      <c r="K251" s="175" t="s">
        <v>21</v>
      </c>
      <c r="L251" s="180"/>
      <c r="M251" s="181" t="s">
        <v>21</v>
      </c>
      <c r="N251" s="182" t="s">
        <v>42</v>
      </c>
      <c r="P251" s="143">
        <f>O251*H251</f>
        <v>0</v>
      </c>
      <c r="Q251" s="143">
        <v>0</v>
      </c>
      <c r="R251" s="143">
        <f>Q251*H251</f>
        <v>0</v>
      </c>
      <c r="S251" s="143">
        <v>0</v>
      </c>
      <c r="T251" s="144">
        <f>S251*H251</f>
        <v>0</v>
      </c>
      <c r="AR251" s="145" t="s">
        <v>3080</v>
      </c>
      <c r="AT251" s="145" t="s">
        <v>475</v>
      </c>
      <c r="AU251" s="145" t="s">
        <v>78</v>
      </c>
      <c r="AY251" s="18" t="s">
        <v>330</v>
      </c>
      <c r="BE251" s="146">
        <f>IF(N251="základní",J251,0)</f>
        <v>4735.6000000000004</v>
      </c>
      <c r="BF251" s="146">
        <f>IF(N251="snížená",J251,0)</f>
        <v>0</v>
      </c>
      <c r="BG251" s="146">
        <f>IF(N251="zákl. přenesená",J251,0)</f>
        <v>0</v>
      </c>
      <c r="BH251" s="146">
        <f>IF(N251="sníž. přenesená",J251,0)</f>
        <v>0</v>
      </c>
      <c r="BI251" s="146">
        <f>IF(N251="nulová",J251,0)</f>
        <v>0</v>
      </c>
      <c r="BJ251" s="18" t="s">
        <v>78</v>
      </c>
      <c r="BK251" s="146">
        <f>ROUND(I251*H251,2)</f>
        <v>4735.6000000000004</v>
      </c>
      <c r="BL251" s="18" t="s">
        <v>1050</v>
      </c>
      <c r="BM251" s="145" t="s">
        <v>2072</v>
      </c>
    </row>
    <row r="252" spans="2:65" s="12" customFormat="1">
      <c r="B252" s="151"/>
      <c r="D252" s="152" t="s">
        <v>340</v>
      </c>
      <c r="E252" s="153" t="s">
        <v>21</v>
      </c>
      <c r="F252" s="154" t="s">
        <v>8155</v>
      </c>
      <c r="H252" s="153" t="s">
        <v>21</v>
      </c>
      <c r="I252" s="155"/>
      <c r="L252" s="151"/>
      <c r="M252" s="156"/>
      <c r="T252" s="157"/>
      <c r="AT252" s="153" t="s">
        <v>340</v>
      </c>
      <c r="AU252" s="153" t="s">
        <v>78</v>
      </c>
      <c r="AV252" s="12" t="s">
        <v>78</v>
      </c>
      <c r="AW252" s="12" t="s">
        <v>32</v>
      </c>
      <c r="AX252" s="12" t="s">
        <v>71</v>
      </c>
      <c r="AY252" s="153" t="s">
        <v>330</v>
      </c>
    </row>
    <row r="253" spans="2:65" s="13" customFormat="1">
      <c r="B253" s="158"/>
      <c r="D253" s="152" t="s">
        <v>340</v>
      </c>
      <c r="E253" s="159" t="s">
        <v>21</v>
      </c>
      <c r="F253" s="160" t="s">
        <v>8249</v>
      </c>
      <c r="H253" s="161">
        <v>8</v>
      </c>
      <c r="I253" s="162"/>
      <c r="L253" s="158"/>
      <c r="M253" s="163"/>
      <c r="T253" s="164"/>
      <c r="AT253" s="159" t="s">
        <v>340</v>
      </c>
      <c r="AU253" s="159" t="s">
        <v>78</v>
      </c>
      <c r="AV253" s="13" t="s">
        <v>80</v>
      </c>
      <c r="AW253" s="13" t="s">
        <v>32</v>
      </c>
      <c r="AX253" s="13" t="s">
        <v>71</v>
      </c>
      <c r="AY253" s="159" t="s">
        <v>330</v>
      </c>
    </row>
    <row r="254" spans="2:65" s="14" customFormat="1">
      <c r="B254" s="166"/>
      <c r="D254" s="152" t="s">
        <v>340</v>
      </c>
      <c r="E254" s="167" t="s">
        <v>21</v>
      </c>
      <c r="F254" s="168" t="s">
        <v>443</v>
      </c>
      <c r="H254" s="169">
        <v>8</v>
      </c>
      <c r="I254" s="170"/>
      <c r="L254" s="166"/>
      <c r="M254" s="171"/>
      <c r="T254" s="172"/>
      <c r="AT254" s="167" t="s">
        <v>340</v>
      </c>
      <c r="AU254" s="167" t="s">
        <v>78</v>
      </c>
      <c r="AV254" s="14" t="s">
        <v>336</v>
      </c>
      <c r="AW254" s="14" t="s">
        <v>32</v>
      </c>
      <c r="AX254" s="14" t="s">
        <v>78</v>
      </c>
      <c r="AY254" s="167" t="s">
        <v>330</v>
      </c>
    </row>
    <row r="255" spans="2:65" s="1" customFormat="1" ht="16.5" customHeight="1">
      <c r="B255" s="33"/>
      <c r="C255" s="134" t="s">
        <v>1095</v>
      </c>
      <c r="D255" s="134" t="s">
        <v>332</v>
      </c>
      <c r="E255" s="135" t="s">
        <v>8250</v>
      </c>
      <c r="F255" s="136" t="s">
        <v>8251</v>
      </c>
      <c r="G255" s="137" t="s">
        <v>353</v>
      </c>
      <c r="H255" s="138">
        <v>32</v>
      </c>
      <c r="I255" s="139">
        <v>546.79</v>
      </c>
      <c r="J255" s="140">
        <f>ROUND(I255*H255,2)</f>
        <v>17497.28</v>
      </c>
      <c r="K255" s="136" t="s">
        <v>21</v>
      </c>
      <c r="L255" s="33"/>
      <c r="M255" s="141" t="s">
        <v>21</v>
      </c>
      <c r="N255" s="142" t="s">
        <v>42</v>
      </c>
      <c r="P255" s="143">
        <f>O255*H255</f>
        <v>0</v>
      </c>
      <c r="Q255" s="143">
        <v>0</v>
      </c>
      <c r="R255" s="143">
        <f>Q255*H255</f>
        <v>0</v>
      </c>
      <c r="S255" s="143">
        <v>0</v>
      </c>
      <c r="T255" s="144">
        <f>S255*H255</f>
        <v>0</v>
      </c>
      <c r="AR255" s="145" t="s">
        <v>1050</v>
      </c>
      <c r="AT255" s="145" t="s">
        <v>332</v>
      </c>
      <c r="AU255" s="145" t="s">
        <v>78</v>
      </c>
      <c r="AY255" s="18" t="s">
        <v>330</v>
      </c>
      <c r="BE255" s="146">
        <f>IF(N255="základní",J255,0)</f>
        <v>17497.28</v>
      </c>
      <c r="BF255" s="146">
        <f>IF(N255="snížená",J255,0)</f>
        <v>0</v>
      </c>
      <c r="BG255" s="146">
        <f>IF(N255="zákl. přenesená",J255,0)</f>
        <v>0</v>
      </c>
      <c r="BH255" s="146">
        <f>IF(N255="sníž. přenesená",J255,0)</f>
        <v>0</v>
      </c>
      <c r="BI255" s="146">
        <f>IF(N255="nulová",J255,0)</f>
        <v>0</v>
      </c>
      <c r="BJ255" s="18" t="s">
        <v>78</v>
      </c>
      <c r="BK255" s="146">
        <f>ROUND(I255*H255,2)</f>
        <v>17497.28</v>
      </c>
      <c r="BL255" s="18" t="s">
        <v>1050</v>
      </c>
      <c r="BM255" s="145" t="s">
        <v>2081</v>
      </c>
    </row>
    <row r="256" spans="2:65" s="1" customFormat="1" ht="16.5" customHeight="1">
      <c r="B256" s="33"/>
      <c r="C256" s="173" t="s">
        <v>1103</v>
      </c>
      <c r="D256" s="173" t="s">
        <v>475</v>
      </c>
      <c r="E256" s="174" t="s">
        <v>8252</v>
      </c>
      <c r="F256" s="175" t="s">
        <v>8253</v>
      </c>
      <c r="G256" s="176" t="s">
        <v>353</v>
      </c>
      <c r="H256" s="177">
        <v>32</v>
      </c>
      <c r="I256" s="178">
        <v>918.59</v>
      </c>
      <c r="J256" s="179">
        <f>ROUND(I256*H256,2)</f>
        <v>29394.880000000001</v>
      </c>
      <c r="K256" s="175" t="s">
        <v>21</v>
      </c>
      <c r="L256" s="180"/>
      <c r="M256" s="181" t="s">
        <v>21</v>
      </c>
      <c r="N256" s="182" t="s">
        <v>42</v>
      </c>
      <c r="P256" s="143">
        <f>O256*H256</f>
        <v>0</v>
      </c>
      <c r="Q256" s="143">
        <v>0</v>
      </c>
      <c r="R256" s="143">
        <f>Q256*H256</f>
        <v>0</v>
      </c>
      <c r="S256" s="143">
        <v>0</v>
      </c>
      <c r="T256" s="144">
        <f>S256*H256</f>
        <v>0</v>
      </c>
      <c r="AR256" s="145" t="s">
        <v>3080</v>
      </c>
      <c r="AT256" s="145" t="s">
        <v>475</v>
      </c>
      <c r="AU256" s="145" t="s">
        <v>78</v>
      </c>
      <c r="AY256" s="18" t="s">
        <v>330</v>
      </c>
      <c r="BE256" s="146">
        <f>IF(N256="základní",J256,0)</f>
        <v>29394.880000000001</v>
      </c>
      <c r="BF256" s="146">
        <f>IF(N256="snížená",J256,0)</f>
        <v>0</v>
      </c>
      <c r="BG256" s="146">
        <f>IF(N256="zákl. přenesená",J256,0)</f>
        <v>0</v>
      </c>
      <c r="BH256" s="146">
        <f>IF(N256="sníž. přenesená",J256,0)</f>
        <v>0</v>
      </c>
      <c r="BI256" s="146">
        <f>IF(N256="nulová",J256,0)</f>
        <v>0</v>
      </c>
      <c r="BJ256" s="18" t="s">
        <v>78</v>
      </c>
      <c r="BK256" s="146">
        <f>ROUND(I256*H256,2)</f>
        <v>29394.880000000001</v>
      </c>
      <c r="BL256" s="18" t="s">
        <v>1050</v>
      </c>
      <c r="BM256" s="145" t="s">
        <v>2094</v>
      </c>
    </row>
    <row r="257" spans="2:65" s="12" customFormat="1">
      <c r="B257" s="151"/>
      <c r="D257" s="152" t="s">
        <v>340</v>
      </c>
      <c r="E257" s="153" t="s">
        <v>21</v>
      </c>
      <c r="F257" s="154" t="s">
        <v>8155</v>
      </c>
      <c r="H257" s="153" t="s">
        <v>21</v>
      </c>
      <c r="I257" s="155"/>
      <c r="L257" s="151"/>
      <c r="M257" s="156"/>
      <c r="T257" s="157"/>
      <c r="AT257" s="153" t="s">
        <v>340</v>
      </c>
      <c r="AU257" s="153" t="s">
        <v>78</v>
      </c>
      <c r="AV257" s="12" t="s">
        <v>78</v>
      </c>
      <c r="AW257" s="12" t="s">
        <v>32</v>
      </c>
      <c r="AX257" s="12" t="s">
        <v>71</v>
      </c>
      <c r="AY257" s="153" t="s">
        <v>330</v>
      </c>
    </row>
    <row r="258" spans="2:65" s="13" customFormat="1">
      <c r="B258" s="158"/>
      <c r="D258" s="152" t="s">
        <v>340</v>
      </c>
      <c r="E258" s="159" t="s">
        <v>21</v>
      </c>
      <c r="F258" s="160" t="s">
        <v>8254</v>
      </c>
      <c r="H258" s="161">
        <v>32</v>
      </c>
      <c r="I258" s="162"/>
      <c r="L258" s="158"/>
      <c r="M258" s="163"/>
      <c r="T258" s="164"/>
      <c r="AT258" s="159" t="s">
        <v>340</v>
      </c>
      <c r="AU258" s="159" t="s">
        <v>78</v>
      </c>
      <c r="AV258" s="13" t="s">
        <v>80</v>
      </c>
      <c r="AW258" s="13" t="s">
        <v>32</v>
      </c>
      <c r="AX258" s="13" t="s">
        <v>71</v>
      </c>
      <c r="AY258" s="159" t="s">
        <v>330</v>
      </c>
    </row>
    <row r="259" spans="2:65" s="14" customFormat="1">
      <c r="B259" s="166"/>
      <c r="D259" s="152" t="s">
        <v>340</v>
      </c>
      <c r="E259" s="167" t="s">
        <v>21</v>
      </c>
      <c r="F259" s="168" t="s">
        <v>443</v>
      </c>
      <c r="H259" s="169">
        <v>32</v>
      </c>
      <c r="I259" s="170"/>
      <c r="L259" s="166"/>
      <c r="M259" s="171"/>
      <c r="T259" s="172"/>
      <c r="AT259" s="167" t="s">
        <v>340</v>
      </c>
      <c r="AU259" s="167" t="s">
        <v>78</v>
      </c>
      <c r="AV259" s="14" t="s">
        <v>336</v>
      </c>
      <c r="AW259" s="14" t="s">
        <v>32</v>
      </c>
      <c r="AX259" s="14" t="s">
        <v>78</v>
      </c>
      <c r="AY259" s="167" t="s">
        <v>330</v>
      </c>
    </row>
    <row r="260" spans="2:65" s="1" customFormat="1" ht="16.5" customHeight="1">
      <c r="B260" s="33"/>
      <c r="C260" s="134" t="s">
        <v>1108</v>
      </c>
      <c r="D260" s="134" t="s">
        <v>332</v>
      </c>
      <c r="E260" s="135" t="s">
        <v>8255</v>
      </c>
      <c r="F260" s="136" t="s">
        <v>8256</v>
      </c>
      <c r="G260" s="137" t="s">
        <v>2551</v>
      </c>
      <c r="H260" s="138">
        <v>1044</v>
      </c>
      <c r="I260" s="139">
        <v>31.66</v>
      </c>
      <c r="J260" s="140">
        <f>ROUND(I260*H260,2)</f>
        <v>33053.040000000001</v>
      </c>
      <c r="K260" s="136" t="s">
        <v>21</v>
      </c>
      <c r="L260" s="33"/>
      <c r="M260" s="141" t="s">
        <v>21</v>
      </c>
      <c r="N260" s="142" t="s">
        <v>42</v>
      </c>
      <c r="P260" s="143">
        <f>O260*H260</f>
        <v>0</v>
      </c>
      <c r="Q260" s="143">
        <v>0</v>
      </c>
      <c r="R260" s="143">
        <f>Q260*H260</f>
        <v>0</v>
      </c>
      <c r="S260" s="143">
        <v>0</v>
      </c>
      <c r="T260" s="144">
        <f>S260*H260</f>
        <v>0</v>
      </c>
      <c r="AR260" s="145" t="s">
        <v>1050</v>
      </c>
      <c r="AT260" s="145" t="s">
        <v>332</v>
      </c>
      <c r="AU260" s="145" t="s">
        <v>78</v>
      </c>
      <c r="AY260" s="18" t="s">
        <v>330</v>
      </c>
      <c r="BE260" s="146">
        <f>IF(N260="základní",J260,0)</f>
        <v>33053.040000000001</v>
      </c>
      <c r="BF260" s="146">
        <f>IF(N260="snížená",J260,0)</f>
        <v>0</v>
      </c>
      <c r="BG260" s="146">
        <f>IF(N260="zákl. přenesená",J260,0)</f>
        <v>0</v>
      </c>
      <c r="BH260" s="146">
        <f>IF(N260="sníž. přenesená",J260,0)</f>
        <v>0</v>
      </c>
      <c r="BI260" s="146">
        <f>IF(N260="nulová",J260,0)</f>
        <v>0</v>
      </c>
      <c r="BJ260" s="18" t="s">
        <v>78</v>
      </c>
      <c r="BK260" s="146">
        <f>ROUND(I260*H260,2)</f>
        <v>33053.040000000001</v>
      </c>
      <c r="BL260" s="18" t="s">
        <v>1050</v>
      </c>
      <c r="BM260" s="145" t="s">
        <v>2105</v>
      </c>
    </row>
    <row r="261" spans="2:65" s="1" customFormat="1" ht="16.5" customHeight="1">
      <c r="B261" s="33"/>
      <c r="C261" s="173" t="s">
        <v>1116</v>
      </c>
      <c r="D261" s="173" t="s">
        <v>475</v>
      </c>
      <c r="E261" s="174" t="s">
        <v>8257</v>
      </c>
      <c r="F261" s="175" t="s">
        <v>8258</v>
      </c>
      <c r="G261" s="176" t="s">
        <v>2551</v>
      </c>
      <c r="H261" s="177">
        <v>1044</v>
      </c>
      <c r="I261" s="178">
        <v>44.05</v>
      </c>
      <c r="J261" s="179">
        <f>ROUND(I261*H261,2)</f>
        <v>45988.2</v>
      </c>
      <c r="K261" s="175" t="s">
        <v>21</v>
      </c>
      <c r="L261" s="180"/>
      <c r="M261" s="181" t="s">
        <v>21</v>
      </c>
      <c r="N261" s="182" t="s">
        <v>42</v>
      </c>
      <c r="P261" s="143">
        <f>O261*H261</f>
        <v>0</v>
      </c>
      <c r="Q261" s="143">
        <v>0</v>
      </c>
      <c r="R261" s="143">
        <f>Q261*H261</f>
        <v>0</v>
      </c>
      <c r="S261" s="143">
        <v>0</v>
      </c>
      <c r="T261" s="144">
        <f>S261*H261</f>
        <v>0</v>
      </c>
      <c r="AR261" s="145" t="s">
        <v>3080</v>
      </c>
      <c r="AT261" s="145" t="s">
        <v>475</v>
      </c>
      <c r="AU261" s="145" t="s">
        <v>78</v>
      </c>
      <c r="AY261" s="18" t="s">
        <v>330</v>
      </c>
      <c r="BE261" s="146">
        <f>IF(N261="základní",J261,0)</f>
        <v>45988.2</v>
      </c>
      <c r="BF261" s="146">
        <f>IF(N261="snížená",J261,0)</f>
        <v>0</v>
      </c>
      <c r="BG261" s="146">
        <f>IF(N261="zákl. přenesená",J261,0)</f>
        <v>0</v>
      </c>
      <c r="BH261" s="146">
        <f>IF(N261="sníž. přenesená",J261,0)</f>
        <v>0</v>
      </c>
      <c r="BI261" s="146">
        <f>IF(N261="nulová",J261,0)</f>
        <v>0</v>
      </c>
      <c r="BJ261" s="18" t="s">
        <v>78</v>
      </c>
      <c r="BK261" s="146">
        <f>ROUND(I261*H261,2)</f>
        <v>45988.2</v>
      </c>
      <c r="BL261" s="18" t="s">
        <v>1050</v>
      </c>
      <c r="BM261" s="145" t="s">
        <v>2153</v>
      </c>
    </row>
    <row r="262" spans="2:65" s="12" customFormat="1">
      <c r="B262" s="151"/>
      <c r="D262" s="152" t="s">
        <v>340</v>
      </c>
      <c r="E262" s="153" t="s">
        <v>21</v>
      </c>
      <c r="F262" s="154" t="s">
        <v>8155</v>
      </c>
      <c r="H262" s="153" t="s">
        <v>21</v>
      </c>
      <c r="I262" s="155"/>
      <c r="L262" s="151"/>
      <c r="M262" s="156"/>
      <c r="T262" s="157"/>
      <c r="AT262" s="153" t="s">
        <v>340</v>
      </c>
      <c r="AU262" s="153" t="s">
        <v>78</v>
      </c>
      <c r="AV262" s="12" t="s">
        <v>78</v>
      </c>
      <c r="AW262" s="12" t="s">
        <v>32</v>
      </c>
      <c r="AX262" s="12" t="s">
        <v>71</v>
      </c>
      <c r="AY262" s="153" t="s">
        <v>330</v>
      </c>
    </row>
    <row r="263" spans="2:65" s="13" customFormat="1">
      <c r="B263" s="158"/>
      <c r="D263" s="152" t="s">
        <v>340</v>
      </c>
      <c r="E263" s="159" t="s">
        <v>21</v>
      </c>
      <c r="F263" s="160" t="s">
        <v>8259</v>
      </c>
      <c r="H263" s="161">
        <v>1044</v>
      </c>
      <c r="I263" s="162"/>
      <c r="L263" s="158"/>
      <c r="M263" s="163"/>
      <c r="T263" s="164"/>
      <c r="AT263" s="159" t="s">
        <v>340</v>
      </c>
      <c r="AU263" s="159" t="s">
        <v>78</v>
      </c>
      <c r="AV263" s="13" t="s">
        <v>80</v>
      </c>
      <c r="AW263" s="13" t="s">
        <v>32</v>
      </c>
      <c r="AX263" s="13" t="s">
        <v>71</v>
      </c>
      <c r="AY263" s="159" t="s">
        <v>330</v>
      </c>
    </row>
    <row r="264" spans="2:65" s="14" customFormat="1">
      <c r="B264" s="166"/>
      <c r="D264" s="152" t="s">
        <v>340</v>
      </c>
      <c r="E264" s="167" t="s">
        <v>21</v>
      </c>
      <c r="F264" s="168" t="s">
        <v>443</v>
      </c>
      <c r="H264" s="169">
        <v>1044</v>
      </c>
      <c r="I264" s="170"/>
      <c r="L264" s="166"/>
      <c r="M264" s="171"/>
      <c r="T264" s="172"/>
      <c r="AT264" s="167" t="s">
        <v>340</v>
      </c>
      <c r="AU264" s="167" t="s">
        <v>78</v>
      </c>
      <c r="AV264" s="14" t="s">
        <v>336</v>
      </c>
      <c r="AW264" s="14" t="s">
        <v>32</v>
      </c>
      <c r="AX264" s="14" t="s">
        <v>78</v>
      </c>
      <c r="AY264" s="167" t="s">
        <v>330</v>
      </c>
    </row>
    <row r="265" spans="2:65" s="1" customFormat="1" ht="16.5" customHeight="1">
      <c r="B265" s="33"/>
      <c r="C265" s="134" t="s">
        <v>1125</v>
      </c>
      <c r="D265" s="134" t="s">
        <v>332</v>
      </c>
      <c r="E265" s="135" t="s">
        <v>8260</v>
      </c>
      <c r="F265" s="136" t="s">
        <v>8261</v>
      </c>
      <c r="G265" s="137" t="s">
        <v>2551</v>
      </c>
      <c r="H265" s="138">
        <v>464</v>
      </c>
      <c r="I265" s="139">
        <v>40.29</v>
      </c>
      <c r="J265" s="140">
        <f>ROUND(I265*H265,2)</f>
        <v>18694.560000000001</v>
      </c>
      <c r="K265" s="136" t="s">
        <v>21</v>
      </c>
      <c r="L265" s="33"/>
      <c r="M265" s="141" t="s">
        <v>21</v>
      </c>
      <c r="N265" s="142" t="s">
        <v>42</v>
      </c>
      <c r="P265" s="143">
        <f>O265*H265</f>
        <v>0</v>
      </c>
      <c r="Q265" s="143">
        <v>0</v>
      </c>
      <c r="R265" s="143">
        <f>Q265*H265</f>
        <v>0</v>
      </c>
      <c r="S265" s="143">
        <v>0</v>
      </c>
      <c r="T265" s="144">
        <f>S265*H265</f>
        <v>0</v>
      </c>
      <c r="AR265" s="145" t="s">
        <v>1050</v>
      </c>
      <c r="AT265" s="145" t="s">
        <v>332</v>
      </c>
      <c r="AU265" s="145" t="s">
        <v>78</v>
      </c>
      <c r="AY265" s="18" t="s">
        <v>330</v>
      </c>
      <c r="BE265" s="146">
        <f>IF(N265="základní",J265,0)</f>
        <v>18694.560000000001</v>
      </c>
      <c r="BF265" s="146">
        <f>IF(N265="snížená",J265,0)</f>
        <v>0</v>
      </c>
      <c r="BG265" s="146">
        <f>IF(N265="zákl. přenesená",J265,0)</f>
        <v>0</v>
      </c>
      <c r="BH265" s="146">
        <f>IF(N265="sníž. přenesená",J265,0)</f>
        <v>0</v>
      </c>
      <c r="BI265" s="146">
        <f>IF(N265="nulová",J265,0)</f>
        <v>0</v>
      </c>
      <c r="BJ265" s="18" t="s">
        <v>78</v>
      </c>
      <c r="BK265" s="146">
        <f>ROUND(I265*H265,2)</f>
        <v>18694.560000000001</v>
      </c>
      <c r="BL265" s="18" t="s">
        <v>1050</v>
      </c>
      <c r="BM265" s="145" t="s">
        <v>2164</v>
      </c>
    </row>
    <row r="266" spans="2:65" s="1" customFormat="1" ht="16.5" customHeight="1">
      <c r="B266" s="33"/>
      <c r="C266" s="173" t="s">
        <v>1134</v>
      </c>
      <c r="D266" s="173" t="s">
        <v>475</v>
      </c>
      <c r="E266" s="174" t="s">
        <v>8262</v>
      </c>
      <c r="F266" s="175" t="s">
        <v>8263</v>
      </c>
      <c r="G266" s="176" t="s">
        <v>2551</v>
      </c>
      <c r="H266" s="177">
        <v>464</v>
      </c>
      <c r="I266" s="178">
        <v>38.300000000000004</v>
      </c>
      <c r="J266" s="179">
        <f>ROUND(I266*H266,2)</f>
        <v>17771.2</v>
      </c>
      <c r="K266" s="175" t="s">
        <v>21</v>
      </c>
      <c r="L266" s="180"/>
      <c r="M266" s="181" t="s">
        <v>21</v>
      </c>
      <c r="N266" s="182" t="s">
        <v>42</v>
      </c>
      <c r="P266" s="143">
        <f>O266*H266</f>
        <v>0</v>
      </c>
      <c r="Q266" s="143">
        <v>0</v>
      </c>
      <c r="R266" s="143">
        <f>Q266*H266</f>
        <v>0</v>
      </c>
      <c r="S266" s="143">
        <v>0</v>
      </c>
      <c r="T266" s="144">
        <f>S266*H266</f>
        <v>0</v>
      </c>
      <c r="AR266" s="145" t="s">
        <v>3080</v>
      </c>
      <c r="AT266" s="145" t="s">
        <v>475</v>
      </c>
      <c r="AU266" s="145" t="s">
        <v>78</v>
      </c>
      <c r="AY266" s="18" t="s">
        <v>330</v>
      </c>
      <c r="BE266" s="146">
        <f>IF(N266="základní",J266,0)</f>
        <v>17771.2</v>
      </c>
      <c r="BF266" s="146">
        <f>IF(N266="snížená",J266,0)</f>
        <v>0</v>
      </c>
      <c r="BG266" s="146">
        <f>IF(N266="zákl. přenesená",J266,0)</f>
        <v>0</v>
      </c>
      <c r="BH266" s="146">
        <f>IF(N266="sníž. přenesená",J266,0)</f>
        <v>0</v>
      </c>
      <c r="BI266" s="146">
        <f>IF(N266="nulová",J266,0)</f>
        <v>0</v>
      </c>
      <c r="BJ266" s="18" t="s">
        <v>78</v>
      </c>
      <c r="BK266" s="146">
        <f>ROUND(I266*H266,2)</f>
        <v>17771.2</v>
      </c>
      <c r="BL266" s="18" t="s">
        <v>1050</v>
      </c>
      <c r="BM266" s="145" t="s">
        <v>2175</v>
      </c>
    </row>
    <row r="267" spans="2:65" s="12" customFormat="1">
      <c r="B267" s="151"/>
      <c r="D267" s="152" t="s">
        <v>340</v>
      </c>
      <c r="E267" s="153" t="s">
        <v>21</v>
      </c>
      <c r="F267" s="154" t="s">
        <v>8155</v>
      </c>
      <c r="H267" s="153" t="s">
        <v>21</v>
      </c>
      <c r="I267" s="155"/>
      <c r="L267" s="151"/>
      <c r="M267" s="156"/>
      <c r="T267" s="157"/>
      <c r="AT267" s="153" t="s">
        <v>340</v>
      </c>
      <c r="AU267" s="153" t="s">
        <v>78</v>
      </c>
      <c r="AV267" s="12" t="s">
        <v>78</v>
      </c>
      <c r="AW267" s="12" t="s">
        <v>32</v>
      </c>
      <c r="AX267" s="12" t="s">
        <v>71</v>
      </c>
      <c r="AY267" s="153" t="s">
        <v>330</v>
      </c>
    </row>
    <row r="268" spans="2:65" s="13" customFormat="1">
      <c r="B268" s="158"/>
      <c r="D268" s="152" t="s">
        <v>340</v>
      </c>
      <c r="E268" s="159" t="s">
        <v>21</v>
      </c>
      <c r="F268" s="160" t="s">
        <v>8264</v>
      </c>
      <c r="H268" s="161">
        <v>464</v>
      </c>
      <c r="I268" s="162"/>
      <c r="L268" s="158"/>
      <c r="M268" s="163"/>
      <c r="T268" s="164"/>
      <c r="AT268" s="159" t="s">
        <v>340</v>
      </c>
      <c r="AU268" s="159" t="s">
        <v>78</v>
      </c>
      <c r="AV268" s="13" t="s">
        <v>80</v>
      </c>
      <c r="AW268" s="13" t="s">
        <v>32</v>
      </c>
      <c r="AX268" s="13" t="s">
        <v>71</v>
      </c>
      <c r="AY268" s="159" t="s">
        <v>330</v>
      </c>
    </row>
    <row r="269" spans="2:65" s="14" customFormat="1">
      <c r="B269" s="166"/>
      <c r="D269" s="152" t="s">
        <v>340</v>
      </c>
      <c r="E269" s="167" t="s">
        <v>21</v>
      </c>
      <c r="F269" s="168" t="s">
        <v>443</v>
      </c>
      <c r="H269" s="169">
        <v>464</v>
      </c>
      <c r="I269" s="170"/>
      <c r="L269" s="166"/>
      <c r="M269" s="171"/>
      <c r="T269" s="172"/>
      <c r="AT269" s="167" t="s">
        <v>340</v>
      </c>
      <c r="AU269" s="167" t="s">
        <v>78</v>
      </c>
      <c r="AV269" s="14" t="s">
        <v>336</v>
      </c>
      <c r="AW269" s="14" t="s">
        <v>32</v>
      </c>
      <c r="AX269" s="14" t="s">
        <v>78</v>
      </c>
      <c r="AY269" s="167" t="s">
        <v>330</v>
      </c>
    </row>
    <row r="270" spans="2:65" s="1" customFormat="1" ht="16.5" customHeight="1">
      <c r="B270" s="33"/>
      <c r="C270" s="134" t="s">
        <v>1143</v>
      </c>
      <c r="D270" s="134" t="s">
        <v>332</v>
      </c>
      <c r="E270" s="135" t="s">
        <v>8265</v>
      </c>
      <c r="F270" s="136" t="s">
        <v>8266</v>
      </c>
      <c r="G270" s="137" t="s">
        <v>2551</v>
      </c>
      <c r="H270" s="138">
        <v>1692</v>
      </c>
      <c r="I270" s="139">
        <v>15.83</v>
      </c>
      <c r="J270" s="140">
        <f t="shared" ref="J270:J275" si="0">ROUND(I270*H270,2)</f>
        <v>26784.36</v>
      </c>
      <c r="K270" s="136" t="s">
        <v>21</v>
      </c>
      <c r="L270" s="33"/>
      <c r="M270" s="141" t="s">
        <v>21</v>
      </c>
      <c r="N270" s="142" t="s">
        <v>42</v>
      </c>
      <c r="P270" s="143">
        <f t="shared" ref="P270:P275" si="1">O270*H270</f>
        <v>0</v>
      </c>
      <c r="Q270" s="143">
        <v>0</v>
      </c>
      <c r="R270" s="143">
        <f t="shared" ref="R270:R275" si="2">Q270*H270</f>
        <v>0</v>
      </c>
      <c r="S270" s="143">
        <v>0</v>
      </c>
      <c r="T270" s="144">
        <f t="shared" ref="T270:T275" si="3">S270*H270</f>
        <v>0</v>
      </c>
      <c r="AR270" s="145" t="s">
        <v>1050</v>
      </c>
      <c r="AT270" s="145" t="s">
        <v>332</v>
      </c>
      <c r="AU270" s="145" t="s">
        <v>78</v>
      </c>
      <c r="AY270" s="18" t="s">
        <v>330</v>
      </c>
      <c r="BE270" s="146">
        <f t="shared" ref="BE270:BE275" si="4">IF(N270="základní",J270,0)</f>
        <v>26784.36</v>
      </c>
      <c r="BF270" s="146">
        <f t="shared" ref="BF270:BF275" si="5">IF(N270="snížená",J270,0)</f>
        <v>0</v>
      </c>
      <c r="BG270" s="146">
        <f t="shared" ref="BG270:BG275" si="6">IF(N270="zákl. přenesená",J270,0)</f>
        <v>0</v>
      </c>
      <c r="BH270" s="146">
        <f t="shared" ref="BH270:BH275" si="7">IF(N270="sníž. přenesená",J270,0)</f>
        <v>0</v>
      </c>
      <c r="BI270" s="146">
        <f t="shared" ref="BI270:BI275" si="8">IF(N270="nulová",J270,0)</f>
        <v>0</v>
      </c>
      <c r="BJ270" s="18" t="s">
        <v>78</v>
      </c>
      <c r="BK270" s="146">
        <f t="shared" ref="BK270:BK275" si="9">ROUND(I270*H270,2)</f>
        <v>26784.36</v>
      </c>
      <c r="BL270" s="18" t="s">
        <v>1050</v>
      </c>
      <c r="BM270" s="145" t="s">
        <v>2188</v>
      </c>
    </row>
    <row r="271" spans="2:65" s="1" customFormat="1" ht="16.5" customHeight="1">
      <c r="B271" s="33"/>
      <c r="C271" s="173" t="s">
        <v>1149</v>
      </c>
      <c r="D271" s="173" t="s">
        <v>475</v>
      </c>
      <c r="E271" s="174" t="s">
        <v>8267</v>
      </c>
      <c r="F271" s="175" t="s">
        <v>8268</v>
      </c>
      <c r="G271" s="176" t="s">
        <v>2551</v>
      </c>
      <c r="H271" s="177">
        <v>1692</v>
      </c>
      <c r="I271" s="178">
        <v>17.16</v>
      </c>
      <c r="J271" s="179">
        <f t="shared" si="0"/>
        <v>29034.720000000001</v>
      </c>
      <c r="K271" s="175" t="s">
        <v>21</v>
      </c>
      <c r="L271" s="180"/>
      <c r="M271" s="181" t="s">
        <v>21</v>
      </c>
      <c r="N271" s="182" t="s">
        <v>42</v>
      </c>
      <c r="P271" s="143">
        <f t="shared" si="1"/>
        <v>0</v>
      </c>
      <c r="Q271" s="143">
        <v>0</v>
      </c>
      <c r="R271" s="143">
        <f t="shared" si="2"/>
        <v>0</v>
      </c>
      <c r="S271" s="143">
        <v>0</v>
      </c>
      <c r="T271" s="144">
        <f t="shared" si="3"/>
        <v>0</v>
      </c>
      <c r="AR271" s="145" t="s">
        <v>3080</v>
      </c>
      <c r="AT271" s="145" t="s">
        <v>475</v>
      </c>
      <c r="AU271" s="145" t="s">
        <v>78</v>
      </c>
      <c r="AY271" s="18" t="s">
        <v>330</v>
      </c>
      <c r="BE271" s="146">
        <f t="shared" si="4"/>
        <v>29034.720000000001</v>
      </c>
      <c r="BF271" s="146">
        <f t="shared" si="5"/>
        <v>0</v>
      </c>
      <c r="BG271" s="146">
        <f t="shared" si="6"/>
        <v>0</v>
      </c>
      <c r="BH271" s="146">
        <f t="shared" si="7"/>
        <v>0</v>
      </c>
      <c r="BI271" s="146">
        <f t="shared" si="8"/>
        <v>0</v>
      </c>
      <c r="BJ271" s="18" t="s">
        <v>78</v>
      </c>
      <c r="BK271" s="146">
        <f t="shared" si="9"/>
        <v>29034.720000000001</v>
      </c>
      <c r="BL271" s="18" t="s">
        <v>1050</v>
      </c>
      <c r="BM271" s="145" t="s">
        <v>2198</v>
      </c>
    </row>
    <row r="272" spans="2:65" s="1" customFormat="1" ht="16.5" customHeight="1">
      <c r="B272" s="33"/>
      <c r="C272" s="134" t="s">
        <v>1154</v>
      </c>
      <c r="D272" s="134" t="s">
        <v>332</v>
      </c>
      <c r="E272" s="135" t="s">
        <v>8269</v>
      </c>
      <c r="F272" s="136" t="s">
        <v>8270</v>
      </c>
      <c r="G272" s="137" t="s">
        <v>2551</v>
      </c>
      <c r="H272" s="138">
        <v>376</v>
      </c>
      <c r="I272" s="139">
        <v>57.56</v>
      </c>
      <c r="J272" s="140">
        <f t="shared" si="0"/>
        <v>21642.560000000001</v>
      </c>
      <c r="K272" s="136" t="s">
        <v>21</v>
      </c>
      <c r="L272" s="33"/>
      <c r="M272" s="141" t="s">
        <v>21</v>
      </c>
      <c r="N272" s="142" t="s">
        <v>42</v>
      </c>
      <c r="P272" s="143">
        <f t="shared" si="1"/>
        <v>0</v>
      </c>
      <c r="Q272" s="143">
        <v>0</v>
      </c>
      <c r="R272" s="143">
        <f t="shared" si="2"/>
        <v>0</v>
      </c>
      <c r="S272" s="143">
        <v>0</v>
      </c>
      <c r="T272" s="144">
        <f t="shared" si="3"/>
        <v>0</v>
      </c>
      <c r="AR272" s="145" t="s">
        <v>1050</v>
      </c>
      <c r="AT272" s="145" t="s">
        <v>332</v>
      </c>
      <c r="AU272" s="145" t="s">
        <v>78</v>
      </c>
      <c r="AY272" s="18" t="s">
        <v>330</v>
      </c>
      <c r="BE272" s="146">
        <f t="shared" si="4"/>
        <v>21642.560000000001</v>
      </c>
      <c r="BF272" s="146">
        <f t="shared" si="5"/>
        <v>0</v>
      </c>
      <c r="BG272" s="146">
        <f t="shared" si="6"/>
        <v>0</v>
      </c>
      <c r="BH272" s="146">
        <f t="shared" si="7"/>
        <v>0</v>
      </c>
      <c r="BI272" s="146">
        <f t="shared" si="8"/>
        <v>0</v>
      </c>
      <c r="BJ272" s="18" t="s">
        <v>78</v>
      </c>
      <c r="BK272" s="146">
        <f t="shared" si="9"/>
        <v>21642.560000000001</v>
      </c>
      <c r="BL272" s="18" t="s">
        <v>1050</v>
      </c>
      <c r="BM272" s="145" t="s">
        <v>2222</v>
      </c>
    </row>
    <row r="273" spans="2:65" s="1" customFormat="1" ht="16.5" customHeight="1">
      <c r="B273" s="33"/>
      <c r="C273" s="173" t="s">
        <v>1160</v>
      </c>
      <c r="D273" s="173" t="s">
        <v>475</v>
      </c>
      <c r="E273" s="174" t="s">
        <v>8271</v>
      </c>
      <c r="F273" s="175" t="s">
        <v>8272</v>
      </c>
      <c r="G273" s="176" t="s">
        <v>2551</v>
      </c>
      <c r="H273" s="177">
        <v>376</v>
      </c>
      <c r="I273" s="178">
        <v>32.65</v>
      </c>
      <c r="J273" s="179">
        <f t="shared" si="0"/>
        <v>12276.4</v>
      </c>
      <c r="K273" s="175" t="s">
        <v>21</v>
      </c>
      <c r="L273" s="180"/>
      <c r="M273" s="181" t="s">
        <v>21</v>
      </c>
      <c r="N273" s="182" t="s">
        <v>42</v>
      </c>
      <c r="P273" s="143">
        <f t="shared" si="1"/>
        <v>0</v>
      </c>
      <c r="Q273" s="143">
        <v>0</v>
      </c>
      <c r="R273" s="143">
        <f t="shared" si="2"/>
        <v>0</v>
      </c>
      <c r="S273" s="143">
        <v>0</v>
      </c>
      <c r="T273" s="144">
        <f t="shared" si="3"/>
        <v>0</v>
      </c>
      <c r="AR273" s="145" t="s">
        <v>3080</v>
      </c>
      <c r="AT273" s="145" t="s">
        <v>475</v>
      </c>
      <c r="AU273" s="145" t="s">
        <v>78</v>
      </c>
      <c r="AY273" s="18" t="s">
        <v>330</v>
      </c>
      <c r="BE273" s="146">
        <f t="shared" si="4"/>
        <v>12276.4</v>
      </c>
      <c r="BF273" s="146">
        <f t="shared" si="5"/>
        <v>0</v>
      </c>
      <c r="BG273" s="146">
        <f t="shared" si="6"/>
        <v>0</v>
      </c>
      <c r="BH273" s="146">
        <f t="shared" si="7"/>
        <v>0</v>
      </c>
      <c r="BI273" s="146">
        <f t="shared" si="8"/>
        <v>0</v>
      </c>
      <c r="BJ273" s="18" t="s">
        <v>78</v>
      </c>
      <c r="BK273" s="146">
        <f t="shared" si="9"/>
        <v>12276.4</v>
      </c>
      <c r="BL273" s="18" t="s">
        <v>1050</v>
      </c>
      <c r="BM273" s="145" t="s">
        <v>2374</v>
      </c>
    </row>
    <row r="274" spans="2:65" s="1" customFormat="1" ht="16.5" customHeight="1">
      <c r="B274" s="33"/>
      <c r="C274" s="134" t="s">
        <v>1170</v>
      </c>
      <c r="D274" s="134" t="s">
        <v>332</v>
      </c>
      <c r="E274" s="135" t="s">
        <v>8273</v>
      </c>
      <c r="F274" s="136" t="s">
        <v>8274</v>
      </c>
      <c r="G274" s="137" t="s">
        <v>353</v>
      </c>
      <c r="H274" s="138">
        <v>186</v>
      </c>
      <c r="I274" s="139">
        <v>14.39</v>
      </c>
      <c r="J274" s="140">
        <f t="shared" si="0"/>
        <v>2676.54</v>
      </c>
      <c r="K274" s="136" t="s">
        <v>21</v>
      </c>
      <c r="L274" s="33"/>
      <c r="M274" s="141" t="s">
        <v>21</v>
      </c>
      <c r="N274" s="142" t="s">
        <v>42</v>
      </c>
      <c r="P274" s="143">
        <f t="shared" si="1"/>
        <v>0</v>
      </c>
      <c r="Q274" s="143">
        <v>0</v>
      </c>
      <c r="R274" s="143">
        <f t="shared" si="2"/>
        <v>0</v>
      </c>
      <c r="S274" s="143">
        <v>0</v>
      </c>
      <c r="T274" s="144">
        <f t="shared" si="3"/>
        <v>0</v>
      </c>
      <c r="AR274" s="145" t="s">
        <v>1050</v>
      </c>
      <c r="AT274" s="145" t="s">
        <v>332</v>
      </c>
      <c r="AU274" s="145" t="s">
        <v>78</v>
      </c>
      <c r="AY274" s="18" t="s">
        <v>330</v>
      </c>
      <c r="BE274" s="146">
        <f t="shared" si="4"/>
        <v>2676.54</v>
      </c>
      <c r="BF274" s="146">
        <f t="shared" si="5"/>
        <v>0</v>
      </c>
      <c r="BG274" s="146">
        <f t="shared" si="6"/>
        <v>0</v>
      </c>
      <c r="BH274" s="146">
        <f t="shared" si="7"/>
        <v>0</v>
      </c>
      <c r="BI274" s="146">
        <f t="shared" si="8"/>
        <v>0</v>
      </c>
      <c r="BJ274" s="18" t="s">
        <v>78</v>
      </c>
      <c r="BK274" s="146">
        <f t="shared" si="9"/>
        <v>2676.54</v>
      </c>
      <c r="BL274" s="18" t="s">
        <v>1050</v>
      </c>
      <c r="BM274" s="145" t="s">
        <v>2392</v>
      </c>
    </row>
    <row r="275" spans="2:65" s="1" customFormat="1" ht="16.5" customHeight="1">
      <c r="B275" s="33"/>
      <c r="C275" s="173" t="s">
        <v>1176</v>
      </c>
      <c r="D275" s="173" t="s">
        <v>475</v>
      </c>
      <c r="E275" s="174" t="s">
        <v>8275</v>
      </c>
      <c r="F275" s="175" t="s">
        <v>8276</v>
      </c>
      <c r="G275" s="176" t="s">
        <v>353</v>
      </c>
      <c r="H275" s="177">
        <v>186</v>
      </c>
      <c r="I275" s="178">
        <v>23.13</v>
      </c>
      <c r="J275" s="179">
        <f t="shared" si="0"/>
        <v>4302.18</v>
      </c>
      <c r="K275" s="175" t="s">
        <v>21</v>
      </c>
      <c r="L275" s="180"/>
      <c r="M275" s="181" t="s">
        <v>21</v>
      </c>
      <c r="N275" s="182" t="s">
        <v>42</v>
      </c>
      <c r="P275" s="143">
        <f t="shared" si="1"/>
        <v>0</v>
      </c>
      <c r="Q275" s="143">
        <v>0</v>
      </c>
      <c r="R275" s="143">
        <f t="shared" si="2"/>
        <v>0</v>
      </c>
      <c r="S275" s="143">
        <v>0</v>
      </c>
      <c r="T275" s="144">
        <f t="shared" si="3"/>
        <v>0</v>
      </c>
      <c r="AR275" s="145" t="s">
        <v>3080</v>
      </c>
      <c r="AT275" s="145" t="s">
        <v>475</v>
      </c>
      <c r="AU275" s="145" t="s">
        <v>78</v>
      </c>
      <c r="AY275" s="18" t="s">
        <v>330</v>
      </c>
      <c r="BE275" s="146">
        <f t="shared" si="4"/>
        <v>4302.18</v>
      </c>
      <c r="BF275" s="146">
        <f t="shared" si="5"/>
        <v>0</v>
      </c>
      <c r="BG275" s="146">
        <f t="shared" si="6"/>
        <v>0</v>
      </c>
      <c r="BH275" s="146">
        <f t="shared" si="7"/>
        <v>0</v>
      </c>
      <c r="BI275" s="146">
        <f t="shared" si="8"/>
        <v>0</v>
      </c>
      <c r="BJ275" s="18" t="s">
        <v>78</v>
      </c>
      <c r="BK275" s="146">
        <f t="shared" si="9"/>
        <v>4302.18</v>
      </c>
      <c r="BL275" s="18" t="s">
        <v>1050</v>
      </c>
      <c r="BM275" s="145" t="s">
        <v>2404</v>
      </c>
    </row>
    <row r="276" spans="2:65" s="12" customFormat="1">
      <c r="B276" s="151"/>
      <c r="D276" s="152" t="s">
        <v>340</v>
      </c>
      <c r="E276" s="153" t="s">
        <v>21</v>
      </c>
      <c r="F276" s="154" t="s">
        <v>8155</v>
      </c>
      <c r="H276" s="153" t="s">
        <v>21</v>
      </c>
      <c r="I276" s="155"/>
      <c r="L276" s="151"/>
      <c r="M276" s="156"/>
      <c r="T276" s="157"/>
      <c r="AT276" s="153" t="s">
        <v>340</v>
      </c>
      <c r="AU276" s="153" t="s">
        <v>78</v>
      </c>
      <c r="AV276" s="12" t="s">
        <v>78</v>
      </c>
      <c r="AW276" s="12" t="s">
        <v>32</v>
      </c>
      <c r="AX276" s="12" t="s">
        <v>71</v>
      </c>
      <c r="AY276" s="153" t="s">
        <v>330</v>
      </c>
    </row>
    <row r="277" spans="2:65" s="13" customFormat="1">
      <c r="B277" s="158"/>
      <c r="D277" s="152" t="s">
        <v>340</v>
      </c>
      <c r="E277" s="159" t="s">
        <v>21</v>
      </c>
      <c r="F277" s="160" t="s">
        <v>2585</v>
      </c>
      <c r="H277" s="161">
        <v>186</v>
      </c>
      <c r="I277" s="162"/>
      <c r="L277" s="158"/>
      <c r="M277" s="163"/>
      <c r="T277" s="164"/>
      <c r="AT277" s="159" t="s">
        <v>340</v>
      </c>
      <c r="AU277" s="159" t="s">
        <v>78</v>
      </c>
      <c r="AV277" s="13" t="s">
        <v>80</v>
      </c>
      <c r="AW277" s="13" t="s">
        <v>32</v>
      </c>
      <c r="AX277" s="13" t="s">
        <v>71</v>
      </c>
      <c r="AY277" s="159" t="s">
        <v>330</v>
      </c>
    </row>
    <row r="278" spans="2:65" s="14" customFormat="1">
      <c r="B278" s="166"/>
      <c r="D278" s="152" t="s">
        <v>340</v>
      </c>
      <c r="E278" s="167" t="s">
        <v>21</v>
      </c>
      <c r="F278" s="168" t="s">
        <v>443</v>
      </c>
      <c r="H278" s="169">
        <v>186</v>
      </c>
      <c r="I278" s="170"/>
      <c r="L278" s="166"/>
      <c r="M278" s="171"/>
      <c r="T278" s="172"/>
      <c r="AT278" s="167" t="s">
        <v>340</v>
      </c>
      <c r="AU278" s="167" t="s">
        <v>78</v>
      </c>
      <c r="AV278" s="14" t="s">
        <v>336</v>
      </c>
      <c r="AW278" s="14" t="s">
        <v>32</v>
      </c>
      <c r="AX278" s="14" t="s">
        <v>78</v>
      </c>
      <c r="AY278" s="167" t="s">
        <v>330</v>
      </c>
    </row>
    <row r="279" spans="2:65" s="1" customFormat="1" ht="16.5" customHeight="1">
      <c r="B279" s="33"/>
      <c r="C279" s="134" t="s">
        <v>1206</v>
      </c>
      <c r="D279" s="134" t="s">
        <v>332</v>
      </c>
      <c r="E279" s="135" t="s">
        <v>8277</v>
      </c>
      <c r="F279" s="136" t="s">
        <v>8278</v>
      </c>
      <c r="G279" s="137" t="s">
        <v>353</v>
      </c>
      <c r="H279" s="138">
        <v>640</v>
      </c>
      <c r="I279" s="139">
        <v>14.39</v>
      </c>
      <c r="J279" s="140">
        <f>ROUND(I279*H279,2)</f>
        <v>9209.6</v>
      </c>
      <c r="K279" s="136" t="s">
        <v>21</v>
      </c>
      <c r="L279" s="33"/>
      <c r="M279" s="141" t="s">
        <v>21</v>
      </c>
      <c r="N279" s="142" t="s">
        <v>42</v>
      </c>
      <c r="P279" s="143">
        <f>O279*H279</f>
        <v>0</v>
      </c>
      <c r="Q279" s="143">
        <v>0</v>
      </c>
      <c r="R279" s="143">
        <f>Q279*H279</f>
        <v>0</v>
      </c>
      <c r="S279" s="143">
        <v>0</v>
      </c>
      <c r="T279" s="144">
        <f>S279*H279</f>
        <v>0</v>
      </c>
      <c r="AR279" s="145" t="s">
        <v>1050</v>
      </c>
      <c r="AT279" s="145" t="s">
        <v>332</v>
      </c>
      <c r="AU279" s="145" t="s">
        <v>78</v>
      </c>
      <c r="AY279" s="18" t="s">
        <v>330</v>
      </c>
      <c r="BE279" s="146">
        <f>IF(N279="základní",J279,0)</f>
        <v>9209.6</v>
      </c>
      <c r="BF279" s="146">
        <f>IF(N279="snížená",J279,0)</f>
        <v>0</v>
      </c>
      <c r="BG279" s="146">
        <f>IF(N279="zákl. přenesená",J279,0)</f>
        <v>0</v>
      </c>
      <c r="BH279" s="146">
        <f>IF(N279="sníž. přenesená",J279,0)</f>
        <v>0</v>
      </c>
      <c r="BI279" s="146">
        <f>IF(N279="nulová",J279,0)</f>
        <v>0</v>
      </c>
      <c r="BJ279" s="18" t="s">
        <v>78</v>
      </c>
      <c r="BK279" s="146">
        <f>ROUND(I279*H279,2)</f>
        <v>9209.6</v>
      </c>
      <c r="BL279" s="18" t="s">
        <v>1050</v>
      </c>
      <c r="BM279" s="145" t="s">
        <v>2416</v>
      </c>
    </row>
    <row r="280" spans="2:65" s="1" customFormat="1" ht="16.5" customHeight="1">
      <c r="B280" s="33"/>
      <c r="C280" s="173" t="s">
        <v>1228</v>
      </c>
      <c r="D280" s="173" t="s">
        <v>475</v>
      </c>
      <c r="E280" s="174" t="s">
        <v>8279</v>
      </c>
      <c r="F280" s="175" t="s">
        <v>8280</v>
      </c>
      <c r="G280" s="176" t="s">
        <v>353</v>
      </c>
      <c r="H280" s="177">
        <v>640</v>
      </c>
      <c r="I280" s="178">
        <v>30.77</v>
      </c>
      <c r="J280" s="179">
        <f>ROUND(I280*H280,2)</f>
        <v>19692.8</v>
      </c>
      <c r="K280" s="175" t="s">
        <v>21</v>
      </c>
      <c r="L280" s="180"/>
      <c r="M280" s="181" t="s">
        <v>21</v>
      </c>
      <c r="N280" s="182" t="s">
        <v>42</v>
      </c>
      <c r="P280" s="143">
        <f>O280*H280</f>
        <v>0</v>
      </c>
      <c r="Q280" s="143">
        <v>0</v>
      </c>
      <c r="R280" s="143">
        <f>Q280*H280</f>
        <v>0</v>
      </c>
      <c r="S280" s="143">
        <v>0</v>
      </c>
      <c r="T280" s="144">
        <f>S280*H280</f>
        <v>0</v>
      </c>
      <c r="AR280" s="145" t="s">
        <v>3080</v>
      </c>
      <c r="AT280" s="145" t="s">
        <v>475</v>
      </c>
      <c r="AU280" s="145" t="s">
        <v>78</v>
      </c>
      <c r="AY280" s="18" t="s">
        <v>330</v>
      </c>
      <c r="BE280" s="146">
        <f>IF(N280="základní",J280,0)</f>
        <v>19692.8</v>
      </c>
      <c r="BF280" s="146">
        <f>IF(N280="snížená",J280,0)</f>
        <v>0</v>
      </c>
      <c r="BG280" s="146">
        <f>IF(N280="zákl. přenesená",J280,0)</f>
        <v>0</v>
      </c>
      <c r="BH280" s="146">
        <f>IF(N280="sníž. přenesená",J280,0)</f>
        <v>0</v>
      </c>
      <c r="BI280" s="146">
        <f>IF(N280="nulová",J280,0)</f>
        <v>0</v>
      </c>
      <c r="BJ280" s="18" t="s">
        <v>78</v>
      </c>
      <c r="BK280" s="146">
        <f>ROUND(I280*H280,2)</f>
        <v>19692.8</v>
      </c>
      <c r="BL280" s="18" t="s">
        <v>1050</v>
      </c>
      <c r="BM280" s="145" t="s">
        <v>2426</v>
      </c>
    </row>
    <row r="281" spans="2:65" s="1" customFormat="1" ht="16.5" customHeight="1">
      <c r="B281" s="33"/>
      <c r="C281" s="134" t="s">
        <v>1234</v>
      </c>
      <c r="D281" s="134" t="s">
        <v>332</v>
      </c>
      <c r="E281" s="135" t="s">
        <v>8281</v>
      </c>
      <c r="F281" s="136" t="s">
        <v>8282</v>
      </c>
      <c r="G281" s="137" t="s">
        <v>353</v>
      </c>
      <c r="H281" s="138">
        <v>20</v>
      </c>
      <c r="I281" s="139">
        <v>14.39</v>
      </c>
      <c r="J281" s="140">
        <f>ROUND(I281*H281,2)</f>
        <v>287.8</v>
      </c>
      <c r="K281" s="136" t="s">
        <v>21</v>
      </c>
      <c r="L281" s="33"/>
      <c r="M281" s="141" t="s">
        <v>21</v>
      </c>
      <c r="N281" s="142" t="s">
        <v>42</v>
      </c>
      <c r="P281" s="143">
        <f>O281*H281</f>
        <v>0</v>
      </c>
      <c r="Q281" s="143">
        <v>0</v>
      </c>
      <c r="R281" s="143">
        <f>Q281*H281</f>
        <v>0</v>
      </c>
      <c r="S281" s="143">
        <v>0</v>
      </c>
      <c r="T281" s="144">
        <f>S281*H281</f>
        <v>0</v>
      </c>
      <c r="AR281" s="145" t="s">
        <v>1050</v>
      </c>
      <c r="AT281" s="145" t="s">
        <v>332</v>
      </c>
      <c r="AU281" s="145" t="s">
        <v>78</v>
      </c>
      <c r="AY281" s="18" t="s">
        <v>330</v>
      </c>
      <c r="BE281" s="146">
        <f>IF(N281="základní",J281,0)</f>
        <v>287.8</v>
      </c>
      <c r="BF281" s="146">
        <f>IF(N281="snížená",J281,0)</f>
        <v>0</v>
      </c>
      <c r="BG281" s="146">
        <f>IF(N281="zákl. přenesená",J281,0)</f>
        <v>0</v>
      </c>
      <c r="BH281" s="146">
        <f>IF(N281="sníž. přenesená",J281,0)</f>
        <v>0</v>
      </c>
      <c r="BI281" s="146">
        <f>IF(N281="nulová",J281,0)</f>
        <v>0</v>
      </c>
      <c r="BJ281" s="18" t="s">
        <v>78</v>
      </c>
      <c r="BK281" s="146">
        <f>ROUND(I281*H281,2)</f>
        <v>287.8</v>
      </c>
      <c r="BL281" s="18" t="s">
        <v>1050</v>
      </c>
      <c r="BM281" s="145" t="s">
        <v>2445</v>
      </c>
    </row>
    <row r="282" spans="2:65" s="1" customFormat="1" ht="16.5" customHeight="1">
      <c r="B282" s="33"/>
      <c r="C282" s="173" t="s">
        <v>1255</v>
      </c>
      <c r="D282" s="173" t="s">
        <v>475</v>
      </c>
      <c r="E282" s="174" t="s">
        <v>8283</v>
      </c>
      <c r="F282" s="175" t="s">
        <v>8284</v>
      </c>
      <c r="G282" s="176" t="s">
        <v>353</v>
      </c>
      <c r="H282" s="177">
        <v>20</v>
      </c>
      <c r="I282" s="178">
        <v>26.9</v>
      </c>
      <c r="J282" s="179">
        <f>ROUND(I282*H282,2)</f>
        <v>538</v>
      </c>
      <c r="K282" s="175" t="s">
        <v>21</v>
      </c>
      <c r="L282" s="180"/>
      <c r="M282" s="181" t="s">
        <v>21</v>
      </c>
      <c r="N282" s="182" t="s">
        <v>42</v>
      </c>
      <c r="P282" s="143">
        <f>O282*H282</f>
        <v>0</v>
      </c>
      <c r="Q282" s="143">
        <v>0</v>
      </c>
      <c r="R282" s="143">
        <f>Q282*H282</f>
        <v>0</v>
      </c>
      <c r="S282" s="143">
        <v>0</v>
      </c>
      <c r="T282" s="144">
        <f>S282*H282</f>
        <v>0</v>
      </c>
      <c r="AR282" s="145" t="s">
        <v>3080</v>
      </c>
      <c r="AT282" s="145" t="s">
        <v>475</v>
      </c>
      <c r="AU282" s="145" t="s">
        <v>78</v>
      </c>
      <c r="AY282" s="18" t="s">
        <v>330</v>
      </c>
      <c r="BE282" s="146">
        <f>IF(N282="základní",J282,0)</f>
        <v>538</v>
      </c>
      <c r="BF282" s="146">
        <f>IF(N282="snížená",J282,0)</f>
        <v>0</v>
      </c>
      <c r="BG282" s="146">
        <f>IF(N282="zákl. přenesená",J282,0)</f>
        <v>0</v>
      </c>
      <c r="BH282" s="146">
        <f>IF(N282="sníž. přenesená",J282,0)</f>
        <v>0</v>
      </c>
      <c r="BI282" s="146">
        <f>IF(N282="nulová",J282,0)</f>
        <v>0</v>
      </c>
      <c r="BJ282" s="18" t="s">
        <v>78</v>
      </c>
      <c r="BK282" s="146">
        <f>ROUND(I282*H282,2)</f>
        <v>538</v>
      </c>
      <c r="BL282" s="18" t="s">
        <v>1050</v>
      </c>
      <c r="BM282" s="145" t="s">
        <v>2456</v>
      </c>
    </row>
    <row r="283" spans="2:65" s="12" customFormat="1">
      <c r="B283" s="151"/>
      <c r="D283" s="152" t="s">
        <v>340</v>
      </c>
      <c r="E283" s="153" t="s">
        <v>21</v>
      </c>
      <c r="F283" s="154" t="s">
        <v>8155</v>
      </c>
      <c r="H283" s="153" t="s">
        <v>21</v>
      </c>
      <c r="I283" s="155"/>
      <c r="L283" s="151"/>
      <c r="M283" s="156"/>
      <c r="T283" s="157"/>
      <c r="AT283" s="153" t="s">
        <v>340</v>
      </c>
      <c r="AU283" s="153" t="s">
        <v>78</v>
      </c>
      <c r="AV283" s="12" t="s">
        <v>78</v>
      </c>
      <c r="AW283" s="12" t="s">
        <v>32</v>
      </c>
      <c r="AX283" s="12" t="s">
        <v>71</v>
      </c>
      <c r="AY283" s="153" t="s">
        <v>330</v>
      </c>
    </row>
    <row r="284" spans="2:65" s="13" customFormat="1">
      <c r="B284" s="158"/>
      <c r="D284" s="152" t="s">
        <v>340</v>
      </c>
      <c r="E284" s="159" t="s">
        <v>21</v>
      </c>
      <c r="F284" s="160" t="s">
        <v>8285</v>
      </c>
      <c r="H284" s="161">
        <v>20</v>
      </c>
      <c r="I284" s="162"/>
      <c r="L284" s="158"/>
      <c r="M284" s="163"/>
      <c r="T284" s="164"/>
      <c r="AT284" s="159" t="s">
        <v>340</v>
      </c>
      <c r="AU284" s="159" t="s">
        <v>78</v>
      </c>
      <c r="AV284" s="13" t="s">
        <v>80</v>
      </c>
      <c r="AW284" s="13" t="s">
        <v>32</v>
      </c>
      <c r="AX284" s="13" t="s">
        <v>71</v>
      </c>
      <c r="AY284" s="159" t="s">
        <v>330</v>
      </c>
    </row>
    <row r="285" spans="2:65" s="14" customFormat="1">
      <c r="B285" s="166"/>
      <c r="D285" s="152" t="s">
        <v>340</v>
      </c>
      <c r="E285" s="167" t="s">
        <v>21</v>
      </c>
      <c r="F285" s="168" t="s">
        <v>443</v>
      </c>
      <c r="H285" s="169">
        <v>20</v>
      </c>
      <c r="I285" s="170"/>
      <c r="L285" s="166"/>
      <c r="M285" s="171"/>
      <c r="T285" s="172"/>
      <c r="AT285" s="167" t="s">
        <v>340</v>
      </c>
      <c r="AU285" s="167" t="s">
        <v>78</v>
      </c>
      <c r="AV285" s="14" t="s">
        <v>336</v>
      </c>
      <c r="AW285" s="14" t="s">
        <v>32</v>
      </c>
      <c r="AX285" s="14" t="s">
        <v>78</v>
      </c>
      <c r="AY285" s="167" t="s">
        <v>330</v>
      </c>
    </row>
    <row r="286" spans="2:65" s="1" customFormat="1" ht="16.5" customHeight="1">
      <c r="B286" s="33"/>
      <c r="C286" s="134" t="s">
        <v>1262</v>
      </c>
      <c r="D286" s="134" t="s">
        <v>332</v>
      </c>
      <c r="E286" s="135" t="s">
        <v>8286</v>
      </c>
      <c r="F286" s="136" t="s">
        <v>8287</v>
      </c>
      <c r="G286" s="137" t="s">
        <v>353</v>
      </c>
      <c r="H286" s="138">
        <v>62</v>
      </c>
      <c r="I286" s="139">
        <v>57.56</v>
      </c>
      <c r="J286" s="140">
        <f>ROUND(I286*H286,2)</f>
        <v>3568.72</v>
      </c>
      <c r="K286" s="136" t="s">
        <v>21</v>
      </c>
      <c r="L286" s="33"/>
      <c r="M286" s="141" t="s">
        <v>21</v>
      </c>
      <c r="N286" s="142" t="s">
        <v>42</v>
      </c>
      <c r="P286" s="143">
        <f>O286*H286</f>
        <v>0</v>
      </c>
      <c r="Q286" s="143">
        <v>0</v>
      </c>
      <c r="R286" s="143">
        <f>Q286*H286</f>
        <v>0</v>
      </c>
      <c r="S286" s="143">
        <v>0</v>
      </c>
      <c r="T286" s="144">
        <f>S286*H286</f>
        <v>0</v>
      </c>
      <c r="AR286" s="145" t="s">
        <v>1050</v>
      </c>
      <c r="AT286" s="145" t="s">
        <v>332</v>
      </c>
      <c r="AU286" s="145" t="s">
        <v>78</v>
      </c>
      <c r="AY286" s="18" t="s">
        <v>330</v>
      </c>
      <c r="BE286" s="146">
        <f>IF(N286="základní",J286,0)</f>
        <v>3568.72</v>
      </c>
      <c r="BF286" s="146">
        <f>IF(N286="snížená",J286,0)</f>
        <v>0</v>
      </c>
      <c r="BG286" s="146">
        <f>IF(N286="zákl. přenesená",J286,0)</f>
        <v>0</v>
      </c>
      <c r="BH286" s="146">
        <f>IF(N286="sníž. přenesená",J286,0)</f>
        <v>0</v>
      </c>
      <c r="BI286" s="146">
        <f>IF(N286="nulová",J286,0)</f>
        <v>0</v>
      </c>
      <c r="BJ286" s="18" t="s">
        <v>78</v>
      </c>
      <c r="BK286" s="146">
        <f>ROUND(I286*H286,2)</f>
        <v>3568.72</v>
      </c>
      <c r="BL286" s="18" t="s">
        <v>1050</v>
      </c>
      <c r="BM286" s="145" t="s">
        <v>2466</v>
      </c>
    </row>
    <row r="287" spans="2:65" s="1" customFormat="1" ht="16.5" customHeight="1">
      <c r="B287" s="33"/>
      <c r="C287" s="173" t="s">
        <v>1276</v>
      </c>
      <c r="D287" s="173" t="s">
        <v>475</v>
      </c>
      <c r="E287" s="174" t="s">
        <v>8288</v>
      </c>
      <c r="F287" s="175" t="s">
        <v>8289</v>
      </c>
      <c r="G287" s="176" t="s">
        <v>353</v>
      </c>
      <c r="H287" s="177">
        <v>62</v>
      </c>
      <c r="I287" s="178">
        <v>38.74</v>
      </c>
      <c r="J287" s="179">
        <f>ROUND(I287*H287,2)</f>
        <v>2401.88</v>
      </c>
      <c r="K287" s="175" t="s">
        <v>21</v>
      </c>
      <c r="L287" s="180"/>
      <c r="M287" s="181" t="s">
        <v>21</v>
      </c>
      <c r="N287" s="182" t="s">
        <v>42</v>
      </c>
      <c r="P287" s="143">
        <f>O287*H287</f>
        <v>0</v>
      </c>
      <c r="Q287" s="143">
        <v>0</v>
      </c>
      <c r="R287" s="143">
        <f>Q287*H287</f>
        <v>0</v>
      </c>
      <c r="S287" s="143">
        <v>0</v>
      </c>
      <c r="T287" s="144">
        <f>S287*H287</f>
        <v>0</v>
      </c>
      <c r="AR287" s="145" t="s">
        <v>3080</v>
      </c>
      <c r="AT287" s="145" t="s">
        <v>475</v>
      </c>
      <c r="AU287" s="145" t="s">
        <v>78</v>
      </c>
      <c r="AY287" s="18" t="s">
        <v>330</v>
      </c>
      <c r="BE287" s="146">
        <f>IF(N287="základní",J287,0)</f>
        <v>2401.88</v>
      </c>
      <c r="BF287" s="146">
        <f>IF(N287="snížená",J287,0)</f>
        <v>0</v>
      </c>
      <c r="BG287" s="146">
        <f>IF(N287="zákl. přenesená",J287,0)</f>
        <v>0</v>
      </c>
      <c r="BH287" s="146">
        <f>IF(N287="sníž. přenesená",J287,0)</f>
        <v>0</v>
      </c>
      <c r="BI287" s="146">
        <f>IF(N287="nulová",J287,0)</f>
        <v>0</v>
      </c>
      <c r="BJ287" s="18" t="s">
        <v>78</v>
      </c>
      <c r="BK287" s="146">
        <f>ROUND(I287*H287,2)</f>
        <v>2401.88</v>
      </c>
      <c r="BL287" s="18" t="s">
        <v>1050</v>
      </c>
      <c r="BM287" s="145" t="s">
        <v>2478</v>
      </c>
    </row>
    <row r="288" spans="2:65" s="12" customFormat="1">
      <c r="B288" s="151"/>
      <c r="D288" s="152" t="s">
        <v>340</v>
      </c>
      <c r="E288" s="153" t="s">
        <v>21</v>
      </c>
      <c r="F288" s="154" t="s">
        <v>8155</v>
      </c>
      <c r="H288" s="153" t="s">
        <v>21</v>
      </c>
      <c r="I288" s="155"/>
      <c r="L288" s="151"/>
      <c r="M288" s="156"/>
      <c r="T288" s="157"/>
      <c r="AT288" s="153" t="s">
        <v>340</v>
      </c>
      <c r="AU288" s="153" t="s">
        <v>78</v>
      </c>
      <c r="AV288" s="12" t="s">
        <v>78</v>
      </c>
      <c r="AW288" s="12" t="s">
        <v>32</v>
      </c>
      <c r="AX288" s="12" t="s">
        <v>71</v>
      </c>
      <c r="AY288" s="153" t="s">
        <v>330</v>
      </c>
    </row>
    <row r="289" spans="2:65" s="13" customFormat="1">
      <c r="B289" s="158"/>
      <c r="D289" s="152" t="s">
        <v>340</v>
      </c>
      <c r="E289" s="159" t="s">
        <v>21</v>
      </c>
      <c r="F289" s="160" t="s">
        <v>8290</v>
      </c>
      <c r="H289" s="161">
        <v>62</v>
      </c>
      <c r="I289" s="162"/>
      <c r="L289" s="158"/>
      <c r="M289" s="163"/>
      <c r="T289" s="164"/>
      <c r="AT289" s="159" t="s">
        <v>340</v>
      </c>
      <c r="AU289" s="159" t="s">
        <v>78</v>
      </c>
      <c r="AV289" s="13" t="s">
        <v>80</v>
      </c>
      <c r="AW289" s="13" t="s">
        <v>32</v>
      </c>
      <c r="AX289" s="13" t="s">
        <v>71</v>
      </c>
      <c r="AY289" s="159" t="s">
        <v>330</v>
      </c>
    </row>
    <row r="290" spans="2:65" s="14" customFormat="1">
      <c r="B290" s="166"/>
      <c r="D290" s="152" t="s">
        <v>340</v>
      </c>
      <c r="E290" s="167" t="s">
        <v>21</v>
      </c>
      <c r="F290" s="168" t="s">
        <v>443</v>
      </c>
      <c r="H290" s="169">
        <v>62</v>
      </c>
      <c r="I290" s="170"/>
      <c r="L290" s="166"/>
      <c r="M290" s="171"/>
      <c r="T290" s="172"/>
      <c r="AT290" s="167" t="s">
        <v>340</v>
      </c>
      <c r="AU290" s="167" t="s">
        <v>78</v>
      </c>
      <c r="AV290" s="14" t="s">
        <v>336</v>
      </c>
      <c r="AW290" s="14" t="s">
        <v>32</v>
      </c>
      <c r="AX290" s="14" t="s">
        <v>78</v>
      </c>
      <c r="AY290" s="167" t="s">
        <v>330</v>
      </c>
    </row>
    <row r="291" spans="2:65" s="1" customFormat="1" ht="16.5" customHeight="1">
      <c r="B291" s="33"/>
      <c r="C291" s="134" t="s">
        <v>1282</v>
      </c>
      <c r="D291" s="134" t="s">
        <v>332</v>
      </c>
      <c r="E291" s="135" t="s">
        <v>8291</v>
      </c>
      <c r="F291" s="136" t="s">
        <v>8292</v>
      </c>
      <c r="G291" s="137" t="s">
        <v>2551</v>
      </c>
      <c r="H291" s="138">
        <v>89</v>
      </c>
      <c r="I291" s="139">
        <v>63.31</v>
      </c>
      <c r="J291" s="140">
        <f>ROUND(I291*H291,2)</f>
        <v>5634.59</v>
      </c>
      <c r="K291" s="136" t="s">
        <v>21</v>
      </c>
      <c r="L291" s="33"/>
      <c r="M291" s="141" t="s">
        <v>21</v>
      </c>
      <c r="N291" s="142" t="s">
        <v>42</v>
      </c>
      <c r="P291" s="143">
        <f>O291*H291</f>
        <v>0</v>
      </c>
      <c r="Q291" s="143">
        <v>0</v>
      </c>
      <c r="R291" s="143">
        <f>Q291*H291</f>
        <v>0</v>
      </c>
      <c r="S291" s="143">
        <v>0</v>
      </c>
      <c r="T291" s="144">
        <f>S291*H291</f>
        <v>0</v>
      </c>
      <c r="AR291" s="145" t="s">
        <v>1050</v>
      </c>
      <c r="AT291" s="145" t="s">
        <v>332</v>
      </c>
      <c r="AU291" s="145" t="s">
        <v>78</v>
      </c>
      <c r="AY291" s="18" t="s">
        <v>330</v>
      </c>
      <c r="BE291" s="146">
        <f>IF(N291="základní",J291,0)</f>
        <v>5634.59</v>
      </c>
      <c r="BF291" s="146">
        <f>IF(N291="snížená",J291,0)</f>
        <v>0</v>
      </c>
      <c r="BG291" s="146">
        <f>IF(N291="zákl. přenesená",J291,0)</f>
        <v>0</v>
      </c>
      <c r="BH291" s="146">
        <f>IF(N291="sníž. přenesená",J291,0)</f>
        <v>0</v>
      </c>
      <c r="BI291" s="146">
        <f>IF(N291="nulová",J291,0)</f>
        <v>0</v>
      </c>
      <c r="BJ291" s="18" t="s">
        <v>78</v>
      </c>
      <c r="BK291" s="146">
        <f>ROUND(I291*H291,2)</f>
        <v>5634.59</v>
      </c>
      <c r="BL291" s="18" t="s">
        <v>1050</v>
      </c>
      <c r="BM291" s="145" t="s">
        <v>2486</v>
      </c>
    </row>
    <row r="292" spans="2:65" s="12" customFormat="1">
      <c r="B292" s="151"/>
      <c r="D292" s="152" t="s">
        <v>340</v>
      </c>
      <c r="E292" s="153" t="s">
        <v>21</v>
      </c>
      <c r="F292" s="154" t="s">
        <v>8155</v>
      </c>
      <c r="H292" s="153" t="s">
        <v>21</v>
      </c>
      <c r="I292" s="155"/>
      <c r="L292" s="151"/>
      <c r="M292" s="156"/>
      <c r="T292" s="157"/>
      <c r="AT292" s="153" t="s">
        <v>340</v>
      </c>
      <c r="AU292" s="153" t="s">
        <v>78</v>
      </c>
      <c r="AV292" s="12" t="s">
        <v>78</v>
      </c>
      <c r="AW292" s="12" t="s">
        <v>32</v>
      </c>
      <c r="AX292" s="12" t="s">
        <v>71</v>
      </c>
      <c r="AY292" s="153" t="s">
        <v>330</v>
      </c>
    </row>
    <row r="293" spans="2:65" s="13" customFormat="1">
      <c r="B293" s="158"/>
      <c r="D293" s="152" t="s">
        <v>340</v>
      </c>
      <c r="E293" s="159" t="s">
        <v>21</v>
      </c>
      <c r="F293" s="160" t="s">
        <v>8293</v>
      </c>
      <c r="H293" s="161">
        <v>89</v>
      </c>
      <c r="I293" s="162"/>
      <c r="L293" s="158"/>
      <c r="M293" s="163"/>
      <c r="T293" s="164"/>
      <c r="AT293" s="159" t="s">
        <v>340</v>
      </c>
      <c r="AU293" s="159" t="s">
        <v>78</v>
      </c>
      <c r="AV293" s="13" t="s">
        <v>80</v>
      </c>
      <c r="AW293" s="13" t="s">
        <v>32</v>
      </c>
      <c r="AX293" s="13" t="s">
        <v>71</v>
      </c>
      <c r="AY293" s="159" t="s">
        <v>330</v>
      </c>
    </row>
    <row r="294" spans="2:65" s="14" customFormat="1">
      <c r="B294" s="166"/>
      <c r="D294" s="152" t="s">
        <v>340</v>
      </c>
      <c r="E294" s="167" t="s">
        <v>21</v>
      </c>
      <c r="F294" s="168" t="s">
        <v>443</v>
      </c>
      <c r="H294" s="169">
        <v>89</v>
      </c>
      <c r="I294" s="170"/>
      <c r="L294" s="166"/>
      <c r="M294" s="171"/>
      <c r="T294" s="172"/>
      <c r="AT294" s="167" t="s">
        <v>340</v>
      </c>
      <c r="AU294" s="167" t="s">
        <v>78</v>
      </c>
      <c r="AV294" s="14" t="s">
        <v>336</v>
      </c>
      <c r="AW294" s="14" t="s">
        <v>32</v>
      </c>
      <c r="AX294" s="14" t="s">
        <v>78</v>
      </c>
      <c r="AY294" s="167" t="s">
        <v>330</v>
      </c>
    </row>
    <row r="295" spans="2:65" s="1" customFormat="1" ht="16.5" customHeight="1">
      <c r="B295" s="33"/>
      <c r="C295" s="134" t="s">
        <v>1293</v>
      </c>
      <c r="D295" s="134" t="s">
        <v>332</v>
      </c>
      <c r="E295" s="135" t="s">
        <v>8294</v>
      </c>
      <c r="F295" s="136" t="s">
        <v>8295</v>
      </c>
      <c r="G295" s="137" t="s">
        <v>2551</v>
      </c>
      <c r="H295" s="138">
        <v>17</v>
      </c>
      <c r="I295" s="139">
        <v>123.75</v>
      </c>
      <c r="J295" s="140">
        <f>ROUND(I295*H295,2)</f>
        <v>2103.75</v>
      </c>
      <c r="K295" s="136" t="s">
        <v>21</v>
      </c>
      <c r="L295" s="33"/>
      <c r="M295" s="141" t="s">
        <v>21</v>
      </c>
      <c r="N295" s="142" t="s">
        <v>42</v>
      </c>
      <c r="P295" s="143">
        <f>O295*H295</f>
        <v>0</v>
      </c>
      <c r="Q295" s="143">
        <v>0</v>
      </c>
      <c r="R295" s="143">
        <f>Q295*H295</f>
        <v>0</v>
      </c>
      <c r="S295" s="143">
        <v>0</v>
      </c>
      <c r="T295" s="144">
        <f>S295*H295</f>
        <v>0</v>
      </c>
      <c r="AR295" s="145" t="s">
        <v>1050</v>
      </c>
      <c r="AT295" s="145" t="s">
        <v>332</v>
      </c>
      <c r="AU295" s="145" t="s">
        <v>78</v>
      </c>
      <c r="AY295" s="18" t="s">
        <v>330</v>
      </c>
      <c r="BE295" s="146">
        <f>IF(N295="základní",J295,0)</f>
        <v>2103.75</v>
      </c>
      <c r="BF295" s="146">
        <f>IF(N295="snížená",J295,0)</f>
        <v>0</v>
      </c>
      <c r="BG295" s="146">
        <f>IF(N295="zákl. přenesená",J295,0)</f>
        <v>0</v>
      </c>
      <c r="BH295" s="146">
        <f>IF(N295="sníž. přenesená",J295,0)</f>
        <v>0</v>
      </c>
      <c r="BI295" s="146">
        <f>IF(N295="nulová",J295,0)</f>
        <v>0</v>
      </c>
      <c r="BJ295" s="18" t="s">
        <v>78</v>
      </c>
      <c r="BK295" s="146">
        <f>ROUND(I295*H295,2)</f>
        <v>2103.75</v>
      </c>
      <c r="BL295" s="18" t="s">
        <v>1050</v>
      </c>
      <c r="BM295" s="145" t="s">
        <v>2508</v>
      </c>
    </row>
    <row r="296" spans="2:65" s="12" customFormat="1">
      <c r="B296" s="151"/>
      <c r="D296" s="152" t="s">
        <v>340</v>
      </c>
      <c r="E296" s="153" t="s">
        <v>21</v>
      </c>
      <c r="F296" s="154" t="s">
        <v>8155</v>
      </c>
      <c r="H296" s="153" t="s">
        <v>21</v>
      </c>
      <c r="I296" s="155"/>
      <c r="L296" s="151"/>
      <c r="M296" s="156"/>
      <c r="T296" s="157"/>
      <c r="AT296" s="153" t="s">
        <v>340</v>
      </c>
      <c r="AU296" s="153" t="s">
        <v>78</v>
      </c>
      <c r="AV296" s="12" t="s">
        <v>78</v>
      </c>
      <c r="AW296" s="12" t="s">
        <v>32</v>
      </c>
      <c r="AX296" s="12" t="s">
        <v>71</v>
      </c>
      <c r="AY296" s="153" t="s">
        <v>330</v>
      </c>
    </row>
    <row r="297" spans="2:65" s="13" customFormat="1">
      <c r="B297" s="158"/>
      <c r="D297" s="152" t="s">
        <v>340</v>
      </c>
      <c r="E297" s="159" t="s">
        <v>21</v>
      </c>
      <c r="F297" s="160" t="s">
        <v>8296</v>
      </c>
      <c r="H297" s="161">
        <v>17</v>
      </c>
      <c r="I297" s="162"/>
      <c r="L297" s="158"/>
      <c r="M297" s="163"/>
      <c r="T297" s="164"/>
      <c r="AT297" s="159" t="s">
        <v>340</v>
      </c>
      <c r="AU297" s="159" t="s">
        <v>78</v>
      </c>
      <c r="AV297" s="13" t="s">
        <v>80</v>
      </c>
      <c r="AW297" s="13" t="s">
        <v>32</v>
      </c>
      <c r="AX297" s="13" t="s">
        <v>71</v>
      </c>
      <c r="AY297" s="159" t="s">
        <v>330</v>
      </c>
    </row>
    <row r="298" spans="2:65" s="14" customFormat="1">
      <c r="B298" s="166"/>
      <c r="D298" s="152" t="s">
        <v>340</v>
      </c>
      <c r="E298" s="167" t="s">
        <v>21</v>
      </c>
      <c r="F298" s="168" t="s">
        <v>443</v>
      </c>
      <c r="H298" s="169">
        <v>17</v>
      </c>
      <c r="I298" s="170"/>
      <c r="L298" s="166"/>
      <c r="M298" s="171"/>
      <c r="T298" s="172"/>
      <c r="AT298" s="167" t="s">
        <v>340</v>
      </c>
      <c r="AU298" s="167" t="s">
        <v>78</v>
      </c>
      <c r="AV298" s="14" t="s">
        <v>336</v>
      </c>
      <c r="AW298" s="14" t="s">
        <v>32</v>
      </c>
      <c r="AX298" s="14" t="s">
        <v>78</v>
      </c>
      <c r="AY298" s="167" t="s">
        <v>330</v>
      </c>
    </row>
    <row r="299" spans="2:65" s="1" customFormat="1" ht="16.5" customHeight="1">
      <c r="B299" s="33"/>
      <c r="C299" s="134" t="s">
        <v>1313</v>
      </c>
      <c r="D299" s="134" t="s">
        <v>332</v>
      </c>
      <c r="E299" s="135" t="s">
        <v>8297</v>
      </c>
      <c r="F299" s="136" t="s">
        <v>8298</v>
      </c>
      <c r="G299" s="137" t="s">
        <v>6964</v>
      </c>
      <c r="H299" s="138">
        <v>1</v>
      </c>
      <c r="I299" s="139">
        <v>2446.17</v>
      </c>
      <c r="J299" s="140">
        <f>ROUND(I299*H299,2)</f>
        <v>2446.17</v>
      </c>
      <c r="K299" s="136" t="s">
        <v>21</v>
      </c>
      <c r="L299" s="33"/>
      <c r="M299" s="141" t="s">
        <v>21</v>
      </c>
      <c r="N299" s="142" t="s">
        <v>42</v>
      </c>
      <c r="P299" s="143">
        <f>O299*H299</f>
        <v>0</v>
      </c>
      <c r="Q299" s="143">
        <v>0</v>
      </c>
      <c r="R299" s="143">
        <f>Q299*H299</f>
        <v>0</v>
      </c>
      <c r="S299" s="143">
        <v>0</v>
      </c>
      <c r="T299" s="144">
        <f>S299*H299</f>
        <v>0</v>
      </c>
      <c r="AR299" s="145" t="s">
        <v>1050</v>
      </c>
      <c r="AT299" s="145" t="s">
        <v>332</v>
      </c>
      <c r="AU299" s="145" t="s">
        <v>78</v>
      </c>
      <c r="AY299" s="18" t="s">
        <v>330</v>
      </c>
      <c r="BE299" s="146">
        <f>IF(N299="základní",J299,0)</f>
        <v>2446.17</v>
      </c>
      <c r="BF299" s="146">
        <f>IF(N299="snížená",J299,0)</f>
        <v>0</v>
      </c>
      <c r="BG299" s="146">
        <f>IF(N299="zákl. přenesená",J299,0)</f>
        <v>0</v>
      </c>
      <c r="BH299" s="146">
        <f>IF(N299="sníž. přenesená",J299,0)</f>
        <v>0</v>
      </c>
      <c r="BI299" s="146">
        <f>IF(N299="nulová",J299,0)</f>
        <v>0</v>
      </c>
      <c r="BJ299" s="18" t="s">
        <v>78</v>
      </c>
      <c r="BK299" s="146">
        <f>ROUND(I299*H299,2)</f>
        <v>2446.17</v>
      </c>
      <c r="BL299" s="18" t="s">
        <v>1050</v>
      </c>
      <c r="BM299" s="145" t="s">
        <v>2531</v>
      </c>
    </row>
    <row r="300" spans="2:65" s="1" customFormat="1" ht="16.5" customHeight="1">
      <c r="B300" s="33"/>
      <c r="C300" s="173" t="s">
        <v>1320</v>
      </c>
      <c r="D300" s="173" t="s">
        <v>475</v>
      </c>
      <c r="E300" s="174" t="s">
        <v>8299</v>
      </c>
      <c r="F300" s="175" t="s">
        <v>8300</v>
      </c>
      <c r="G300" s="176" t="s">
        <v>6964</v>
      </c>
      <c r="H300" s="177">
        <v>1</v>
      </c>
      <c r="I300" s="178">
        <v>4892.3500000000004</v>
      </c>
      <c r="J300" s="179">
        <f>ROUND(I300*H300,2)</f>
        <v>4892.3500000000004</v>
      </c>
      <c r="K300" s="175" t="s">
        <v>21</v>
      </c>
      <c r="L300" s="180"/>
      <c r="M300" s="181" t="s">
        <v>21</v>
      </c>
      <c r="N300" s="182" t="s">
        <v>42</v>
      </c>
      <c r="P300" s="143">
        <f>O300*H300</f>
        <v>0</v>
      </c>
      <c r="Q300" s="143">
        <v>0</v>
      </c>
      <c r="R300" s="143">
        <f>Q300*H300</f>
        <v>0</v>
      </c>
      <c r="S300" s="143">
        <v>0</v>
      </c>
      <c r="T300" s="144">
        <f>S300*H300</f>
        <v>0</v>
      </c>
      <c r="AR300" s="145" t="s">
        <v>3080</v>
      </c>
      <c r="AT300" s="145" t="s">
        <v>475</v>
      </c>
      <c r="AU300" s="145" t="s">
        <v>78</v>
      </c>
      <c r="AY300" s="18" t="s">
        <v>330</v>
      </c>
      <c r="BE300" s="146">
        <f>IF(N300="základní",J300,0)</f>
        <v>4892.3500000000004</v>
      </c>
      <c r="BF300" s="146">
        <f>IF(N300="snížená",J300,0)</f>
        <v>0</v>
      </c>
      <c r="BG300" s="146">
        <f>IF(N300="zákl. přenesená",J300,0)</f>
        <v>0</v>
      </c>
      <c r="BH300" s="146">
        <f>IF(N300="sníž. přenesená",J300,0)</f>
        <v>0</v>
      </c>
      <c r="BI300" s="146">
        <f>IF(N300="nulová",J300,0)</f>
        <v>0</v>
      </c>
      <c r="BJ300" s="18" t="s">
        <v>78</v>
      </c>
      <c r="BK300" s="146">
        <f>ROUND(I300*H300,2)</f>
        <v>4892.3500000000004</v>
      </c>
      <c r="BL300" s="18" t="s">
        <v>1050</v>
      </c>
      <c r="BM300" s="145" t="s">
        <v>2548</v>
      </c>
    </row>
    <row r="301" spans="2:65" s="12" customFormat="1">
      <c r="B301" s="151"/>
      <c r="D301" s="152" t="s">
        <v>340</v>
      </c>
      <c r="E301" s="153" t="s">
        <v>21</v>
      </c>
      <c r="F301" s="154" t="s">
        <v>8155</v>
      </c>
      <c r="H301" s="153" t="s">
        <v>21</v>
      </c>
      <c r="I301" s="155"/>
      <c r="L301" s="151"/>
      <c r="M301" s="156"/>
      <c r="T301" s="157"/>
      <c r="AT301" s="153" t="s">
        <v>340</v>
      </c>
      <c r="AU301" s="153" t="s">
        <v>78</v>
      </c>
      <c r="AV301" s="12" t="s">
        <v>78</v>
      </c>
      <c r="AW301" s="12" t="s">
        <v>32</v>
      </c>
      <c r="AX301" s="12" t="s">
        <v>71</v>
      </c>
      <c r="AY301" s="153" t="s">
        <v>330</v>
      </c>
    </row>
    <row r="302" spans="2:65" s="13" customFormat="1">
      <c r="B302" s="158"/>
      <c r="D302" s="152" t="s">
        <v>340</v>
      </c>
      <c r="E302" s="159" t="s">
        <v>21</v>
      </c>
      <c r="F302" s="160" t="s">
        <v>78</v>
      </c>
      <c r="H302" s="161">
        <v>1</v>
      </c>
      <c r="I302" s="162"/>
      <c r="L302" s="158"/>
      <c r="M302" s="163"/>
      <c r="T302" s="164"/>
      <c r="AT302" s="159" t="s">
        <v>340</v>
      </c>
      <c r="AU302" s="159" t="s">
        <v>78</v>
      </c>
      <c r="AV302" s="13" t="s">
        <v>80</v>
      </c>
      <c r="AW302" s="13" t="s">
        <v>32</v>
      </c>
      <c r="AX302" s="13" t="s">
        <v>71</v>
      </c>
      <c r="AY302" s="159" t="s">
        <v>330</v>
      </c>
    </row>
    <row r="303" spans="2:65" s="14" customFormat="1">
      <c r="B303" s="166"/>
      <c r="D303" s="152" t="s">
        <v>340</v>
      </c>
      <c r="E303" s="167" t="s">
        <v>21</v>
      </c>
      <c r="F303" s="168" t="s">
        <v>443</v>
      </c>
      <c r="H303" s="169">
        <v>1</v>
      </c>
      <c r="I303" s="170"/>
      <c r="L303" s="166"/>
      <c r="M303" s="171"/>
      <c r="T303" s="172"/>
      <c r="AT303" s="167" t="s">
        <v>340</v>
      </c>
      <c r="AU303" s="167" t="s">
        <v>78</v>
      </c>
      <c r="AV303" s="14" t="s">
        <v>336</v>
      </c>
      <c r="AW303" s="14" t="s">
        <v>32</v>
      </c>
      <c r="AX303" s="14" t="s">
        <v>78</v>
      </c>
      <c r="AY303" s="167" t="s">
        <v>330</v>
      </c>
    </row>
    <row r="304" spans="2:65" s="1" customFormat="1" ht="21.75" customHeight="1">
      <c r="B304" s="33"/>
      <c r="C304" s="173" t="s">
        <v>1333</v>
      </c>
      <c r="D304" s="173" t="s">
        <v>475</v>
      </c>
      <c r="E304" s="174" t="s">
        <v>8301</v>
      </c>
      <c r="F304" s="175" t="s">
        <v>8302</v>
      </c>
      <c r="G304" s="176" t="s">
        <v>6964</v>
      </c>
      <c r="H304" s="177">
        <v>1</v>
      </c>
      <c r="I304" s="178">
        <v>13238.11</v>
      </c>
      <c r="J304" s="179">
        <f>ROUND(I304*H304,2)</f>
        <v>13238.11</v>
      </c>
      <c r="K304" s="175" t="s">
        <v>21</v>
      </c>
      <c r="L304" s="180"/>
      <c r="M304" s="181" t="s">
        <v>21</v>
      </c>
      <c r="N304" s="182" t="s">
        <v>42</v>
      </c>
      <c r="P304" s="143">
        <f>O304*H304</f>
        <v>0</v>
      </c>
      <c r="Q304" s="143">
        <v>0</v>
      </c>
      <c r="R304" s="143">
        <f>Q304*H304</f>
        <v>0</v>
      </c>
      <c r="S304" s="143">
        <v>0</v>
      </c>
      <c r="T304" s="144">
        <f>S304*H304</f>
        <v>0</v>
      </c>
      <c r="AR304" s="145" t="s">
        <v>3080</v>
      </c>
      <c r="AT304" s="145" t="s">
        <v>475</v>
      </c>
      <c r="AU304" s="145" t="s">
        <v>78</v>
      </c>
      <c r="AY304" s="18" t="s">
        <v>330</v>
      </c>
      <c r="BE304" s="146">
        <f>IF(N304="základní",J304,0)</f>
        <v>13238.11</v>
      </c>
      <c r="BF304" s="146">
        <f>IF(N304="snížená",J304,0)</f>
        <v>0</v>
      </c>
      <c r="BG304" s="146">
        <f>IF(N304="zákl. přenesená",J304,0)</f>
        <v>0</v>
      </c>
      <c r="BH304" s="146">
        <f>IF(N304="sníž. přenesená",J304,0)</f>
        <v>0</v>
      </c>
      <c r="BI304" s="146">
        <f>IF(N304="nulová",J304,0)</f>
        <v>0</v>
      </c>
      <c r="BJ304" s="18" t="s">
        <v>78</v>
      </c>
      <c r="BK304" s="146">
        <f>ROUND(I304*H304,2)</f>
        <v>13238.11</v>
      </c>
      <c r="BL304" s="18" t="s">
        <v>1050</v>
      </c>
      <c r="BM304" s="145" t="s">
        <v>2560</v>
      </c>
    </row>
    <row r="305" spans="2:65" s="12" customFormat="1">
      <c r="B305" s="151"/>
      <c r="D305" s="152" t="s">
        <v>340</v>
      </c>
      <c r="E305" s="153" t="s">
        <v>21</v>
      </c>
      <c r="F305" s="154" t="s">
        <v>8155</v>
      </c>
      <c r="H305" s="153" t="s">
        <v>21</v>
      </c>
      <c r="I305" s="155"/>
      <c r="L305" s="151"/>
      <c r="M305" s="156"/>
      <c r="T305" s="157"/>
      <c r="AT305" s="153" t="s">
        <v>340</v>
      </c>
      <c r="AU305" s="153" t="s">
        <v>78</v>
      </c>
      <c r="AV305" s="12" t="s">
        <v>78</v>
      </c>
      <c r="AW305" s="12" t="s">
        <v>32</v>
      </c>
      <c r="AX305" s="12" t="s">
        <v>71</v>
      </c>
      <c r="AY305" s="153" t="s">
        <v>330</v>
      </c>
    </row>
    <row r="306" spans="2:65" s="13" customFormat="1">
      <c r="B306" s="158"/>
      <c r="D306" s="152" t="s">
        <v>340</v>
      </c>
      <c r="E306" s="159" t="s">
        <v>21</v>
      </c>
      <c r="F306" s="160" t="s">
        <v>78</v>
      </c>
      <c r="H306" s="161">
        <v>1</v>
      </c>
      <c r="I306" s="162"/>
      <c r="L306" s="158"/>
      <c r="M306" s="163"/>
      <c r="T306" s="164"/>
      <c r="AT306" s="159" t="s">
        <v>340</v>
      </c>
      <c r="AU306" s="159" t="s">
        <v>78</v>
      </c>
      <c r="AV306" s="13" t="s">
        <v>80</v>
      </c>
      <c r="AW306" s="13" t="s">
        <v>32</v>
      </c>
      <c r="AX306" s="13" t="s">
        <v>71</v>
      </c>
      <c r="AY306" s="159" t="s">
        <v>330</v>
      </c>
    </row>
    <row r="307" spans="2:65" s="14" customFormat="1">
      <c r="B307" s="166"/>
      <c r="D307" s="152" t="s">
        <v>340</v>
      </c>
      <c r="E307" s="167" t="s">
        <v>21</v>
      </c>
      <c r="F307" s="168" t="s">
        <v>443</v>
      </c>
      <c r="H307" s="169">
        <v>1</v>
      </c>
      <c r="I307" s="170"/>
      <c r="L307" s="166"/>
      <c r="M307" s="171"/>
      <c r="T307" s="172"/>
      <c r="AT307" s="167" t="s">
        <v>340</v>
      </c>
      <c r="AU307" s="167" t="s">
        <v>78</v>
      </c>
      <c r="AV307" s="14" t="s">
        <v>336</v>
      </c>
      <c r="AW307" s="14" t="s">
        <v>32</v>
      </c>
      <c r="AX307" s="14" t="s">
        <v>78</v>
      </c>
      <c r="AY307" s="167" t="s">
        <v>330</v>
      </c>
    </row>
    <row r="308" spans="2:65" s="1" customFormat="1" ht="16.5" customHeight="1">
      <c r="B308" s="33"/>
      <c r="C308" s="134" t="s">
        <v>1339</v>
      </c>
      <c r="D308" s="134" t="s">
        <v>332</v>
      </c>
      <c r="E308" s="135" t="s">
        <v>8303</v>
      </c>
      <c r="F308" s="136" t="s">
        <v>8304</v>
      </c>
      <c r="G308" s="137" t="s">
        <v>2551</v>
      </c>
      <c r="H308" s="138">
        <v>17</v>
      </c>
      <c r="I308" s="139">
        <v>345.34</v>
      </c>
      <c r="J308" s="140">
        <f>ROUND(I308*H308,2)</f>
        <v>5870.78</v>
      </c>
      <c r="K308" s="136" t="s">
        <v>21</v>
      </c>
      <c r="L308" s="33"/>
      <c r="M308" s="141" t="s">
        <v>21</v>
      </c>
      <c r="N308" s="142" t="s">
        <v>42</v>
      </c>
      <c r="P308" s="143">
        <f>O308*H308</f>
        <v>0</v>
      </c>
      <c r="Q308" s="143">
        <v>0</v>
      </c>
      <c r="R308" s="143">
        <f>Q308*H308</f>
        <v>0</v>
      </c>
      <c r="S308" s="143">
        <v>0</v>
      </c>
      <c r="T308" s="144">
        <f>S308*H308</f>
        <v>0</v>
      </c>
      <c r="AR308" s="145" t="s">
        <v>1050</v>
      </c>
      <c r="AT308" s="145" t="s">
        <v>332</v>
      </c>
      <c r="AU308" s="145" t="s">
        <v>78</v>
      </c>
      <c r="AY308" s="18" t="s">
        <v>330</v>
      </c>
      <c r="BE308" s="146">
        <f>IF(N308="základní",J308,0)</f>
        <v>5870.78</v>
      </c>
      <c r="BF308" s="146">
        <f>IF(N308="snížená",J308,0)</f>
        <v>0</v>
      </c>
      <c r="BG308" s="146">
        <f>IF(N308="zákl. přenesená",J308,0)</f>
        <v>0</v>
      </c>
      <c r="BH308" s="146">
        <f>IF(N308="sníž. přenesená",J308,0)</f>
        <v>0</v>
      </c>
      <c r="BI308" s="146">
        <f>IF(N308="nulová",J308,0)</f>
        <v>0</v>
      </c>
      <c r="BJ308" s="18" t="s">
        <v>78</v>
      </c>
      <c r="BK308" s="146">
        <f>ROUND(I308*H308,2)</f>
        <v>5870.78</v>
      </c>
      <c r="BL308" s="18" t="s">
        <v>1050</v>
      </c>
      <c r="BM308" s="145" t="s">
        <v>2572</v>
      </c>
    </row>
    <row r="309" spans="2:65" s="12" customFormat="1">
      <c r="B309" s="151"/>
      <c r="D309" s="152" t="s">
        <v>340</v>
      </c>
      <c r="E309" s="153" t="s">
        <v>21</v>
      </c>
      <c r="F309" s="154" t="s">
        <v>8155</v>
      </c>
      <c r="H309" s="153" t="s">
        <v>21</v>
      </c>
      <c r="I309" s="155"/>
      <c r="L309" s="151"/>
      <c r="M309" s="156"/>
      <c r="T309" s="157"/>
      <c r="AT309" s="153" t="s">
        <v>340</v>
      </c>
      <c r="AU309" s="153" t="s">
        <v>78</v>
      </c>
      <c r="AV309" s="12" t="s">
        <v>78</v>
      </c>
      <c r="AW309" s="12" t="s">
        <v>32</v>
      </c>
      <c r="AX309" s="12" t="s">
        <v>71</v>
      </c>
      <c r="AY309" s="153" t="s">
        <v>330</v>
      </c>
    </row>
    <row r="310" spans="2:65" s="13" customFormat="1">
      <c r="B310" s="158"/>
      <c r="D310" s="152" t="s">
        <v>340</v>
      </c>
      <c r="E310" s="159" t="s">
        <v>21</v>
      </c>
      <c r="F310" s="160" t="s">
        <v>452</v>
      </c>
      <c r="H310" s="161">
        <v>17</v>
      </c>
      <c r="I310" s="162"/>
      <c r="L310" s="158"/>
      <c r="M310" s="163"/>
      <c r="T310" s="164"/>
      <c r="AT310" s="159" t="s">
        <v>340</v>
      </c>
      <c r="AU310" s="159" t="s">
        <v>78</v>
      </c>
      <c r="AV310" s="13" t="s">
        <v>80</v>
      </c>
      <c r="AW310" s="13" t="s">
        <v>32</v>
      </c>
      <c r="AX310" s="13" t="s">
        <v>71</v>
      </c>
      <c r="AY310" s="159" t="s">
        <v>330</v>
      </c>
    </row>
    <row r="311" spans="2:65" s="14" customFormat="1">
      <c r="B311" s="166"/>
      <c r="D311" s="152" t="s">
        <v>340</v>
      </c>
      <c r="E311" s="167" t="s">
        <v>21</v>
      </c>
      <c r="F311" s="168" t="s">
        <v>443</v>
      </c>
      <c r="H311" s="169">
        <v>17</v>
      </c>
      <c r="I311" s="170"/>
      <c r="L311" s="166"/>
      <c r="M311" s="171"/>
      <c r="T311" s="172"/>
      <c r="AT311" s="167" t="s">
        <v>340</v>
      </c>
      <c r="AU311" s="167" t="s">
        <v>78</v>
      </c>
      <c r="AV311" s="14" t="s">
        <v>336</v>
      </c>
      <c r="AW311" s="14" t="s">
        <v>32</v>
      </c>
      <c r="AX311" s="14" t="s">
        <v>78</v>
      </c>
      <c r="AY311" s="167" t="s">
        <v>330</v>
      </c>
    </row>
    <row r="312" spans="2:65" s="1" customFormat="1" ht="16.5" customHeight="1">
      <c r="B312" s="33"/>
      <c r="C312" s="134" t="s">
        <v>1350</v>
      </c>
      <c r="D312" s="134" t="s">
        <v>332</v>
      </c>
      <c r="E312" s="135" t="s">
        <v>8305</v>
      </c>
      <c r="F312" s="136" t="s">
        <v>8306</v>
      </c>
      <c r="G312" s="137" t="s">
        <v>6964</v>
      </c>
      <c r="H312" s="138">
        <v>1</v>
      </c>
      <c r="I312" s="139">
        <v>15088.57</v>
      </c>
      <c r="J312" s="140">
        <f>ROUND(I312*H312,2)</f>
        <v>15088.57</v>
      </c>
      <c r="K312" s="136" t="s">
        <v>21</v>
      </c>
      <c r="L312" s="33"/>
      <c r="M312" s="141" t="s">
        <v>21</v>
      </c>
      <c r="N312" s="142" t="s">
        <v>42</v>
      </c>
      <c r="P312" s="143">
        <f>O312*H312</f>
        <v>0</v>
      </c>
      <c r="Q312" s="143">
        <v>0</v>
      </c>
      <c r="R312" s="143">
        <f>Q312*H312</f>
        <v>0</v>
      </c>
      <c r="S312" s="143">
        <v>0</v>
      </c>
      <c r="T312" s="144">
        <f>S312*H312</f>
        <v>0</v>
      </c>
      <c r="AR312" s="145" t="s">
        <v>1050</v>
      </c>
      <c r="AT312" s="145" t="s">
        <v>332</v>
      </c>
      <c r="AU312" s="145" t="s">
        <v>78</v>
      </c>
      <c r="AY312" s="18" t="s">
        <v>330</v>
      </c>
      <c r="BE312" s="146">
        <f>IF(N312="základní",J312,0)</f>
        <v>15088.57</v>
      </c>
      <c r="BF312" s="146">
        <f>IF(N312="snížená",J312,0)</f>
        <v>0</v>
      </c>
      <c r="BG312" s="146">
        <f>IF(N312="zákl. přenesená",J312,0)</f>
        <v>0</v>
      </c>
      <c r="BH312" s="146">
        <f>IF(N312="sníž. přenesená",J312,0)</f>
        <v>0</v>
      </c>
      <c r="BI312" s="146">
        <f>IF(N312="nulová",J312,0)</f>
        <v>0</v>
      </c>
      <c r="BJ312" s="18" t="s">
        <v>78</v>
      </c>
      <c r="BK312" s="146">
        <f>ROUND(I312*H312,2)</f>
        <v>15088.57</v>
      </c>
      <c r="BL312" s="18" t="s">
        <v>1050</v>
      </c>
      <c r="BM312" s="145" t="s">
        <v>2585</v>
      </c>
    </row>
    <row r="313" spans="2:65" s="12" customFormat="1">
      <c r="B313" s="151"/>
      <c r="D313" s="152" t="s">
        <v>340</v>
      </c>
      <c r="E313" s="153" t="s">
        <v>21</v>
      </c>
      <c r="F313" s="154" t="s">
        <v>8155</v>
      </c>
      <c r="H313" s="153" t="s">
        <v>21</v>
      </c>
      <c r="I313" s="155"/>
      <c r="L313" s="151"/>
      <c r="M313" s="156"/>
      <c r="T313" s="157"/>
      <c r="AT313" s="153" t="s">
        <v>340</v>
      </c>
      <c r="AU313" s="153" t="s">
        <v>78</v>
      </c>
      <c r="AV313" s="12" t="s">
        <v>78</v>
      </c>
      <c r="AW313" s="12" t="s">
        <v>32</v>
      </c>
      <c r="AX313" s="12" t="s">
        <v>71</v>
      </c>
      <c r="AY313" s="153" t="s">
        <v>330</v>
      </c>
    </row>
    <row r="314" spans="2:65" s="13" customFormat="1">
      <c r="B314" s="158"/>
      <c r="D314" s="152" t="s">
        <v>340</v>
      </c>
      <c r="E314" s="159" t="s">
        <v>21</v>
      </c>
      <c r="F314" s="160" t="s">
        <v>78</v>
      </c>
      <c r="H314" s="161">
        <v>1</v>
      </c>
      <c r="I314" s="162"/>
      <c r="L314" s="158"/>
      <c r="M314" s="163"/>
      <c r="T314" s="164"/>
      <c r="AT314" s="159" t="s">
        <v>340</v>
      </c>
      <c r="AU314" s="159" t="s">
        <v>78</v>
      </c>
      <c r="AV314" s="13" t="s">
        <v>80</v>
      </c>
      <c r="AW314" s="13" t="s">
        <v>32</v>
      </c>
      <c r="AX314" s="13" t="s">
        <v>71</v>
      </c>
      <c r="AY314" s="159" t="s">
        <v>330</v>
      </c>
    </row>
    <row r="315" spans="2:65" s="14" customFormat="1">
      <c r="B315" s="166"/>
      <c r="D315" s="152" t="s">
        <v>340</v>
      </c>
      <c r="E315" s="167" t="s">
        <v>21</v>
      </c>
      <c r="F315" s="168" t="s">
        <v>443</v>
      </c>
      <c r="H315" s="169">
        <v>1</v>
      </c>
      <c r="I315" s="170"/>
      <c r="L315" s="166"/>
      <c r="M315" s="171"/>
      <c r="T315" s="172"/>
      <c r="AT315" s="167" t="s">
        <v>340</v>
      </c>
      <c r="AU315" s="167" t="s">
        <v>78</v>
      </c>
      <c r="AV315" s="14" t="s">
        <v>336</v>
      </c>
      <c r="AW315" s="14" t="s">
        <v>32</v>
      </c>
      <c r="AX315" s="14" t="s">
        <v>78</v>
      </c>
      <c r="AY315" s="167" t="s">
        <v>330</v>
      </c>
    </row>
    <row r="316" spans="2:65" s="1" customFormat="1" ht="16.5" customHeight="1">
      <c r="B316" s="33"/>
      <c r="C316" s="134" t="s">
        <v>1360</v>
      </c>
      <c r="D316" s="134" t="s">
        <v>332</v>
      </c>
      <c r="E316" s="135" t="s">
        <v>8307</v>
      </c>
      <c r="F316" s="136" t="s">
        <v>8308</v>
      </c>
      <c r="G316" s="137" t="s">
        <v>6964</v>
      </c>
      <c r="H316" s="138">
        <v>1</v>
      </c>
      <c r="I316" s="139">
        <v>4460.67</v>
      </c>
      <c r="J316" s="140">
        <f>ROUND(I316*H316,2)</f>
        <v>4460.67</v>
      </c>
      <c r="K316" s="136" t="s">
        <v>21</v>
      </c>
      <c r="L316" s="33"/>
      <c r="M316" s="141" t="s">
        <v>21</v>
      </c>
      <c r="N316" s="142" t="s">
        <v>42</v>
      </c>
      <c r="P316" s="143">
        <f>O316*H316</f>
        <v>0</v>
      </c>
      <c r="Q316" s="143">
        <v>0</v>
      </c>
      <c r="R316" s="143">
        <f>Q316*H316</f>
        <v>0</v>
      </c>
      <c r="S316" s="143">
        <v>0</v>
      </c>
      <c r="T316" s="144">
        <f>S316*H316</f>
        <v>0</v>
      </c>
      <c r="AR316" s="145" t="s">
        <v>1050</v>
      </c>
      <c r="AT316" s="145" t="s">
        <v>332</v>
      </c>
      <c r="AU316" s="145" t="s">
        <v>78</v>
      </c>
      <c r="AY316" s="18" t="s">
        <v>330</v>
      </c>
      <c r="BE316" s="146">
        <f>IF(N316="základní",J316,0)</f>
        <v>4460.67</v>
      </c>
      <c r="BF316" s="146">
        <f>IF(N316="snížená",J316,0)</f>
        <v>0</v>
      </c>
      <c r="BG316" s="146">
        <f>IF(N316="zákl. přenesená",J316,0)</f>
        <v>0</v>
      </c>
      <c r="BH316" s="146">
        <f>IF(N316="sníž. přenesená",J316,0)</f>
        <v>0</v>
      </c>
      <c r="BI316" s="146">
        <f>IF(N316="nulová",J316,0)</f>
        <v>0</v>
      </c>
      <c r="BJ316" s="18" t="s">
        <v>78</v>
      </c>
      <c r="BK316" s="146">
        <f>ROUND(I316*H316,2)</f>
        <v>4460.67</v>
      </c>
      <c r="BL316" s="18" t="s">
        <v>1050</v>
      </c>
      <c r="BM316" s="145" t="s">
        <v>2598</v>
      </c>
    </row>
    <row r="317" spans="2:65" s="12" customFormat="1">
      <c r="B317" s="151"/>
      <c r="D317" s="152" t="s">
        <v>340</v>
      </c>
      <c r="E317" s="153" t="s">
        <v>21</v>
      </c>
      <c r="F317" s="154" t="s">
        <v>8155</v>
      </c>
      <c r="H317" s="153" t="s">
        <v>21</v>
      </c>
      <c r="I317" s="155"/>
      <c r="L317" s="151"/>
      <c r="M317" s="156"/>
      <c r="T317" s="157"/>
      <c r="AT317" s="153" t="s">
        <v>340</v>
      </c>
      <c r="AU317" s="153" t="s">
        <v>78</v>
      </c>
      <c r="AV317" s="12" t="s">
        <v>78</v>
      </c>
      <c r="AW317" s="12" t="s">
        <v>32</v>
      </c>
      <c r="AX317" s="12" t="s">
        <v>71</v>
      </c>
      <c r="AY317" s="153" t="s">
        <v>330</v>
      </c>
    </row>
    <row r="318" spans="2:65" s="13" customFormat="1">
      <c r="B318" s="158"/>
      <c r="D318" s="152" t="s">
        <v>340</v>
      </c>
      <c r="E318" s="159" t="s">
        <v>21</v>
      </c>
      <c r="F318" s="160" t="s">
        <v>78</v>
      </c>
      <c r="H318" s="161">
        <v>1</v>
      </c>
      <c r="I318" s="162"/>
      <c r="L318" s="158"/>
      <c r="M318" s="163"/>
      <c r="T318" s="164"/>
      <c r="AT318" s="159" t="s">
        <v>340</v>
      </c>
      <c r="AU318" s="159" t="s">
        <v>78</v>
      </c>
      <c r="AV318" s="13" t="s">
        <v>80</v>
      </c>
      <c r="AW318" s="13" t="s">
        <v>32</v>
      </c>
      <c r="AX318" s="13" t="s">
        <v>71</v>
      </c>
      <c r="AY318" s="159" t="s">
        <v>330</v>
      </c>
    </row>
    <row r="319" spans="2:65" s="14" customFormat="1">
      <c r="B319" s="166"/>
      <c r="D319" s="152" t="s">
        <v>340</v>
      </c>
      <c r="E319" s="167" t="s">
        <v>21</v>
      </c>
      <c r="F319" s="168" t="s">
        <v>443</v>
      </c>
      <c r="H319" s="169">
        <v>1</v>
      </c>
      <c r="I319" s="170"/>
      <c r="L319" s="166"/>
      <c r="M319" s="171"/>
      <c r="T319" s="172"/>
      <c r="AT319" s="167" t="s">
        <v>340</v>
      </c>
      <c r="AU319" s="167" t="s">
        <v>78</v>
      </c>
      <c r="AV319" s="14" t="s">
        <v>336</v>
      </c>
      <c r="AW319" s="14" t="s">
        <v>32</v>
      </c>
      <c r="AX319" s="14" t="s">
        <v>78</v>
      </c>
      <c r="AY319" s="167" t="s">
        <v>330</v>
      </c>
    </row>
    <row r="320" spans="2:65" s="1" customFormat="1" ht="16.5" customHeight="1">
      <c r="B320" s="33"/>
      <c r="C320" s="134" t="s">
        <v>1367</v>
      </c>
      <c r="D320" s="134" t="s">
        <v>332</v>
      </c>
      <c r="E320" s="135" t="s">
        <v>8309</v>
      </c>
      <c r="F320" s="136" t="s">
        <v>8310</v>
      </c>
      <c r="G320" s="137" t="s">
        <v>2551</v>
      </c>
      <c r="H320" s="138">
        <v>749</v>
      </c>
      <c r="I320" s="139">
        <v>86.34</v>
      </c>
      <c r="J320" s="140">
        <f>ROUND(I320*H320,2)</f>
        <v>64668.66</v>
      </c>
      <c r="K320" s="136" t="s">
        <v>21</v>
      </c>
      <c r="L320" s="33"/>
      <c r="M320" s="141" t="s">
        <v>21</v>
      </c>
      <c r="N320" s="142" t="s">
        <v>42</v>
      </c>
      <c r="P320" s="143">
        <f>O320*H320</f>
        <v>0</v>
      </c>
      <c r="Q320" s="143">
        <v>0</v>
      </c>
      <c r="R320" s="143">
        <f>Q320*H320</f>
        <v>0</v>
      </c>
      <c r="S320" s="143">
        <v>0</v>
      </c>
      <c r="T320" s="144">
        <f>S320*H320</f>
        <v>0</v>
      </c>
      <c r="AR320" s="145" t="s">
        <v>1050</v>
      </c>
      <c r="AT320" s="145" t="s">
        <v>332</v>
      </c>
      <c r="AU320" s="145" t="s">
        <v>78</v>
      </c>
      <c r="AY320" s="18" t="s">
        <v>330</v>
      </c>
      <c r="BE320" s="146">
        <f>IF(N320="základní",J320,0)</f>
        <v>64668.66</v>
      </c>
      <c r="BF320" s="146">
        <f>IF(N320="snížená",J320,0)</f>
        <v>0</v>
      </c>
      <c r="BG320" s="146">
        <f>IF(N320="zákl. přenesená",J320,0)</f>
        <v>0</v>
      </c>
      <c r="BH320" s="146">
        <f>IF(N320="sníž. přenesená",J320,0)</f>
        <v>0</v>
      </c>
      <c r="BI320" s="146">
        <f>IF(N320="nulová",J320,0)</f>
        <v>0</v>
      </c>
      <c r="BJ320" s="18" t="s">
        <v>78</v>
      </c>
      <c r="BK320" s="146">
        <f>ROUND(I320*H320,2)</f>
        <v>64668.66</v>
      </c>
      <c r="BL320" s="18" t="s">
        <v>1050</v>
      </c>
      <c r="BM320" s="145" t="s">
        <v>2611</v>
      </c>
    </row>
    <row r="321" spans="2:65" s="12" customFormat="1">
      <c r="B321" s="151"/>
      <c r="D321" s="152" t="s">
        <v>340</v>
      </c>
      <c r="E321" s="153" t="s">
        <v>21</v>
      </c>
      <c r="F321" s="154" t="s">
        <v>8155</v>
      </c>
      <c r="H321" s="153" t="s">
        <v>21</v>
      </c>
      <c r="I321" s="155"/>
      <c r="L321" s="151"/>
      <c r="M321" s="156"/>
      <c r="T321" s="157"/>
      <c r="AT321" s="153" t="s">
        <v>340</v>
      </c>
      <c r="AU321" s="153" t="s">
        <v>78</v>
      </c>
      <c r="AV321" s="12" t="s">
        <v>78</v>
      </c>
      <c r="AW321" s="12" t="s">
        <v>32</v>
      </c>
      <c r="AX321" s="12" t="s">
        <v>71</v>
      </c>
      <c r="AY321" s="153" t="s">
        <v>330</v>
      </c>
    </row>
    <row r="322" spans="2:65" s="13" customFormat="1">
      <c r="B322" s="158"/>
      <c r="D322" s="152" t="s">
        <v>340</v>
      </c>
      <c r="E322" s="159" t="s">
        <v>21</v>
      </c>
      <c r="F322" s="160" t="s">
        <v>8311</v>
      </c>
      <c r="H322" s="161">
        <v>749</v>
      </c>
      <c r="I322" s="162"/>
      <c r="L322" s="158"/>
      <c r="M322" s="163"/>
      <c r="T322" s="164"/>
      <c r="AT322" s="159" t="s">
        <v>340</v>
      </c>
      <c r="AU322" s="159" t="s">
        <v>78</v>
      </c>
      <c r="AV322" s="13" t="s">
        <v>80</v>
      </c>
      <c r="AW322" s="13" t="s">
        <v>32</v>
      </c>
      <c r="AX322" s="13" t="s">
        <v>71</v>
      </c>
      <c r="AY322" s="159" t="s">
        <v>330</v>
      </c>
    </row>
    <row r="323" spans="2:65" s="14" customFormat="1">
      <c r="B323" s="166"/>
      <c r="D323" s="152" t="s">
        <v>340</v>
      </c>
      <c r="E323" s="167" t="s">
        <v>21</v>
      </c>
      <c r="F323" s="168" t="s">
        <v>443</v>
      </c>
      <c r="H323" s="169">
        <v>749</v>
      </c>
      <c r="I323" s="170"/>
      <c r="L323" s="166"/>
      <c r="M323" s="171"/>
      <c r="T323" s="172"/>
      <c r="AT323" s="167" t="s">
        <v>340</v>
      </c>
      <c r="AU323" s="167" t="s">
        <v>78</v>
      </c>
      <c r="AV323" s="14" t="s">
        <v>336</v>
      </c>
      <c r="AW323" s="14" t="s">
        <v>32</v>
      </c>
      <c r="AX323" s="14" t="s">
        <v>78</v>
      </c>
      <c r="AY323" s="167" t="s">
        <v>330</v>
      </c>
    </row>
    <row r="324" spans="2:65" s="1" customFormat="1" ht="16.5" customHeight="1">
      <c r="B324" s="33"/>
      <c r="C324" s="134" t="s">
        <v>1374</v>
      </c>
      <c r="D324" s="134" t="s">
        <v>332</v>
      </c>
      <c r="E324" s="135" t="s">
        <v>8312</v>
      </c>
      <c r="F324" s="136" t="s">
        <v>8313</v>
      </c>
      <c r="G324" s="137" t="s">
        <v>6964</v>
      </c>
      <c r="H324" s="138">
        <v>1</v>
      </c>
      <c r="I324" s="139">
        <v>9353.01</v>
      </c>
      <c r="J324" s="140">
        <f>ROUND(I324*H324,2)</f>
        <v>9353.01</v>
      </c>
      <c r="K324" s="136" t="s">
        <v>21</v>
      </c>
      <c r="L324" s="33"/>
      <c r="M324" s="141" t="s">
        <v>21</v>
      </c>
      <c r="N324" s="142" t="s">
        <v>42</v>
      </c>
      <c r="P324" s="143">
        <f>O324*H324</f>
        <v>0</v>
      </c>
      <c r="Q324" s="143">
        <v>0</v>
      </c>
      <c r="R324" s="143">
        <f>Q324*H324</f>
        <v>0</v>
      </c>
      <c r="S324" s="143">
        <v>0</v>
      </c>
      <c r="T324" s="144">
        <f>S324*H324</f>
        <v>0</v>
      </c>
      <c r="AR324" s="145" t="s">
        <v>1050</v>
      </c>
      <c r="AT324" s="145" t="s">
        <v>332</v>
      </c>
      <c r="AU324" s="145" t="s">
        <v>78</v>
      </c>
      <c r="AY324" s="18" t="s">
        <v>330</v>
      </c>
      <c r="BE324" s="146">
        <f>IF(N324="základní",J324,0)</f>
        <v>9353.01</v>
      </c>
      <c r="BF324" s="146">
        <f>IF(N324="snížená",J324,0)</f>
        <v>0</v>
      </c>
      <c r="BG324" s="146">
        <f>IF(N324="zákl. přenesená",J324,0)</f>
        <v>0</v>
      </c>
      <c r="BH324" s="146">
        <f>IF(N324="sníž. přenesená",J324,0)</f>
        <v>0</v>
      </c>
      <c r="BI324" s="146">
        <f>IF(N324="nulová",J324,0)</f>
        <v>0</v>
      </c>
      <c r="BJ324" s="18" t="s">
        <v>78</v>
      </c>
      <c r="BK324" s="146">
        <f>ROUND(I324*H324,2)</f>
        <v>9353.01</v>
      </c>
      <c r="BL324" s="18" t="s">
        <v>1050</v>
      </c>
      <c r="BM324" s="145" t="s">
        <v>2626</v>
      </c>
    </row>
    <row r="325" spans="2:65" s="12" customFormat="1">
      <c r="B325" s="151"/>
      <c r="D325" s="152" t="s">
        <v>340</v>
      </c>
      <c r="E325" s="153" t="s">
        <v>21</v>
      </c>
      <c r="F325" s="154" t="s">
        <v>8155</v>
      </c>
      <c r="H325" s="153" t="s">
        <v>21</v>
      </c>
      <c r="I325" s="155"/>
      <c r="L325" s="151"/>
      <c r="M325" s="156"/>
      <c r="T325" s="157"/>
      <c r="AT325" s="153" t="s">
        <v>340</v>
      </c>
      <c r="AU325" s="153" t="s">
        <v>78</v>
      </c>
      <c r="AV325" s="12" t="s">
        <v>78</v>
      </c>
      <c r="AW325" s="12" t="s">
        <v>32</v>
      </c>
      <c r="AX325" s="12" t="s">
        <v>71</v>
      </c>
      <c r="AY325" s="153" t="s">
        <v>330</v>
      </c>
    </row>
    <row r="326" spans="2:65" s="13" customFormat="1">
      <c r="B326" s="158"/>
      <c r="D326" s="152" t="s">
        <v>340</v>
      </c>
      <c r="E326" s="159" t="s">
        <v>21</v>
      </c>
      <c r="F326" s="160" t="s">
        <v>78</v>
      </c>
      <c r="H326" s="161">
        <v>1</v>
      </c>
      <c r="I326" s="162"/>
      <c r="L326" s="158"/>
      <c r="M326" s="163"/>
      <c r="T326" s="164"/>
      <c r="AT326" s="159" t="s">
        <v>340</v>
      </c>
      <c r="AU326" s="159" t="s">
        <v>78</v>
      </c>
      <c r="AV326" s="13" t="s">
        <v>80</v>
      </c>
      <c r="AW326" s="13" t="s">
        <v>32</v>
      </c>
      <c r="AX326" s="13" t="s">
        <v>71</v>
      </c>
      <c r="AY326" s="159" t="s">
        <v>330</v>
      </c>
    </row>
    <row r="327" spans="2:65" s="14" customFormat="1">
      <c r="B327" s="166"/>
      <c r="D327" s="152" t="s">
        <v>340</v>
      </c>
      <c r="E327" s="167" t="s">
        <v>21</v>
      </c>
      <c r="F327" s="168" t="s">
        <v>443</v>
      </c>
      <c r="H327" s="169">
        <v>1</v>
      </c>
      <c r="I327" s="170"/>
      <c r="L327" s="166"/>
      <c r="M327" s="171"/>
      <c r="T327" s="172"/>
      <c r="AT327" s="167" t="s">
        <v>340</v>
      </c>
      <c r="AU327" s="167" t="s">
        <v>78</v>
      </c>
      <c r="AV327" s="14" t="s">
        <v>336</v>
      </c>
      <c r="AW327" s="14" t="s">
        <v>32</v>
      </c>
      <c r="AX327" s="14" t="s">
        <v>78</v>
      </c>
      <c r="AY327" s="167" t="s">
        <v>330</v>
      </c>
    </row>
    <row r="328" spans="2:65" s="1" customFormat="1" ht="16.5" customHeight="1">
      <c r="B328" s="33"/>
      <c r="C328" s="134" t="s">
        <v>1380</v>
      </c>
      <c r="D328" s="134" t="s">
        <v>332</v>
      </c>
      <c r="E328" s="135" t="s">
        <v>8314</v>
      </c>
      <c r="F328" s="136" t="s">
        <v>8315</v>
      </c>
      <c r="G328" s="137" t="s">
        <v>6964</v>
      </c>
      <c r="H328" s="138">
        <v>1</v>
      </c>
      <c r="I328" s="139">
        <v>4748.45</v>
      </c>
      <c r="J328" s="140">
        <f>ROUND(I328*H328,2)</f>
        <v>4748.45</v>
      </c>
      <c r="K328" s="136" t="s">
        <v>21</v>
      </c>
      <c r="L328" s="33"/>
      <c r="M328" s="141" t="s">
        <v>21</v>
      </c>
      <c r="N328" s="142" t="s">
        <v>42</v>
      </c>
      <c r="P328" s="143">
        <f>O328*H328</f>
        <v>0</v>
      </c>
      <c r="Q328" s="143">
        <v>0</v>
      </c>
      <c r="R328" s="143">
        <f>Q328*H328</f>
        <v>0</v>
      </c>
      <c r="S328" s="143">
        <v>0</v>
      </c>
      <c r="T328" s="144">
        <f>S328*H328</f>
        <v>0</v>
      </c>
      <c r="AR328" s="145" t="s">
        <v>1050</v>
      </c>
      <c r="AT328" s="145" t="s">
        <v>332</v>
      </c>
      <c r="AU328" s="145" t="s">
        <v>78</v>
      </c>
      <c r="AY328" s="18" t="s">
        <v>330</v>
      </c>
      <c r="BE328" s="146">
        <f>IF(N328="základní",J328,0)</f>
        <v>4748.45</v>
      </c>
      <c r="BF328" s="146">
        <f>IF(N328="snížená",J328,0)</f>
        <v>0</v>
      </c>
      <c r="BG328" s="146">
        <f>IF(N328="zákl. přenesená",J328,0)</f>
        <v>0</v>
      </c>
      <c r="BH328" s="146">
        <f>IF(N328="sníž. přenesená",J328,0)</f>
        <v>0</v>
      </c>
      <c r="BI328" s="146">
        <f>IF(N328="nulová",J328,0)</f>
        <v>0</v>
      </c>
      <c r="BJ328" s="18" t="s">
        <v>78</v>
      </c>
      <c r="BK328" s="146">
        <f>ROUND(I328*H328,2)</f>
        <v>4748.45</v>
      </c>
      <c r="BL328" s="18" t="s">
        <v>1050</v>
      </c>
      <c r="BM328" s="145" t="s">
        <v>2641</v>
      </c>
    </row>
    <row r="329" spans="2:65" s="12" customFormat="1">
      <c r="B329" s="151"/>
      <c r="D329" s="152" t="s">
        <v>340</v>
      </c>
      <c r="E329" s="153" t="s">
        <v>21</v>
      </c>
      <c r="F329" s="154" t="s">
        <v>8155</v>
      </c>
      <c r="H329" s="153" t="s">
        <v>21</v>
      </c>
      <c r="I329" s="155"/>
      <c r="L329" s="151"/>
      <c r="M329" s="156"/>
      <c r="T329" s="157"/>
      <c r="AT329" s="153" t="s">
        <v>340</v>
      </c>
      <c r="AU329" s="153" t="s">
        <v>78</v>
      </c>
      <c r="AV329" s="12" t="s">
        <v>78</v>
      </c>
      <c r="AW329" s="12" t="s">
        <v>32</v>
      </c>
      <c r="AX329" s="12" t="s">
        <v>71</v>
      </c>
      <c r="AY329" s="153" t="s">
        <v>330</v>
      </c>
    </row>
    <row r="330" spans="2:65" s="13" customFormat="1">
      <c r="B330" s="158"/>
      <c r="D330" s="152" t="s">
        <v>340</v>
      </c>
      <c r="E330" s="159" t="s">
        <v>21</v>
      </c>
      <c r="F330" s="160" t="s">
        <v>78</v>
      </c>
      <c r="H330" s="161">
        <v>1</v>
      </c>
      <c r="I330" s="162"/>
      <c r="L330" s="158"/>
      <c r="M330" s="163"/>
      <c r="T330" s="164"/>
      <c r="AT330" s="159" t="s">
        <v>340</v>
      </c>
      <c r="AU330" s="159" t="s">
        <v>78</v>
      </c>
      <c r="AV330" s="13" t="s">
        <v>80</v>
      </c>
      <c r="AW330" s="13" t="s">
        <v>32</v>
      </c>
      <c r="AX330" s="13" t="s">
        <v>71</v>
      </c>
      <c r="AY330" s="159" t="s">
        <v>330</v>
      </c>
    </row>
    <row r="331" spans="2:65" s="14" customFormat="1">
      <c r="B331" s="166"/>
      <c r="D331" s="152" t="s">
        <v>340</v>
      </c>
      <c r="E331" s="167" t="s">
        <v>21</v>
      </c>
      <c r="F331" s="168" t="s">
        <v>443</v>
      </c>
      <c r="H331" s="169">
        <v>1</v>
      </c>
      <c r="I331" s="170"/>
      <c r="L331" s="166"/>
      <c r="M331" s="171"/>
      <c r="T331" s="172"/>
      <c r="AT331" s="167" t="s">
        <v>340</v>
      </c>
      <c r="AU331" s="167" t="s">
        <v>78</v>
      </c>
      <c r="AV331" s="14" t="s">
        <v>336</v>
      </c>
      <c r="AW331" s="14" t="s">
        <v>32</v>
      </c>
      <c r="AX331" s="14" t="s">
        <v>78</v>
      </c>
      <c r="AY331" s="167" t="s">
        <v>330</v>
      </c>
    </row>
    <row r="332" spans="2:65" s="1" customFormat="1" ht="16.5" customHeight="1">
      <c r="B332" s="33"/>
      <c r="C332" s="134" t="s">
        <v>1387</v>
      </c>
      <c r="D332" s="134" t="s">
        <v>332</v>
      </c>
      <c r="E332" s="135" t="s">
        <v>8316</v>
      </c>
      <c r="F332" s="136" t="s">
        <v>8317</v>
      </c>
      <c r="G332" s="137" t="s">
        <v>359</v>
      </c>
      <c r="H332" s="138">
        <v>10</v>
      </c>
      <c r="I332" s="139">
        <v>774.81</v>
      </c>
      <c r="J332" s="140">
        <f>ROUND(I332*H332,2)</f>
        <v>7748.1</v>
      </c>
      <c r="K332" s="136" t="s">
        <v>21</v>
      </c>
      <c r="L332" s="33"/>
      <c r="M332" s="141" t="s">
        <v>21</v>
      </c>
      <c r="N332" s="142" t="s">
        <v>42</v>
      </c>
      <c r="P332" s="143">
        <f>O332*H332</f>
        <v>0</v>
      </c>
      <c r="Q332" s="143">
        <v>0</v>
      </c>
      <c r="R332" s="143">
        <f>Q332*H332</f>
        <v>0</v>
      </c>
      <c r="S332" s="143">
        <v>0</v>
      </c>
      <c r="T332" s="144">
        <f>S332*H332</f>
        <v>0</v>
      </c>
      <c r="AR332" s="145" t="s">
        <v>1050</v>
      </c>
      <c r="AT332" s="145" t="s">
        <v>332</v>
      </c>
      <c r="AU332" s="145" t="s">
        <v>78</v>
      </c>
      <c r="AY332" s="18" t="s">
        <v>330</v>
      </c>
      <c r="BE332" s="146">
        <f>IF(N332="základní",J332,0)</f>
        <v>7748.1</v>
      </c>
      <c r="BF332" s="146">
        <f>IF(N332="snížená",J332,0)</f>
        <v>0</v>
      </c>
      <c r="BG332" s="146">
        <f>IF(N332="zákl. přenesená",J332,0)</f>
        <v>0</v>
      </c>
      <c r="BH332" s="146">
        <f>IF(N332="sníž. přenesená",J332,0)</f>
        <v>0</v>
      </c>
      <c r="BI332" s="146">
        <f>IF(N332="nulová",J332,0)</f>
        <v>0</v>
      </c>
      <c r="BJ332" s="18" t="s">
        <v>78</v>
      </c>
      <c r="BK332" s="146">
        <f>ROUND(I332*H332,2)</f>
        <v>7748.1</v>
      </c>
      <c r="BL332" s="18" t="s">
        <v>1050</v>
      </c>
      <c r="BM332" s="145" t="s">
        <v>2652</v>
      </c>
    </row>
    <row r="333" spans="2:65" s="12" customFormat="1">
      <c r="B333" s="151"/>
      <c r="D333" s="152" t="s">
        <v>340</v>
      </c>
      <c r="E333" s="153" t="s">
        <v>21</v>
      </c>
      <c r="F333" s="154" t="s">
        <v>8155</v>
      </c>
      <c r="H333" s="153" t="s">
        <v>21</v>
      </c>
      <c r="I333" s="155"/>
      <c r="L333" s="151"/>
      <c r="M333" s="156"/>
      <c r="T333" s="157"/>
      <c r="AT333" s="153" t="s">
        <v>340</v>
      </c>
      <c r="AU333" s="153" t="s">
        <v>78</v>
      </c>
      <c r="AV333" s="12" t="s">
        <v>78</v>
      </c>
      <c r="AW333" s="12" t="s">
        <v>32</v>
      </c>
      <c r="AX333" s="12" t="s">
        <v>71</v>
      </c>
      <c r="AY333" s="153" t="s">
        <v>330</v>
      </c>
    </row>
    <row r="334" spans="2:65" s="13" customFormat="1">
      <c r="B334" s="158"/>
      <c r="D334" s="152" t="s">
        <v>340</v>
      </c>
      <c r="E334" s="159" t="s">
        <v>21</v>
      </c>
      <c r="F334" s="160" t="s">
        <v>404</v>
      </c>
      <c r="H334" s="161">
        <v>10</v>
      </c>
      <c r="I334" s="162"/>
      <c r="L334" s="158"/>
      <c r="M334" s="163"/>
      <c r="T334" s="164"/>
      <c r="AT334" s="159" t="s">
        <v>340</v>
      </c>
      <c r="AU334" s="159" t="s">
        <v>78</v>
      </c>
      <c r="AV334" s="13" t="s">
        <v>80</v>
      </c>
      <c r="AW334" s="13" t="s">
        <v>32</v>
      </c>
      <c r="AX334" s="13" t="s">
        <v>71</v>
      </c>
      <c r="AY334" s="159" t="s">
        <v>330</v>
      </c>
    </row>
    <row r="335" spans="2:65" s="14" customFormat="1">
      <c r="B335" s="166"/>
      <c r="D335" s="152" t="s">
        <v>340</v>
      </c>
      <c r="E335" s="167" t="s">
        <v>21</v>
      </c>
      <c r="F335" s="168" t="s">
        <v>443</v>
      </c>
      <c r="H335" s="169">
        <v>10</v>
      </c>
      <c r="I335" s="170"/>
      <c r="L335" s="166"/>
      <c r="M335" s="171"/>
      <c r="T335" s="172"/>
      <c r="AT335" s="167" t="s">
        <v>340</v>
      </c>
      <c r="AU335" s="167" t="s">
        <v>78</v>
      </c>
      <c r="AV335" s="14" t="s">
        <v>336</v>
      </c>
      <c r="AW335" s="14" t="s">
        <v>32</v>
      </c>
      <c r="AX335" s="14" t="s">
        <v>78</v>
      </c>
      <c r="AY335" s="167" t="s">
        <v>330</v>
      </c>
    </row>
    <row r="336" spans="2:65" s="1" customFormat="1" ht="16.5" customHeight="1">
      <c r="B336" s="33"/>
      <c r="C336" s="134" t="s">
        <v>1395</v>
      </c>
      <c r="D336" s="134" t="s">
        <v>332</v>
      </c>
      <c r="E336" s="135" t="s">
        <v>8318</v>
      </c>
      <c r="F336" s="136" t="s">
        <v>8319</v>
      </c>
      <c r="G336" s="137" t="s">
        <v>6964</v>
      </c>
      <c r="H336" s="138">
        <v>1</v>
      </c>
      <c r="I336" s="139">
        <v>11223.62</v>
      </c>
      <c r="J336" s="140">
        <f>ROUND(I336*H336,2)</f>
        <v>11223.62</v>
      </c>
      <c r="K336" s="136" t="s">
        <v>21</v>
      </c>
      <c r="L336" s="33"/>
      <c r="M336" s="141" t="s">
        <v>21</v>
      </c>
      <c r="N336" s="142" t="s">
        <v>42</v>
      </c>
      <c r="P336" s="143">
        <f>O336*H336</f>
        <v>0</v>
      </c>
      <c r="Q336" s="143">
        <v>0</v>
      </c>
      <c r="R336" s="143">
        <f>Q336*H336</f>
        <v>0</v>
      </c>
      <c r="S336" s="143">
        <v>0</v>
      </c>
      <c r="T336" s="144">
        <f>S336*H336</f>
        <v>0</v>
      </c>
      <c r="AR336" s="145" t="s">
        <v>1050</v>
      </c>
      <c r="AT336" s="145" t="s">
        <v>332</v>
      </c>
      <c r="AU336" s="145" t="s">
        <v>78</v>
      </c>
      <c r="AY336" s="18" t="s">
        <v>330</v>
      </c>
      <c r="BE336" s="146">
        <f>IF(N336="základní",J336,0)</f>
        <v>11223.62</v>
      </c>
      <c r="BF336" s="146">
        <f>IF(N336="snížená",J336,0)</f>
        <v>0</v>
      </c>
      <c r="BG336" s="146">
        <f>IF(N336="zákl. přenesená",J336,0)</f>
        <v>0</v>
      </c>
      <c r="BH336" s="146">
        <f>IF(N336="sníž. přenesená",J336,0)</f>
        <v>0</v>
      </c>
      <c r="BI336" s="146">
        <f>IF(N336="nulová",J336,0)</f>
        <v>0</v>
      </c>
      <c r="BJ336" s="18" t="s">
        <v>78</v>
      </c>
      <c r="BK336" s="146">
        <f>ROUND(I336*H336,2)</f>
        <v>11223.62</v>
      </c>
      <c r="BL336" s="18" t="s">
        <v>1050</v>
      </c>
      <c r="BM336" s="145" t="s">
        <v>2663</v>
      </c>
    </row>
    <row r="337" spans="2:65" s="12" customFormat="1">
      <c r="B337" s="151"/>
      <c r="D337" s="152" t="s">
        <v>340</v>
      </c>
      <c r="E337" s="153" t="s">
        <v>21</v>
      </c>
      <c r="F337" s="154" t="s">
        <v>8155</v>
      </c>
      <c r="H337" s="153" t="s">
        <v>21</v>
      </c>
      <c r="I337" s="155"/>
      <c r="L337" s="151"/>
      <c r="M337" s="156"/>
      <c r="T337" s="157"/>
      <c r="AT337" s="153" t="s">
        <v>340</v>
      </c>
      <c r="AU337" s="153" t="s">
        <v>78</v>
      </c>
      <c r="AV337" s="12" t="s">
        <v>78</v>
      </c>
      <c r="AW337" s="12" t="s">
        <v>32</v>
      </c>
      <c r="AX337" s="12" t="s">
        <v>71</v>
      </c>
      <c r="AY337" s="153" t="s">
        <v>330</v>
      </c>
    </row>
    <row r="338" spans="2:65" s="13" customFormat="1">
      <c r="B338" s="158"/>
      <c r="D338" s="152" t="s">
        <v>340</v>
      </c>
      <c r="E338" s="159" t="s">
        <v>21</v>
      </c>
      <c r="F338" s="160" t="s">
        <v>78</v>
      </c>
      <c r="H338" s="161">
        <v>1</v>
      </c>
      <c r="I338" s="162"/>
      <c r="L338" s="158"/>
      <c r="M338" s="163"/>
      <c r="T338" s="164"/>
      <c r="AT338" s="159" t="s">
        <v>340</v>
      </c>
      <c r="AU338" s="159" t="s">
        <v>78</v>
      </c>
      <c r="AV338" s="13" t="s">
        <v>80</v>
      </c>
      <c r="AW338" s="13" t="s">
        <v>32</v>
      </c>
      <c r="AX338" s="13" t="s">
        <v>71</v>
      </c>
      <c r="AY338" s="159" t="s">
        <v>330</v>
      </c>
    </row>
    <row r="339" spans="2:65" s="14" customFormat="1">
      <c r="B339" s="166"/>
      <c r="D339" s="152" t="s">
        <v>340</v>
      </c>
      <c r="E339" s="167" t="s">
        <v>21</v>
      </c>
      <c r="F339" s="168" t="s">
        <v>443</v>
      </c>
      <c r="H339" s="169">
        <v>1</v>
      </c>
      <c r="I339" s="170"/>
      <c r="L339" s="166"/>
      <c r="M339" s="171"/>
      <c r="T339" s="172"/>
      <c r="AT339" s="167" t="s">
        <v>340</v>
      </c>
      <c r="AU339" s="167" t="s">
        <v>78</v>
      </c>
      <c r="AV339" s="14" t="s">
        <v>336</v>
      </c>
      <c r="AW339" s="14" t="s">
        <v>32</v>
      </c>
      <c r="AX339" s="14" t="s">
        <v>78</v>
      </c>
      <c r="AY339" s="167" t="s">
        <v>330</v>
      </c>
    </row>
    <row r="340" spans="2:65" s="1" customFormat="1" ht="16.5" customHeight="1">
      <c r="B340" s="33"/>
      <c r="C340" s="134" t="s">
        <v>1402</v>
      </c>
      <c r="D340" s="134" t="s">
        <v>332</v>
      </c>
      <c r="E340" s="135" t="s">
        <v>8320</v>
      </c>
      <c r="F340" s="136" t="s">
        <v>8321</v>
      </c>
      <c r="G340" s="137" t="s">
        <v>6964</v>
      </c>
      <c r="H340" s="138">
        <v>1</v>
      </c>
      <c r="I340" s="139">
        <v>17267.099999999999</v>
      </c>
      <c r="J340" s="140">
        <f>ROUND(I340*H340,2)</f>
        <v>17267.099999999999</v>
      </c>
      <c r="K340" s="136" t="s">
        <v>21</v>
      </c>
      <c r="L340" s="33"/>
      <c r="M340" s="141" t="s">
        <v>21</v>
      </c>
      <c r="N340" s="142" t="s">
        <v>42</v>
      </c>
      <c r="P340" s="143">
        <f>O340*H340</f>
        <v>0</v>
      </c>
      <c r="Q340" s="143">
        <v>0</v>
      </c>
      <c r="R340" s="143">
        <f>Q340*H340</f>
        <v>0</v>
      </c>
      <c r="S340" s="143">
        <v>0</v>
      </c>
      <c r="T340" s="144">
        <f>S340*H340</f>
        <v>0</v>
      </c>
      <c r="AR340" s="145" t="s">
        <v>1050</v>
      </c>
      <c r="AT340" s="145" t="s">
        <v>332</v>
      </c>
      <c r="AU340" s="145" t="s">
        <v>78</v>
      </c>
      <c r="AY340" s="18" t="s">
        <v>330</v>
      </c>
      <c r="BE340" s="146">
        <f>IF(N340="základní",J340,0)</f>
        <v>17267.099999999999</v>
      </c>
      <c r="BF340" s="146">
        <f>IF(N340="snížená",J340,0)</f>
        <v>0</v>
      </c>
      <c r="BG340" s="146">
        <f>IF(N340="zákl. přenesená",J340,0)</f>
        <v>0</v>
      </c>
      <c r="BH340" s="146">
        <f>IF(N340="sníž. přenesená",J340,0)</f>
        <v>0</v>
      </c>
      <c r="BI340" s="146">
        <f>IF(N340="nulová",J340,0)</f>
        <v>0</v>
      </c>
      <c r="BJ340" s="18" t="s">
        <v>78</v>
      </c>
      <c r="BK340" s="146">
        <f>ROUND(I340*H340,2)</f>
        <v>17267.099999999999</v>
      </c>
      <c r="BL340" s="18" t="s">
        <v>1050</v>
      </c>
      <c r="BM340" s="145" t="s">
        <v>2680</v>
      </c>
    </row>
    <row r="341" spans="2:65" s="12" customFormat="1">
      <c r="B341" s="151"/>
      <c r="D341" s="152" t="s">
        <v>340</v>
      </c>
      <c r="E341" s="153" t="s">
        <v>21</v>
      </c>
      <c r="F341" s="154" t="s">
        <v>8155</v>
      </c>
      <c r="H341" s="153" t="s">
        <v>21</v>
      </c>
      <c r="I341" s="155"/>
      <c r="L341" s="151"/>
      <c r="M341" s="156"/>
      <c r="T341" s="157"/>
      <c r="AT341" s="153" t="s">
        <v>340</v>
      </c>
      <c r="AU341" s="153" t="s">
        <v>78</v>
      </c>
      <c r="AV341" s="12" t="s">
        <v>78</v>
      </c>
      <c r="AW341" s="12" t="s">
        <v>32</v>
      </c>
      <c r="AX341" s="12" t="s">
        <v>71</v>
      </c>
      <c r="AY341" s="153" t="s">
        <v>330</v>
      </c>
    </row>
    <row r="342" spans="2:65" s="13" customFormat="1">
      <c r="B342" s="158"/>
      <c r="D342" s="152" t="s">
        <v>340</v>
      </c>
      <c r="E342" s="159" t="s">
        <v>21</v>
      </c>
      <c r="F342" s="160" t="s">
        <v>78</v>
      </c>
      <c r="H342" s="161">
        <v>1</v>
      </c>
      <c r="I342" s="162"/>
      <c r="L342" s="158"/>
      <c r="M342" s="163"/>
      <c r="T342" s="164"/>
      <c r="AT342" s="159" t="s">
        <v>340</v>
      </c>
      <c r="AU342" s="159" t="s">
        <v>78</v>
      </c>
      <c r="AV342" s="13" t="s">
        <v>80</v>
      </c>
      <c r="AW342" s="13" t="s">
        <v>32</v>
      </c>
      <c r="AX342" s="13" t="s">
        <v>71</v>
      </c>
      <c r="AY342" s="159" t="s">
        <v>330</v>
      </c>
    </row>
    <row r="343" spans="2:65" s="14" customFormat="1">
      <c r="B343" s="166"/>
      <c r="D343" s="152" t="s">
        <v>340</v>
      </c>
      <c r="E343" s="167" t="s">
        <v>21</v>
      </c>
      <c r="F343" s="168" t="s">
        <v>443</v>
      </c>
      <c r="H343" s="169">
        <v>1</v>
      </c>
      <c r="I343" s="170"/>
      <c r="L343" s="166"/>
      <c r="M343" s="198"/>
      <c r="N343" s="199"/>
      <c r="O343" s="199"/>
      <c r="P343" s="199"/>
      <c r="Q343" s="199"/>
      <c r="R343" s="199"/>
      <c r="S343" s="199"/>
      <c r="T343" s="200"/>
      <c r="AT343" s="167" t="s">
        <v>340</v>
      </c>
      <c r="AU343" s="167" t="s">
        <v>78</v>
      </c>
      <c r="AV343" s="14" t="s">
        <v>336</v>
      </c>
      <c r="AW343" s="14" t="s">
        <v>32</v>
      </c>
      <c r="AX343" s="14" t="s">
        <v>78</v>
      </c>
      <c r="AY343" s="167" t="s">
        <v>330</v>
      </c>
    </row>
    <row r="344" spans="2:65" s="1" customFormat="1" ht="6.95" customHeight="1">
      <c r="B344" s="41"/>
      <c r="C344" s="42"/>
      <c r="D344" s="42"/>
      <c r="E344" s="42"/>
      <c r="F344" s="42"/>
      <c r="G344" s="42"/>
      <c r="H344" s="42"/>
      <c r="I344" s="42"/>
      <c r="J344" s="42"/>
      <c r="K344" s="42"/>
      <c r="L344" s="33"/>
    </row>
  </sheetData>
  <sheetProtection algorithmName="SHA-512" hashValue="V5EjZyC3RrEFEiPLSQl6sNGFT7nrxfmRqYZnDFKpse9cRk/DG7lWc48esNkZ679BsM1t4zaVCqdETTd7UhKBRw==" saltValue="JQNf5WJaU4FcBt4Q0e4h/ThO5aYtG3hlaAg5Q+YX1p47k8bauVQdM4+NiYn6NKUQszo8N91JwJVcibYH+PVb9A==" spinCount="100000" sheet="1" objects="1" scenarios="1" formatColumns="0" formatRows="0" autoFilter="0"/>
  <autoFilter ref="C85:K343" xr:uid="{00000000-0009-0000-0000-000008000000}"/>
  <mergeCells count="12">
    <mergeCell ref="E78:H78"/>
    <mergeCell ref="L2:V2"/>
    <mergeCell ref="E50:H50"/>
    <mergeCell ref="E52:H52"/>
    <mergeCell ref="E54:H54"/>
    <mergeCell ref="E74:H74"/>
    <mergeCell ref="E76:H76"/>
    <mergeCell ref="E7:H7"/>
    <mergeCell ref="E9:H9"/>
    <mergeCell ref="E11:H11"/>
    <mergeCell ref="E20:H20"/>
    <mergeCell ref="E29:H29"/>
  </mergeCells>
  <pageMargins left="0.39374999999999999" right="0.39374999999999999" top="0.39374999999999999" bottom="0.39374999999999999" header="0" footer="0"/>
  <pageSetup paperSize="9" fitToHeight="100" orientation="landscape" blackAndWhite="1"/>
  <headerFooter>
    <oddFooter>&amp;CStrana &amp;P z &amp;N</oddFooter>
  </headerFooter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83a737a1-e4c9-4a02-bb88-659b24902eff">
      <Terms xmlns="http://schemas.microsoft.com/office/infopath/2007/PartnerControls"/>
    </lcf76f155ced4ddcb4097134ff3c332f>
    <TaxCatchAll xmlns="7e999f93-6105-4972-bdb7-57a098730455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650F0D99F7DEAE4FA937A42BDA63CC05" ma:contentTypeVersion="15" ma:contentTypeDescription="Vytvoří nový dokument" ma:contentTypeScope="" ma:versionID="39462b34aa9f7a72620daad530214504">
  <xsd:schema xmlns:xsd="http://www.w3.org/2001/XMLSchema" xmlns:xs="http://www.w3.org/2001/XMLSchema" xmlns:p="http://schemas.microsoft.com/office/2006/metadata/properties" xmlns:ns2="83a737a1-e4c9-4a02-bb88-659b24902eff" xmlns:ns3="7e999f93-6105-4972-bdb7-57a098730455" targetNamespace="http://schemas.microsoft.com/office/2006/metadata/properties" ma:root="true" ma:fieldsID="b55d24f41adc99ec43f92257f84f47a5" ns2:_="" ns3:_="">
    <xsd:import namespace="83a737a1-e4c9-4a02-bb88-659b24902eff"/>
    <xsd:import namespace="7e999f93-6105-4972-bdb7-57a098730455"/>
    <xsd:element name="properties">
      <xsd:complexType>
        <xsd:sequence>
          <xsd:element name="documentManagement">
            <xsd:complexType>
              <xsd:all>
                <xsd:element ref="ns2:lcf76f155ced4ddcb4097134ff3c332f" minOccurs="0"/>
                <xsd:element ref="ns3:TaxCatchAll" minOccurs="0"/>
                <xsd:element ref="ns2:MediaServiceMetadata" minOccurs="0"/>
                <xsd:element ref="ns2:MediaServiceFastMetadata" minOccurs="0"/>
                <xsd:element ref="ns2:MediaServiceObjectDetectorVersion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ServiceSearchProperties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3a737a1-e4c9-4a02-bb88-659b24902eff" elementFormDefault="qualified">
    <xsd:import namespace="http://schemas.microsoft.com/office/2006/documentManagement/types"/>
    <xsd:import namespace="http://schemas.microsoft.com/office/infopath/2007/PartnerControls"/>
    <xsd:element name="lcf76f155ced4ddcb4097134ff3c332f" ma:index="9" nillable="true" ma:taxonomy="true" ma:internalName="lcf76f155ced4ddcb4097134ff3c332f" ma:taxonomyFieldName="MediaServiceImageTags" ma:displayName="Značky obrázků" ma:readOnly="false" ma:fieldId="{5cf76f15-5ced-4ddc-b409-7134ff3c332f}" ma:taxonomyMulti="true" ma:sspId="0e9d560a-6522-40ff-8f49-214f791d14a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9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Location" ma:index="21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e999f93-6105-4972-bdb7-57a098730455" elementFormDefault="qualified">
    <xsd:import namespace="http://schemas.microsoft.com/office/2006/documentManagement/types"/>
    <xsd:import namespace="http://schemas.microsoft.com/office/infopath/2007/PartnerControls"/>
    <xsd:element name="TaxCatchAll" ma:index="10" nillable="true" ma:displayName="Taxonomy Catch All Column" ma:hidden="true" ma:list="{6e635649-870a-458c-a024-bf1548ed8beb}" ma:internalName="TaxCatchAll" ma:showField="CatchAllData" ma:web="7e999f93-6105-4972-bdb7-57a098730455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7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8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816FC91C-C01E-4335-AF12-F0FECD5A413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6E3020E5-6F30-476B-8D57-F70935AA7DDF}">
  <ds:schemaRefs>
    <ds:schemaRef ds:uri="http://schemas.microsoft.com/office/2006/metadata/properties"/>
    <ds:schemaRef ds:uri="http://schemas.microsoft.com/office/infopath/2007/PartnerControls"/>
    <ds:schemaRef ds:uri="83a737a1-e4c9-4a02-bb88-659b24902eff"/>
    <ds:schemaRef ds:uri="7e999f93-6105-4972-bdb7-57a098730455"/>
  </ds:schemaRefs>
</ds:datastoreItem>
</file>

<file path=customXml/itemProps3.xml><?xml version="1.0" encoding="utf-8"?>
<ds:datastoreItem xmlns:ds="http://schemas.openxmlformats.org/officeDocument/2006/customXml" ds:itemID="{BFCF9F1D-F0B8-402A-99EF-FED81CA75C27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3a737a1-e4c9-4a02-bb88-659b24902eff"/>
    <ds:schemaRef ds:uri="7e999f93-6105-4972-bdb7-57a098730455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29</vt:i4>
      </vt:variant>
      <vt:variant>
        <vt:lpstr>Pojmenované oblasti</vt:lpstr>
      </vt:variant>
      <vt:variant>
        <vt:i4>57</vt:i4>
      </vt:variant>
    </vt:vector>
  </HeadingPairs>
  <TitlesOfParts>
    <vt:vector size="86" baseType="lpstr">
      <vt:lpstr>Rekapitulace stavby</vt:lpstr>
      <vt:lpstr>D.1.1_2 - ASŘ a SKŘ</vt:lpstr>
      <vt:lpstr>D.1.4.A - Zařízení pro vy...</vt:lpstr>
      <vt:lpstr>D.1.4.B - Zařízení pro oc...</vt:lpstr>
      <vt:lpstr>D.1.4.C - Zařízení vzduch...</vt:lpstr>
      <vt:lpstr>D.1.4.D - Měření a regulace</vt:lpstr>
      <vt:lpstr>D.1.4.E - Zdravotně techn...</vt:lpstr>
      <vt:lpstr>D.1.4.G - Silnoproudá ele...</vt:lpstr>
      <vt:lpstr>D.1.4.H.a - SK - Struktur...</vt:lpstr>
      <vt:lpstr>D.1.4.H.b - PZTS - Poplac...</vt:lpstr>
      <vt:lpstr>D.1.4.H.c - CCTV - Kamero...</vt:lpstr>
      <vt:lpstr>D.1.4.H.d - EKV - Elektro...</vt:lpstr>
      <vt:lpstr>D.1.4.H.e - STA - Společn...</vt:lpstr>
      <vt:lpstr>D.1.4.H.f - JČ - Jednotný...</vt:lpstr>
      <vt:lpstr>D.1.4.H.g - VS - Vyvoláva...</vt:lpstr>
      <vt:lpstr>D.1.4.H.h - KS-SP - Komun...</vt:lpstr>
      <vt:lpstr>D.1.4.H.i - MT - Monitoro...</vt:lpstr>
      <vt:lpstr>D.1.4.H.j - AVT - Audio-V...</vt:lpstr>
      <vt:lpstr>D.1.4.I.a - EPS - Elektri...</vt:lpstr>
      <vt:lpstr>D.1.4.I.b - NZS - Nouzový...</vt:lpstr>
      <vt:lpstr>D.1.4.J - Medicinální plyny</vt:lpstr>
      <vt:lpstr>D.1.4.K - Potrubní pošta</vt:lpstr>
      <vt:lpstr>D.1.4.L.a - Interiér - pevný</vt:lpstr>
      <vt:lpstr>D.1.4.M - Informační systém</vt:lpstr>
      <vt:lpstr>D.1.4.N - GSM</vt:lpstr>
      <vt:lpstr>D.2.7 - FVE</vt:lpstr>
      <vt:lpstr>D.2.11.a - Zdravotnická t...</vt:lpstr>
      <vt:lpstr>Seznam figur</vt:lpstr>
      <vt:lpstr>Pokyny pro vyplnění</vt:lpstr>
      <vt:lpstr>'D.1.1_2 - ASŘ a SKŘ'!Názvy_tisku</vt:lpstr>
      <vt:lpstr>'D.1.4.A - Zařízení pro vy...'!Názvy_tisku</vt:lpstr>
      <vt:lpstr>'D.1.4.B - Zařízení pro oc...'!Názvy_tisku</vt:lpstr>
      <vt:lpstr>'D.1.4.C - Zařízení vzduch...'!Názvy_tisku</vt:lpstr>
      <vt:lpstr>'D.1.4.D - Měření a regulace'!Názvy_tisku</vt:lpstr>
      <vt:lpstr>'D.1.4.E - Zdravotně techn...'!Názvy_tisku</vt:lpstr>
      <vt:lpstr>'D.1.4.G - Silnoproudá ele...'!Názvy_tisku</vt:lpstr>
      <vt:lpstr>'D.1.4.H.a - SK - Struktur...'!Názvy_tisku</vt:lpstr>
      <vt:lpstr>'D.1.4.H.b - PZTS - Poplac...'!Názvy_tisku</vt:lpstr>
      <vt:lpstr>'D.1.4.H.c - CCTV - Kamero...'!Názvy_tisku</vt:lpstr>
      <vt:lpstr>'D.1.4.H.d - EKV - Elektro...'!Názvy_tisku</vt:lpstr>
      <vt:lpstr>'D.1.4.H.e - STA - Společn...'!Názvy_tisku</vt:lpstr>
      <vt:lpstr>'D.1.4.H.f - JČ - Jednotný...'!Názvy_tisku</vt:lpstr>
      <vt:lpstr>'D.1.4.H.g - VS - Vyvoláva...'!Názvy_tisku</vt:lpstr>
      <vt:lpstr>'D.1.4.H.h - KS-SP - Komun...'!Názvy_tisku</vt:lpstr>
      <vt:lpstr>'D.1.4.H.i - MT - Monitoro...'!Názvy_tisku</vt:lpstr>
      <vt:lpstr>'D.1.4.H.j - AVT - Audio-V...'!Názvy_tisku</vt:lpstr>
      <vt:lpstr>'D.1.4.I.a - EPS - Elektri...'!Názvy_tisku</vt:lpstr>
      <vt:lpstr>'D.1.4.I.b - NZS - Nouzový...'!Názvy_tisku</vt:lpstr>
      <vt:lpstr>'D.1.4.J - Medicinální plyny'!Názvy_tisku</vt:lpstr>
      <vt:lpstr>'D.1.4.K - Potrubní pošta'!Názvy_tisku</vt:lpstr>
      <vt:lpstr>'D.1.4.L.a - Interiér - pevný'!Názvy_tisku</vt:lpstr>
      <vt:lpstr>'D.1.4.M - Informační systém'!Názvy_tisku</vt:lpstr>
      <vt:lpstr>'D.1.4.N - GSM'!Názvy_tisku</vt:lpstr>
      <vt:lpstr>'D.2.11.a - Zdravotnická t...'!Názvy_tisku</vt:lpstr>
      <vt:lpstr>'D.2.7 - FVE'!Názvy_tisku</vt:lpstr>
      <vt:lpstr>'Rekapitulace stavby'!Názvy_tisku</vt:lpstr>
      <vt:lpstr>'Seznam figur'!Názvy_tisku</vt:lpstr>
      <vt:lpstr>'D.1.1_2 - ASŘ a SKŘ'!Oblast_tisku</vt:lpstr>
      <vt:lpstr>'D.1.4.A - Zařízení pro vy...'!Oblast_tisku</vt:lpstr>
      <vt:lpstr>'D.1.4.B - Zařízení pro oc...'!Oblast_tisku</vt:lpstr>
      <vt:lpstr>'D.1.4.C - Zařízení vzduch...'!Oblast_tisku</vt:lpstr>
      <vt:lpstr>'D.1.4.D - Měření a regulace'!Oblast_tisku</vt:lpstr>
      <vt:lpstr>'D.1.4.E - Zdravotně techn...'!Oblast_tisku</vt:lpstr>
      <vt:lpstr>'D.1.4.G - Silnoproudá ele...'!Oblast_tisku</vt:lpstr>
      <vt:lpstr>'D.1.4.H.a - SK - Struktur...'!Oblast_tisku</vt:lpstr>
      <vt:lpstr>'D.1.4.H.b - PZTS - Poplac...'!Oblast_tisku</vt:lpstr>
      <vt:lpstr>'D.1.4.H.c - CCTV - Kamero...'!Oblast_tisku</vt:lpstr>
      <vt:lpstr>'D.1.4.H.d - EKV - Elektro...'!Oblast_tisku</vt:lpstr>
      <vt:lpstr>'D.1.4.H.e - STA - Společn...'!Oblast_tisku</vt:lpstr>
      <vt:lpstr>'D.1.4.H.f - JČ - Jednotný...'!Oblast_tisku</vt:lpstr>
      <vt:lpstr>'D.1.4.H.g - VS - Vyvoláva...'!Oblast_tisku</vt:lpstr>
      <vt:lpstr>'D.1.4.H.h - KS-SP - Komun...'!Oblast_tisku</vt:lpstr>
      <vt:lpstr>'D.1.4.H.i - MT - Monitoro...'!Oblast_tisku</vt:lpstr>
      <vt:lpstr>'D.1.4.H.j - AVT - Audio-V...'!Oblast_tisku</vt:lpstr>
      <vt:lpstr>'D.1.4.I.a - EPS - Elektri...'!Oblast_tisku</vt:lpstr>
      <vt:lpstr>'D.1.4.I.b - NZS - Nouzový...'!Oblast_tisku</vt:lpstr>
      <vt:lpstr>'D.1.4.J - Medicinální plyny'!Oblast_tisku</vt:lpstr>
      <vt:lpstr>'D.1.4.K - Potrubní pošta'!Oblast_tisku</vt:lpstr>
      <vt:lpstr>'D.1.4.L.a - Interiér - pevný'!Oblast_tisku</vt:lpstr>
      <vt:lpstr>'D.1.4.M - Informační systém'!Oblast_tisku</vt:lpstr>
      <vt:lpstr>'D.1.4.N - GSM'!Oblast_tisku</vt:lpstr>
      <vt:lpstr>'D.2.11.a - Zdravotnická t...'!Oblast_tisku</vt:lpstr>
      <vt:lpstr>'D.2.7 - FVE'!Oblast_tisku</vt:lpstr>
      <vt:lpstr>'Pokyny pro vyplnění'!Oblast_tisku</vt:lpstr>
      <vt:lpstr>'Rekapitulace stavby'!Oblast_tisku</vt:lpstr>
      <vt:lpstr>'Seznam figur'!Oblast_tisku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LAPTOP-G7BOETH2\Pavel</dc:creator>
  <cp:lastModifiedBy>Věra Bábková</cp:lastModifiedBy>
  <dcterms:created xsi:type="dcterms:W3CDTF">2024-06-27T11:13:38Z</dcterms:created>
  <dcterms:modified xsi:type="dcterms:W3CDTF">2024-06-27T11:29:46Z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0x010100650F0D99F7DEAE4FA937A42BDA63CC05</vt:lpwstr>
  </property>
  <property fmtid="{D5CDD505-2E9C-101B-9397-08002B2CF9AE}" pid="3" name="MediaServiceImageTags">
    <vt:lpwstr/>
  </property>
</Properties>
</file>